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mc:AlternateContent xmlns:mc="http://schemas.openxmlformats.org/markup-compatibility/2006">
    <mc:Choice Requires="x15">
      <x15ac:absPath xmlns:x15ac="http://schemas.microsoft.com/office/spreadsheetml/2010/11/ac" url="E:\Lonsum\PAPI Kostick Assessment\"/>
    </mc:Choice>
  </mc:AlternateContent>
  <xr:revisionPtr revIDLastSave="0" documentId="13_ncr:1_{EDC31CA2-8982-4987-99FA-8F6B518C09C4}" xr6:coauthVersionLast="47" xr6:coauthVersionMax="47" xr10:uidLastSave="{00000000-0000-0000-0000-000000000000}"/>
  <bookViews>
    <workbookView xWindow="-120" yWindow="-120" windowWidth="20730" windowHeight="11040" xr2:uid="{00000000-000D-0000-FFFF-FFFF00000000}"/>
  </bookViews>
  <sheets>
    <sheet name="Dashboard" sheetId="9" r:id="rId1"/>
    <sheet name="Template" sheetId="10" state="hidden" r:id="rId2"/>
    <sheet name="DashboardPrint" sheetId="1" r:id="rId3"/>
    <sheet name="Data Base Response" sheetId="8" r:id="rId4"/>
    <sheet name="Form Responses" sheetId="5" r:id="rId5"/>
    <sheet name="Data Base" sheetId="6" state="hidden" r:id="rId6"/>
    <sheet name="Dictionary" sheetId="2" state="hidden" r:id="rId7"/>
    <sheet name="Sheet3" sheetId="3" state="hidden" r:id="rId8"/>
  </sheets>
  <definedNames>
    <definedName name="_xlnm._FilterDatabase" localSheetId="5" hidden="1">'Data Base'!$A$1:$D$146</definedName>
    <definedName name="ExternalData_1" localSheetId="4" hidden="1">'Form Responses'!$A$2:$CU$138</definedName>
    <definedName name="ExternalData_2" localSheetId="3" hidden="1">'Data Base Response'!$A$2:$D$138</definedName>
    <definedName name="PAPI_Kostick" localSheetId="0">Dashboard!$C$3:$G$7</definedName>
    <definedName name="PAPI_Kostick" localSheetId="1">Template!$C$3:$M$32</definedName>
    <definedName name="PAPI_Kostick">DashboardPrint!$C$3:$M$34</definedName>
    <definedName name="_xlnm.Print_Area" localSheetId="0">Dashboard!$A$5:$N$80</definedName>
    <definedName name="_xlnm.Print_Area" localSheetId="2">DashboardPrint!$B$2:$U$74</definedName>
    <definedName name="_xlnm.Print_Area" localSheetId="1">Template!$B$2:$U$73</definedName>
    <definedName name="Slicer_Parameter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S3" i="8" l="1"/>
  <c r="AS4" i="8"/>
  <c r="AS5" i="8"/>
  <c r="AS6" i="8"/>
  <c r="AS7" i="8"/>
  <c r="AS8" i="8"/>
  <c r="AS9" i="8"/>
  <c r="AS10" i="8"/>
  <c r="AS11" i="8"/>
  <c r="AS12" i="8"/>
  <c r="AS13" i="8"/>
  <c r="AS14" i="8"/>
  <c r="AS15"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AS72" i="8"/>
  <c r="AS73" i="8"/>
  <c r="AS74" i="8"/>
  <c r="AS75" i="8"/>
  <c r="AS76" i="8"/>
  <c r="AS77" i="8"/>
  <c r="AS78" i="8"/>
  <c r="AS79" i="8"/>
  <c r="AS80" i="8"/>
  <c r="AS81" i="8"/>
  <c r="AS82" i="8"/>
  <c r="AS83" i="8"/>
  <c r="AS84" i="8"/>
  <c r="AS85" i="8"/>
  <c r="AS86" i="8"/>
  <c r="AS87" i="8"/>
  <c r="AS88" i="8"/>
  <c r="AS89" i="8"/>
  <c r="AS90" i="8"/>
  <c r="AS91" i="8"/>
  <c r="AS92" i="8"/>
  <c r="AS93" i="8"/>
  <c r="AS94" i="8"/>
  <c r="AS95" i="8"/>
  <c r="AS96" i="8"/>
  <c r="AS97" i="8"/>
  <c r="AS98" i="8"/>
  <c r="AS99" i="8"/>
  <c r="AS100" i="8"/>
  <c r="AS101" i="8"/>
  <c r="AS102" i="8"/>
  <c r="AS103" i="8"/>
  <c r="AS104" i="8"/>
  <c r="AS105" i="8"/>
  <c r="AS106" i="8"/>
  <c r="AS107" i="8"/>
  <c r="AS108" i="8"/>
  <c r="AS109" i="8"/>
  <c r="AS110" i="8"/>
  <c r="AS111" i="8"/>
  <c r="AS112" i="8"/>
  <c r="AS113" i="8"/>
  <c r="AS114" i="8"/>
  <c r="AS115" i="8"/>
  <c r="AS116" i="8"/>
  <c r="AS117" i="8"/>
  <c r="AS118" i="8"/>
  <c r="AS119" i="8"/>
  <c r="AS120" i="8"/>
  <c r="AS121" i="8"/>
  <c r="AS122" i="8"/>
  <c r="AS123" i="8"/>
  <c r="AS124" i="8"/>
  <c r="AS125" i="8"/>
  <c r="AS126" i="8"/>
  <c r="AS127" i="8"/>
  <c r="AS128" i="8"/>
  <c r="AS129" i="8"/>
  <c r="AS130" i="8"/>
  <c r="AS131" i="8"/>
  <c r="AS132" i="8"/>
  <c r="AS133" i="8"/>
  <c r="AS134" i="8"/>
  <c r="AS135" i="8"/>
  <c r="AS136" i="8"/>
  <c r="AS137" i="8"/>
  <c r="AS138" i="8"/>
  <c r="AT3" i="8"/>
  <c r="AT4" i="8"/>
  <c r="AT5" i="8"/>
  <c r="AT6" i="8"/>
  <c r="AT7" i="8"/>
  <c r="AT8" i="8"/>
  <c r="AT9" i="8"/>
  <c r="AT10" i="8"/>
  <c r="AT11" i="8"/>
  <c r="AT12" i="8"/>
  <c r="AT13" i="8"/>
  <c r="AT14" i="8"/>
  <c r="AT15" i="8"/>
  <c r="AT16" i="8"/>
  <c r="AT17" i="8"/>
  <c r="AT18" i="8"/>
  <c r="AT19" i="8"/>
  <c r="AT20" i="8"/>
  <c r="AT21" i="8"/>
  <c r="AT22" i="8"/>
  <c r="AT23" i="8"/>
  <c r="AT24" i="8"/>
  <c r="AT25" i="8"/>
  <c r="AT26" i="8"/>
  <c r="AT27" i="8"/>
  <c r="AT28" i="8"/>
  <c r="AT29" i="8"/>
  <c r="AT30" i="8"/>
  <c r="AT31" i="8"/>
  <c r="AT32" i="8"/>
  <c r="AT33" i="8"/>
  <c r="AT34" i="8"/>
  <c r="AT35" i="8"/>
  <c r="AT36" i="8"/>
  <c r="AT37" i="8"/>
  <c r="AT38" i="8"/>
  <c r="AT39" i="8"/>
  <c r="AT40" i="8"/>
  <c r="AT41" i="8"/>
  <c r="AT42" i="8"/>
  <c r="AT43" i="8"/>
  <c r="AT44" i="8"/>
  <c r="AT45" i="8"/>
  <c r="AT46" i="8"/>
  <c r="AT47" i="8"/>
  <c r="AT48" i="8"/>
  <c r="AT49" i="8"/>
  <c r="AT50" i="8"/>
  <c r="AT51" i="8"/>
  <c r="AT52" i="8"/>
  <c r="AT53" i="8"/>
  <c r="AT54" i="8"/>
  <c r="AT55" i="8"/>
  <c r="AT56" i="8"/>
  <c r="AT57" i="8"/>
  <c r="AT58" i="8"/>
  <c r="AT59" i="8"/>
  <c r="AT60" i="8"/>
  <c r="AT61" i="8"/>
  <c r="AT62" i="8"/>
  <c r="AT63" i="8"/>
  <c r="AT64" i="8"/>
  <c r="AT65" i="8"/>
  <c r="AT66" i="8"/>
  <c r="AT67" i="8"/>
  <c r="AT68" i="8"/>
  <c r="AT69" i="8"/>
  <c r="AT70" i="8"/>
  <c r="AT71" i="8"/>
  <c r="AT72" i="8"/>
  <c r="AT73" i="8"/>
  <c r="AT74" i="8"/>
  <c r="AT75" i="8"/>
  <c r="AT76" i="8"/>
  <c r="AT77" i="8"/>
  <c r="AT78" i="8"/>
  <c r="AT79" i="8"/>
  <c r="AT80" i="8"/>
  <c r="AT81" i="8"/>
  <c r="AT82" i="8"/>
  <c r="AT83" i="8"/>
  <c r="AT84" i="8"/>
  <c r="AT85" i="8"/>
  <c r="AT86" i="8"/>
  <c r="AT87" i="8"/>
  <c r="AT88" i="8"/>
  <c r="AT89" i="8"/>
  <c r="AT90" i="8"/>
  <c r="AT91" i="8"/>
  <c r="AT92" i="8"/>
  <c r="AT93" i="8"/>
  <c r="AT94" i="8"/>
  <c r="AT95" i="8"/>
  <c r="AT96" i="8"/>
  <c r="AT97" i="8"/>
  <c r="AT98" i="8"/>
  <c r="AT99" i="8"/>
  <c r="AT100" i="8"/>
  <c r="AT101" i="8"/>
  <c r="AT102" i="8"/>
  <c r="AT103" i="8"/>
  <c r="AT104" i="8"/>
  <c r="AT105" i="8"/>
  <c r="AT106" i="8"/>
  <c r="AT107" i="8"/>
  <c r="AT108" i="8"/>
  <c r="AT109" i="8"/>
  <c r="AT110" i="8"/>
  <c r="AT111" i="8"/>
  <c r="AT112" i="8"/>
  <c r="AT113" i="8"/>
  <c r="AT114" i="8"/>
  <c r="AT115" i="8"/>
  <c r="AT116" i="8"/>
  <c r="AT117" i="8"/>
  <c r="AT118" i="8"/>
  <c r="AT119" i="8"/>
  <c r="AT120" i="8"/>
  <c r="AT121" i="8"/>
  <c r="AT122" i="8"/>
  <c r="AT123" i="8"/>
  <c r="AT124" i="8"/>
  <c r="AT125" i="8"/>
  <c r="AT126" i="8"/>
  <c r="AT127" i="8"/>
  <c r="AT128" i="8"/>
  <c r="AT129" i="8"/>
  <c r="AT130" i="8"/>
  <c r="AT131" i="8"/>
  <c r="AT132" i="8"/>
  <c r="AT133" i="8"/>
  <c r="AT134" i="8"/>
  <c r="AT135" i="8"/>
  <c r="AT136" i="8"/>
  <c r="AT137" i="8"/>
  <c r="AT138" i="8"/>
  <c r="AU3" i="8"/>
  <c r="AU4" i="8"/>
  <c r="AU5" i="8"/>
  <c r="AU6" i="8"/>
  <c r="AU7" i="8"/>
  <c r="AU8" i="8"/>
  <c r="AU9" i="8"/>
  <c r="AU10" i="8"/>
  <c r="AU11" i="8"/>
  <c r="AU12" i="8"/>
  <c r="AU13" i="8"/>
  <c r="AU14" i="8"/>
  <c r="AU15" i="8"/>
  <c r="AU16" i="8"/>
  <c r="AU17" i="8"/>
  <c r="AU18" i="8"/>
  <c r="AU19" i="8"/>
  <c r="AU20" i="8"/>
  <c r="AU21" i="8"/>
  <c r="AU22" i="8"/>
  <c r="AU23" i="8"/>
  <c r="AU24" i="8"/>
  <c r="AU25" i="8"/>
  <c r="AU26" i="8"/>
  <c r="AU27" i="8"/>
  <c r="AU28" i="8"/>
  <c r="AU29" i="8"/>
  <c r="AU30" i="8"/>
  <c r="AU31" i="8"/>
  <c r="AU32" i="8"/>
  <c r="AU33" i="8"/>
  <c r="AU34" i="8"/>
  <c r="AU35" i="8"/>
  <c r="AU36" i="8"/>
  <c r="AU37" i="8"/>
  <c r="AU38" i="8"/>
  <c r="AU39" i="8"/>
  <c r="AU40" i="8"/>
  <c r="AU41" i="8"/>
  <c r="AU42" i="8"/>
  <c r="AU43" i="8"/>
  <c r="AU44" i="8"/>
  <c r="AU45" i="8"/>
  <c r="AU46" i="8"/>
  <c r="AU47" i="8"/>
  <c r="AU48" i="8"/>
  <c r="AU49" i="8"/>
  <c r="AU50" i="8"/>
  <c r="AU51" i="8"/>
  <c r="AU52" i="8"/>
  <c r="AU53" i="8"/>
  <c r="AU54" i="8"/>
  <c r="AU55" i="8"/>
  <c r="AU56" i="8"/>
  <c r="AU57" i="8"/>
  <c r="AU58" i="8"/>
  <c r="AU59" i="8"/>
  <c r="AU60" i="8"/>
  <c r="AU61" i="8"/>
  <c r="AU62" i="8"/>
  <c r="AU63" i="8"/>
  <c r="AU64" i="8"/>
  <c r="AU65" i="8"/>
  <c r="AU66" i="8"/>
  <c r="AU67" i="8"/>
  <c r="AU68" i="8"/>
  <c r="AU69" i="8"/>
  <c r="AU70" i="8"/>
  <c r="AU71" i="8"/>
  <c r="AU72" i="8"/>
  <c r="AU73" i="8"/>
  <c r="AU74" i="8"/>
  <c r="AU75" i="8"/>
  <c r="AU76" i="8"/>
  <c r="AU77" i="8"/>
  <c r="AU78" i="8"/>
  <c r="AU79" i="8"/>
  <c r="AU80" i="8"/>
  <c r="AU81" i="8"/>
  <c r="AU82" i="8"/>
  <c r="AU83" i="8"/>
  <c r="AU84" i="8"/>
  <c r="AU85" i="8"/>
  <c r="AU86" i="8"/>
  <c r="AU87" i="8"/>
  <c r="AU88" i="8"/>
  <c r="AU89" i="8"/>
  <c r="AU90" i="8"/>
  <c r="AU91" i="8"/>
  <c r="AU92" i="8"/>
  <c r="AU93" i="8"/>
  <c r="AU94" i="8"/>
  <c r="AU95" i="8"/>
  <c r="AU96" i="8"/>
  <c r="AU97" i="8"/>
  <c r="AU98" i="8"/>
  <c r="AU99" i="8"/>
  <c r="AU100" i="8"/>
  <c r="AU101" i="8"/>
  <c r="AU102" i="8"/>
  <c r="AU103" i="8"/>
  <c r="AU104" i="8"/>
  <c r="AU105" i="8"/>
  <c r="AU106" i="8"/>
  <c r="AU107" i="8"/>
  <c r="AU108" i="8"/>
  <c r="AU109" i="8"/>
  <c r="AU110" i="8"/>
  <c r="AU111" i="8"/>
  <c r="AU112" i="8"/>
  <c r="AU113" i="8"/>
  <c r="AU114" i="8"/>
  <c r="AU115" i="8"/>
  <c r="AU116" i="8"/>
  <c r="AU117" i="8"/>
  <c r="AU118" i="8"/>
  <c r="AU119" i="8"/>
  <c r="AU120" i="8"/>
  <c r="AU121" i="8"/>
  <c r="AU122" i="8"/>
  <c r="AU123" i="8"/>
  <c r="AU124" i="8"/>
  <c r="AU125" i="8"/>
  <c r="AU126" i="8"/>
  <c r="AU127" i="8"/>
  <c r="AU128" i="8"/>
  <c r="AU129" i="8"/>
  <c r="AU130" i="8"/>
  <c r="AU131" i="8"/>
  <c r="AU132" i="8"/>
  <c r="AU133" i="8"/>
  <c r="AU134" i="8"/>
  <c r="AU135" i="8"/>
  <c r="AU136" i="8"/>
  <c r="AU137" i="8"/>
  <c r="AU138" i="8"/>
  <c r="AV3" i="8"/>
  <c r="AV4" i="8"/>
  <c r="AV5" i="8"/>
  <c r="AV6" i="8"/>
  <c r="AV7" i="8"/>
  <c r="AV8" i="8"/>
  <c r="AV9" i="8"/>
  <c r="AV10" i="8"/>
  <c r="AV11" i="8"/>
  <c r="AV12" i="8"/>
  <c r="AV13" i="8"/>
  <c r="AV14" i="8"/>
  <c r="AV15" i="8"/>
  <c r="AV16" i="8"/>
  <c r="AV17" i="8"/>
  <c r="AV18" i="8"/>
  <c r="AV19" i="8"/>
  <c r="AV20" i="8"/>
  <c r="AV21" i="8"/>
  <c r="AV22" i="8"/>
  <c r="AV23" i="8"/>
  <c r="AV24" i="8"/>
  <c r="AV25" i="8"/>
  <c r="AV26" i="8"/>
  <c r="AV27" i="8"/>
  <c r="AV28" i="8"/>
  <c r="AV29" i="8"/>
  <c r="AV30" i="8"/>
  <c r="AV31" i="8"/>
  <c r="AV32" i="8"/>
  <c r="AV33" i="8"/>
  <c r="AV34" i="8"/>
  <c r="AV35" i="8"/>
  <c r="AV36" i="8"/>
  <c r="AV37" i="8"/>
  <c r="AV38" i="8"/>
  <c r="AV39" i="8"/>
  <c r="AV40" i="8"/>
  <c r="AV41" i="8"/>
  <c r="AV42" i="8"/>
  <c r="AV43" i="8"/>
  <c r="AV44" i="8"/>
  <c r="AV45" i="8"/>
  <c r="AV46" i="8"/>
  <c r="AV47" i="8"/>
  <c r="AV48" i="8"/>
  <c r="AV49" i="8"/>
  <c r="AV50" i="8"/>
  <c r="AV51" i="8"/>
  <c r="AV52" i="8"/>
  <c r="AV53" i="8"/>
  <c r="AV54" i="8"/>
  <c r="AV55" i="8"/>
  <c r="AV56" i="8"/>
  <c r="AV57" i="8"/>
  <c r="AV58" i="8"/>
  <c r="AV59" i="8"/>
  <c r="AV60" i="8"/>
  <c r="AV61" i="8"/>
  <c r="AV62" i="8"/>
  <c r="AV63" i="8"/>
  <c r="AV64" i="8"/>
  <c r="AV65" i="8"/>
  <c r="AV66" i="8"/>
  <c r="AV67" i="8"/>
  <c r="AV68" i="8"/>
  <c r="AV69" i="8"/>
  <c r="AV70" i="8"/>
  <c r="AV71" i="8"/>
  <c r="AV72" i="8"/>
  <c r="AV73" i="8"/>
  <c r="AV74" i="8"/>
  <c r="AV75" i="8"/>
  <c r="AV76" i="8"/>
  <c r="AV77" i="8"/>
  <c r="AV78" i="8"/>
  <c r="AV79" i="8"/>
  <c r="AV80" i="8"/>
  <c r="AV81" i="8"/>
  <c r="AV82" i="8"/>
  <c r="AV83" i="8"/>
  <c r="AV84" i="8"/>
  <c r="AV85" i="8"/>
  <c r="AV86" i="8"/>
  <c r="AV87" i="8"/>
  <c r="AV88" i="8"/>
  <c r="AV89" i="8"/>
  <c r="AV90" i="8"/>
  <c r="AV91" i="8"/>
  <c r="AV92" i="8"/>
  <c r="AV93" i="8"/>
  <c r="AV94" i="8"/>
  <c r="AV95" i="8"/>
  <c r="AV96" i="8"/>
  <c r="AV97" i="8"/>
  <c r="AV98" i="8"/>
  <c r="AV99" i="8"/>
  <c r="AV100" i="8"/>
  <c r="AV101" i="8"/>
  <c r="AV102" i="8"/>
  <c r="AV103" i="8"/>
  <c r="AV104" i="8"/>
  <c r="AV105" i="8"/>
  <c r="AV106" i="8"/>
  <c r="AV107" i="8"/>
  <c r="AV108" i="8"/>
  <c r="AV109" i="8"/>
  <c r="AV110" i="8"/>
  <c r="AV111" i="8"/>
  <c r="AV112" i="8"/>
  <c r="AV113" i="8"/>
  <c r="AV114" i="8"/>
  <c r="AV115" i="8"/>
  <c r="AV116" i="8"/>
  <c r="AV117" i="8"/>
  <c r="AV118" i="8"/>
  <c r="AV119" i="8"/>
  <c r="AV120" i="8"/>
  <c r="AV121" i="8"/>
  <c r="AV122" i="8"/>
  <c r="AV123" i="8"/>
  <c r="AV124" i="8"/>
  <c r="AV125" i="8"/>
  <c r="AV126" i="8"/>
  <c r="AV127" i="8"/>
  <c r="AV128" i="8"/>
  <c r="AV129" i="8"/>
  <c r="AV130" i="8"/>
  <c r="AV131" i="8"/>
  <c r="AV132" i="8"/>
  <c r="AV133" i="8"/>
  <c r="AV134" i="8"/>
  <c r="AV135" i="8"/>
  <c r="AV136" i="8"/>
  <c r="AV137" i="8"/>
  <c r="AV138" i="8"/>
  <c r="AW3" i="8"/>
  <c r="AW4" i="8"/>
  <c r="AW5" i="8"/>
  <c r="AW6" i="8"/>
  <c r="AW7" i="8"/>
  <c r="AW8" i="8"/>
  <c r="AW9" i="8"/>
  <c r="AW10" i="8"/>
  <c r="AW11" i="8"/>
  <c r="AW12" i="8"/>
  <c r="AW13" i="8"/>
  <c r="AW14" i="8"/>
  <c r="AW15"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W72" i="8"/>
  <c r="AW73" i="8"/>
  <c r="AW74" i="8"/>
  <c r="AW75" i="8"/>
  <c r="AW76" i="8"/>
  <c r="AW77" i="8"/>
  <c r="AW78" i="8"/>
  <c r="AW79" i="8"/>
  <c r="AW80" i="8"/>
  <c r="AW81" i="8"/>
  <c r="AW82" i="8"/>
  <c r="AW83" i="8"/>
  <c r="AW84" i="8"/>
  <c r="AW85" i="8"/>
  <c r="AW86" i="8"/>
  <c r="AW87" i="8"/>
  <c r="AW88" i="8"/>
  <c r="AW89" i="8"/>
  <c r="AW90" i="8"/>
  <c r="AW91" i="8"/>
  <c r="AW92" i="8"/>
  <c r="AW93" i="8"/>
  <c r="AW94" i="8"/>
  <c r="AW95" i="8"/>
  <c r="AW96" i="8"/>
  <c r="AW97" i="8"/>
  <c r="AW98" i="8"/>
  <c r="AW99" i="8"/>
  <c r="AW100" i="8"/>
  <c r="AW101" i="8"/>
  <c r="AW102" i="8"/>
  <c r="AW103" i="8"/>
  <c r="AW104" i="8"/>
  <c r="AW105" i="8"/>
  <c r="AW106" i="8"/>
  <c r="AW107" i="8"/>
  <c r="AW108" i="8"/>
  <c r="AW109" i="8"/>
  <c r="AW110" i="8"/>
  <c r="AW111" i="8"/>
  <c r="AW112" i="8"/>
  <c r="AW113" i="8"/>
  <c r="AW114" i="8"/>
  <c r="AW115" i="8"/>
  <c r="AW116" i="8"/>
  <c r="AW117" i="8"/>
  <c r="AW118" i="8"/>
  <c r="AW119" i="8"/>
  <c r="AW120" i="8"/>
  <c r="AW121" i="8"/>
  <c r="AW122" i="8"/>
  <c r="AW123" i="8"/>
  <c r="AW124" i="8"/>
  <c r="AW125" i="8"/>
  <c r="AW126" i="8"/>
  <c r="AW127" i="8"/>
  <c r="AW128" i="8"/>
  <c r="AW129" i="8"/>
  <c r="AW130" i="8"/>
  <c r="AW131" i="8"/>
  <c r="AW132" i="8"/>
  <c r="AW133" i="8"/>
  <c r="AW134" i="8"/>
  <c r="AW135" i="8"/>
  <c r="AW136" i="8"/>
  <c r="AW137" i="8"/>
  <c r="AW138" i="8"/>
  <c r="AX3" i="8"/>
  <c r="AX4" i="8"/>
  <c r="AX5" i="8"/>
  <c r="AX6" i="8"/>
  <c r="AX7" i="8"/>
  <c r="AX8" i="8"/>
  <c r="AX9" i="8"/>
  <c r="AX10" i="8"/>
  <c r="AX11" i="8"/>
  <c r="AX12" i="8"/>
  <c r="AX13" i="8"/>
  <c r="AX14" i="8"/>
  <c r="AX15" i="8"/>
  <c r="AX16" i="8"/>
  <c r="AX17" i="8"/>
  <c r="AX18" i="8"/>
  <c r="AX19" i="8"/>
  <c r="AX20" i="8"/>
  <c r="AX21" i="8"/>
  <c r="AX22" i="8"/>
  <c r="AX23" i="8"/>
  <c r="AX24" i="8"/>
  <c r="AX25" i="8"/>
  <c r="AX26" i="8"/>
  <c r="AX27" i="8"/>
  <c r="AX28" i="8"/>
  <c r="AX29" i="8"/>
  <c r="AX30" i="8"/>
  <c r="AX31" i="8"/>
  <c r="AX32" i="8"/>
  <c r="AX33" i="8"/>
  <c r="AX34" i="8"/>
  <c r="AX35" i="8"/>
  <c r="AX36" i="8"/>
  <c r="AX37" i="8"/>
  <c r="AX38" i="8"/>
  <c r="AX39" i="8"/>
  <c r="AX40" i="8"/>
  <c r="AX41" i="8"/>
  <c r="AX42" i="8"/>
  <c r="AX43" i="8"/>
  <c r="AX44" i="8"/>
  <c r="AX45" i="8"/>
  <c r="AX46" i="8"/>
  <c r="AX47" i="8"/>
  <c r="AX48" i="8"/>
  <c r="AX49" i="8"/>
  <c r="AX50" i="8"/>
  <c r="AX51" i="8"/>
  <c r="AX52" i="8"/>
  <c r="AX53" i="8"/>
  <c r="AX54" i="8"/>
  <c r="AX55" i="8"/>
  <c r="AX56" i="8"/>
  <c r="AX57" i="8"/>
  <c r="AX58" i="8"/>
  <c r="AX59" i="8"/>
  <c r="AX60" i="8"/>
  <c r="AX61" i="8"/>
  <c r="AX62" i="8"/>
  <c r="AX63" i="8"/>
  <c r="AX64" i="8"/>
  <c r="AX65" i="8"/>
  <c r="AX66" i="8"/>
  <c r="AX67" i="8"/>
  <c r="AX68" i="8"/>
  <c r="AX69" i="8"/>
  <c r="AX70" i="8"/>
  <c r="AX71" i="8"/>
  <c r="AX72" i="8"/>
  <c r="AX73" i="8"/>
  <c r="AX74" i="8"/>
  <c r="AX75" i="8"/>
  <c r="AX76" i="8"/>
  <c r="AX77" i="8"/>
  <c r="AX78" i="8"/>
  <c r="AX79" i="8"/>
  <c r="AX80" i="8"/>
  <c r="AX81" i="8"/>
  <c r="AX82" i="8"/>
  <c r="AX83" i="8"/>
  <c r="AX84" i="8"/>
  <c r="AX85" i="8"/>
  <c r="AX86" i="8"/>
  <c r="AX87" i="8"/>
  <c r="AX88" i="8"/>
  <c r="AX89" i="8"/>
  <c r="AX90" i="8"/>
  <c r="AX91" i="8"/>
  <c r="AX92" i="8"/>
  <c r="AX93" i="8"/>
  <c r="AX94" i="8"/>
  <c r="AX95" i="8"/>
  <c r="AX96" i="8"/>
  <c r="AX97" i="8"/>
  <c r="AX98" i="8"/>
  <c r="AX99" i="8"/>
  <c r="AX100" i="8"/>
  <c r="AX101" i="8"/>
  <c r="AX102" i="8"/>
  <c r="AX103" i="8"/>
  <c r="AX104" i="8"/>
  <c r="AX105" i="8"/>
  <c r="AX106" i="8"/>
  <c r="AX107" i="8"/>
  <c r="AX108" i="8"/>
  <c r="AX109" i="8"/>
  <c r="AX110" i="8"/>
  <c r="AX111" i="8"/>
  <c r="AX112" i="8"/>
  <c r="AX113" i="8"/>
  <c r="AX114" i="8"/>
  <c r="AX115" i="8"/>
  <c r="AX116" i="8"/>
  <c r="AX117" i="8"/>
  <c r="AX118" i="8"/>
  <c r="AX119" i="8"/>
  <c r="AX120" i="8"/>
  <c r="AX121" i="8"/>
  <c r="AX122" i="8"/>
  <c r="AX123" i="8"/>
  <c r="AX124" i="8"/>
  <c r="AX125" i="8"/>
  <c r="AX126" i="8"/>
  <c r="AX127" i="8"/>
  <c r="AX128" i="8"/>
  <c r="AX129" i="8"/>
  <c r="AX130" i="8"/>
  <c r="AX131" i="8"/>
  <c r="AX132" i="8"/>
  <c r="AX133" i="8"/>
  <c r="AX134" i="8"/>
  <c r="AX135" i="8"/>
  <c r="AX136" i="8"/>
  <c r="AX137" i="8"/>
  <c r="AX138" i="8"/>
  <c r="AY3" i="8"/>
  <c r="AY4" i="8"/>
  <c r="AY5" i="8"/>
  <c r="AY6" i="8"/>
  <c r="AY7" i="8"/>
  <c r="AY8" i="8"/>
  <c r="AY9" i="8"/>
  <c r="AY10" i="8"/>
  <c r="AY11" i="8"/>
  <c r="AY12" i="8"/>
  <c r="AY13" i="8"/>
  <c r="AY14" i="8"/>
  <c r="AY15" i="8"/>
  <c r="AY16" i="8"/>
  <c r="AY17" i="8"/>
  <c r="AY18" i="8"/>
  <c r="AY19" i="8"/>
  <c r="AY20" i="8"/>
  <c r="AY21" i="8"/>
  <c r="AY22" i="8"/>
  <c r="AY23" i="8"/>
  <c r="AY24" i="8"/>
  <c r="AY25" i="8"/>
  <c r="AY26" i="8"/>
  <c r="AY27" i="8"/>
  <c r="AY28" i="8"/>
  <c r="AY29" i="8"/>
  <c r="AY30" i="8"/>
  <c r="AY31" i="8"/>
  <c r="AY32" i="8"/>
  <c r="AY33" i="8"/>
  <c r="AY34" i="8"/>
  <c r="AY35" i="8"/>
  <c r="AY36" i="8"/>
  <c r="AY37" i="8"/>
  <c r="AY38" i="8"/>
  <c r="AY39" i="8"/>
  <c r="AY40" i="8"/>
  <c r="AY41" i="8"/>
  <c r="AY42" i="8"/>
  <c r="AY43" i="8"/>
  <c r="AY44" i="8"/>
  <c r="AY45" i="8"/>
  <c r="AY46" i="8"/>
  <c r="AY47" i="8"/>
  <c r="AY48" i="8"/>
  <c r="AY49" i="8"/>
  <c r="AY50" i="8"/>
  <c r="AY51" i="8"/>
  <c r="AY52" i="8"/>
  <c r="AY53" i="8"/>
  <c r="AY54" i="8"/>
  <c r="AY55" i="8"/>
  <c r="AY56" i="8"/>
  <c r="AY57" i="8"/>
  <c r="AY58" i="8"/>
  <c r="AY59" i="8"/>
  <c r="AY60" i="8"/>
  <c r="AY61" i="8"/>
  <c r="AY62" i="8"/>
  <c r="AY63" i="8"/>
  <c r="AY64" i="8"/>
  <c r="AY65" i="8"/>
  <c r="AY66" i="8"/>
  <c r="AY67" i="8"/>
  <c r="AY68" i="8"/>
  <c r="AY69" i="8"/>
  <c r="AY70" i="8"/>
  <c r="AY71" i="8"/>
  <c r="AY72" i="8"/>
  <c r="AY73" i="8"/>
  <c r="AY74" i="8"/>
  <c r="AY75" i="8"/>
  <c r="AY76" i="8"/>
  <c r="AY77" i="8"/>
  <c r="AY78" i="8"/>
  <c r="AY79" i="8"/>
  <c r="AY80" i="8"/>
  <c r="AY81" i="8"/>
  <c r="AY82" i="8"/>
  <c r="AY83" i="8"/>
  <c r="AY84" i="8"/>
  <c r="AY85" i="8"/>
  <c r="AY86" i="8"/>
  <c r="AY87" i="8"/>
  <c r="AY88" i="8"/>
  <c r="AY89" i="8"/>
  <c r="AY90" i="8"/>
  <c r="AY91" i="8"/>
  <c r="AY92" i="8"/>
  <c r="AY93" i="8"/>
  <c r="AY94" i="8"/>
  <c r="AY95" i="8"/>
  <c r="AY96" i="8"/>
  <c r="AY97" i="8"/>
  <c r="AY98" i="8"/>
  <c r="AY99" i="8"/>
  <c r="AY100" i="8"/>
  <c r="AY101" i="8"/>
  <c r="AY102" i="8"/>
  <c r="AY103" i="8"/>
  <c r="AY104" i="8"/>
  <c r="AY105" i="8"/>
  <c r="AY106" i="8"/>
  <c r="AY107" i="8"/>
  <c r="AY108" i="8"/>
  <c r="AY109" i="8"/>
  <c r="AY110" i="8"/>
  <c r="AY111" i="8"/>
  <c r="AY112" i="8"/>
  <c r="AY113" i="8"/>
  <c r="AY114" i="8"/>
  <c r="AY115" i="8"/>
  <c r="AY116" i="8"/>
  <c r="AY117" i="8"/>
  <c r="AY118" i="8"/>
  <c r="AY119" i="8"/>
  <c r="AY120" i="8"/>
  <c r="AY121" i="8"/>
  <c r="AY122" i="8"/>
  <c r="AY123" i="8"/>
  <c r="AY124" i="8"/>
  <c r="AY125" i="8"/>
  <c r="AY126" i="8"/>
  <c r="AY127" i="8"/>
  <c r="AY128" i="8"/>
  <c r="AY129" i="8"/>
  <c r="AY130" i="8"/>
  <c r="AY131" i="8"/>
  <c r="AY132" i="8"/>
  <c r="AY133" i="8"/>
  <c r="AY134" i="8"/>
  <c r="AY135" i="8"/>
  <c r="AY136" i="8"/>
  <c r="AY137" i="8"/>
  <c r="AY138" i="8"/>
  <c r="AZ3" i="8"/>
  <c r="AZ4" i="8"/>
  <c r="AZ5" i="8"/>
  <c r="AZ6" i="8"/>
  <c r="AZ7" i="8"/>
  <c r="AZ8" i="8"/>
  <c r="AZ9" i="8"/>
  <c r="AZ10" i="8"/>
  <c r="AZ11" i="8"/>
  <c r="AZ12" i="8"/>
  <c r="AZ13" i="8"/>
  <c r="AZ14" i="8"/>
  <c r="AZ15" i="8"/>
  <c r="AZ16" i="8"/>
  <c r="AZ17" i="8"/>
  <c r="AZ18" i="8"/>
  <c r="AZ19" i="8"/>
  <c r="AZ20" i="8"/>
  <c r="AZ21" i="8"/>
  <c r="AZ22" i="8"/>
  <c r="AZ23" i="8"/>
  <c r="AZ24" i="8"/>
  <c r="AZ25" i="8"/>
  <c r="AZ26" i="8"/>
  <c r="AZ27" i="8"/>
  <c r="AZ28" i="8"/>
  <c r="AZ29" i="8"/>
  <c r="AZ30" i="8"/>
  <c r="AZ31" i="8"/>
  <c r="AZ32" i="8"/>
  <c r="AZ33" i="8"/>
  <c r="AZ34" i="8"/>
  <c r="AZ35" i="8"/>
  <c r="AZ36" i="8"/>
  <c r="AZ37" i="8"/>
  <c r="AZ38" i="8"/>
  <c r="AZ39" i="8"/>
  <c r="AZ40" i="8"/>
  <c r="AZ41" i="8"/>
  <c r="AZ42" i="8"/>
  <c r="AZ43" i="8"/>
  <c r="AZ44" i="8"/>
  <c r="AZ45" i="8"/>
  <c r="AZ46" i="8"/>
  <c r="AZ47" i="8"/>
  <c r="AZ48" i="8"/>
  <c r="AZ49" i="8"/>
  <c r="AZ50" i="8"/>
  <c r="AZ51" i="8"/>
  <c r="AZ52" i="8"/>
  <c r="AZ53" i="8"/>
  <c r="AZ54" i="8"/>
  <c r="AZ55" i="8"/>
  <c r="AZ56" i="8"/>
  <c r="AZ57" i="8"/>
  <c r="AZ58" i="8"/>
  <c r="AZ59" i="8"/>
  <c r="AZ60" i="8"/>
  <c r="AZ61" i="8"/>
  <c r="AZ62" i="8"/>
  <c r="AZ63" i="8"/>
  <c r="AZ64" i="8"/>
  <c r="AZ65" i="8"/>
  <c r="AZ66" i="8"/>
  <c r="AZ67" i="8"/>
  <c r="AZ68" i="8"/>
  <c r="AZ69" i="8"/>
  <c r="AZ70" i="8"/>
  <c r="AZ71" i="8"/>
  <c r="AZ72" i="8"/>
  <c r="AZ73" i="8"/>
  <c r="AZ74" i="8"/>
  <c r="AZ75" i="8"/>
  <c r="AZ76" i="8"/>
  <c r="AZ77" i="8"/>
  <c r="AZ78" i="8"/>
  <c r="AZ79" i="8"/>
  <c r="AZ80" i="8"/>
  <c r="AZ81" i="8"/>
  <c r="AZ82" i="8"/>
  <c r="AZ83" i="8"/>
  <c r="AZ84" i="8"/>
  <c r="AZ85" i="8"/>
  <c r="AZ86" i="8"/>
  <c r="AZ87" i="8"/>
  <c r="AZ88" i="8"/>
  <c r="AZ89" i="8"/>
  <c r="AZ90" i="8"/>
  <c r="AZ91" i="8"/>
  <c r="AZ92" i="8"/>
  <c r="AZ93" i="8"/>
  <c r="AZ94" i="8"/>
  <c r="AZ95" i="8"/>
  <c r="AZ96" i="8"/>
  <c r="AZ97" i="8"/>
  <c r="AZ98" i="8"/>
  <c r="AZ99" i="8"/>
  <c r="AZ100" i="8"/>
  <c r="AZ101" i="8"/>
  <c r="AZ102" i="8"/>
  <c r="AZ103" i="8"/>
  <c r="AZ104" i="8"/>
  <c r="AZ105" i="8"/>
  <c r="AZ106" i="8"/>
  <c r="AZ107" i="8"/>
  <c r="AZ108" i="8"/>
  <c r="AZ109" i="8"/>
  <c r="AZ110" i="8"/>
  <c r="AZ111" i="8"/>
  <c r="AZ112" i="8"/>
  <c r="AZ113" i="8"/>
  <c r="AZ114" i="8"/>
  <c r="AZ115" i="8"/>
  <c r="AZ116" i="8"/>
  <c r="AZ117" i="8"/>
  <c r="AZ118" i="8"/>
  <c r="AZ119" i="8"/>
  <c r="AZ120" i="8"/>
  <c r="AZ121" i="8"/>
  <c r="AZ122" i="8"/>
  <c r="AZ123" i="8"/>
  <c r="AZ124" i="8"/>
  <c r="AZ125" i="8"/>
  <c r="AZ126" i="8"/>
  <c r="AZ127" i="8"/>
  <c r="AZ128" i="8"/>
  <c r="AZ129" i="8"/>
  <c r="AZ130" i="8"/>
  <c r="AZ131" i="8"/>
  <c r="AZ132" i="8"/>
  <c r="AZ133" i="8"/>
  <c r="AZ134" i="8"/>
  <c r="AZ135" i="8"/>
  <c r="AZ136" i="8"/>
  <c r="AZ137" i="8"/>
  <c r="AZ138" i="8"/>
  <c r="BA3" i="8"/>
  <c r="BA4" i="8"/>
  <c r="BA5" i="8"/>
  <c r="BA6" i="8"/>
  <c r="BA7" i="8"/>
  <c r="BA8" i="8"/>
  <c r="BA9" i="8"/>
  <c r="BA10" i="8"/>
  <c r="BA11" i="8"/>
  <c r="BA12" i="8"/>
  <c r="BA13" i="8"/>
  <c r="BA14" i="8"/>
  <c r="BA15" i="8"/>
  <c r="BA16" i="8"/>
  <c r="BA17" i="8"/>
  <c r="BA18" i="8"/>
  <c r="BA19" i="8"/>
  <c r="BA20"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BA72" i="8"/>
  <c r="BA73" i="8"/>
  <c r="BA74" i="8"/>
  <c r="BA75" i="8"/>
  <c r="BA76" i="8"/>
  <c r="BA77" i="8"/>
  <c r="BA78" i="8"/>
  <c r="BA79" i="8"/>
  <c r="BA80" i="8"/>
  <c r="BA81" i="8"/>
  <c r="BA82" i="8"/>
  <c r="BA83" i="8"/>
  <c r="BA84" i="8"/>
  <c r="BA85" i="8"/>
  <c r="BA86" i="8"/>
  <c r="BA87" i="8"/>
  <c r="BA88" i="8"/>
  <c r="BA89" i="8"/>
  <c r="BA90" i="8"/>
  <c r="BA91" i="8"/>
  <c r="BA92" i="8"/>
  <c r="BA93" i="8"/>
  <c r="BA94" i="8"/>
  <c r="BA95" i="8"/>
  <c r="BA96" i="8"/>
  <c r="BA97" i="8"/>
  <c r="BA98" i="8"/>
  <c r="BA99" i="8"/>
  <c r="BA100" i="8"/>
  <c r="BA101" i="8"/>
  <c r="BA102" i="8"/>
  <c r="BA103" i="8"/>
  <c r="BA104" i="8"/>
  <c r="BA105" i="8"/>
  <c r="BA106" i="8"/>
  <c r="BA107" i="8"/>
  <c r="BA108" i="8"/>
  <c r="BA109" i="8"/>
  <c r="BA110" i="8"/>
  <c r="BA111" i="8"/>
  <c r="BA112" i="8"/>
  <c r="BA113" i="8"/>
  <c r="BA114" i="8"/>
  <c r="BA115" i="8"/>
  <c r="BA116" i="8"/>
  <c r="BA117" i="8"/>
  <c r="BA118" i="8"/>
  <c r="BA119" i="8"/>
  <c r="BA120" i="8"/>
  <c r="BA121" i="8"/>
  <c r="BA122" i="8"/>
  <c r="BA123" i="8"/>
  <c r="BA124" i="8"/>
  <c r="BA125" i="8"/>
  <c r="BA126" i="8"/>
  <c r="BA127" i="8"/>
  <c r="BA128" i="8"/>
  <c r="BA129" i="8"/>
  <c r="BA130" i="8"/>
  <c r="BA131" i="8"/>
  <c r="BA132" i="8"/>
  <c r="BA133" i="8"/>
  <c r="BA134" i="8"/>
  <c r="BA135" i="8"/>
  <c r="BA136" i="8"/>
  <c r="BA137" i="8"/>
  <c r="BA138" i="8"/>
  <c r="BB3" i="8"/>
  <c r="BB4" i="8"/>
  <c r="BB5" i="8"/>
  <c r="BB6" i="8"/>
  <c r="BB7" i="8"/>
  <c r="BB8" i="8"/>
  <c r="BB9" i="8"/>
  <c r="BB10" i="8"/>
  <c r="BB11" i="8"/>
  <c r="BB12" i="8"/>
  <c r="BB13" i="8"/>
  <c r="BB14" i="8"/>
  <c r="BB15" i="8"/>
  <c r="BB16" i="8"/>
  <c r="BB17" i="8"/>
  <c r="BB18" i="8"/>
  <c r="BB19" i="8"/>
  <c r="BB20" i="8"/>
  <c r="BB21" i="8"/>
  <c r="BB22" i="8"/>
  <c r="BB23" i="8"/>
  <c r="BB24" i="8"/>
  <c r="BB25" i="8"/>
  <c r="BB26" i="8"/>
  <c r="BB27" i="8"/>
  <c r="BB28" i="8"/>
  <c r="BB29" i="8"/>
  <c r="BB30" i="8"/>
  <c r="BB31" i="8"/>
  <c r="BB32" i="8"/>
  <c r="BB33" i="8"/>
  <c r="BB34" i="8"/>
  <c r="BB35" i="8"/>
  <c r="BB36" i="8"/>
  <c r="BB37" i="8"/>
  <c r="BB38" i="8"/>
  <c r="BB39" i="8"/>
  <c r="BB40" i="8"/>
  <c r="BB41" i="8"/>
  <c r="BB42" i="8"/>
  <c r="BB43" i="8"/>
  <c r="BB44" i="8"/>
  <c r="BB45" i="8"/>
  <c r="BB46" i="8"/>
  <c r="BB47" i="8"/>
  <c r="BB48" i="8"/>
  <c r="BB49" i="8"/>
  <c r="BB50" i="8"/>
  <c r="BB51" i="8"/>
  <c r="BB52" i="8"/>
  <c r="BB53" i="8"/>
  <c r="BB54" i="8"/>
  <c r="BB55" i="8"/>
  <c r="BB56" i="8"/>
  <c r="BB57" i="8"/>
  <c r="BB58" i="8"/>
  <c r="BB59" i="8"/>
  <c r="BB60" i="8"/>
  <c r="BB61" i="8"/>
  <c r="BB62" i="8"/>
  <c r="BB63" i="8"/>
  <c r="BB64" i="8"/>
  <c r="BB65" i="8"/>
  <c r="BB66" i="8"/>
  <c r="BB67" i="8"/>
  <c r="BB68" i="8"/>
  <c r="BB69" i="8"/>
  <c r="BB70" i="8"/>
  <c r="BB71" i="8"/>
  <c r="BB72" i="8"/>
  <c r="BB73" i="8"/>
  <c r="BB74" i="8"/>
  <c r="BB75" i="8"/>
  <c r="BB76" i="8"/>
  <c r="BB77" i="8"/>
  <c r="BB78" i="8"/>
  <c r="BB79" i="8"/>
  <c r="BB80" i="8"/>
  <c r="BB81" i="8"/>
  <c r="BB82" i="8"/>
  <c r="BB83" i="8"/>
  <c r="BB84" i="8"/>
  <c r="BB85" i="8"/>
  <c r="BB86" i="8"/>
  <c r="BB87" i="8"/>
  <c r="BB88" i="8"/>
  <c r="BB89" i="8"/>
  <c r="BB90" i="8"/>
  <c r="BB91" i="8"/>
  <c r="BB92" i="8"/>
  <c r="BB93" i="8"/>
  <c r="BB94" i="8"/>
  <c r="BB95" i="8"/>
  <c r="BB96" i="8"/>
  <c r="BB97" i="8"/>
  <c r="BB98" i="8"/>
  <c r="BB99" i="8"/>
  <c r="BB100" i="8"/>
  <c r="BB101" i="8"/>
  <c r="BB102" i="8"/>
  <c r="BB103" i="8"/>
  <c r="BB104" i="8"/>
  <c r="BB105" i="8"/>
  <c r="BB106" i="8"/>
  <c r="BB107" i="8"/>
  <c r="BB108" i="8"/>
  <c r="BB109" i="8"/>
  <c r="BB110" i="8"/>
  <c r="BB111" i="8"/>
  <c r="BB112" i="8"/>
  <c r="BB113" i="8"/>
  <c r="BB114" i="8"/>
  <c r="BB115" i="8"/>
  <c r="BB116" i="8"/>
  <c r="BB117" i="8"/>
  <c r="BB118" i="8"/>
  <c r="BB119" i="8"/>
  <c r="BB120" i="8"/>
  <c r="BB121" i="8"/>
  <c r="BB122" i="8"/>
  <c r="BB123" i="8"/>
  <c r="BB124" i="8"/>
  <c r="BB125" i="8"/>
  <c r="BB126" i="8"/>
  <c r="BB127" i="8"/>
  <c r="BB128" i="8"/>
  <c r="BB129" i="8"/>
  <c r="BB130" i="8"/>
  <c r="BB131" i="8"/>
  <c r="BB132" i="8"/>
  <c r="BB133" i="8"/>
  <c r="BB134" i="8"/>
  <c r="BB135" i="8"/>
  <c r="BB136" i="8"/>
  <c r="BB137" i="8"/>
  <c r="BB138" i="8"/>
  <c r="BC3" i="8"/>
  <c r="BC4" i="8"/>
  <c r="BC5" i="8"/>
  <c r="BC6" i="8"/>
  <c r="BC7" i="8"/>
  <c r="BC8" i="8"/>
  <c r="BC9" i="8"/>
  <c r="BC10" i="8"/>
  <c r="BC11" i="8"/>
  <c r="BC12" i="8"/>
  <c r="BC13" i="8"/>
  <c r="BC14" i="8"/>
  <c r="BC15" i="8"/>
  <c r="BC16" i="8"/>
  <c r="BC17" i="8"/>
  <c r="BC18" i="8"/>
  <c r="BC19" i="8"/>
  <c r="BC20" i="8"/>
  <c r="BC21" i="8"/>
  <c r="BC22" i="8"/>
  <c r="BC23" i="8"/>
  <c r="BC24" i="8"/>
  <c r="BC25" i="8"/>
  <c r="BC26" i="8"/>
  <c r="BC27" i="8"/>
  <c r="BC28" i="8"/>
  <c r="BC29" i="8"/>
  <c r="BC30" i="8"/>
  <c r="BC31" i="8"/>
  <c r="BC32" i="8"/>
  <c r="BC33" i="8"/>
  <c r="BC34" i="8"/>
  <c r="BC35" i="8"/>
  <c r="BC36" i="8"/>
  <c r="BC37" i="8"/>
  <c r="BC38" i="8"/>
  <c r="BC39" i="8"/>
  <c r="BC40" i="8"/>
  <c r="BC41" i="8"/>
  <c r="BC42" i="8"/>
  <c r="BC43" i="8"/>
  <c r="BC44" i="8"/>
  <c r="BC45" i="8"/>
  <c r="BC46" i="8"/>
  <c r="BC47" i="8"/>
  <c r="BC48" i="8"/>
  <c r="BC49" i="8"/>
  <c r="BC50" i="8"/>
  <c r="BC51" i="8"/>
  <c r="BC52" i="8"/>
  <c r="BC53" i="8"/>
  <c r="BC54" i="8"/>
  <c r="BC55" i="8"/>
  <c r="BC56" i="8"/>
  <c r="BC57" i="8"/>
  <c r="BC58" i="8"/>
  <c r="BC59" i="8"/>
  <c r="BC60" i="8"/>
  <c r="BC61" i="8"/>
  <c r="BC62" i="8"/>
  <c r="BC63" i="8"/>
  <c r="BC64" i="8"/>
  <c r="BC65" i="8"/>
  <c r="BC66" i="8"/>
  <c r="BC67" i="8"/>
  <c r="BC68" i="8"/>
  <c r="BC69" i="8"/>
  <c r="BC70" i="8"/>
  <c r="BC71" i="8"/>
  <c r="BC72" i="8"/>
  <c r="BC73" i="8"/>
  <c r="BC74" i="8"/>
  <c r="BC75" i="8"/>
  <c r="BC76" i="8"/>
  <c r="BC77" i="8"/>
  <c r="BC78" i="8"/>
  <c r="BC79" i="8"/>
  <c r="BC80" i="8"/>
  <c r="BC81" i="8"/>
  <c r="BC82" i="8"/>
  <c r="BC83" i="8"/>
  <c r="BC84" i="8"/>
  <c r="BC85" i="8"/>
  <c r="BC86" i="8"/>
  <c r="BC87" i="8"/>
  <c r="BC88" i="8"/>
  <c r="BC89" i="8"/>
  <c r="BC90" i="8"/>
  <c r="BC91" i="8"/>
  <c r="BC92" i="8"/>
  <c r="BC93" i="8"/>
  <c r="BC94" i="8"/>
  <c r="BC95" i="8"/>
  <c r="BC96" i="8"/>
  <c r="BC97" i="8"/>
  <c r="BC98" i="8"/>
  <c r="BC99" i="8"/>
  <c r="BC100" i="8"/>
  <c r="BC101" i="8"/>
  <c r="BC102" i="8"/>
  <c r="BC103" i="8"/>
  <c r="BC104" i="8"/>
  <c r="BC105" i="8"/>
  <c r="BC106" i="8"/>
  <c r="BC107" i="8"/>
  <c r="BC108" i="8"/>
  <c r="BC109" i="8"/>
  <c r="BC110" i="8"/>
  <c r="BC111" i="8"/>
  <c r="BC112" i="8"/>
  <c r="BC113" i="8"/>
  <c r="BC114" i="8"/>
  <c r="BC115" i="8"/>
  <c r="BC116" i="8"/>
  <c r="BC117" i="8"/>
  <c r="BC118" i="8"/>
  <c r="BC119" i="8"/>
  <c r="BC120" i="8"/>
  <c r="BC121" i="8"/>
  <c r="BC122" i="8"/>
  <c r="BC123" i="8"/>
  <c r="BC124" i="8"/>
  <c r="BC125" i="8"/>
  <c r="BC126" i="8"/>
  <c r="BC127" i="8"/>
  <c r="BC128" i="8"/>
  <c r="BC129" i="8"/>
  <c r="BC130" i="8"/>
  <c r="BC131" i="8"/>
  <c r="BC132" i="8"/>
  <c r="BC133" i="8"/>
  <c r="BC134" i="8"/>
  <c r="BC135" i="8"/>
  <c r="BC136" i="8"/>
  <c r="BC137" i="8"/>
  <c r="BC138" i="8"/>
  <c r="BD3" i="8"/>
  <c r="BD4" i="8"/>
  <c r="BD5" i="8"/>
  <c r="BD6" i="8"/>
  <c r="BD7" i="8"/>
  <c r="BD8" i="8"/>
  <c r="BD9" i="8"/>
  <c r="BD10" i="8"/>
  <c r="BD11" i="8"/>
  <c r="BD12" i="8"/>
  <c r="BD13" i="8"/>
  <c r="BD14" i="8"/>
  <c r="BD15" i="8"/>
  <c r="BD16" i="8"/>
  <c r="BD17" i="8"/>
  <c r="BD18" i="8"/>
  <c r="BD19" i="8"/>
  <c r="BD20" i="8"/>
  <c r="BD21" i="8"/>
  <c r="BD22" i="8"/>
  <c r="BD23" i="8"/>
  <c r="BD24" i="8"/>
  <c r="BD25" i="8"/>
  <c r="BD26" i="8"/>
  <c r="BD27" i="8"/>
  <c r="BD28" i="8"/>
  <c r="BD29" i="8"/>
  <c r="BD30" i="8"/>
  <c r="BD31" i="8"/>
  <c r="BD32" i="8"/>
  <c r="BD33" i="8"/>
  <c r="BD34" i="8"/>
  <c r="BD35" i="8"/>
  <c r="BD36" i="8"/>
  <c r="BD37" i="8"/>
  <c r="BD38" i="8"/>
  <c r="BD39" i="8"/>
  <c r="BD40" i="8"/>
  <c r="BD41" i="8"/>
  <c r="BD42" i="8"/>
  <c r="BD43" i="8"/>
  <c r="BD44" i="8"/>
  <c r="BD45" i="8"/>
  <c r="BD46" i="8"/>
  <c r="BD47" i="8"/>
  <c r="BD48" i="8"/>
  <c r="BD49" i="8"/>
  <c r="BD50" i="8"/>
  <c r="BD51" i="8"/>
  <c r="BD52" i="8"/>
  <c r="BD53" i="8"/>
  <c r="BD54" i="8"/>
  <c r="BD55" i="8"/>
  <c r="BD56" i="8"/>
  <c r="BD57" i="8"/>
  <c r="BD58" i="8"/>
  <c r="BD59" i="8"/>
  <c r="BD60" i="8"/>
  <c r="BD61" i="8"/>
  <c r="BD62" i="8"/>
  <c r="BD63" i="8"/>
  <c r="BD64" i="8"/>
  <c r="BD65" i="8"/>
  <c r="BD66" i="8"/>
  <c r="BD67" i="8"/>
  <c r="BD68" i="8"/>
  <c r="BD69" i="8"/>
  <c r="BD70" i="8"/>
  <c r="BD71" i="8"/>
  <c r="BD72" i="8"/>
  <c r="BD73" i="8"/>
  <c r="BD74" i="8"/>
  <c r="BD75" i="8"/>
  <c r="BD76" i="8"/>
  <c r="BD77" i="8"/>
  <c r="BD78" i="8"/>
  <c r="BD79" i="8"/>
  <c r="BD80" i="8"/>
  <c r="BD81" i="8"/>
  <c r="BD82" i="8"/>
  <c r="BD83" i="8"/>
  <c r="BD84" i="8"/>
  <c r="BD85" i="8"/>
  <c r="BD86" i="8"/>
  <c r="BD87" i="8"/>
  <c r="BD88" i="8"/>
  <c r="BD89" i="8"/>
  <c r="BD90" i="8"/>
  <c r="BD91" i="8"/>
  <c r="BD92" i="8"/>
  <c r="BD93" i="8"/>
  <c r="BD94" i="8"/>
  <c r="BD95" i="8"/>
  <c r="BD96" i="8"/>
  <c r="BD97" i="8"/>
  <c r="BD98" i="8"/>
  <c r="BD99" i="8"/>
  <c r="BD100" i="8"/>
  <c r="BD101" i="8"/>
  <c r="BD102" i="8"/>
  <c r="BD103" i="8"/>
  <c r="BD104" i="8"/>
  <c r="BD105" i="8"/>
  <c r="BD106" i="8"/>
  <c r="BD107" i="8"/>
  <c r="BD108" i="8"/>
  <c r="BD109" i="8"/>
  <c r="BD110" i="8"/>
  <c r="BD111" i="8"/>
  <c r="BD112" i="8"/>
  <c r="BD113" i="8"/>
  <c r="BD114" i="8"/>
  <c r="BD115" i="8"/>
  <c r="BD116" i="8"/>
  <c r="BD117" i="8"/>
  <c r="BD118" i="8"/>
  <c r="BD119" i="8"/>
  <c r="BD120" i="8"/>
  <c r="BD121" i="8"/>
  <c r="BD122" i="8"/>
  <c r="BD123" i="8"/>
  <c r="BD124" i="8"/>
  <c r="BD125" i="8"/>
  <c r="BD126" i="8"/>
  <c r="BD127" i="8"/>
  <c r="BD128" i="8"/>
  <c r="BD129" i="8"/>
  <c r="BD130" i="8"/>
  <c r="BD131" i="8"/>
  <c r="BD132" i="8"/>
  <c r="BD133" i="8"/>
  <c r="BD134" i="8"/>
  <c r="BD135" i="8"/>
  <c r="BD136" i="8"/>
  <c r="BD137" i="8"/>
  <c r="BD138" i="8"/>
  <c r="BE3" i="8"/>
  <c r="BE4" i="8"/>
  <c r="BE5" i="8"/>
  <c r="BE6" i="8"/>
  <c r="BE7" i="8"/>
  <c r="BE8" i="8"/>
  <c r="BE9" i="8"/>
  <c r="BE10" i="8"/>
  <c r="BE11" i="8"/>
  <c r="BE12" i="8"/>
  <c r="BE13" i="8"/>
  <c r="BE14" i="8"/>
  <c r="BE15" i="8"/>
  <c r="BE16" i="8"/>
  <c r="BE17" i="8"/>
  <c r="BE18" i="8"/>
  <c r="BE19" i="8"/>
  <c r="BE20" i="8"/>
  <c r="BE21" i="8"/>
  <c r="BE22" i="8"/>
  <c r="BE23" i="8"/>
  <c r="BE24" i="8"/>
  <c r="BE25" i="8"/>
  <c r="BE26" i="8"/>
  <c r="BE27" i="8"/>
  <c r="BE28"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E65" i="8"/>
  <c r="BE66" i="8"/>
  <c r="BE67" i="8"/>
  <c r="BE68" i="8"/>
  <c r="BE69" i="8"/>
  <c r="BE70" i="8"/>
  <c r="BE71" i="8"/>
  <c r="BE72" i="8"/>
  <c r="BE73" i="8"/>
  <c r="BE74" i="8"/>
  <c r="BE75" i="8"/>
  <c r="BE76" i="8"/>
  <c r="BE77" i="8"/>
  <c r="BE78" i="8"/>
  <c r="BE79" i="8"/>
  <c r="BE80" i="8"/>
  <c r="BE81" i="8"/>
  <c r="BE82" i="8"/>
  <c r="BE83" i="8"/>
  <c r="BE84" i="8"/>
  <c r="BE85" i="8"/>
  <c r="BE86" i="8"/>
  <c r="BE87" i="8"/>
  <c r="BE88" i="8"/>
  <c r="BE89" i="8"/>
  <c r="BE90" i="8"/>
  <c r="BE91" i="8"/>
  <c r="BE92" i="8"/>
  <c r="BE93" i="8"/>
  <c r="BE94" i="8"/>
  <c r="BE95" i="8"/>
  <c r="BE96" i="8"/>
  <c r="BE97" i="8"/>
  <c r="BE98" i="8"/>
  <c r="BE99" i="8"/>
  <c r="BE100" i="8"/>
  <c r="BE101" i="8"/>
  <c r="BE102" i="8"/>
  <c r="BE103" i="8"/>
  <c r="BE104" i="8"/>
  <c r="BE105" i="8"/>
  <c r="BE106" i="8"/>
  <c r="BE107" i="8"/>
  <c r="BE108" i="8"/>
  <c r="BE109" i="8"/>
  <c r="BE110" i="8"/>
  <c r="BE111" i="8"/>
  <c r="BE112" i="8"/>
  <c r="BE113" i="8"/>
  <c r="BE114" i="8"/>
  <c r="BE115" i="8"/>
  <c r="BE116" i="8"/>
  <c r="BE117" i="8"/>
  <c r="BE118" i="8"/>
  <c r="BE119" i="8"/>
  <c r="BE120" i="8"/>
  <c r="BE121" i="8"/>
  <c r="BE122" i="8"/>
  <c r="BE123" i="8"/>
  <c r="BE124" i="8"/>
  <c r="BE125" i="8"/>
  <c r="BE126" i="8"/>
  <c r="BE127" i="8"/>
  <c r="BE128" i="8"/>
  <c r="BE129" i="8"/>
  <c r="BE130" i="8"/>
  <c r="BE131" i="8"/>
  <c r="BE132" i="8"/>
  <c r="BE133" i="8"/>
  <c r="BE134" i="8"/>
  <c r="BE135" i="8"/>
  <c r="BE136" i="8"/>
  <c r="BE137" i="8"/>
  <c r="BE138" i="8"/>
  <c r="BF3" i="8"/>
  <c r="BF4" i="8"/>
  <c r="BF5" i="8"/>
  <c r="BF6" i="8"/>
  <c r="BF7" i="8"/>
  <c r="BF8" i="8"/>
  <c r="BF9" i="8"/>
  <c r="BF10" i="8"/>
  <c r="BF11" i="8"/>
  <c r="BF12" i="8"/>
  <c r="BF13" i="8"/>
  <c r="BF14" i="8"/>
  <c r="BF15" i="8"/>
  <c r="BF16" i="8"/>
  <c r="BF17" i="8"/>
  <c r="BF18" i="8"/>
  <c r="BF19" i="8"/>
  <c r="BF20" i="8"/>
  <c r="BF21" i="8"/>
  <c r="BF22" i="8"/>
  <c r="BF23" i="8"/>
  <c r="BF24" i="8"/>
  <c r="BF25" i="8"/>
  <c r="BF26" i="8"/>
  <c r="BF27" i="8"/>
  <c r="BF28" i="8"/>
  <c r="BF29" i="8"/>
  <c r="BF30" i="8"/>
  <c r="BF31" i="8"/>
  <c r="BF32" i="8"/>
  <c r="BF33" i="8"/>
  <c r="BF34" i="8"/>
  <c r="BF35" i="8"/>
  <c r="BF36" i="8"/>
  <c r="BF37" i="8"/>
  <c r="BF38" i="8"/>
  <c r="BF39" i="8"/>
  <c r="BF40" i="8"/>
  <c r="BF41" i="8"/>
  <c r="BF42" i="8"/>
  <c r="BF43" i="8"/>
  <c r="BF44" i="8"/>
  <c r="BF45" i="8"/>
  <c r="BF46" i="8"/>
  <c r="BF47" i="8"/>
  <c r="BF48" i="8"/>
  <c r="BF49" i="8"/>
  <c r="BF50" i="8"/>
  <c r="BF51" i="8"/>
  <c r="BF52" i="8"/>
  <c r="BF53" i="8"/>
  <c r="BF54" i="8"/>
  <c r="BF55" i="8"/>
  <c r="BF56" i="8"/>
  <c r="BF57" i="8"/>
  <c r="BF58" i="8"/>
  <c r="BF59" i="8"/>
  <c r="BF60" i="8"/>
  <c r="BF61" i="8"/>
  <c r="BF62" i="8"/>
  <c r="BF63" i="8"/>
  <c r="BF64" i="8"/>
  <c r="BF65" i="8"/>
  <c r="BF66" i="8"/>
  <c r="BF67" i="8"/>
  <c r="BF68" i="8"/>
  <c r="BF69" i="8"/>
  <c r="BF70" i="8"/>
  <c r="BF71" i="8"/>
  <c r="BF72" i="8"/>
  <c r="BF73" i="8"/>
  <c r="BF74" i="8"/>
  <c r="BF75" i="8"/>
  <c r="BF76" i="8"/>
  <c r="BF77" i="8"/>
  <c r="BF78" i="8"/>
  <c r="BF79" i="8"/>
  <c r="BF80" i="8"/>
  <c r="BF81" i="8"/>
  <c r="BF82" i="8"/>
  <c r="BF83" i="8"/>
  <c r="BF84" i="8"/>
  <c r="BF85" i="8"/>
  <c r="BF86" i="8"/>
  <c r="BF87" i="8"/>
  <c r="BF88" i="8"/>
  <c r="BF89" i="8"/>
  <c r="BF90" i="8"/>
  <c r="BF91" i="8"/>
  <c r="BF92" i="8"/>
  <c r="BF93" i="8"/>
  <c r="BF94" i="8"/>
  <c r="BF95" i="8"/>
  <c r="BF96" i="8"/>
  <c r="BF97" i="8"/>
  <c r="BF98" i="8"/>
  <c r="BF99" i="8"/>
  <c r="BF100" i="8"/>
  <c r="BF101" i="8"/>
  <c r="BF102" i="8"/>
  <c r="BF103" i="8"/>
  <c r="BF104" i="8"/>
  <c r="BF105" i="8"/>
  <c r="BF106" i="8"/>
  <c r="BF107" i="8"/>
  <c r="BF108" i="8"/>
  <c r="BF109" i="8"/>
  <c r="BF110" i="8"/>
  <c r="BF111" i="8"/>
  <c r="BF112" i="8"/>
  <c r="BF113" i="8"/>
  <c r="BF114" i="8"/>
  <c r="BF115" i="8"/>
  <c r="BF116" i="8"/>
  <c r="BF117" i="8"/>
  <c r="BF118" i="8"/>
  <c r="BF119" i="8"/>
  <c r="BF120" i="8"/>
  <c r="BF121" i="8"/>
  <c r="BF122" i="8"/>
  <c r="BF123" i="8"/>
  <c r="BF124" i="8"/>
  <c r="BF125" i="8"/>
  <c r="BF126" i="8"/>
  <c r="BF127" i="8"/>
  <c r="BF128" i="8"/>
  <c r="BF129" i="8"/>
  <c r="BF130" i="8"/>
  <c r="BF131" i="8"/>
  <c r="BF132" i="8"/>
  <c r="BF133" i="8"/>
  <c r="BF134" i="8"/>
  <c r="BF135" i="8"/>
  <c r="BF136" i="8"/>
  <c r="BF137" i="8"/>
  <c r="BF138" i="8"/>
  <c r="BG3" i="8"/>
  <c r="BG4" i="8"/>
  <c r="BG5"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118" i="8"/>
  <c r="BG119" i="8"/>
  <c r="BG120" i="8"/>
  <c r="BG121" i="8"/>
  <c r="BG122" i="8"/>
  <c r="BG123" i="8"/>
  <c r="BG124" i="8"/>
  <c r="BG125" i="8"/>
  <c r="BG126" i="8"/>
  <c r="BG127" i="8"/>
  <c r="BG128" i="8"/>
  <c r="BG129" i="8"/>
  <c r="BG130" i="8"/>
  <c r="BG131" i="8"/>
  <c r="BG132" i="8"/>
  <c r="BG133" i="8"/>
  <c r="BG134" i="8"/>
  <c r="BG135" i="8"/>
  <c r="BG136" i="8"/>
  <c r="BG137" i="8"/>
  <c r="BG138" i="8"/>
  <c r="BH3" i="8"/>
  <c r="BH4" i="8"/>
  <c r="BH5" i="8"/>
  <c r="BH6" i="8"/>
  <c r="BH7" i="8"/>
  <c r="BH8" i="8"/>
  <c r="BH9" i="8"/>
  <c r="BH10" i="8"/>
  <c r="BH11" i="8"/>
  <c r="BH12" i="8"/>
  <c r="BH13" i="8"/>
  <c r="BH14" i="8"/>
  <c r="BH15" i="8"/>
  <c r="BH16" i="8"/>
  <c r="BH17" i="8"/>
  <c r="BH18" i="8"/>
  <c r="BH19" i="8"/>
  <c r="BH20" i="8"/>
  <c r="BH21" i="8"/>
  <c r="BH22" i="8"/>
  <c r="BH23" i="8"/>
  <c r="BH24" i="8"/>
  <c r="BH25" i="8"/>
  <c r="BH26" i="8"/>
  <c r="BH27" i="8"/>
  <c r="BH28" i="8"/>
  <c r="BH29" i="8"/>
  <c r="BH30" i="8"/>
  <c r="BH31" i="8"/>
  <c r="BH32" i="8"/>
  <c r="BH33" i="8"/>
  <c r="BH34" i="8"/>
  <c r="BH35" i="8"/>
  <c r="BH36" i="8"/>
  <c r="BH37" i="8"/>
  <c r="BH38" i="8"/>
  <c r="BH39" i="8"/>
  <c r="BH40" i="8"/>
  <c r="BH41" i="8"/>
  <c r="BH42" i="8"/>
  <c r="BH43" i="8"/>
  <c r="BH44" i="8"/>
  <c r="BH45" i="8"/>
  <c r="BH46" i="8"/>
  <c r="BH47" i="8"/>
  <c r="BH48" i="8"/>
  <c r="BH49" i="8"/>
  <c r="BH50" i="8"/>
  <c r="BH51" i="8"/>
  <c r="BH52" i="8"/>
  <c r="BH53" i="8"/>
  <c r="BH54" i="8"/>
  <c r="BH55" i="8"/>
  <c r="BH56" i="8"/>
  <c r="BH57" i="8"/>
  <c r="BH58" i="8"/>
  <c r="BH59" i="8"/>
  <c r="BH60" i="8"/>
  <c r="BH61" i="8"/>
  <c r="BH62" i="8"/>
  <c r="BH63" i="8"/>
  <c r="BH64" i="8"/>
  <c r="BH65" i="8"/>
  <c r="BH66" i="8"/>
  <c r="BH67" i="8"/>
  <c r="BH68" i="8"/>
  <c r="BH69" i="8"/>
  <c r="BH70" i="8"/>
  <c r="BH71" i="8"/>
  <c r="BH72" i="8"/>
  <c r="BH73" i="8"/>
  <c r="BH74" i="8"/>
  <c r="BH75" i="8"/>
  <c r="BH76" i="8"/>
  <c r="BH77" i="8"/>
  <c r="BH78" i="8"/>
  <c r="BH79" i="8"/>
  <c r="BH80" i="8"/>
  <c r="BH81" i="8"/>
  <c r="BH82" i="8"/>
  <c r="BH83" i="8"/>
  <c r="BH84" i="8"/>
  <c r="BH85" i="8"/>
  <c r="BH86" i="8"/>
  <c r="BH87" i="8"/>
  <c r="BH88" i="8"/>
  <c r="BH89" i="8"/>
  <c r="BH90" i="8"/>
  <c r="BH91" i="8"/>
  <c r="BH92" i="8"/>
  <c r="BH93" i="8"/>
  <c r="BH94" i="8"/>
  <c r="BH95" i="8"/>
  <c r="BH96" i="8"/>
  <c r="BH97" i="8"/>
  <c r="BH98" i="8"/>
  <c r="BH99" i="8"/>
  <c r="BH100" i="8"/>
  <c r="BH101" i="8"/>
  <c r="BH102" i="8"/>
  <c r="BH103" i="8"/>
  <c r="BH104" i="8"/>
  <c r="BH105" i="8"/>
  <c r="BH106" i="8"/>
  <c r="BH107" i="8"/>
  <c r="BH108" i="8"/>
  <c r="BH109" i="8"/>
  <c r="BH110" i="8"/>
  <c r="BH111" i="8"/>
  <c r="BH112" i="8"/>
  <c r="BH113" i="8"/>
  <c r="BH114" i="8"/>
  <c r="BH115" i="8"/>
  <c r="BH116" i="8"/>
  <c r="BH117" i="8"/>
  <c r="BH118" i="8"/>
  <c r="BH119" i="8"/>
  <c r="BH120" i="8"/>
  <c r="BH121" i="8"/>
  <c r="BH122" i="8"/>
  <c r="BH123" i="8"/>
  <c r="BH124" i="8"/>
  <c r="BH125" i="8"/>
  <c r="BH126" i="8"/>
  <c r="BH127" i="8"/>
  <c r="BH128" i="8"/>
  <c r="BH129" i="8"/>
  <c r="BH130" i="8"/>
  <c r="BH131" i="8"/>
  <c r="BH132" i="8"/>
  <c r="BH133" i="8"/>
  <c r="BH134" i="8"/>
  <c r="BH135" i="8"/>
  <c r="BH136" i="8"/>
  <c r="BH137" i="8"/>
  <c r="BH138" i="8"/>
  <c r="BI3" i="8"/>
  <c r="BI4" i="8"/>
  <c r="BI5" i="8"/>
  <c r="BI6" i="8"/>
  <c r="BI7" i="8"/>
  <c r="BI8" i="8"/>
  <c r="BI9" i="8"/>
  <c r="BI10" i="8"/>
  <c r="BI11" i="8"/>
  <c r="BI12" i="8"/>
  <c r="BI13" i="8"/>
  <c r="BI14" i="8"/>
  <c r="BI15" i="8"/>
  <c r="BI16" i="8"/>
  <c r="BI17" i="8"/>
  <c r="BI18" i="8"/>
  <c r="BI19" i="8"/>
  <c r="BI20" i="8"/>
  <c r="BI21" i="8"/>
  <c r="BI22" i="8"/>
  <c r="BI23" i="8"/>
  <c r="BI24" i="8"/>
  <c r="BI25" i="8"/>
  <c r="BI26" i="8"/>
  <c r="BI27" i="8"/>
  <c r="BI28" i="8"/>
  <c r="BI29" i="8"/>
  <c r="BI30" i="8"/>
  <c r="BI31" i="8"/>
  <c r="BI32" i="8"/>
  <c r="BI33" i="8"/>
  <c r="BI34" i="8"/>
  <c r="BI35" i="8"/>
  <c r="BI36" i="8"/>
  <c r="BI37" i="8"/>
  <c r="BI38" i="8"/>
  <c r="BI39" i="8"/>
  <c r="BI40" i="8"/>
  <c r="BI41" i="8"/>
  <c r="BI42" i="8"/>
  <c r="BI43" i="8"/>
  <c r="BI44" i="8"/>
  <c r="BI45" i="8"/>
  <c r="BI46" i="8"/>
  <c r="BI47" i="8"/>
  <c r="BI48" i="8"/>
  <c r="BI49" i="8"/>
  <c r="BI50" i="8"/>
  <c r="BI51" i="8"/>
  <c r="BI52" i="8"/>
  <c r="BI53" i="8"/>
  <c r="BI54" i="8"/>
  <c r="BI55" i="8"/>
  <c r="BI56" i="8"/>
  <c r="BI57" i="8"/>
  <c r="BI58" i="8"/>
  <c r="BI59" i="8"/>
  <c r="BI60" i="8"/>
  <c r="BI61" i="8"/>
  <c r="BI62" i="8"/>
  <c r="BI63" i="8"/>
  <c r="BI64" i="8"/>
  <c r="BI65" i="8"/>
  <c r="BI66" i="8"/>
  <c r="BI67" i="8"/>
  <c r="BI68" i="8"/>
  <c r="BI69" i="8"/>
  <c r="BI70" i="8"/>
  <c r="BI71" i="8"/>
  <c r="BI72" i="8"/>
  <c r="BI73" i="8"/>
  <c r="BI74" i="8"/>
  <c r="BI75" i="8"/>
  <c r="BI76" i="8"/>
  <c r="BI77" i="8"/>
  <c r="BI78" i="8"/>
  <c r="BI79" i="8"/>
  <c r="BI80" i="8"/>
  <c r="BI81" i="8"/>
  <c r="BI82" i="8"/>
  <c r="BI83" i="8"/>
  <c r="BI84" i="8"/>
  <c r="BI85" i="8"/>
  <c r="BI86" i="8"/>
  <c r="BI87" i="8"/>
  <c r="BI88" i="8"/>
  <c r="BI89" i="8"/>
  <c r="BI90" i="8"/>
  <c r="BI91" i="8"/>
  <c r="BI92" i="8"/>
  <c r="BI93" i="8"/>
  <c r="BI94" i="8"/>
  <c r="BI95" i="8"/>
  <c r="BI96" i="8"/>
  <c r="BI97" i="8"/>
  <c r="BI98" i="8"/>
  <c r="BI99" i="8"/>
  <c r="BI100" i="8"/>
  <c r="BI101" i="8"/>
  <c r="BI102" i="8"/>
  <c r="BI103" i="8"/>
  <c r="BI104" i="8"/>
  <c r="BI105" i="8"/>
  <c r="BI106" i="8"/>
  <c r="BI107" i="8"/>
  <c r="BI108" i="8"/>
  <c r="BI109" i="8"/>
  <c r="BI110" i="8"/>
  <c r="BI111" i="8"/>
  <c r="BI112" i="8"/>
  <c r="BI113" i="8"/>
  <c r="BI114" i="8"/>
  <c r="BI115" i="8"/>
  <c r="BI116" i="8"/>
  <c r="BI117" i="8"/>
  <c r="BI118" i="8"/>
  <c r="BI119" i="8"/>
  <c r="BI120" i="8"/>
  <c r="BI121" i="8"/>
  <c r="BI122" i="8"/>
  <c r="BI123" i="8"/>
  <c r="BI124" i="8"/>
  <c r="BI125" i="8"/>
  <c r="BI126" i="8"/>
  <c r="BI127" i="8"/>
  <c r="BI128" i="8"/>
  <c r="BI129" i="8"/>
  <c r="BI130" i="8"/>
  <c r="BI131" i="8"/>
  <c r="BI132" i="8"/>
  <c r="BI133" i="8"/>
  <c r="BI134" i="8"/>
  <c r="BI135" i="8"/>
  <c r="BI136" i="8"/>
  <c r="BI137" i="8"/>
  <c r="BI138" i="8"/>
  <c r="BJ3" i="8"/>
  <c r="BJ4" i="8"/>
  <c r="BJ5" i="8"/>
  <c r="BJ6" i="8"/>
  <c r="BJ7" i="8"/>
  <c r="BJ8" i="8"/>
  <c r="BJ9" i="8"/>
  <c r="BJ10" i="8"/>
  <c r="BJ11" i="8"/>
  <c r="BJ12" i="8"/>
  <c r="BJ13" i="8"/>
  <c r="BJ14" i="8"/>
  <c r="BJ15" i="8"/>
  <c r="BJ16" i="8"/>
  <c r="BJ17" i="8"/>
  <c r="BJ18" i="8"/>
  <c r="BJ19" i="8"/>
  <c r="BJ20" i="8"/>
  <c r="BJ21" i="8"/>
  <c r="BJ22" i="8"/>
  <c r="BJ23" i="8"/>
  <c r="BJ24" i="8"/>
  <c r="BJ25" i="8"/>
  <c r="BJ26" i="8"/>
  <c r="BJ27" i="8"/>
  <c r="BJ28" i="8"/>
  <c r="BJ29" i="8"/>
  <c r="BJ30" i="8"/>
  <c r="BJ31" i="8"/>
  <c r="BJ32" i="8"/>
  <c r="BJ33" i="8"/>
  <c r="BJ34" i="8"/>
  <c r="BJ35" i="8"/>
  <c r="BJ36" i="8"/>
  <c r="BJ37" i="8"/>
  <c r="BJ38" i="8"/>
  <c r="BJ39" i="8"/>
  <c r="BJ40" i="8"/>
  <c r="BJ41" i="8"/>
  <c r="BJ42" i="8"/>
  <c r="BJ43" i="8"/>
  <c r="BJ44" i="8"/>
  <c r="BJ45" i="8"/>
  <c r="BJ46" i="8"/>
  <c r="BJ47" i="8"/>
  <c r="BJ48" i="8"/>
  <c r="BJ49" i="8"/>
  <c r="BJ50" i="8"/>
  <c r="BJ51" i="8"/>
  <c r="BJ52" i="8"/>
  <c r="BJ53" i="8"/>
  <c r="BJ54" i="8"/>
  <c r="BJ55" i="8"/>
  <c r="BJ56" i="8"/>
  <c r="BJ57" i="8"/>
  <c r="BJ58" i="8"/>
  <c r="BJ59" i="8"/>
  <c r="BJ60" i="8"/>
  <c r="BJ61" i="8"/>
  <c r="BJ62" i="8"/>
  <c r="BJ63" i="8"/>
  <c r="BJ64" i="8"/>
  <c r="BJ65" i="8"/>
  <c r="BJ66" i="8"/>
  <c r="BJ67" i="8"/>
  <c r="BJ68" i="8"/>
  <c r="BJ69" i="8"/>
  <c r="BJ70" i="8"/>
  <c r="BJ71" i="8"/>
  <c r="BJ72" i="8"/>
  <c r="BJ73" i="8"/>
  <c r="BJ74" i="8"/>
  <c r="BJ75" i="8"/>
  <c r="BJ76" i="8"/>
  <c r="BJ77" i="8"/>
  <c r="BJ78" i="8"/>
  <c r="BJ79" i="8"/>
  <c r="BJ80" i="8"/>
  <c r="BJ81" i="8"/>
  <c r="BJ82" i="8"/>
  <c r="BJ83" i="8"/>
  <c r="BJ84" i="8"/>
  <c r="BJ85" i="8"/>
  <c r="BJ86" i="8"/>
  <c r="BJ87" i="8"/>
  <c r="BJ88" i="8"/>
  <c r="BJ89" i="8"/>
  <c r="BJ90" i="8"/>
  <c r="BJ91" i="8"/>
  <c r="BJ92" i="8"/>
  <c r="BJ93" i="8"/>
  <c r="BJ94" i="8"/>
  <c r="BJ95" i="8"/>
  <c r="BJ96" i="8"/>
  <c r="BJ97" i="8"/>
  <c r="BJ98" i="8"/>
  <c r="BJ99" i="8"/>
  <c r="BJ100" i="8"/>
  <c r="BJ101" i="8"/>
  <c r="BJ102" i="8"/>
  <c r="BJ103" i="8"/>
  <c r="BJ104" i="8"/>
  <c r="BJ105" i="8"/>
  <c r="BJ106" i="8"/>
  <c r="BJ107" i="8"/>
  <c r="BJ108" i="8"/>
  <c r="BJ109" i="8"/>
  <c r="BJ110" i="8"/>
  <c r="BJ111" i="8"/>
  <c r="BJ112" i="8"/>
  <c r="BJ113" i="8"/>
  <c r="BJ114" i="8"/>
  <c r="BJ115" i="8"/>
  <c r="BJ116" i="8"/>
  <c r="BJ117" i="8"/>
  <c r="BJ118" i="8"/>
  <c r="BJ119" i="8"/>
  <c r="BJ120" i="8"/>
  <c r="BJ121" i="8"/>
  <c r="BJ122" i="8"/>
  <c r="BJ123" i="8"/>
  <c r="BJ124" i="8"/>
  <c r="BJ125" i="8"/>
  <c r="BJ126" i="8"/>
  <c r="BJ127" i="8"/>
  <c r="BJ128" i="8"/>
  <c r="BJ129" i="8"/>
  <c r="BJ130" i="8"/>
  <c r="BJ131" i="8"/>
  <c r="BJ132" i="8"/>
  <c r="BJ133" i="8"/>
  <c r="BJ134" i="8"/>
  <c r="BJ135" i="8"/>
  <c r="BJ136" i="8"/>
  <c r="BJ137" i="8"/>
  <c r="BJ138" i="8"/>
  <c r="BK3" i="8"/>
  <c r="BK4" i="8"/>
  <c r="BK5" i="8"/>
  <c r="BK6" i="8"/>
  <c r="BK7" i="8"/>
  <c r="BK8" i="8"/>
  <c r="BK9" i="8"/>
  <c r="BK10" i="8"/>
  <c r="BK11" i="8"/>
  <c r="BK12" i="8"/>
  <c r="BK13" i="8"/>
  <c r="BK14" i="8"/>
  <c r="BK15" i="8"/>
  <c r="BK16" i="8"/>
  <c r="BK17" i="8"/>
  <c r="BK18" i="8"/>
  <c r="BK19" i="8"/>
  <c r="BK20" i="8"/>
  <c r="BK21" i="8"/>
  <c r="BK22" i="8"/>
  <c r="BK23" i="8"/>
  <c r="BK24" i="8"/>
  <c r="BK25" i="8"/>
  <c r="BK26" i="8"/>
  <c r="BK27" i="8"/>
  <c r="BK28" i="8"/>
  <c r="BK29" i="8"/>
  <c r="BK30" i="8"/>
  <c r="BK31" i="8"/>
  <c r="BK32" i="8"/>
  <c r="BK33" i="8"/>
  <c r="BK34" i="8"/>
  <c r="BK35" i="8"/>
  <c r="BK36" i="8"/>
  <c r="BK37" i="8"/>
  <c r="BK38" i="8"/>
  <c r="BK39" i="8"/>
  <c r="BK40" i="8"/>
  <c r="BK41" i="8"/>
  <c r="BK42" i="8"/>
  <c r="BK43" i="8"/>
  <c r="BK44" i="8"/>
  <c r="BK45" i="8"/>
  <c r="BK46" i="8"/>
  <c r="BK47" i="8"/>
  <c r="BK48" i="8"/>
  <c r="BK49" i="8"/>
  <c r="BK50" i="8"/>
  <c r="BK51" i="8"/>
  <c r="BK52" i="8"/>
  <c r="BK53" i="8"/>
  <c r="BK54" i="8"/>
  <c r="BK55" i="8"/>
  <c r="BK56" i="8"/>
  <c r="BK57" i="8"/>
  <c r="BK58" i="8"/>
  <c r="BK59" i="8"/>
  <c r="BK60" i="8"/>
  <c r="BK61" i="8"/>
  <c r="BK62" i="8"/>
  <c r="BK63" i="8"/>
  <c r="BK64" i="8"/>
  <c r="BK65" i="8"/>
  <c r="BK66" i="8"/>
  <c r="BK67" i="8"/>
  <c r="BK68" i="8"/>
  <c r="BK69" i="8"/>
  <c r="BK70" i="8"/>
  <c r="BK71" i="8"/>
  <c r="BK72" i="8"/>
  <c r="BK73" i="8"/>
  <c r="BK74" i="8"/>
  <c r="BK75" i="8"/>
  <c r="BK76" i="8"/>
  <c r="BK77" i="8"/>
  <c r="BK78" i="8"/>
  <c r="BK79" i="8"/>
  <c r="BK80" i="8"/>
  <c r="BK81" i="8"/>
  <c r="BK82" i="8"/>
  <c r="BK83" i="8"/>
  <c r="BK84" i="8"/>
  <c r="BK85" i="8"/>
  <c r="BK86" i="8"/>
  <c r="BK87" i="8"/>
  <c r="BK88" i="8"/>
  <c r="BK89" i="8"/>
  <c r="BK90" i="8"/>
  <c r="BK91" i="8"/>
  <c r="BK92" i="8"/>
  <c r="BK93" i="8"/>
  <c r="BK94" i="8"/>
  <c r="BK95" i="8"/>
  <c r="BK96" i="8"/>
  <c r="BK97" i="8"/>
  <c r="BK98" i="8"/>
  <c r="BK99" i="8"/>
  <c r="BK100" i="8"/>
  <c r="BK101" i="8"/>
  <c r="BK102" i="8"/>
  <c r="BK103" i="8"/>
  <c r="BK104" i="8"/>
  <c r="BK105" i="8"/>
  <c r="BK106" i="8"/>
  <c r="BK107" i="8"/>
  <c r="BK108" i="8"/>
  <c r="BK109" i="8"/>
  <c r="BK110" i="8"/>
  <c r="BK111" i="8"/>
  <c r="BK112" i="8"/>
  <c r="BK113" i="8"/>
  <c r="BK114" i="8"/>
  <c r="BK115" i="8"/>
  <c r="BK116" i="8"/>
  <c r="BK117" i="8"/>
  <c r="BK118" i="8"/>
  <c r="BK119" i="8"/>
  <c r="BK120" i="8"/>
  <c r="BK121" i="8"/>
  <c r="BK122" i="8"/>
  <c r="BK123" i="8"/>
  <c r="BK124" i="8"/>
  <c r="BK125" i="8"/>
  <c r="BK126" i="8"/>
  <c r="BK127" i="8"/>
  <c r="BK128" i="8"/>
  <c r="BK129" i="8"/>
  <c r="BK130" i="8"/>
  <c r="BK131" i="8"/>
  <c r="BK132" i="8"/>
  <c r="BK133" i="8"/>
  <c r="BK134" i="8"/>
  <c r="BK135" i="8"/>
  <c r="BK136" i="8"/>
  <c r="BK137" i="8"/>
  <c r="BK138" i="8"/>
  <c r="BL3" i="8"/>
  <c r="BL4" i="8"/>
  <c r="BL5" i="8"/>
  <c r="BL6" i="8"/>
  <c r="BL7" i="8"/>
  <c r="BL8" i="8"/>
  <c r="BL9" i="8"/>
  <c r="BL10" i="8"/>
  <c r="BL11" i="8"/>
  <c r="BL12" i="8"/>
  <c r="BL13" i="8"/>
  <c r="BL14" i="8"/>
  <c r="BL15" i="8"/>
  <c r="BL16" i="8"/>
  <c r="BL17" i="8"/>
  <c r="BL18" i="8"/>
  <c r="BL19" i="8"/>
  <c r="BL20" i="8"/>
  <c r="BL21" i="8"/>
  <c r="BL22" i="8"/>
  <c r="BL23" i="8"/>
  <c r="BL24" i="8"/>
  <c r="BL25" i="8"/>
  <c r="BL26" i="8"/>
  <c r="BL27" i="8"/>
  <c r="BL28" i="8"/>
  <c r="BL29" i="8"/>
  <c r="BL30" i="8"/>
  <c r="BL31" i="8"/>
  <c r="BL32" i="8"/>
  <c r="BL33" i="8"/>
  <c r="BL34" i="8"/>
  <c r="BL35" i="8"/>
  <c r="BL36" i="8"/>
  <c r="BL37" i="8"/>
  <c r="BL38" i="8"/>
  <c r="BL39" i="8"/>
  <c r="BL40" i="8"/>
  <c r="BL41" i="8"/>
  <c r="BL42" i="8"/>
  <c r="BL43" i="8"/>
  <c r="BL44" i="8"/>
  <c r="BL45" i="8"/>
  <c r="BL46" i="8"/>
  <c r="BL47" i="8"/>
  <c r="BL48" i="8"/>
  <c r="BL49" i="8"/>
  <c r="BL50" i="8"/>
  <c r="BL51" i="8"/>
  <c r="BL52" i="8"/>
  <c r="BL53" i="8"/>
  <c r="BL54" i="8"/>
  <c r="BL55" i="8"/>
  <c r="BL56" i="8"/>
  <c r="BL57" i="8"/>
  <c r="BL58" i="8"/>
  <c r="BL59" i="8"/>
  <c r="BL60" i="8"/>
  <c r="BL61" i="8"/>
  <c r="BL62" i="8"/>
  <c r="BL63" i="8"/>
  <c r="BL64" i="8"/>
  <c r="BL65" i="8"/>
  <c r="BL66" i="8"/>
  <c r="BL67" i="8"/>
  <c r="BL68" i="8"/>
  <c r="BL69" i="8"/>
  <c r="BL70" i="8"/>
  <c r="BL71" i="8"/>
  <c r="BL72" i="8"/>
  <c r="BL73" i="8"/>
  <c r="BL74" i="8"/>
  <c r="BL75" i="8"/>
  <c r="BL76" i="8"/>
  <c r="BL77" i="8"/>
  <c r="BL78" i="8"/>
  <c r="BL79" i="8"/>
  <c r="BL80" i="8"/>
  <c r="BL81" i="8"/>
  <c r="BL82" i="8"/>
  <c r="BL83" i="8"/>
  <c r="BL84" i="8"/>
  <c r="BL85" i="8"/>
  <c r="BL86" i="8"/>
  <c r="BL87" i="8"/>
  <c r="BL88" i="8"/>
  <c r="BL89" i="8"/>
  <c r="BL90" i="8"/>
  <c r="BL91" i="8"/>
  <c r="BL92" i="8"/>
  <c r="BL93" i="8"/>
  <c r="BL94" i="8"/>
  <c r="BL95" i="8"/>
  <c r="BL96" i="8"/>
  <c r="BL97" i="8"/>
  <c r="BL98" i="8"/>
  <c r="BL99" i="8"/>
  <c r="BL100" i="8"/>
  <c r="BL101" i="8"/>
  <c r="BL102" i="8"/>
  <c r="BL103" i="8"/>
  <c r="BL104" i="8"/>
  <c r="BL105" i="8"/>
  <c r="BL106" i="8"/>
  <c r="BL107" i="8"/>
  <c r="BL108" i="8"/>
  <c r="BL109" i="8"/>
  <c r="BL110" i="8"/>
  <c r="BL111" i="8"/>
  <c r="BL112" i="8"/>
  <c r="BL113" i="8"/>
  <c r="BL114" i="8"/>
  <c r="BL115" i="8"/>
  <c r="BL116" i="8"/>
  <c r="BL117" i="8"/>
  <c r="BL118" i="8"/>
  <c r="BL119" i="8"/>
  <c r="BL120" i="8"/>
  <c r="BL121" i="8"/>
  <c r="BL122" i="8"/>
  <c r="BL123" i="8"/>
  <c r="BL124" i="8"/>
  <c r="BL125" i="8"/>
  <c r="BL126" i="8"/>
  <c r="BL127" i="8"/>
  <c r="BL128" i="8"/>
  <c r="BL129" i="8"/>
  <c r="BL130" i="8"/>
  <c r="BL131" i="8"/>
  <c r="BL132" i="8"/>
  <c r="BL133" i="8"/>
  <c r="BL134" i="8"/>
  <c r="BL135" i="8"/>
  <c r="BL136" i="8"/>
  <c r="BL137" i="8"/>
  <c r="BL138" i="8"/>
  <c r="BM3" i="8"/>
  <c r="BM4" i="8"/>
  <c r="BM5" i="8"/>
  <c r="BM6" i="8"/>
  <c r="BM7" i="8"/>
  <c r="BM8" i="8"/>
  <c r="BM9" i="8"/>
  <c r="BM10" i="8"/>
  <c r="BM11" i="8"/>
  <c r="BM12" i="8"/>
  <c r="BM13" i="8"/>
  <c r="BM14" i="8"/>
  <c r="BM15" i="8"/>
  <c r="BM16" i="8"/>
  <c r="BM17" i="8"/>
  <c r="BM18" i="8"/>
  <c r="BM19" i="8"/>
  <c r="BM20" i="8"/>
  <c r="BM21" i="8"/>
  <c r="BM22" i="8"/>
  <c r="BM23" i="8"/>
  <c r="BM24" i="8"/>
  <c r="BM25" i="8"/>
  <c r="BM26" i="8"/>
  <c r="BM27"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M67" i="8"/>
  <c r="BM68" i="8"/>
  <c r="BM69" i="8"/>
  <c r="BM70" i="8"/>
  <c r="BM71" i="8"/>
  <c r="BM72" i="8"/>
  <c r="BM73" i="8"/>
  <c r="BM74" i="8"/>
  <c r="BM75" i="8"/>
  <c r="BM76" i="8"/>
  <c r="BM77" i="8"/>
  <c r="BM78" i="8"/>
  <c r="BM79" i="8"/>
  <c r="BM80" i="8"/>
  <c r="BM81" i="8"/>
  <c r="BM82" i="8"/>
  <c r="BM83" i="8"/>
  <c r="BM84" i="8"/>
  <c r="BM85" i="8"/>
  <c r="BM86" i="8"/>
  <c r="BM87" i="8"/>
  <c r="BM88" i="8"/>
  <c r="BM89" i="8"/>
  <c r="BM90" i="8"/>
  <c r="BM91" i="8"/>
  <c r="BM92" i="8"/>
  <c r="BM93" i="8"/>
  <c r="BM94" i="8"/>
  <c r="BM95" i="8"/>
  <c r="BM96" i="8"/>
  <c r="BM97" i="8"/>
  <c r="BM98" i="8"/>
  <c r="BM99" i="8"/>
  <c r="BM100" i="8"/>
  <c r="BM101" i="8"/>
  <c r="BM102" i="8"/>
  <c r="BM103" i="8"/>
  <c r="BM104" i="8"/>
  <c r="BM105" i="8"/>
  <c r="BM106" i="8"/>
  <c r="BM107" i="8"/>
  <c r="BM108" i="8"/>
  <c r="BM109" i="8"/>
  <c r="BM110" i="8"/>
  <c r="BM111" i="8"/>
  <c r="BM112" i="8"/>
  <c r="BM113" i="8"/>
  <c r="BM114" i="8"/>
  <c r="BM115" i="8"/>
  <c r="BM116" i="8"/>
  <c r="BM117" i="8"/>
  <c r="BM118" i="8"/>
  <c r="BM119" i="8"/>
  <c r="BM120" i="8"/>
  <c r="BM121" i="8"/>
  <c r="BM122" i="8"/>
  <c r="BM123" i="8"/>
  <c r="BM124" i="8"/>
  <c r="BM125" i="8"/>
  <c r="BM126" i="8"/>
  <c r="BM127" i="8"/>
  <c r="BM128" i="8"/>
  <c r="BM129" i="8"/>
  <c r="BM130" i="8"/>
  <c r="BM131" i="8"/>
  <c r="BM132" i="8"/>
  <c r="BM133" i="8"/>
  <c r="BM134" i="8"/>
  <c r="BM135" i="8"/>
  <c r="BM136" i="8"/>
  <c r="BM137" i="8"/>
  <c r="BM138" i="8"/>
  <c r="BN3" i="8"/>
  <c r="BN4" i="8"/>
  <c r="BN5" i="8"/>
  <c r="BN6" i="8"/>
  <c r="BN7" i="8"/>
  <c r="BN8" i="8"/>
  <c r="BN9" i="8"/>
  <c r="BN10" i="8"/>
  <c r="BN11" i="8"/>
  <c r="BN12" i="8"/>
  <c r="BN13" i="8"/>
  <c r="BN14" i="8"/>
  <c r="BN15" i="8"/>
  <c r="BN16" i="8"/>
  <c r="BN17" i="8"/>
  <c r="BN18" i="8"/>
  <c r="BN19" i="8"/>
  <c r="BN20" i="8"/>
  <c r="BN21" i="8"/>
  <c r="BN22" i="8"/>
  <c r="BN23" i="8"/>
  <c r="BN24" i="8"/>
  <c r="BN25" i="8"/>
  <c r="BN26" i="8"/>
  <c r="BN27" i="8"/>
  <c r="BN28" i="8"/>
  <c r="BN29" i="8"/>
  <c r="BN30" i="8"/>
  <c r="BN31" i="8"/>
  <c r="BN32" i="8"/>
  <c r="BN33" i="8"/>
  <c r="BN34" i="8"/>
  <c r="BN35" i="8"/>
  <c r="BN36" i="8"/>
  <c r="BN37" i="8"/>
  <c r="BN38" i="8"/>
  <c r="BN39" i="8"/>
  <c r="BN40" i="8"/>
  <c r="BN41" i="8"/>
  <c r="BN42" i="8"/>
  <c r="BN43" i="8"/>
  <c r="BN44" i="8"/>
  <c r="BN45" i="8"/>
  <c r="BN46" i="8"/>
  <c r="BN47" i="8"/>
  <c r="BN48" i="8"/>
  <c r="BN49" i="8"/>
  <c r="BN50" i="8"/>
  <c r="BN51" i="8"/>
  <c r="BN52" i="8"/>
  <c r="BN53" i="8"/>
  <c r="BN54" i="8"/>
  <c r="BN55" i="8"/>
  <c r="BN56" i="8"/>
  <c r="BN57" i="8"/>
  <c r="BN58" i="8"/>
  <c r="BN59" i="8"/>
  <c r="BN60" i="8"/>
  <c r="BN61" i="8"/>
  <c r="BN62" i="8"/>
  <c r="BN63" i="8"/>
  <c r="BN64" i="8"/>
  <c r="BN65" i="8"/>
  <c r="BN66" i="8"/>
  <c r="BN67" i="8"/>
  <c r="BN68" i="8"/>
  <c r="BN69" i="8"/>
  <c r="BN70" i="8"/>
  <c r="BN71" i="8"/>
  <c r="BN72" i="8"/>
  <c r="BN73" i="8"/>
  <c r="BN74" i="8"/>
  <c r="BN75" i="8"/>
  <c r="BN76" i="8"/>
  <c r="BN77" i="8"/>
  <c r="BN78" i="8"/>
  <c r="BN79" i="8"/>
  <c r="BN80" i="8"/>
  <c r="BN81" i="8"/>
  <c r="BN82" i="8"/>
  <c r="BN83" i="8"/>
  <c r="BN84" i="8"/>
  <c r="BN85" i="8"/>
  <c r="BN86" i="8"/>
  <c r="BN87" i="8"/>
  <c r="BN88" i="8"/>
  <c r="BN89" i="8"/>
  <c r="BN90" i="8"/>
  <c r="BN91" i="8"/>
  <c r="BN92" i="8"/>
  <c r="BN93" i="8"/>
  <c r="BN94" i="8"/>
  <c r="BN95" i="8"/>
  <c r="BN96" i="8"/>
  <c r="BN97" i="8"/>
  <c r="BN98" i="8"/>
  <c r="BN99" i="8"/>
  <c r="BN100" i="8"/>
  <c r="BN101" i="8"/>
  <c r="BN102" i="8"/>
  <c r="BN103" i="8"/>
  <c r="BN104" i="8"/>
  <c r="BN105" i="8"/>
  <c r="BN106" i="8"/>
  <c r="BN107" i="8"/>
  <c r="BN108" i="8"/>
  <c r="BN109" i="8"/>
  <c r="BN110" i="8"/>
  <c r="BN111" i="8"/>
  <c r="BN112" i="8"/>
  <c r="BN113" i="8"/>
  <c r="BN114" i="8"/>
  <c r="BN115" i="8"/>
  <c r="BN116" i="8"/>
  <c r="BN117" i="8"/>
  <c r="BN118" i="8"/>
  <c r="BN119" i="8"/>
  <c r="BN120" i="8"/>
  <c r="BN121" i="8"/>
  <c r="BN122" i="8"/>
  <c r="BN123" i="8"/>
  <c r="BN124" i="8"/>
  <c r="BN125" i="8"/>
  <c r="BN126" i="8"/>
  <c r="BN127" i="8"/>
  <c r="BN128" i="8"/>
  <c r="BN129" i="8"/>
  <c r="BN130" i="8"/>
  <c r="BN131" i="8"/>
  <c r="BN132" i="8"/>
  <c r="BN133" i="8"/>
  <c r="BN134" i="8"/>
  <c r="BN135" i="8"/>
  <c r="BN136" i="8"/>
  <c r="BN137" i="8"/>
  <c r="BN138" i="8"/>
  <c r="BO3" i="8"/>
  <c r="BO4" i="8"/>
  <c r="BO5" i="8"/>
  <c r="BO6" i="8"/>
  <c r="BO7" i="8"/>
  <c r="BO8" i="8"/>
  <c r="BO9" i="8"/>
  <c r="BO10" i="8"/>
  <c r="BO11" i="8"/>
  <c r="BO12" i="8"/>
  <c r="BO13" i="8"/>
  <c r="BO14" i="8"/>
  <c r="BO15" i="8"/>
  <c r="BO16" i="8"/>
  <c r="BO17" i="8"/>
  <c r="BO18" i="8"/>
  <c r="BO19" i="8"/>
  <c r="BO20" i="8"/>
  <c r="BO21" i="8"/>
  <c r="BO22" i="8"/>
  <c r="BO23" i="8"/>
  <c r="BO24" i="8"/>
  <c r="BO25" i="8"/>
  <c r="BO26" i="8"/>
  <c r="BO27" i="8"/>
  <c r="BO28" i="8"/>
  <c r="BO29" i="8"/>
  <c r="BO30"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3"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129" i="8"/>
  <c r="BO130" i="8"/>
  <c r="BO131" i="8"/>
  <c r="BO132" i="8"/>
  <c r="BO133" i="8"/>
  <c r="BO134" i="8"/>
  <c r="BO135" i="8"/>
  <c r="BO136" i="8"/>
  <c r="BO137" i="8"/>
  <c r="BO138" i="8"/>
  <c r="BP3" i="8"/>
  <c r="BP4" i="8"/>
  <c r="BP5" i="8"/>
  <c r="BP6" i="8"/>
  <c r="BP7" i="8"/>
  <c r="BP8" i="8"/>
  <c r="BP9" i="8"/>
  <c r="BP10" i="8"/>
  <c r="BP11" i="8"/>
  <c r="BP12" i="8"/>
  <c r="BP13" i="8"/>
  <c r="BP14" i="8"/>
  <c r="BP15" i="8"/>
  <c r="BP16" i="8"/>
  <c r="BP17" i="8"/>
  <c r="BP18" i="8"/>
  <c r="BP19" i="8"/>
  <c r="BP20" i="8"/>
  <c r="BP21" i="8"/>
  <c r="BP22" i="8"/>
  <c r="BP23" i="8"/>
  <c r="BP24" i="8"/>
  <c r="BP25" i="8"/>
  <c r="BP26" i="8"/>
  <c r="BP27" i="8"/>
  <c r="BP28" i="8"/>
  <c r="BP29" i="8"/>
  <c r="BP30" i="8"/>
  <c r="BP31" i="8"/>
  <c r="BP32" i="8"/>
  <c r="BP33" i="8"/>
  <c r="BP34" i="8"/>
  <c r="BP35" i="8"/>
  <c r="BP36" i="8"/>
  <c r="BP37" i="8"/>
  <c r="BP38" i="8"/>
  <c r="BP39" i="8"/>
  <c r="BP40" i="8"/>
  <c r="BP41" i="8"/>
  <c r="BP42" i="8"/>
  <c r="BP43" i="8"/>
  <c r="BP44" i="8"/>
  <c r="BP45" i="8"/>
  <c r="BP46" i="8"/>
  <c r="BP47" i="8"/>
  <c r="BP48" i="8"/>
  <c r="BP49" i="8"/>
  <c r="BP50" i="8"/>
  <c r="BP51" i="8"/>
  <c r="BP52" i="8"/>
  <c r="BP53" i="8"/>
  <c r="BP54" i="8"/>
  <c r="BP55" i="8"/>
  <c r="BP56" i="8"/>
  <c r="BP57" i="8"/>
  <c r="BP58" i="8"/>
  <c r="BP59" i="8"/>
  <c r="BP60" i="8"/>
  <c r="BP61" i="8"/>
  <c r="BP62" i="8"/>
  <c r="BP63" i="8"/>
  <c r="BP64" i="8"/>
  <c r="BP65" i="8"/>
  <c r="BP66" i="8"/>
  <c r="BP67" i="8"/>
  <c r="BP68" i="8"/>
  <c r="BP69" i="8"/>
  <c r="BP70" i="8"/>
  <c r="BP71" i="8"/>
  <c r="BP72" i="8"/>
  <c r="BP73" i="8"/>
  <c r="BP74" i="8"/>
  <c r="BP75" i="8"/>
  <c r="BP76" i="8"/>
  <c r="BP77" i="8"/>
  <c r="BP78" i="8"/>
  <c r="BP79" i="8"/>
  <c r="BP80" i="8"/>
  <c r="BP81" i="8"/>
  <c r="BP82" i="8"/>
  <c r="BP83" i="8"/>
  <c r="BP84" i="8"/>
  <c r="BP85" i="8"/>
  <c r="BP86" i="8"/>
  <c r="BP87" i="8"/>
  <c r="BP88" i="8"/>
  <c r="BP89" i="8"/>
  <c r="BP90" i="8"/>
  <c r="BP91" i="8"/>
  <c r="BP92" i="8"/>
  <c r="BP93" i="8"/>
  <c r="BP94" i="8"/>
  <c r="BP95" i="8"/>
  <c r="BP96" i="8"/>
  <c r="BP97" i="8"/>
  <c r="BP98" i="8"/>
  <c r="BP99" i="8"/>
  <c r="BP100" i="8"/>
  <c r="BP101" i="8"/>
  <c r="BP102" i="8"/>
  <c r="BP103" i="8"/>
  <c r="BP104" i="8"/>
  <c r="BP105" i="8"/>
  <c r="BP106" i="8"/>
  <c r="BP107" i="8"/>
  <c r="BP108" i="8"/>
  <c r="BP109" i="8"/>
  <c r="BP110" i="8"/>
  <c r="BP111" i="8"/>
  <c r="BP112" i="8"/>
  <c r="BP113" i="8"/>
  <c r="BP114" i="8"/>
  <c r="BP115" i="8"/>
  <c r="BP116" i="8"/>
  <c r="BP117" i="8"/>
  <c r="BP118" i="8"/>
  <c r="BP119" i="8"/>
  <c r="BP120" i="8"/>
  <c r="BP121" i="8"/>
  <c r="BP122" i="8"/>
  <c r="BP123" i="8"/>
  <c r="BP124" i="8"/>
  <c r="BP125" i="8"/>
  <c r="BP126" i="8"/>
  <c r="BP127" i="8"/>
  <c r="BP128" i="8"/>
  <c r="BP129" i="8"/>
  <c r="BP130" i="8"/>
  <c r="BP131" i="8"/>
  <c r="BP132" i="8"/>
  <c r="BP133" i="8"/>
  <c r="BP134" i="8"/>
  <c r="BP135" i="8"/>
  <c r="BP136" i="8"/>
  <c r="BP137" i="8"/>
  <c r="BP138" i="8"/>
  <c r="BQ3" i="8"/>
  <c r="BQ4" i="8"/>
  <c r="BQ5" i="8"/>
  <c r="BQ6" i="8"/>
  <c r="BQ7" i="8"/>
  <c r="BQ8" i="8"/>
  <c r="BQ9" i="8"/>
  <c r="BQ10" i="8"/>
  <c r="BQ11" i="8"/>
  <c r="BQ12" i="8"/>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128" i="8"/>
  <c r="BQ129" i="8"/>
  <c r="BQ130" i="8"/>
  <c r="BQ131" i="8"/>
  <c r="BQ132" i="8"/>
  <c r="BQ133" i="8"/>
  <c r="BQ134" i="8"/>
  <c r="BQ135" i="8"/>
  <c r="BQ136" i="8"/>
  <c r="BQ137" i="8"/>
  <c r="BQ138" i="8"/>
  <c r="BR3" i="8"/>
  <c r="BR4" i="8"/>
  <c r="BR5" i="8"/>
  <c r="BR6" i="8"/>
  <c r="BR7" i="8"/>
  <c r="BR8" i="8"/>
  <c r="BR9" i="8"/>
  <c r="BR10" i="8"/>
  <c r="BR11" i="8"/>
  <c r="BR12" i="8"/>
  <c r="BR13" i="8"/>
  <c r="BR14" i="8"/>
  <c r="BR15" i="8"/>
  <c r="BR16" i="8"/>
  <c r="BR17" i="8"/>
  <c r="BR18" i="8"/>
  <c r="BR19" i="8"/>
  <c r="BR20" i="8"/>
  <c r="BR21" i="8"/>
  <c r="BR22" i="8"/>
  <c r="BR23" i="8"/>
  <c r="BR24" i="8"/>
  <c r="BR25" i="8"/>
  <c r="BR26" i="8"/>
  <c r="BR27" i="8"/>
  <c r="BR28" i="8"/>
  <c r="BR29" i="8"/>
  <c r="BR30" i="8"/>
  <c r="BR31" i="8"/>
  <c r="BR32" i="8"/>
  <c r="BR33" i="8"/>
  <c r="BR34" i="8"/>
  <c r="BR35" i="8"/>
  <c r="BR36" i="8"/>
  <c r="BR37" i="8"/>
  <c r="BR38" i="8"/>
  <c r="BR39" i="8"/>
  <c r="BR40" i="8"/>
  <c r="BR41" i="8"/>
  <c r="BR42" i="8"/>
  <c r="BR43" i="8"/>
  <c r="BR44" i="8"/>
  <c r="BR45" i="8"/>
  <c r="BR46" i="8"/>
  <c r="BR47" i="8"/>
  <c r="BR48" i="8"/>
  <c r="BR49" i="8"/>
  <c r="BR50" i="8"/>
  <c r="BR51" i="8"/>
  <c r="BR52" i="8"/>
  <c r="BR53" i="8"/>
  <c r="BR54" i="8"/>
  <c r="BR55" i="8"/>
  <c r="BR56" i="8"/>
  <c r="BR57" i="8"/>
  <c r="BR58" i="8"/>
  <c r="BR59" i="8"/>
  <c r="BR60" i="8"/>
  <c r="BR61" i="8"/>
  <c r="BR62" i="8"/>
  <c r="BR63" i="8"/>
  <c r="BR64" i="8"/>
  <c r="BR65" i="8"/>
  <c r="BR66" i="8"/>
  <c r="BR67" i="8"/>
  <c r="BR68" i="8"/>
  <c r="BR69" i="8"/>
  <c r="BR70" i="8"/>
  <c r="BR71" i="8"/>
  <c r="BR72" i="8"/>
  <c r="BR73" i="8"/>
  <c r="BR74" i="8"/>
  <c r="BR75" i="8"/>
  <c r="BR76" i="8"/>
  <c r="BR77" i="8"/>
  <c r="BR78" i="8"/>
  <c r="BR79" i="8"/>
  <c r="BR80" i="8"/>
  <c r="BR81" i="8"/>
  <c r="BR82" i="8"/>
  <c r="BR83" i="8"/>
  <c r="BR84" i="8"/>
  <c r="BR85" i="8"/>
  <c r="BR86" i="8"/>
  <c r="BR87" i="8"/>
  <c r="BR88" i="8"/>
  <c r="BR89" i="8"/>
  <c r="BR90" i="8"/>
  <c r="BR91" i="8"/>
  <c r="BR92" i="8"/>
  <c r="BR93" i="8"/>
  <c r="BR94" i="8"/>
  <c r="BR95" i="8"/>
  <c r="BR96" i="8"/>
  <c r="BR97" i="8"/>
  <c r="BR98" i="8"/>
  <c r="BR99" i="8"/>
  <c r="BR100" i="8"/>
  <c r="BR101" i="8"/>
  <c r="BR102" i="8"/>
  <c r="BR103" i="8"/>
  <c r="BR104" i="8"/>
  <c r="BR105" i="8"/>
  <c r="BR106" i="8"/>
  <c r="BR107" i="8"/>
  <c r="BR108" i="8"/>
  <c r="BR109" i="8"/>
  <c r="BR110" i="8"/>
  <c r="BR111" i="8"/>
  <c r="BR112" i="8"/>
  <c r="BR113" i="8"/>
  <c r="BR114" i="8"/>
  <c r="BR115" i="8"/>
  <c r="BR116" i="8"/>
  <c r="BR117" i="8"/>
  <c r="BR118" i="8"/>
  <c r="BR119" i="8"/>
  <c r="BR120" i="8"/>
  <c r="BR121" i="8"/>
  <c r="BR122" i="8"/>
  <c r="BR123" i="8"/>
  <c r="BR124" i="8"/>
  <c r="BR125" i="8"/>
  <c r="BR126" i="8"/>
  <c r="BR127" i="8"/>
  <c r="BR128" i="8"/>
  <c r="BR129" i="8"/>
  <c r="BR130" i="8"/>
  <c r="BR131" i="8"/>
  <c r="BR132" i="8"/>
  <c r="BR133" i="8"/>
  <c r="BR134" i="8"/>
  <c r="BR135" i="8"/>
  <c r="BR136" i="8"/>
  <c r="BR137" i="8"/>
  <c r="BR138" i="8"/>
  <c r="BS3" i="8"/>
  <c r="BS4" i="8"/>
  <c r="BS5" i="8"/>
  <c r="BS6" i="8"/>
  <c r="BS7" i="8"/>
  <c r="BS8" i="8"/>
  <c r="BS9" i="8"/>
  <c r="BS10" i="8"/>
  <c r="BS11" i="8"/>
  <c r="BS12" i="8"/>
  <c r="BS13" i="8"/>
  <c r="BS14" i="8"/>
  <c r="BS15" i="8"/>
  <c r="BS16" i="8"/>
  <c r="BS17" i="8"/>
  <c r="BS18" i="8"/>
  <c r="BS19"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BS45" i="8"/>
  <c r="BS46" i="8"/>
  <c r="BS47" i="8"/>
  <c r="BS48" i="8"/>
  <c r="BS49" i="8"/>
  <c r="BS50" i="8"/>
  <c r="BS51" i="8"/>
  <c r="BS52" i="8"/>
  <c r="BS53" i="8"/>
  <c r="BS54" i="8"/>
  <c r="BS55" i="8"/>
  <c r="BS56" i="8"/>
  <c r="BS57" i="8"/>
  <c r="BS58" i="8"/>
  <c r="BS59" i="8"/>
  <c r="BS60" i="8"/>
  <c r="BS61" i="8"/>
  <c r="BS62" i="8"/>
  <c r="BS63" i="8"/>
  <c r="BS64" i="8"/>
  <c r="BS65" i="8"/>
  <c r="BS66" i="8"/>
  <c r="BS67" i="8"/>
  <c r="BS68" i="8"/>
  <c r="BS69" i="8"/>
  <c r="BS70" i="8"/>
  <c r="BS71" i="8"/>
  <c r="BS72" i="8"/>
  <c r="BS73" i="8"/>
  <c r="BS74" i="8"/>
  <c r="BS75" i="8"/>
  <c r="BS76" i="8"/>
  <c r="BS77" i="8"/>
  <c r="BS78" i="8"/>
  <c r="BS79" i="8"/>
  <c r="BS80" i="8"/>
  <c r="BS81" i="8"/>
  <c r="BS82" i="8"/>
  <c r="BS83" i="8"/>
  <c r="BS84" i="8"/>
  <c r="BS85" i="8"/>
  <c r="BS86" i="8"/>
  <c r="BS87" i="8"/>
  <c r="BS88" i="8"/>
  <c r="BS89" i="8"/>
  <c r="BS90" i="8"/>
  <c r="BS91" i="8"/>
  <c r="BS92" i="8"/>
  <c r="BS93" i="8"/>
  <c r="BS94" i="8"/>
  <c r="BS95" i="8"/>
  <c r="BS96" i="8"/>
  <c r="BS97" i="8"/>
  <c r="BS98" i="8"/>
  <c r="BS99" i="8"/>
  <c r="BS100" i="8"/>
  <c r="BS101" i="8"/>
  <c r="BS102" i="8"/>
  <c r="BS103" i="8"/>
  <c r="BS104" i="8"/>
  <c r="BS105" i="8"/>
  <c r="BS106" i="8"/>
  <c r="BS107" i="8"/>
  <c r="BS108" i="8"/>
  <c r="BS109" i="8"/>
  <c r="BS110" i="8"/>
  <c r="BS111" i="8"/>
  <c r="BS112" i="8"/>
  <c r="BS113" i="8"/>
  <c r="BS114" i="8"/>
  <c r="BS115" i="8"/>
  <c r="BS116" i="8"/>
  <c r="BS117" i="8"/>
  <c r="BS118" i="8"/>
  <c r="BS119" i="8"/>
  <c r="BS120" i="8"/>
  <c r="BS121" i="8"/>
  <c r="BS122" i="8"/>
  <c r="BS123" i="8"/>
  <c r="BS124" i="8"/>
  <c r="BS125" i="8"/>
  <c r="BS126" i="8"/>
  <c r="BS127" i="8"/>
  <c r="BS128" i="8"/>
  <c r="BS129" i="8"/>
  <c r="BS130" i="8"/>
  <c r="BS131" i="8"/>
  <c r="BS132" i="8"/>
  <c r="BS133" i="8"/>
  <c r="BS134" i="8"/>
  <c r="BS135" i="8"/>
  <c r="BS136" i="8"/>
  <c r="BS137" i="8"/>
  <c r="BS138" i="8"/>
  <c r="BT3" i="8"/>
  <c r="BT4" i="8"/>
  <c r="BT5" i="8"/>
  <c r="BT6" i="8"/>
  <c r="BT7" i="8"/>
  <c r="BT8" i="8"/>
  <c r="BT9" i="8"/>
  <c r="BT10" i="8"/>
  <c r="BT11" i="8"/>
  <c r="BT12" i="8"/>
  <c r="BT13" i="8"/>
  <c r="BT14" i="8"/>
  <c r="BT15" i="8"/>
  <c r="BT16" i="8"/>
  <c r="BT17" i="8"/>
  <c r="BT18" i="8"/>
  <c r="BT19" i="8"/>
  <c r="BT20" i="8"/>
  <c r="BT21" i="8"/>
  <c r="BT22" i="8"/>
  <c r="BT23" i="8"/>
  <c r="BT24" i="8"/>
  <c r="BT25" i="8"/>
  <c r="BT26" i="8"/>
  <c r="BT27" i="8"/>
  <c r="BT28" i="8"/>
  <c r="BT29" i="8"/>
  <c r="BT30" i="8"/>
  <c r="BT31" i="8"/>
  <c r="BT32" i="8"/>
  <c r="BT33" i="8"/>
  <c r="BT34" i="8"/>
  <c r="BT35" i="8"/>
  <c r="BT36" i="8"/>
  <c r="BT37" i="8"/>
  <c r="BT38" i="8"/>
  <c r="BT39" i="8"/>
  <c r="BT40" i="8"/>
  <c r="BT41" i="8"/>
  <c r="BT42" i="8"/>
  <c r="BT43" i="8"/>
  <c r="BT44" i="8"/>
  <c r="BT45" i="8"/>
  <c r="BT46" i="8"/>
  <c r="BT47" i="8"/>
  <c r="BT48" i="8"/>
  <c r="BT49" i="8"/>
  <c r="BT50" i="8"/>
  <c r="BT51" i="8"/>
  <c r="BT52" i="8"/>
  <c r="BT53" i="8"/>
  <c r="BT54" i="8"/>
  <c r="BT55" i="8"/>
  <c r="BT56" i="8"/>
  <c r="BT57" i="8"/>
  <c r="BT58" i="8"/>
  <c r="BT59" i="8"/>
  <c r="BT60" i="8"/>
  <c r="BT61" i="8"/>
  <c r="BT62" i="8"/>
  <c r="BT63" i="8"/>
  <c r="BT64" i="8"/>
  <c r="BT65" i="8"/>
  <c r="BT66" i="8"/>
  <c r="BT67" i="8"/>
  <c r="BT68" i="8"/>
  <c r="BT69" i="8"/>
  <c r="BT70" i="8"/>
  <c r="BT71" i="8"/>
  <c r="BT72" i="8"/>
  <c r="BT73" i="8"/>
  <c r="BT74" i="8"/>
  <c r="BT75" i="8"/>
  <c r="BT76" i="8"/>
  <c r="BT77" i="8"/>
  <c r="BT78" i="8"/>
  <c r="BT79" i="8"/>
  <c r="BT80" i="8"/>
  <c r="BT81" i="8"/>
  <c r="BT82" i="8"/>
  <c r="BT83" i="8"/>
  <c r="BT84" i="8"/>
  <c r="BT85" i="8"/>
  <c r="BT86" i="8"/>
  <c r="BT87" i="8"/>
  <c r="BT88" i="8"/>
  <c r="BT89" i="8"/>
  <c r="BT90" i="8"/>
  <c r="BT91" i="8"/>
  <c r="BT92" i="8"/>
  <c r="BT93" i="8"/>
  <c r="BT94" i="8"/>
  <c r="BT95" i="8"/>
  <c r="BT96" i="8"/>
  <c r="BT97" i="8"/>
  <c r="BT98" i="8"/>
  <c r="BT99" i="8"/>
  <c r="BT100" i="8"/>
  <c r="BT101" i="8"/>
  <c r="BT102" i="8"/>
  <c r="BT103" i="8"/>
  <c r="BT104" i="8"/>
  <c r="BT105" i="8"/>
  <c r="BT106" i="8"/>
  <c r="BT107" i="8"/>
  <c r="BT108" i="8"/>
  <c r="BT109" i="8"/>
  <c r="BT110" i="8"/>
  <c r="BT111" i="8"/>
  <c r="BT112" i="8"/>
  <c r="BT113" i="8"/>
  <c r="BT114" i="8"/>
  <c r="BT115" i="8"/>
  <c r="BT116" i="8"/>
  <c r="BT117" i="8"/>
  <c r="BT118" i="8"/>
  <c r="BT119" i="8"/>
  <c r="BT120" i="8"/>
  <c r="BT121" i="8"/>
  <c r="BT122" i="8"/>
  <c r="BT123" i="8"/>
  <c r="BT124" i="8"/>
  <c r="BT125" i="8"/>
  <c r="BT126" i="8"/>
  <c r="BT127" i="8"/>
  <c r="BT128" i="8"/>
  <c r="BT129" i="8"/>
  <c r="BT130" i="8"/>
  <c r="BT131" i="8"/>
  <c r="BT132" i="8"/>
  <c r="BT133" i="8"/>
  <c r="BT134" i="8"/>
  <c r="BT135" i="8"/>
  <c r="BT136" i="8"/>
  <c r="BT137" i="8"/>
  <c r="BT138" i="8"/>
  <c r="BU3" i="8"/>
  <c r="BU4" i="8"/>
  <c r="BU5" i="8"/>
  <c r="BU6" i="8"/>
  <c r="BU7" i="8"/>
  <c r="BU8" i="8"/>
  <c r="BU9" i="8"/>
  <c r="BU10" i="8"/>
  <c r="BU11" i="8"/>
  <c r="BU12" i="8"/>
  <c r="BU13"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U72" i="8"/>
  <c r="BU73" i="8"/>
  <c r="BU74" i="8"/>
  <c r="BU75" i="8"/>
  <c r="BU76" i="8"/>
  <c r="BU77" i="8"/>
  <c r="BU78" i="8"/>
  <c r="BU79" i="8"/>
  <c r="BU80" i="8"/>
  <c r="BU81" i="8"/>
  <c r="BU82" i="8"/>
  <c r="BU83" i="8"/>
  <c r="BU84" i="8"/>
  <c r="BU85" i="8"/>
  <c r="BU86" i="8"/>
  <c r="BU87" i="8"/>
  <c r="BU88" i="8"/>
  <c r="BU89" i="8"/>
  <c r="BU90" i="8"/>
  <c r="BU91" i="8"/>
  <c r="BU92" i="8"/>
  <c r="BU93" i="8"/>
  <c r="BU94" i="8"/>
  <c r="BU95" i="8"/>
  <c r="BU96" i="8"/>
  <c r="BU97" i="8"/>
  <c r="BU98" i="8"/>
  <c r="BU99" i="8"/>
  <c r="BU100" i="8"/>
  <c r="BU101" i="8"/>
  <c r="BU102" i="8"/>
  <c r="BU103" i="8"/>
  <c r="BU104" i="8"/>
  <c r="BU105" i="8"/>
  <c r="BU106" i="8"/>
  <c r="BU107" i="8"/>
  <c r="BU108" i="8"/>
  <c r="BU109" i="8"/>
  <c r="BU110" i="8"/>
  <c r="BU111" i="8"/>
  <c r="BU112" i="8"/>
  <c r="BU113" i="8"/>
  <c r="BU114" i="8"/>
  <c r="BU115" i="8"/>
  <c r="BU116" i="8"/>
  <c r="BU117" i="8"/>
  <c r="BU118" i="8"/>
  <c r="BU119" i="8"/>
  <c r="BU120" i="8"/>
  <c r="BU121" i="8"/>
  <c r="BU122" i="8"/>
  <c r="BU123" i="8"/>
  <c r="BU124" i="8"/>
  <c r="BU125" i="8"/>
  <c r="BU126" i="8"/>
  <c r="BU127" i="8"/>
  <c r="BU128" i="8"/>
  <c r="BU129" i="8"/>
  <c r="BU130" i="8"/>
  <c r="BU131" i="8"/>
  <c r="BU132" i="8"/>
  <c r="BU133" i="8"/>
  <c r="BU134" i="8"/>
  <c r="BU135" i="8"/>
  <c r="BU136" i="8"/>
  <c r="BU137" i="8"/>
  <c r="BU138" i="8"/>
  <c r="BV3" i="8"/>
  <c r="BV4" i="8"/>
  <c r="BV5" i="8"/>
  <c r="BV6" i="8"/>
  <c r="BV7" i="8"/>
  <c r="BV8" i="8"/>
  <c r="BV9" i="8"/>
  <c r="BV10" i="8"/>
  <c r="BV11" i="8"/>
  <c r="BV12" i="8"/>
  <c r="BV13" i="8"/>
  <c r="BV14" i="8"/>
  <c r="BV15" i="8"/>
  <c r="BV16" i="8"/>
  <c r="BV17" i="8"/>
  <c r="BV18" i="8"/>
  <c r="BV19" i="8"/>
  <c r="BV20" i="8"/>
  <c r="BV21" i="8"/>
  <c r="BV22" i="8"/>
  <c r="BV23" i="8"/>
  <c r="BV24" i="8"/>
  <c r="BV25" i="8"/>
  <c r="BV26" i="8"/>
  <c r="BV27" i="8"/>
  <c r="BV28" i="8"/>
  <c r="BV29" i="8"/>
  <c r="BV30" i="8"/>
  <c r="BV31" i="8"/>
  <c r="BV32" i="8"/>
  <c r="BV33" i="8"/>
  <c r="BV34" i="8"/>
  <c r="BV35" i="8"/>
  <c r="BV36" i="8"/>
  <c r="BV37" i="8"/>
  <c r="BV38" i="8"/>
  <c r="BV39" i="8"/>
  <c r="BV40" i="8"/>
  <c r="BV41" i="8"/>
  <c r="BV42" i="8"/>
  <c r="BV43" i="8"/>
  <c r="BV44" i="8"/>
  <c r="BV45" i="8"/>
  <c r="BV46" i="8"/>
  <c r="BV47" i="8"/>
  <c r="BV48" i="8"/>
  <c r="BV49" i="8"/>
  <c r="BV50" i="8"/>
  <c r="BV51" i="8"/>
  <c r="BV52" i="8"/>
  <c r="BV53" i="8"/>
  <c r="BV54" i="8"/>
  <c r="BV55" i="8"/>
  <c r="BV56" i="8"/>
  <c r="BV57" i="8"/>
  <c r="BV58" i="8"/>
  <c r="BV59" i="8"/>
  <c r="BV60" i="8"/>
  <c r="BV61" i="8"/>
  <c r="BV62" i="8"/>
  <c r="BV63" i="8"/>
  <c r="BV64" i="8"/>
  <c r="BV65" i="8"/>
  <c r="BV66" i="8"/>
  <c r="BV67" i="8"/>
  <c r="BV68" i="8"/>
  <c r="BV69" i="8"/>
  <c r="BV70" i="8"/>
  <c r="BV71" i="8"/>
  <c r="BV72" i="8"/>
  <c r="BV73" i="8"/>
  <c r="BV74" i="8"/>
  <c r="BV75" i="8"/>
  <c r="BV76" i="8"/>
  <c r="BV77" i="8"/>
  <c r="BV78" i="8"/>
  <c r="BV79" i="8"/>
  <c r="BV80" i="8"/>
  <c r="BV81" i="8"/>
  <c r="BV82" i="8"/>
  <c r="BV83" i="8"/>
  <c r="BV84" i="8"/>
  <c r="BV85" i="8"/>
  <c r="BV86" i="8"/>
  <c r="BV87" i="8"/>
  <c r="BV88" i="8"/>
  <c r="BV89" i="8"/>
  <c r="BV90" i="8"/>
  <c r="BV91" i="8"/>
  <c r="BV92" i="8"/>
  <c r="BV93" i="8"/>
  <c r="BV94" i="8"/>
  <c r="BV95" i="8"/>
  <c r="BV96" i="8"/>
  <c r="BV97" i="8"/>
  <c r="BV98" i="8"/>
  <c r="BV99" i="8"/>
  <c r="BV100" i="8"/>
  <c r="BV101" i="8"/>
  <c r="BV102" i="8"/>
  <c r="BV103" i="8"/>
  <c r="BV104" i="8"/>
  <c r="BV105" i="8"/>
  <c r="BV106" i="8"/>
  <c r="BV107" i="8"/>
  <c r="BV108" i="8"/>
  <c r="BV109" i="8"/>
  <c r="BV110" i="8"/>
  <c r="BV111" i="8"/>
  <c r="BV112" i="8"/>
  <c r="BV113" i="8"/>
  <c r="BV114" i="8"/>
  <c r="BV115" i="8"/>
  <c r="BV116" i="8"/>
  <c r="BV117" i="8"/>
  <c r="BV118" i="8"/>
  <c r="BV119" i="8"/>
  <c r="BV120" i="8"/>
  <c r="BV121" i="8"/>
  <c r="BV122" i="8"/>
  <c r="BV123" i="8"/>
  <c r="BV124" i="8"/>
  <c r="BV125" i="8"/>
  <c r="BV126" i="8"/>
  <c r="BV127" i="8"/>
  <c r="BV128" i="8"/>
  <c r="BV129" i="8"/>
  <c r="BV130" i="8"/>
  <c r="BV131" i="8"/>
  <c r="BV132" i="8"/>
  <c r="BV133" i="8"/>
  <c r="BV134" i="8"/>
  <c r="BV135" i="8"/>
  <c r="BV136" i="8"/>
  <c r="BV137" i="8"/>
  <c r="BV138" i="8"/>
  <c r="BW3" i="8"/>
  <c r="BW4" i="8"/>
  <c r="BW5" i="8"/>
  <c r="BW6" i="8"/>
  <c r="BW7" i="8"/>
  <c r="BW8" i="8"/>
  <c r="BW9" i="8"/>
  <c r="BW10" i="8"/>
  <c r="BW11" i="8"/>
  <c r="BW12" i="8"/>
  <c r="BW13" i="8"/>
  <c r="BW14" i="8"/>
  <c r="BW15" i="8"/>
  <c r="BW16" i="8"/>
  <c r="BW17" i="8"/>
  <c r="BW18" i="8"/>
  <c r="BW19" i="8"/>
  <c r="BW20" i="8"/>
  <c r="BW21" i="8"/>
  <c r="BW22" i="8"/>
  <c r="BW23" i="8"/>
  <c r="BW24" i="8"/>
  <c r="BW25" i="8"/>
  <c r="BW26" i="8"/>
  <c r="BW27" i="8"/>
  <c r="BW28" i="8"/>
  <c r="BW29" i="8"/>
  <c r="BW30" i="8"/>
  <c r="BW31" i="8"/>
  <c r="BW32" i="8"/>
  <c r="BW33" i="8"/>
  <c r="BW34" i="8"/>
  <c r="BW35" i="8"/>
  <c r="BW36" i="8"/>
  <c r="BW37" i="8"/>
  <c r="BW38" i="8"/>
  <c r="BW39" i="8"/>
  <c r="BW40" i="8"/>
  <c r="BW41" i="8"/>
  <c r="BW42" i="8"/>
  <c r="BW43" i="8"/>
  <c r="BW44" i="8"/>
  <c r="BW45" i="8"/>
  <c r="BW46" i="8"/>
  <c r="BW47" i="8"/>
  <c r="BW48" i="8"/>
  <c r="BW49" i="8"/>
  <c r="BW50" i="8"/>
  <c r="BW51" i="8"/>
  <c r="BW52" i="8"/>
  <c r="BW53" i="8"/>
  <c r="BW54" i="8"/>
  <c r="BW55" i="8"/>
  <c r="BW56" i="8"/>
  <c r="BW57" i="8"/>
  <c r="BW58" i="8"/>
  <c r="BW59" i="8"/>
  <c r="BW60" i="8"/>
  <c r="BW61" i="8"/>
  <c r="BW62" i="8"/>
  <c r="BW63" i="8"/>
  <c r="BW64" i="8"/>
  <c r="BW65" i="8"/>
  <c r="BW66" i="8"/>
  <c r="BW67" i="8"/>
  <c r="BW68" i="8"/>
  <c r="BW69" i="8"/>
  <c r="BW70" i="8"/>
  <c r="BW71" i="8"/>
  <c r="BW72" i="8"/>
  <c r="BW73" i="8"/>
  <c r="BW74" i="8"/>
  <c r="BW75" i="8"/>
  <c r="BW76" i="8"/>
  <c r="BW77" i="8"/>
  <c r="BW78" i="8"/>
  <c r="BW79" i="8"/>
  <c r="BW80" i="8"/>
  <c r="BW81" i="8"/>
  <c r="BW82" i="8"/>
  <c r="BW83" i="8"/>
  <c r="BW84" i="8"/>
  <c r="BW85" i="8"/>
  <c r="BW86" i="8"/>
  <c r="BW87" i="8"/>
  <c r="BW88" i="8"/>
  <c r="BW89" i="8"/>
  <c r="BW90" i="8"/>
  <c r="BW91" i="8"/>
  <c r="BW92" i="8"/>
  <c r="BW93" i="8"/>
  <c r="BW94" i="8"/>
  <c r="BW95" i="8"/>
  <c r="BW96" i="8"/>
  <c r="BW97" i="8"/>
  <c r="BW98" i="8"/>
  <c r="BW99" i="8"/>
  <c r="BW100" i="8"/>
  <c r="BW101" i="8"/>
  <c r="BW102" i="8"/>
  <c r="BW103" i="8"/>
  <c r="BW104" i="8"/>
  <c r="BW105" i="8"/>
  <c r="BW106" i="8"/>
  <c r="BW107" i="8"/>
  <c r="BW108" i="8"/>
  <c r="BW109" i="8"/>
  <c r="BW110" i="8"/>
  <c r="BW111" i="8"/>
  <c r="BW112" i="8"/>
  <c r="BW113" i="8"/>
  <c r="BW114" i="8"/>
  <c r="BW115" i="8"/>
  <c r="BW116" i="8"/>
  <c r="BW117" i="8"/>
  <c r="BW118" i="8"/>
  <c r="BW119" i="8"/>
  <c r="BW120" i="8"/>
  <c r="BW121" i="8"/>
  <c r="BW122" i="8"/>
  <c r="BW123" i="8"/>
  <c r="BW124" i="8"/>
  <c r="BW125" i="8"/>
  <c r="BW126" i="8"/>
  <c r="BW127" i="8"/>
  <c r="BW128" i="8"/>
  <c r="BW129" i="8"/>
  <c r="BW130" i="8"/>
  <c r="BW131" i="8"/>
  <c r="BW132" i="8"/>
  <c r="BW133" i="8"/>
  <c r="BW134" i="8"/>
  <c r="BW135" i="8"/>
  <c r="BW136" i="8"/>
  <c r="BW137" i="8"/>
  <c r="BW138" i="8"/>
  <c r="BX3" i="8"/>
  <c r="BX4" i="8"/>
  <c r="BX5" i="8"/>
  <c r="BX6" i="8"/>
  <c r="BX7" i="8"/>
  <c r="BX8" i="8"/>
  <c r="BX9" i="8"/>
  <c r="BX10" i="8"/>
  <c r="BX11" i="8"/>
  <c r="BX12" i="8"/>
  <c r="BX13" i="8"/>
  <c r="BX14" i="8"/>
  <c r="BX15" i="8"/>
  <c r="BX16" i="8"/>
  <c r="BX17" i="8"/>
  <c r="BX18" i="8"/>
  <c r="BX19" i="8"/>
  <c r="BX20" i="8"/>
  <c r="BX21" i="8"/>
  <c r="BX22" i="8"/>
  <c r="BX23" i="8"/>
  <c r="BX24" i="8"/>
  <c r="BX25" i="8"/>
  <c r="BX26" i="8"/>
  <c r="BX27" i="8"/>
  <c r="BX28" i="8"/>
  <c r="BX29" i="8"/>
  <c r="BX30" i="8"/>
  <c r="BX31" i="8"/>
  <c r="BX32" i="8"/>
  <c r="BX33" i="8"/>
  <c r="BX34" i="8"/>
  <c r="BX35" i="8"/>
  <c r="BX36" i="8"/>
  <c r="BX37" i="8"/>
  <c r="BX38" i="8"/>
  <c r="BX39" i="8"/>
  <c r="BX40" i="8"/>
  <c r="BX41" i="8"/>
  <c r="BX42" i="8"/>
  <c r="BX43" i="8"/>
  <c r="BX44" i="8"/>
  <c r="BX45" i="8"/>
  <c r="BX46" i="8"/>
  <c r="BX47" i="8"/>
  <c r="BX48" i="8"/>
  <c r="BX49" i="8"/>
  <c r="BX50" i="8"/>
  <c r="BX51" i="8"/>
  <c r="BX52" i="8"/>
  <c r="BX53" i="8"/>
  <c r="BX54" i="8"/>
  <c r="BX55" i="8"/>
  <c r="BX56" i="8"/>
  <c r="BX57" i="8"/>
  <c r="BX58" i="8"/>
  <c r="BX59" i="8"/>
  <c r="BX60" i="8"/>
  <c r="BX61" i="8"/>
  <c r="BX62" i="8"/>
  <c r="BX63" i="8"/>
  <c r="BX64" i="8"/>
  <c r="BX65" i="8"/>
  <c r="BX66" i="8"/>
  <c r="BX67" i="8"/>
  <c r="BX68" i="8"/>
  <c r="BX69" i="8"/>
  <c r="BX70" i="8"/>
  <c r="BX71" i="8"/>
  <c r="BX72" i="8"/>
  <c r="BX73" i="8"/>
  <c r="BX74" i="8"/>
  <c r="BX75" i="8"/>
  <c r="BX76" i="8"/>
  <c r="BX77" i="8"/>
  <c r="BX78" i="8"/>
  <c r="BX79" i="8"/>
  <c r="BX80" i="8"/>
  <c r="BX81" i="8"/>
  <c r="BX82" i="8"/>
  <c r="BX83" i="8"/>
  <c r="BX84" i="8"/>
  <c r="BX85" i="8"/>
  <c r="BX86" i="8"/>
  <c r="BX87" i="8"/>
  <c r="BX88" i="8"/>
  <c r="BX89" i="8"/>
  <c r="BX90" i="8"/>
  <c r="BX91" i="8"/>
  <c r="BX92" i="8"/>
  <c r="BX93" i="8"/>
  <c r="BX94" i="8"/>
  <c r="BX95" i="8"/>
  <c r="BX96" i="8"/>
  <c r="BX97" i="8"/>
  <c r="BX98" i="8"/>
  <c r="BX99" i="8"/>
  <c r="BX100" i="8"/>
  <c r="BX101" i="8"/>
  <c r="BX102" i="8"/>
  <c r="BX103" i="8"/>
  <c r="BX104" i="8"/>
  <c r="BX105" i="8"/>
  <c r="BX106" i="8"/>
  <c r="BX107" i="8"/>
  <c r="BX108" i="8"/>
  <c r="BX109" i="8"/>
  <c r="BX110" i="8"/>
  <c r="BX111" i="8"/>
  <c r="BX112" i="8"/>
  <c r="BX113" i="8"/>
  <c r="BX114" i="8"/>
  <c r="BX115" i="8"/>
  <c r="BX116" i="8"/>
  <c r="BX117" i="8"/>
  <c r="BX118" i="8"/>
  <c r="BX119" i="8"/>
  <c r="BX120" i="8"/>
  <c r="BX121" i="8"/>
  <c r="BX122" i="8"/>
  <c r="BX123" i="8"/>
  <c r="BX124" i="8"/>
  <c r="BX125" i="8"/>
  <c r="BX126" i="8"/>
  <c r="BX127" i="8"/>
  <c r="BX128" i="8"/>
  <c r="BX129" i="8"/>
  <c r="BX130" i="8"/>
  <c r="BX131" i="8"/>
  <c r="BX132" i="8"/>
  <c r="BX133" i="8"/>
  <c r="BX134" i="8"/>
  <c r="BX135" i="8"/>
  <c r="BX136" i="8"/>
  <c r="BX137" i="8"/>
  <c r="BX138" i="8"/>
  <c r="BY3" i="8"/>
  <c r="BY4" i="8"/>
  <c r="BY5" i="8"/>
  <c r="BY6" i="8"/>
  <c r="BY7" i="8"/>
  <c r="BY8" i="8"/>
  <c r="BY9" i="8"/>
  <c r="BY10" i="8"/>
  <c r="BY11" i="8"/>
  <c r="BY12" i="8"/>
  <c r="BY13" i="8"/>
  <c r="BY14" i="8"/>
  <c r="BY15" i="8"/>
  <c r="BY16" i="8"/>
  <c r="BY17" i="8"/>
  <c r="BY18" i="8"/>
  <c r="BY19" i="8"/>
  <c r="BY20" i="8"/>
  <c r="BY21" i="8"/>
  <c r="BY22" i="8"/>
  <c r="BY23" i="8"/>
  <c r="BY24" i="8"/>
  <c r="BY25" i="8"/>
  <c r="BY26" i="8"/>
  <c r="BY27" i="8"/>
  <c r="BY28" i="8"/>
  <c r="BY29" i="8"/>
  <c r="BY30" i="8"/>
  <c r="BY31" i="8"/>
  <c r="BY32" i="8"/>
  <c r="BY33" i="8"/>
  <c r="BY34" i="8"/>
  <c r="BY35" i="8"/>
  <c r="BY36" i="8"/>
  <c r="BY37" i="8"/>
  <c r="BY38" i="8"/>
  <c r="BY39" i="8"/>
  <c r="BY40" i="8"/>
  <c r="BY41"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Y69" i="8"/>
  <c r="BY70" i="8"/>
  <c r="BY71" i="8"/>
  <c r="BY72" i="8"/>
  <c r="BY73" i="8"/>
  <c r="BY74" i="8"/>
  <c r="BY75" i="8"/>
  <c r="BY76" i="8"/>
  <c r="BY77" i="8"/>
  <c r="BY78" i="8"/>
  <c r="BY79" i="8"/>
  <c r="BY80" i="8"/>
  <c r="BY81" i="8"/>
  <c r="BY82" i="8"/>
  <c r="BY83" i="8"/>
  <c r="BY84" i="8"/>
  <c r="BY85" i="8"/>
  <c r="BY86" i="8"/>
  <c r="BY87" i="8"/>
  <c r="BY88" i="8"/>
  <c r="BY89" i="8"/>
  <c r="BY90" i="8"/>
  <c r="BY91" i="8"/>
  <c r="BY92" i="8"/>
  <c r="BY93" i="8"/>
  <c r="BY94" i="8"/>
  <c r="BY95" i="8"/>
  <c r="BY96" i="8"/>
  <c r="BY97" i="8"/>
  <c r="BY98" i="8"/>
  <c r="BY99" i="8"/>
  <c r="BY100" i="8"/>
  <c r="BY101" i="8"/>
  <c r="BY102" i="8"/>
  <c r="BY103" i="8"/>
  <c r="BY104" i="8"/>
  <c r="BY105" i="8"/>
  <c r="BY106" i="8"/>
  <c r="BY107" i="8"/>
  <c r="BY108" i="8"/>
  <c r="BY109" i="8"/>
  <c r="BY110" i="8"/>
  <c r="BY111" i="8"/>
  <c r="BY112" i="8"/>
  <c r="BY113" i="8"/>
  <c r="BY114" i="8"/>
  <c r="BY115" i="8"/>
  <c r="BY116" i="8"/>
  <c r="BY117" i="8"/>
  <c r="BY118" i="8"/>
  <c r="BY119" i="8"/>
  <c r="BY120" i="8"/>
  <c r="BY121" i="8"/>
  <c r="BY122" i="8"/>
  <c r="BY123" i="8"/>
  <c r="BY124" i="8"/>
  <c r="BY125" i="8"/>
  <c r="BY126" i="8"/>
  <c r="BY127" i="8"/>
  <c r="BY128" i="8"/>
  <c r="BY129" i="8"/>
  <c r="BY130" i="8"/>
  <c r="BY131" i="8"/>
  <c r="BY132" i="8"/>
  <c r="BY133" i="8"/>
  <c r="BY134" i="8"/>
  <c r="BY135" i="8"/>
  <c r="BY136" i="8"/>
  <c r="BY137" i="8"/>
  <c r="BY138" i="8"/>
  <c r="BZ3" i="8"/>
  <c r="BZ4" i="8"/>
  <c r="BZ5" i="8"/>
  <c r="BZ6" i="8"/>
  <c r="BZ7" i="8"/>
  <c r="BZ8" i="8"/>
  <c r="BZ9" i="8"/>
  <c r="BZ10" i="8"/>
  <c r="BZ11" i="8"/>
  <c r="BZ12" i="8"/>
  <c r="BZ13" i="8"/>
  <c r="BZ14" i="8"/>
  <c r="BZ15" i="8"/>
  <c r="BZ16" i="8"/>
  <c r="BZ17" i="8"/>
  <c r="BZ18" i="8"/>
  <c r="BZ19" i="8"/>
  <c r="BZ20" i="8"/>
  <c r="BZ21" i="8"/>
  <c r="BZ22" i="8"/>
  <c r="BZ23" i="8"/>
  <c r="BZ24" i="8"/>
  <c r="BZ25" i="8"/>
  <c r="BZ26" i="8"/>
  <c r="BZ27" i="8"/>
  <c r="BZ28" i="8"/>
  <c r="BZ29" i="8"/>
  <c r="BZ30" i="8"/>
  <c r="BZ31" i="8"/>
  <c r="BZ32" i="8"/>
  <c r="BZ33" i="8"/>
  <c r="BZ34" i="8"/>
  <c r="BZ35" i="8"/>
  <c r="BZ36" i="8"/>
  <c r="BZ37" i="8"/>
  <c r="BZ38" i="8"/>
  <c r="BZ39" i="8"/>
  <c r="BZ40" i="8"/>
  <c r="BZ41" i="8"/>
  <c r="BZ42" i="8"/>
  <c r="BZ43" i="8"/>
  <c r="BZ44" i="8"/>
  <c r="BZ45" i="8"/>
  <c r="BZ46" i="8"/>
  <c r="BZ47" i="8"/>
  <c r="BZ48" i="8"/>
  <c r="BZ49" i="8"/>
  <c r="BZ50" i="8"/>
  <c r="BZ51" i="8"/>
  <c r="BZ52" i="8"/>
  <c r="BZ53" i="8"/>
  <c r="BZ54" i="8"/>
  <c r="BZ55" i="8"/>
  <c r="BZ56" i="8"/>
  <c r="BZ57" i="8"/>
  <c r="BZ58" i="8"/>
  <c r="BZ59" i="8"/>
  <c r="BZ60" i="8"/>
  <c r="BZ61" i="8"/>
  <c r="BZ62" i="8"/>
  <c r="BZ63" i="8"/>
  <c r="BZ64" i="8"/>
  <c r="BZ65" i="8"/>
  <c r="BZ66" i="8"/>
  <c r="BZ67" i="8"/>
  <c r="BZ68" i="8"/>
  <c r="BZ69" i="8"/>
  <c r="BZ70" i="8"/>
  <c r="BZ71" i="8"/>
  <c r="BZ72" i="8"/>
  <c r="BZ73" i="8"/>
  <c r="BZ74" i="8"/>
  <c r="BZ75" i="8"/>
  <c r="BZ76" i="8"/>
  <c r="BZ77" i="8"/>
  <c r="BZ78" i="8"/>
  <c r="BZ79" i="8"/>
  <c r="BZ80" i="8"/>
  <c r="BZ81" i="8"/>
  <c r="BZ82" i="8"/>
  <c r="BZ83" i="8"/>
  <c r="BZ84" i="8"/>
  <c r="BZ85" i="8"/>
  <c r="BZ86" i="8"/>
  <c r="BZ87" i="8"/>
  <c r="BZ88" i="8"/>
  <c r="BZ89" i="8"/>
  <c r="BZ90" i="8"/>
  <c r="BZ91" i="8"/>
  <c r="BZ92" i="8"/>
  <c r="BZ93" i="8"/>
  <c r="BZ94" i="8"/>
  <c r="BZ95" i="8"/>
  <c r="BZ96" i="8"/>
  <c r="BZ97" i="8"/>
  <c r="BZ98" i="8"/>
  <c r="BZ99" i="8"/>
  <c r="BZ100" i="8"/>
  <c r="BZ101" i="8"/>
  <c r="BZ102" i="8"/>
  <c r="BZ103" i="8"/>
  <c r="BZ104" i="8"/>
  <c r="BZ105" i="8"/>
  <c r="BZ106" i="8"/>
  <c r="BZ107" i="8"/>
  <c r="BZ108" i="8"/>
  <c r="BZ109" i="8"/>
  <c r="BZ110" i="8"/>
  <c r="BZ111" i="8"/>
  <c r="BZ112" i="8"/>
  <c r="BZ113" i="8"/>
  <c r="BZ114" i="8"/>
  <c r="BZ115" i="8"/>
  <c r="BZ116" i="8"/>
  <c r="BZ117" i="8"/>
  <c r="BZ118" i="8"/>
  <c r="BZ119" i="8"/>
  <c r="BZ120" i="8"/>
  <c r="BZ121" i="8"/>
  <c r="BZ122" i="8"/>
  <c r="BZ123" i="8"/>
  <c r="BZ124" i="8"/>
  <c r="BZ125" i="8"/>
  <c r="BZ126" i="8"/>
  <c r="BZ127" i="8"/>
  <c r="BZ128" i="8"/>
  <c r="BZ129" i="8"/>
  <c r="BZ130" i="8"/>
  <c r="BZ131" i="8"/>
  <c r="BZ132" i="8"/>
  <c r="BZ133" i="8"/>
  <c r="BZ134" i="8"/>
  <c r="BZ135" i="8"/>
  <c r="BZ136" i="8"/>
  <c r="BZ137" i="8"/>
  <c r="BZ138" i="8"/>
  <c r="CA3" i="8"/>
  <c r="CA4" i="8"/>
  <c r="CA5" i="8"/>
  <c r="CA6" i="8"/>
  <c r="CA7" i="8"/>
  <c r="CA8" i="8"/>
  <c r="CA9" i="8"/>
  <c r="CA10" i="8"/>
  <c r="CA11" i="8"/>
  <c r="CA12" i="8"/>
  <c r="CA13" i="8"/>
  <c r="CA14" i="8"/>
  <c r="CA15" i="8"/>
  <c r="CA16" i="8"/>
  <c r="CA17" i="8"/>
  <c r="CA18" i="8"/>
  <c r="CA19" i="8"/>
  <c r="CA20" i="8"/>
  <c r="CA21" i="8"/>
  <c r="CA22" i="8"/>
  <c r="CA23" i="8"/>
  <c r="CA24" i="8"/>
  <c r="CA25" i="8"/>
  <c r="CA26" i="8"/>
  <c r="CA27" i="8"/>
  <c r="CA28" i="8"/>
  <c r="CA29" i="8"/>
  <c r="CA30" i="8"/>
  <c r="CA31" i="8"/>
  <c r="CA32" i="8"/>
  <c r="CA33" i="8"/>
  <c r="CA34" i="8"/>
  <c r="CA35" i="8"/>
  <c r="CA36" i="8"/>
  <c r="CA37" i="8"/>
  <c r="CA38" i="8"/>
  <c r="CA39" i="8"/>
  <c r="CA40" i="8"/>
  <c r="CA41" i="8"/>
  <c r="CA42" i="8"/>
  <c r="CA43" i="8"/>
  <c r="CA44" i="8"/>
  <c r="CA45" i="8"/>
  <c r="CA46" i="8"/>
  <c r="CA47" i="8"/>
  <c r="CA48" i="8"/>
  <c r="CA49" i="8"/>
  <c r="CA50" i="8"/>
  <c r="CA51" i="8"/>
  <c r="CA52" i="8"/>
  <c r="CA53" i="8"/>
  <c r="CA54" i="8"/>
  <c r="CA55" i="8"/>
  <c r="CA56" i="8"/>
  <c r="CA57" i="8"/>
  <c r="CA58" i="8"/>
  <c r="CA59" i="8"/>
  <c r="CA60" i="8"/>
  <c r="CA61" i="8"/>
  <c r="CA62" i="8"/>
  <c r="CA63" i="8"/>
  <c r="CA64" i="8"/>
  <c r="CA65" i="8"/>
  <c r="CA66" i="8"/>
  <c r="CA67" i="8"/>
  <c r="CA68" i="8"/>
  <c r="CA69" i="8"/>
  <c r="CA70" i="8"/>
  <c r="CA71" i="8"/>
  <c r="CA72" i="8"/>
  <c r="CA73" i="8"/>
  <c r="CA74" i="8"/>
  <c r="CA75" i="8"/>
  <c r="CA76" i="8"/>
  <c r="CA77" i="8"/>
  <c r="CA78" i="8"/>
  <c r="CA79" i="8"/>
  <c r="CA80" i="8"/>
  <c r="CA81" i="8"/>
  <c r="CA82" i="8"/>
  <c r="CA83" i="8"/>
  <c r="CA84" i="8"/>
  <c r="CA85" i="8"/>
  <c r="CA86" i="8"/>
  <c r="CA87" i="8"/>
  <c r="CA88" i="8"/>
  <c r="CA89" i="8"/>
  <c r="CA90" i="8"/>
  <c r="CA91" i="8"/>
  <c r="CA92" i="8"/>
  <c r="CA93" i="8"/>
  <c r="CA94" i="8"/>
  <c r="CA95" i="8"/>
  <c r="CA96" i="8"/>
  <c r="CA97" i="8"/>
  <c r="CA98" i="8"/>
  <c r="CA99" i="8"/>
  <c r="CA100" i="8"/>
  <c r="CA101" i="8"/>
  <c r="CA102" i="8"/>
  <c r="CA103" i="8"/>
  <c r="CA104" i="8"/>
  <c r="CA105" i="8"/>
  <c r="CA106" i="8"/>
  <c r="CA107" i="8"/>
  <c r="CA108" i="8"/>
  <c r="CA109" i="8"/>
  <c r="CA110" i="8"/>
  <c r="CA111" i="8"/>
  <c r="CA112" i="8"/>
  <c r="CA113" i="8"/>
  <c r="CA114" i="8"/>
  <c r="CA115" i="8"/>
  <c r="CA116" i="8"/>
  <c r="CA117" i="8"/>
  <c r="CA118" i="8"/>
  <c r="CA119" i="8"/>
  <c r="CA120" i="8"/>
  <c r="CA121" i="8"/>
  <c r="CA122" i="8"/>
  <c r="CA123" i="8"/>
  <c r="CA124" i="8"/>
  <c r="CA125" i="8"/>
  <c r="CA126" i="8"/>
  <c r="CA127" i="8"/>
  <c r="CA128" i="8"/>
  <c r="CA129" i="8"/>
  <c r="CA130" i="8"/>
  <c r="CA131" i="8"/>
  <c r="CA132" i="8"/>
  <c r="CA133" i="8"/>
  <c r="CA134" i="8"/>
  <c r="CA135" i="8"/>
  <c r="CA136" i="8"/>
  <c r="CA137" i="8"/>
  <c r="CA138" i="8"/>
  <c r="CB3" i="8"/>
  <c r="CB4" i="8"/>
  <c r="CB5" i="8"/>
  <c r="CB6" i="8"/>
  <c r="CB7" i="8"/>
  <c r="CB8" i="8"/>
  <c r="CB9" i="8"/>
  <c r="CB10" i="8"/>
  <c r="CB11" i="8"/>
  <c r="CB12" i="8"/>
  <c r="CB13" i="8"/>
  <c r="CB14" i="8"/>
  <c r="CB15" i="8"/>
  <c r="CB16" i="8"/>
  <c r="CB17" i="8"/>
  <c r="CB18" i="8"/>
  <c r="CB19" i="8"/>
  <c r="CB20" i="8"/>
  <c r="CB21" i="8"/>
  <c r="CB22" i="8"/>
  <c r="CB23" i="8"/>
  <c r="CB24" i="8"/>
  <c r="CB25" i="8"/>
  <c r="CB26" i="8"/>
  <c r="CB27" i="8"/>
  <c r="CB28" i="8"/>
  <c r="CB29" i="8"/>
  <c r="CB30" i="8"/>
  <c r="CB31" i="8"/>
  <c r="CB32" i="8"/>
  <c r="CB33" i="8"/>
  <c r="CB34" i="8"/>
  <c r="CB35" i="8"/>
  <c r="CB36" i="8"/>
  <c r="CB37" i="8"/>
  <c r="CB38" i="8"/>
  <c r="CB39" i="8"/>
  <c r="CB40" i="8"/>
  <c r="CB41" i="8"/>
  <c r="CB42" i="8"/>
  <c r="CB43" i="8"/>
  <c r="CB44" i="8"/>
  <c r="CB45" i="8"/>
  <c r="CB46" i="8"/>
  <c r="CB47" i="8"/>
  <c r="CB48" i="8"/>
  <c r="CB49" i="8"/>
  <c r="CB50" i="8"/>
  <c r="CB51" i="8"/>
  <c r="CB52" i="8"/>
  <c r="CB53" i="8"/>
  <c r="CB54" i="8"/>
  <c r="CB55" i="8"/>
  <c r="CB56" i="8"/>
  <c r="CB57" i="8"/>
  <c r="CB58" i="8"/>
  <c r="CB59" i="8"/>
  <c r="CB60" i="8"/>
  <c r="CB61" i="8"/>
  <c r="CB62" i="8"/>
  <c r="CB63" i="8"/>
  <c r="CB64" i="8"/>
  <c r="CB65" i="8"/>
  <c r="CB66" i="8"/>
  <c r="CB67" i="8"/>
  <c r="CB68" i="8"/>
  <c r="CB69" i="8"/>
  <c r="CB70" i="8"/>
  <c r="CB71" i="8"/>
  <c r="CB72" i="8"/>
  <c r="CB73" i="8"/>
  <c r="CB74" i="8"/>
  <c r="CB75" i="8"/>
  <c r="CB76" i="8"/>
  <c r="CB77" i="8"/>
  <c r="CB78" i="8"/>
  <c r="CB79" i="8"/>
  <c r="CB80" i="8"/>
  <c r="CB81" i="8"/>
  <c r="CB82" i="8"/>
  <c r="CB83" i="8"/>
  <c r="CB84" i="8"/>
  <c r="CB85" i="8"/>
  <c r="CB86" i="8"/>
  <c r="CB87" i="8"/>
  <c r="CB88" i="8"/>
  <c r="CB89" i="8"/>
  <c r="CB90" i="8"/>
  <c r="CB91" i="8"/>
  <c r="CB92" i="8"/>
  <c r="CB93" i="8"/>
  <c r="CB94" i="8"/>
  <c r="CB95" i="8"/>
  <c r="CB96" i="8"/>
  <c r="CB97" i="8"/>
  <c r="CB98" i="8"/>
  <c r="CB99" i="8"/>
  <c r="CB100" i="8"/>
  <c r="CB101" i="8"/>
  <c r="CB102" i="8"/>
  <c r="CB103" i="8"/>
  <c r="CB104" i="8"/>
  <c r="CB105" i="8"/>
  <c r="CB106" i="8"/>
  <c r="CB107" i="8"/>
  <c r="CB108" i="8"/>
  <c r="CB109" i="8"/>
  <c r="CB110" i="8"/>
  <c r="CB111" i="8"/>
  <c r="CB112" i="8"/>
  <c r="CB113" i="8"/>
  <c r="CB114" i="8"/>
  <c r="CB115" i="8"/>
  <c r="CB116" i="8"/>
  <c r="CB117" i="8"/>
  <c r="CB118" i="8"/>
  <c r="CB119" i="8"/>
  <c r="CB120" i="8"/>
  <c r="CB121" i="8"/>
  <c r="CB122" i="8"/>
  <c r="CB123" i="8"/>
  <c r="CB124" i="8"/>
  <c r="CB125" i="8"/>
  <c r="CB126" i="8"/>
  <c r="CB127" i="8"/>
  <c r="CB128" i="8"/>
  <c r="CB129" i="8"/>
  <c r="CB130" i="8"/>
  <c r="CB131" i="8"/>
  <c r="CB132" i="8"/>
  <c r="CB133" i="8"/>
  <c r="CB134" i="8"/>
  <c r="CB135" i="8"/>
  <c r="CB136" i="8"/>
  <c r="CB137" i="8"/>
  <c r="CB138" i="8"/>
  <c r="CC3" i="8"/>
  <c r="CC4" i="8"/>
  <c r="CC5" i="8"/>
  <c r="CC6" i="8"/>
  <c r="CC7" i="8"/>
  <c r="CC8" i="8"/>
  <c r="CC9" i="8"/>
  <c r="CC10" i="8"/>
  <c r="CC11" i="8"/>
  <c r="CC12"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CC72" i="8"/>
  <c r="CC73" i="8"/>
  <c r="CC74" i="8"/>
  <c r="CC75" i="8"/>
  <c r="CC76" i="8"/>
  <c r="CC77" i="8"/>
  <c r="CC78" i="8"/>
  <c r="CC79" i="8"/>
  <c r="CC80" i="8"/>
  <c r="CC81" i="8"/>
  <c r="CC82" i="8"/>
  <c r="CC83" i="8"/>
  <c r="CC84" i="8"/>
  <c r="CC85" i="8"/>
  <c r="CC86" i="8"/>
  <c r="CC87" i="8"/>
  <c r="CC88" i="8"/>
  <c r="CC89" i="8"/>
  <c r="CC90" i="8"/>
  <c r="CC91" i="8"/>
  <c r="CC92" i="8"/>
  <c r="CC93" i="8"/>
  <c r="CC94" i="8"/>
  <c r="CC95" i="8"/>
  <c r="CC96" i="8"/>
  <c r="CC97" i="8"/>
  <c r="CC98" i="8"/>
  <c r="CC99" i="8"/>
  <c r="CC100" i="8"/>
  <c r="CC101" i="8"/>
  <c r="CC102" i="8"/>
  <c r="CC103" i="8"/>
  <c r="CC104" i="8"/>
  <c r="CC105" i="8"/>
  <c r="CC106" i="8"/>
  <c r="CC107" i="8"/>
  <c r="CC108" i="8"/>
  <c r="CC109" i="8"/>
  <c r="CC110" i="8"/>
  <c r="CC111" i="8"/>
  <c r="CC112" i="8"/>
  <c r="CC113" i="8"/>
  <c r="CC114" i="8"/>
  <c r="CC115" i="8"/>
  <c r="CC116" i="8"/>
  <c r="CC117" i="8"/>
  <c r="CC118" i="8"/>
  <c r="CC119" i="8"/>
  <c r="CC120" i="8"/>
  <c r="CC121" i="8"/>
  <c r="CC122" i="8"/>
  <c r="CC123" i="8"/>
  <c r="CC124" i="8"/>
  <c r="CC125" i="8"/>
  <c r="CC126" i="8"/>
  <c r="CC127" i="8"/>
  <c r="CC128" i="8"/>
  <c r="CC129" i="8"/>
  <c r="CC130" i="8"/>
  <c r="CC131" i="8"/>
  <c r="CC132" i="8"/>
  <c r="CC133" i="8"/>
  <c r="CC134" i="8"/>
  <c r="CC135" i="8"/>
  <c r="CC136" i="8"/>
  <c r="CC137" i="8"/>
  <c r="CC138" i="8"/>
  <c r="CD3" i="8"/>
  <c r="CD4" i="8"/>
  <c r="CD5" i="8"/>
  <c r="CD6" i="8"/>
  <c r="CD7" i="8"/>
  <c r="CD8" i="8"/>
  <c r="CD9" i="8"/>
  <c r="CD10" i="8"/>
  <c r="CD11" i="8"/>
  <c r="CD12" i="8"/>
  <c r="CD13" i="8"/>
  <c r="CD14" i="8"/>
  <c r="CD15" i="8"/>
  <c r="CD16" i="8"/>
  <c r="CD17" i="8"/>
  <c r="CD18" i="8"/>
  <c r="CD19" i="8"/>
  <c r="CD20" i="8"/>
  <c r="CD21" i="8"/>
  <c r="CD22" i="8"/>
  <c r="CD23" i="8"/>
  <c r="CD24" i="8"/>
  <c r="CD25" i="8"/>
  <c r="CD26" i="8"/>
  <c r="CD27" i="8"/>
  <c r="CD28" i="8"/>
  <c r="CD29" i="8"/>
  <c r="CD30" i="8"/>
  <c r="CD31" i="8"/>
  <c r="CD32" i="8"/>
  <c r="CD33" i="8"/>
  <c r="CD34" i="8"/>
  <c r="CD35" i="8"/>
  <c r="CD36" i="8"/>
  <c r="CD37" i="8"/>
  <c r="CD38" i="8"/>
  <c r="CD39" i="8"/>
  <c r="CD40" i="8"/>
  <c r="CD41" i="8"/>
  <c r="CD42" i="8"/>
  <c r="CD43" i="8"/>
  <c r="CD44" i="8"/>
  <c r="CD45" i="8"/>
  <c r="CD46" i="8"/>
  <c r="CD47" i="8"/>
  <c r="CD48" i="8"/>
  <c r="CD49" i="8"/>
  <c r="CD50" i="8"/>
  <c r="CD51" i="8"/>
  <c r="CD52" i="8"/>
  <c r="CD53" i="8"/>
  <c r="CD54" i="8"/>
  <c r="CD55" i="8"/>
  <c r="CD56" i="8"/>
  <c r="CD57" i="8"/>
  <c r="CD58" i="8"/>
  <c r="CD59" i="8"/>
  <c r="CD60" i="8"/>
  <c r="CD61" i="8"/>
  <c r="CD62" i="8"/>
  <c r="CD63" i="8"/>
  <c r="CD64" i="8"/>
  <c r="CD65" i="8"/>
  <c r="CD66" i="8"/>
  <c r="CD67" i="8"/>
  <c r="CD68" i="8"/>
  <c r="CD69" i="8"/>
  <c r="CD70" i="8"/>
  <c r="CD71" i="8"/>
  <c r="CD72" i="8"/>
  <c r="CD73" i="8"/>
  <c r="CD74" i="8"/>
  <c r="CD75" i="8"/>
  <c r="CD76" i="8"/>
  <c r="CD77" i="8"/>
  <c r="CD78" i="8"/>
  <c r="CD79" i="8"/>
  <c r="CD80" i="8"/>
  <c r="CD81" i="8"/>
  <c r="CD82" i="8"/>
  <c r="CD83" i="8"/>
  <c r="CD84" i="8"/>
  <c r="CD85" i="8"/>
  <c r="CD86" i="8"/>
  <c r="CD87" i="8"/>
  <c r="CD88" i="8"/>
  <c r="CD89" i="8"/>
  <c r="CD90" i="8"/>
  <c r="CD91" i="8"/>
  <c r="CD92" i="8"/>
  <c r="CD93" i="8"/>
  <c r="CD94" i="8"/>
  <c r="CD95" i="8"/>
  <c r="CD96" i="8"/>
  <c r="CD97" i="8"/>
  <c r="CD98" i="8"/>
  <c r="CD99" i="8"/>
  <c r="CD100" i="8"/>
  <c r="CD101" i="8"/>
  <c r="CD102" i="8"/>
  <c r="CD103" i="8"/>
  <c r="CD104" i="8"/>
  <c r="CD105" i="8"/>
  <c r="CD106" i="8"/>
  <c r="CD107" i="8"/>
  <c r="CD108" i="8"/>
  <c r="CD109" i="8"/>
  <c r="CD110" i="8"/>
  <c r="CD111" i="8"/>
  <c r="CD112" i="8"/>
  <c r="CD113" i="8"/>
  <c r="CD114" i="8"/>
  <c r="CD115" i="8"/>
  <c r="CD116" i="8"/>
  <c r="CD117" i="8"/>
  <c r="CD118" i="8"/>
  <c r="CD119" i="8"/>
  <c r="CD120" i="8"/>
  <c r="CD121" i="8"/>
  <c r="CD122" i="8"/>
  <c r="CD123" i="8"/>
  <c r="CD124" i="8"/>
  <c r="CD125" i="8"/>
  <c r="CD126" i="8"/>
  <c r="CD127" i="8"/>
  <c r="CD128" i="8"/>
  <c r="CD129" i="8"/>
  <c r="CD130" i="8"/>
  <c r="CD131" i="8"/>
  <c r="CD132" i="8"/>
  <c r="CD133" i="8"/>
  <c r="CD134" i="8"/>
  <c r="CD135" i="8"/>
  <c r="CD136" i="8"/>
  <c r="CD137" i="8"/>
  <c r="CD138" i="8"/>
  <c r="CE3" i="8"/>
  <c r="CE4" i="8"/>
  <c r="CE5" i="8"/>
  <c r="CE6" i="8"/>
  <c r="CE7" i="8"/>
  <c r="CE8" i="8"/>
  <c r="CE9" i="8"/>
  <c r="CE10" i="8"/>
  <c r="CE11" i="8"/>
  <c r="CE12" i="8"/>
  <c r="CE13" i="8"/>
  <c r="CE14" i="8"/>
  <c r="CE15" i="8"/>
  <c r="CE16" i="8"/>
  <c r="CE17" i="8"/>
  <c r="CE18" i="8"/>
  <c r="CE19" i="8"/>
  <c r="CE20" i="8"/>
  <c r="CE21" i="8"/>
  <c r="CE22" i="8"/>
  <c r="CE23" i="8"/>
  <c r="CE24" i="8"/>
  <c r="CE25" i="8"/>
  <c r="CE26" i="8"/>
  <c r="CE27" i="8"/>
  <c r="CE28" i="8"/>
  <c r="CE29" i="8"/>
  <c r="CE30" i="8"/>
  <c r="CE31" i="8"/>
  <c r="CE32" i="8"/>
  <c r="CE33" i="8"/>
  <c r="CE34" i="8"/>
  <c r="CE35" i="8"/>
  <c r="CE36" i="8"/>
  <c r="CE37" i="8"/>
  <c r="CE38" i="8"/>
  <c r="CE39" i="8"/>
  <c r="CE40" i="8"/>
  <c r="CE41" i="8"/>
  <c r="CE42" i="8"/>
  <c r="CE43" i="8"/>
  <c r="CE44" i="8"/>
  <c r="CE45" i="8"/>
  <c r="CE46" i="8"/>
  <c r="CE47" i="8"/>
  <c r="CE48" i="8"/>
  <c r="CE49" i="8"/>
  <c r="CE50" i="8"/>
  <c r="CE51" i="8"/>
  <c r="CE52" i="8"/>
  <c r="CE53" i="8"/>
  <c r="CE54" i="8"/>
  <c r="CE55" i="8"/>
  <c r="CE56" i="8"/>
  <c r="CE57" i="8"/>
  <c r="CE58" i="8"/>
  <c r="CE59" i="8"/>
  <c r="CE60" i="8"/>
  <c r="CE61" i="8"/>
  <c r="CE62" i="8"/>
  <c r="CE63" i="8"/>
  <c r="CE64" i="8"/>
  <c r="CE65" i="8"/>
  <c r="CE66" i="8"/>
  <c r="CE67" i="8"/>
  <c r="CE68" i="8"/>
  <c r="CE69" i="8"/>
  <c r="CE70" i="8"/>
  <c r="CE71" i="8"/>
  <c r="CE72" i="8"/>
  <c r="CE73" i="8"/>
  <c r="CE74" i="8"/>
  <c r="CE75" i="8"/>
  <c r="CE76" i="8"/>
  <c r="CE77" i="8"/>
  <c r="CE78" i="8"/>
  <c r="CE79" i="8"/>
  <c r="CE80" i="8"/>
  <c r="CE81" i="8"/>
  <c r="CE82" i="8"/>
  <c r="CE83" i="8"/>
  <c r="CE84" i="8"/>
  <c r="CE85" i="8"/>
  <c r="CE86" i="8"/>
  <c r="CE87" i="8"/>
  <c r="CE88" i="8"/>
  <c r="CE89" i="8"/>
  <c r="CE90" i="8"/>
  <c r="CE91" i="8"/>
  <c r="CE92" i="8"/>
  <c r="CE93" i="8"/>
  <c r="CE94" i="8"/>
  <c r="CE95" i="8"/>
  <c r="CE96" i="8"/>
  <c r="CE97" i="8"/>
  <c r="CE98" i="8"/>
  <c r="CE99" i="8"/>
  <c r="CE100" i="8"/>
  <c r="CE101" i="8"/>
  <c r="CE102" i="8"/>
  <c r="CE103" i="8"/>
  <c r="CE104" i="8"/>
  <c r="CE105" i="8"/>
  <c r="CE106" i="8"/>
  <c r="CE107" i="8"/>
  <c r="CE108" i="8"/>
  <c r="CE109" i="8"/>
  <c r="CE110" i="8"/>
  <c r="CE111" i="8"/>
  <c r="CE112" i="8"/>
  <c r="CE113" i="8"/>
  <c r="CE114" i="8"/>
  <c r="CE115" i="8"/>
  <c r="CE116" i="8"/>
  <c r="CE117" i="8"/>
  <c r="CE118" i="8"/>
  <c r="CE119" i="8"/>
  <c r="CE120" i="8"/>
  <c r="CE121" i="8"/>
  <c r="CE122" i="8"/>
  <c r="CE123" i="8"/>
  <c r="CE124" i="8"/>
  <c r="CE125" i="8"/>
  <c r="CE126" i="8"/>
  <c r="CE127" i="8"/>
  <c r="CE128" i="8"/>
  <c r="CE129" i="8"/>
  <c r="CE130" i="8"/>
  <c r="CE131" i="8"/>
  <c r="CE132" i="8"/>
  <c r="CE133" i="8"/>
  <c r="CE134" i="8"/>
  <c r="CE135" i="8"/>
  <c r="CE136" i="8"/>
  <c r="CE137" i="8"/>
  <c r="CE138" i="8"/>
  <c r="CF3" i="8"/>
  <c r="CF4" i="8"/>
  <c r="CF5" i="8"/>
  <c r="CF6" i="8"/>
  <c r="CF7" i="8"/>
  <c r="CF8" i="8"/>
  <c r="CF9" i="8"/>
  <c r="CF10" i="8"/>
  <c r="CF11" i="8"/>
  <c r="CF12" i="8"/>
  <c r="CF13" i="8"/>
  <c r="CF14" i="8"/>
  <c r="CF15" i="8"/>
  <c r="CF16" i="8"/>
  <c r="CF17" i="8"/>
  <c r="CF18" i="8"/>
  <c r="CF19" i="8"/>
  <c r="CF20" i="8"/>
  <c r="CF21" i="8"/>
  <c r="CF22" i="8"/>
  <c r="CF23" i="8"/>
  <c r="CF24" i="8"/>
  <c r="CF25" i="8"/>
  <c r="CF26" i="8"/>
  <c r="CF27" i="8"/>
  <c r="CF28" i="8"/>
  <c r="CF29" i="8"/>
  <c r="CF30" i="8"/>
  <c r="CF31" i="8"/>
  <c r="CF32" i="8"/>
  <c r="CF33" i="8"/>
  <c r="CF34" i="8"/>
  <c r="CF35" i="8"/>
  <c r="CF36" i="8"/>
  <c r="CF37" i="8"/>
  <c r="CF38" i="8"/>
  <c r="CF39" i="8"/>
  <c r="CF40" i="8"/>
  <c r="CF41" i="8"/>
  <c r="CF42" i="8"/>
  <c r="CF43" i="8"/>
  <c r="CF44" i="8"/>
  <c r="CF45" i="8"/>
  <c r="CF46" i="8"/>
  <c r="CF47" i="8"/>
  <c r="CF48" i="8"/>
  <c r="CF49" i="8"/>
  <c r="CF50" i="8"/>
  <c r="CF51" i="8"/>
  <c r="CF52" i="8"/>
  <c r="CF53" i="8"/>
  <c r="CF54" i="8"/>
  <c r="CF55" i="8"/>
  <c r="CF56" i="8"/>
  <c r="CF57" i="8"/>
  <c r="CF58" i="8"/>
  <c r="CF59" i="8"/>
  <c r="CF60" i="8"/>
  <c r="CF61" i="8"/>
  <c r="CF62" i="8"/>
  <c r="CF63" i="8"/>
  <c r="CF64" i="8"/>
  <c r="CF65" i="8"/>
  <c r="CF66" i="8"/>
  <c r="CF67" i="8"/>
  <c r="CF68" i="8"/>
  <c r="CF69" i="8"/>
  <c r="CF70" i="8"/>
  <c r="CF71" i="8"/>
  <c r="CF72" i="8"/>
  <c r="CF73" i="8"/>
  <c r="CF74" i="8"/>
  <c r="CF75" i="8"/>
  <c r="CF76" i="8"/>
  <c r="CF77" i="8"/>
  <c r="CF78" i="8"/>
  <c r="CF79" i="8"/>
  <c r="CF80" i="8"/>
  <c r="CF81" i="8"/>
  <c r="CF82" i="8"/>
  <c r="CF83" i="8"/>
  <c r="CF84" i="8"/>
  <c r="CF85" i="8"/>
  <c r="CF86" i="8"/>
  <c r="CF87" i="8"/>
  <c r="CF88" i="8"/>
  <c r="CF89" i="8"/>
  <c r="CF90" i="8"/>
  <c r="CF91" i="8"/>
  <c r="CF92" i="8"/>
  <c r="CF93" i="8"/>
  <c r="CF94" i="8"/>
  <c r="CF95" i="8"/>
  <c r="CF96" i="8"/>
  <c r="CF97" i="8"/>
  <c r="CF98" i="8"/>
  <c r="CF99" i="8"/>
  <c r="CF100" i="8"/>
  <c r="CF101" i="8"/>
  <c r="CF102" i="8"/>
  <c r="CF103" i="8"/>
  <c r="CF104" i="8"/>
  <c r="CF105" i="8"/>
  <c r="CF106" i="8"/>
  <c r="CF107" i="8"/>
  <c r="CF108" i="8"/>
  <c r="CF109" i="8"/>
  <c r="CF110" i="8"/>
  <c r="CF111" i="8"/>
  <c r="CF112" i="8"/>
  <c r="CF113" i="8"/>
  <c r="CF114" i="8"/>
  <c r="CF115" i="8"/>
  <c r="CF116" i="8"/>
  <c r="CF117" i="8"/>
  <c r="CF118" i="8"/>
  <c r="CF119" i="8"/>
  <c r="CF120" i="8"/>
  <c r="CF121" i="8"/>
  <c r="CF122" i="8"/>
  <c r="CF123" i="8"/>
  <c r="CF124" i="8"/>
  <c r="CF125" i="8"/>
  <c r="CF126" i="8"/>
  <c r="CF127" i="8"/>
  <c r="CF128" i="8"/>
  <c r="CF129" i="8"/>
  <c r="CF130" i="8"/>
  <c r="CF131" i="8"/>
  <c r="CF132" i="8"/>
  <c r="CF133" i="8"/>
  <c r="CF134" i="8"/>
  <c r="CF135" i="8"/>
  <c r="CF136" i="8"/>
  <c r="CF137" i="8"/>
  <c r="CF138" i="8"/>
  <c r="CG3" i="8"/>
  <c r="CG4" i="8"/>
  <c r="CG5" i="8"/>
  <c r="CG6" i="8"/>
  <c r="CG7" i="8"/>
  <c r="CG8" i="8"/>
  <c r="CG9" i="8"/>
  <c r="CG10" i="8"/>
  <c r="CG11" i="8"/>
  <c r="CG12" i="8"/>
  <c r="CG13" i="8"/>
  <c r="CG14" i="8"/>
  <c r="CG15" i="8"/>
  <c r="CG16" i="8"/>
  <c r="CG17" i="8"/>
  <c r="CG18" i="8"/>
  <c r="CG19" i="8"/>
  <c r="CG20" i="8"/>
  <c r="CG21" i="8"/>
  <c r="CG22"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G72" i="8"/>
  <c r="CG73" i="8"/>
  <c r="CG74" i="8"/>
  <c r="CG75" i="8"/>
  <c r="CG76" i="8"/>
  <c r="CG77" i="8"/>
  <c r="CG78" i="8"/>
  <c r="CG79" i="8"/>
  <c r="CG80" i="8"/>
  <c r="CG81" i="8"/>
  <c r="CG82" i="8"/>
  <c r="CG83" i="8"/>
  <c r="CG84" i="8"/>
  <c r="CG85" i="8"/>
  <c r="CG86" i="8"/>
  <c r="CG87" i="8"/>
  <c r="CG88" i="8"/>
  <c r="CG89" i="8"/>
  <c r="CG90" i="8"/>
  <c r="CG91" i="8"/>
  <c r="CG92" i="8"/>
  <c r="CG93" i="8"/>
  <c r="CG94" i="8"/>
  <c r="CG95" i="8"/>
  <c r="CG96" i="8"/>
  <c r="CG97" i="8"/>
  <c r="CG98" i="8"/>
  <c r="CG99" i="8"/>
  <c r="CG100" i="8"/>
  <c r="CG101" i="8"/>
  <c r="CG102" i="8"/>
  <c r="CG103" i="8"/>
  <c r="CG104" i="8"/>
  <c r="CG105" i="8"/>
  <c r="CG106" i="8"/>
  <c r="CG107" i="8"/>
  <c r="CG108" i="8"/>
  <c r="CG109" i="8"/>
  <c r="CG110" i="8"/>
  <c r="CG111" i="8"/>
  <c r="CG112" i="8"/>
  <c r="CG113" i="8"/>
  <c r="CG114" i="8"/>
  <c r="CG115" i="8"/>
  <c r="CG116" i="8"/>
  <c r="CG117" i="8"/>
  <c r="CG118" i="8"/>
  <c r="CG119" i="8"/>
  <c r="CG120" i="8"/>
  <c r="CG121" i="8"/>
  <c r="CG122" i="8"/>
  <c r="CG123" i="8"/>
  <c r="CG124" i="8"/>
  <c r="CG125" i="8"/>
  <c r="CG126" i="8"/>
  <c r="CG127" i="8"/>
  <c r="CG128" i="8"/>
  <c r="CG129" i="8"/>
  <c r="CG130" i="8"/>
  <c r="CG131" i="8"/>
  <c r="CG132" i="8"/>
  <c r="CG133" i="8"/>
  <c r="CG134" i="8"/>
  <c r="CG135" i="8"/>
  <c r="CG136" i="8"/>
  <c r="CG137" i="8"/>
  <c r="CG138" i="8"/>
  <c r="CH3" i="8"/>
  <c r="CH4" i="8"/>
  <c r="CH5" i="8"/>
  <c r="CH6" i="8"/>
  <c r="CH7" i="8"/>
  <c r="CH8" i="8"/>
  <c r="CH9" i="8"/>
  <c r="CH10" i="8"/>
  <c r="CH11" i="8"/>
  <c r="CH12" i="8"/>
  <c r="CH13" i="8"/>
  <c r="CH14" i="8"/>
  <c r="CH15" i="8"/>
  <c r="CH16" i="8"/>
  <c r="CH17" i="8"/>
  <c r="CH18" i="8"/>
  <c r="CH19" i="8"/>
  <c r="CH20" i="8"/>
  <c r="CH21" i="8"/>
  <c r="CH22" i="8"/>
  <c r="CH23" i="8"/>
  <c r="CH24" i="8"/>
  <c r="CH25" i="8"/>
  <c r="CH26" i="8"/>
  <c r="CH27" i="8"/>
  <c r="CH28" i="8"/>
  <c r="CH29" i="8"/>
  <c r="CH30" i="8"/>
  <c r="CH31" i="8"/>
  <c r="CH32" i="8"/>
  <c r="CH33" i="8"/>
  <c r="CH34" i="8"/>
  <c r="CH35" i="8"/>
  <c r="CH36" i="8"/>
  <c r="CH37" i="8"/>
  <c r="CH38" i="8"/>
  <c r="CH39" i="8"/>
  <c r="CH40" i="8"/>
  <c r="CH41" i="8"/>
  <c r="CH42" i="8"/>
  <c r="CH43" i="8"/>
  <c r="CH44" i="8"/>
  <c r="CH45" i="8"/>
  <c r="CH46" i="8"/>
  <c r="CH47" i="8"/>
  <c r="CH48" i="8"/>
  <c r="CH49" i="8"/>
  <c r="CH50" i="8"/>
  <c r="CH51" i="8"/>
  <c r="CH52" i="8"/>
  <c r="CH53" i="8"/>
  <c r="CH54" i="8"/>
  <c r="CH55" i="8"/>
  <c r="CH56" i="8"/>
  <c r="CH57" i="8"/>
  <c r="CH58" i="8"/>
  <c r="CH59" i="8"/>
  <c r="CH60" i="8"/>
  <c r="CH61" i="8"/>
  <c r="CH62" i="8"/>
  <c r="CH63" i="8"/>
  <c r="CH64" i="8"/>
  <c r="CH65" i="8"/>
  <c r="CH66" i="8"/>
  <c r="CH67" i="8"/>
  <c r="CH68" i="8"/>
  <c r="CH69" i="8"/>
  <c r="CH70" i="8"/>
  <c r="CH71" i="8"/>
  <c r="CH72" i="8"/>
  <c r="CH73" i="8"/>
  <c r="CH74" i="8"/>
  <c r="CH75" i="8"/>
  <c r="CH76" i="8"/>
  <c r="CH77" i="8"/>
  <c r="CH78" i="8"/>
  <c r="CH79" i="8"/>
  <c r="CH80" i="8"/>
  <c r="CH81" i="8"/>
  <c r="CH82" i="8"/>
  <c r="CH83" i="8"/>
  <c r="CH84" i="8"/>
  <c r="CH85" i="8"/>
  <c r="CH86" i="8"/>
  <c r="CH87" i="8"/>
  <c r="CH88" i="8"/>
  <c r="CH89" i="8"/>
  <c r="CH90" i="8"/>
  <c r="CH91" i="8"/>
  <c r="CH92" i="8"/>
  <c r="CH93" i="8"/>
  <c r="CH94" i="8"/>
  <c r="CH95" i="8"/>
  <c r="CH96" i="8"/>
  <c r="CH97" i="8"/>
  <c r="CH98" i="8"/>
  <c r="CH99" i="8"/>
  <c r="CH100" i="8"/>
  <c r="CH101" i="8"/>
  <c r="CH102" i="8"/>
  <c r="CH103" i="8"/>
  <c r="CH104" i="8"/>
  <c r="CH105" i="8"/>
  <c r="CH106" i="8"/>
  <c r="CH107" i="8"/>
  <c r="CH108" i="8"/>
  <c r="CH109" i="8"/>
  <c r="CH110" i="8"/>
  <c r="CH111" i="8"/>
  <c r="CH112" i="8"/>
  <c r="CH113" i="8"/>
  <c r="CH114" i="8"/>
  <c r="CH115" i="8"/>
  <c r="CH116" i="8"/>
  <c r="CH117" i="8"/>
  <c r="CH118" i="8"/>
  <c r="CH119" i="8"/>
  <c r="CH120" i="8"/>
  <c r="CH121" i="8"/>
  <c r="CH122" i="8"/>
  <c r="CH123" i="8"/>
  <c r="CH124" i="8"/>
  <c r="CH125" i="8"/>
  <c r="CH126" i="8"/>
  <c r="CH127" i="8"/>
  <c r="CH128" i="8"/>
  <c r="CH129" i="8"/>
  <c r="CH130" i="8"/>
  <c r="CH131" i="8"/>
  <c r="CH132" i="8"/>
  <c r="CH133" i="8"/>
  <c r="CH134" i="8"/>
  <c r="CH135" i="8"/>
  <c r="CH136" i="8"/>
  <c r="CH137" i="8"/>
  <c r="CH138" i="8"/>
  <c r="CI3" i="8"/>
  <c r="CI4" i="8"/>
  <c r="CI5" i="8"/>
  <c r="CI6" i="8"/>
  <c r="CI7" i="8"/>
  <c r="CI8" i="8"/>
  <c r="CI9" i="8"/>
  <c r="CI10" i="8"/>
  <c r="CI11" i="8"/>
  <c r="CI12" i="8"/>
  <c r="CI13" i="8"/>
  <c r="CI14" i="8"/>
  <c r="CI15" i="8"/>
  <c r="CI16" i="8"/>
  <c r="CI17" i="8"/>
  <c r="CI18" i="8"/>
  <c r="CI19" i="8"/>
  <c r="CI20" i="8"/>
  <c r="CI21" i="8"/>
  <c r="CI22" i="8"/>
  <c r="CI23" i="8"/>
  <c r="CI24" i="8"/>
  <c r="CI25" i="8"/>
  <c r="CI26" i="8"/>
  <c r="CI27" i="8"/>
  <c r="CI28" i="8"/>
  <c r="CI29" i="8"/>
  <c r="CI30" i="8"/>
  <c r="CI31" i="8"/>
  <c r="CI32" i="8"/>
  <c r="CI33" i="8"/>
  <c r="CI34" i="8"/>
  <c r="CI35" i="8"/>
  <c r="CI36" i="8"/>
  <c r="CI37" i="8"/>
  <c r="CI38" i="8"/>
  <c r="CI39" i="8"/>
  <c r="CI40" i="8"/>
  <c r="CI41" i="8"/>
  <c r="CI42" i="8"/>
  <c r="CI43" i="8"/>
  <c r="CI44" i="8"/>
  <c r="CI45" i="8"/>
  <c r="CI46" i="8"/>
  <c r="CI47" i="8"/>
  <c r="CI48" i="8"/>
  <c r="CI49" i="8"/>
  <c r="CI50" i="8"/>
  <c r="CI51" i="8"/>
  <c r="CI52" i="8"/>
  <c r="CI53" i="8"/>
  <c r="CI54" i="8"/>
  <c r="CI55" i="8"/>
  <c r="CI56" i="8"/>
  <c r="CI57" i="8"/>
  <c r="CI58" i="8"/>
  <c r="CI59" i="8"/>
  <c r="CI60" i="8"/>
  <c r="CI61" i="8"/>
  <c r="CI62" i="8"/>
  <c r="CI63" i="8"/>
  <c r="CI64" i="8"/>
  <c r="CI65" i="8"/>
  <c r="CI66" i="8"/>
  <c r="CI67" i="8"/>
  <c r="CI68" i="8"/>
  <c r="CI69" i="8"/>
  <c r="CI70" i="8"/>
  <c r="CI71" i="8"/>
  <c r="CI72" i="8"/>
  <c r="CI73" i="8"/>
  <c r="CI74" i="8"/>
  <c r="CI75" i="8"/>
  <c r="CI76" i="8"/>
  <c r="CI77" i="8"/>
  <c r="CI78" i="8"/>
  <c r="CI79" i="8"/>
  <c r="CI80" i="8"/>
  <c r="CI81" i="8"/>
  <c r="CI82" i="8"/>
  <c r="CI83" i="8"/>
  <c r="CI84" i="8"/>
  <c r="CI85" i="8"/>
  <c r="CI86" i="8"/>
  <c r="CI87" i="8"/>
  <c r="CI88" i="8"/>
  <c r="CI89" i="8"/>
  <c r="CI90" i="8"/>
  <c r="CI91" i="8"/>
  <c r="CI92" i="8"/>
  <c r="CI93" i="8"/>
  <c r="CI94" i="8"/>
  <c r="CI95" i="8"/>
  <c r="CI96" i="8"/>
  <c r="CI97" i="8"/>
  <c r="CI98" i="8"/>
  <c r="CI99" i="8"/>
  <c r="CI100" i="8"/>
  <c r="CI101" i="8"/>
  <c r="CI102" i="8"/>
  <c r="CI103" i="8"/>
  <c r="CI104" i="8"/>
  <c r="CI105" i="8"/>
  <c r="CI106" i="8"/>
  <c r="CI107" i="8"/>
  <c r="CI108" i="8"/>
  <c r="CI109" i="8"/>
  <c r="CI110" i="8"/>
  <c r="CI111" i="8"/>
  <c r="CI112" i="8"/>
  <c r="CI113" i="8"/>
  <c r="CI114" i="8"/>
  <c r="CI115" i="8"/>
  <c r="CI116" i="8"/>
  <c r="CI117" i="8"/>
  <c r="CI118" i="8"/>
  <c r="CI119" i="8"/>
  <c r="CI120" i="8"/>
  <c r="CI121" i="8"/>
  <c r="CI122" i="8"/>
  <c r="CI123" i="8"/>
  <c r="CI124" i="8"/>
  <c r="CI125" i="8"/>
  <c r="CI126" i="8"/>
  <c r="CI127" i="8"/>
  <c r="CI128" i="8"/>
  <c r="CI129" i="8"/>
  <c r="CI130" i="8"/>
  <c r="CI131" i="8"/>
  <c r="CI132" i="8"/>
  <c r="CI133" i="8"/>
  <c r="CI134" i="8"/>
  <c r="CI135" i="8"/>
  <c r="CI136" i="8"/>
  <c r="CI137" i="8"/>
  <c r="CI138" i="8"/>
  <c r="CJ3" i="8"/>
  <c r="CJ4" i="8"/>
  <c r="CJ5" i="8"/>
  <c r="CJ6" i="8"/>
  <c r="CJ7" i="8"/>
  <c r="CJ8" i="8"/>
  <c r="CJ9" i="8"/>
  <c r="CJ10" i="8"/>
  <c r="CJ11" i="8"/>
  <c r="CJ12" i="8"/>
  <c r="CJ13" i="8"/>
  <c r="CJ14" i="8"/>
  <c r="CJ15" i="8"/>
  <c r="CJ16" i="8"/>
  <c r="CJ17" i="8"/>
  <c r="CJ18" i="8"/>
  <c r="CJ19" i="8"/>
  <c r="CJ20" i="8"/>
  <c r="CJ21" i="8"/>
  <c r="CJ22" i="8"/>
  <c r="CJ23" i="8"/>
  <c r="CJ24" i="8"/>
  <c r="CJ25" i="8"/>
  <c r="CJ26" i="8"/>
  <c r="CJ27" i="8"/>
  <c r="CJ28" i="8"/>
  <c r="CJ29" i="8"/>
  <c r="CJ30" i="8"/>
  <c r="CJ31" i="8"/>
  <c r="CJ32" i="8"/>
  <c r="CJ33" i="8"/>
  <c r="CJ34" i="8"/>
  <c r="CJ35" i="8"/>
  <c r="CJ36" i="8"/>
  <c r="CJ37" i="8"/>
  <c r="CJ38" i="8"/>
  <c r="CJ39" i="8"/>
  <c r="CJ40" i="8"/>
  <c r="CJ41" i="8"/>
  <c r="CJ42" i="8"/>
  <c r="CJ43" i="8"/>
  <c r="CJ44" i="8"/>
  <c r="CJ45" i="8"/>
  <c r="CJ46" i="8"/>
  <c r="CJ47" i="8"/>
  <c r="CJ48" i="8"/>
  <c r="CJ49" i="8"/>
  <c r="CJ50" i="8"/>
  <c r="CJ51" i="8"/>
  <c r="CJ52" i="8"/>
  <c r="CJ53" i="8"/>
  <c r="CJ54" i="8"/>
  <c r="CJ55" i="8"/>
  <c r="CJ56" i="8"/>
  <c r="CJ57" i="8"/>
  <c r="CJ58" i="8"/>
  <c r="CJ59" i="8"/>
  <c r="CJ60" i="8"/>
  <c r="CJ61" i="8"/>
  <c r="CJ62" i="8"/>
  <c r="CJ63" i="8"/>
  <c r="CJ64" i="8"/>
  <c r="CJ65" i="8"/>
  <c r="CJ66" i="8"/>
  <c r="CJ67" i="8"/>
  <c r="CJ68" i="8"/>
  <c r="CJ69" i="8"/>
  <c r="CJ70" i="8"/>
  <c r="CJ71" i="8"/>
  <c r="CJ72" i="8"/>
  <c r="CJ73" i="8"/>
  <c r="CJ74" i="8"/>
  <c r="CJ75" i="8"/>
  <c r="CJ76" i="8"/>
  <c r="CJ77" i="8"/>
  <c r="CJ78" i="8"/>
  <c r="CJ79" i="8"/>
  <c r="CJ80" i="8"/>
  <c r="CJ81" i="8"/>
  <c r="CJ82" i="8"/>
  <c r="CJ83" i="8"/>
  <c r="CJ84" i="8"/>
  <c r="CJ85" i="8"/>
  <c r="CJ86" i="8"/>
  <c r="CJ87" i="8"/>
  <c r="CJ88" i="8"/>
  <c r="CJ89" i="8"/>
  <c r="CJ90" i="8"/>
  <c r="CJ91" i="8"/>
  <c r="CJ92" i="8"/>
  <c r="CJ93" i="8"/>
  <c r="CJ94" i="8"/>
  <c r="CJ95" i="8"/>
  <c r="CJ96" i="8"/>
  <c r="CJ97" i="8"/>
  <c r="CJ98" i="8"/>
  <c r="CJ99" i="8"/>
  <c r="CJ100" i="8"/>
  <c r="CJ101" i="8"/>
  <c r="CJ102" i="8"/>
  <c r="CJ103" i="8"/>
  <c r="CJ104" i="8"/>
  <c r="CJ105" i="8"/>
  <c r="CJ106" i="8"/>
  <c r="CJ107" i="8"/>
  <c r="CJ108" i="8"/>
  <c r="CJ109" i="8"/>
  <c r="CJ110" i="8"/>
  <c r="CJ111" i="8"/>
  <c r="CJ112" i="8"/>
  <c r="CJ113" i="8"/>
  <c r="CJ114" i="8"/>
  <c r="CJ115" i="8"/>
  <c r="CJ116" i="8"/>
  <c r="CJ117" i="8"/>
  <c r="CJ118" i="8"/>
  <c r="CJ119" i="8"/>
  <c r="CJ120" i="8"/>
  <c r="CJ121" i="8"/>
  <c r="CJ122" i="8"/>
  <c r="CJ123" i="8"/>
  <c r="CJ124" i="8"/>
  <c r="CJ125" i="8"/>
  <c r="CJ126" i="8"/>
  <c r="CJ127" i="8"/>
  <c r="CJ128" i="8"/>
  <c r="CJ129" i="8"/>
  <c r="CJ130" i="8"/>
  <c r="CJ131" i="8"/>
  <c r="CJ132" i="8"/>
  <c r="CJ133" i="8"/>
  <c r="CJ134" i="8"/>
  <c r="CJ135" i="8"/>
  <c r="CJ136" i="8"/>
  <c r="CJ137" i="8"/>
  <c r="CJ138" i="8"/>
  <c r="CK3" i="8"/>
  <c r="CK4" i="8"/>
  <c r="CK5" i="8"/>
  <c r="CK6" i="8"/>
  <c r="CK7" i="8"/>
  <c r="CK8" i="8"/>
  <c r="CK9" i="8"/>
  <c r="CK10" i="8"/>
  <c r="CK11" i="8"/>
  <c r="CK12"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K105" i="8"/>
  <c r="CK106" i="8"/>
  <c r="CK107" i="8"/>
  <c r="CK108" i="8"/>
  <c r="CK109" i="8"/>
  <c r="CK110" i="8"/>
  <c r="CK111" i="8"/>
  <c r="CK112" i="8"/>
  <c r="CK113" i="8"/>
  <c r="CK114" i="8"/>
  <c r="CK115" i="8"/>
  <c r="CK116" i="8"/>
  <c r="CK117" i="8"/>
  <c r="CK118" i="8"/>
  <c r="CK119" i="8"/>
  <c r="CK120" i="8"/>
  <c r="CK121" i="8"/>
  <c r="CK122" i="8"/>
  <c r="CK123" i="8"/>
  <c r="CK124" i="8"/>
  <c r="CK125" i="8"/>
  <c r="CK126" i="8"/>
  <c r="CK127" i="8"/>
  <c r="CK128" i="8"/>
  <c r="CK129" i="8"/>
  <c r="CK130" i="8"/>
  <c r="CK131" i="8"/>
  <c r="CK132" i="8"/>
  <c r="CK133" i="8"/>
  <c r="CK134" i="8"/>
  <c r="CK135" i="8"/>
  <c r="CK136" i="8"/>
  <c r="CK137" i="8"/>
  <c r="CK138" i="8"/>
  <c r="CL3" i="8"/>
  <c r="CL4" i="8"/>
  <c r="CL5" i="8"/>
  <c r="CL6" i="8"/>
  <c r="CL7" i="8"/>
  <c r="CL8" i="8"/>
  <c r="CL9" i="8"/>
  <c r="CL10" i="8"/>
  <c r="CL11" i="8"/>
  <c r="CL12" i="8"/>
  <c r="CL13" i="8"/>
  <c r="CL14" i="8"/>
  <c r="CL15" i="8"/>
  <c r="CL16" i="8"/>
  <c r="CL17" i="8"/>
  <c r="CL18" i="8"/>
  <c r="CL19" i="8"/>
  <c r="CL20" i="8"/>
  <c r="CL21" i="8"/>
  <c r="CL22" i="8"/>
  <c r="CL23" i="8"/>
  <c r="CL24" i="8"/>
  <c r="CL25" i="8"/>
  <c r="CL26" i="8"/>
  <c r="CL27" i="8"/>
  <c r="CL28" i="8"/>
  <c r="CL29" i="8"/>
  <c r="CL30" i="8"/>
  <c r="CL31" i="8"/>
  <c r="CL32" i="8"/>
  <c r="CL33" i="8"/>
  <c r="CL34" i="8"/>
  <c r="CL35" i="8"/>
  <c r="CL36" i="8"/>
  <c r="CL37" i="8"/>
  <c r="CL38" i="8"/>
  <c r="CL39" i="8"/>
  <c r="CL40" i="8"/>
  <c r="CL41" i="8"/>
  <c r="CL42" i="8"/>
  <c r="CL43" i="8"/>
  <c r="CL44" i="8"/>
  <c r="CL45" i="8"/>
  <c r="CL46" i="8"/>
  <c r="CL47" i="8"/>
  <c r="CL48" i="8"/>
  <c r="CL49" i="8"/>
  <c r="CL50" i="8"/>
  <c r="CL51" i="8"/>
  <c r="CL52" i="8"/>
  <c r="CL53" i="8"/>
  <c r="CL54" i="8"/>
  <c r="CL55" i="8"/>
  <c r="CL56" i="8"/>
  <c r="CL57" i="8"/>
  <c r="CL58" i="8"/>
  <c r="CL59" i="8"/>
  <c r="CL60" i="8"/>
  <c r="CL61" i="8"/>
  <c r="CL62" i="8"/>
  <c r="CL63" i="8"/>
  <c r="CL64" i="8"/>
  <c r="CL65" i="8"/>
  <c r="CL66" i="8"/>
  <c r="CL67" i="8"/>
  <c r="CL68" i="8"/>
  <c r="CL69" i="8"/>
  <c r="CL70" i="8"/>
  <c r="CL71" i="8"/>
  <c r="CL72" i="8"/>
  <c r="CL73" i="8"/>
  <c r="CL74" i="8"/>
  <c r="CL75" i="8"/>
  <c r="CL76" i="8"/>
  <c r="CL77" i="8"/>
  <c r="CL78" i="8"/>
  <c r="CL79" i="8"/>
  <c r="CL80" i="8"/>
  <c r="CL81" i="8"/>
  <c r="CL82" i="8"/>
  <c r="CL83" i="8"/>
  <c r="CL84" i="8"/>
  <c r="CL85" i="8"/>
  <c r="CL86" i="8"/>
  <c r="CL87" i="8"/>
  <c r="CL88" i="8"/>
  <c r="CL89" i="8"/>
  <c r="CL90" i="8"/>
  <c r="CL91" i="8"/>
  <c r="CL92" i="8"/>
  <c r="CL93" i="8"/>
  <c r="CL94" i="8"/>
  <c r="CL95" i="8"/>
  <c r="CL96" i="8"/>
  <c r="CL97" i="8"/>
  <c r="CL98" i="8"/>
  <c r="CL99" i="8"/>
  <c r="CL100" i="8"/>
  <c r="CL101" i="8"/>
  <c r="CL102" i="8"/>
  <c r="CL103" i="8"/>
  <c r="CL104" i="8"/>
  <c r="CL105" i="8"/>
  <c r="CL106" i="8"/>
  <c r="CL107" i="8"/>
  <c r="CL108" i="8"/>
  <c r="CL109" i="8"/>
  <c r="CL110" i="8"/>
  <c r="CL111" i="8"/>
  <c r="CL112" i="8"/>
  <c r="CL113" i="8"/>
  <c r="CL114" i="8"/>
  <c r="CL115" i="8"/>
  <c r="CL116" i="8"/>
  <c r="CL117" i="8"/>
  <c r="CL118" i="8"/>
  <c r="CL119" i="8"/>
  <c r="CL120" i="8"/>
  <c r="CL121" i="8"/>
  <c r="CL122" i="8"/>
  <c r="CL123" i="8"/>
  <c r="CL124" i="8"/>
  <c r="CL125" i="8"/>
  <c r="CL126" i="8"/>
  <c r="CL127" i="8"/>
  <c r="CL128" i="8"/>
  <c r="CL129" i="8"/>
  <c r="CL130" i="8"/>
  <c r="CL131" i="8"/>
  <c r="CL132" i="8"/>
  <c r="CL133" i="8"/>
  <c r="CL134" i="8"/>
  <c r="CL135" i="8"/>
  <c r="CL136" i="8"/>
  <c r="CL137" i="8"/>
  <c r="CL138" i="8"/>
  <c r="CM3" i="8"/>
  <c r="CM4" i="8"/>
  <c r="CM5" i="8"/>
  <c r="CM6" i="8"/>
  <c r="CM7" i="8"/>
  <c r="CM8" i="8"/>
  <c r="CM9" i="8"/>
  <c r="CM10" i="8"/>
  <c r="CM11" i="8"/>
  <c r="CM12" i="8"/>
  <c r="CM13" i="8"/>
  <c r="CM14" i="8"/>
  <c r="CM15" i="8"/>
  <c r="CM16" i="8"/>
  <c r="CM17" i="8"/>
  <c r="CM18" i="8"/>
  <c r="CM19" i="8"/>
  <c r="CM20" i="8"/>
  <c r="CM21" i="8"/>
  <c r="CM22" i="8"/>
  <c r="CM23" i="8"/>
  <c r="CM24"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95" i="8"/>
  <c r="CM96" i="8"/>
  <c r="CM97" i="8"/>
  <c r="CM98" i="8"/>
  <c r="CM99" i="8"/>
  <c r="CM100" i="8"/>
  <c r="CM101" i="8"/>
  <c r="CM102" i="8"/>
  <c r="CM103" i="8"/>
  <c r="CM104" i="8"/>
  <c r="CM105" i="8"/>
  <c r="CM106" i="8"/>
  <c r="CM107" i="8"/>
  <c r="CM108" i="8"/>
  <c r="CM109" i="8"/>
  <c r="CM110" i="8"/>
  <c r="CM111" i="8"/>
  <c r="CM112" i="8"/>
  <c r="CM113" i="8"/>
  <c r="CM114" i="8"/>
  <c r="CM115" i="8"/>
  <c r="CM116" i="8"/>
  <c r="CM117" i="8"/>
  <c r="CM118" i="8"/>
  <c r="CM119" i="8"/>
  <c r="CM120" i="8"/>
  <c r="CM121" i="8"/>
  <c r="CM122" i="8"/>
  <c r="CM123" i="8"/>
  <c r="CM124" i="8"/>
  <c r="CM125" i="8"/>
  <c r="CM126" i="8"/>
  <c r="CM127" i="8"/>
  <c r="CM128" i="8"/>
  <c r="CM129" i="8"/>
  <c r="CM130" i="8"/>
  <c r="CM131" i="8"/>
  <c r="CM132" i="8"/>
  <c r="CM133" i="8"/>
  <c r="CM134" i="8"/>
  <c r="CM135" i="8"/>
  <c r="CM136" i="8"/>
  <c r="CM137" i="8"/>
  <c r="CM138" i="8"/>
  <c r="CN3" i="8"/>
  <c r="CN4" i="8"/>
  <c r="CN5" i="8"/>
  <c r="CN6" i="8"/>
  <c r="CN7" i="8"/>
  <c r="CN8" i="8"/>
  <c r="CN9" i="8"/>
  <c r="CN10" i="8"/>
  <c r="CN11" i="8"/>
  <c r="CN12" i="8"/>
  <c r="CN13" i="8"/>
  <c r="CN14" i="8"/>
  <c r="CN15" i="8"/>
  <c r="CN16" i="8"/>
  <c r="CN17" i="8"/>
  <c r="CN18" i="8"/>
  <c r="CN19" i="8"/>
  <c r="CN20" i="8"/>
  <c r="CN21" i="8"/>
  <c r="CN22" i="8"/>
  <c r="CN23" i="8"/>
  <c r="CN24" i="8"/>
  <c r="CN25" i="8"/>
  <c r="CN26" i="8"/>
  <c r="CN27" i="8"/>
  <c r="CN28" i="8"/>
  <c r="CN29" i="8"/>
  <c r="CN30" i="8"/>
  <c r="CN31" i="8"/>
  <c r="CN32" i="8"/>
  <c r="CN33" i="8"/>
  <c r="CN34" i="8"/>
  <c r="CN35" i="8"/>
  <c r="CN36" i="8"/>
  <c r="CN37" i="8"/>
  <c r="CN38" i="8"/>
  <c r="CN39" i="8"/>
  <c r="CN40" i="8"/>
  <c r="CN41" i="8"/>
  <c r="CN42" i="8"/>
  <c r="CN43" i="8"/>
  <c r="CN44" i="8"/>
  <c r="CN45" i="8"/>
  <c r="CN46" i="8"/>
  <c r="CN47" i="8"/>
  <c r="CN48" i="8"/>
  <c r="CN49" i="8"/>
  <c r="CN50" i="8"/>
  <c r="CN51" i="8"/>
  <c r="CN52" i="8"/>
  <c r="CN53" i="8"/>
  <c r="CN54" i="8"/>
  <c r="CN55" i="8"/>
  <c r="CN56" i="8"/>
  <c r="CN57" i="8"/>
  <c r="CN58" i="8"/>
  <c r="CN59" i="8"/>
  <c r="CN60" i="8"/>
  <c r="CN61" i="8"/>
  <c r="CN62" i="8"/>
  <c r="CN63" i="8"/>
  <c r="CN64" i="8"/>
  <c r="CN65" i="8"/>
  <c r="CN66" i="8"/>
  <c r="CN67" i="8"/>
  <c r="CN68" i="8"/>
  <c r="CN69" i="8"/>
  <c r="CN70" i="8"/>
  <c r="CN71" i="8"/>
  <c r="CN72" i="8"/>
  <c r="CN73" i="8"/>
  <c r="CN74" i="8"/>
  <c r="CN75" i="8"/>
  <c r="CN76" i="8"/>
  <c r="CN77" i="8"/>
  <c r="CN78" i="8"/>
  <c r="CN79" i="8"/>
  <c r="CN80" i="8"/>
  <c r="CN81" i="8"/>
  <c r="CN82" i="8"/>
  <c r="CN83" i="8"/>
  <c r="CN84" i="8"/>
  <c r="CN85" i="8"/>
  <c r="CN86" i="8"/>
  <c r="CN87" i="8"/>
  <c r="CN88" i="8"/>
  <c r="CN89" i="8"/>
  <c r="CN90" i="8"/>
  <c r="CN91" i="8"/>
  <c r="CN92" i="8"/>
  <c r="CN93" i="8"/>
  <c r="CN94" i="8"/>
  <c r="CN95" i="8"/>
  <c r="CN96" i="8"/>
  <c r="CN97" i="8"/>
  <c r="CN98" i="8"/>
  <c r="CN99" i="8"/>
  <c r="CN100" i="8"/>
  <c r="CN101" i="8"/>
  <c r="CN102" i="8"/>
  <c r="CN103" i="8"/>
  <c r="CN104" i="8"/>
  <c r="CN105" i="8"/>
  <c r="CN106" i="8"/>
  <c r="CN107" i="8"/>
  <c r="CN108" i="8"/>
  <c r="CN109" i="8"/>
  <c r="CN110" i="8"/>
  <c r="CN111" i="8"/>
  <c r="CN112" i="8"/>
  <c r="CN113" i="8"/>
  <c r="CN114" i="8"/>
  <c r="CN115" i="8"/>
  <c r="CN116" i="8"/>
  <c r="CN117" i="8"/>
  <c r="CN118" i="8"/>
  <c r="CN119" i="8"/>
  <c r="CN120" i="8"/>
  <c r="CN121" i="8"/>
  <c r="CN122" i="8"/>
  <c r="CN123" i="8"/>
  <c r="CN124" i="8"/>
  <c r="CN125" i="8"/>
  <c r="CN126" i="8"/>
  <c r="CN127" i="8"/>
  <c r="CN128" i="8"/>
  <c r="CN129" i="8"/>
  <c r="CN130" i="8"/>
  <c r="CN131" i="8"/>
  <c r="CN132" i="8"/>
  <c r="CN133" i="8"/>
  <c r="CN134" i="8"/>
  <c r="CN135" i="8"/>
  <c r="CN136" i="8"/>
  <c r="CN137" i="8"/>
  <c r="CN138" i="8"/>
  <c r="CO3" i="8"/>
  <c r="CO4" i="8"/>
  <c r="CO5" i="8"/>
  <c r="CO6" i="8"/>
  <c r="CO7" i="8"/>
  <c r="CO8" i="8"/>
  <c r="CO9" i="8"/>
  <c r="CO10" i="8"/>
  <c r="CO11" i="8"/>
  <c r="CO12" i="8"/>
  <c r="CO13" i="8"/>
  <c r="CO14" i="8"/>
  <c r="CO15"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3" i="8"/>
  <c r="CO74" i="8"/>
  <c r="CO75" i="8"/>
  <c r="CO76" i="8"/>
  <c r="CO77" i="8"/>
  <c r="CO78" i="8"/>
  <c r="CO79" i="8"/>
  <c r="CO80" i="8"/>
  <c r="CO81" i="8"/>
  <c r="CO82" i="8"/>
  <c r="CO83" i="8"/>
  <c r="CO84" i="8"/>
  <c r="CO85" i="8"/>
  <c r="CO86" i="8"/>
  <c r="CO87" i="8"/>
  <c r="CO88" i="8"/>
  <c r="CO89" i="8"/>
  <c r="CO90" i="8"/>
  <c r="CO91" i="8"/>
  <c r="CO92" i="8"/>
  <c r="CO93" i="8"/>
  <c r="CO94" i="8"/>
  <c r="CO95" i="8"/>
  <c r="CO96" i="8"/>
  <c r="CO97" i="8"/>
  <c r="CO98" i="8"/>
  <c r="CO99" i="8"/>
  <c r="CO100" i="8"/>
  <c r="CO101" i="8"/>
  <c r="CO102" i="8"/>
  <c r="CO103" i="8"/>
  <c r="CO104" i="8"/>
  <c r="CO105" i="8"/>
  <c r="CO106" i="8"/>
  <c r="CO107" i="8"/>
  <c r="CO108" i="8"/>
  <c r="CO109" i="8"/>
  <c r="CO110" i="8"/>
  <c r="CO111" i="8"/>
  <c r="CO112" i="8"/>
  <c r="CO113" i="8"/>
  <c r="CO114" i="8"/>
  <c r="CO115" i="8"/>
  <c r="CO116" i="8"/>
  <c r="CO117" i="8"/>
  <c r="CO118" i="8"/>
  <c r="CO119" i="8"/>
  <c r="CO120" i="8"/>
  <c r="CO121" i="8"/>
  <c r="CO122" i="8"/>
  <c r="CO123" i="8"/>
  <c r="CO124" i="8"/>
  <c r="CO125" i="8"/>
  <c r="CO126" i="8"/>
  <c r="CO127" i="8"/>
  <c r="CO128" i="8"/>
  <c r="CO129" i="8"/>
  <c r="CO130" i="8"/>
  <c r="CO131" i="8"/>
  <c r="CO132" i="8"/>
  <c r="CO133" i="8"/>
  <c r="CO134" i="8"/>
  <c r="CO135" i="8"/>
  <c r="CO136" i="8"/>
  <c r="CO137" i="8"/>
  <c r="CO138" i="8"/>
  <c r="CP3" i="8"/>
  <c r="CP4" i="8"/>
  <c r="CP5" i="8"/>
  <c r="CP6" i="8"/>
  <c r="CP7" i="8"/>
  <c r="CP8" i="8"/>
  <c r="CP9" i="8"/>
  <c r="CP10" i="8"/>
  <c r="CP11" i="8"/>
  <c r="CP12" i="8"/>
  <c r="CP13" i="8"/>
  <c r="CP14" i="8"/>
  <c r="CP15" i="8"/>
  <c r="CP16" i="8"/>
  <c r="CP17" i="8"/>
  <c r="CP18" i="8"/>
  <c r="CP19" i="8"/>
  <c r="CP20" i="8"/>
  <c r="CP21" i="8"/>
  <c r="CP22" i="8"/>
  <c r="CP23" i="8"/>
  <c r="CP24" i="8"/>
  <c r="CP25" i="8"/>
  <c r="CP26" i="8"/>
  <c r="CP27" i="8"/>
  <c r="CP28" i="8"/>
  <c r="CP29" i="8"/>
  <c r="CP30" i="8"/>
  <c r="CP31" i="8"/>
  <c r="CP32" i="8"/>
  <c r="CP33" i="8"/>
  <c r="CP34" i="8"/>
  <c r="CP35" i="8"/>
  <c r="CP36" i="8"/>
  <c r="CP37" i="8"/>
  <c r="CP38" i="8"/>
  <c r="CP39" i="8"/>
  <c r="CP40" i="8"/>
  <c r="CP41" i="8"/>
  <c r="CP42" i="8"/>
  <c r="CP43" i="8"/>
  <c r="CP44" i="8"/>
  <c r="CP45" i="8"/>
  <c r="CP46" i="8"/>
  <c r="CP47" i="8"/>
  <c r="CP48" i="8"/>
  <c r="CP49" i="8"/>
  <c r="CP50" i="8"/>
  <c r="CP51" i="8"/>
  <c r="CP52" i="8"/>
  <c r="CP53" i="8"/>
  <c r="CP54" i="8"/>
  <c r="CP55" i="8"/>
  <c r="CP56" i="8"/>
  <c r="CP57" i="8"/>
  <c r="CP58" i="8"/>
  <c r="CP59" i="8"/>
  <c r="CP60" i="8"/>
  <c r="CP61" i="8"/>
  <c r="CP62" i="8"/>
  <c r="CP63" i="8"/>
  <c r="CP64" i="8"/>
  <c r="CP65" i="8"/>
  <c r="CP66" i="8"/>
  <c r="CP67" i="8"/>
  <c r="CP68" i="8"/>
  <c r="CP69" i="8"/>
  <c r="CP70" i="8"/>
  <c r="CP71" i="8"/>
  <c r="CP72" i="8"/>
  <c r="CP73" i="8"/>
  <c r="CP74" i="8"/>
  <c r="CP75" i="8"/>
  <c r="CP76" i="8"/>
  <c r="CP77" i="8"/>
  <c r="CP78" i="8"/>
  <c r="CP79" i="8"/>
  <c r="CP80" i="8"/>
  <c r="CP81" i="8"/>
  <c r="CP82" i="8"/>
  <c r="CP83" i="8"/>
  <c r="CP84" i="8"/>
  <c r="CP85" i="8"/>
  <c r="CP86" i="8"/>
  <c r="CP87" i="8"/>
  <c r="CP88" i="8"/>
  <c r="CP89" i="8"/>
  <c r="CP90" i="8"/>
  <c r="CP91" i="8"/>
  <c r="CP92" i="8"/>
  <c r="CP93" i="8"/>
  <c r="CP94" i="8"/>
  <c r="CP95" i="8"/>
  <c r="CP96" i="8"/>
  <c r="CP97" i="8"/>
  <c r="CP98" i="8"/>
  <c r="CP99" i="8"/>
  <c r="CP100" i="8"/>
  <c r="CP101" i="8"/>
  <c r="CP102" i="8"/>
  <c r="CP103" i="8"/>
  <c r="CP104" i="8"/>
  <c r="CP105" i="8"/>
  <c r="CP106" i="8"/>
  <c r="CP107" i="8"/>
  <c r="CP108" i="8"/>
  <c r="CP109" i="8"/>
  <c r="CP110" i="8"/>
  <c r="CP111" i="8"/>
  <c r="CP112" i="8"/>
  <c r="CP113" i="8"/>
  <c r="CP114" i="8"/>
  <c r="CP115" i="8"/>
  <c r="CP116" i="8"/>
  <c r="CP117" i="8"/>
  <c r="CP118" i="8"/>
  <c r="CP119" i="8"/>
  <c r="CP120" i="8"/>
  <c r="CP121" i="8"/>
  <c r="CP122" i="8"/>
  <c r="CP123" i="8"/>
  <c r="CP124" i="8"/>
  <c r="CP125" i="8"/>
  <c r="CP126" i="8"/>
  <c r="CP127" i="8"/>
  <c r="CP128" i="8"/>
  <c r="CP129" i="8"/>
  <c r="CP130" i="8"/>
  <c r="CP131" i="8"/>
  <c r="CP132" i="8"/>
  <c r="CP133" i="8"/>
  <c r="CP134" i="8"/>
  <c r="CP135" i="8"/>
  <c r="CP136" i="8"/>
  <c r="CP137" i="8"/>
  <c r="CP138" i="8"/>
  <c r="CQ3" i="8"/>
  <c r="CQ4" i="8"/>
  <c r="CQ5" i="8"/>
  <c r="CQ6" i="8"/>
  <c r="CQ7" i="8"/>
  <c r="CQ8" i="8"/>
  <c r="CQ9" i="8"/>
  <c r="CQ10" i="8"/>
  <c r="CQ11" i="8"/>
  <c r="CQ12" i="8"/>
  <c r="CQ13" i="8"/>
  <c r="CQ14" i="8"/>
  <c r="CQ15" i="8"/>
  <c r="CQ16" i="8"/>
  <c r="CQ17" i="8"/>
  <c r="CQ18" i="8"/>
  <c r="CQ19" i="8"/>
  <c r="CQ20" i="8"/>
  <c r="CQ21" i="8"/>
  <c r="CQ22" i="8"/>
  <c r="CQ23" i="8"/>
  <c r="CQ24" i="8"/>
  <c r="CQ25" i="8"/>
  <c r="CQ26" i="8"/>
  <c r="CQ27" i="8"/>
  <c r="CQ28" i="8"/>
  <c r="CQ29" i="8"/>
  <c r="CQ30" i="8"/>
  <c r="CQ31" i="8"/>
  <c r="CQ32" i="8"/>
  <c r="CQ33" i="8"/>
  <c r="CQ34" i="8"/>
  <c r="CQ35" i="8"/>
  <c r="CQ36" i="8"/>
  <c r="CQ37" i="8"/>
  <c r="CQ38" i="8"/>
  <c r="CQ39" i="8"/>
  <c r="CQ40" i="8"/>
  <c r="CQ41" i="8"/>
  <c r="CQ42" i="8"/>
  <c r="CQ43" i="8"/>
  <c r="CQ44" i="8"/>
  <c r="CQ45" i="8"/>
  <c r="CQ46" i="8"/>
  <c r="CQ47" i="8"/>
  <c r="CQ48" i="8"/>
  <c r="CQ49" i="8"/>
  <c r="CQ50" i="8"/>
  <c r="CQ51" i="8"/>
  <c r="CQ52" i="8"/>
  <c r="CQ53" i="8"/>
  <c r="CQ54" i="8"/>
  <c r="CQ55" i="8"/>
  <c r="CQ56" i="8"/>
  <c r="CQ57" i="8"/>
  <c r="CQ58" i="8"/>
  <c r="CQ59" i="8"/>
  <c r="CQ60" i="8"/>
  <c r="CQ61" i="8"/>
  <c r="CQ62" i="8"/>
  <c r="CQ63" i="8"/>
  <c r="CQ64" i="8"/>
  <c r="CQ65" i="8"/>
  <c r="CQ66" i="8"/>
  <c r="CQ67" i="8"/>
  <c r="CQ68" i="8"/>
  <c r="CQ69" i="8"/>
  <c r="CQ70" i="8"/>
  <c r="CQ71" i="8"/>
  <c r="CQ72" i="8"/>
  <c r="CQ73" i="8"/>
  <c r="CQ74" i="8"/>
  <c r="CQ75" i="8"/>
  <c r="CQ76" i="8"/>
  <c r="CQ77" i="8"/>
  <c r="CQ78" i="8"/>
  <c r="CQ79" i="8"/>
  <c r="CQ80" i="8"/>
  <c r="CQ81" i="8"/>
  <c r="CQ82" i="8"/>
  <c r="CQ83" i="8"/>
  <c r="CQ84" i="8"/>
  <c r="CQ85" i="8"/>
  <c r="CQ86" i="8"/>
  <c r="CQ87" i="8"/>
  <c r="CQ88" i="8"/>
  <c r="CQ89" i="8"/>
  <c r="CQ90" i="8"/>
  <c r="CQ91" i="8"/>
  <c r="CQ92" i="8"/>
  <c r="CQ93" i="8"/>
  <c r="CQ94" i="8"/>
  <c r="CQ95" i="8"/>
  <c r="CQ96" i="8"/>
  <c r="CQ97" i="8"/>
  <c r="CQ98" i="8"/>
  <c r="CQ99" i="8"/>
  <c r="CQ100" i="8"/>
  <c r="CQ101" i="8"/>
  <c r="CQ102" i="8"/>
  <c r="CQ103" i="8"/>
  <c r="CQ104" i="8"/>
  <c r="CQ105" i="8"/>
  <c r="CQ106" i="8"/>
  <c r="CQ107" i="8"/>
  <c r="CQ108" i="8"/>
  <c r="CQ109" i="8"/>
  <c r="CQ110" i="8"/>
  <c r="CQ111" i="8"/>
  <c r="CQ112" i="8"/>
  <c r="CQ113" i="8"/>
  <c r="CQ114" i="8"/>
  <c r="CQ115" i="8"/>
  <c r="CQ116" i="8"/>
  <c r="CQ117" i="8"/>
  <c r="CQ118" i="8"/>
  <c r="CQ119" i="8"/>
  <c r="CQ120" i="8"/>
  <c r="CQ121" i="8"/>
  <c r="CQ122" i="8"/>
  <c r="CQ123" i="8"/>
  <c r="CQ124" i="8"/>
  <c r="CQ125" i="8"/>
  <c r="CQ126" i="8"/>
  <c r="CQ127" i="8"/>
  <c r="CQ128" i="8"/>
  <c r="CQ129" i="8"/>
  <c r="CQ130" i="8"/>
  <c r="CQ131" i="8"/>
  <c r="CQ132" i="8"/>
  <c r="CQ133" i="8"/>
  <c r="CQ134" i="8"/>
  <c r="CQ135" i="8"/>
  <c r="CQ136" i="8"/>
  <c r="CQ137" i="8"/>
  <c r="CQ138" i="8"/>
  <c r="CR3" i="8"/>
  <c r="CR4" i="8"/>
  <c r="CR5" i="8"/>
  <c r="CR6" i="8"/>
  <c r="CR7" i="8"/>
  <c r="CR8" i="8"/>
  <c r="CR9" i="8"/>
  <c r="CR10" i="8"/>
  <c r="CR11" i="8"/>
  <c r="CR12" i="8"/>
  <c r="CR13" i="8"/>
  <c r="CR14" i="8"/>
  <c r="CR15" i="8"/>
  <c r="CR16" i="8"/>
  <c r="CR17" i="8"/>
  <c r="CR18" i="8"/>
  <c r="CR19" i="8"/>
  <c r="CR20" i="8"/>
  <c r="CR21" i="8"/>
  <c r="CR22" i="8"/>
  <c r="CR23" i="8"/>
  <c r="CR24" i="8"/>
  <c r="CR25" i="8"/>
  <c r="CR26" i="8"/>
  <c r="CR27" i="8"/>
  <c r="CR28" i="8"/>
  <c r="CR29" i="8"/>
  <c r="CR30" i="8"/>
  <c r="CR31" i="8"/>
  <c r="CR32" i="8"/>
  <c r="CR33" i="8"/>
  <c r="CR34" i="8"/>
  <c r="CR35" i="8"/>
  <c r="CR36" i="8"/>
  <c r="CR37" i="8"/>
  <c r="CR38" i="8"/>
  <c r="CR39" i="8"/>
  <c r="CR40" i="8"/>
  <c r="CR41" i="8"/>
  <c r="CR42" i="8"/>
  <c r="CR43" i="8"/>
  <c r="CR44" i="8"/>
  <c r="CR45" i="8"/>
  <c r="CR46" i="8"/>
  <c r="CR47" i="8"/>
  <c r="CR48" i="8"/>
  <c r="CR49" i="8"/>
  <c r="CR50" i="8"/>
  <c r="CR51" i="8"/>
  <c r="CR52" i="8"/>
  <c r="CR53" i="8"/>
  <c r="CR54" i="8"/>
  <c r="CR55" i="8"/>
  <c r="CR56" i="8"/>
  <c r="CR57" i="8"/>
  <c r="CR58" i="8"/>
  <c r="CR59" i="8"/>
  <c r="CR60" i="8"/>
  <c r="CR61" i="8"/>
  <c r="CR62" i="8"/>
  <c r="CR63" i="8"/>
  <c r="CR64" i="8"/>
  <c r="CR65" i="8"/>
  <c r="CR66" i="8"/>
  <c r="CR67" i="8"/>
  <c r="CR68" i="8"/>
  <c r="CR69" i="8"/>
  <c r="CR70" i="8"/>
  <c r="CR71" i="8"/>
  <c r="CR72" i="8"/>
  <c r="CR73" i="8"/>
  <c r="CR74" i="8"/>
  <c r="CR75" i="8"/>
  <c r="CR76" i="8"/>
  <c r="CR77" i="8"/>
  <c r="CR78" i="8"/>
  <c r="CR79" i="8"/>
  <c r="CR80" i="8"/>
  <c r="CR81" i="8"/>
  <c r="CR82" i="8"/>
  <c r="CR83" i="8"/>
  <c r="CR84" i="8"/>
  <c r="CR85" i="8"/>
  <c r="CR86" i="8"/>
  <c r="CR87" i="8"/>
  <c r="CR88" i="8"/>
  <c r="CR89" i="8"/>
  <c r="CR90" i="8"/>
  <c r="CR91" i="8"/>
  <c r="CR92" i="8"/>
  <c r="CR93" i="8"/>
  <c r="CR94" i="8"/>
  <c r="CR95" i="8"/>
  <c r="CR96" i="8"/>
  <c r="CR97" i="8"/>
  <c r="CR98" i="8"/>
  <c r="CR99" i="8"/>
  <c r="CR100" i="8"/>
  <c r="CR101" i="8"/>
  <c r="CR102" i="8"/>
  <c r="CR103" i="8"/>
  <c r="CR104" i="8"/>
  <c r="CR105" i="8"/>
  <c r="CR106" i="8"/>
  <c r="CR107" i="8"/>
  <c r="CR108" i="8"/>
  <c r="CR109" i="8"/>
  <c r="CR110" i="8"/>
  <c r="CR111" i="8"/>
  <c r="CR112" i="8"/>
  <c r="CR113" i="8"/>
  <c r="CR114" i="8"/>
  <c r="CR115" i="8"/>
  <c r="CR116" i="8"/>
  <c r="CR117" i="8"/>
  <c r="CR118" i="8"/>
  <c r="CR119" i="8"/>
  <c r="CR120" i="8"/>
  <c r="CR121" i="8"/>
  <c r="CR122" i="8"/>
  <c r="CR123" i="8"/>
  <c r="CR124" i="8"/>
  <c r="CR125" i="8"/>
  <c r="CR126" i="8"/>
  <c r="CR127" i="8"/>
  <c r="CR128" i="8"/>
  <c r="CR129" i="8"/>
  <c r="CR130" i="8"/>
  <c r="CR131" i="8"/>
  <c r="CR132" i="8"/>
  <c r="CR133" i="8"/>
  <c r="CR134" i="8"/>
  <c r="CR135" i="8"/>
  <c r="CR136" i="8"/>
  <c r="CR137" i="8"/>
  <c r="CR138" i="8"/>
  <c r="CS3" i="8"/>
  <c r="CS4" i="8"/>
  <c r="CS5" i="8"/>
  <c r="CS6" i="8"/>
  <c r="CS7" i="8"/>
  <c r="CS8" i="8"/>
  <c r="CS9" i="8"/>
  <c r="CS10" i="8"/>
  <c r="CS11" i="8"/>
  <c r="CS12" i="8"/>
  <c r="CS13" i="8"/>
  <c r="CS14" i="8"/>
  <c r="CS15" i="8"/>
  <c r="CS16" i="8"/>
  <c r="CS17" i="8"/>
  <c r="CS18" i="8"/>
  <c r="CS19" i="8"/>
  <c r="CS20" i="8"/>
  <c r="CS21" i="8"/>
  <c r="CS22" i="8"/>
  <c r="CS23" i="8"/>
  <c r="CS24" i="8"/>
  <c r="CS25" i="8"/>
  <c r="CS26" i="8"/>
  <c r="CS27" i="8"/>
  <c r="CS28" i="8"/>
  <c r="CS29" i="8"/>
  <c r="CS30" i="8"/>
  <c r="CS31" i="8"/>
  <c r="CS32" i="8"/>
  <c r="CS33" i="8"/>
  <c r="CS34" i="8"/>
  <c r="CS35" i="8"/>
  <c r="CS36" i="8"/>
  <c r="CS37" i="8"/>
  <c r="CS38" i="8"/>
  <c r="CS39" i="8"/>
  <c r="CS40" i="8"/>
  <c r="CS41" i="8"/>
  <c r="CS42" i="8"/>
  <c r="CS43" i="8"/>
  <c r="CS44" i="8"/>
  <c r="CS45" i="8"/>
  <c r="CS46" i="8"/>
  <c r="CS47" i="8"/>
  <c r="CS48" i="8"/>
  <c r="CS49" i="8"/>
  <c r="CS50" i="8"/>
  <c r="CS51" i="8"/>
  <c r="CS52" i="8"/>
  <c r="CS53" i="8"/>
  <c r="CS54" i="8"/>
  <c r="CS55" i="8"/>
  <c r="CS56" i="8"/>
  <c r="CS57" i="8"/>
  <c r="CS58" i="8"/>
  <c r="CS59" i="8"/>
  <c r="CS60" i="8"/>
  <c r="CS61" i="8"/>
  <c r="CS62" i="8"/>
  <c r="CS63" i="8"/>
  <c r="CS64" i="8"/>
  <c r="CS65" i="8"/>
  <c r="CS66" i="8"/>
  <c r="CS67" i="8"/>
  <c r="CS68" i="8"/>
  <c r="CS69" i="8"/>
  <c r="CS70" i="8"/>
  <c r="CS71" i="8"/>
  <c r="CS72" i="8"/>
  <c r="CS73" i="8"/>
  <c r="CS74" i="8"/>
  <c r="CS75" i="8"/>
  <c r="CS76" i="8"/>
  <c r="CS77" i="8"/>
  <c r="CS78" i="8"/>
  <c r="CS79" i="8"/>
  <c r="CS80" i="8"/>
  <c r="CS81" i="8"/>
  <c r="CS82" i="8"/>
  <c r="CS83" i="8"/>
  <c r="CS84" i="8"/>
  <c r="CS85" i="8"/>
  <c r="CS86" i="8"/>
  <c r="CS87" i="8"/>
  <c r="CS88" i="8"/>
  <c r="CS89" i="8"/>
  <c r="CS90" i="8"/>
  <c r="CS91" i="8"/>
  <c r="CS92" i="8"/>
  <c r="CS93" i="8"/>
  <c r="CS94" i="8"/>
  <c r="CS95" i="8"/>
  <c r="CS96" i="8"/>
  <c r="CS97" i="8"/>
  <c r="CS98" i="8"/>
  <c r="CS99" i="8"/>
  <c r="CS100" i="8"/>
  <c r="CS101" i="8"/>
  <c r="CS102" i="8"/>
  <c r="CS103" i="8"/>
  <c r="CS104" i="8"/>
  <c r="CS105" i="8"/>
  <c r="CS106" i="8"/>
  <c r="CS107" i="8"/>
  <c r="CS108" i="8"/>
  <c r="CS109" i="8"/>
  <c r="CS110" i="8"/>
  <c r="CS111" i="8"/>
  <c r="CS112" i="8"/>
  <c r="CS113" i="8"/>
  <c r="CS114" i="8"/>
  <c r="CS115" i="8"/>
  <c r="CS116" i="8"/>
  <c r="CS117" i="8"/>
  <c r="CS118" i="8"/>
  <c r="CS119" i="8"/>
  <c r="CS120" i="8"/>
  <c r="CS121" i="8"/>
  <c r="CS122" i="8"/>
  <c r="CS123" i="8"/>
  <c r="CS124" i="8"/>
  <c r="CS125" i="8"/>
  <c r="CS126" i="8"/>
  <c r="CS127" i="8"/>
  <c r="CS128" i="8"/>
  <c r="CS129" i="8"/>
  <c r="CS130" i="8"/>
  <c r="CS131" i="8"/>
  <c r="CS132" i="8"/>
  <c r="CS133" i="8"/>
  <c r="CS134" i="8"/>
  <c r="CS135" i="8"/>
  <c r="CS136" i="8"/>
  <c r="CS137" i="8"/>
  <c r="CS138" i="8"/>
  <c r="CT3" i="8"/>
  <c r="CT4" i="8"/>
  <c r="CT5" i="8"/>
  <c r="CT6" i="8"/>
  <c r="CT7" i="8"/>
  <c r="CT8" i="8"/>
  <c r="CT9" i="8"/>
  <c r="CT10" i="8"/>
  <c r="CT11" i="8"/>
  <c r="CT12" i="8"/>
  <c r="CT13" i="8"/>
  <c r="CT14" i="8"/>
  <c r="CT15" i="8"/>
  <c r="CT16" i="8"/>
  <c r="CT17" i="8"/>
  <c r="CT18" i="8"/>
  <c r="CT19" i="8"/>
  <c r="CT20" i="8"/>
  <c r="CT21" i="8"/>
  <c r="CT22" i="8"/>
  <c r="CT23" i="8"/>
  <c r="CT24" i="8"/>
  <c r="CT25" i="8"/>
  <c r="CT26" i="8"/>
  <c r="CT27" i="8"/>
  <c r="CT28" i="8"/>
  <c r="CT29" i="8"/>
  <c r="CT30" i="8"/>
  <c r="CT31" i="8"/>
  <c r="CT32" i="8"/>
  <c r="CT33" i="8"/>
  <c r="CT34" i="8"/>
  <c r="CT35" i="8"/>
  <c r="CT36" i="8"/>
  <c r="CT37" i="8"/>
  <c r="CT38" i="8"/>
  <c r="CT39" i="8"/>
  <c r="CT40" i="8"/>
  <c r="CT41" i="8"/>
  <c r="CT42" i="8"/>
  <c r="CT43" i="8"/>
  <c r="CT44" i="8"/>
  <c r="CT45" i="8"/>
  <c r="CT46" i="8"/>
  <c r="CT47" i="8"/>
  <c r="CT48" i="8"/>
  <c r="CT49" i="8"/>
  <c r="CT50" i="8"/>
  <c r="CT51" i="8"/>
  <c r="CT52" i="8"/>
  <c r="CT53" i="8"/>
  <c r="CT54" i="8"/>
  <c r="CT55" i="8"/>
  <c r="CT56" i="8"/>
  <c r="CT57" i="8"/>
  <c r="CT58" i="8"/>
  <c r="CT59" i="8"/>
  <c r="CT60" i="8"/>
  <c r="CT61" i="8"/>
  <c r="CT62" i="8"/>
  <c r="CT63" i="8"/>
  <c r="CT64" i="8"/>
  <c r="CT65" i="8"/>
  <c r="CT66" i="8"/>
  <c r="CT67" i="8"/>
  <c r="CT68" i="8"/>
  <c r="CT69" i="8"/>
  <c r="CT70" i="8"/>
  <c r="CT71" i="8"/>
  <c r="CT72" i="8"/>
  <c r="CT73" i="8"/>
  <c r="CT74" i="8"/>
  <c r="CT75" i="8"/>
  <c r="CT76" i="8"/>
  <c r="CT77" i="8"/>
  <c r="CT78" i="8"/>
  <c r="CT79" i="8"/>
  <c r="CT80" i="8"/>
  <c r="CT81" i="8"/>
  <c r="CT82" i="8"/>
  <c r="CT83" i="8"/>
  <c r="CT84" i="8"/>
  <c r="CT85" i="8"/>
  <c r="CT86" i="8"/>
  <c r="CT87" i="8"/>
  <c r="CT88" i="8"/>
  <c r="CT89" i="8"/>
  <c r="CT90" i="8"/>
  <c r="CT91" i="8"/>
  <c r="CT92" i="8"/>
  <c r="CT93" i="8"/>
  <c r="CT94" i="8"/>
  <c r="CT95" i="8"/>
  <c r="CT96" i="8"/>
  <c r="CT97" i="8"/>
  <c r="CT98" i="8"/>
  <c r="CT99" i="8"/>
  <c r="CT100" i="8"/>
  <c r="CT101" i="8"/>
  <c r="CT102" i="8"/>
  <c r="CT103" i="8"/>
  <c r="CT104" i="8"/>
  <c r="CT105" i="8"/>
  <c r="CT106" i="8"/>
  <c r="CT107" i="8"/>
  <c r="CT108" i="8"/>
  <c r="CT109" i="8"/>
  <c r="CT110" i="8"/>
  <c r="CT111" i="8"/>
  <c r="CT112" i="8"/>
  <c r="CT113" i="8"/>
  <c r="CT114" i="8"/>
  <c r="CT115" i="8"/>
  <c r="CT116" i="8"/>
  <c r="CT117" i="8"/>
  <c r="CT118" i="8"/>
  <c r="CT119" i="8"/>
  <c r="CT120" i="8"/>
  <c r="CT121" i="8"/>
  <c r="CT122" i="8"/>
  <c r="CT123" i="8"/>
  <c r="CT124" i="8"/>
  <c r="CT125" i="8"/>
  <c r="CT126" i="8"/>
  <c r="CT127" i="8"/>
  <c r="CT128" i="8"/>
  <c r="CT129" i="8"/>
  <c r="CT130" i="8"/>
  <c r="CT131" i="8"/>
  <c r="CT132" i="8"/>
  <c r="CT133" i="8"/>
  <c r="CT134" i="8"/>
  <c r="CT135" i="8"/>
  <c r="CT136" i="8"/>
  <c r="CT137" i="8"/>
  <c r="CT138" i="8"/>
  <c r="CU3" i="8"/>
  <c r="CU4" i="8"/>
  <c r="CU5" i="8"/>
  <c r="CU6" i="8"/>
  <c r="CU7" i="8"/>
  <c r="CU8" i="8"/>
  <c r="CU9" i="8"/>
  <c r="CU10" i="8"/>
  <c r="CU11" i="8"/>
  <c r="CU12" i="8"/>
  <c r="CU13" i="8"/>
  <c r="CU14" i="8"/>
  <c r="CU15" i="8"/>
  <c r="CU16" i="8"/>
  <c r="CU17" i="8"/>
  <c r="CU18" i="8"/>
  <c r="CU19" i="8"/>
  <c r="CU20" i="8"/>
  <c r="CU21" i="8"/>
  <c r="CU22" i="8"/>
  <c r="CU23" i="8"/>
  <c r="CU24" i="8"/>
  <c r="CU25" i="8"/>
  <c r="CU26" i="8"/>
  <c r="CU27" i="8"/>
  <c r="CU28" i="8"/>
  <c r="CU29" i="8"/>
  <c r="CU30" i="8"/>
  <c r="CU31" i="8"/>
  <c r="CU32" i="8"/>
  <c r="CU33" i="8"/>
  <c r="CU34" i="8"/>
  <c r="CU35" i="8"/>
  <c r="CU36" i="8"/>
  <c r="CU37" i="8"/>
  <c r="CU38" i="8"/>
  <c r="CU39" i="8"/>
  <c r="CU40" i="8"/>
  <c r="CU41" i="8"/>
  <c r="CU42" i="8"/>
  <c r="CU43" i="8"/>
  <c r="CU44" i="8"/>
  <c r="CU45" i="8"/>
  <c r="CU46" i="8"/>
  <c r="CU47" i="8"/>
  <c r="CU48" i="8"/>
  <c r="CU49" i="8"/>
  <c r="CU50" i="8"/>
  <c r="CU51" i="8"/>
  <c r="CU52" i="8"/>
  <c r="CU53" i="8"/>
  <c r="CU54" i="8"/>
  <c r="CU55" i="8"/>
  <c r="CU56" i="8"/>
  <c r="CU57" i="8"/>
  <c r="CU58" i="8"/>
  <c r="CU59" i="8"/>
  <c r="CU60" i="8"/>
  <c r="CU61" i="8"/>
  <c r="CU62" i="8"/>
  <c r="CU63" i="8"/>
  <c r="CU64" i="8"/>
  <c r="CU65" i="8"/>
  <c r="CU66" i="8"/>
  <c r="CU67" i="8"/>
  <c r="CU68" i="8"/>
  <c r="CU69" i="8"/>
  <c r="CU70" i="8"/>
  <c r="CU71" i="8"/>
  <c r="CU72" i="8"/>
  <c r="CU73" i="8"/>
  <c r="CU74" i="8"/>
  <c r="CU75" i="8"/>
  <c r="CU76" i="8"/>
  <c r="CU77" i="8"/>
  <c r="CU78" i="8"/>
  <c r="CU79" i="8"/>
  <c r="CU80" i="8"/>
  <c r="CU81" i="8"/>
  <c r="CU82" i="8"/>
  <c r="CU83" i="8"/>
  <c r="CU84" i="8"/>
  <c r="CU85" i="8"/>
  <c r="CU86" i="8"/>
  <c r="CU87" i="8"/>
  <c r="CU88" i="8"/>
  <c r="CU89" i="8"/>
  <c r="CU90" i="8"/>
  <c r="CU91" i="8"/>
  <c r="CU92" i="8"/>
  <c r="CU93" i="8"/>
  <c r="CU94" i="8"/>
  <c r="CU95" i="8"/>
  <c r="CU96" i="8"/>
  <c r="CU97" i="8"/>
  <c r="CU98" i="8"/>
  <c r="CU99" i="8"/>
  <c r="CU100" i="8"/>
  <c r="CU101" i="8"/>
  <c r="CU102" i="8"/>
  <c r="CU103" i="8"/>
  <c r="CU104" i="8"/>
  <c r="CU105" i="8"/>
  <c r="CU106" i="8"/>
  <c r="CU107" i="8"/>
  <c r="CU108" i="8"/>
  <c r="CU109" i="8"/>
  <c r="CU110" i="8"/>
  <c r="CU111" i="8"/>
  <c r="CU112" i="8"/>
  <c r="CU113" i="8"/>
  <c r="CU114" i="8"/>
  <c r="CU115" i="8"/>
  <c r="CU116" i="8"/>
  <c r="CU117" i="8"/>
  <c r="CU118" i="8"/>
  <c r="CU119" i="8"/>
  <c r="CU120" i="8"/>
  <c r="CU121" i="8"/>
  <c r="CU122" i="8"/>
  <c r="CU123" i="8"/>
  <c r="CU124" i="8"/>
  <c r="CU125" i="8"/>
  <c r="CU126" i="8"/>
  <c r="CU127" i="8"/>
  <c r="CU128" i="8"/>
  <c r="CU129" i="8"/>
  <c r="CU130" i="8"/>
  <c r="CU131" i="8"/>
  <c r="CU132" i="8"/>
  <c r="CU133" i="8"/>
  <c r="CU134" i="8"/>
  <c r="CU135" i="8"/>
  <c r="CU136" i="8"/>
  <c r="CU137" i="8"/>
  <c r="CU138" i="8"/>
  <c r="CV3" i="8"/>
  <c r="CV4" i="8"/>
  <c r="CV5" i="8"/>
  <c r="CV6" i="8"/>
  <c r="CV7" i="8"/>
  <c r="CV8" i="8"/>
  <c r="CV9" i="8"/>
  <c r="CV10" i="8"/>
  <c r="CV11" i="8"/>
  <c r="CV12" i="8"/>
  <c r="CV13" i="8"/>
  <c r="CV14" i="8"/>
  <c r="CV15" i="8"/>
  <c r="CV16" i="8"/>
  <c r="CV17" i="8"/>
  <c r="CV18" i="8"/>
  <c r="CV19" i="8"/>
  <c r="CV20" i="8"/>
  <c r="CV21" i="8"/>
  <c r="CV22" i="8"/>
  <c r="CV23" i="8"/>
  <c r="CV24" i="8"/>
  <c r="CV25" i="8"/>
  <c r="CV26" i="8"/>
  <c r="CV27" i="8"/>
  <c r="CV28" i="8"/>
  <c r="CV29" i="8"/>
  <c r="CV30" i="8"/>
  <c r="CV31" i="8"/>
  <c r="CV32" i="8"/>
  <c r="CV33" i="8"/>
  <c r="CV34" i="8"/>
  <c r="CV35" i="8"/>
  <c r="CV36" i="8"/>
  <c r="CV37" i="8"/>
  <c r="CV38" i="8"/>
  <c r="CV39" i="8"/>
  <c r="CV40" i="8"/>
  <c r="CV41" i="8"/>
  <c r="CV42" i="8"/>
  <c r="CV43" i="8"/>
  <c r="CV44" i="8"/>
  <c r="CV45" i="8"/>
  <c r="CV46" i="8"/>
  <c r="CV47" i="8"/>
  <c r="CV48" i="8"/>
  <c r="CV49" i="8"/>
  <c r="CV50" i="8"/>
  <c r="CV51" i="8"/>
  <c r="CV52" i="8"/>
  <c r="CV53" i="8"/>
  <c r="CV54" i="8"/>
  <c r="CV55" i="8"/>
  <c r="CV56" i="8"/>
  <c r="CV57" i="8"/>
  <c r="CV58" i="8"/>
  <c r="CV59" i="8"/>
  <c r="CV60" i="8"/>
  <c r="CV61" i="8"/>
  <c r="CV62" i="8"/>
  <c r="CV63" i="8"/>
  <c r="CV64" i="8"/>
  <c r="CV65" i="8"/>
  <c r="CV66" i="8"/>
  <c r="CV67" i="8"/>
  <c r="CV68" i="8"/>
  <c r="CV69" i="8"/>
  <c r="CV70" i="8"/>
  <c r="CV71" i="8"/>
  <c r="CV72" i="8"/>
  <c r="CV73" i="8"/>
  <c r="CV74" i="8"/>
  <c r="CV75" i="8"/>
  <c r="CV76" i="8"/>
  <c r="CV77" i="8"/>
  <c r="CV78" i="8"/>
  <c r="CV79" i="8"/>
  <c r="CV80" i="8"/>
  <c r="CV81" i="8"/>
  <c r="CV82" i="8"/>
  <c r="CV83" i="8"/>
  <c r="CV84" i="8"/>
  <c r="CV85" i="8"/>
  <c r="CV86" i="8"/>
  <c r="CV87" i="8"/>
  <c r="CV88" i="8"/>
  <c r="CV89" i="8"/>
  <c r="CV90" i="8"/>
  <c r="CV91" i="8"/>
  <c r="CV92" i="8"/>
  <c r="CV93" i="8"/>
  <c r="CV94" i="8"/>
  <c r="CV95" i="8"/>
  <c r="CV96" i="8"/>
  <c r="CV97" i="8"/>
  <c r="CV98" i="8"/>
  <c r="CV99" i="8"/>
  <c r="CV100" i="8"/>
  <c r="CV101" i="8"/>
  <c r="CV102" i="8"/>
  <c r="CV103" i="8"/>
  <c r="CV104" i="8"/>
  <c r="CV105" i="8"/>
  <c r="CV106" i="8"/>
  <c r="CV107" i="8"/>
  <c r="CV108" i="8"/>
  <c r="CV109" i="8"/>
  <c r="CV110" i="8"/>
  <c r="CV111" i="8"/>
  <c r="CV112" i="8"/>
  <c r="CV113" i="8"/>
  <c r="CV114" i="8"/>
  <c r="CV115" i="8"/>
  <c r="CV116" i="8"/>
  <c r="CV117" i="8"/>
  <c r="CV118" i="8"/>
  <c r="CV119" i="8"/>
  <c r="CV120" i="8"/>
  <c r="CV121" i="8"/>
  <c r="CV122" i="8"/>
  <c r="CV123" i="8"/>
  <c r="CV124" i="8"/>
  <c r="CV125" i="8"/>
  <c r="CV126" i="8"/>
  <c r="CV127" i="8"/>
  <c r="CV128" i="8"/>
  <c r="CV129" i="8"/>
  <c r="CV130" i="8"/>
  <c r="CV131" i="8"/>
  <c r="CV132" i="8"/>
  <c r="CV133" i="8"/>
  <c r="CV134" i="8"/>
  <c r="CV135" i="8"/>
  <c r="CV136" i="8"/>
  <c r="CV137" i="8"/>
  <c r="CV138" i="8"/>
  <c r="CW3" i="8"/>
  <c r="CW4" i="8"/>
  <c r="CW5" i="8"/>
  <c r="CW6" i="8"/>
  <c r="CW7" i="8"/>
  <c r="CW8" i="8"/>
  <c r="CW9" i="8"/>
  <c r="CW10" i="8"/>
  <c r="CW11" i="8"/>
  <c r="CW12" i="8"/>
  <c r="CW13" i="8"/>
  <c r="CW14" i="8"/>
  <c r="CW15" i="8"/>
  <c r="CW16" i="8"/>
  <c r="CW17" i="8"/>
  <c r="CW18" i="8"/>
  <c r="CW19" i="8"/>
  <c r="CW20" i="8"/>
  <c r="CW21" i="8"/>
  <c r="CW22" i="8"/>
  <c r="CW23" i="8"/>
  <c r="CW24" i="8"/>
  <c r="CW25" i="8"/>
  <c r="CW26" i="8"/>
  <c r="CW27" i="8"/>
  <c r="CW28" i="8"/>
  <c r="CW29" i="8"/>
  <c r="CW30" i="8"/>
  <c r="CW31" i="8"/>
  <c r="CW32" i="8"/>
  <c r="CW33" i="8"/>
  <c r="CW34" i="8"/>
  <c r="CW35" i="8"/>
  <c r="CW36" i="8"/>
  <c r="CW37" i="8"/>
  <c r="CW38" i="8"/>
  <c r="CW39" i="8"/>
  <c r="CW40" i="8"/>
  <c r="CW41" i="8"/>
  <c r="CW42" i="8"/>
  <c r="CW43" i="8"/>
  <c r="CW44" i="8"/>
  <c r="CW45" i="8"/>
  <c r="CW46" i="8"/>
  <c r="CW47" i="8"/>
  <c r="CW48" i="8"/>
  <c r="CW49" i="8"/>
  <c r="CW50" i="8"/>
  <c r="CW51" i="8"/>
  <c r="CW52" i="8"/>
  <c r="CW53" i="8"/>
  <c r="CW54" i="8"/>
  <c r="CW55" i="8"/>
  <c r="CW56" i="8"/>
  <c r="CW57" i="8"/>
  <c r="CW58" i="8"/>
  <c r="CW59" i="8"/>
  <c r="CW60" i="8"/>
  <c r="CW61" i="8"/>
  <c r="CW62" i="8"/>
  <c r="CW63" i="8"/>
  <c r="CW64" i="8"/>
  <c r="CW65" i="8"/>
  <c r="CW66" i="8"/>
  <c r="CW67" i="8"/>
  <c r="CW68" i="8"/>
  <c r="CW69" i="8"/>
  <c r="CW70" i="8"/>
  <c r="CW71" i="8"/>
  <c r="CW72" i="8"/>
  <c r="CW73" i="8"/>
  <c r="CW74" i="8"/>
  <c r="CW75" i="8"/>
  <c r="CW76" i="8"/>
  <c r="CW77" i="8"/>
  <c r="CW78" i="8"/>
  <c r="CW79" i="8"/>
  <c r="CW80" i="8"/>
  <c r="CW81" i="8"/>
  <c r="CW82" i="8"/>
  <c r="CW83" i="8"/>
  <c r="CW84" i="8"/>
  <c r="CW85" i="8"/>
  <c r="CW86" i="8"/>
  <c r="CW87" i="8"/>
  <c r="CW88" i="8"/>
  <c r="CW89" i="8"/>
  <c r="CW90" i="8"/>
  <c r="CW91" i="8"/>
  <c r="CW92" i="8"/>
  <c r="CW93" i="8"/>
  <c r="CW94" i="8"/>
  <c r="CW95" i="8"/>
  <c r="CW96" i="8"/>
  <c r="CW97" i="8"/>
  <c r="CW98" i="8"/>
  <c r="CW99" i="8"/>
  <c r="CW100" i="8"/>
  <c r="CW101" i="8"/>
  <c r="CW102" i="8"/>
  <c r="CW103" i="8"/>
  <c r="CW104" i="8"/>
  <c r="CW105" i="8"/>
  <c r="CW106" i="8"/>
  <c r="CW107" i="8"/>
  <c r="CW108" i="8"/>
  <c r="CW109" i="8"/>
  <c r="CW110" i="8"/>
  <c r="CW111" i="8"/>
  <c r="CW112" i="8"/>
  <c r="CW113" i="8"/>
  <c r="CW114" i="8"/>
  <c r="CW115" i="8"/>
  <c r="CW116" i="8"/>
  <c r="CW117" i="8"/>
  <c r="CW118" i="8"/>
  <c r="CW119" i="8"/>
  <c r="CW120" i="8"/>
  <c r="CW121" i="8"/>
  <c r="CW122" i="8"/>
  <c r="CW123" i="8"/>
  <c r="CW124" i="8"/>
  <c r="CW125" i="8"/>
  <c r="CW126" i="8"/>
  <c r="CW127" i="8"/>
  <c r="CW128" i="8"/>
  <c r="CW129" i="8"/>
  <c r="CW130" i="8"/>
  <c r="CW131" i="8"/>
  <c r="CW132" i="8"/>
  <c r="CW133" i="8"/>
  <c r="CW134" i="8"/>
  <c r="CW135" i="8"/>
  <c r="CW136" i="8"/>
  <c r="CW137" i="8"/>
  <c r="CW138" i="8"/>
  <c r="CX3" i="8"/>
  <c r="CX4" i="8"/>
  <c r="CX5" i="8"/>
  <c r="CX6" i="8"/>
  <c r="CX7" i="8"/>
  <c r="CX8" i="8"/>
  <c r="CX9" i="8"/>
  <c r="CX10" i="8"/>
  <c r="CX11" i="8"/>
  <c r="CX12" i="8"/>
  <c r="CX13" i="8"/>
  <c r="CX14" i="8"/>
  <c r="CX15" i="8"/>
  <c r="CX16" i="8"/>
  <c r="CX17" i="8"/>
  <c r="CX18" i="8"/>
  <c r="CX19" i="8"/>
  <c r="CX20" i="8"/>
  <c r="CX21" i="8"/>
  <c r="CX22" i="8"/>
  <c r="CX23" i="8"/>
  <c r="CX24" i="8"/>
  <c r="CX25" i="8"/>
  <c r="CX26" i="8"/>
  <c r="CX27" i="8"/>
  <c r="CX28" i="8"/>
  <c r="CX29" i="8"/>
  <c r="CX30" i="8"/>
  <c r="CX31" i="8"/>
  <c r="CX32" i="8"/>
  <c r="CX33" i="8"/>
  <c r="CX34" i="8"/>
  <c r="CX35" i="8"/>
  <c r="CX36" i="8"/>
  <c r="CX37" i="8"/>
  <c r="CX38" i="8"/>
  <c r="CX39" i="8"/>
  <c r="CX40" i="8"/>
  <c r="CX41" i="8"/>
  <c r="CX42" i="8"/>
  <c r="CX43" i="8"/>
  <c r="CX44" i="8"/>
  <c r="CX45" i="8"/>
  <c r="CX46" i="8"/>
  <c r="CX47" i="8"/>
  <c r="CX48" i="8"/>
  <c r="CX49" i="8"/>
  <c r="CX50" i="8"/>
  <c r="CX51" i="8"/>
  <c r="CX52" i="8"/>
  <c r="CX53" i="8"/>
  <c r="CX54" i="8"/>
  <c r="CX55" i="8"/>
  <c r="CX56" i="8"/>
  <c r="CX57" i="8"/>
  <c r="CX58" i="8"/>
  <c r="CX59" i="8"/>
  <c r="CX60" i="8"/>
  <c r="CX61" i="8"/>
  <c r="CX62" i="8"/>
  <c r="CX63" i="8"/>
  <c r="CX64" i="8"/>
  <c r="CX65" i="8"/>
  <c r="CX66" i="8"/>
  <c r="CX67" i="8"/>
  <c r="CX68" i="8"/>
  <c r="CX69" i="8"/>
  <c r="CX70" i="8"/>
  <c r="CX71" i="8"/>
  <c r="CX72" i="8"/>
  <c r="CX73" i="8"/>
  <c r="CX74" i="8"/>
  <c r="CX75" i="8"/>
  <c r="CX76" i="8"/>
  <c r="CX77" i="8"/>
  <c r="CX78" i="8"/>
  <c r="CX79" i="8"/>
  <c r="CX80" i="8"/>
  <c r="CX81" i="8"/>
  <c r="CX82" i="8"/>
  <c r="CX83" i="8"/>
  <c r="CX84" i="8"/>
  <c r="CX85" i="8"/>
  <c r="CX86" i="8"/>
  <c r="CX87" i="8"/>
  <c r="CX88" i="8"/>
  <c r="CX89" i="8"/>
  <c r="CX90" i="8"/>
  <c r="CX91" i="8"/>
  <c r="CX92" i="8"/>
  <c r="CX93" i="8"/>
  <c r="CX94" i="8"/>
  <c r="CX95" i="8"/>
  <c r="CX96" i="8"/>
  <c r="CX97" i="8"/>
  <c r="CX98" i="8"/>
  <c r="CX99" i="8"/>
  <c r="CX100" i="8"/>
  <c r="CX101" i="8"/>
  <c r="CX102" i="8"/>
  <c r="CX103" i="8"/>
  <c r="CX104" i="8"/>
  <c r="CX105" i="8"/>
  <c r="CX106" i="8"/>
  <c r="CX107" i="8"/>
  <c r="CX108" i="8"/>
  <c r="CX109" i="8"/>
  <c r="CX110" i="8"/>
  <c r="CX111" i="8"/>
  <c r="CX112" i="8"/>
  <c r="CX113" i="8"/>
  <c r="CX114" i="8"/>
  <c r="CX115" i="8"/>
  <c r="CX116" i="8"/>
  <c r="CX117" i="8"/>
  <c r="CX118" i="8"/>
  <c r="CX119" i="8"/>
  <c r="CX120" i="8"/>
  <c r="CX121" i="8"/>
  <c r="CX122" i="8"/>
  <c r="CX123" i="8"/>
  <c r="CX124" i="8"/>
  <c r="CX125" i="8"/>
  <c r="CX126" i="8"/>
  <c r="CX127" i="8"/>
  <c r="CX128" i="8"/>
  <c r="CX129" i="8"/>
  <c r="CX130" i="8"/>
  <c r="CX131" i="8"/>
  <c r="CX132" i="8"/>
  <c r="CX133" i="8"/>
  <c r="CX134" i="8"/>
  <c r="CX135" i="8"/>
  <c r="CX136" i="8"/>
  <c r="CX137" i="8"/>
  <c r="CX138" i="8"/>
  <c r="CY3" i="8"/>
  <c r="CY4" i="8"/>
  <c r="CY5" i="8"/>
  <c r="CY6" i="8"/>
  <c r="CY7" i="8"/>
  <c r="CY8" i="8"/>
  <c r="CY9" i="8"/>
  <c r="CY10" i="8"/>
  <c r="CY11" i="8"/>
  <c r="CY12" i="8"/>
  <c r="CY13" i="8"/>
  <c r="CY14" i="8"/>
  <c r="CY15" i="8"/>
  <c r="CY16" i="8"/>
  <c r="CY17" i="8"/>
  <c r="CY18" i="8"/>
  <c r="CY19" i="8"/>
  <c r="CY20" i="8"/>
  <c r="CY21" i="8"/>
  <c r="CY22" i="8"/>
  <c r="CY23" i="8"/>
  <c r="CY24" i="8"/>
  <c r="CY25" i="8"/>
  <c r="CY26" i="8"/>
  <c r="CY27" i="8"/>
  <c r="CY28" i="8"/>
  <c r="CY29" i="8"/>
  <c r="CY30" i="8"/>
  <c r="CY31" i="8"/>
  <c r="CY32" i="8"/>
  <c r="CY33" i="8"/>
  <c r="CY34" i="8"/>
  <c r="CY35" i="8"/>
  <c r="CY36" i="8"/>
  <c r="CY37" i="8"/>
  <c r="CY38" i="8"/>
  <c r="CY39" i="8"/>
  <c r="CY40" i="8"/>
  <c r="CY41" i="8"/>
  <c r="CY42" i="8"/>
  <c r="CY43" i="8"/>
  <c r="CY44" i="8"/>
  <c r="CY45" i="8"/>
  <c r="CY46" i="8"/>
  <c r="CY47" i="8"/>
  <c r="CY48" i="8"/>
  <c r="CY49" i="8"/>
  <c r="CY50" i="8"/>
  <c r="CY51" i="8"/>
  <c r="CY52" i="8"/>
  <c r="CY53" i="8"/>
  <c r="CY54" i="8"/>
  <c r="CY55" i="8"/>
  <c r="CY56" i="8"/>
  <c r="CY57" i="8"/>
  <c r="CY58" i="8"/>
  <c r="CY59" i="8"/>
  <c r="CY60" i="8"/>
  <c r="CY61" i="8"/>
  <c r="CY62" i="8"/>
  <c r="CY63" i="8"/>
  <c r="CY64" i="8"/>
  <c r="CY65" i="8"/>
  <c r="CY66" i="8"/>
  <c r="CY67" i="8"/>
  <c r="CY68" i="8"/>
  <c r="CY69" i="8"/>
  <c r="CY70" i="8"/>
  <c r="CY71" i="8"/>
  <c r="CY72" i="8"/>
  <c r="CY73" i="8"/>
  <c r="CY74" i="8"/>
  <c r="CY75" i="8"/>
  <c r="CY76" i="8"/>
  <c r="CY77" i="8"/>
  <c r="CY78" i="8"/>
  <c r="CY79" i="8"/>
  <c r="CY80" i="8"/>
  <c r="CY81" i="8"/>
  <c r="CY82" i="8"/>
  <c r="CY83" i="8"/>
  <c r="CY84" i="8"/>
  <c r="CY85" i="8"/>
  <c r="CY86" i="8"/>
  <c r="CY87" i="8"/>
  <c r="CY88" i="8"/>
  <c r="CY89" i="8"/>
  <c r="CY90" i="8"/>
  <c r="CY91" i="8"/>
  <c r="CY92" i="8"/>
  <c r="CY93" i="8"/>
  <c r="CY94" i="8"/>
  <c r="CY95" i="8"/>
  <c r="CY96" i="8"/>
  <c r="CY97" i="8"/>
  <c r="CY98" i="8"/>
  <c r="CY99" i="8"/>
  <c r="CY100" i="8"/>
  <c r="CY101" i="8"/>
  <c r="CY102" i="8"/>
  <c r="CY103" i="8"/>
  <c r="CY104" i="8"/>
  <c r="CY105" i="8"/>
  <c r="CY106" i="8"/>
  <c r="CY107" i="8"/>
  <c r="CY108" i="8"/>
  <c r="CY109" i="8"/>
  <c r="CY110" i="8"/>
  <c r="CY111" i="8"/>
  <c r="CY112" i="8"/>
  <c r="CY113" i="8"/>
  <c r="CY114" i="8"/>
  <c r="CY115" i="8"/>
  <c r="CY116" i="8"/>
  <c r="CY117" i="8"/>
  <c r="CY118" i="8"/>
  <c r="CY119" i="8"/>
  <c r="CY120" i="8"/>
  <c r="CY121" i="8"/>
  <c r="CY122" i="8"/>
  <c r="CY123" i="8"/>
  <c r="CY124" i="8"/>
  <c r="CY125" i="8"/>
  <c r="CY126" i="8"/>
  <c r="CY127" i="8"/>
  <c r="CY128" i="8"/>
  <c r="CY129" i="8"/>
  <c r="CY130" i="8"/>
  <c r="CY131" i="8"/>
  <c r="CY132" i="8"/>
  <c r="CY133" i="8"/>
  <c r="CY134" i="8"/>
  <c r="CY135" i="8"/>
  <c r="CY136" i="8"/>
  <c r="CY137" i="8"/>
  <c r="CY138" i="8"/>
  <c r="CZ3" i="8"/>
  <c r="CZ4" i="8"/>
  <c r="CZ5" i="8"/>
  <c r="CZ6" i="8"/>
  <c r="CZ7" i="8"/>
  <c r="CZ8" i="8"/>
  <c r="CZ9" i="8"/>
  <c r="CZ10" i="8"/>
  <c r="CZ11" i="8"/>
  <c r="CZ12" i="8"/>
  <c r="CZ13" i="8"/>
  <c r="CZ14" i="8"/>
  <c r="CZ15" i="8"/>
  <c r="CZ16" i="8"/>
  <c r="CZ17" i="8"/>
  <c r="CZ18" i="8"/>
  <c r="CZ19" i="8"/>
  <c r="CZ20" i="8"/>
  <c r="CZ21" i="8"/>
  <c r="CZ22" i="8"/>
  <c r="CZ23" i="8"/>
  <c r="CZ24" i="8"/>
  <c r="CZ25" i="8"/>
  <c r="CZ26" i="8"/>
  <c r="CZ27" i="8"/>
  <c r="CZ28" i="8"/>
  <c r="CZ29" i="8"/>
  <c r="CZ30" i="8"/>
  <c r="CZ31" i="8"/>
  <c r="CZ32" i="8"/>
  <c r="CZ33" i="8"/>
  <c r="CZ34" i="8"/>
  <c r="CZ35" i="8"/>
  <c r="CZ36" i="8"/>
  <c r="CZ37" i="8"/>
  <c r="CZ38" i="8"/>
  <c r="CZ39" i="8"/>
  <c r="CZ40" i="8"/>
  <c r="CZ41" i="8"/>
  <c r="CZ42" i="8"/>
  <c r="CZ43" i="8"/>
  <c r="CZ44" i="8"/>
  <c r="CZ45" i="8"/>
  <c r="CZ46" i="8"/>
  <c r="CZ47" i="8"/>
  <c r="CZ48" i="8"/>
  <c r="CZ49" i="8"/>
  <c r="CZ50" i="8"/>
  <c r="CZ51" i="8"/>
  <c r="CZ52" i="8"/>
  <c r="CZ53" i="8"/>
  <c r="CZ54" i="8"/>
  <c r="CZ55" i="8"/>
  <c r="CZ56" i="8"/>
  <c r="CZ57" i="8"/>
  <c r="CZ58" i="8"/>
  <c r="CZ59" i="8"/>
  <c r="CZ60" i="8"/>
  <c r="CZ61" i="8"/>
  <c r="CZ62" i="8"/>
  <c r="CZ63" i="8"/>
  <c r="CZ64" i="8"/>
  <c r="CZ65" i="8"/>
  <c r="CZ66" i="8"/>
  <c r="CZ67" i="8"/>
  <c r="CZ68" i="8"/>
  <c r="CZ69" i="8"/>
  <c r="CZ70" i="8"/>
  <c r="CZ71" i="8"/>
  <c r="CZ72" i="8"/>
  <c r="CZ73" i="8"/>
  <c r="CZ74" i="8"/>
  <c r="CZ75" i="8"/>
  <c r="CZ76" i="8"/>
  <c r="CZ77" i="8"/>
  <c r="CZ78" i="8"/>
  <c r="CZ79" i="8"/>
  <c r="CZ80" i="8"/>
  <c r="CZ81" i="8"/>
  <c r="CZ82" i="8"/>
  <c r="CZ83" i="8"/>
  <c r="CZ84" i="8"/>
  <c r="CZ85" i="8"/>
  <c r="CZ86" i="8"/>
  <c r="CZ87" i="8"/>
  <c r="CZ88" i="8"/>
  <c r="CZ89" i="8"/>
  <c r="CZ90" i="8"/>
  <c r="CZ91" i="8"/>
  <c r="CZ92" i="8"/>
  <c r="CZ93" i="8"/>
  <c r="CZ94" i="8"/>
  <c r="CZ95" i="8"/>
  <c r="CZ96" i="8"/>
  <c r="CZ97" i="8"/>
  <c r="CZ98" i="8"/>
  <c r="CZ99" i="8"/>
  <c r="CZ100" i="8"/>
  <c r="CZ101" i="8"/>
  <c r="CZ102" i="8"/>
  <c r="CZ103" i="8"/>
  <c r="CZ104" i="8"/>
  <c r="CZ105" i="8"/>
  <c r="CZ106" i="8"/>
  <c r="CZ107" i="8"/>
  <c r="CZ108" i="8"/>
  <c r="CZ109" i="8"/>
  <c r="CZ110" i="8"/>
  <c r="CZ111" i="8"/>
  <c r="CZ112" i="8"/>
  <c r="CZ113" i="8"/>
  <c r="CZ114" i="8"/>
  <c r="CZ115" i="8"/>
  <c r="CZ116" i="8"/>
  <c r="CZ117" i="8"/>
  <c r="CZ118" i="8"/>
  <c r="CZ119" i="8"/>
  <c r="CZ120" i="8"/>
  <c r="CZ121" i="8"/>
  <c r="CZ122" i="8"/>
  <c r="CZ123" i="8"/>
  <c r="CZ124" i="8"/>
  <c r="CZ125" i="8"/>
  <c r="CZ126" i="8"/>
  <c r="CZ127" i="8"/>
  <c r="CZ128" i="8"/>
  <c r="CZ129" i="8"/>
  <c r="CZ130" i="8"/>
  <c r="CZ131" i="8"/>
  <c r="CZ132" i="8"/>
  <c r="CZ133" i="8"/>
  <c r="CZ134" i="8"/>
  <c r="CZ135" i="8"/>
  <c r="CZ136" i="8"/>
  <c r="CZ137" i="8"/>
  <c r="CZ138" i="8"/>
  <c r="DA3" i="8"/>
  <c r="DA4" i="8"/>
  <c r="DA5" i="8"/>
  <c r="DA6" i="8"/>
  <c r="DA7" i="8"/>
  <c r="DA8" i="8"/>
  <c r="DA9" i="8"/>
  <c r="DA10" i="8"/>
  <c r="DA11" i="8"/>
  <c r="DA12" i="8"/>
  <c r="DA13" i="8"/>
  <c r="DA14" i="8"/>
  <c r="DA15" i="8"/>
  <c r="DA16" i="8"/>
  <c r="DA17" i="8"/>
  <c r="DA18" i="8"/>
  <c r="DA19" i="8"/>
  <c r="DA20" i="8"/>
  <c r="DA21" i="8"/>
  <c r="DA22" i="8"/>
  <c r="DA23" i="8"/>
  <c r="DA24" i="8"/>
  <c r="DA25" i="8"/>
  <c r="DA26" i="8"/>
  <c r="DA27" i="8"/>
  <c r="DA28" i="8"/>
  <c r="DA29" i="8"/>
  <c r="DA30" i="8"/>
  <c r="DA31" i="8"/>
  <c r="DA32" i="8"/>
  <c r="DA33" i="8"/>
  <c r="DA34" i="8"/>
  <c r="DA35" i="8"/>
  <c r="DA36" i="8"/>
  <c r="DA37" i="8"/>
  <c r="DA38" i="8"/>
  <c r="DA39" i="8"/>
  <c r="DA40" i="8"/>
  <c r="DA41" i="8"/>
  <c r="DA42" i="8"/>
  <c r="DA43" i="8"/>
  <c r="DA44" i="8"/>
  <c r="DA45" i="8"/>
  <c r="DA46" i="8"/>
  <c r="DA47" i="8"/>
  <c r="DA48" i="8"/>
  <c r="DA49" i="8"/>
  <c r="DA50" i="8"/>
  <c r="DA51" i="8"/>
  <c r="DA52" i="8"/>
  <c r="DA53" i="8"/>
  <c r="DA54" i="8"/>
  <c r="DA55" i="8"/>
  <c r="DA56" i="8"/>
  <c r="DA57" i="8"/>
  <c r="DA58" i="8"/>
  <c r="DA59" i="8"/>
  <c r="DA60" i="8"/>
  <c r="DA61" i="8"/>
  <c r="DA62" i="8"/>
  <c r="DA63" i="8"/>
  <c r="DA64" i="8"/>
  <c r="DA65" i="8"/>
  <c r="DA66" i="8"/>
  <c r="DA67" i="8"/>
  <c r="DA68" i="8"/>
  <c r="DA69" i="8"/>
  <c r="DA70" i="8"/>
  <c r="DA71" i="8"/>
  <c r="DA72" i="8"/>
  <c r="DA73" i="8"/>
  <c r="DA74" i="8"/>
  <c r="DA75" i="8"/>
  <c r="DA76" i="8"/>
  <c r="DA77" i="8"/>
  <c r="DA78" i="8"/>
  <c r="DA79" i="8"/>
  <c r="DA80" i="8"/>
  <c r="DA81" i="8"/>
  <c r="DA82" i="8"/>
  <c r="DA83" i="8"/>
  <c r="DA84" i="8"/>
  <c r="DA85" i="8"/>
  <c r="DA86" i="8"/>
  <c r="DA87" i="8"/>
  <c r="DA88" i="8"/>
  <c r="DA89" i="8"/>
  <c r="DA90" i="8"/>
  <c r="DA91" i="8"/>
  <c r="DA92" i="8"/>
  <c r="DA93" i="8"/>
  <c r="DA94" i="8"/>
  <c r="DA95" i="8"/>
  <c r="DA96" i="8"/>
  <c r="DA97" i="8"/>
  <c r="DA98" i="8"/>
  <c r="DA99" i="8"/>
  <c r="DA100" i="8"/>
  <c r="DA101" i="8"/>
  <c r="DA102" i="8"/>
  <c r="DA103" i="8"/>
  <c r="DA104" i="8"/>
  <c r="DA105" i="8"/>
  <c r="DA106" i="8"/>
  <c r="DA107" i="8"/>
  <c r="DA108" i="8"/>
  <c r="DA109" i="8"/>
  <c r="DA110" i="8"/>
  <c r="DA111" i="8"/>
  <c r="DA112" i="8"/>
  <c r="DA113" i="8"/>
  <c r="DA114" i="8"/>
  <c r="DA115" i="8"/>
  <c r="DA116" i="8"/>
  <c r="DA117" i="8"/>
  <c r="DA118" i="8"/>
  <c r="DA119" i="8"/>
  <c r="DA120" i="8"/>
  <c r="DA121" i="8"/>
  <c r="DA122" i="8"/>
  <c r="DA123" i="8"/>
  <c r="DA124" i="8"/>
  <c r="DA125" i="8"/>
  <c r="DA126" i="8"/>
  <c r="DA127" i="8"/>
  <c r="DA128" i="8"/>
  <c r="DA129" i="8"/>
  <c r="DA130" i="8"/>
  <c r="DA131" i="8"/>
  <c r="DA132" i="8"/>
  <c r="DA133" i="8"/>
  <c r="DA134" i="8"/>
  <c r="DA135" i="8"/>
  <c r="DA136" i="8"/>
  <c r="DA137" i="8"/>
  <c r="DA138" i="8"/>
  <c r="DB3" i="8"/>
  <c r="DB4" i="8"/>
  <c r="DB5" i="8"/>
  <c r="DB6" i="8"/>
  <c r="DB7" i="8"/>
  <c r="DB8" i="8"/>
  <c r="DB9" i="8"/>
  <c r="DB10" i="8"/>
  <c r="DB11" i="8"/>
  <c r="DB12" i="8"/>
  <c r="DB13" i="8"/>
  <c r="DB14" i="8"/>
  <c r="DB15" i="8"/>
  <c r="DB16" i="8"/>
  <c r="DB17" i="8"/>
  <c r="DB18" i="8"/>
  <c r="DB19" i="8"/>
  <c r="DB20" i="8"/>
  <c r="DB21" i="8"/>
  <c r="DB22" i="8"/>
  <c r="DB23" i="8"/>
  <c r="DB24" i="8"/>
  <c r="DB25" i="8"/>
  <c r="DB26" i="8"/>
  <c r="DB27" i="8"/>
  <c r="DB28" i="8"/>
  <c r="DB29" i="8"/>
  <c r="DB30" i="8"/>
  <c r="DB31" i="8"/>
  <c r="DB32" i="8"/>
  <c r="DB33" i="8"/>
  <c r="DB34" i="8"/>
  <c r="DB35" i="8"/>
  <c r="DB36" i="8"/>
  <c r="DB37" i="8"/>
  <c r="DB38" i="8"/>
  <c r="DB39" i="8"/>
  <c r="DB40" i="8"/>
  <c r="DB41" i="8"/>
  <c r="DB42" i="8"/>
  <c r="DB43" i="8"/>
  <c r="DB44" i="8"/>
  <c r="DB45" i="8"/>
  <c r="DB46" i="8"/>
  <c r="DB47" i="8"/>
  <c r="DB48" i="8"/>
  <c r="DB49" i="8"/>
  <c r="DB50" i="8"/>
  <c r="DB51" i="8"/>
  <c r="DB52" i="8"/>
  <c r="DB53" i="8"/>
  <c r="DB54" i="8"/>
  <c r="DB55" i="8"/>
  <c r="DB56" i="8"/>
  <c r="DB57" i="8"/>
  <c r="DB58" i="8"/>
  <c r="DB59" i="8"/>
  <c r="DB60" i="8"/>
  <c r="DB61" i="8"/>
  <c r="DB62" i="8"/>
  <c r="DB63" i="8"/>
  <c r="DB64" i="8"/>
  <c r="DB65" i="8"/>
  <c r="DB66" i="8"/>
  <c r="DB67" i="8"/>
  <c r="DB68" i="8"/>
  <c r="DB69" i="8"/>
  <c r="DB70" i="8"/>
  <c r="DB71" i="8"/>
  <c r="DB72" i="8"/>
  <c r="DB73" i="8"/>
  <c r="DB74" i="8"/>
  <c r="DB75" i="8"/>
  <c r="DB76" i="8"/>
  <c r="DB77" i="8"/>
  <c r="DB78" i="8"/>
  <c r="DB79" i="8"/>
  <c r="DB80" i="8"/>
  <c r="DB81" i="8"/>
  <c r="DB82" i="8"/>
  <c r="DB83" i="8"/>
  <c r="DB84" i="8"/>
  <c r="DB85" i="8"/>
  <c r="DB86" i="8"/>
  <c r="DB87" i="8"/>
  <c r="DB88" i="8"/>
  <c r="DB89" i="8"/>
  <c r="DB90" i="8"/>
  <c r="DB91" i="8"/>
  <c r="DB92" i="8"/>
  <c r="DB93" i="8"/>
  <c r="DB94" i="8"/>
  <c r="DB95" i="8"/>
  <c r="DB96" i="8"/>
  <c r="DB97" i="8"/>
  <c r="DB98" i="8"/>
  <c r="DB99" i="8"/>
  <c r="DB100" i="8"/>
  <c r="DB101" i="8"/>
  <c r="DB102" i="8"/>
  <c r="DB103" i="8"/>
  <c r="DB104" i="8"/>
  <c r="DB105" i="8"/>
  <c r="DB106" i="8"/>
  <c r="DB107" i="8"/>
  <c r="DB108" i="8"/>
  <c r="DB109" i="8"/>
  <c r="DB110" i="8"/>
  <c r="DB111" i="8"/>
  <c r="DB112" i="8"/>
  <c r="DB113" i="8"/>
  <c r="DB114" i="8"/>
  <c r="DB115" i="8"/>
  <c r="DB116" i="8"/>
  <c r="DB117" i="8"/>
  <c r="DB118" i="8"/>
  <c r="DB119" i="8"/>
  <c r="DB120" i="8"/>
  <c r="DB121" i="8"/>
  <c r="DB122" i="8"/>
  <c r="DB123" i="8"/>
  <c r="DB124" i="8"/>
  <c r="DB125" i="8"/>
  <c r="DB126" i="8"/>
  <c r="DB127" i="8"/>
  <c r="DB128" i="8"/>
  <c r="DB129" i="8"/>
  <c r="DB130" i="8"/>
  <c r="DB131" i="8"/>
  <c r="DB132" i="8"/>
  <c r="DB133" i="8"/>
  <c r="DB134" i="8"/>
  <c r="DB135" i="8"/>
  <c r="DB136" i="8"/>
  <c r="DB137" i="8"/>
  <c r="DB138" i="8"/>
  <c r="DC3" i="8"/>
  <c r="DC4" i="8"/>
  <c r="DC5" i="8"/>
  <c r="DC6" i="8"/>
  <c r="DC7" i="8"/>
  <c r="DC8" i="8"/>
  <c r="DC9" i="8"/>
  <c r="DC10" i="8"/>
  <c r="DC11" i="8"/>
  <c r="DC12" i="8"/>
  <c r="DC13" i="8"/>
  <c r="DC14" i="8"/>
  <c r="DC15" i="8"/>
  <c r="DC16" i="8"/>
  <c r="DC17" i="8"/>
  <c r="DC18" i="8"/>
  <c r="DC19" i="8"/>
  <c r="DC20" i="8"/>
  <c r="DC21" i="8"/>
  <c r="DC22" i="8"/>
  <c r="DC23" i="8"/>
  <c r="DC24" i="8"/>
  <c r="DC25" i="8"/>
  <c r="DC26" i="8"/>
  <c r="DC27" i="8"/>
  <c r="DC28" i="8"/>
  <c r="DC29" i="8"/>
  <c r="DC30" i="8"/>
  <c r="DC31" i="8"/>
  <c r="DC32" i="8"/>
  <c r="DC33" i="8"/>
  <c r="DC34" i="8"/>
  <c r="DC35" i="8"/>
  <c r="DC36" i="8"/>
  <c r="DC37" i="8"/>
  <c r="DC38" i="8"/>
  <c r="DC39" i="8"/>
  <c r="DC40" i="8"/>
  <c r="DC41" i="8"/>
  <c r="DC42" i="8"/>
  <c r="DC43" i="8"/>
  <c r="DC44" i="8"/>
  <c r="DC45" i="8"/>
  <c r="DC46" i="8"/>
  <c r="DC47" i="8"/>
  <c r="DC48" i="8"/>
  <c r="DC49" i="8"/>
  <c r="DC50" i="8"/>
  <c r="DC51" i="8"/>
  <c r="DC52" i="8"/>
  <c r="DC53" i="8"/>
  <c r="DC54" i="8"/>
  <c r="DC55" i="8"/>
  <c r="DC56" i="8"/>
  <c r="DC57" i="8"/>
  <c r="DC58" i="8"/>
  <c r="DC59" i="8"/>
  <c r="DC60" i="8"/>
  <c r="DC61" i="8"/>
  <c r="DC62" i="8"/>
  <c r="DC63" i="8"/>
  <c r="DC64" i="8"/>
  <c r="DC65" i="8"/>
  <c r="DC66" i="8"/>
  <c r="DC67" i="8"/>
  <c r="DC68" i="8"/>
  <c r="DC69" i="8"/>
  <c r="DC70" i="8"/>
  <c r="DC71" i="8"/>
  <c r="DC72" i="8"/>
  <c r="DC73" i="8"/>
  <c r="DC74" i="8"/>
  <c r="DC75" i="8"/>
  <c r="DC76" i="8"/>
  <c r="DC77" i="8"/>
  <c r="DC78" i="8"/>
  <c r="DC79" i="8"/>
  <c r="DC80" i="8"/>
  <c r="DC81" i="8"/>
  <c r="DC82" i="8"/>
  <c r="DC83" i="8"/>
  <c r="DC84" i="8"/>
  <c r="DC85" i="8"/>
  <c r="DC86" i="8"/>
  <c r="DC87" i="8"/>
  <c r="DC88" i="8"/>
  <c r="DC89" i="8"/>
  <c r="DC90" i="8"/>
  <c r="DC91" i="8"/>
  <c r="DC92" i="8"/>
  <c r="DC93" i="8"/>
  <c r="DC94" i="8"/>
  <c r="DC95" i="8"/>
  <c r="DC96" i="8"/>
  <c r="DC97" i="8"/>
  <c r="DC98" i="8"/>
  <c r="DC99" i="8"/>
  <c r="DC100" i="8"/>
  <c r="DC101" i="8"/>
  <c r="DC102" i="8"/>
  <c r="DC103" i="8"/>
  <c r="DC104" i="8"/>
  <c r="DC105" i="8"/>
  <c r="DC106" i="8"/>
  <c r="DC107" i="8"/>
  <c r="DC108" i="8"/>
  <c r="DC109" i="8"/>
  <c r="DC110" i="8"/>
  <c r="DC111" i="8"/>
  <c r="DC112" i="8"/>
  <c r="DC113" i="8"/>
  <c r="DC114" i="8"/>
  <c r="DC115" i="8"/>
  <c r="DC116" i="8"/>
  <c r="DC117" i="8"/>
  <c r="DC118" i="8"/>
  <c r="DC119" i="8"/>
  <c r="DC120" i="8"/>
  <c r="DC121" i="8"/>
  <c r="DC122" i="8"/>
  <c r="DC123" i="8"/>
  <c r="DC124" i="8"/>
  <c r="DC125" i="8"/>
  <c r="DC126" i="8"/>
  <c r="DC127" i="8"/>
  <c r="DC128" i="8"/>
  <c r="DC129" i="8"/>
  <c r="DC130" i="8"/>
  <c r="DC131" i="8"/>
  <c r="DC132" i="8"/>
  <c r="DC133" i="8"/>
  <c r="DC134" i="8"/>
  <c r="DC135" i="8"/>
  <c r="DC136" i="8"/>
  <c r="DC137" i="8"/>
  <c r="DC138" i="8"/>
  <c r="DD3" i="8"/>
  <c r="DD4" i="8"/>
  <c r="DD5" i="8"/>
  <c r="DD6" i="8"/>
  <c r="DD7" i="8"/>
  <c r="DD8" i="8"/>
  <c r="DD9" i="8"/>
  <c r="DD10" i="8"/>
  <c r="DD11" i="8"/>
  <c r="DD12" i="8"/>
  <c r="DD13" i="8"/>
  <c r="DD14" i="8"/>
  <c r="DD15" i="8"/>
  <c r="DD16" i="8"/>
  <c r="DD17" i="8"/>
  <c r="DD18" i="8"/>
  <c r="DD19" i="8"/>
  <c r="DD20" i="8"/>
  <c r="DD21" i="8"/>
  <c r="DD22" i="8"/>
  <c r="DD23" i="8"/>
  <c r="DD24" i="8"/>
  <c r="DD25" i="8"/>
  <c r="DD26" i="8"/>
  <c r="DD27" i="8"/>
  <c r="DD28" i="8"/>
  <c r="DD29" i="8"/>
  <c r="DD30" i="8"/>
  <c r="DD31" i="8"/>
  <c r="DD32" i="8"/>
  <c r="DD33" i="8"/>
  <c r="DD34" i="8"/>
  <c r="DD35" i="8"/>
  <c r="DD36" i="8"/>
  <c r="DD37" i="8"/>
  <c r="DD38" i="8"/>
  <c r="DD39" i="8"/>
  <c r="DD40" i="8"/>
  <c r="DD41" i="8"/>
  <c r="DD42" i="8"/>
  <c r="DD43" i="8"/>
  <c r="DD44" i="8"/>
  <c r="DD45" i="8"/>
  <c r="DD46" i="8"/>
  <c r="DD47" i="8"/>
  <c r="DD48" i="8"/>
  <c r="DD49" i="8"/>
  <c r="DD50" i="8"/>
  <c r="DD51" i="8"/>
  <c r="DD52" i="8"/>
  <c r="DD53" i="8"/>
  <c r="DD54" i="8"/>
  <c r="DD55" i="8"/>
  <c r="DD56" i="8"/>
  <c r="DD57" i="8"/>
  <c r="DD58" i="8"/>
  <c r="DD59" i="8"/>
  <c r="DD60" i="8"/>
  <c r="DD61" i="8"/>
  <c r="DD62" i="8"/>
  <c r="DD63" i="8"/>
  <c r="DD64" i="8"/>
  <c r="DD65" i="8"/>
  <c r="DD66" i="8"/>
  <c r="DD67" i="8"/>
  <c r="DD68" i="8"/>
  <c r="DD69" i="8"/>
  <c r="DD70" i="8"/>
  <c r="DD71" i="8"/>
  <c r="DD72" i="8"/>
  <c r="DD73" i="8"/>
  <c r="DD74" i="8"/>
  <c r="DD75" i="8"/>
  <c r="DD76" i="8"/>
  <c r="DD77" i="8"/>
  <c r="DD78" i="8"/>
  <c r="DD79" i="8"/>
  <c r="DD80" i="8"/>
  <c r="DD81" i="8"/>
  <c r="DD82" i="8"/>
  <c r="DD83" i="8"/>
  <c r="DD84" i="8"/>
  <c r="DD85" i="8"/>
  <c r="DD86" i="8"/>
  <c r="DD87" i="8"/>
  <c r="DD88" i="8"/>
  <c r="DD89" i="8"/>
  <c r="DD90" i="8"/>
  <c r="DD91" i="8"/>
  <c r="DD92" i="8"/>
  <c r="DD93" i="8"/>
  <c r="DD94" i="8"/>
  <c r="DD95" i="8"/>
  <c r="DD96" i="8"/>
  <c r="DD97" i="8"/>
  <c r="DD98" i="8"/>
  <c r="DD99" i="8"/>
  <c r="DD100" i="8"/>
  <c r="DD101" i="8"/>
  <c r="DD102" i="8"/>
  <c r="DD103" i="8"/>
  <c r="DD104" i="8"/>
  <c r="DD105" i="8"/>
  <c r="DD106" i="8"/>
  <c r="DD107" i="8"/>
  <c r="DD108" i="8"/>
  <c r="DD109" i="8"/>
  <c r="DD110" i="8"/>
  <c r="DD111" i="8"/>
  <c r="DD112" i="8"/>
  <c r="DD113" i="8"/>
  <c r="DD114" i="8"/>
  <c r="DD115" i="8"/>
  <c r="DD116" i="8"/>
  <c r="DD117" i="8"/>
  <c r="DD118" i="8"/>
  <c r="DD119" i="8"/>
  <c r="DD120" i="8"/>
  <c r="DD121" i="8"/>
  <c r="DD122" i="8"/>
  <c r="DD123" i="8"/>
  <c r="DD124" i="8"/>
  <c r="DD125" i="8"/>
  <c r="DD126" i="8"/>
  <c r="DD127" i="8"/>
  <c r="DD128" i="8"/>
  <c r="DD129" i="8"/>
  <c r="DD130" i="8"/>
  <c r="DD131" i="8"/>
  <c r="DD132" i="8"/>
  <c r="DD133" i="8"/>
  <c r="DD134" i="8"/>
  <c r="DD135" i="8"/>
  <c r="DD136" i="8"/>
  <c r="DD137" i="8"/>
  <c r="DD138" i="8"/>
  <c r="DE3" i="8"/>
  <c r="DE4" i="8"/>
  <c r="DE5" i="8"/>
  <c r="DE6" i="8"/>
  <c r="DE7" i="8"/>
  <c r="DE8" i="8"/>
  <c r="DE9" i="8"/>
  <c r="DE10" i="8"/>
  <c r="DE11" i="8"/>
  <c r="DE12" i="8"/>
  <c r="DE13" i="8"/>
  <c r="DE14" i="8"/>
  <c r="DE15" i="8"/>
  <c r="DE16" i="8"/>
  <c r="DE17" i="8"/>
  <c r="DE18" i="8"/>
  <c r="DE19" i="8"/>
  <c r="DE20" i="8"/>
  <c r="DE21" i="8"/>
  <c r="DE22" i="8"/>
  <c r="DE23" i="8"/>
  <c r="DE24" i="8"/>
  <c r="DE25" i="8"/>
  <c r="DE26" i="8"/>
  <c r="DE27" i="8"/>
  <c r="DE28" i="8"/>
  <c r="DE29" i="8"/>
  <c r="DE30" i="8"/>
  <c r="DE31" i="8"/>
  <c r="DE32" i="8"/>
  <c r="DE33" i="8"/>
  <c r="DE34" i="8"/>
  <c r="DE35" i="8"/>
  <c r="DE36" i="8"/>
  <c r="DE37" i="8"/>
  <c r="DE38" i="8"/>
  <c r="DE39" i="8"/>
  <c r="DE40" i="8"/>
  <c r="DE41" i="8"/>
  <c r="DE42" i="8"/>
  <c r="DE43" i="8"/>
  <c r="DE44" i="8"/>
  <c r="DE45" i="8"/>
  <c r="DE46" i="8"/>
  <c r="DE47" i="8"/>
  <c r="DE48" i="8"/>
  <c r="DE49" i="8"/>
  <c r="DE50" i="8"/>
  <c r="DE51" i="8"/>
  <c r="DE52" i="8"/>
  <c r="DE53" i="8"/>
  <c r="DE54" i="8"/>
  <c r="DE55" i="8"/>
  <c r="DE56" i="8"/>
  <c r="DE57" i="8"/>
  <c r="DE58" i="8"/>
  <c r="DE59" i="8"/>
  <c r="DE60" i="8"/>
  <c r="DE61" i="8"/>
  <c r="DE62" i="8"/>
  <c r="DE63" i="8"/>
  <c r="DE64" i="8"/>
  <c r="DE65" i="8"/>
  <c r="DE66" i="8"/>
  <c r="DE67" i="8"/>
  <c r="DE68" i="8"/>
  <c r="DE69" i="8"/>
  <c r="DE70" i="8"/>
  <c r="DE71" i="8"/>
  <c r="DE72" i="8"/>
  <c r="DE73" i="8"/>
  <c r="DE74" i="8"/>
  <c r="DE75" i="8"/>
  <c r="DE76" i="8"/>
  <c r="DE77" i="8"/>
  <c r="DE78" i="8"/>
  <c r="DE79" i="8"/>
  <c r="DE80" i="8"/>
  <c r="DE81" i="8"/>
  <c r="DE82" i="8"/>
  <c r="DE83" i="8"/>
  <c r="DE84" i="8"/>
  <c r="DE85" i="8"/>
  <c r="DE86" i="8"/>
  <c r="DE87" i="8"/>
  <c r="DE88" i="8"/>
  <c r="DE89" i="8"/>
  <c r="DE90" i="8"/>
  <c r="DE91" i="8"/>
  <c r="DE92" i="8"/>
  <c r="DE93" i="8"/>
  <c r="DE94" i="8"/>
  <c r="DE95" i="8"/>
  <c r="DE96" i="8"/>
  <c r="DE97" i="8"/>
  <c r="DE98" i="8"/>
  <c r="DE99" i="8"/>
  <c r="DE100" i="8"/>
  <c r="DE101" i="8"/>
  <c r="DE102" i="8"/>
  <c r="DE103" i="8"/>
  <c r="DE104" i="8"/>
  <c r="DE105" i="8"/>
  <c r="DE106" i="8"/>
  <c r="DE107" i="8"/>
  <c r="DE108" i="8"/>
  <c r="DE109" i="8"/>
  <c r="DE110" i="8"/>
  <c r="DE111" i="8"/>
  <c r="DE112" i="8"/>
  <c r="DE113" i="8"/>
  <c r="DE114" i="8"/>
  <c r="DE115" i="8"/>
  <c r="DE116" i="8"/>
  <c r="DE117" i="8"/>
  <c r="DE118" i="8"/>
  <c r="DE119" i="8"/>
  <c r="DE120" i="8"/>
  <c r="DE121" i="8"/>
  <c r="DE122" i="8"/>
  <c r="DE123" i="8"/>
  <c r="DE124" i="8"/>
  <c r="DE125" i="8"/>
  <c r="DE126" i="8"/>
  <c r="DE127" i="8"/>
  <c r="DE128" i="8"/>
  <c r="DE129" i="8"/>
  <c r="DE130" i="8"/>
  <c r="DE131" i="8"/>
  <c r="DE132" i="8"/>
  <c r="DE133" i="8"/>
  <c r="DE134" i="8"/>
  <c r="DE135" i="8"/>
  <c r="DE136" i="8"/>
  <c r="DE137" i="8"/>
  <c r="DE138" i="8"/>
  <c r="DF3" i="8"/>
  <c r="DF4" i="8"/>
  <c r="DF5" i="8"/>
  <c r="DF6" i="8"/>
  <c r="DF7" i="8"/>
  <c r="DF8" i="8"/>
  <c r="DF9" i="8"/>
  <c r="DF10" i="8"/>
  <c r="DF11" i="8"/>
  <c r="DF12" i="8"/>
  <c r="DF13" i="8"/>
  <c r="DF14" i="8"/>
  <c r="DF15" i="8"/>
  <c r="DF16" i="8"/>
  <c r="DF17" i="8"/>
  <c r="DF18" i="8"/>
  <c r="DF19" i="8"/>
  <c r="DF20" i="8"/>
  <c r="DF21" i="8"/>
  <c r="DF22" i="8"/>
  <c r="DF23" i="8"/>
  <c r="DF24" i="8"/>
  <c r="DF25" i="8"/>
  <c r="DF26" i="8"/>
  <c r="DF27" i="8"/>
  <c r="DF28" i="8"/>
  <c r="DF29" i="8"/>
  <c r="DF30" i="8"/>
  <c r="DF31" i="8"/>
  <c r="DF32" i="8"/>
  <c r="DF33" i="8"/>
  <c r="DF34" i="8"/>
  <c r="DF35" i="8"/>
  <c r="DF36" i="8"/>
  <c r="DF37" i="8"/>
  <c r="DF38" i="8"/>
  <c r="DF39" i="8"/>
  <c r="DF40" i="8"/>
  <c r="DF41" i="8"/>
  <c r="DF42" i="8"/>
  <c r="DF43" i="8"/>
  <c r="DF44" i="8"/>
  <c r="DF45" i="8"/>
  <c r="DF46" i="8"/>
  <c r="DF47" i="8"/>
  <c r="DF48" i="8"/>
  <c r="DF49" i="8"/>
  <c r="DF50" i="8"/>
  <c r="DF51" i="8"/>
  <c r="DF52" i="8"/>
  <c r="DF53" i="8"/>
  <c r="DF54" i="8"/>
  <c r="DF55" i="8"/>
  <c r="DF56" i="8"/>
  <c r="DF57" i="8"/>
  <c r="DF58" i="8"/>
  <c r="DF59" i="8"/>
  <c r="DF60" i="8"/>
  <c r="DF61" i="8"/>
  <c r="DF62" i="8"/>
  <c r="DF63" i="8"/>
  <c r="DF64" i="8"/>
  <c r="DF65" i="8"/>
  <c r="DF66" i="8"/>
  <c r="DF67" i="8"/>
  <c r="DF68" i="8"/>
  <c r="DF69" i="8"/>
  <c r="DF70" i="8"/>
  <c r="DF71" i="8"/>
  <c r="DF72" i="8"/>
  <c r="DF73" i="8"/>
  <c r="DF74" i="8"/>
  <c r="DF75" i="8"/>
  <c r="DF76" i="8"/>
  <c r="DF77" i="8"/>
  <c r="DF78" i="8"/>
  <c r="DF79" i="8"/>
  <c r="DF80" i="8"/>
  <c r="DF81" i="8"/>
  <c r="DF82" i="8"/>
  <c r="DF83" i="8"/>
  <c r="DF84" i="8"/>
  <c r="DF85" i="8"/>
  <c r="DF86" i="8"/>
  <c r="DF87" i="8"/>
  <c r="DF88" i="8"/>
  <c r="DF89" i="8"/>
  <c r="DF90" i="8"/>
  <c r="DF91" i="8"/>
  <c r="DF92" i="8"/>
  <c r="DF93" i="8"/>
  <c r="DF94" i="8"/>
  <c r="DF95" i="8"/>
  <c r="DF96" i="8"/>
  <c r="DF97" i="8"/>
  <c r="DF98" i="8"/>
  <c r="DF99" i="8"/>
  <c r="DF100" i="8"/>
  <c r="DF101" i="8"/>
  <c r="DF102" i="8"/>
  <c r="DF103" i="8"/>
  <c r="DF104" i="8"/>
  <c r="DF105" i="8"/>
  <c r="DF106" i="8"/>
  <c r="DF107" i="8"/>
  <c r="DF108" i="8"/>
  <c r="DF109" i="8"/>
  <c r="DF110" i="8"/>
  <c r="DF111" i="8"/>
  <c r="DF112" i="8"/>
  <c r="DF113" i="8"/>
  <c r="DF114" i="8"/>
  <c r="DF115" i="8"/>
  <c r="DF116" i="8"/>
  <c r="DF117" i="8"/>
  <c r="DF118" i="8"/>
  <c r="DF119" i="8"/>
  <c r="DF120" i="8"/>
  <c r="DF121" i="8"/>
  <c r="DF122" i="8"/>
  <c r="DF123" i="8"/>
  <c r="DF124" i="8"/>
  <c r="DF125" i="8"/>
  <c r="DF126" i="8"/>
  <c r="DF127" i="8"/>
  <c r="DF128" i="8"/>
  <c r="DF129" i="8"/>
  <c r="DF130" i="8"/>
  <c r="DF131" i="8"/>
  <c r="DF132" i="8"/>
  <c r="DF133" i="8"/>
  <c r="DF134" i="8"/>
  <c r="DF135" i="8"/>
  <c r="DF136" i="8"/>
  <c r="DF137" i="8"/>
  <c r="DF138" i="8"/>
  <c r="DG3" i="8"/>
  <c r="DG4" i="8"/>
  <c r="DG5" i="8"/>
  <c r="DG6" i="8"/>
  <c r="DG7" i="8"/>
  <c r="DG8" i="8"/>
  <c r="DG9" i="8"/>
  <c r="DG10" i="8"/>
  <c r="DG11" i="8"/>
  <c r="DG12" i="8"/>
  <c r="DG13" i="8"/>
  <c r="DG14" i="8"/>
  <c r="DG15" i="8"/>
  <c r="DG16" i="8"/>
  <c r="DG17" i="8"/>
  <c r="DG18" i="8"/>
  <c r="DG19" i="8"/>
  <c r="DG20" i="8"/>
  <c r="DG21" i="8"/>
  <c r="DG22" i="8"/>
  <c r="DG23" i="8"/>
  <c r="DG24" i="8"/>
  <c r="DG25" i="8"/>
  <c r="DG26" i="8"/>
  <c r="DG27" i="8"/>
  <c r="DG28" i="8"/>
  <c r="DG29" i="8"/>
  <c r="DG30" i="8"/>
  <c r="DG31" i="8"/>
  <c r="DG32" i="8"/>
  <c r="DG33" i="8"/>
  <c r="DG34" i="8"/>
  <c r="DG35" i="8"/>
  <c r="DG36" i="8"/>
  <c r="DG37" i="8"/>
  <c r="DG38" i="8"/>
  <c r="DG39" i="8"/>
  <c r="DG40" i="8"/>
  <c r="DG41" i="8"/>
  <c r="DG42" i="8"/>
  <c r="DG43" i="8"/>
  <c r="DG44" i="8"/>
  <c r="DG45" i="8"/>
  <c r="DG46" i="8"/>
  <c r="DG47" i="8"/>
  <c r="DG48" i="8"/>
  <c r="DG49" i="8"/>
  <c r="DG50" i="8"/>
  <c r="DG51" i="8"/>
  <c r="DG52" i="8"/>
  <c r="DG53" i="8"/>
  <c r="DG54" i="8"/>
  <c r="DG55" i="8"/>
  <c r="DG56" i="8"/>
  <c r="DG57" i="8"/>
  <c r="DG58" i="8"/>
  <c r="DG59" i="8"/>
  <c r="DG60" i="8"/>
  <c r="DG61" i="8"/>
  <c r="DG62" i="8"/>
  <c r="DG63" i="8"/>
  <c r="DG64" i="8"/>
  <c r="DG65" i="8"/>
  <c r="DG66" i="8"/>
  <c r="DG67" i="8"/>
  <c r="DG68" i="8"/>
  <c r="DG69" i="8"/>
  <c r="DG70" i="8"/>
  <c r="DG71" i="8"/>
  <c r="DG72" i="8"/>
  <c r="DG73" i="8"/>
  <c r="DG74" i="8"/>
  <c r="DG75" i="8"/>
  <c r="DG76" i="8"/>
  <c r="DG77" i="8"/>
  <c r="DG78" i="8"/>
  <c r="DG79" i="8"/>
  <c r="DG80" i="8"/>
  <c r="DG81" i="8"/>
  <c r="DG82" i="8"/>
  <c r="DG83" i="8"/>
  <c r="DG84" i="8"/>
  <c r="DG85" i="8"/>
  <c r="DG86" i="8"/>
  <c r="DG87" i="8"/>
  <c r="DG88" i="8"/>
  <c r="DG89" i="8"/>
  <c r="DG90" i="8"/>
  <c r="DG91" i="8"/>
  <c r="DG92" i="8"/>
  <c r="DG93" i="8"/>
  <c r="DG94" i="8"/>
  <c r="DG95" i="8"/>
  <c r="DG96" i="8"/>
  <c r="DG97" i="8"/>
  <c r="DG98" i="8"/>
  <c r="DG99" i="8"/>
  <c r="DG100" i="8"/>
  <c r="DG101" i="8"/>
  <c r="DG102" i="8"/>
  <c r="DG103" i="8"/>
  <c r="DG104" i="8"/>
  <c r="DG105" i="8"/>
  <c r="DG106" i="8"/>
  <c r="DG107" i="8"/>
  <c r="DG108" i="8"/>
  <c r="DG109" i="8"/>
  <c r="DG110" i="8"/>
  <c r="DG111" i="8"/>
  <c r="DG112" i="8"/>
  <c r="DG113" i="8"/>
  <c r="DG114" i="8"/>
  <c r="DG115" i="8"/>
  <c r="DG116" i="8"/>
  <c r="DG117" i="8"/>
  <c r="DG118" i="8"/>
  <c r="DG119" i="8"/>
  <c r="DG120" i="8"/>
  <c r="DG121" i="8"/>
  <c r="DG122" i="8"/>
  <c r="DG123" i="8"/>
  <c r="DG124" i="8"/>
  <c r="DG125" i="8"/>
  <c r="DG126" i="8"/>
  <c r="DG127" i="8"/>
  <c r="DG128" i="8"/>
  <c r="DG129" i="8"/>
  <c r="DG130" i="8"/>
  <c r="DG131" i="8"/>
  <c r="DG132" i="8"/>
  <c r="DG133" i="8"/>
  <c r="DG134" i="8"/>
  <c r="DG135" i="8"/>
  <c r="DG136" i="8"/>
  <c r="DG137" i="8"/>
  <c r="DG138" i="8"/>
  <c r="DH3" i="8"/>
  <c r="DH4" i="8"/>
  <c r="DH5" i="8"/>
  <c r="DH6" i="8"/>
  <c r="DH7" i="8"/>
  <c r="DH8" i="8"/>
  <c r="DH9" i="8"/>
  <c r="DH10" i="8"/>
  <c r="DH11" i="8"/>
  <c r="DH12" i="8"/>
  <c r="DH13" i="8"/>
  <c r="DH14" i="8"/>
  <c r="DH15" i="8"/>
  <c r="DH16" i="8"/>
  <c r="DH17" i="8"/>
  <c r="DH18" i="8"/>
  <c r="DH19" i="8"/>
  <c r="DH20" i="8"/>
  <c r="DH21" i="8"/>
  <c r="DH22" i="8"/>
  <c r="DH23" i="8"/>
  <c r="DH24" i="8"/>
  <c r="DH25" i="8"/>
  <c r="DH26" i="8"/>
  <c r="DH27" i="8"/>
  <c r="DH28" i="8"/>
  <c r="DH29" i="8"/>
  <c r="DH30" i="8"/>
  <c r="DH31" i="8"/>
  <c r="DH32" i="8"/>
  <c r="DH33" i="8"/>
  <c r="DH34" i="8"/>
  <c r="DH35" i="8"/>
  <c r="DH36" i="8"/>
  <c r="DH37" i="8"/>
  <c r="DH38" i="8"/>
  <c r="DH39" i="8"/>
  <c r="DH40" i="8"/>
  <c r="DH41" i="8"/>
  <c r="DH42" i="8"/>
  <c r="DH43" i="8"/>
  <c r="DH44" i="8"/>
  <c r="DH45" i="8"/>
  <c r="DH46" i="8"/>
  <c r="DH47" i="8"/>
  <c r="DH48" i="8"/>
  <c r="DH49" i="8"/>
  <c r="DH50" i="8"/>
  <c r="DH51" i="8"/>
  <c r="DH52" i="8"/>
  <c r="DH53" i="8"/>
  <c r="DH54" i="8"/>
  <c r="DH55" i="8"/>
  <c r="DH56" i="8"/>
  <c r="DH57" i="8"/>
  <c r="DH58" i="8"/>
  <c r="DH59" i="8"/>
  <c r="DH60" i="8"/>
  <c r="DH61" i="8"/>
  <c r="DH62" i="8"/>
  <c r="DH63" i="8"/>
  <c r="DH64" i="8"/>
  <c r="DH65" i="8"/>
  <c r="DH66" i="8"/>
  <c r="DH67" i="8"/>
  <c r="DH68" i="8"/>
  <c r="DH69" i="8"/>
  <c r="DH70" i="8"/>
  <c r="DH71" i="8"/>
  <c r="DH72" i="8"/>
  <c r="DH73" i="8"/>
  <c r="DH74" i="8"/>
  <c r="DH75" i="8"/>
  <c r="DH76" i="8"/>
  <c r="DH77" i="8"/>
  <c r="DH78" i="8"/>
  <c r="DH79" i="8"/>
  <c r="DH80" i="8"/>
  <c r="DH81" i="8"/>
  <c r="DH82" i="8"/>
  <c r="DH83" i="8"/>
  <c r="DH84" i="8"/>
  <c r="DH85" i="8"/>
  <c r="DH86" i="8"/>
  <c r="DH87" i="8"/>
  <c r="DH88" i="8"/>
  <c r="DH89" i="8"/>
  <c r="DH90" i="8"/>
  <c r="DH91" i="8"/>
  <c r="DH92" i="8"/>
  <c r="DH93" i="8"/>
  <c r="DH94" i="8"/>
  <c r="DH95" i="8"/>
  <c r="DH96" i="8"/>
  <c r="DH97" i="8"/>
  <c r="DH98" i="8"/>
  <c r="DH99" i="8"/>
  <c r="DH100" i="8"/>
  <c r="DH101" i="8"/>
  <c r="DH102" i="8"/>
  <c r="DH103" i="8"/>
  <c r="DH104" i="8"/>
  <c r="DH105" i="8"/>
  <c r="DH106" i="8"/>
  <c r="DH107" i="8"/>
  <c r="DH108" i="8"/>
  <c r="DH109" i="8"/>
  <c r="DH110" i="8"/>
  <c r="DH111" i="8"/>
  <c r="DH112" i="8"/>
  <c r="DH113" i="8"/>
  <c r="DH114" i="8"/>
  <c r="DH115" i="8"/>
  <c r="DH116" i="8"/>
  <c r="DH117" i="8"/>
  <c r="DH118" i="8"/>
  <c r="DH119" i="8"/>
  <c r="DH120" i="8"/>
  <c r="DH121" i="8"/>
  <c r="DH122" i="8"/>
  <c r="DH123" i="8"/>
  <c r="DH124" i="8"/>
  <c r="DH125" i="8"/>
  <c r="DH126" i="8"/>
  <c r="DH127" i="8"/>
  <c r="DH128" i="8"/>
  <c r="DH129" i="8"/>
  <c r="DH130" i="8"/>
  <c r="DH131" i="8"/>
  <c r="DH132" i="8"/>
  <c r="DH133" i="8"/>
  <c r="DH134" i="8"/>
  <c r="DH135" i="8"/>
  <c r="DH136" i="8"/>
  <c r="DH137" i="8"/>
  <c r="DH138" i="8"/>
  <c r="DI3" i="8"/>
  <c r="DI4" i="8"/>
  <c r="DI5" i="8"/>
  <c r="DI6" i="8"/>
  <c r="DI7" i="8"/>
  <c r="DI8" i="8"/>
  <c r="DI9" i="8"/>
  <c r="DI10" i="8"/>
  <c r="DI11" i="8"/>
  <c r="DI12" i="8"/>
  <c r="DI13" i="8"/>
  <c r="DI14" i="8"/>
  <c r="DI15" i="8"/>
  <c r="DI16" i="8"/>
  <c r="DI17" i="8"/>
  <c r="DI18" i="8"/>
  <c r="DI19" i="8"/>
  <c r="DI20" i="8"/>
  <c r="DI21" i="8"/>
  <c r="DI22" i="8"/>
  <c r="DI23" i="8"/>
  <c r="DI24" i="8"/>
  <c r="DI25" i="8"/>
  <c r="DI26" i="8"/>
  <c r="DI27" i="8"/>
  <c r="DI28" i="8"/>
  <c r="DI29" i="8"/>
  <c r="DI30" i="8"/>
  <c r="DI31" i="8"/>
  <c r="DI32" i="8"/>
  <c r="DI33" i="8"/>
  <c r="DI34" i="8"/>
  <c r="DI35" i="8"/>
  <c r="DI36" i="8"/>
  <c r="DI37" i="8"/>
  <c r="DI38" i="8"/>
  <c r="DI39" i="8"/>
  <c r="DI40" i="8"/>
  <c r="DI41" i="8"/>
  <c r="DI42" i="8"/>
  <c r="DI43" i="8"/>
  <c r="DI44" i="8"/>
  <c r="DI45" i="8"/>
  <c r="DI46" i="8"/>
  <c r="DI47" i="8"/>
  <c r="DI48" i="8"/>
  <c r="DI49" i="8"/>
  <c r="DI50" i="8"/>
  <c r="DI51" i="8"/>
  <c r="DI52" i="8"/>
  <c r="DI53" i="8"/>
  <c r="DI54" i="8"/>
  <c r="DI55" i="8"/>
  <c r="DI56" i="8"/>
  <c r="DI57" i="8"/>
  <c r="DI58" i="8"/>
  <c r="DI59" i="8"/>
  <c r="DI60" i="8"/>
  <c r="DI61" i="8"/>
  <c r="DI62" i="8"/>
  <c r="DI63" i="8"/>
  <c r="DI64" i="8"/>
  <c r="DI65" i="8"/>
  <c r="DI66" i="8"/>
  <c r="DI67" i="8"/>
  <c r="DI68" i="8"/>
  <c r="DI69" i="8"/>
  <c r="DI70" i="8"/>
  <c r="DI71" i="8"/>
  <c r="DI72" i="8"/>
  <c r="DI73" i="8"/>
  <c r="DI74" i="8"/>
  <c r="DI75" i="8"/>
  <c r="DI76" i="8"/>
  <c r="DI77" i="8"/>
  <c r="DI78" i="8"/>
  <c r="DI79" i="8"/>
  <c r="DI80" i="8"/>
  <c r="DI81" i="8"/>
  <c r="DI82" i="8"/>
  <c r="DI83" i="8"/>
  <c r="DI84" i="8"/>
  <c r="DI85" i="8"/>
  <c r="DI86" i="8"/>
  <c r="DI87" i="8"/>
  <c r="DI88" i="8"/>
  <c r="DI89" i="8"/>
  <c r="DI90" i="8"/>
  <c r="DI91" i="8"/>
  <c r="DI92" i="8"/>
  <c r="DI93" i="8"/>
  <c r="DI94" i="8"/>
  <c r="DI95" i="8"/>
  <c r="DI96" i="8"/>
  <c r="DI97" i="8"/>
  <c r="DI98" i="8"/>
  <c r="DI99" i="8"/>
  <c r="DI100" i="8"/>
  <c r="DI101" i="8"/>
  <c r="DI102" i="8"/>
  <c r="DI103" i="8"/>
  <c r="DI104" i="8"/>
  <c r="DI105" i="8"/>
  <c r="DI106" i="8"/>
  <c r="DI107" i="8"/>
  <c r="DI108" i="8"/>
  <c r="DI109" i="8"/>
  <c r="DI110" i="8"/>
  <c r="DI111" i="8"/>
  <c r="DI112" i="8"/>
  <c r="DI113" i="8"/>
  <c r="DI114" i="8"/>
  <c r="DI115" i="8"/>
  <c r="DI116" i="8"/>
  <c r="DI117" i="8"/>
  <c r="DI118" i="8"/>
  <c r="DI119" i="8"/>
  <c r="DI120" i="8"/>
  <c r="DI121" i="8"/>
  <c r="DI122" i="8"/>
  <c r="DI123" i="8"/>
  <c r="DI124" i="8"/>
  <c r="DI125" i="8"/>
  <c r="DI126" i="8"/>
  <c r="DI127" i="8"/>
  <c r="DI128" i="8"/>
  <c r="DI129" i="8"/>
  <c r="DI130" i="8"/>
  <c r="DI131" i="8"/>
  <c r="DI132" i="8"/>
  <c r="DI133" i="8"/>
  <c r="DI134" i="8"/>
  <c r="DI135" i="8"/>
  <c r="DI136" i="8"/>
  <c r="DI137" i="8"/>
  <c r="DI138" i="8"/>
  <c r="DJ3" i="8"/>
  <c r="DJ4" i="8"/>
  <c r="DJ5" i="8"/>
  <c r="DJ6" i="8"/>
  <c r="DJ7" i="8"/>
  <c r="DJ8" i="8"/>
  <c r="DJ9" i="8"/>
  <c r="DJ10" i="8"/>
  <c r="DJ11" i="8"/>
  <c r="DJ12" i="8"/>
  <c r="DJ13" i="8"/>
  <c r="DJ14" i="8"/>
  <c r="DJ15" i="8"/>
  <c r="DJ16" i="8"/>
  <c r="DJ17" i="8"/>
  <c r="DJ18" i="8"/>
  <c r="DJ19" i="8"/>
  <c r="DJ20" i="8"/>
  <c r="DJ21" i="8"/>
  <c r="DJ22" i="8"/>
  <c r="DJ23" i="8"/>
  <c r="DJ24" i="8"/>
  <c r="DJ25" i="8"/>
  <c r="DJ26" i="8"/>
  <c r="DJ27" i="8"/>
  <c r="DJ28" i="8"/>
  <c r="DJ29" i="8"/>
  <c r="DJ30" i="8"/>
  <c r="DJ31" i="8"/>
  <c r="DJ32" i="8"/>
  <c r="DJ33" i="8"/>
  <c r="DJ34" i="8"/>
  <c r="DJ35" i="8"/>
  <c r="DJ36" i="8"/>
  <c r="DJ37" i="8"/>
  <c r="DJ38" i="8"/>
  <c r="DJ39" i="8"/>
  <c r="DJ40" i="8"/>
  <c r="DJ41" i="8"/>
  <c r="DJ42" i="8"/>
  <c r="DJ43" i="8"/>
  <c r="DJ44" i="8"/>
  <c r="DJ45" i="8"/>
  <c r="DJ46" i="8"/>
  <c r="DJ47" i="8"/>
  <c r="DJ48" i="8"/>
  <c r="DJ49" i="8"/>
  <c r="DJ50" i="8"/>
  <c r="DJ51" i="8"/>
  <c r="DJ52" i="8"/>
  <c r="DJ53" i="8"/>
  <c r="DJ54" i="8"/>
  <c r="DJ55" i="8"/>
  <c r="DJ56" i="8"/>
  <c r="DJ57" i="8"/>
  <c r="DJ58" i="8"/>
  <c r="DJ59" i="8"/>
  <c r="DJ60" i="8"/>
  <c r="DJ61" i="8"/>
  <c r="DJ62" i="8"/>
  <c r="DJ63" i="8"/>
  <c r="DJ64" i="8"/>
  <c r="DJ65" i="8"/>
  <c r="DJ66" i="8"/>
  <c r="DJ67" i="8"/>
  <c r="DJ68" i="8"/>
  <c r="DJ69" i="8"/>
  <c r="DJ70" i="8"/>
  <c r="DJ71" i="8"/>
  <c r="DJ72" i="8"/>
  <c r="DJ73" i="8"/>
  <c r="DJ74" i="8"/>
  <c r="DJ75" i="8"/>
  <c r="DJ76" i="8"/>
  <c r="DJ77" i="8"/>
  <c r="DJ78" i="8"/>
  <c r="DJ79" i="8"/>
  <c r="DJ80" i="8"/>
  <c r="DJ81" i="8"/>
  <c r="DJ82" i="8"/>
  <c r="DJ83" i="8"/>
  <c r="DJ84" i="8"/>
  <c r="DJ85" i="8"/>
  <c r="DJ86" i="8"/>
  <c r="DJ87" i="8"/>
  <c r="DJ88" i="8"/>
  <c r="DJ89" i="8"/>
  <c r="DJ90" i="8"/>
  <c r="DJ91" i="8"/>
  <c r="DJ92" i="8"/>
  <c r="DJ93" i="8"/>
  <c r="DJ94" i="8"/>
  <c r="DJ95" i="8"/>
  <c r="DJ96" i="8"/>
  <c r="DJ97" i="8"/>
  <c r="DJ98" i="8"/>
  <c r="DJ99" i="8"/>
  <c r="DJ100" i="8"/>
  <c r="DJ101" i="8"/>
  <c r="DJ102" i="8"/>
  <c r="DJ103" i="8"/>
  <c r="DJ104" i="8"/>
  <c r="DJ105" i="8"/>
  <c r="DJ106" i="8"/>
  <c r="DJ107" i="8"/>
  <c r="DJ108" i="8"/>
  <c r="DJ109" i="8"/>
  <c r="DJ110" i="8"/>
  <c r="DJ111" i="8"/>
  <c r="DJ112" i="8"/>
  <c r="DJ113" i="8"/>
  <c r="DJ114" i="8"/>
  <c r="DJ115" i="8"/>
  <c r="DJ116" i="8"/>
  <c r="DJ117" i="8"/>
  <c r="DJ118" i="8"/>
  <c r="DJ119" i="8"/>
  <c r="DJ120" i="8"/>
  <c r="DJ121" i="8"/>
  <c r="DJ122" i="8"/>
  <c r="DJ123" i="8"/>
  <c r="DJ124" i="8"/>
  <c r="DJ125" i="8"/>
  <c r="DJ126" i="8"/>
  <c r="DJ127" i="8"/>
  <c r="DJ128" i="8"/>
  <c r="DJ129" i="8"/>
  <c r="DJ130" i="8"/>
  <c r="DJ131" i="8"/>
  <c r="DJ132" i="8"/>
  <c r="DJ133" i="8"/>
  <c r="DJ134" i="8"/>
  <c r="DJ135" i="8"/>
  <c r="DJ136" i="8"/>
  <c r="DJ137" i="8"/>
  <c r="DJ138" i="8"/>
  <c r="DK3" i="8"/>
  <c r="DK4" i="8"/>
  <c r="DK5" i="8"/>
  <c r="DK6" i="8"/>
  <c r="DK7" i="8"/>
  <c r="DK8" i="8"/>
  <c r="DK9" i="8"/>
  <c r="DK10" i="8"/>
  <c r="DK11" i="8"/>
  <c r="DK12" i="8"/>
  <c r="DK13" i="8"/>
  <c r="DK14" i="8"/>
  <c r="DK15" i="8"/>
  <c r="DK16" i="8"/>
  <c r="DK17" i="8"/>
  <c r="DK18" i="8"/>
  <c r="DK19" i="8"/>
  <c r="DK20" i="8"/>
  <c r="DK21" i="8"/>
  <c r="DK22" i="8"/>
  <c r="DK23" i="8"/>
  <c r="DK24" i="8"/>
  <c r="DK25" i="8"/>
  <c r="DK26" i="8"/>
  <c r="DK27" i="8"/>
  <c r="DK28" i="8"/>
  <c r="DK29" i="8"/>
  <c r="DK30" i="8"/>
  <c r="DK31" i="8"/>
  <c r="DK32" i="8"/>
  <c r="DK33" i="8"/>
  <c r="DK34" i="8"/>
  <c r="DK35" i="8"/>
  <c r="DK36" i="8"/>
  <c r="DK37" i="8"/>
  <c r="DK38" i="8"/>
  <c r="DK39" i="8"/>
  <c r="DK40" i="8"/>
  <c r="DK41" i="8"/>
  <c r="DK42" i="8"/>
  <c r="DK43" i="8"/>
  <c r="DK44" i="8"/>
  <c r="DK45" i="8"/>
  <c r="DK46" i="8"/>
  <c r="DK47" i="8"/>
  <c r="DK48" i="8"/>
  <c r="DK49" i="8"/>
  <c r="DK50" i="8"/>
  <c r="DK51" i="8"/>
  <c r="DK52" i="8"/>
  <c r="DK53" i="8"/>
  <c r="DK54" i="8"/>
  <c r="DK55" i="8"/>
  <c r="DK56" i="8"/>
  <c r="DK57" i="8"/>
  <c r="DK58" i="8"/>
  <c r="DK59" i="8"/>
  <c r="DK60" i="8"/>
  <c r="DK61" i="8"/>
  <c r="DK62" i="8"/>
  <c r="DK63" i="8"/>
  <c r="DK64" i="8"/>
  <c r="DK65" i="8"/>
  <c r="DK66" i="8"/>
  <c r="DK67" i="8"/>
  <c r="DK68" i="8"/>
  <c r="DK69" i="8"/>
  <c r="DK70" i="8"/>
  <c r="DK71" i="8"/>
  <c r="DK72" i="8"/>
  <c r="DK73" i="8"/>
  <c r="DK74" i="8"/>
  <c r="DK75" i="8"/>
  <c r="DK76" i="8"/>
  <c r="DK77" i="8"/>
  <c r="DK78" i="8"/>
  <c r="DK79" i="8"/>
  <c r="DK80" i="8"/>
  <c r="DK81" i="8"/>
  <c r="DK82" i="8"/>
  <c r="DK83" i="8"/>
  <c r="DK84" i="8"/>
  <c r="DK85" i="8"/>
  <c r="DK86" i="8"/>
  <c r="DK87" i="8"/>
  <c r="DK88" i="8"/>
  <c r="DK89" i="8"/>
  <c r="DK90" i="8"/>
  <c r="DK91" i="8"/>
  <c r="DK92" i="8"/>
  <c r="DK93" i="8"/>
  <c r="DK94" i="8"/>
  <c r="DK95" i="8"/>
  <c r="DK96" i="8"/>
  <c r="DK97" i="8"/>
  <c r="DK98" i="8"/>
  <c r="DK99" i="8"/>
  <c r="DK100" i="8"/>
  <c r="DK101" i="8"/>
  <c r="DK102" i="8"/>
  <c r="DK103" i="8"/>
  <c r="DK104" i="8"/>
  <c r="DK105" i="8"/>
  <c r="DK106" i="8"/>
  <c r="DK107" i="8"/>
  <c r="DK108" i="8"/>
  <c r="DK109" i="8"/>
  <c r="DK110" i="8"/>
  <c r="DK111" i="8"/>
  <c r="DK112" i="8"/>
  <c r="DK113" i="8"/>
  <c r="DK114" i="8"/>
  <c r="DK115" i="8"/>
  <c r="DK116" i="8"/>
  <c r="DK117" i="8"/>
  <c r="DK118" i="8"/>
  <c r="DK119" i="8"/>
  <c r="DK120" i="8"/>
  <c r="DK121" i="8"/>
  <c r="DK122" i="8"/>
  <c r="DK123" i="8"/>
  <c r="DK124" i="8"/>
  <c r="DK125" i="8"/>
  <c r="DK126" i="8"/>
  <c r="DK127" i="8"/>
  <c r="DK128" i="8"/>
  <c r="DK129" i="8"/>
  <c r="DK130" i="8"/>
  <c r="DK131" i="8"/>
  <c r="DK132" i="8"/>
  <c r="DK133" i="8"/>
  <c r="DK134" i="8"/>
  <c r="DK135" i="8"/>
  <c r="DK136" i="8"/>
  <c r="DK137" i="8"/>
  <c r="DK138" i="8"/>
  <c r="DL3" i="8"/>
  <c r="DL4" i="8"/>
  <c r="DL5" i="8"/>
  <c r="DL6" i="8"/>
  <c r="DL7" i="8"/>
  <c r="DL8" i="8"/>
  <c r="DL9" i="8"/>
  <c r="DL10" i="8"/>
  <c r="DL11" i="8"/>
  <c r="DL12" i="8"/>
  <c r="DL13" i="8"/>
  <c r="DL14" i="8"/>
  <c r="DL15" i="8"/>
  <c r="DL16" i="8"/>
  <c r="DL17" i="8"/>
  <c r="DL18" i="8"/>
  <c r="DL19" i="8"/>
  <c r="DL20" i="8"/>
  <c r="DL21" i="8"/>
  <c r="DL22" i="8"/>
  <c r="DL23" i="8"/>
  <c r="DL24" i="8"/>
  <c r="DL25" i="8"/>
  <c r="DL26" i="8"/>
  <c r="DL27" i="8"/>
  <c r="DL28" i="8"/>
  <c r="DL29" i="8"/>
  <c r="DL30" i="8"/>
  <c r="DL31" i="8"/>
  <c r="DL32" i="8"/>
  <c r="DL33" i="8"/>
  <c r="DL34" i="8"/>
  <c r="DL35" i="8"/>
  <c r="DL36" i="8"/>
  <c r="DL37" i="8"/>
  <c r="DL38" i="8"/>
  <c r="DL39" i="8"/>
  <c r="DL40" i="8"/>
  <c r="DL41" i="8"/>
  <c r="DL42" i="8"/>
  <c r="DL43" i="8"/>
  <c r="DL44" i="8"/>
  <c r="DL45" i="8"/>
  <c r="DL46" i="8"/>
  <c r="DL47" i="8"/>
  <c r="DL48" i="8"/>
  <c r="DL49" i="8"/>
  <c r="DL50" i="8"/>
  <c r="DL51" i="8"/>
  <c r="DL52" i="8"/>
  <c r="DL53" i="8"/>
  <c r="DL54" i="8"/>
  <c r="DL55" i="8"/>
  <c r="DL56" i="8"/>
  <c r="DL57" i="8"/>
  <c r="DL58" i="8"/>
  <c r="DL59" i="8"/>
  <c r="DL60" i="8"/>
  <c r="DL61" i="8"/>
  <c r="DL62" i="8"/>
  <c r="DL63" i="8"/>
  <c r="DL64" i="8"/>
  <c r="DL65" i="8"/>
  <c r="DL66" i="8"/>
  <c r="DL67" i="8"/>
  <c r="DL68" i="8"/>
  <c r="DL69" i="8"/>
  <c r="DL70" i="8"/>
  <c r="DL71" i="8"/>
  <c r="DL72" i="8"/>
  <c r="DL73" i="8"/>
  <c r="DL74" i="8"/>
  <c r="DL75" i="8"/>
  <c r="DL76" i="8"/>
  <c r="DL77" i="8"/>
  <c r="DL78" i="8"/>
  <c r="DL79" i="8"/>
  <c r="DL80" i="8"/>
  <c r="DL81" i="8"/>
  <c r="DL82" i="8"/>
  <c r="DL83" i="8"/>
  <c r="DL84" i="8"/>
  <c r="DL85" i="8"/>
  <c r="DL86" i="8"/>
  <c r="DL87" i="8"/>
  <c r="DL88" i="8"/>
  <c r="DL89" i="8"/>
  <c r="DL90" i="8"/>
  <c r="DL91" i="8"/>
  <c r="DL92" i="8"/>
  <c r="DL93" i="8"/>
  <c r="DL94" i="8"/>
  <c r="DL95" i="8"/>
  <c r="DL96" i="8"/>
  <c r="DL97" i="8"/>
  <c r="DL98" i="8"/>
  <c r="DL99" i="8"/>
  <c r="DL100" i="8"/>
  <c r="DL101" i="8"/>
  <c r="DL102" i="8"/>
  <c r="DL103" i="8"/>
  <c r="DL104" i="8"/>
  <c r="DL105" i="8"/>
  <c r="DL106" i="8"/>
  <c r="DL107" i="8"/>
  <c r="DL108" i="8"/>
  <c r="DL109" i="8"/>
  <c r="DL110" i="8"/>
  <c r="DL111" i="8"/>
  <c r="DL112" i="8"/>
  <c r="DL113" i="8"/>
  <c r="DL114" i="8"/>
  <c r="DL115" i="8"/>
  <c r="DL116" i="8"/>
  <c r="DL117" i="8"/>
  <c r="DL118" i="8"/>
  <c r="DL119" i="8"/>
  <c r="DL120" i="8"/>
  <c r="DL121" i="8"/>
  <c r="DL122" i="8"/>
  <c r="DL123" i="8"/>
  <c r="DL124" i="8"/>
  <c r="DL125" i="8"/>
  <c r="DL126" i="8"/>
  <c r="DL127" i="8"/>
  <c r="DL128" i="8"/>
  <c r="DL129" i="8"/>
  <c r="DL130" i="8"/>
  <c r="DL131" i="8"/>
  <c r="DL132" i="8"/>
  <c r="DL133" i="8"/>
  <c r="DL134" i="8"/>
  <c r="DL135" i="8"/>
  <c r="DL136" i="8"/>
  <c r="DL137" i="8"/>
  <c r="DL138" i="8"/>
  <c r="DM3" i="8"/>
  <c r="DM4" i="8"/>
  <c r="DM5" i="8"/>
  <c r="DM6" i="8"/>
  <c r="DM7" i="8"/>
  <c r="DM8" i="8"/>
  <c r="DM9" i="8"/>
  <c r="DM10" i="8"/>
  <c r="DM11" i="8"/>
  <c r="DM12" i="8"/>
  <c r="DM13" i="8"/>
  <c r="DM14" i="8"/>
  <c r="DM15" i="8"/>
  <c r="DM16" i="8"/>
  <c r="DM17" i="8"/>
  <c r="DM18" i="8"/>
  <c r="DM19" i="8"/>
  <c r="DM20" i="8"/>
  <c r="DM21" i="8"/>
  <c r="DM22" i="8"/>
  <c r="DM23" i="8"/>
  <c r="DM24" i="8"/>
  <c r="DM25" i="8"/>
  <c r="DM26" i="8"/>
  <c r="DM27" i="8"/>
  <c r="DM28" i="8"/>
  <c r="DM29" i="8"/>
  <c r="DM30" i="8"/>
  <c r="DM31" i="8"/>
  <c r="DM32" i="8"/>
  <c r="DM33" i="8"/>
  <c r="DM34" i="8"/>
  <c r="DM35" i="8"/>
  <c r="DM36" i="8"/>
  <c r="DM37" i="8"/>
  <c r="DM38" i="8"/>
  <c r="DM39" i="8"/>
  <c r="DM40" i="8"/>
  <c r="DM41" i="8"/>
  <c r="DM42" i="8"/>
  <c r="DM43" i="8"/>
  <c r="DM44" i="8"/>
  <c r="DM45" i="8"/>
  <c r="DM46" i="8"/>
  <c r="DM47" i="8"/>
  <c r="DM48" i="8"/>
  <c r="DM49" i="8"/>
  <c r="DM50" i="8"/>
  <c r="DM51" i="8"/>
  <c r="DM52" i="8"/>
  <c r="DM53" i="8"/>
  <c r="DM54" i="8"/>
  <c r="DM55" i="8"/>
  <c r="DM56" i="8"/>
  <c r="DM57" i="8"/>
  <c r="DM58" i="8"/>
  <c r="DM59" i="8"/>
  <c r="DM60" i="8"/>
  <c r="DM61" i="8"/>
  <c r="DM62" i="8"/>
  <c r="DM63" i="8"/>
  <c r="DM64" i="8"/>
  <c r="DM65" i="8"/>
  <c r="DM66" i="8"/>
  <c r="DM67" i="8"/>
  <c r="DM68" i="8"/>
  <c r="DM69" i="8"/>
  <c r="DM70" i="8"/>
  <c r="DM71" i="8"/>
  <c r="DM72" i="8"/>
  <c r="DM73" i="8"/>
  <c r="DM74" i="8"/>
  <c r="DM75" i="8"/>
  <c r="DM76" i="8"/>
  <c r="DM77" i="8"/>
  <c r="DM78" i="8"/>
  <c r="DM79" i="8"/>
  <c r="DM80" i="8"/>
  <c r="DM81" i="8"/>
  <c r="DM82" i="8"/>
  <c r="DM83" i="8"/>
  <c r="DM84" i="8"/>
  <c r="DM85" i="8"/>
  <c r="DM86" i="8"/>
  <c r="DM87" i="8"/>
  <c r="DM88" i="8"/>
  <c r="DM89" i="8"/>
  <c r="DM90" i="8"/>
  <c r="DM91" i="8"/>
  <c r="DM92" i="8"/>
  <c r="DM93" i="8"/>
  <c r="DM94" i="8"/>
  <c r="DM95" i="8"/>
  <c r="DM96" i="8"/>
  <c r="DM97" i="8"/>
  <c r="DM98" i="8"/>
  <c r="DM99" i="8"/>
  <c r="DM100" i="8"/>
  <c r="DM101" i="8"/>
  <c r="DM102" i="8"/>
  <c r="DM103" i="8"/>
  <c r="DM104" i="8"/>
  <c r="DM105" i="8"/>
  <c r="DM106" i="8"/>
  <c r="DM107" i="8"/>
  <c r="DM108" i="8"/>
  <c r="DM109" i="8"/>
  <c r="DM110" i="8"/>
  <c r="DM111" i="8"/>
  <c r="DM112" i="8"/>
  <c r="DM113" i="8"/>
  <c r="DM114" i="8"/>
  <c r="DM115" i="8"/>
  <c r="DM116" i="8"/>
  <c r="DM117" i="8"/>
  <c r="DM118" i="8"/>
  <c r="DM119" i="8"/>
  <c r="DM120" i="8"/>
  <c r="DM121" i="8"/>
  <c r="DM122" i="8"/>
  <c r="DM123" i="8"/>
  <c r="DM124" i="8"/>
  <c r="DM125" i="8"/>
  <c r="DM126" i="8"/>
  <c r="DM127" i="8"/>
  <c r="DM128" i="8"/>
  <c r="DM129" i="8"/>
  <c r="DM130" i="8"/>
  <c r="DM131" i="8"/>
  <c r="DM132" i="8"/>
  <c r="DM133" i="8"/>
  <c r="DM134" i="8"/>
  <c r="DM135" i="8"/>
  <c r="DM136" i="8"/>
  <c r="DM137" i="8"/>
  <c r="DM138" i="8"/>
  <c r="DN3" i="8"/>
  <c r="DN4" i="8"/>
  <c r="DN5" i="8"/>
  <c r="DN6" i="8"/>
  <c r="DN7" i="8"/>
  <c r="DN8" i="8"/>
  <c r="DN9" i="8"/>
  <c r="DN10" i="8"/>
  <c r="DN11" i="8"/>
  <c r="DN12" i="8"/>
  <c r="DN13" i="8"/>
  <c r="DN14" i="8"/>
  <c r="DN15" i="8"/>
  <c r="DN16" i="8"/>
  <c r="DN17" i="8"/>
  <c r="DN18" i="8"/>
  <c r="DN19" i="8"/>
  <c r="DN20" i="8"/>
  <c r="DN21" i="8"/>
  <c r="DN22" i="8"/>
  <c r="DN23" i="8"/>
  <c r="DN24" i="8"/>
  <c r="DN25" i="8"/>
  <c r="DN26" i="8"/>
  <c r="DN27" i="8"/>
  <c r="DN28" i="8"/>
  <c r="DN29" i="8"/>
  <c r="DN30" i="8"/>
  <c r="DN31" i="8"/>
  <c r="DN32" i="8"/>
  <c r="DN33" i="8"/>
  <c r="DN34" i="8"/>
  <c r="DN35" i="8"/>
  <c r="DN36" i="8"/>
  <c r="DN37" i="8"/>
  <c r="DN38" i="8"/>
  <c r="DN39" i="8"/>
  <c r="DN40" i="8"/>
  <c r="DN41" i="8"/>
  <c r="DN42" i="8"/>
  <c r="DN43" i="8"/>
  <c r="DN44" i="8"/>
  <c r="DN45" i="8"/>
  <c r="DN46" i="8"/>
  <c r="DN47" i="8"/>
  <c r="DN48" i="8"/>
  <c r="DN49" i="8"/>
  <c r="DN50" i="8"/>
  <c r="DN51" i="8"/>
  <c r="DN52" i="8"/>
  <c r="DN53" i="8"/>
  <c r="DN54" i="8"/>
  <c r="DN55" i="8"/>
  <c r="DN56" i="8"/>
  <c r="DN57" i="8"/>
  <c r="DN58" i="8"/>
  <c r="DN59" i="8"/>
  <c r="DN60" i="8"/>
  <c r="DN61" i="8"/>
  <c r="DN62" i="8"/>
  <c r="DN63" i="8"/>
  <c r="DN64" i="8"/>
  <c r="DN65" i="8"/>
  <c r="DN66" i="8"/>
  <c r="DN67" i="8"/>
  <c r="DN68" i="8"/>
  <c r="DN69" i="8"/>
  <c r="DN70" i="8"/>
  <c r="DN71" i="8"/>
  <c r="DN72" i="8"/>
  <c r="DN73" i="8"/>
  <c r="DN74" i="8"/>
  <c r="DN75" i="8"/>
  <c r="DN76" i="8"/>
  <c r="DN77" i="8"/>
  <c r="DN78" i="8"/>
  <c r="DN79" i="8"/>
  <c r="DN80" i="8"/>
  <c r="DN81" i="8"/>
  <c r="DN82" i="8"/>
  <c r="DN83" i="8"/>
  <c r="DN84" i="8"/>
  <c r="DN85" i="8"/>
  <c r="DN86" i="8"/>
  <c r="DN87" i="8"/>
  <c r="DN88" i="8"/>
  <c r="DN89" i="8"/>
  <c r="DN90" i="8"/>
  <c r="DN91" i="8"/>
  <c r="DN92" i="8"/>
  <c r="DN93" i="8"/>
  <c r="DN94" i="8"/>
  <c r="DN95" i="8"/>
  <c r="DN96" i="8"/>
  <c r="DN97" i="8"/>
  <c r="DN98" i="8"/>
  <c r="DN99" i="8"/>
  <c r="DN100" i="8"/>
  <c r="DN101" i="8"/>
  <c r="DN102" i="8"/>
  <c r="DN103" i="8"/>
  <c r="DN104" i="8"/>
  <c r="DN105" i="8"/>
  <c r="DN106" i="8"/>
  <c r="DN107" i="8"/>
  <c r="DN108" i="8"/>
  <c r="DN109" i="8"/>
  <c r="DN110" i="8"/>
  <c r="DN111" i="8"/>
  <c r="DN112" i="8"/>
  <c r="DN113" i="8"/>
  <c r="DN114" i="8"/>
  <c r="DN115" i="8"/>
  <c r="DN116" i="8"/>
  <c r="DN117" i="8"/>
  <c r="DN118" i="8"/>
  <c r="DN119" i="8"/>
  <c r="DN120" i="8"/>
  <c r="DN121" i="8"/>
  <c r="DN122" i="8"/>
  <c r="DN123" i="8"/>
  <c r="DN124" i="8"/>
  <c r="DN125" i="8"/>
  <c r="DN126" i="8"/>
  <c r="DN127" i="8"/>
  <c r="DN128" i="8"/>
  <c r="DN129" i="8"/>
  <c r="DN130" i="8"/>
  <c r="DN131" i="8"/>
  <c r="DN132" i="8"/>
  <c r="DN133" i="8"/>
  <c r="DN134" i="8"/>
  <c r="DN135" i="8"/>
  <c r="DN136" i="8"/>
  <c r="DN137" i="8"/>
  <c r="DN138" i="8"/>
  <c r="DO3" i="8"/>
  <c r="DO4" i="8"/>
  <c r="DO5" i="8"/>
  <c r="DO6" i="8"/>
  <c r="DO7" i="8"/>
  <c r="DO8" i="8"/>
  <c r="DO9" i="8"/>
  <c r="DO10" i="8"/>
  <c r="DO11" i="8"/>
  <c r="DO12" i="8"/>
  <c r="DO13" i="8"/>
  <c r="DO14" i="8"/>
  <c r="DO15" i="8"/>
  <c r="DO16" i="8"/>
  <c r="DO17" i="8"/>
  <c r="DO18" i="8"/>
  <c r="DO19" i="8"/>
  <c r="DO20" i="8"/>
  <c r="DO21" i="8"/>
  <c r="DO22" i="8"/>
  <c r="DO23" i="8"/>
  <c r="DO24" i="8"/>
  <c r="DO25" i="8"/>
  <c r="DO26" i="8"/>
  <c r="DO27" i="8"/>
  <c r="DO28" i="8"/>
  <c r="DO29" i="8"/>
  <c r="DO30" i="8"/>
  <c r="DO31" i="8"/>
  <c r="DO32" i="8"/>
  <c r="DO33" i="8"/>
  <c r="DO34" i="8"/>
  <c r="DO35" i="8"/>
  <c r="DO36" i="8"/>
  <c r="DO37" i="8"/>
  <c r="DO38" i="8"/>
  <c r="DO39" i="8"/>
  <c r="DO40" i="8"/>
  <c r="DO41" i="8"/>
  <c r="DO42" i="8"/>
  <c r="DO43" i="8"/>
  <c r="DO44" i="8"/>
  <c r="DO45" i="8"/>
  <c r="DO46" i="8"/>
  <c r="DO47" i="8"/>
  <c r="DO48" i="8"/>
  <c r="DO49" i="8"/>
  <c r="DO50" i="8"/>
  <c r="DO51" i="8"/>
  <c r="DO52" i="8"/>
  <c r="DO53" i="8"/>
  <c r="DO54" i="8"/>
  <c r="DO55" i="8"/>
  <c r="DO56" i="8"/>
  <c r="DO57" i="8"/>
  <c r="DO58" i="8"/>
  <c r="DO59" i="8"/>
  <c r="DO60" i="8"/>
  <c r="DO61" i="8"/>
  <c r="DO62" i="8"/>
  <c r="DO63" i="8"/>
  <c r="DO64" i="8"/>
  <c r="DO65" i="8"/>
  <c r="DO66" i="8"/>
  <c r="DO67" i="8"/>
  <c r="DO68" i="8"/>
  <c r="DO69" i="8"/>
  <c r="DO70" i="8"/>
  <c r="DO71" i="8"/>
  <c r="DO72" i="8"/>
  <c r="DO73" i="8"/>
  <c r="DO74" i="8"/>
  <c r="DO75" i="8"/>
  <c r="DO76" i="8"/>
  <c r="DO77" i="8"/>
  <c r="DO78" i="8"/>
  <c r="DO79" i="8"/>
  <c r="DO80" i="8"/>
  <c r="DO81" i="8"/>
  <c r="DO82" i="8"/>
  <c r="DO83" i="8"/>
  <c r="DO84" i="8"/>
  <c r="DO85" i="8"/>
  <c r="DO86" i="8"/>
  <c r="DO87" i="8"/>
  <c r="DO88" i="8"/>
  <c r="DO89" i="8"/>
  <c r="DO90" i="8"/>
  <c r="DO91" i="8"/>
  <c r="DO92" i="8"/>
  <c r="DO93" i="8"/>
  <c r="DO94" i="8"/>
  <c r="DO95" i="8"/>
  <c r="DO96" i="8"/>
  <c r="DO97" i="8"/>
  <c r="DO98" i="8"/>
  <c r="DO99" i="8"/>
  <c r="DO100" i="8"/>
  <c r="DO101" i="8"/>
  <c r="DO102" i="8"/>
  <c r="DO103" i="8"/>
  <c r="DO104" i="8"/>
  <c r="DO105" i="8"/>
  <c r="DO106" i="8"/>
  <c r="DO107" i="8"/>
  <c r="DO108" i="8"/>
  <c r="DO109" i="8"/>
  <c r="DO110" i="8"/>
  <c r="DO111" i="8"/>
  <c r="DO112" i="8"/>
  <c r="DO113" i="8"/>
  <c r="DO114" i="8"/>
  <c r="DO115" i="8"/>
  <c r="DO116" i="8"/>
  <c r="DO117" i="8"/>
  <c r="DO118" i="8"/>
  <c r="DO119" i="8"/>
  <c r="DO120" i="8"/>
  <c r="DO121" i="8"/>
  <c r="DO122" i="8"/>
  <c r="DO123" i="8"/>
  <c r="DO124" i="8"/>
  <c r="DO125" i="8"/>
  <c r="DO126" i="8"/>
  <c r="DO127" i="8"/>
  <c r="DO128" i="8"/>
  <c r="DO129" i="8"/>
  <c r="DO130" i="8"/>
  <c r="DO131" i="8"/>
  <c r="DO132" i="8"/>
  <c r="DO133" i="8"/>
  <c r="DO134" i="8"/>
  <c r="DO135" i="8"/>
  <c r="DO136" i="8"/>
  <c r="DO137" i="8"/>
  <c r="DO138" i="8"/>
  <c r="DP3" i="8"/>
  <c r="DP4" i="8"/>
  <c r="DP5" i="8"/>
  <c r="DP6" i="8"/>
  <c r="DP7" i="8"/>
  <c r="DP8" i="8"/>
  <c r="DP9" i="8"/>
  <c r="DP10" i="8"/>
  <c r="DP11" i="8"/>
  <c r="DP12" i="8"/>
  <c r="DP13" i="8"/>
  <c r="DP14" i="8"/>
  <c r="DP15" i="8"/>
  <c r="DP16" i="8"/>
  <c r="DP17" i="8"/>
  <c r="DP18" i="8"/>
  <c r="DP19" i="8"/>
  <c r="DP20" i="8"/>
  <c r="DP21" i="8"/>
  <c r="DP22" i="8"/>
  <c r="DP23" i="8"/>
  <c r="DP24" i="8"/>
  <c r="DP25" i="8"/>
  <c r="DP26" i="8"/>
  <c r="DP27" i="8"/>
  <c r="DP28" i="8"/>
  <c r="DP29" i="8"/>
  <c r="DP30" i="8"/>
  <c r="DP31" i="8"/>
  <c r="DP32" i="8"/>
  <c r="DP33" i="8"/>
  <c r="DP34" i="8"/>
  <c r="DP35" i="8"/>
  <c r="DP36" i="8"/>
  <c r="DP37" i="8"/>
  <c r="DP38" i="8"/>
  <c r="DP39" i="8"/>
  <c r="DP40" i="8"/>
  <c r="DP41" i="8"/>
  <c r="DP42" i="8"/>
  <c r="DP43" i="8"/>
  <c r="DP44" i="8"/>
  <c r="DP45" i="8"/>
  <c r="DP46" i="8"/>
  <c r="DP47" i="8"/>
  <c r="DP48" i="8"/>
  <c r="DP49" i="8"/>
  <c r="DP50" i="8"/>
  <c r="DP51" i="8"/>
  <c r="DP52" i="8"/>
  <c r="DP53" i="8"/>
  <c r="DP54" i="8"/>
  <c r="DP55" i="8"/>
  <c r="DP56" i="8"/>
  <c r="DP57" i="8"/>
  <c r="DP58" i="8"/>
  <c r="DP59" i="8"/>
  <c r="DP60" i="8"/>
  <c r="DP61" i="8"/>
  <c r="DP62" i="8"/>
  <c r="DP63" i="8"/>
  <c r="DP64" i="8"/>
  <c r="DP65" i="8"/>
  <c r="DP66" i="8"/>
  <c r="DP67" i="8"/>
  <c r="DP68" i="8"/>
  <c r="DP69" i="8"/>
  <c r="DP70" i="8"/>
  <c r="DP71" i="8"/>
  <c r="DP72" i="8"/>
  <c r="DP73" i="8"/>
  <c r="DP74" i="8"/>
  <c r="DP75" i="8"/>
  <c r="DP76" i="8"/>
  <c r="DP77" i="8"/>
  <c r="DP78" i="8"/>
  <c r="DP79" i="8"/>
  <c r="DP80" i="8"/>
  <c r="DP81" i="8"/>
  <c r="DP82" i="8"/>
  <c r="DP83" i="8"/>
  <c r="DP84" i="8"/>
  <c r="DP85" i="8"/>
  <c r="DP86" i="8"/>
  <c r="DP87" i="8"/>
  <c r="DP88" i="8"/>
  <c r="DP89" i="8"/>
  <c r="DP90" i="8"/>
  <c r="DP91" i="8"/>
  <c r="DP92" i="8"/>
  <c r="DP93" i="8"/>
  <c r="DP94" i="8"/>
  <c r="DP95" i="8"/>
  <c r="DP96" i="8"/>
  <c r="DP97" i="8"/>
  <c r="DP98" i="8"/>
  <c r="DP99" i="8"/>
  <c r="DP100" i="8"/>
  <c r="DP101" i="8"/>
  <c r="DP102" i="8"/>
  <c r="DP103" i="8"/>
  <c r="DP104" i="8"/>
  <c r="DP105" i="8"/>
  <c r="DP106" i="8"/>
  <c r="DP107" i="8"/>
  <c r="DP108" i="8"/>
  <c r="DP109" i="8"/>
  <c r="DP110" i="8"/>
  <c r="DP111" i="8"/>
  <c r="DP112" i="8"/>
  <c r="DP113" i="8"/>
  <c r="DP114" i="8"/>
  <c r="DP115" i="8"/>
  <c r="DP116" i="8"/>
  <c r="DP117" i="8"/>
  <c r="DP118" i="8"/>
  <c r="DP119" i="8"/>
  <c r="DP120" i="8"/>
  <c r="DP121" i="8"/>
  <c r="DP122" i="8"/>
  <c r="DP123" i="8"/>
  <c r="DP124" i="8"/>
  <c r="DP125" i="8"/>
  <c r="DP126" i="8"/>
  <c r="DP127" i="8"/>
  <c r="DP128" i="8"/>
  <c r="DP129" i="8"/>
  <c r="DP130" i="8"/>
  <c r="DP131" i="8"/>
  <c r="DP132" i="8"/>
  <c r="DP133" i="8"/>
  <c r="DP134" i="8"/>
  <c r="DP135" i="8"/>
  <c r="DP136" i="8"/>
  <c r="DP137" i="8"/>
  <c r="DP138" i="8"/>
  <c r="DQ3" i="8"/>
  <c r="DQ4" i="8"/>
  <c r="DQ5" i="8"/>
  <c r="DQ6" i="8"/>
  <c r="DQ7" i="8"/>
  <c r="DQ8" i="8"/>
  <c r="DQ9" i="8"/>
  <c r="DQ10" i="8"/>
  <c r="DQ11" i="8"/>
  <c r="DQ12" i="8"/>
  <c r="DQ13" i="8"/>
  <c r="DQ14" i="8"/>
  <c r="DQ15" i="8"/>
  <c r="DQ16" i="8"/>
  <c r="DQ17" i="8"/>
  <c r="DQ18" i="8"/>
  <c r="DQ19" i="8"/>
  <c r="DQ20" i="8"/>
  <c r="DQ21" i="8"/>
  <c r="DQ22" i="8"/>
  <c r="DQ23" i="8"/>
  <c r="DQ24" i="8"/>
  <c r="DQ25" i="8"/>
  <c r="DQ26" i="8"/>
  <c r="DQ27" i="8"/>
  <c r="DQ28" i="8"/>
  <c r="DQ29" i="8"/>
  <c r="DQ30" i="8"/>
  <c r="DQ31" i="8"/>
  <c r="DQ32" i="8"/>
  <c r="DQ33" i="8"/>
  <c r="DQ34" i="8"/>
  <c r="DQ35" i="8"/>
  <c r="DQ36" i="8"/>
  <c r="DQ37" i="8"/>
  <c r="DQ38" i="8"/>
  <c r="DQ39" i="8"/>
  <c r="DQ40" i="8"/>
  <c r="DQ41" i="8"/>
  <c r="DQ42" i="8"/>
  <c r="DQ43" i="8"/>
  <c r="DQ44" i="8"/>
  <c r="DQ45" i="8"/>
  <c r="DQ46" i="8"/>
  <c r="DQ47" i="8"/>
  <c r="DQ48" i="8"/>
  <c r="DQ49" i="8"/>
  <c r="DQ50" i="8"/>
  <c r="DQ51" i="8"/>
  <c r="DQ52" i="8"/>
  <c r="DQ53" i="8"/>
  <c r="DQ54" i="8"/>
  <c r="DQ55" i="8"/>
  <c r="DQ56" i="8"/>
  <c r="DQ57" i="8"/>
  <c r="DQ58" i="8"/>
  <c r="DQ59" i="8"/>
  <c r="DQ60" i="8"/>
  <c r="DQ61" i="8"/>
  <c r="DQ62" i="8"/>
  <c r="DQ63" i="8"/>
  <c r="DQ64" i="8"/>
  <c r="DQ65" i="8"/>
  <c r="DQ66" i="8"/>
  <c r="DQ67" i="8"/>
  <c r="DQ68" i="8"/>
  <c r="DQ69" i="8"/>
  <c r="DQ70" i="8"/>
  <c r="DQ71" i="8"/>
  <c r="DQ72" i="8"/>
  <c r="DQ73" i="8"/>
  <c r="DQ74" i="8"/>
  <c r="DQ75" i="8"/>
  <c r="DQ76" i="8"/>
  <c r="DQ77" i="8"/>
  <c r="DQ78" i="8"/>
  <c r="DQ79" i="8"/>
  <c r="DQ80" i="8"/>
  <c r="DQ81" i="8"/>
  <c r="DQ82" i="8"/>
  <c r="DQ83" i="8"/>
  <c r="DQ84" i="8"/>
  <c r="DQ85" i="8"/>
  <c r="DQ86" i="8"/>
  <c r="DQ87" i="8"/>
  <c r="DQ88" i="8"/>
  <c r="DQ89" i="8"/>
  <c r="DQ90" i="8"/>
  <c r="DQ91" i="8"/>
  <c r="DQ92" i="8"/>
  <c r="DQ93" i="8"/>
  <c r="DQ94" i="8"/>
  <c r="DQ95" i="8"/>
  <c r="DQ96" i="8"/>
  <c r="DQ97" i="8"/>
  <c r="DQ98" i="8"/>
  <c r="DQ99" i="8"/>
  <c r="DQ100" i="8"/>
  <c r="DQ101" i="8"/>
  <c r="DQ102" i="8"/>
  <c r="DQ103" i="8"/>
  <c r="DQ104" i="8"/>
  <c r="DQ105" i="8"/>
  <c r="DQ106" i="8"/>
  <c r="DQ107" i="8"/>
  <c r="DQ108" i="8"/>
  <c r="DQ109" i="8"/>
  <c r="DQ110" i="8"/>
  <c r="DQ111" i="8"/>
  <c r="DQ112" i="8"/>
  <c r="DQ113" i="8"/>
  <c r="DQ114" i="8"/>
  <c r="DQ115" i="8"/>
  <c r="DQ116" i="8"/>
  <c r="DQ117" i="8"/>
  <c r="DQ118" i="8"/>
  <c r="DQ119" i="8"/>
  <c r="DQ120" i="8"/>
  <c r="DQ121" i="8"/>
  <c r="DQ122" i="8"/>
  <c r="DQ123" i="8"/>
  <c r="DQ124" i="8"/>
  <c r="DQ125" i="8"/>
  <c r="DQ126" i="8"/>
  <c r="DQ127" i="8"/>
  <c r="DQ128" i="8"/>
  <c r="DQ129" i="8"/>
  <c r="DQ130" i="8"/>
  <c r="DQ131" i="8"/>
  <c r="DQ132" i="8"/>
  <c r="DQ133" i="8"/>
  <c r="DQ134" i="8"/>
  <c r="DQ135" i="8"/>
  <c r="DQ136" i="8"/>
  <c r="DQ137" i="8"/>
  <c r="DQ138" i="8"/>
  <c r="DR3" i="8"/>
  <c r="DR4" i="8"/>
  <c r="DR5" i="8"/>
  <c r="DR6" i="8"/>
  <c r="DR7" i="8"/>
  <c r="DR8" i="8"/>
  <c r="DR9" i="8"/>
  <c r="DR10" i="8"/>
  <c r="DR11" i="8"/>
  <c r="DR12" i="8"/>
  <c r="DR13" i="8"/>
  <c r="DR14" i="8"/>
  <c r="DR15" i="8"/>
  <c r="DR16" i="8"/>
  <c r="DR17" i="8"/>
  <c r="DR18" i="8"/>
  <c r="DR19" i="8"/>
  <c r="DR20" i="8"/>
  <c r="DR21" i="8"/>
  <c r="DR22" i="8"/>
  <c r="DR23" i="8"/>
  <c r="DR24" i="8"/>
  <c r="DR25" i="8"/>
  <c r="DR26" i="8"/>
  <c r="DR27" i="8"/>
  <c r="DR28" i="8"/>
  <c r="DR29" i="8"/>
  <c r="DR30" i="8"/>
  <c r="DR31" i="8"/>
  <c r="DR32" i="8"/>
  <c r="DR33" i="8"/>
  <c r="DR34" i="8"/>
  <c r="DR35" i="8"/>
  <c r="DR36" i="8"/>
  <c r="DR37" i="8"/>
  <c r="DR38" i="8"/>
  <c r="DR39" i="8"/>
  <c r="DR40" i="8"/>
  <c r="DR41" i="8"/>
  <c r="DR42" i="8"/>
  <c r="DR43" i="8"/>
  <c r="DR44" i="8"/>
  <c r="DR45" i="8"/>
  <c r="DR46" i="8"/>
  <c r="DR47" i="8"/>
  <c r="DR48" i="8"/>
  <c r="DR49" i="8"/>
  <c r="DR50" i="8"/>
  <c r="DR51" i="8"/>
  <c r="DR52" i="8"/>
  <c r="DR53" i="8"/>
  <c r="DR54" i="8"/>
  <c r="DR55" i="8"/>
  <c r="DR56" i="8"/>
  <c r="DR57" i="8"/>
  <c r="DR58" i="8"/>
  <c r="DR59" i="8"/>
  <c r="DR60" i="8"/>
  <c r="DR61" i="8"/>
  <c r="DR62" i="8"/>
  <c r="DR63" i="8"/>
  <c r="DR64" i="8"/>
  <c r="DR65" i="8"/>
  <c r="DR66" i="8"/>
  <c r="DR67" i="8"/>
  <c r="DR68" i="8"/>
  <c r="DR69" i="8"/>
  <c r="DR70" i="8"/>
  <c r="DR71" i="8"/>
  <c r="DR72" i="8"/>
  <c r="DR73" i="8"/>
  <c r="DR74" i="8"/>
  <c r="DR75" i="8"/>
  <c r="DR76" i="8"/>
  <c r="DR77" i="8"/>
  <c r="DR78" i="8"/>
  <c r="DR79" i="8"/>
  <c r="DR80" i="8"/>
  <c r="DR81" i="8"/>
  <c r="DR82" i="8"/>
  <c r="DR83" i="8"/>
  <c r="DR84" i="8"/>
  <c r="DR85" i="8"/>
  <c r="DR86" i="8"/>
  <c r="DR87" i="8"/>
  <c r="DR88" i="8"/>
  <c r="DR89" i="8"/>
  <c r="DR90" i="8"/>
  <c r="DR91" i="8"/>
  <c r="DR92" i="8"/>
  <c r="DR93" i="8"/>
  <c r="DR94" i="8"/>
  <c r="DR95" i="8"/>
  <c r="DR96" i="8"/>
  <c r="DR97" i="8"/>
  <c r="DR98" i="8"/>
  <c r="DR99" i="8"/>
  <c r="DR100" i="8"/>
  <c r="DR101" i="8"/>
  <c r="DR102" i="8"/>
  <c r="DR103" i="8"/>
  <c r="DR104" i="8"/>
  <c r="DR105" i="8"/>
  <c r="DR106" i="8"/>
  <c r="DR107" i="8"/>
  <c r="DR108" i="8"/>
  <c r="DR109" i="8"/>
  <c r="DR110" i="8"/>
  <c r="DR111" i="8"/>
  <c r="DR112" i="8"/>
  <c r="DR113" i="8"/>
  <c r="DR114" i="8"/>
  <c r="DR115" i="8"/>
  <c r="DR116" i="8"/>
  <c r="DR117" i="8"/>
  <c r="DR118" i="8"/>
  <c r="DR119" i="8"/>
  <c r="DR120" i="8"/>
  <c r="DR121" i="8"/>
  <c r="DR122" i="8"/>
  <c r="DR123" i="8"/>
  <c r="DR124" i="8"/>
  <c r="DR125" i="8"/>
  <c r="DR126" i="8"/>
  <c r="DR127" i="8"/>
  <c r="DR128" i="8"/>
  <c r="DR129" i="8"/>
  <c r="DR130" i="8"/>
  <c r="DR131" i="8"/>
  <c r="DR132" i="8"/>
  <c r="DR133" i="8"/>
  <c r="DR134" i="8"/>
  <c r="DR135" i="8"/>
  <c r="DR136" i="8"/>
  <c r="DR137" i="8"/>
  <c r="DR138" i="8"/>
  <c r="DS3" i="8"/>
  <c r="DS4" i="8"/>
  <c r="DS5" i="8"/>
  <c r="DS6" i="8"/>
  <c r="DS7" i="8"/>
  <c r="DS8" i="8"/>
  <c r="DS9" i="8"/>
  <c r="DS10" i="8"/>
  <c r="DS11" i="8"/>
  <c r="DS12" i="8"/>
  <c r="DS13" i="8"/>
  <c r="DS14" i="8"/>
  <c r="DS15" i="8"/>
  <c r="DS16" i="8"/>
  <c r="DS17" i="8"/>
  <c r="DS18" i="8"/>
  <c r="DS19" i="8"/>
  <c r="DS20" i="8"/>
  <c r="DS21" i="8"/>
  <c r="DS22" i="8"/>
  <c r="DS23" i="8"/>
  <c r="DS24" i="8"/>
  <c r="DS25" i="8"/>
  <c r="DS26" i="8"/>
  <c r="DS27" i="8"/>
  <c r="DS28" i="8"/>
  <c r="DS29" i="8"/>
  <c r="DS30" i="8"/>
  <c r="DS31" i="8"/>
  <c r="DS32" i="8"/>
  <c r="DS33" i="8"/>
  <c r="DS34" i="8"/>
  <c r="DS35" i="8"/>
  <c r="DS36" i="8"/>
  <c r="DS37" i="8"/>
  <c r="DS38" i="8"/>
  <c r="DS39" i="8"/>
  <c r="DS40" i="8"/>
  <c r="DS41" i="8"/>
  <c r="DS42" i="8"/>
  <c r="DS43" i="8"/>
  <c r="DS44" i="8"/>
  <c r="DS45" i="8"/>
  <c r="DS46" i="8"/>
  <c r="DS47" i="8"/>
  <c r="DS48" i="8"/>
  <c r="DS49" i="8"/>
  <c r="DS50" i="8"/>
  <c r="DS51" i="8"/>
  <c r="DS52" i="8"/>
  <c r="DS53" i="8"/>
  <c r="DS54" i="8"/>
  <c r="DS55" i="8"/>
  <c r="DS56" i="8"/>
  <c r="DS57" i="8"/>
  <c r="DS58" i="8"/>
  <c r="DS59" i="8"/>
  <c r="DS60" i="8"/>
  <c r="DS61" i="8"/>
  <c r="DS62" i="8"/>
  <c r="DS63" i="8"/>
  <c r="DS64" i="8"/>
  <c r="DS65" i="8"/>
  <c r="DS66" i="8"/>
  <c r="DS67" i="8"/>
  <c r="DS68" i="8"/>
  <c r="DS69" i="8"/>
  <c r="DS70" i="8"/>
  <c r="DS71" i="8"/>
  <c r="DS72" i="8"/>
  <c r="DS73" i="8"/>
  <c r="DS74" i="8"/>
  <c r="DS75" i="8"/>
  <c r="DS76" i="8"/>
  <c r="DS77" i="8"/>
  <c r="DS78" i="8"/>
  <c r="DS79" i="8"/>
  <c r="DS80" i="8"/>
  <c r="DS81" i="8"/>
  <c r="DS82" i="8"/>
  <c r="DS83" i="8"/>
  <c r="DS84" i="8"/>
  <c r="DS85" i="8"/>
  <c r="DS86" i="8"/>
  <c r="DS87" i="8"/>
  <c r="DS88" i="8"/>
  <c r="DS89" i="8"/>
  <c r="DS90" i="8"/>
  <c r="DS91" i="8"/>
  <c r="DS92" i="8"/>
  <c r="DS93" i="8"/>
  <c r="DS94" i="8"/>
  <c r="DS95" i="8"/>
  <c r="DS96" i="8"/>
  <c r="DS97" i="8"/>
  <c r="DS98" i="8"/>
  <c r="DS99" i="8"/>
  <c r="DS100" i="8"/>
  <c r="DS101" i="8"/>
  <c r="DS102" i="8"/>
  <c r="DS103" i="8"/>
  <c r="DS104" i="8"/>
  <c r="DS105" i="8"/>
  <c r="DS106" i="8"/>
  <c r="DS107" i="8"/>
  <c r="DS108" i="8"/>
  <c r="DS109" i="8"/>
  <c r="DS110" i="8"/>
  <c r="DS111" i="8"/>
  <c r="DS112" i="8"/>
  <c r="DS113" i="8"/>
  <c r="DS114" i="8"/>
  <c r="DS115" i="8"/>
  <c r="DS116" i="8"/>
  <c r="DS117" i="8"/>
  <c r="DS118" i="8"/>
  <c r="DS119" i="8"/>
  <c r="DS120" i="8"/>
  <c r="DS121" i="8"/>
  <c r="DS122" i="8"/>
  <c r="DS123" i="8"/>
  <c r="DS124" i="8"/>
  <c r="DS125" i="8"/>
  <c r="DS126" i="8"/>
  <c r="DS127" i="8"/>
  <c r="DS128" i="8"/>
  <c r="DS129" i="8"/>
  <c r="DS130" i="8"/>
  <c r="DS131" i="8"/>
  <c r="DS132" i="8"/>
  <c r="DS133" i="8"/>
  <c r="DS134" i="8"/>
  <c r="DS135" i="8"/>
  <c r="DS136" i="8"/>
  <c r="DS137" i="8"/>
  <c r="DS138" i="8"/>
  <c r="DT3" i="8"/>
  <c r="DT4" i="8"/>
  <c r="DT5" i="8"/>
  <c r="DT6" i="8"/>
  <c r="DT7" i="8"/>
  <c r="DT8" i="8"/>
  <c r="DT9" i="8"/>
  <c r="DT10" i="8"/>
  <c r="DT11" i="8"/>
  <c r="DT12" i="8"/>
  <c r="DT13" i="8"/>
  <c r="DT14" i="8"/>
  <c r="DT15" i="8"/>
  <c r="DT16" i="8"/>
  <c r="DT17" i="8"/>
  <c r="DT18" i="8"/>
  <c r="DT19" i="8"/>
  <c r="DT20" i="8"/>
  <c r="DT21" i="8"/>
  <c r="DT22" i="8"/>
  <c r="DT23" i="8"/>
  <c r="DT24" i="8"/>
  <c r="DT25" i="8"/>
  <c r="DT26" i="8"/>
  <c r="DT27" i="8"/>
  <c r="DT28" i="8"/>
  <c r="DT29" i="8"/>
  <c r="DT30" i="8"/>
  <c r="DT31" i="8"/>
  <c r="DT32" i="8"/>
  <c r="DT33" i="8"/>
  <c r="DT34" i="8"/>
  <c r="DT35" i="8"/>
  <c r="DT36" i="8"/>
  <c r="DT37" i="8"/>
  <c r="DT38" i="8"/>
  <c r="DT39" i="8"/>
  <c r="DT40" i="8"/>
  <c r="DT41" i="8"/>
  <c r="DT42" i="8"/>
  <c r="DT43" i="8"/>
  <c r="DT44" i="8"/>
  <c r="DT45" i="8"/>
  <c r="DT46" i="8"/>
  <c r="DT47" i="8"/>
  <c r="DT48" i="8"/>
  <c r="DT49" i="8"/>
  <c r="DT50" i="8"/>
  <c r="DT51" i="8"/>
  <c r="DT52" i="8"/>
  <c r="DT53" i="8"/>
  <c r="DT54" i="8"/>
  <c r="DT55" i="8"/>
  <c r="DT56" i="8"/>
  <c r="DT57" i="8"/>
  <c r="DT58" i="8"/>
  <c r="DT59" i="8"/>
  <c r="DT60" i="8"/>
  <c r="DT61" i="8"/>
  <c r="DT62" i="8"/>
  <c r="DT63" i="8"/>
  <c r="DT64" i="8"/>
  <c r="DT65" i="8"/>
  <c r="DT66" i="8"/>
  <c r="DT67" i="8"/>
  <c r="DT68" i="8"/>
  <c r="DT69" i="8"/>
  <c r="DT70" i="8"/>
  <c r="DT71" i="8"/>
  <c r="DT72" i="8"/>
  <c r="DT73" i="8"/>
  <c r="DT74" i="8"/>
  <c r="DT75" i="8"/>
  <c r="DT76" i="8"/>
  <c r="DT77" i="8"/>
  <c r="DT78" i="8"/>
  <c r="DT79" i="8"/>
  <c r="DT80" i="8"/>
  <c r="DT81" i="8"/>
  <c r="DT82" i="8"/>
  <c r="DT83" i="8"/>
  <c r="DT84" i="8"/>
  <c r="DT85" i="8"/>
  <c r="DT86" i="8"/>
  <c r="DT87" i="8"/>
  <c r="DT88" i="8"/>
  <c r="DT89" i="8"/>
  <c r="DT90" i="8"/>
  <c r="DT91" i="8"/>
  <c r="DT92" i="8"/>
  <c r="DT93" i="8"/>
  <c r="DT94" i="8"/>
  <c r="DT95" i="8"/>
  <c r="DT96" i="8"/>
  <c r="DT97" i="8"/>
  <c r="DT98" i="8"/>
  <c r="DT99" i="8"/>
  <c r="DT100" i="8"/>
  <c r="DT101" i="8"/>
  <c r="DT102" i="8"/>
  <c r="DT103" i="8"/>
  <c r="DT104" i="8"/>
  <c r="DT105" i="8"/>
  <c r="DT106" i="8"/>
  <c r="DT107" i="8"/>
  <c r="DT108" i="8"/>
  <c r="DT109" i="8"/>
  <c r="DT110" i="8"/>
  <c r="DT111" i="8"/>
  <c r="DT112" i="8"/>
  <c r="DT113" i="8"/>
  <c r="DT114" i="8"/>
  <c r="DT115" i="8"/>
  <c r="DT116" i="8"/>
  <c r="DT117" i="8"/>
  <c r="DT118" i="8"/>
  <c r="DT119" i="8"/>
  <c r="DT120" i="8"/>
  <c r="DT121" i="8"/>
  <c r="DT122" i="8"/>
  <c r="DT123" i="8"/>
  <c r="DT124" i="8"/>
  <c r="DT125" i="8"/>
  <c r="DT126" i="8"/>
  <c r="DT127" i="8"/>
  <c r="DT128" i="8"/>
  <c r="DT129" i="8"/>
  <c r="DT130" i="8"/>
  <c r="DT131" i="8"/>
  <c r="DT132" i="8"/>
  <c r="DT133" i="8"/>
  <c r="DT134" i="8"/>
  <c r="DT135" i="8"/>
  <c r="DT136" i="8"/>
  <c r="DT137" i="8"/>
  <c r="DT138" i="8"/>
  <c r="DU3" i="8"/>
  <c r="DU4" i="8"/>
  <c r="DU5" i="8"/>
  <c r="DU6" i="8"/>
  <c r="DU7" i="8"/>
  <c r="DU8" i="8"/>
  <c r="DU9" i="8"/>
  <c r="DU10" i="8"/>
  <c r="DU11" i="8"/>
  <c r="DU12" i="8"/>
  <c r="DU13" i="8"/>
  <c r="DU14" i="8"/>
  <c r="DU15" i="8"/>
  <c r="DU16" i="8"/>
  <c r="DU17" i="8"/>
  <c r="DU18" i="8"/>
  <c r="DU19" i="8"/>
  <c r="DU20" i="8"/>
  <c r="DU21" i="8"/>
  <c r="DU22" i="8"/>
  <c r="DU23" i="8"/>
  <c r="DU24" i="8"/>
  <c r="DU25" i="8"/>
  <c r="DU26" i="8"/>
  <c r="DU27" i="8"/>
  <c r="DU28" i="8"/>
  <c r="DU29" i="8"/>
  <c r="DU30" i="8"/>
  <c r="DU31" i="8"/>
  <c r="DU32" i="8"/>
  <c r="DU33" i="8"/>
  <c r="DU34" i="8"/>
  <c r="DU35" i="8"/>
  <c r="DU36" i="8"/>
  <c r="DU37" i="8"/>
  <c r="DU38" i="8"/>
  <c r="DU39" i="8"/>
  <c r="DU40" i="8"/>
  <c r="DU41" i="8"/>
  <c r="DU42" i="8"/>
  <c r="DU43" i="8"/>
  <c r="DU44" i="8"/>
  <c r="DU45" i="8"/>
  <c r="DU46" i="8"/>
  <c r="DU47" i="8"/>
  <c r="DU48" i="8"/>
  <c r="DU49" i="8"/>
  <c r="DU50" i="8"/>
  <c r="DU51" i="8"/>
  <c r="DU52" i="8"/>
  <c r="DU53" i="8"/>
  <c r="DU54" i="8"/>
  <c r="DU55" i="8"/>
  <c r="DU56" i="8"/>
  <c r="DU57" i="8"/>
  <c r="DU58" i="8"/>
  <c r="DU59" i="8"/>
  <c r="DU60" i="8"/>
  <c r="DU61" i="8"/>
  <c r="DU62" i="8"/>
  <c r="DU63" i="8"/>
  <c r="DU64" i="8"/>
  <c r="DU65" i="8"/>
  <c r="DU66" i="8"/>
  <c r="DU67" i="8"/>
  <c r="DU68" i="8"/>
  <c r="DU69" i="8"/>
  <c r="DU70" i="8"/>
  <c r="DU71" i="8"/>
  <c r="DU72" i="8"/>
  <c r="DU73" i="8"/>
  <c r="DU74" i="8"/>
  <c r="DU75" i="8"/>
  <c r="DU76" i="8"/>
  <c r="DU77" i="8"/>
  <c r="DU78" i="8"/>
  <c r="DU79" i="8"/>
  <c r="DU80" i="8"/>
  <c r="DU81" i="8"/>
  <c r="DU82" i="8"/>
  <c r="DU83" i="8"/>
  <c r="DU84" i="8"/>
  <c r="DU85" i="8"/>
  <c r="DU86" i="8"/>
  <c r="DU87" i="8"/>
  <c r="DU88" i="8"/>
  <c r="DU89" i="8"/>
  <c r="DU90" i="8"/>
  <c r="DU91" i="8"/>
  <c r="DU92" i="8"/>
  <c r="DU93" i="8"/>
  <c r="DU94" i="8"/>
  <c r="DU95" i="8"/>
  <c r="DU96" i="8"/>
  <c r="DU97" i="8"/>
  <c r="DU98" i="8"/>
  <c r="DU99" i="8"/>
  <c r="DU100" i="8"/>
  <c r="DU101" i="8"/>
  <c r="DU102" i="8"/>
  <c r="DU103" i="8"/>
  <c r="DU104" i="8"/>
  <c r="DU105" i="8"/>
  <c r="DU106" i="8"/>
  <c r="DU107" i="8"/>
  <c r="DU108" i="8"/>
  <c r="DU109" i="8"/>
  <c r="DU110" i="8"/>
  <c r="DU111" i="8"/>
  <c r="DU112" i="8"/>
  <c r="DU113" i="8"/>
  <c r="DU114" i="8"/>
  <c r="DU115" i="8"/>
  <c r="DU116" i="8"/>
  <c r="DU117" i="8"/>
  <c r="DU118" i="8"/>
  <c r="DU119" i="8"/>
  <c r="DU120" i="8"/>
  <c r="DU121" i="8"/>
  <c r="DU122" i="8"/>
  <c r="DU123" i="8"/>
  <c r="DU124" i="8"/>
  <c r="DU125" i="8"/>
  <c r="DU126" i="8"/>
  <c r="DU127" i="8"/>
  <c r="DU128" i="8"/>
  <c r="DU129" i="8"/>
  <c r="DU130" i="8"/>
  <c r="DU131" i="8"/>
  <c r="DU132" i="8"/>
  <c r="DU133" i="8"/>
  <c r="DU134" i="8"/>
  <c r="DU135" i="8"/>
  <c r="DU136" i="8"/>
  <c r="DU137" i="8"/>
  <c r="DU138" i="8"/>
  <c r="DV3" i="8"/>
  <c r="DV4" i="8"/>
  <c r="DV5" i="8"/>
  <c r="DV6" i="8"/>
  <c r="DV7" i="8"/>
  <c r="DV8" i="8"/>
  <c r="DV9" i="8"/>
  <c r="DV10" i="8"/>
  <c r="DV11" i="8"/>
  <c r="DV12" i="8"/>
  <c r="DV13" i="8"/>
  <c r="DV14" i="8"/>
  <c r="DV15" i="8"/>
  <c r="DV16" i="8"/>
  <c r="DV17" i="8"/>
  <c r="DV18" i="8"/>
  <c r="DV19" i="8"/>
  <c r="DV20" i="8"/>
  <c r="DV21" i="8"/>
  <c r="DV22" i="8"/>
  <c r="DV23" i="8"/>
  <c r="DV24" i="8"/>
  <c r="DV25" i="8"/>
  <c r="DV26" i="8"/>
  <c r="DV27" i="8"/>
  <c r="DV28" i="8"/>
  <c r="DV29" i="8"/>
  <c r="DV30" i="8"/>
  <c r="DV31" i="8"/>
  <c r="DV32" i="8"/>
  <c r="DV33" i="8"/>
  <c r="DV34" i="8"/>
  <c r="DV35" i="8"/>
  <c r="DV36" i="8"/>
  <c r="DV37" i="8"/>
  <c r="DV38" i="8"/>
  <c r="DV39" i="8"/>
  <c r="DV40" i="8"/>
  <c r="DV41" i="8"/>
  <c r="DV42" i="8"/>
  <c r="DV43" i="8"/>
  <c r="DV44" i="8"/>
  <c r="DV45" i="8"/>
  <c r="DV46" i="8"/>
  <c r="DV47" i="8"/>
  <c r="DV48" i="8"/>
  <c r="DV49" i="8"/>
  <c r="DV50" i="8"/>
  <c r="DV51" i="8"/>
  <c r="DV52" i="8"/>
  <c r="DV53" i="8"/>
  <c r="DV54" i="8"/>
  <c r="DV55" i="8"/>
  <c r="DV56" i="8"/>
  <c r="DV57" i="8"/>
  <c r="DV58" i="8"/>
  <c r="DV59" i="8"/>
  <c r="DV60" i="8"/>
  <c r="DV61" i="8"/>
  <c r="DV62" i="8"/>
  <c r="DV63" i="8"/>
  <c r="DV64" i="8"/>
  <c r="DV65" i="8"/>
  <c r="DV66" i="8"/>
  <c r="DV67" i="8"/>
  <c r="DV68" i="8"/>
  <c r="DV69" i="8"/>
  <c r="DV70" i="8"/>
  <c r="DV71" i="8"/>
  <c r="DV72" i="8"/>
  <c r="DV73" i="8"/>
  <c r="DV74" i="8"/>
  <c r="DV75" i="8"/>
  <c r="DV76" i="8"/>
  <c r="DV77" i="8"/>
  <c r="DV78" i="8"/>
  <c r="DV79" i="8"/>
  <c r="DV80" i="8"/>
  <c r="DV81" i="8"/>
  <c r="DV82" i="8"/>
  <c r="DV83" i="8"/>
  <c r="DV84" i="8"/>
  <c r="DV85" i="8"/>
  <c r="DV86" i="8"/>
  <c r="DV87" i="8"/>
  <c r="DV88" i="8"/>
  <c r="DV89" i="8"/>
  <c r="DV90" i="8"/>
  <c r="DV91" i="8"/>
  <c r="DV92" i="8"/>
  <c r="DV93" i="8"/>
  <c r="DV94" i="8"/>
  <c r="DV95" i="8"/>
  <c r="DV96" i="8"/>
  <c r="DV97" i="8"/>
  <c r="DV98" i="8"/>
  <c r="DV99" i="8"/>
  <c r="DV100" i="8"/>
  <c r="DV101" i="8"/>
  <c r="DV102" i="8"/>
  <c r="DV103" i="8"/>
  <c r="DV104" i="8"/>
  <c r="DV105" i="8"/>
  <c r="DV106" i="8"/>
  <c r="DV107" i="8"/>
  <c r="DV108" i="8"/>
  <c r="DV109" i="8"/>
  <c r="DV110" i="8"/>
  <c r="DV111" i="8"/>
  <c r="DV112" i="8"/>
  <c r="DV113" i="8"/>
  <c r="DV114" i="8"/>
  <c r="DV115" i="8"/>
  <c r="DV116" i="8"/>
  <c r="DV117" i="8"/>
  <c r="DV118" i="8"/>
  <c r="DV119" i="8"/>
  <c r="DV120" i="8"/>
  <c r="DV121" i="8"/>
  <c r="DV122" i="8"/>
  <c r="DV123" i="8"/>
  <c r="DV124" i="8"/>
  <c r="DV125" i="8"/>
  <c r="DV126" i="8"/>
  <c r="DV127" i="8"/>
  <c r="DV128" i="8"/>
  <c r="DV129" i="8"/>
  <c r="DV130" i="8"/>
  <c r="DV131" i="8"/>
  <c r="DV132" i="8"/>
  <c r="DV133" i="8"/>
  <c r="DV134" i="8"/>
  <c r="DV135" i="8"/>
  <c r="DV136" i="8"/>
  <c r="DV137" i="8"/>
  <c r="DV138" i="8"/>
  <c r="DW3" i="8"/>
  <c r="DW4" i="8"/>
  <c r="DW5" i="8"/>
  <c r="DW6" i="8"/>
  <c r="DW7" i="8"/>
  <c r="DW8" i="8"/>
  <c r="DW9" i="8"/>
  <c r="DW10" i="8"/>
  <c r="DW11" i="8"/>
  <c r="DW12" i="8"/>
  <c r="DW13" i="8"/>
  <c r="DW14" i="8"/>
  <c r="DW15" i="8"/>
  <c r="DW16" i="8"/>
  <c r="DW17" i="8"/>
  <c r="DW18" i="8"/>
  <c r="DW19" i="8"/>
  <c r="DW20" i="8"/>
  <c r="DW21" i="8"/>
  <c r="DW22" i="8"/>
  <c r="DW23" i="8"/>
  <c r="DW24" i="8"/>
  <c r="DW25" i="8"/>
  <c r="DW26" i="8"/>
  <c r="DW27" i="8"/>
  <c r="DW28" i="8"/>
  <c r="DW29" i="8"/>
  <c r="DW30" i="8"/>
  <c r="DW31" i="8"/>
  <c r="DW32" i="8"/>
  <c r="DW33" i="8"/>
  <c r="DW34" i="8"/>
  <c r="DW35" i="8"/>
  <c r="DW36" i="8"/>
  <c r="DW37" i="8"/>
  <c r="DW38" i="8"/>
  <c r="DW39" i="8"/>
  <c r="DW40" i="8"/>
  <c r="DW41" i="8"/>
  <c r="DW42" i="8"/>
  <c r="DW43" i="8"/>
  <c r="DW44" i="8"/>
  <c r="DW45" i="8"/>
  <c r="DW46" i="8"/>
  <c r="DW47" i="8"/>
  <c r="DW48" i="8"/>
  <c r="DW49" i="8"/>
  <c r="DW50" i="8"/>
  <c r="DW51" i="8"/>
  <c r="DW52" i="8"/>
  <c r="DW53" i="8"/>
  <c r="DW54" i="8"/>
  <c r="DW55" i="8"/>
  <c r="DW56" i="8"/>
  <c r="DW57" i="8"/>
  <c r="DW58" i="8"/>
  <c r="DW59" i="8"/>
  <c r="DW60" i="8"/>
  <c r="DW61" i="8"/>
  <c r="DW62" i="8"/>
  <c r="DW63" i="8"/>
  <c r="DW64" i="8"/>
  <c r="DW65" i="8"/>
  <c r="DW66" i="8"/>
  <c r="DW67" i="8"/>
  <c r="DW68" i="8"/>
  <c r="DW69" i="8"/>
  <c r="DW70" i="8"/>
  <c r="DW71" i="8"/>
  <c r="DW72" i="8"/>
  <c r="DW73" i="8"/>
  <c r="DW74" i="8"/>
  <c r="DW75" i="8"/>
  <c r="DW76" i="8"/>
  <c r="DW77" i="8"/>
  <c r="DW78" i="8"/>
  <c r="DW79" i="8"/>
  <c r="DW80" i="8"/>
  <c r="DW81" i="8"/>
  <c r="DW82" i="8"/>
  <c r="DW83" i="8"/>
  <c r="DW84" i="8"/>
  <c r="DW85" i="8"/>
  <c r="DW86" i="8"/>
  <c r="DW87" i="8"/>
  <c r="DW88" i="8"/>
  <c r="DW89" i="8"/>
  <c r="DW90" i="8"/>
  <c r="DW91" i="8"/>
  <c r="DW92" i="8"/>
  <c r="DW93" i="8"/>
  <c r="DW94" i="8"/>
  <c r="DW95" i="8"/>
  <c r="DW96" i="8"/>
  <c r="DW97" i="8"/>
  <c r="DW98" i="8"/>
  <c r="DW99" i="8"/>
  <c r="DW100" i="8"/>
  <c r="DW101" i="8"/>
  <c r="DW102" i="8"/>
  <c r="DW103" i="8"/>
  <c r="DW104" i="8"/>
  <c r="DW105" i="8"/>
  <c r="DW106" i="8"/>
  <c r="DW107" i="8"/>
  <c r="DW108" i="8"/>
  <c r="DW109" i="8"/>
  <c r="DW110" i="8"/>
  <c r="DW111" i="8"/>
  <c r="DW112" i="8"/>
  <c r="DW113" i="8"/>
  <c r="DW114" i="8"/>
  <c r="DW115" i="8"/>
  <c r="DW116" i="8"/>
  <c r="DW117" i="8"/>
  <c r="DW118" i="8"/>
  <c r="DW119" i="8"/>
  <c r="DW120" i="8"/>
  <c r="DW121" i="8"/>
  <c r="DW122" i="8"/>
  <c r="DW123" i="8"/>
  <c r="DW124" i="8"/>
  <c r="DW125" i="8"/>
  <c r="DW126" i="8"/>
  <c r="DW127" i="8"/>
  <c r="DW128" i="8"/>
  <c r="DW129" i="8"/>
  <c r="DW130" i="8"/>
  <c r="DW131" i="8"/>
  <c r="DW132" i="8"/>
  <c r="DW133" i="8"/>
  <c r="DW134" i="8"/>
  <c r="DW135" i="8"/>
  <c r="DW136" i="8"/>
  <c r="DW137" i="8"/>
  <c r="DW138" i="8"/>
  <c r="DX3" i="8"/>
  <c r="DX4" i="8"/>
  <c r="DX5" i="8"/>
  <c r="DX6" i="8"/>
  <c r="DX7" i="8"/>
  <c r="DX8" i="8"/>
  <c r="DX9" i="8"/>
  <c r="DX10" i="8"/>
  <c r="DX11" i="8"/>
  <c r="DX12" i="8"/>
  <c r="DX13" i="8"/>
  <c r="DX14" i="8"/>
  <c r="DX15" i="8"/>
  <c r="DX16" i="8"/>
  <c r="DX17" i="8"/>
  <c r="DX18" i="8"/>
  <c r="DX19" i="8"/>
  <c r="DX20" i="8"/>
  <c r="DX21" i="8"/>
  <c r="DX22" i="8"/>
  <c r="DX23" i="8"/>
  <c r="DX24" i="8"/>
  <c r="DX25" i="8"/>
  <c r="DX26" i="8"/>
  <c r="DX27" i="8"/>
  <c r="DX28" i="8"/>
  <c r="DX29" i="8"/>
  <c r="DX30" i="8"/>
  <c r="DX31" i="8"/>
  <c r="DX32" i="8"/>
  <c r="DX33" i="8"/>
  <c r="DX34" i="8"/>
  <c r="DX35" i="8"/>
  <c r="DX36" i="8"/>
  <c r="DX37" i="8"/>
  <c r="DX38" i="8"/>
  <c r="DX39" i="8"/>
  <c r="DX40" i="8"/>
  <c r="DX41" i="8"/>
  <c r="DX42" i="8"/>
  <c r="DX43" i="8"/>
  <c r="DX44" i="8"/>
  <c r="DX45" i="8"/>
  <c r="DX46" i="8"/>
  <c r="DX47" i="8"/>
  <c r="DX48" i="8"/>
  <c r="DX49" i="8"/>
  <c r="DX50" i="8"/>
  <c r="DX51" i="8"/>
  <c r="DX52" i="8"/>
  <c r="DX53" i="8"/>
  <c r="DX54" i="8"/>
  <c r="DX55" i="8"/>
  <c r="DX56" i="8"/>
  <c r="DX57" i="8"/>
  <c r="DX58" i="8"/>
  <c r="DX59" i="8"/>
  <c r="DX60" i="8"/>
  <c r="DX61" i="8"/>
  <c r="DX62" i="8"/>
  <c r="DX63" i="8"/>
  <c r="DX64" i="8"/>
  <c r="DX65" i="8"/>
  <c r="DX66" i="8"/>
  <c r="DX67" i="8"/>
  <c r="DX68" i="8"/>
  <c r="DX69" i="8"/>
  <c r="DX70" i="8"/>
  <c r="DX71" i="8"/>
  <c r="DX72" i="8"/>
  <c r="DX73" i="8"/>
  <c r="DX74" i="8"/>
  <c r="DX75" i="8"/>
  <c r="DX76" i="8"/>
  <c r="DX77" i="8"/>
  <c r="DX78" i="8"/>
  <c r="DX79" i="8"/>
  <c r="DX80" i="8"/>
  <c r="DX81" i="8"/>
  <c r="DX82" i="8"/>
  <c r="DX83" i="8"/>
  <c r="DX84" i="8"/>
  <c r="DX85" i="8"/>
  <c r="DX86" i="8"/>
  <c r="DX87" i="8"/>
  <c r="DX88" i="8"/>
  <c r="DX89" i="8"/>
  <c r="DX90" i="8"/>
  <c r="DX91" i="8"/>
  <c r="DX92" i="8"/>
  <c r="DX93" i="8"/>
  <c r="DX94" i="8"/>
  <c r="DX95" i="8"/>
  <c r="DX96" i="8"/>
  <c r="DX97" i="8"/>
  <c r="DX98" i="8"/>
  <c r="DX99" i="8"/>
  <c r="DX100" i="8"/>
  <c r="DX101" i="8"/>
  <c r="DX102" i="8"/>
  <c r="DX103" i="8"/>
  <c r="DX104" i="8"/>
  <c r="DX105" i="8"/>
  <c r="DX106" i="8"/>
  <c r="DX107" i="8"/>
  <c r="DX108" i="8"/>
  <c r="DX109" i="8"/>
  <c r="DX110" i="8"/>
  <c r="DX111" i="8"/>
  <c r="DX112" i="8"/>
  <c r="DX113" i="8"/>
  <c r="DX114" i="8"/>
  <c r="DX115" i="8"/>
  <c r="DX116" i="8"/>
  <c r="DX117" i="8"/>
  <c r="DX118" i="8"/>
  <c r="DX119" i="8"/>
  <c r="DX120" i="8"/>
  <c r="DX121" i="8"/>
  <c r="DX122" i="8"/>
  <c r="DX123" i="8"/>
  <c r="DX124" i="8"/>
  <c r="DX125" i="8"/>
  <c r="DX126" i="8"/>
  <c r="DX127" i="8"/>
  <c r="DX128" i="8"/>
  <c r="DX129" i="8"/>
  <c r="DX130" i="8"/>
  <c r="DX131" i="8"/>
  <c r="DX132" i="8"/>
  <c r="DX133" i="8"/>
  <c r="DX134" i="8"/>
  <c r="DX135" i="8"/>
  <c r="DX136" i="8"/>
  <c r="DX137" i="8"/>
  <c r="DX138" i="8"/>
  <c r="DY3" i="8"/>
  <c r="DY4" i="8"/>
  <c r="DY5" i="8"/>
  <c r="DY6" i="8"/>
  <c r="DY7" i="8"/>
  <c r="DY8" i="8"/>
  <c r="DY9" i="8"/>
  <c r="DY10" i="8"/>
  <c r="DY11" i="8"/>
  <c r="DY12" i="8"/>
  <c r="DY13" i="8"/>
  <c r="DY14" i="8"/>
  <c r="DY15" i="8"/>
  <c r="DY16" i="8"/>
  <c r="DY17" i="8"/>
  <c r="DY18" i="8"/>
  <c r="DY19" i="8"/>
  <c r="DY20" i="8"/>
  <c r="DY21" i="8"/>
  <c r="DY22" i="8"/>
  <c r="DY23" i="8"/>
  <c r="DY24" i="8"/>
  <c r="DY25" i="8"/>
  <c r="DY26" i="8"/>
  <c r="DY27" i="8"/>
  <c r="DY28" i="8"/>
  <c r="DY29" i="8"/>
  <c r="DY30" i="8"/>
  <c r="DY31" i="8"/>
  <c r="DY32" i="8"/>
  <c r="DY33" i="8"/>
  <c r="DY34" i="8"/>
  <c r="DY35" i="8"/>
  <c r="DY36" i="8"/>
  <c r="DY37" i="8"/>
  <c r="DY38" i="8"/>
  <c r="DY39" i="8"/>
  <c r="DY40" i="8"/>
  <c r="DY41" i="8"/>
  <c r="DY42" i="8"/>
  <c r="DY43" i="8"/>
  <c r="DY44" i="8"/>
  <c r="DY45" i="8"/>
  <c r="DY46" i="8"/>
  <c r="DY47" i="8"/>
  <c r="DY48" i="8"/>
  <c r="DY49" i="8"/>
  <c r="DY50" i="8"/>
  <c r="DY51" i="8"/>
  <c r="DY52" i="8"/>
  <c r="DY53" i="8"/>
  <c r="DY54" i="8"/>
  <c r="DY55" i="8"/>
  <c r="DY56" i="8"/>
  <c r="DY57" i="8"/>
  <c r="DY58" i="8"/>
  <c r="DY59" i="8"/>
  <c r="DY60" i="8"/>
  <c r="DY61" i="8"/>
  <c r="DY62" i="8"/>
  <c r="DY63" i="8"/>
  <c r="DY64" i="8"/>
  <c r="DY65" i="8"/>
  <c r="DY66" i="8"/>
  <c r="DY67" i="8"/>
  <c r="DY68" i="8"/>
  <c r="DY69" i="8"/>
  <c r="DY70" i="8"/>
  <c r="DY71" i="8"/>
  <c r="DY72" i="8"/>
  <c r="DY73" i="8"/>
  <c r="DY74" i="8"/>
  <c r="DY75" i="8"/>
  <c r="DY76" i="8"/>
  <c r="DY77" i="8"/>
  <c r="DY78" i="8"/>
  <c r="DY79" i="8"/>
  <c r="DY80" i="8"/>
  <c r="DY81" i="8"/>
  <c r="DY82" i="8"/>
  <c r="DY83" i="8"/>
  <c r="DY84" i="8"/>
  <c r="DY85" i="8"/>
  <c r="DY86" i="8"/>
  <c r="DY87" i="8"/>
  <c r="DY88" i="8"/>
  <c r="DY89" i="8"/>
  <c r="DY90" i="8"/>
  <c r="DY91" i="8"/>
  <c r="DY92" i="8"/>
  <c r="DY93" i="8"/>
  <c r="DY94" i="8"/>
  <c r="DY95" i="8"/>
  <c r="DY96" i="8"/>
  <c r="DY97" i="8"/>
  <c r="DY98" i="8"/>
  <c r="DY99" i="8"/>
  <c r="DY100" i="8"/>
  <c r="DY101" i="8"/>
  <c r="DY102" i="8"/>
  <c r="DY103" i="8"/>
  <c r="DY104" i="8"/>
  <c r="DY105" i="8"/>
  <c r="DY106" i="8"/>
  <c r="DY107" i="8"/>
  <c r="DY108" i="8"/>
  <c r="DY109" i="8"/>
  <c r="DY110" i="8"/>
  <c r="DY111" i="8"/>
  <c r="DY112" i="8"/>
  <c r="DY113" i="8"/>
  <c r="DY114" i="8"/>
  <c r="DY115" i="8"/>
  <c r="DY116" i="8"/>
  <c r="DY117" i="8"/>
  <c r="DY118" i="8"/>
  <c r="DY119" i="8"/>
  <c r="DY120" i="8"/>
  <c r="DY121" i="8"/>
  <c r="DY122" i="8"/>
  <c r="DY123" i="8"/>
  <c r="DY124" i="8"/>
  <c r="DY125" i="8"/>
  <c r="DY126" i="8"/>
  <c r="DY127" i="8"/>
  <c r="DY128" i="8"/>
  <c r="DY129" i="8"/>
  <c r="DY130" i="8"/>
  <c r="DY131" i="8"/>
  <c r="DY132" i="8"/>
  <c r="DY133" i="8"/>
  <c r="DY134" i="8"/>
  <c r="DY135" i="8"/>
  <c r="DY136" i="8"/>
  <c r="DY137" i="8"/>
  <c r="DY138" i="8"/>
  <c r="DZ3" i="8"/>
  <c r="DZ4" i="8"/>
  <c r="DZ5" i="8"/>
  <c r="DZ6" i="8"/>
  <c r="DZ7" i="8"/>
  <c r="DZ8" i="8"/>
  <c r="DZ9" i="8"/>
  <c r="DZ10" i="8"/>
  <c r="DZ11" i="8"/>
  <c r="DZ12" i="8"/>
  <c r="DZ13" i="8"/>
  <c r="DZ14" i="8"/>
  <c r="DZ15" i="8"/>
  <c r="DZ16" i="8"/>
  <c r="DZ17" i="8"/>
  <c r="DZ18" i="8"/>
  <c r="DZ19" i="8"/>
  <c r="DZ20" i="8"/>
  <c r="DZ21" i="8"/>
  <c r="DZ22" i="8"/>
  <c r="DZ23" i="8"/>
  <c r="DZ24" i="8"/>
  <c r="DZ25" i="8"/>
  <c r="DZ26" i="8"/>
  <c r="DZ27" i="8"/>
  <c r="DZ28" i="8"/>
  <c r="DZ29" i="8"/>
  <c r="DZ30" i="8"/>
  <c r="DZ31" i="8"/>
  <c r="DZ32" i="8"/>
  <c r="DZ33" i="8"/>
  <c r="DZ34" i="8"/>
  <c r="DZ35" i="8"/>
  <c r="DZ36" i="8"/>
  <c r="DZ37" i="8"/>
  <c r="DZ38" i="8"/>
  <c r="DZ39" i="8"/>
  <c r="DZ40" i="8"/>
  <c r="DZ41" i="8"/>
  <c r="DZ42" i="8"/>
  <c r="DZ43" i="8"/>
  <c r="DZ44" i="8"/>
  <c r="DZ45" i="8"/>
  <c r="DZ46" i="8"/>
  <c r="DZ47" i="8"/>
  <c r="DZ48" i="8"/>
  <c r="DZ49" i="8"/>
  <c r="DZ50" i="8"/>
  <c r="DZ51" i="8"/>
  <c r="DZ52" i="8"/>
  <c r="DZ53" i="8"/>
  <c r="DZ54" i="8"/>
  <c r="DZ55" i="8"/>
  <c r="DZ56" i="8"/>
  <c r="DZ57" i="8"/>
  <c r="DZ58" i="8"/>
  <c r="DZ59" i="8"/>
  <c r="DZ60" i="8"/>
  <c r="DZ61" i="8"/>
  <c r="DZ62" i="8"/>
  <c r="DZ63" i="8"/>
  <c r="DZ64" i="8"/>
  <c r="DZ65" i="8"/>
  <c r="DZ66" i="8"/>
  <c r="DZ67" i="8"/>
  <c r="DZ68" i="8"/>
  <c r="DZ69" i="8"/>
  <c r="DZ70" i="8"/>
  <c r="DZ71" i="8"/>
  <c r="DZ72" i="8"/>
  <c r="DZ73" i="8"/>
  <c r="DZ74" i="8"/>
  <c r="DZ75" i="8"/>
  <c r="DZ76" i="8"/>
  <c r="DZ77" i="8"/>
  <c r="DZ78" i="8"/>
  <c r="DZ79" i="8"/>
  <c r="DZ80" i="8"/>
  <c r="DZ81" i="8"/>
  <c r="DZ82" i="8"/>
  <c r="DZ83" i="8"/>
  <c r="DZ84" i="8"/>
  <c r="DZ85" i="8"/>
  <c r="DZ86" i="8"/>
  <c r="DZ87" i="8"/>
  <c r="DZ88" i="8"/>
  <c r="DZ89" i="8"/>
  <c r="DZ90" i="8"/>
  <c r="DZ91" i="8"/>
  <c r="DZ92" i="8"/>
  <c r="DZ93" i="8"/>
  <c r="DZ94" i="8"/>
  <c r="DZ95" i="8"/>
  <c r="DZ96" i="8"/>
  <c r="DZ97" i="8"/>
  <c r="DZ98" i="8"/>
  <c r="DZ99" i="8"/>
  <c r="DZ100" i="8"/>
  <c r="DZ101" i="8"/>
  <c r="DZ102" i="8"/>
  <c r="DZ103" i="8"/>
  <c r="DZ104" i="8"/>
  <c r="DZ105" i="8"/>
  <c r="DZ106" i="8"/>
  <c r="DZ107" i="8"/>
  <c r="DZ108" i="8"/>
  <c r="DZ109" i="8"/>
  <c r="DZ110" i="8"/>
  <c r="DZ111" i="8"/>
  <c r="DZ112" i="8"/>
  <c r="DZ113" i="8"/>
  <c r="DZ114" i="8"/>
  <c r="DZ115" i="8"/>
  <c r="DZ116" i="8"/>
  <c r="DZ117" i="8"/>
  <c r="DZ118" i="8"/>
  <c r="DZ119" i="8"/>
  <c r="DZ120" i="8"/>
  <c r="DZ121" i="8"/>
  <c r="DZ122" i="8"/>
  <c r="DZ123" i="8"/>
  <c r="DZ124" i="8"/>
  <c r="DZ125" i="8"/>
  <c r="DZ126" i="8"/>
  <c r="DZ127" i="8"/>
  <c r="DZ128" i="8"/>
  <c r="DZ129" i="8"/>
  <c r="DZ130" i="8"/>
  <c r="DZ131" i="8"/>
  <c r="DZ132" i="8"/>
  <c r="DZ133" i="8"/>
  <c r="DZ134" i="8"/>
  <c r="DZ135" i="8"/>
  <c r="DZ136" i="8"/>
  <c r="DZ137" i="8"/>
  <c r="DZ138" i="8"/>
  <c r="EA3" i="8"/>
  <c r="EA4" i="8"/>
  <c r="EA5" i="8"/>
  <c r="EA6" i="8"/>
  <c r="EA7" i="8"/>
  <c r="EA8" i="8"/>
  <c r="EA9" i="8"/>
  <c r="EA10" i="8"/>
  <c r="EA11" i="8"/>
  <c r="EA12" i="8"/>
  <c r="EA13" i="8"/>
  <c r="EA14" i="8"/>
  <c r="EA15" i="8"/>
  <c r="EA16" i="8"/>
  <c r="EA17" i="8"/>
  <c r="EA18" i="8"/>
  <c r="EA19" i="8"/>
  <c r="EA20" i="8"/>
  <c r="EA21" i="8"/>
  <c r="EA22" i="8"/>
  <c r="EA23" i="8"/>
  <c r="EA24" i="8"/>
  <c r="EA25" i="8"/>
  <c r="EA26" i="8"/>
  <c r="EA27" i="8"/>
  <c r="EA28" i="8"/>
  <c r="EA29" i="8"/>
  <c r="EA30" i="8"/>
  <c r="EA31" i="8"/>
  <c r="EA32" i="8"/>
  <c r="EA33" i="8"/>
  <c r="EA34" i="8"/>
  <c r="EA35" i="8"/>
  <c r="EA36" i="8"/>
  <c r="EA37" i="8"/>
  <c r="EA38" i="8"/>
  <c r="EA39" i="8"/>
  <c r="EA40" i="8"/>
  <c r="EA41" i="8"/>
  <c r="EA42" i="8"/>
  <c r="EA43" i="8"/>
  <c r="EA44" i="8"/>
  <c r="EA45" i="8"/>
  <c r="EA46" i="8"/>
  <c r="EA47" i="8"/>
  <c r="EA48" i="8"/>
  <c r="EA49" i="8"/>
  <c r="EA50" i="8"/>
  <c r="EA51" i="8"/>
  <c r="EA52" i="8"/>
  <c r="EA53" i="8"/>
  <c r="EA54" i="8"/>
  <c r="EA55" i="8"/>
  <c r="EA56" i="8"/>
  <c r="EA57" i="8"/>
  <c r="EA58" i="8"/>
  <c r="EA59" i="8"/>
  <c r="EA60" i="8"/>
  <c r="EA61" i="8"/>
  <c r="EA62" i="8"/>
  <c r="EA63" i="8"/>
  <c r="EA64" i="8"/>
  <c r="EA65" i="8"/>
  <c r="EA66" i="8"/>
  <c r="EA67" i="8"/>
  <c r="EA68" i="8"/>
  <c r="EA69" i="8"/>
  <c r="EA70" i="8"/>
  <c r="EA71" i="8"/>
  <c r="EA72" i="8"/>
  <c r="EA73" i="8"/>
  <c r="EA74" i="8"/>
  <c r="EA75" i="8"/>
  <c r="EA76" i="8"/>
  <c r="EA77" i="8"/>
  <c r="EA78" i="8"/>
  <c r="EA79" i="8"/>
  <c r="EA80" i="8"/>
  <c r="EA81" i="8"/>
  <c r="EA82" i="8"/>
  <c r="EA83" i="8"/>
  <c r="EA84" i="8"/>
  <c r="EA85" i="8"/>
  <c r="EA86" i="8"/>
  <c r="EA87" i="8"/>
  <c r="EA88" i="8"/>
  <c r="EA89" i="8"/>
  <c r="EA90" i="8"/>
  <c r="EA91" i="8"/>
  <c r="EA92" i="8"/>
  <c r="EA93" i="8"/>
  <c r="EA94" i="8"/>
  <c r="EA95" i="8"/>
  <c r="EA96" i="8"/>
  <c r="EA97" i="8"/>
  <c r="EA98" i="8"/>
  <c r="EA99" i="8"/>
  <c r="EA100" i="8"/>
  <c r="EA101" i="8"/>
  <c r="EA102" i="8"/>
  <c r="EA103" i="8"/>
  <c r="EA104" i="8"/>
  <c r="EA105" i="8"/>
  <c r="EA106" i="8"/>
  <c r="EA107" i="8"/>
  <c r="EA108" i="8"/>
  <c r="EA109" i="8"/>
  <c r="EA110" i="8"/>
  <c r="EA111" i="8"/>
  <c r="EA112" i="8"/>
  <c r="EA113" i="8"/>
  <c r="EA114" i="8"/>
  <c r="EA115" i="8"/>
  <c r="EA116" i="8"/>
  <c r="EA117" i="8"/>
  <c r="EA118" i="8"/>
  <c r="EA119" i="8"/>
  <c r="EA120" i="8"/>
  <c r="EA121" i="8"/>
  <c r="EA122" i="8"/>
  <c r="EA123" i="8"/>
  <c r="EA124" i="8"/>
  <c r="EA125" i="8"/>
  <c r="EA126" i="8"/>
  <c r="EA127" i="8"/>
  <c r="EA128" i="8"/>
  <c r="EA129" i="8"/>
  <c r="EA130" i="8"/>
  <c r="EA131" i="8"/>
  <c r="EA132" i="8"/>
  <c r="EA133" i="8"/>
  <c r="EA134" i="8"/>
  <c r="EA135" i="8"/>
  <c r="EA136" i="8"/>
  <c r="EA137" i="8"/>
  <c r="EA138" i="8"/>
  <c r="EB3" i="8"/>
  <c r="EB4" i="8"/>
  <c r="EB5" i="8"/>
  <c r="EB6" i="8"/>
  <c r="EB7" i="8"/>
  <c r="EB8" i="8"/>
  <c r="EB9" i="8"/>
  <c r="EB10" i="8"/>
  <c r="EB11" i="8"/>
  <c r="EB12" i="8"/>
  <c r="EB13" i="8"/>
  <c r="EB14" i="8"/>
  <c r="EB15" i="8"/>
  <c r="EB16" i="8"/>
  <c r="EB17" i="8"/>
  <c r="EB18" i="8"/>
  <c r="EB19" i="8"/>
  <c r="EB20" i="8"/>
  <c r="EB21" i="8"/>
  <c r="EB22" i="8"/>
  <c r="EB23" i="8"/>
  <c r="EB24" i="8"/>
  <c r="EB25" i="8"/>
  <c r="EB26" i="8"/>
  <c r="EB27" i="8"/>
  <c r="EB28" i="8"/>
  <c r="EB29" i="8"/>
  <c r="EB30" i="8"/>
  <c r="EB31" i="8"/>
  <c r="EB32" i="8"/>
  <c r="EB33" i="8"/>
  <c r="EB34" i="8"/>
  <c r="EB35" i="8"/>
  <c r="EB36" i="8"/>
  <c r="EB37" i="8"/>
  <c r="EB38" i="8"/>
  <c r="EB39" i="8"/>
  <c r="EB40" i="8"/>
  <c r="EB41" i="8"/>
  <c r="EB42" i="8"/>
  <c r="EB43" i="8"/>
  <c r="EB44" i="8"/>
  <c r="EB45" i="8"/>
  <c r="EB46" i="8"/>
  <c r="EB47" i="8"/>
  <c r="EB48" i="8"/>
  <c r="EB49" i="8"/>
  <c r="EB50" i="8"/>
  <c r="EB51" i="8"/>
  <c r="EB52" i="8"/>
  <c r="EB53" i="8"/>
  <c r="EB54" i="8"/>
  <c r="EB55" i="8"/>
  <c r="EB56" i="8"/>
  <c r="EB57" i="8"/>
  <c r="EB58" i="8"/>
  <c r="EB59" i="8"/>
  <c r="EB60" i="8"/>
  <c r="EB61" i="8"/>
  <c r="EB62" i="8"/>
  <c r="EB63" i="8"/>
  <c r="EB64" i="8"/>
  <c r="EB65" i="8"/>
  <c r="EB66" i="8"/>
  <c r="EB67" i="8"/>
  <c r="EB68" i="8"/>
  <c r="EB69" i="8"/>
  <c r="EB70" i="8"/>
  <c r="EB71" i="8"/>
  <c r="EB72" i="8"/>
  <c r="EB73" i="8"/>
  <c r="EB74" i="8"/>
  <c r="EB75" i="8"/>
  <c r="EB76" i="8"/>
  <c r="EB77" i="8"/>
  <c r="EB78" i="8"/>
  <c r="EB79" i="8"/>
  <c r="EB80" i="8"/>
  <c r="EB81" i="8"/>
  <c r="EB82" i="8"/>
  <c r="EB83" i="8"/>
  <c r="EB84" i="8"/>
  <c r="EB85" i="8"/>
  <c r="EB86" i="8"/>
  <c r="EB87" i="8"/>
  <c r="EB88" i="8"/>
  <c r="EB89" i="8"/>
  <c r="EB90" i="8"/>
  <c r="EB91" i="8"/>
  <c r="EB92" i="8"/>
  <c r="EB93" i="8"/>
  <c r="EB94" i="8"/>
  <c r="EB95" i="8"/>
  <c r="EB96" i="8"/>
  <c r="EB97" i="8"/>
  <c r="EB98" i="8"/>
  <c r="EB99" i="8"/>
  <c r="EB100" i="8"/>
  <c r="EB101" i="8"/>
  <c r="EB102" i="8"/>
  <c r="EB103" i="8"/>
  <c r="EB104" i="8"/>
  <c r="EB105" i="8"/>
  <c r="EB106" i="8"/>
  <c r="EB107" i="8"/>
  <c r="EB108" i="8"/>
  <c r="EB109" i="8"/>
  <c r="EB110" i="8"/>
  <c r="EB111" i="8"/>
  <c r="EB112" i="8"/>
  <c r="EB113" i="8"/>
  <c r="EB114" i="8"/>
  <c r="EB115" i="8"/>
  <c r="EB116" i="8"/>
  <c r="EB117" i="8"/>
  <c r="EB118" i="8"/>
  <c r="EB119" i="8"/>
  <c r="EB120" i="8"/>
  <c r="EB121" i="8"/>
  <c r="EB122" i="8"/>
  <c r="EB123" i="8"/>
  <c r="EB124" i="8"/>
  <c r="EB125" i="8"/>
  <c r="EB126" i="8"/>
  <c r="EB127" i="8"/>
  <c r="EB128" i="8"/>
  <c r="EB129" i="8"/>
  <c r="EB130" i="8"/>
  <c r="EB131" i="8"/>
  <c r="EB132" i="8"/>
  <c r="EB133" i="8"/>
  <c r="EB134" i="8"/>
  <c r="EB135" i="8"/>
  <c r="EB136" i="8"/>
  <c r="EB137" i="8"/>
  <c r="EB138" i="8"/>
  <c r="EC3" i="8"/>
  <c r="EC4" i="8"/>
  <c r="EC5" i="8"/>
  <c r="EC6" i="8"/>
  <c r="EC7" i="8"/>
  <c r="EC8" i="8"/>
  <c r="EC9" i="8"/>
  <c r="EC10" i="8"/>
  <c r="EC11" i="8"/>
  <c r="EC12" i="8"/>
  <c r="EC13" i="8"/>
  <c r="EC14" i="8"/>
  <c r="EC15" i="8"/>
  <c r="EC16" i="8"/>
  <c r="EC17" i="8"/>
  <c r="EC18" i="8"/>
  <c r="EC19" i="8"/>
  <c r="EC20" i="8"/>
  <c r="EC21" i="8"/>
  <c r="EC22" i="8"/>
  <c r="EC23" i="8"/>
  <c r="EC24" i="8"/>
  <c r="EC25" i="8"/>
  <c r="EC26" i="8"/>
  <c r="EC27" i="8"/>
  <c r="EC28" i="8"/>
  <c r="EC29" i="8"/>
  <c r="EC30" i="8"/>
  <c r="EC31" i="8"/>
  <c r="EC32" i="8"/>
  <c r="EC33" i="8"/>
  <c r="EC34" i="8"/>
  <c r="EC35" i="8"/>
  <c r="EC36" i="8"/>
  <c r="EC37" i="8"/>
  <c r="EC38" i="8"/>
  <c r="EC39" i="8"/>
  <c r="EC40" i="8"/>
  <c r="EC41" i="8"/>
  <c r="EC42" i="8"/>
  <c r="EC43" i="8"/>
  <c r="EC44" i="8"/>
  <c r="EC45" i="8"/>
  <c r="EC46" i="8"/>
  <c r="EC47" i="8"/>
  <c r="EC48" i="8"/>
  <c r="EC49" i="8"/>
  <c r="EC50" i="8"/>
  <c r="EC51" i="8"/>
  <c r="EC52" i="8"/>
  <c r="EC53" i="8"/>
  <c r="EC54" i="8"/>
  <c r="EC55" i="8"/>
  <c r="EC56" i="8"/>
  <c r="EC57" i="8"/>
  <c r="EC58" i="8"/>
  <c r="EC59" i="8"/>
  <c r="EC60" i="8"/>
  <c r="EC61" i="8"/>
  <c r="EC62" i="8"/>
  <c r="EC63" i="8"/>
  <c r="EC64" i="8"/>
  <c r="EC65" i="8"/>
  <c r="EC66" i="8"/>
  <c r="EC67" i="8"/>
  <c r="EC68" i="8"/>
  <c r="EC69" i="8"/>
  <c r="EC70" i="8"/>
  <c r="EC71" i="8"/>
  <c r="EC72" i="8"/>
  <c r="EC73" i="8"/>
  <c r="EC74" i="8"/>
  <c r="EC75" i="8"/>
  <c r="EC76" i="8"/>
  <c r="EC77" i="8"/>
  <c r="EC78" i="8"/>
  <c r="EC79" i="8"/>
  <c r="EC80" i="8"/>
  <c r="EC81" i="8"/>
  <c r="EC82" i="8"/>
  <c r="EC83" i="8"/>
  <c r="EC84" i="8"/>
  <c r="EC85" i="8"/>
  <c r="EC86" i="8"/>
  <c r="EC87" i="8"/>
  <c r="EC88" i="8"/>
  <c r="EC89" i="8"/>
  <c r="EC90" i="8"/>
  <c r="EC91" i="8"/>
  <c r="EC92" i="8"/>
  <c r="EC93" i="8"/>
  <c r="EC94" i="8"/>
  <c r="EC95" i="8"/>
  <c r="EC96" i="8"/>
  <c r="EC97" i="8"/>
  <c r="EC98" i="8"/>
  <c r="EC99" i="8"/>
  <c r="EC100" i="8"/>
  <c r="EC101" i="8"/>
  <c r="EC102" i="8"/>
  <c r="EC103" i="8"/>
  <c r="EC104" i="8"/>
  <c r="EC105" i="8"/>
  <c r="EC106" i="8"/>
  <c r="EC107" i="8"/>
  <c r="EC108" i="8"/>
  <c r="EC109" i="8"/>
  <c r="EC110" i="8"/>
  <c r="EC111" i="8"/>
  <c r="EC112" i="8"/>
  <c r="EC113" i="8"/>
  <c r="EC114" i="8"/>
  <c r="EC115" i="8"/>
  <c r="EC116" i="8"/>
  <c r="EC117" i="8"/>
  <c r="EC118" i="8"/>
  <c r="EC119" i="8"/>
  <c r="EC120" i="8"/>
  <c r="EC121" i="8"/>
  <c r="EC122" i="8"/>
  <c r="EC123" i="8"/>
  <c r="EC124" i="8"/>
  <c r="EC125" i="8"/>
  <c r="EC126" i="8"/>
  <c r="EC127" i="8"/>
  <c r="EC128" i="8"/>
  <c r="EC129" i="8"/>
  <c r="EC130" i="8"/>
  <c r="EC131" i="8"/>
  <c r="EC132" i="8"/>
  <c r="EC133" i="8"/>
  <c r="EC134" i="8"/>
  <c r="EC135" i="8"/>
  <c r="EC136" i="8"/>
  <c r="EC137" i="8"/>
  <c r="EC138" i="8"/>
  <c r="ED3" i="8"/>
  <c r="ED4" i="8"/>
  <c r="ED5" i="8"/>
  <c r="ED6" i="8"/>
  <c r="ED7" i="8"/>
  <c r="ED8" i="8"/>
  <c r="ED9" i="8"/>
  <c r="ED10" i="8"/>
  <c r="ED11" i="8"/>
  <c r="ED12" i="8"/>
  <c r="ED13" i="8"/>
  <c r="ED14" i="8"/>
  <c r="ED15" i="8"/>
  <c r="ED16" i="8"/>
  <c r="ED17" i="8"/>
  <c r="ED18" i="8"/>
  <c r="ED19" i="8"/>
  <c r="ED20" i="8"/>
  <c r="ED21" i="8"/>
  <c r="ED22" i="8"/>
  <c r="ED23" i="8"/>
  <c r="ED24" i="8"/>
  <c r="ED25" i="8"/>
  <c r="ED26" i="8"/>
  <c r="ED27" i="8"/>
  <c r="ED28" i="8"/>
  <c r="ED29" i="8"/>
  <c r="ED30" i="8"/>
  <c r="ED31" i="8"/>
  <c r="ED32" i="8"/>
  <c r="ED33" i="8"/>
  <c r="ED34" i="8"/>
  <c r="ED35" i="8"/>
  <c r="ED36" i="8"/>
  <c r="ED37" i="8"/>
  <c r="ED38" i="8"/>
  <c r="ED39" i="8"/>
  <c r="ED40" i="8"/>
  <c r="ED41" i="8"/>
  <c r="ED42" i="8"/>
  <c r="ED43" i="8"/>
  <c r="ED44" i="8"/>
  <c r="ED45" i="8"/>
  <c r="ED46" i="8"/>
  <c r="ED47" i="8"/>
  <c r="ED48" i="8"/>
  <c r="ED49" i="8"/>
  <c r="ED50" i="8"/>
  <c r="ED51" i="8"/>
  <c r="ED52" i="8"/>
  <c r="ED53" i="8"/>
  <c r="ED54" i="8"/>
  <c r="ED55" i="8"/>
  <c r="ED56" i="8"/>
  <c r="ED57" i="8"/>
  <c r="ED58" i="8"/>
  <c r="ED59" i="8"/>
  <c r="ED60" i="8"/>
  <c r="ED61" i="8"/>
  <c r="ED62" i="8"/>
  <c r="ED63" i="8"/>
  <c r="ED64" i="8"/>
  <c r="ED65" i="8"/>
  <c r="ED66" i="8"/>
  <c r="ED67" i="8"/>
  <c r="ED68" i="8"/>
  <c r="ED69" i="8"/>
  <c r="ED70" i="8"/>
  <c r="ED71" i="8"/>
  <c r="ED72" i="8"/>
  <c r="ED73" i="8"/>
  <c r="ED74" i="8"/>
  <c r="ED75" i="8"/>
  <c r="ED76" i="8"/>
  <c r="ED77" i="8"/>
  <c r="ED78" i="8"/>
  <c r="ED79" i="8"/>
  <c r="ED80" i="8"/>
  <c r="ED81" i="8"/>
  <c r="ED82" i="8"/>
  <c r="ED83" i="8"/>
  <c r="ED84" i="8"/>
  <c r="ED85" i="8"/>
  <c r="ED86" i="8"/>
  <c r="ED87" i="8"/>
  <c r="ED88" i="8"/>
  <c r="ED89" i="8"/>
  <c r="ED90" i="8"/>
  <c r="ED91" i="8"/>
  <c r="ED92" i="8"/>
  <c r="ED93" i="8"/>
  <c r="ED94" i="8"/>
  <c r="ED95" i="8"/>
  <c r="ED96" i="8"/>
  <c r="ED97" i="8"/>
  <c r="ED98" i="8"/>
  <c r="ED99" i="8"/>
  <c r="ED100" i="8"/>
  <c r="ED101" i="8"/>
  <c r="ED102" i="8"/>
  <c r="ED103" i="8"/>
  <c r="ED104" i="8"/>
  <c r="ED105" i="8"/>
  <c r="ED106" i="8"/>
  <c r="ED107" i="8"/>
  <c r="ED108" i="8"/>
  <c r="ED109" i="8"/>
  <c r="ED110" i="8"/>
  <c r="ED111" i="8"/>
  <c r="ED112" i="8"/>
  <c r="ED113" i="8"/>
  <c r="ED114" i="8"/>
  <c r="ED115" i="8"/>
  <c r="ED116" i="8"/>
  <c r="ED117" i="8"/>
  <c r="ED118" i="8"/>
  <c r="ED119" i="8"/>
  <c r="ED120" i="8"/>
  <c r="ED121" i="8"/>
  <c r="ED122" i="8"/>
  <c r="ED123" i="8"/>
  <c r="ED124" i="8"/>
  <c r="ED125" i="8"/>
  <c r="ED126" i="8"/>
  <c r="ED127" i="8"/>
  <c r="ED128" i="8"/>
  <c r="ED129" i="8"/>
  <c r="ED130" i="8"/>
  <c r="ED131" i="8"/>
  <c r="ED132" i="8"/>
  <c r="ED133" i="8"/>
  <c r="ED134" i="8"/>
  <c r="ED135" i="8"/>
  <c r="ED136" i="8"/>
  <c r="ED137" i="8"/>
  <c r="ED138" i="8"/>
  <c r="AL4" i="2"/>
  <c r="AL5" i="2"/>
  <c r="AL6" i="2"/>
  <c r="AL7" i="2"/>
  <c r="AL8" i="2"/>
  <c r="AL9" i="2"/>
  <c r="AL10" i="2"/>
  <c r="AL11" i="2"/>
  <c r="AL12" i="2"/>
  <c r="AL13" i="2"/>
  <c r="AL14" i="2"/>
  <c r="AL15" i="2"/>
  <c r="AL16" i="2"/>
  <c r="AL17" i="2"/>
  <c r="AL18" i="2"/>
  <c r="AL19" i="2"/>
  <c r="AL20" i="2"/>
  <c r="AL21" i="2"/>
  <c r="AL22" i="2"/>
  <c r="AL23" i="2"/>
  <c r="A17" i="9"/>
  <c r="A18" i="9"/>
  <c r="A19" i="9"/>
  <c r="A20" i="9"/>
  <c r="A21" i="9"/>
  <c r="A22" i="9"/>
  <c r="A23" i="9"/>
  <c r="A24" i="9"/>
  <c r="A25" i="9"/>
  <c r="A26" i="9"/>
  <c r="A27" i="9"/>
  <c r="A28" i="9"/>
  <c r="A29" i="9"/>
  <c r="A11" i="9"/>
  <c r="A12" i="9"/>
  <c r="A13" i="9"/>
  <c r="A14" i="9"/>
  <c r="A15" i="9"/>
  <c r="A16" i="9"/>
  <c r="A10" i="9"/>
  <c r="L7" i="9"/>
  <c r="F3" i="9"/>
  <c r="P3" i="9" s="1"/>
  <c r="C175" i="10" a="1"/>
  <c r="C175" i="10" s="1"/>
  <c r="D175" i="10" s="1"/>
  <c r="L175" i="10" s="1"/>
  <c r="C174" i="10" a="1"/>
  <c r="C174" i="10" s="1"/>
  <c r="D174" i="10" s="1"/>
  <c r="L174" i="10" s="1"/>
  <c r="C173" i="10" a="1"/>
  <c r="C173" i="10" s="1"/>
  <c r="D173" i="10" s="1"/>
  <c r="L173" i="10" s="1"/>
  <c r="C172" i="10" a="1"/>
  <c r="C172" i="10" s="1"/>
  <c r="D172" i="10" s="1"/>
  <c r="L172" i="10" s="1"/>
  <c r="C171" i="10" a="1"/>
  <c r="C171" i="10" s="1"/>
  <c r="D171" i="10" s="1"/>
  <c r="L171" i="10" s="1"/>
  <c r="C170" i="10" a="1"/>
  <c r="C170" i="10" s="1"/>
  <c r="D170" i="10" s="1"/>
  <c r="L170" i="10" s="1"/>
  <c r="C169" i="10" a="1"/>
  <c r="C169" i="10" s="1"/>
  <c r="D169" i="10" s="1"/>
  <c r="L169" i="10" s="1"/>
  <c r="C168" i="10" a="1"/>
  <c r="C168" i="10" s="1"/>
  <c r="D168" i="10" s="1"/>
  <c r="L168" i="10" s="1"/>
  <c r="C167" i="10" a="1"/>
  <c r="C167" i="10" s="1"/>
  <c r="D167" i="10" s="1"/>
  <c r="L167" i="10" s="1"/>
  <c r="C166" i="10" a="1"/>
  <c r="C166" i="10" s="1"/>
  <c r="D166" i="10" s="1"/>
  <c r="L166" i="10" s="1"/>
  <c r="C165" i="10" a="1"/>
  <c r="C165" i="10" s="1"/>
  <c r="D165" i="10" s="1"/>
  <c r="L165" i="10" s="1"/>
  <c r="C164" i="10" a="1"/>
  <c r="C164" i="10" s="1"/>
  <c r="D164" i="10" s="1"/>
  <c r="L164" i="10" s="1"/>
  <c r="C163" i="10" a="1"/>
  <c r="C163" i="10" s="1"/>
  <c r="D163" i="10" s="1"/>
  <c r="L163" i="10" s="1"/>
  <c r="C162" i="10" a="1"/>
  <c r="C162" i="10" s="1"/>
  <c r="D162" i="10" s="1"/>
  <c r="L162" i="10" s="1"/>
  <c r="C161" i="10" a="1"/>
  <c r="C161" i="10" s="1"/>
  <c r="D161" i="10" s="1"/>
  <c r="L161" i="10" s="1"/>
  <c r="C160" i="10" a="1"/>
  <c r="C160" i="10" s="1"/>
  <c r="D160" i="10" s="1"/>
  <c r="L160" i="10" s="1"/>
  <c r="C159" i="10" a="1"/>
  <c r="C159" i="10" s="1"/>
  <c r="D159" i="10" s="1"/>
  <c r="L159" i="10" s="1"/>
  <c r="C158" i="10" a="1"/>
  <c r="C158" i="10" s="1"/>
  <c r="D158" i="10" s="1"/>
  <c r="L158" i="10" s="1"/>
  <c r="C157" i="10" a="1"/>
  <c r="C157" i="10" s="1"/>
  <c r="D157" i="10" s="1"/>
  <c r="L157" i="10" s="1"/>
  <c r="C156" i="10" a="1"/>
  <c r="C156" i="10" s="1"/>
  <c r="D156" i="10" s="1"/>
  <c r="L156" i="10" s="1"/>
  <c r="C155" i="10" a="1"/>
  <c r="C155" i="10" s="1"/>
  <c r="D155" i="10" s="1"/>
  <c r="L155" i="10" s="1"/>
  <c r="C154" i="10" a="1"/>
  <c r="C154" i="10" s="1"/>
  <c r="D154" i="10" s="1"/>
  <c r="L154" i="10" s="1"/>
  <c r="C153" i="10" a="1"/>
  <c r="C153" i="10" s="1"/>
  <c r="D153" i="10" s="1"/>
  <c r="L153" i="10" s="1"/>
  <c r="C152" i="10" a="1"/>
  <c r="C152" i="10" s="1"/>
  <c r="D152" i="10" s="1"/>
  <c r="L152" i="10" s="1"/>
  <c r="C151" i="10" a="1"/>
  <c r="C151" i="10" s="1"/>
  <c r="D151" i="10" s="1"/>
  <c r="L151" i="10" s="1"/>
  <c r="C150" i="10" a="1"/>
  <c r="C150" i="10" s="1"/>
  <c r="D150" i="10" s="1"/>
  <c r="L150" i="10" s="1"/>
  <c r="C149" i="10" a="1"/>
  <c r="C149" i="10" s="1"/>
  <c r="D149" i="10" s="1"/>
  <c r="L149" i="10" s="1"/>
  <c r="C148" i="10" a="1"/>
  <c r="C148" i="10" s="1"/>
  <c r="D148" i="10" s="1"/>
  <c r="L148" i="10" s="1"/>
  <c r="C147" i="10" a="1"/>
  <c r="C147" i="10" s="1"/>
  <c r="D147" i="10" s="1"/>
  <c r="L147" i="10" s="1"/>
  <c r="C146" i="10" a="1"/>
  <c r="C146" i="10" s="1"/>
  <c r="D146" i="10" s="1"/>
  <c r="L146" i="10" s="1"/>
  <c r="C145" i="10" a="1"/>
  <c r="C145" i="10" s="1"/>
  <c r="D145" i="10" s="1"/>
  <c r="L145" i="10" s="1"/>
  <c r="C144" i="10" a="1"/>
  <c r="C144" i="10" s="1"/>
  <c r="D144" i="10" s="1"/>
  <c r="L144" i="10" s="1"/>
  <c r="C143" i="10" a="1"/>
  <c r="C143" i="10" s="1"/>
  <c r="D143" i="10" s="1"/>
  <c r="L143" i="10" s="1"/>
  <c r="C142" i="10" a="1"/>
  <c r="C142" i="10" s="1"/>
  <c r="D142" i="10" s="1"/>
  <c r="L142" i="10" s="1"/>
  <c r="C141" i="10" a="1"/>
  <c r="C141" i="10" s="1"/>
  <c r="D141" i="10" s="1"/>
  <c r="L141" i="10" s="1"/>
  <c r="C140" i="10" a="1"/>
  <c r="C140" i="10" s="1"/>
  <c r="D140" i="10" s="1"/>
  <c r="L140" i="10" s="1"/>
  <c r="C139" i="10" a="1"/>
  <c r="C139" i="10" s="1"/>
  <c r="D139" i="10" s="1"/>
  <c r="L139" i="10" s="1"/>
  <c r="C138" i="10" a="1"/>
  <c r="C138" i="10" s="1"/>
  <c r="D138" i="10" s="1"/>
  <c r="L138" i="10" s="1"/>
  <c r="C137" i="10" a="1"/>
  <c r="C137" i="10" s="1"/>
  <c r="D137" i="10" s="1"/>
  <c r="L137" i="10" s="1"/>
  <c r="C136" i="10" a="1"/>
  <c r="C136" i="10" s="1"/>
  <c r="D136" i="10" s="1"/>
  <c r="L136" i="10" s="1"/>
  <c r="C135" i="10" a="1"/>
  <c r="C135" i="10" s="1"/>
  <c r="D135" i="10" s="1"/>
  <c r="L135" i="10" s="1"/>
  <c r="C134" i="10" a="1"/>
  <c r="C134" i="10" s="1"/>
  <c r="D134" i="10" s="1"/>
  <c r="L134" i="10" s="1"/>
  <c r="C133" i="10" a="1"/>
  <c r="C133" i="10" s="1"/>
  <c r="D133" i="10" s="1"/>
  <c r="L133" i="10" s="1"/>
  <c r="C132" i="10" a="1"/>
  <c r="C132" i="10" s="1"/>
  <c r="D132" i="10" s="1"/>
  <c r="L132" i="10" s="1"/>
  <c r="C131" i="10" a="1"/>
  <c r="C131" i="10" s="1"/>
  <c r="D131" i="10" s="1"/>
  <c r="L131" i="10" s="1"/>
  <c r="C130" i="10" a="1"/>
  <c r="C130" i="10" s="1"/>
  <c r="D130" i="10" s="1"/>
  <c r="L130" i="10" s="1"/>
  <c r="C129" i="10" a="1"/>
  <c r="C129" i="10" s="1"/>
  <c r="D129" i="10" s="1"/>
  <c r="L129" i="10" s="1"/>
  <c r="C128" i="10" a="1"/>
  <c r="C128" i="10" s="1"/>
  <c r="D128" i="10" s="1"/>
  <c r="L128" i="10" s="1"/>
  <c r="C127" i="10" a="1"/>
  <c r="C127" i="10" s="1"/>
  <c r="D127" i="10" s="1"/>
  <c r="L127" i="10" s="1"/>
  <c r="C126" i="10" a="1"/>
  <c r="C126" i="10" s="1"/>
  <c r="D126" i="10" s="1"/>
  <c r="L126" i="10" s="1"/>
  <c r="C125" i="10" a="1"/>
  <c r="C125" i="10" s="1"/>
  <c r="D125" i="10" s="1"/>
  <c r="L125" i="10" s="1"/>
  <c r="C124" i="10" a="1"/>
  <c r="C124" i="10" s="1"/>
  <c r="D124" i="10" s="1"/>
  <c r="L124" i="10" s="1"/>
  <c r="C123" i="10" a="1"/>
  <c r="C123" i="10" s="1"/>
  <c r="D123" i="10" s="1"/>
  <c r="L123" i="10" s="1"/>
  <c r="C122" i="10" a="1"/>
  <c r="C122" i="10" s="1"/>
  <c r="D122" i="10" s="1"/>
  <c r="L122" i="10" s="1"/>
  <c r="C121" i="10" a="1"/>
  <c r="C121" i="10" s="1"/>
  <c r="D121" i="10" s="1"/>
  <c r="L121" i="10" s="1"/>
  <c r="C120" i="10" a="1"/>
  <c r="C120" i="10" s="1"/>
  <c r="D120" i="10" s="1"/>
  <c r="L120" i="10" s="1"/>
  <c r="C119" i="10" a="1"/>
  <c r="C119" i="10" s="1"/>
  <c r="D119" i="10" s="1"/>
  <c r="L119" i="10" s="1"/>
  <c r="C118" i="10" a="1"/>
  <c r="C118" i="10" s="1"/>
  <c r="D118" i="10" s="1"/>
  <c r="L118" i="10" s="1"/>
  <c r="C117" i="10" a="1"/>
  <c r="C117" i="10" s="1"/>
  <c r="D117" i="10" s="1"/>
  <c r="L117" i="10" s="1"/>
  <c r="C116" i="10" a="1"/>
  <c r="C116" i="10" s="1"/>
  <c r="D116" i="10" s="1"/>
  <c r="L116" i="10" s="1"/>
  <c r="C115" i="10" a="1"/>
  <c r="C115" i="10" s="1"/>
  <c r="D115" i="10" s="1"/>
  <c r="L115" i="10" s="1"/>
  <c r="C114" i="10" a="1"/>
  <c r="C114" i="10" s="1"/>
  <c r="D114" i="10" s="1"/>
  <c r="L114" i="10" s="1"/>
  <c r="C113" i="10" a="1"/>
  <c r="C113" i="10" s="1"/>
  <c r="D113" i="10" s="1"/>
  <c r="L113" i="10" s="1"/>
  <c r="C112" i="10" a="1"/>
  <c r="C112" i="10" s="1"/>
  <c r="D112" i="10" s="1"/>
  <c r="L112" i="10" s="1"/>
  <c r="C111" i="10" a="1"/>
  <c r="C111" i="10" s="1"/>
  <c r="D111" i="10" s="1"/>
  <c r="L111" i="10" s="1"/>
  <c r="C110" i="10" a="1"/>
  <c r="C110" i="10" s="1"/>
  <c r="D110" i="10" s="1"/>
  <c r="L110" i="10" s="1"/>
  <c r="C109" i="10" a="1"/>
  <c r="C109" i="10" s="1"/>
  <c r="D109" i="10" s="1"/>
  <c r="L109" i="10" s="1"/>
  <c r="C108" i="10" a="1"/>
  <c r="C108" i="10" s="1"/>
  <c r="D108" i="10" s="1"/>
  <c r="L108" i="10" s="1"/>
  <c r="C107" i="10" a="1"/>
  <c r="C107" i="10" s="1"/>
  <c r="D107" i="10" s="1"/>
  <c r="L107" i="10" s="1"/>
  <c r="C106" i="10" a="1"/>
  <c r="C106" i="10" s="1"/>
  <c r="D106" i="10" s="1"/>
  <c r="L106" i="10" s="1"/>
  <c r="C105" i="10" a="1"/>
  <c r="C105" i="10" s="1"/>
  <c r="D105" i="10" s="1"/>
  <c r="L105" i="10" s="1"/>
  <c r="C104" i="10" a="1"/>
  <c r="C104" i="10" s="1"/>
  <c r="D104" i="10" s="1"/>
  <c r="L104" i="10" s="1"/>
  <c r="C103" i="10" a="1"/>
  <c r="C103" i="10" s="1"/>
  <c r="D103" i="10" s="1"/>
  <c r="L103" i="10" s="1"/>
  <c r="C102" i="10" a="1"/>
  <c r="C102" i="10" s="1"/>
  <c r="D102" i="10" s="1"/>
  <c r="L102" i="10" s="1"/>
  <c r="C101" i="10" a="1"/>
  <c r="C101" i="10" s="1"/>
  <c r="D101" i="10" s="1"/>
  <c r="L101" i="10" s="1"/>
  <c r="C100" i="10" a="1"/>
  <c r="C100" i="10" s="1"/>
  <c r="D100" i="10" s="1"/>
  <c r="L100" i="10" s="1"/>
  <c r="C99" i="10" a="1"/>
  <c r="C99" i="10" s="1"/>
  <c r="D99" i="10" s="1"/>
  <c r="L99" i="10" s="1"/>
  <c r="C98" i="10" a="1"/>
  <c r="C98" i="10" s="1"/>
  <c r="D98" i="10" s="1"/>
  <c r="L98" i="10" s="1"/>
  <c r="C97" i="10" a="1"/>
  <c r="C97" i="10" s="1"/>
  <c r="D97" i="10" s="1"/>
  <c r="L97" i="10" s="1"/>
  <c r="C96" i="10" a="1"/>
  <c r="C96" i="10" s="1"/>
  <c r="D96" i="10" s="1"/>
  <c r="L96" i="10" s="1"/>
  <c r="C95" i="10" a="1"/>
  <c r="C95" i="10" s="1"/>
  <c r="D95" i="10" s="1"/>
  <c r="L95" i="10" s="1"/>
  <c r="C94" i="10" a="1"/>
  <c r="C94" i="10" s="1"/>
  <c r="D94" i="10" s="1"/>
  <c r="L94" i="10" s="1"/>
  <c r="C93" i="10" a="1"/>
  <c r="C93" i="10" s="1"/>
  <c r="D93" i="10" s="1"/>
  <c r="L93" i="10" s="1"/>
  <c r="C92" i="10" a="1"/>
  <c r="C92" i="10" s="1"/>
  <c r="D92" i="10" s="1"/>
  <c r="L92" i="10" s="1"/>
  <c r="C91" i="10" a="1"/>
  <c r="C91" i="10" s="1"/>
  <c r="D91" i="10" s="1"/>
  <c r="L91" i="10" s="1"/>
  <c r="C90" i="10" a="1"/>
  <c r="C90" i="10" s="1"/>
  <c r="D90" i="10" s="1"/>
  <c r="L90" i="10" s="1"/>
  <c r="C89" i="10" a="1"/>
  <c r="C89" i="10" s="1"/>
  <c r="D89" i="10" s="1"/>
  <c r="L89" i="10" s="1"/>
  <c r="C88" i="10" a="1"/>
  <c r="C88" i="10" s="1"/>
  <c r="D88" i="10" s="1"/>
  <c r="L88" i="10" s="1"/>
  <c r="C87" i="10" a="1"/>
  <c r="C87" i="10" s="1"/>
  <c r="D87" i="10" s="1"/>
  <c r="L87" i="10" s="1"/>
  <c r="C86" i="10" a="1"/>
  <c r="C86" i="10" s="1"/>
  <c r="D86" i="10" s="1"/>
  <c r="L86" i="10" s="1"/>
  <c r="R15" i="10"/>
  <c r="Q14" i="10" a="1"/>
  <c r="Q14" i="10" s="1"/>
  <c r="F11" i="10"/>
  <c r="F10" i="10"/>
  <c r="F9" i="10"/>
  <c r="F8" i="10"/>
  <c r="F7" i="10"/>
  <c r="F6" i="10"/>
  <c r="U4" i="10"/>
  <c r="R15" i="1"/>
  <c r="A2" i="6" a="1"/>
  <c r="A2" i="6" s="1"/>
  <c r="AT1" i="6" a="1"/>
  <c r="AT1" i="6" s="1"/>
  <c r="Q14" i="1" a="1"/>
  <c r="Q14" i="1" s="1"/>
  <c r="U4" i="1"/>
  <c r="F8" i="1"/>
  <c r="F9" i="1"/>
  <c r="F10" i="1"/>
  <c r="F11" i="1"/>
  <c r="F7" i="1"/>
  <c r="F6" i="1"/>
  <c r="E137" i="8" l="1" a="1"/>
  <c r="E137" i="8" s="1"/>
  <c r="Y137" i="8" s="1"/>
  <c r="F137" i="8" a="1"/>
  <c r="F137" i="8" s="1"/>
  <c r="Z137" i="8" s="1"/>
  <c r="G137" i="8" a="1"/>
  <c r="G137" i="8" s="1"/>
  <c r="AA137" i="8" s="1"/>
  <c r="H137" i="8" a="1"/>
  <c r="H137" i="8" s="1"/>
  <c r="AB137" i="8" s="1"/>
  <c r="I137" i="8" a="1"/>
  <c r="I137" i="8" s="1"/>
  <c r="AC137" i="8" s="1"/>
  <c r="J137" i="8" a="1"/>
  <c r="J137" i="8" s="1"/>
  <c r="AD137" i="8" s="1"/>
  <c r="K137" i="8" a="1"/>
  <c r="K137" i="8" s="1"/>
  <c r="AE137" i="8" s="1"/>
  <c r="L137" i="8" a="1"/>
  <c r="L137" i="8" s="1"/>
  <c r="AF137" i="8" s="1"/>
  <c r="M137" i="8" a="1"/>
  <c r="M137" i="8" s="1"/>
  <c r="AG137" i="8" s="1"/>
  <c r="R137" i="8" a="1"/>
  <c r="R137" i="8" s="1"/>
  <c r="AL137" i="8" s="1"/>
  <c r="N137" i="8" a="1"/>
  <c r="N137" i="8" s="1"/>
  <c r="AH137" i="8" s="1"/>
  <c r="O137" i="8" a="1"/>
  <c r="O137" i="8" s="1"/>
  <c r="AI137" i="8" s="1"/>
  <c r="P137" i="8" a="1"/>
  <c r="P137" i="8" s="1"/>
  <c r="AJ137" i="8" s="1"/>
  <c r="Q137" i="8" a="1"/>
  <c r="Q137" i="8" s="1"/>
  <c r="AK137" i="8" s="1"/>
  <c r="S137" i="8" a="1"/>
  <c r="S137" i="8" s="1"/>
  <c r="AM137" i="8" s="1"/>
  <c r="T137" i="8" a="1"/>
  <c r="T137" i="8" s="1"/>
  <c r="AN137" i="8" s="1"/>
  <c r="U137" i="8" a="1"/>
  <c r="U137" i="8" s="1"/>
  <c r="AO137" i="8" s="1"/>
  <c r="V137" i="8" a="1"/>
  <c r="V137" i="8" s="1"/>
  <c r="AP137" i="8" s="1"/>
  <c r="W137" i="8" a="1"/>
  <c r="W137" i="8" s="1"/>
  <c r="AQ137" i="8" s="1"/>
  <c r="X137" i="8" a="1"/>
  <c r="X137" i="8" s="1"/>
  <c r="AR137" i="8" s="1"/>
  <c r="E135" i="8" a="1"/>
  <c r="E135" i="8" s="1"/>
  <c r="Y135" i="8" s="1"/>
  <c r="F135" i="8" a="1"/>
  <c r="F135" i="8" s="1"/>
  <c r="Z135" i="8" s="1"/>
  <c r="G135" i="8" a="1"/>
  <c r="G135" i="8" s="1"/>
  <c r="AA135" i="8" s="1"/>
  <c r="H135" i="8" a="1"/>
  <c r="H135" i="8" s="1"/>
  <c r="AB135" i="8" s="1"/>
  <c r="I135" i="8" a="1"/>
  <c r="I135" i="8" s="1"/>
  <c r="AC135" i="8" s="1"/>
  <c r="J135" i="8" a="1"/>
  <c r="J135" i="8" s="1"/>
  <c r="AD135" i="8" s="1"/>
  <c r="K135" i="8" a="1"/>
  <c r="K135" i="8" s="1"/>
  <c r="AE135" i="8" s="1"/>
  <c r="L135" i="8" a="1"/>
  <c r="L135" i="8" s="1"/>
  <c r="AF135" i="8" s="1"/>
  <c r="M135" i="8" a="1"/>
  <c r="M135" i="8" s="1"/>
  <c r="AG135" i="8" s="1"/>
  <c r="R135" i="8" a="1"/>
  <c r="R135" i="8" s="1"/>
  <c r="AL135" i="8" s="1"/>
  <c r="N135" i="8" a="1"/>
  <c r="N135" i="8" s="1"/>
  <c r="AH135" i="8" s="1"/>
  <c r="O135" i="8" a="1"/>
  <c r="O135" i="8" s="1"/>
  <c r="AI135" i="8" s="1"/>
  <c r="P135" i="8" a="1"/>
  <c r="P135" i="8" s="1"/>
  <c r="AJ135" i="8" s="1"/>
  <c r="Q135" i="8" a="1"/>
  <c r="Q135" i="8" s="1"/>
  <c r="AK135" i="8" s="1"/>
  <c r="S135" i="8" a="1"/>
  <c r="S135" i="8" s="1"/>
  <c r="AM135" i="8" s="1"/>
  <c r="T135" i="8" a="1"/>
  <c r="T135" i="8" s="1"/>
  <c r="AN135" i="8" s="1"/>
  <c r="U135" i="8" a="1"/>
  <c r="U135" i="8" s="1"/>
  <c r="AO135" i="8" s="1"/>
  <c r="V135" i="8" a="1"/>
  <c r="V135" i="8" s="1"/>
  <c r="AP135" i="8" s="1"/>
  <c r="W135" i="8" a="1"/>
  <c r="W135" i="8" s="1"/>
  <c r="AQ135" i="8" s="1"/>
  <c r="X135" i="8" a="1"/>
  <c r="X135" i="8" s="1"/>
  <c r="AR135" i="8" s="1"/>
  <c r="E133" i="8" a="1"/>
  <c r="E133" i="8" s="1"/>
  <c r="Y133" i="8" s="1"/>
  <c r="F133" i="8" a="1"/>
  <c r="F133" i="8" s="1"/>
  <c r="Z133" i="8" s="1"/>
  <c r="G133" i="8" a="1"/>
  <c r="G133" i="8" s="1"/>
  <c r="AA133" i="8" s="1"/>
  <c r="H133" i="8" a="1"/>
  <c r="H133" i="8" s="1"/>
  <c r="AB133" i="8" s="1"/>
  <c r="I133" i="8" a="1"/>
  <c r="I133" i="8" s="1"/>
  <c r="AC133" i="8" s="1"/>
  <c r="J133" i="8" a="1"/>
  <c r="J133" i="8" s="1"/>
  <c r="AD133" i="8" s="1"/>
  <c r="K133" i="8" a="1"/>
  <c r="K133" i="8" s="1"/>
  <c r="AE133" i="8" s="1"/>
  <c r="L133" i="8" a="1"/>
  <c r="L133" i="8" s="1"/>
  <c r="AF133" i="8" s="1"/>
  <c r="M133" i="8" a="1"/>
  <c r="M133" i="8" s="1"/>
  <c r="AG133" i="8" s="1"/>
  <c r="R133" i="8" a="1"/>
  <c r="R133" i="8" s="1"/>
  <c r="AL133" i="8" s="1"/>
  <c r="N133" i="8" a="1"/>
  <c r="N133" i="8" s="1"/>
  <c r="AH133" i="8" s="1"/>
  <c r="O133" i="8" a="1"/>
  <c r="O133" i="8" s="1"/>
  <c r="AI133" i="8" s="1"/>
  <c r="P133" i="8" a="1"/>
  <c r="P133" i="8" s="1"/>
  <c r="AJ133" i="8" s="1"/>
  <c r="Q133" i="8" a="1"/>
  <c r="Q133" i="8" s="1"/>
  <c r="AK133" i="8" s="1"/>
  <c r="S133" i="8" a="1"/>
  <c r="S133" i="8" s="1"/>
  <c r="AM133" i="8" s="1"/>
  <c r="T133" i="8" a="1"/>
  <c r="T133" i="8" s="1"/>
  <c r="AN133" i="8" s="1"/>
  <c r="U133" i="8" a="1"/>
  <c r="U133" i="8" s="1"/>
  <c r="AO133" i="8" s="1"/>
  <c r="V133" i="8" a="1"/>
  <c r="V133" i="8" s="1"/>
  <c r="AP133" i="8" s="1"/>
  <c r="W133" i="8" a="1"/>
  <c r="W133" i="8" s="1"/>
  <c r="AQ133" i="8" s="1"/>
  <c r="X133" i="8" a="1"/>
  <c r="X133" i="8" s="1"/>
  <c r="AR133" i="8" s="1"/>
  <c r="E131" i="8" a="1"/>
  <c r="E131" i="8" s="1"/>
  <c r="Y131" i="8" s="1"/>
  <c r="F131" i="8" a="1"/>
  <c r="F131" i="8" s="1"/>
  <c r="Z131" i="8" s="1"/>
  <c r="G131" i="8" a="1"/>
  <c r="G131" i="8" s="1"/>
  <c r="AA131" i="8" s="1"/>
  <c r="H131" i="8" a="1"/>
  <c r="H131" i="8" s="1"/>
  <c r="AB131" i="8" s="1"/>
  <c r="I131" i="8" a="1"/>
  <c r="I131" i="8" s="1"/>
  <c r="AC131" i="8" s="1"/>
  <c r="J131" i="8" a="1"/>
  <c r="J131" i="8" s="1"/>
  <c r="AD131" i="8" s="1"/>
  <c r="K131" i="8" a="1"/>
  <c r="K131" i="8" s="1"/>
  <c r="AE131" i="8" s="1"/>
  <c r="L131" i="8" a="1"/>
  <c r="L131" i="8" s="1"/>
  <c r="AF131" i="8" s="1"/>
  <c r="M131" i="8" a="1"/>
  <c r="M131" i="8" s="1"/>
  <c r="AG131" i="8" s="1"/>
  <c r="R131" i="8" a="1"/>
  <c r="R131" i="8" s="1"/>
  <c r="AL131" i="8" s="1"/>
  <c r="N131" i="8" a="1"/>
  <c r="N131" i="8" s="1"/>
  <c r="AH131" i="8" s="1"/>
  <c r="O131" i="8" a="1"/>
  <c r="O131" i="8" s="1"/>
  <c r="AI131" i="8" s="1"/>
  <c r="P131" i="8" a="1"/>
  <c r="P131" i="8" s="1"/>
  <c r="AJ131" i="8" s="1"/>
  <c r="Q131" i="8" a="1"/>
  <c r="Q131" i="8" s="1"/>
  <c r="AK131" i="8" s="1"/>
  <c r="S131" i="8" a="1"/>
  <c r="S131" i="8" s="1"/>
  <c r="AM131" i="8" s="1"/>
  <c r="T131" i="8" a="1"/>
  <c r="T131" i="8" s="1"/>
  <c r="AN131" i="8" s="1"/>
  <c r="U131" i="8" a="1"/>
  <c r="U131" i="8" s="1"/>
  <c r="AO131" i="8" s="1"/>
  <c r="V131" i="8" a="1"/>
  <c r="V131" i="8" s="1"/>
  <c r="AP131" i="8" s="1"/>
  <c r="W131" i="8" a="1"/>
  <c r="W131" i="8" s="1"/>
  <c r="AQ131" i="8" s="1"/>
  <c r="X131" i="8" a="1"/>
  <c r="X131" i="8" s="1"/>
  <c r="AR131" i="8" s="1"/>
  <c r="E129" i="8" a="1"/>
  <c r="E129" i="8" s="1"/>
  <c r="Y129" i="8" s="1"/>
  <c r="F129" i="8" a="1"/>
  <c r="F129" i="8" s="1"/>
  <c r="Z129" i="8" s="1"/>
  <c r="G129" i="8" a="1"/>
  <c r="G129" i="8" s="1"/>
  <c r="AA129" i="8" s="1"/>
  <c r="H129" i="8" a="1"/>
  <c r="H129" i="8" s="1"/>
  <c r="AB129" i="8" s="1"/>
  <c r="I129" i="8" a="1"/>
  <c r="I129" i="8" s="1"/>
  <c r="AC129" i="8" s="1"/>
  <c r="J129" i="8" a="1"/>
  <c r="J129" i="8" s="1"/>
  <c r="AD129" i="8" s="1"/>
  <c r="K129" i="8" a="1"/>
  <c r="K129" i="8" s="1"/>
  <c r="AE129" i="8" s="1"/>
  <c r="L129" i="8" a="1"/>
  <c r="L129" i="8" s="1"/>
  <c r="AF129" i="8" s="1"/>
  <c r="M129" i="8" a="1"/>
  <c r="M129" i="8" s="1"/>
  <c r="AG129" i="8" s="1"/>
  <c r="R129" i="8" a="1"/>
  <c r="R129" i="8" s="1"/>
  <c r="AL129" i="8" s="1"/>
  <c r="N129" i="8" a="1"/>
  <c r="N129" i="8" s="1"/>
  <c r="AH129" i="8" s="1"/>
  <c r="O129" i="8" a="1"/>
  <c r="O129" i="8" s="1"/>
  <c r="AI129" i="8" s="1"/>
  <c r="P129" i="8" a="1"/>
  <c r="P129" i="8" s="1"/>
  <c r="AJ129" i="8" s="1"/>
  <c r="Q129" i="8" a="1"/>
  <c r="Q129" i="8" s="1"/>
  <c r="AK129" i="8" s="1"/>
  <c r="S129" i="8" a="1"/>
  <c r="S129" i="8" s="1"/>
  <c r="AM129" i="8" s="1"/>
  <c r="T129" i="8" a="1"/>
  <c r="T129" i="8" s="1"/>
  <c r="AN129" i="8" s="1"/>
  <c r="U129" i="8" a="1"/>
  <c r="U129" i="8" s="1"/>
  <c r="AO129" i="8" s="1"/>
  <c r="V129" i="8" a="1"/>
  <c r="V129" i="8" s="1"/>
  <c r="AP129" i="8" s="1"/>
  <c r="W129" i="8" a="1"/>
  <c r="W129" i="8" s="1"/>
  <c r="AQ129" i="8" s="1"/>
  <c r="X129" i="8" a="1"/>
  <c r="X129" i="8" s="1"/>
  <c r="AR129" i="8" s="1"/>
  <c r="E127" i="8" a="1"/>
  <c r="E127" i="8" s="1"/>
  <c r="Y127" i="8" s="1"/>
  <c r="F127" i="8" a="1"/>
  <c r="F127" i="8" s="1"/>
  <c r="Z127" i="8" s="1"/>
  <c r="G127" i="8" a="1"/>
  <c r="G127" i="8" s="1"/>
  <c r="AA127" i="8" s="1"/>
  <c r="H127" i="8" a="1"/>
  <c r="H127" i="8" s="1"/>
  <c r="AB127" i="8" s="1"/>
  <c r="I127" i="8" a="1"/>
  <c r="I127" i="8" s="1"/>
  <c r="AC127" i="8" s="1"/>
  <c r="J127" i="8" a="1"/>
  <c r="J127" i="8" s="1"/>
  <c r="AD127" i="8" s="1"/>
  <c r="K127" i="8" a="1"/>
  <c r="K127" i="8" s="1"/>
  <c r="AE127" i="8" s="1"/>
  <c r="L127" i="8" a="1"/>
  <c r="L127" i="8" s="1"/>
  <c r="AF127" i="8" s="1"/>
  <c r="M127" i="8" a="1"/>
  <c r="M127" i="8" s="1"/>
  <c r="AG127" i="8" s="1"/>
  <c r="R127" i="8" a="1"/>
  <c r="R127" i="8" s="1"/>
  <c r="AL127" i="8" s="1"/>
  <c r="N127" i="8" a="1"/>
  <c r="N127" i="8" s="1"/>
  <c r="AH127" i="8" s="1"/>
  <c r="O127" i="8" a="1"/>
  <c r="O127" i="8" s="1"/>
  <c r="AI127" i="8" s="1"/>
  <c r="P127" i="8" a="1"/>
  <c r="P127" i="8" s="1"/>
  <c r="AJ127" i="8" s="1"/>
  <c r="Q127" i="8" a="1"/>
  <c r="Q127" i="8" s="1"/>
  <c r="AK127" i="8" s="1"/>
  <c r="S127" i="8" a="1"/>
  <c r="S127" i="8" s="1"/>
  <c r="AM127" i="8" s="1"/>
  <c r="T127" i="8" a="1"/>
  <c r="T127" i="8" s="1"/>
  <c r="AN127" i="8" s="1"/>
  <c r="U127" i="8" a="1"/>
  <c r="U127" i="8" s="1"/>
  <c r="AO127" i="8" s="1"/>
  <c r="V127" i="8" a="1"/>
  <c r="V127" i="8" s="1"/>
  <c r="AP127" i="8" s="1"/>
  <c r="W127" i="8" a="1"/>
  <c r="W127" i="8" s="1"/>
  <c r="AQ127" i="8" s="1"/>
  <c r="X127" i="8" a="1"/>
  <c r="X127" i="8" s="1"/>
  <c r="AR127" i="8" s="1"/>
  <c r="E125" i="8" a="1"/>
  <c r="E125" i="8" s="1"/>
  <c r="Y125" i="8" s="1"/>
  <c r="F125" i="8" a="1"/>
  <c r="F125" i="8" s="1"/>
  <c r="Z125" i="8" s="1"/>
  <c r="G125" i="8" a="1"/>
  <c r="G125" i="8" s="1"/>
  <c r="AA125" i="8" s="1"/>
  <c r="H125" i="8" a="1"/>
  <c r="H125" i="8" s="1"/>
  <c r="AB125" i="8" s="1"/>
  <c r="I125" i="8" a="1"/>
  <c r="I125" i="8" s="1"/>
  <c r="AC125" i="8" s="1"/>
  <c r="J125" i="8" a="1"/>
  <c r="J125" i="8" s="1"/>
  <c r="AD125" i="8" s="1"/>
  <c r="K125" i="8" a="1"/>
  <c r="K125" i="8" s="1"/>
  <c r="AE125" i="8" s="1"/>
  <c r="L125" i="8" a="1"/>
  <c r="L125" i="8" s="1"/>
  <c r="AF125" i="8" s="1"/>
  <c r="M125" i="8" a="1"/>
  <c r="M125" i="8" s="1"/>
  <c r="AG125" i="8" s="1"/>
  <c r="R125" i="8" a="1"/>
  <c r="R125" i="8" s="1"/>
  <c r="AL125" i="8" s="1"/>
  <c r="N125" i="8" a="1"/>
  <c r="N125" i="8" s="1"/>
  <c r="AH125" i="8" s="1"/>
  <c r="O125" i="8" a="1"/>
  <c r="O125" i="8" s="1"/>
  <c r="AI125" i="8" s="1"/>
  <c r="P125" i="8" a="1"/>
  <c r="P125" i="8" s="1"/>
  <c r="AJ125" i="8" s="1"/>
  <c r="Q125" i="8" a="1"/>
  <c r="Q125" i="8" s="1"/>
  <c r="AK125" i="8" s="1"/>
  <c r="S125" i="8" a="1"/>
  <c r="S125" i="8" s="1"/>
  <c r="AM125" i="8" s="1"/>
  <c r="T125" i="8" a="1"/>
  <c r="T125" i="8" s="1"/>
  <c r="AN125" i="8" s="1"/>
  <c r="U125" i="8" a="1"/>
  <c r="U125" i="8" s="1"/>
  <c r="AO125" i="8" s="1"/>
  <c r="V125" i="8" a="1"/>
  <c r="V125" i="8" s="1"/>
  <c r="AP125" i="8" s="1"/>
  <c r="W125" i="8" a="1"/>
  <c r="W125" i="8" s="1"/>
  <c r="AQ125" i="8" s="1"/>
  <c r="X125" i="8" a="1"/>
  <c r="X125" i="8" s="1"/>
  <c r="AR125" i="8" s="1"/>
  <c r="E123" i="8" a="1"/>
  <c r="E123" i="8" s="1"/>
  <c r="Y123" i="8" s="1"/>
  <c r="F123" i="8" a="1"/>
  <c r="F123" i="8" s="1"/>
  <c r="Z123" i="8" s="1"/>
  <c r="G123" i="8" a="1"/>
  <c r="G123" i="8" s="1"/>
  <c r="AA123" i="8" s="1"/>
  <c r="H123" i="8" a="1"/>
  <c r="H123" i="8" s="1"/>
  <c r="AB123" i="8" s="1"/>
  <c r="I123" i="8" a="1"/>
  <c r="I123" i="8" s="1"/>
  <c r="AC123" i="8" s="1"/>
  <c r="J123" i="8" a="1"/>
  <c r="J123" i="8" s="1"/>
  <c r="AD123" i="8" s="1"/>
  <c r="K123" i="8" a="1"/>
  <c r="K123" i="8" s="1"/>
  <c r="AE123" i="8" s="1"/>
  <c r="L123" i="8" a="1"/>
  <c r="L123" i="8" s="1"/>
  <c r="AF123" i="8" s="1"/>
  <c r="M123" i="8" a="1"/>
  <c r="M123" i="8" s="1"/>
  <c r="AG123" i="8" s="1"/>
  <c r="R123" i="8" a="1"/>
  <c r="R123" i="8" s="1"/>
  <c r="AL123" i="8" s="1"/>
  <c r="N123" i="8" a="1"/>
  <c r="N123" i="8" s="1"/>
  <c r="AH123" i="8" s="1"/>
  <c r="O123" i="8" a="1"/>
  <c r="O123" i="8" s="1"/>
  <c r="AI123" i="8" s="1"/>
  <c r="P123" i="8" a="1"/>
  <c r="P123" i="8" s="1"/>
  <c r="AJ123" i="8" s="1"/>
  <c r="Q123" i="8" a="1"/>
  <c r="Q123" i="8" s="1"/>
  <c r="AK123" i="8" s="1"/>
  <c r="S123" i="8" a="1"/>
  <c r="S123" i="8" s="1"/>
  <c r="AM123" i="8" s="1"/>
  <c r="T123" i="8" a="1"/>
  <c r="T123" i="8" s="1"/>
  <c r="AN123" i="8" s="1"/>
  <c r="U123" i="8" a="1"/>
  <c r="U123" i="8" s="1"/>
  <c r="AO123" i="8" s="1"/>
  <c r="V123" i="8" a="1"/>
  <c r="V123" i="8" s="1"/>
  <c r="AP123" i="8" s="1"/>
  <c r="W123" i="8" a="1"/>
  <c r="W123" i="8" s="1"/>
  <c r="AQ123" i="8" s="1"/>
  <c r="X123" i="8" a="1"/>
  <c r="X123" i="8" s="1"/>
  <c r="AR123" i="8" s="1"/>
  <c r="E121" i="8" a="1"/>
  <c r="E121" i="8" s="1"/>
  <c r="Y121" i="8" s="1"/>
  <c r="F121" i="8" a="1"/>
  <c r="F121" i="8" s="1"/>
  <c r="Z121" i="8" s="1"/>
  <c r="G121" i="8" a="1"/>
  <c r="G121" i="8" s="1"/>
  <c r="AA121" i="8" s="1"/>
  <c r="H121" i="8" a="1"/>
  <c r="H121" i="8" s="1"/>
  <c r="AB121" i="8" s="1"/>
  <c r="I121" i="8" a="1"/>
  <c r="I121" i="8" s="1"/>
  <c r="AC121" i="8" s="1"/>
  <c r="J121" i="8" a="1"/>
  <c r="J121" i="8" s="1"/>
  <c r="AD121" i="8" s="1"/>
  <c r="K121" i="8" a="1"/>
  <c r="K121" i="8" s="1"/>
  <c r="AE121" i="8" s="1"/>
  <c r="L121" i="8" a="1"/>
  <c r="L121" i="8" s="1"/>
  <c r="AF121" i="8" s="1"/>
  <c r="M121" i="8" a="1"/>
  <c r="M121" i="8" s="1"/>
  <c r="AG121" i="8" s="1"/>
  <c r="R121" i="8" a="1"/>
  <c r="R121" i="8" s="1"/>
  <c r="AL121" i="8" s="1"/>
  <c r="N121" i="8" a="1"/>
  <c r="N121" i="8" s="1"/>
  <c r="AH121" i="8" s="1"/>
  <c r="O121" i="8" a="1"/>
  <c r="O121" i="8" s="1"/>
  <c r="AI121" i="8" s="1"/>
  <c r="P121" i="8" a="1"/>
  <c r="P121" i="8" s="1"/>
  <c r="AJ121" i="8" s="1"/>
  <c r="Q121" i="8" a="1"/>
  <c r="Q121" i="8" s="1"/>
  <c r="AK121" i="8" s="1"/>
  <c r="S121" i="8" a="1"/>
  <c r="S121" i="8" s="1"/>
  <c r="AM121" i="8" s="1"/>
  <c r="T121" i="8" a="1"/>
  <c r="T121" i="8" s="1"/>
  <c r="AN121" i="8" s="1"/>
  <c r="U121" i="8" a="1"/>
  <c r="U121" i="8" s="1"/>
  <c r="AO121" i="8" s="1"/>
  <c r="V121" i="8" a="1"/>
  <c r="V121" i="8" s="1"/>
  <c r="AP121" i="8" s="1"/>
  <c r="W121" i="8" a="1"/>
  <c r="W121" i="8" s="1"/>
  <c r="AQ121" i="8" s="1"/>
  <c r="X121" i="8" a="1"/>
  <c r="X121" i="8" s="1"/>
  <c r="AR121" i="8" s="1"/>
  <c r="E119" i="8" a="1"/>
  <c r="E119" i="8" s="1"/>
  <c r="Y119" i="8" s="1"/>
  <c r="F119" i="8" a="1"/>
  <c r="F119" i="8" s="1"/>
  <c r="Z119" i="8" s="1"/>
  <c r="G119" i="8" a="1"/>
  <c r="G119" i="8" s="1"/>
  <c r="AA119" i="8" s="1"/>
  <c r="H119" i="8" a="1"/>
  <c r="H119" i="8" s="1"/>
  <c r="AB119" i="8" s="1"/>
  <c r="I119" i="8" a="1"/>
  <c r="I119" i="8" s="1"/>
  <c r="AC119" i="8" s="1"/>
  <c r="J119" i="8" a="1"/>
  <c r="J119" i="8" s="1"/>
  <c r="AD119" i="8" s="1"/>
  <c r="K119" i="8" a="1"/>
  <c r="K119" i="8" s="1"/>
  <c r="AE119" i="8" s="1"/>
  <c r="L119" i="8" a="1"/>
  <c r="L119" i="8" s="1"/>
  <c r="AF119" i="8" s="1"/>
  <c r="M119" i="8" a="1"/>
  <c r="M119" i="8" s="1"/>
  <c r="AG119" i="8" s="1"/>
  <c r="R119" i="8" a="1"/>
  <c r="R119" i="8" s="1"/>
  <c r="AL119" i="8" s="1"/>
  <c r="N119" i="8" a="1"/>
  <c r="N119" i="8" s="1"/>
  <c r="AH119" i="8" s="1"/>
  <c r="O119" i="8" a="1"/>
  <c r="O119" i="8" s="1"/>
  <c r="AI119" i="8" s="1"/>
  <c r="P119" i="8" a="1"/>
  <c r="P119" i="8" s="1"/>
  <c r="AJ119" i="8" s="1"/>
  <c r="Q119" i="8" a="1"/>
  <c r="Q119" i="8" s="1"/>
  <c r="AK119" i="8" s="1"/>
  <c r="S119" i="8" a="1"/>
  <c r="S119" i="8" s="1"/>
  <c r="AM119" i="8" s="1"/>
  <c r="T119" i="8" a="1"/>
  <c r="T119" i="8" s="1"/>
  <c r="AN119" i="8" s="1"/>
  <c r="U119" i="8" a="1"/>
  <c r="U119" i="8" s="1"/>
  <c r="AO119" i="8" s="1"/>
  <c r="V119" i="8" a="1"/>
  <c r="V119" i="8" s="1"/>
  <c r="AP119" i="8" s="1"/>
  <c r="W119" i="8" a="1"/>
  <c r="W119" i="8" s="1"/>
  <c r="AQ119" i="8" s="1"/>
  <c r="X119" i="8" a="1"/>
  <c r="X119" i="8" s="1"/>
  <c r="AR119" i="8" s="1"/>
  <c r="E117" i="8" a="1"/>
  <c r="E117" i="8" s="1"/>
  <c r="Y117" i="8" s="1"/>
  <c r="F117" i="8" a="1"/>
  <c r="F117" i="8" s="1"/>
  <c r="Z117" i="8" s="1"/>
  <c r="G117" i="8" a="1"/>
  <c r="G117" i="8" s="1"/>
  <c r="AA117" i="8" s="1"/>
  <c r="H117" i="8" a="1"/>
  <c r="H117" i="8" s="1"/>
  <c r="AB117" i="8" s="1"/>
  <c r="I117" i="8" a="1"/>
  <c r="I117" i="8" s="1"/>
  <c r="AC117" i="8" s="1"/>
  <c r="J117" i="8" a="1"/>
  <c r="J117" i="8" s="1"/>
  <c r="AD117" i="8" s="1"/>
  <c r="K117" i="8" a="1"/>
  <c r="K117" i="8" s="1"/>
  <c r="AE117" i="8" s="1"/>
  <c r="L117" i="8" a="1"/>
  <c r="L117" i="8" s="1"/>
  <c r="AF117" i="8" s="1"/>
  <c r="M117" i="8" a="1"/>
  <c r="M117" i="8" s="1"/>
  <c r="AG117" i="8" s="1"/>
  <c r="R117" i="8" a="1"/>
  <c r="R117" i="8" s="1"/>
  <c r="AL117" i="8" s="1"/>
  <c r="N117" i="8" a="1"/>
  <c r="N117" i="8" s="1"/>
  <c r="AH117" i="8" s="1"/>
  <c r="O117" i="8" a="1"/>
  <c r="O117" i="8" s="1"/>
  <c r="AI117" i="8" s="1"/>
  <c r="P117" i="8" a="1"/>
  <c r="P117" i="8" s="1"/>
  <c r="AJ117" i="8" s="1"/>
  <c r="Q117" i="8" a="1"/>
  <c r="Q117" i="8" s="1"/>
  <c r="AK117" i="8" s="1"/>
  <c r="S117" i="8" a="1"/>
  <c r="S117" i="8" s="1"/>
  <c r="AM117" i="8" s="1"/>
  <c r="T117" i="8" a="1"/>
  <c r="T117" i="8" s="1"/>
  <c r="AN117" i="8" s="1"/>
  <c r="U117" i="8" a="1"/>
  <c r="U117" i="8" s="1"/>
  <c r="AO117" i="8" s="1"/>
  <c r="V117" i="8" a="1"/>
  <c r="V117" i="8" s="1"/>
  <c r="AP117" i="8" s="1"/>
  <c r="W117" i="8" a="1"/>
  <c r="W117" i="8" s="1"/>
  <c r="AQ117" i="8" s="1"/>
  <c r="X117" i="8" a="1"/>
  <c r="X117" i="8" s="1"/>
  <c r="AR117" i="8" s="1"/>
  <c r="E115" i="8" a="1"/>
  <c r="E115" i="8" s="1"/>
  <c r="Y115" i="8" s="1"/>
  <c r="F115" i="8" a="1"/>
  <c r="F115" i="8" s="1"/>
  <c r="Z115" i="8" s="1"/>
  <c r="G115" i="8" a="1"/>
  <c r="G115" i="8" s="1"/>
  <c r="AA115" i="8" s="1"/>
  <c r="H115" i="8" a="1"/>
  <c r="H115" i="8" s="1"/>
  <c r="AB115" i="8" s="1"/>
  <c r="I115" i="8" a="1"/>
  <c r="I115" i="8" s="1"/>
  <c r="AC115" i="8" s="1"/>
  <c r="J115" i="8" a="1"/>
  <c r="J115" i="8" s="1"/>
  <c r="AD115" i="8" s="1"/>
  <c r="K115" i="8" a="1"/>
  <c r="K115" i="8" s="1"/>
  <c r="AE115" i="8" s="1"/>
  <c r="L115" i="8" a="1"/>
  <c r="L115" i="8" s="1"/>
  <c r="AF115" i="8" s="1"/>
  <c r="M115" i="8" a="1"/>
  <c r="M115" i="8" s="1"/>
  <c r="AG115" i="8" s="1"/>
  <c r="R115" i="8" a="1"/>
  <c r="R115" i="8" s="1"/>
  <c r="AL115" i="8" s="1"/>
  <c r="N115" i="8" a="1"/>
  <c r="N115" i="8" s="1"/>
  <c r="AH115" i="8" s="1"/>
  <c r="O115" i="8" a="1"/>
  <c r="O115" i="8" s="1"/>
  <c r="AI115" i="8" s="1"/>
  <c r="P115" i="8" a="1"/>
  <c r="P115" i="8" s="1"/>
  <c r="AJ115" i="8" s="1"/>
  <c r="Q115" i="8" a="1"/>
  <c r="Q115" i="8" s="1"/>
  <c r="AK115" i="8" s="1"/>
  <c r="S115" i="8" a="1"/>
  <c r="S115" i="8" s="1"/>
  <c r="AM115" i="8" s="1"/>
  <c r="T115" i="8" a="1"/>
  <c r="T115" i="8" s="1"/>
  <c r="AN115" i="8" s="1"/>
  <c r="U115" i="8" a="1"/>
  <c r="U115" i="8" s="1"/>
  <c r="AO115" i="8" s="1"/>
  <c r="V115" i="8" a="1"/>
  <c r="V115" i="8" s="1"/>
  <c r="AP115" i="8" s="1"/>
  <c r="W115" i="8" a="1"/>
  <c r="W115" i="8" s="1"/>
  <c r="AQ115" i="8" s="1"/>
  <c r="X115" i="8" a="1"/>
  <c r="X115" i="8" s="1"/>
  <c r="AR115" i="8" s="1"/>
  <c r="E113" i="8" a="1"/>
  <c r="E113" i="8" s="1"/>
  <c r="Y113" i="8" s="1"/>
  <c r="F113" i="8" a="1"/>
  <c r="F113" i="8" s="1"/>
  <c r="Z113" i="8" s="1"/>
  <c r="G113" i="8" a="1"/>
  <c r="G113" i="8" s="1"/>
  <c r="AA113" i="8" s="1"/>
  <c r="H113" i="8" a="1"/>
  <c r="H113" i="8" s="1"/>
  <c r="AB113" i="8" s="1"/>
  <c r="I113" i="8" a="1"/>
  <c r="I113" i="8" s="1"/>
  <c r="AC113" i="8" s="1"/>
  <c r="J113" i="8" a="1"/>
  <c r="J113" i="8" s="1"/>
  <c r="AD113" i="8" s="1"/>
  <c r="K113" i="8" a="1"/>
  <c r="K113" i="8" s="1"/>
  <c r="AE113" i="8" s="1"/>
  <c r="L113" i="8" a="1"/>
  <c r="L113" i="8" s="1"/>
  <c r="AF113" i="8" s="1"/>
  <c r="M113" i="8" a="1"/>
  <c r="M113" i="8" s="1"/>
  <c r="AG113" i="8" s="1"/>
  <c r="R113" i="8" a="1"/>
  <c r="R113" i="8" s="1"/>
  <c r="AL113" i="8" s="1"/>
  <c r="S113" i="8" a="1"/>
  <c r="S113" i="8" s="1"/>
  <c r="AM113" i="8" s="1"/>
  <c r="N113" i="8" a="1"/>
  <c r="N113" i="8" s="1"/>
  <c r="AH113" i="8" s="1"/>
  <c r="O113" i="8" a="1"/>
  <c r="O113" i="8" s="1"/>
  <c r="AI113" i="8" s="1"/>
  <c r="P113" i="8" a="1"/>
  <c r="P113" i="8" s="1"/>
  <c r="AJ113" i="8" s="1"/>
  <c r="Q113" i="8" a="1"/>
  <c r="Q113" i="8" s="1"/>
  <c r="AK113" i="8" s="1"/>
  <c r="T113" i="8" a="1"/>
  <c r="T113" i="8" s="1"/>
  <c r="AN113" i="8" s="1"/>
  <c r="U113" i="8" a="1"/>
  <c r="U113" i="8" s="1"/>
  <c r="AO113" i="8" s="1"/>
  <c r="V113" i="8" a="1"/>
  <c r="V113" i="8" s="1"/>
  <c r="AP113" i="8" s="1"/>
  <c r="W113" i="8" a="1"/>
  <c r="W113" i="8" s="1"/>
  <c r="AQ113" i="8" s="1"/>
  <c r="X113" i="8" a="1"/>
  <c r="X113" i="8" s="1"/>
  <c r="AR113" i="8" s="1"/>
  <c r="E111" i="8" a="1"/>
  <c r="E111" i="8" s="1"/>
  <c r="Y111" i="8" s="1"/>
  <c r="F111" i="8" a="1"/>
  <c r="F111" i="8" s="1"/>
  <c r="Z111" i="8" s="1"/>
  <c r="G111" i="8" a="1"/>
  <c r="G111" i="8" s="1"/>
  <c r="AA111" i="8" s="1"/>
  <c r="H111" i="8" a="1"/>
  <c r="H111" i="8" s="1"/>
  <c r="AB111" i="8" s="1"/>
  <c r="I111" i="8" a="1"/>
  <c r="I111" i="8" s="1"/>
  <c r="AC111" i="8" s="1"/>
  <c r="J111" i="8" a="1"/>
  <c r="J111" i="8" s="1"/>
  <c r="AD111" i="8" s="1"/>
  <c r="K111" i="8" a="1"/>
  <c r="K111" i="8" s="1"/>
  <c r="AE111" i="8" s="1"/>
  <c r="L111" i="8" a="1"/>
  <c r="L111" i="8" s="1"/>
  <c r="AF111" i="8" s="1"/>
  <c r="M111" i="8" a="1"/>
  <c r="M111" i="8" s="1"/>
  <c r="AG111" i="8" s="1"/>
  <c r="R111" i="8" a="1"/>
  <c r="R111" i="8" s="1"/>
  <c r="AL111" i="8" s="1"/>
  <c r="S111" i="8" a="1"/>
  <c r="S111" i="8" s="1"/>
  <c r="AM111" i="8" s="1"/>
  <c r="N111" i="8" a="1"/>
  <c r="N111" i="8" s="1"/>
  <c r="AH111" i="8" s="1"/>
  <c r="O111" i="8" a="1"/>
  <c r="O111" i="8" s="1"/>
  <c r="AI111" i="8" s="1"/>
  <c r="P111" i="8" a="1"/>
  <c r="P111" i="8" s="1"/>
  <c r="AJ111" i="8" s="1"/>
  <c r="Q111" i="8" a="1"/>
  <c r="Q111" i="8" s="1"/>
  <c r="AK111" i="8" s="1"/>
  <c r="T111" i="8" a="1"/>
  <c r="T111" i="8" s="1"/>
  <c r="AN111" i="8" s="1"/>
  <c r="U111" i="8" a="1"/>
  <c r="U111" i="8" s="1"/>
  <c r="AO111" i="8" s="1"/>
  <c r="V111" i="8" a="1"/>
  <c r="V111" i="8" s="1"/>
  <c r="AP111" i="8" s="1"/>
  <c r="W111" i="8" a="1"/>
  <c r="W111" i="8" s="1"/>
  <c r="AQ111" i="8" s="1"/>
  <c r="X111" i="8" a="1"/>
  <c r="X111" i="8" s="1"/>
  <c r="AR111" i="8" s="1"/>
  <c r="E109" i="8" a="1"/>
  <c r="E109" i="8" s="1"/>
  <c r="Y109" i="8" s="1"/>
  <c r="F109" i="8" a="1"/>
  <c r="F109" i="8" s="1"/>
  <c r="Z109" i="8" s="1"/>
  <c r="G109" i="8" a="1"/>
  <c r="G109" i="8" s="1"/>
  <c r="AA109" i="8" s="1"/>
  <c r="H109" i="8" a="1"/>
  <c r="H109" i="8" s="1"/>
  <c r="AB109" i="8" s="1"/>
  <c r="I109" i="8" a="1"/>
  <c r="I109" i="8" s="1"/>
  <c r="AC109" i="8" s="1"/>
  <c r="J109" i="8" a="1"/>
  <c r="J109" i="8" s="1"/>
  <c r="AD109" i="8" s="1"/>
  <c r="K109" i="8" a="1"/>
  <c r="K109" i="8" s="1"/>
  <c r="AE109" i="8" s="1"/>
  <c r="L109" i="8" a="1"/>
  <c r="L109" i="8" s="1"/>
  <c r="AF109" i="8" s="1"/>
  <c r="M109" i="8" a="1"/>
  <c r="M109" i="8" s="1"/>
  <c r="AG109" i="8" s="1"/>
  <c r="R109" i="8" a="1"/>
  <c r="R109" i="8" s="1"/>
  <c r="AL109" i="8" s="1"/>
  <c r="S109" i="8" a="1"/>
  <c r="S109" i="8" s="1"/>
  <c r="AM109" i="8" s="1"/>
  <c r="N109" i="8" a="1"/>
  <c r="N109" i="8" s="1"/>
  <c r="AH109" i="8" s="1"/>
  <c r="O109" i="8" a="1"/>
  <c r="O109" i="8" s="1"/>
  <c r="AI109" i="8" s="1"/>
  <c r="P109" i="8" a="1"/>
  <c r="P109" i="8" s="1"/>
  <c r="AJ109" i="8" s="1"/>
  <c r="Q109" i="8" a="1"/>
  <c r="Q109" i="8" s="1"/>
  <c r="AK109" i="8" s="1"/>
  <c r="T109" i="8" a="1"/>
  <c r="T109" i="8" s="1"/>
  <c r="AN109" i="8" s="1"/>
  <c r="U109" i="8" a="1"/>
  <c r="U109" i="8" s="1"/>
  <c r="AO109" i="8" s="1"/>
  <c r="V109" i="8" a="1"/>
  <c r="V109" i="8" s="1"/>
  <c r="AP109" i="8" s="1"/>
  <c r="W109" i="8" a="1"/>
  <c r="W109" i="8" s="1"/>
  <c r="AQ109" i="8" s="1"/>
  <c r="X109" i="8" a="1"/>
  <c r="X109" i="8" s="1"/>
  <c r="AR109" i="8" s="1"/>
  <c r="E107" i="8" a="1"/>
  <c r="E107" i="8" s="1"/>
  <c r="Y107" i="8" s="1"/>
  <c r="F107" i="8" a="1"/>
  <c r="F107" i="8" s="1"/>
  <c r="Z107" i="8" s="1"/>
  <c r="G107" i="8" a="1"/>
  <c r="G107" i="8" s="1"/>
  <c r="AA107" i="8" s="1"/>
  <c r="H107" i="8" a="1"/>
  <c r="H107" i="8" s="1"/>
  <c r="AB107" i="8" s="1"/>
  <c r="I107" i="8" a="1"/>
  <c r="I107" i="8" s="1"/>
  <c r="AC107" i="8" s="1"/>
  <c r="J107" i="8" a="1"/>
  <c r="J107" i="8" s="1"/>
  <c r="AD107" i="8" s="1"/>
  <c r="K107" i="8" a="1"/>
  <c r="K107" i="8" s="1"/>
  <c r="AE107" i="8" s="1"/>
  <c r="L107" i="8" a="1"/>
  <c r="L107" i="8" s="1"/>
  <c r="AF107" i="8" s="1"/>
  <c r="M107" i="8" a="1"/>
  <c r="M107" i="8" s="1"/>
  <c r="AG107" i="8" s="1"/>
  <c r="R107" i="8" a="1"/>
  <c r="R107" i="8" s="1"/>
  <c r="AL107" i="8" s="1"/>
  <c r="S107" i="8" a="1"/>
  <c r="S107" i="8" s="1"/>
  <c r="AM107" i="8" s="1"/>
  <c r="N107" i="8" a="1"/>
  <c r="N107" i="8" s="1"/>
  <c r="AH107" i="8" s="1"/>
  <c r="O107" i="8" a="1"/>
  <c r="O107" i="8" s="1"/>
  <c r="AI107" i="8" s="1"/>
  <c r="P107" i="8" a="1"/>
  <c r="P107" i="8" s="1"/>
  <c r="AJ107" i="8" s="1"/>
  <c r="Q107" i="8" a="1"/>
  <c r="Q107" i="8" s="1"/>
  <c r="AK107" i="8" s="1"/>
  <c r="T107" i="8" a="1"/>
  <c r="T107" i="8" s="1"/>
  <c r="AN107" i="8" s="1"/>
  <c r="U107" i="8" a="1"/>
  <c r="U107" i="8" s="1"/>
  <c r="AO107" i="8" s="1"/>
  <c r="V107" i="8" a="1"/>
  <c r="V107" i="8" s="1"/>
  <c r="AP107" i="8" s="1"/>
  <c r="W107" i="8" a="1"/>
  <c r="W107" i="8" s="1"/>
  <c r="AQ107" i="8" s="1"/>
  <c r="X107" i="8" a="1"/>
  <c r="X107" i="8" s="1"/>
  <c r="AR107" i="8" s="1"/>
  <c r="E105" i="8" a="1"/>
  <c r="E105" i="8" s="1"/>
  <c r="Y105" i="8" s="1"/>
  <c r="F105" i="8" a="1"/>
  <c r="F105" i="8" s="1"/>
  <c r="Z105" i="8" s="1"/>
  <c r="G105" i="8" a="1"/>
  <c r="G105" i="8" s="1"/>
  <c r="AA105" i="8" s="1"/>
  <c r="H105" i="8" a="1"/>
  <c r="H105" i="8" s="1"/>
  <c r="AB105" i="8" s="1"/>
  <c r="I105" i="8" a="1"/>
  <c r="I105" i="8" s="1"/>
  <c r="AC105" i="8" s="1"/>
  <c r="J105" i="8" a="1"/>
  <c r="J105" i="8" s="1"/>
  <c r="AD105" i="8" s="1"/>
  <c r="K105" i="8" a="1"/>
  <c r="K105" i="8" s="1"/>
  <c r="AE105" i="8" s="1"/>
  <c r="L105" i="8" a="1"/>
  <c r="L105" i="8" s="1"/>
  <c r="AF105" i="8" s="1"/>
  <c r="M105" i="8" a="1"/>
  <c r="M105" i="8" s="1"/>
  <c r="AG105" i="8" s="1"/>
  <c r="R105" i="8" a="1"/>
  <c r="R105" i="8" s="1"/>
  <c r="AL105" i="8" s="1"/>
  <c r="S105" i="8" a="1"/>
  <c r="S105" i="8" s="1"/>
  <c r="AM105" i="8" s="1"/>
  <c r="N105" i="8" a="1"/>
  <c r="N105" i="8" s="1"/>
  <c r="AH105" i="8" s="1"/>
  <c r="O105" i="8" a="1"/>
  <c r="O105" i="8" s="1"/>
  <c r="AI105" i="8" s="1"/>
  <c r="P105" i="8" a="1"/>
  <c r="P105" i="8" s="1"/>
  <c r="AJ105" i="8" s="1"/>
  <c r="Q105" i="8" a="1"/>
  <c r="Q105" i="8" s="1"/>
  <c r="AK105" i="8" s="1"/>
  <c r="T105" i="8" a="1"/>
  <c r="T105" i="8" s="1"/>
  <c r="AN105" i="8" s="1"/>
  <c r="U105" i="8" a="1"/>
  <c r="U105" i="8" s="1"/>
  <c r="AO105" i="8" s="1"/>
  <c r="V105" i="8" a="1"/>
  <c r="V105" i="8" s="1"/>
  <c r="AP105" i="8" s="1"/>
  <c r="W105" i="8" a="1"/>
  <c r="W105" i="8" s="1"/>
  <c r="AQ105" i="8" s="1"/>
  <c r="X105" i="8" a="1"/>
  <c r="X105" i="8" s="1"/>
  <c r="AR105" i="8" s="1"/>
  <c r="E103" i="8" a="1"/>
  <c r="E103" i="8" s="1"/>
  <c r="Y103" i="8" s="1"/>
  <c r="F103" i="8" a="1"/>
  <c r="F103" i="8" s="1"/>
  <c r="Z103" i="8" s="1"/>
  <c r="G103" i="8" a="1"/>
  <c r="G103" i="8" s="1"/>
  <c r="AA103" i="8" s="1"/>
  <c r="H103" i="8" a="1"/>
  <c r="H103" i="8" s="1"/>
  <c r="AB103" i="8" s="1"/>
  <c r="I103" i="8" a="1"/>
  <c r="I103" i="8" s="1"/>
  <c r="AC103" i="8" s="1"/>
  <c r="J103" i="8" a="1"/>
  <c r="J103" i="8" s="1"/>
  <c r="AD103" i="8" s="1"/>
  <c r="K103" i="8" a="1"/>
  <c r="K103" i="8" s="1"/>
  <c r="AE103" i="8" s="1"/>
  <c r="L103" i="8" a="1"/>
  <c r="L103" i="8" s="1"/>
  <c r="AF103" i="8" s="1"/>
  <c r="M103" i="8" a="1"/>
  <c r="M103" i="8" s="1"/>
  <c r="AG103" i="8" s="1"/>
  <c r="R103" i="8" a="1"/>
  <c r="R103" i="8" s="1"/>
  <c r="AL103" i="8" s="1"/>
  <c r="S103" i="8" a="1"/>
  <c r="S103" i="8" s="1"/>
  <c r="AM103" i="8" s="1"/>
  <c r="N103" i="8" a="1"/>
  <c r="N103" i="8" s="1"/>
  <c r="AH103" i="8" s="1"/>
  <c r="O103" i="8" a="1"/>
  <c r="O103" i="8" s="1"/>
  <c r="AI103" i="8" s="1"/>
  <c r="P103" i="8" a="1"/>
  <c r="P103" i="8" s="1"/>
  <c r="AJ103" i="8" s="1"/>
  <c r="Q103" i="8" a="1"/>
  <c r="Q103" i="8" s="1"/>
  <c r="AK103" i="8" s="1"/>
  <c r="T103" i="8" a="1"/>
  <c r="T103" i="8" s="1"/>
  <c r="AN103" i="8" s="1"/>
  <c r="U103" i="8" a="1"/>
  <c r="U103" i="8" s="1"/>
  <c r="AO103" i="8" s="1"/>
  <c r="V103" i="8" a="1"/>
  <c r="V103" i="8" s="1"/>
  <c r="AP103" i="8" s="1"/>
  <c r="W103" i="8" a="1"/>
  <c r="W103" i="8" s="1"/>
  <c r="AQ103" i="8" s="1"/>
  <c r="X103" i="8" a="1"/>
  <c r="X103" i="8" s="1"/>
  <c r="AR103" i="8" s="1"/>
  <c r="E101" i="8" a="1"/>
  <c r="E101" i="8" s="1"/>
  <c r="Y101" i="8" s="1"/>
  <c r="F101" i="8" a="1"/>
  <c r="F101" i="8" s="1"/>
  <c r="Z101" i="8" s="1"/>
  <c r="G101" i="8" a="1"/>
  <c r="G101" i="8" s="1"/>
  <c r="AA101" i="8" s="1"/>
  <c r="H101" i="8" a="1"/>
  <c r="H101" i="8" s="1"/>
  <c r="AB101" i="8" s="1"/>
  <c r="I101" i="8" a="1"/>
  <c r="I101" i="8" s="1"/>
  <c r="AC101" i="8" s="1"/>
  <c r="J101" i="8" a="1"/>
  <c r="J101" i="8" s="1"/>
  <c r="AD101" i="8" s="1"/>
  <c r="K101" i="8" a="1"/>
  <c r="K101" i="8" s="1"/>
  <c r="AE101" i="8" s="1"/>
  <c r="L101" i="8" a="1"/>
  <c r="L101" i="8" s="1"/>
  <c r="AF101" i="8" s="1"/>
  <c r="M101" i="8" a="1"/>
  <c r="M101" i="8" s="1"/>
  <c r="AG101" i="8" s="1"/>
  <c r="R101" i="8" a="1"/>
  <c r="R101" i="8" s="1"/>
  <c r="AL101" i="8" s="1"/>
  <c r="S101" i="8" a="1"/>
  <c r="S101" i="8" s="1"/>
  <c r="AM101" i="8" s="1"/>
  <c r="N101" i="8" a="1"/>
  <c r="N101" i="8" s="1"/>
  <c r="AH101" i="8" s="1"/>
  <c r="O101" i="8" a="1"/>
  <c r="O101" i="8" s="1"/>
  <c r="AI101" i="8" s="1"/>
  <c r="P101" i="8" a="1"/>
  <c r="P101" i="8" s="1"/>
  <c r="AJ101" i="8" s="1"/>
  <c r="Q101" i="8" a="1"/>
  <c r="Q101" i="8" s="1"/>
  <c r="AK101" i="8" s="1"/>
  <c r="T101" i="8" a="1"/>
  <c r="T101" i="8" s="1"/>
  <c r="AN101" i="8" s="1"/>
  <c r="U101" i="8" a="1"/>
  <c r="U101" i="8" s="1"/>
  <c r="AO101" i="8" s="1"/>
  <c r="V101" i="8" a="1"/>
  <c r="V101" i="8" s="1"/>
  <c r="AP101" i="8" s="1"/>
  <c r="W101" i="8" a="1"/>
  <c r="W101" i="8" s="1"/>
  <c r="AQ101" i="8" s="1"/>
  <c r="X101" i="8" a="1"/>
  <c r="X101" i="8" s="1"/>
  <c r="AR101" i="8" s="1"/>
  <c r="E99" i="8" a="1"/>
  <c r="E99" i="8" s="1"/>
  <c r="Y99" i="8" s="1"/>
  <c r="F99" i="8" a="1"/>
  <c r="F99" i="8" s="1"/>
  <c r="Z99" i="8" s="1"/>
  <c r="G99" i="8" a="1"/>
  <c r="G99" i="8" s="1"/>
  <c r="AA99" i="8" s="1"/>
  <c r="H99" i="8" a="1"/>
  <c r="H99" i="8" s="1"/>
  <c r="AB99" i="8" s="1"/>
  <c r="I99" i="8" a="1"/>
  <c r="I99" i="8" s="1"/>
  <c r="AC99" i="8" s="1"/>
  <c r="J99" i="8" a="1"/>
  <c r="J99" i="8" s="1"/>
  <c r="AD99" i="8" s="1"/>
  <c r="K99" i="8" a="1"/>
  <c r="K99" i="8" s="1"/>
  <c r="AE99" i="8" s="1"/>
  <c r="L99" i="8" a="1"/>
  <c r="L99" i="8" s="1"/>
  <c r="AF99" i="8" s="1"/>
  <c r="M99" i="8" a="1"/>
  <c r="M99" i="8" s="1"/>
  <c r="AG99" i="8" s="1"/>
  <c r="R99" i="8" a="1"/>
  <c r="R99" i="8" s="1"/>
  <c r="AL99" i="8" s="1"/>
  <c r="S99" i="8" a="1"/>
  <c r="S99" i="8" s="1"/>
  <c r="AM99" i="8" s="1"/>
  <c r="N99" i="8" a="1"/>
  <c r="N99" i="8" s="1"/>
  <c r="AH99" i="8" s="1"/>
  <c r="O99" i="8" a="1"/>
  <c r="O99" i="8" s="1"/>
  <c r="AI99" i="8" s="1"/>
  <c r="P99" i="8" a="1"/>
  <c r="P99" i="8" s="1"/>
  <c r="AJ99" i="8" s="1"/>
  <c r="Q99" i="8" a="1"/>
  <c r="Q99" i="8" s="1"/>
  <c r="AK99" i="8" s="1"/>
  <c r="T99" i="8" a="1"/>
  <c r="T99" i="8" s="1"/>
  <c r="AN99" i="8" s="1"/>
  <c r="U99" i="8" a="1"/>
  <c r="U99" i="8" s="1"/>
  <c r="AO99" i="8" s="1"/>
  <c r="V99" i="8" a="1"/>
  <c r="V99" i="8" s="1"/>
  <c r="AP99" i="8" s="1"/>
  <c r="W99" i="8" a="1"/>
  <c r="W99" i="8" s="1"/>
  <c r="AQ99" i="8" s="1"/>
  <c r="X99" i="8" a="1"/>
  <c r="X99" i="8" s="1"/>
  <c r="AR99" i="8" s="1"/>
  <c r="E97" i="8" a="1"/>
  <c r="E97" i="8" s="1"/>
  <c r="Y97" i="8" s="1"/>
  <c r="F97" i="8" a="1"/>
  <c r="F97" i="8" s="1"/>
  <c r="Z97" i="8" s="1"/>
  <c r="G97" i="8" a="1"/>
  <c r="G97" i="8" s="1"/>
  <c r="AA97" i="8" s="1"/>
  <c r="H97" i="8" a="1"/>
  <c r="H97" i="8" s="1"/>
  <c r="AB97" i="8" s="1"/>
  <c r="I97" i="8" a="1"/>
  <c r="I97" i="8" s="1"/>
  <c r="AC97" i="8" s="1"/>
  <c r="J97" i="8" a="1"/>
  <c r="J97" i="8" s="1"/>
  <c r="AD97" i="8" s="1"/>
  <c r="K97" i="8" a="1"/>
  <c r="K97" i="8" s="1"/>
  <c r="AE97" i="8" s="1"/>
  <c r="L97" i="8" a="1"/>
  <c r="L97" i="8" s="1"/>
  <c r="AF97" i="8" s="1"/>
  <c r="M97" i="8" a="1"/>
  <c r="M97" i="8" s="1"/>
  <c r="AG97" i="8" s="1"/>
  <c r="R97" i="8" a="1"/>
  <c r="R97" i="8" s="1"/>
  <c r="AL97" i="8" s="1"/>
  <c r="S97" i="8" a="1"/>
  <c r="S97" i="8" s="1"/>
  <c r="AM97" i="8" s="1"/>
  <c r="N97" i="8" a="1"/>
  <c r="N97" i="8" s="1"/>
  <c r="AH97" i="8" s="1"/>
  <c r="O97" i="8" a="1"/>
  <c r="O97" i="8" s="1"/>
  <c r="AI97" i="8" s="1"/>
  <c r="P97" i="8" a="1"/>
  <c r="P97" i="8" s="1"/>
  <c r="AJ97" i="8" s="1"/>
  <c r="Q97" i="8" a="1"/>
  <c r="Q97" i="8" s="1"/>
  <c r="AK97" i="8" s="1"/>
  <c r="T97" i="8" a="1"/>
  <c r="T97" i="8" s="1"/>
  <c r="AN97" i="8" s="1"/>
  <c r="U97" i="8" a="1"/>
  <c r="U97" i="8" s="1"/>
  <c r="AO97" i="8" s="1"/>
  <c r="V97" i="8" a="1"/>
  <c r="V97" i="8" s="1"/>
  <c r="AP97" i="8" s="1"/>
  <c r="W97" i="8" a="1"/>
  <c r="W97" i="8" s="1"/>
  <c r="AQ97" i="8" s="1"/>
  <c r="X97" i="8" a="1"/>
  <c r="X97" i="8" s="1"/>
  <c r="AR97" i="8" s="1"/>
  <c r="E95" i="8" a="1"/>
  <c r="E95" i="8" s="1"/>
  <c r="Y95" i="8" s="1"/>
  <c r="F95" i="8" a="1"/>
  <c r="F95" i="8" s="1"/>
  <c r="Z95" i="8" s="1"/>
  <c r="G95" i="8" a="1"/>
  <c r="G95" i="8" s="1"/>
  <c r="AA95" i="8" s="1"/>
  <c r="H95" i="8" a="1"/>
  <c r="H95" i="8" s="1"/>
  <c r="AB95" i="8" s="1"/>
  <c r="I95" i="8" a="1"/>
  <c r="I95" i="8" s="1"/>
  <c r="AC95" i="8" s="1"/>
  <c r="J95" i="8" a="1"/>
  <c r="J95" i="8" s="1"/>
  <c r="AD95" i="8" s="1"/>
  <c r="K95" i="8" a="1"/>
  <c r="K95" i="8" s="1"/>
  <c r="AE95" i="8" s="1"/>
  <c r="L95" i="8" a="1"/>
  <c r="L95" i="8" s="1"/>
  <c r="AF95" i="8" s="1"/>
  <c r="M95" i="8" a="1"/>
  <c r="M95" i="8" s="1"/>
  <c r="AG95" i="8" s="1"/>
  <c r="R95" i="8" a="1"/>
  <c r="R95" i="8" s="1"/>
  <c r="AL95" i="8" s="1"/>
  <c r="S95" i="8" a="1"/>
  <c r="S95" i="8" s="1"/>
  <c r="AM95" i="8" s="1"/>
  <c r="N95" i="8" a="1"/>
  <c r="N95" i="8" s="1"/>
  <c r="AH95" i="8" s="1"/>
  <c r="O95" i="8" a="1"/>
  <c r="O95" i="8" s="1"/>
  <c r="AI95" i="8" s="1"/>
  <c r="P95" i="8" a="1"/>
  <c r="P95" i="8" s="1"/>
  <c r="AJ95" i="8" s="1"/>
  <c r="Q95" i="8" a="1"/>
  <c r="Q95" i="8" s="1"/>
  <c r="AK95" i="8" s="1"/>
  <c r="T95" i="8" a="1"/>
  <c r="T95" i="8" s="1"/>
  <c r="AN95" i="8" s="1"/>
  <c r="U95" i="8" a="1"/>
  <c r="U95" i="8" s="1"/>
  <c r="AO95" i="8" s="1"/>
  <c r="V95" i="8" a="1"/>
  <c r="V95" i="8" s="1"/>
  <c r="AP95" i="8" s="1"/>
  <c r="W95" i="8" a="1"/>
  <c r="W95" i="8" s="1"/>
  <c r="AQ95" i="8" s="1"/>
  <c r="X95" i="8" a="1"/>
  <c r="X95" i="8" s="1"/>
  <c r="AR95" i="8" s="1"/>
  <c r="E93" i="8" a="1"/>
  <c r="E93" i="8" s="1"/>
  <c r="Y93" i="8" s="1"/>
  <c r="F93" i="8" a="1"/>
  <c r="F93" i="8" s="1"/>
  <c r="Z93" i="8" s="1"/>
  <c r="G93" i="8" a="1"/>
  <c r="G93" i="8" s="1"/>
  <c r="AA93" i="8" s="1"/>
  <c r="H93" i="8" a="1"/>
  <c r="H93" i="8" s="1"/>
  <c r="AB93" i="8" s="1"/>
  <c r="I93" i="8" a="1"/>
  <c r="I93" i="8" s="1"/>
  <c r="AC93" i="8" s="1"/>
  <c r="J93" i="8" a="1"/>
  <c r="J93" i="8" s="1"/>
  <c r="AD93" i="8" s="1"/>
  <c r="K93" i="8" a="1"/>
  <c r="K93" i="8" s="1"/>
  <c r="AE93" i="8" s="1"/>
  <c r="L93" i="8" a="1"/>
  <c r="L93" i="8" s="1"/>
  <c r="AF93" i="8" s="1"/>
  <c r="M93" i="8" a="1"/>
  <c r="M93" i="8" s="1"/>
  <c r="AG93" i="8" s="1"/>
  <c r="R93" i="8" a="1"/>
  <c r="R93" i="8" s="1"/>
  <c r="AL93" i="8" s="1"/>
  <c r="S93" i="8" a="1"/>
  <c r="S93" i="8" s="1"/>
  <c r="AM93" i="8" s="1"/>
  <c r="N93" i="8" a="1"/>
  <c r="N93" i="8" s="1"/>
  <c r="AH93" i="8" s="1"/>
  <c r="O93" i="8" a="1"/>
  <c r="O93" i="8" s="1"/>
  <c r="AI93" i="8" s="1"/>
  <c r="P93" i="8" a="1"/>
  <c r="P93" i="8" s="1"/>
  <c r="AJ93" i="8" s="1"/>
  <c r="Q93" i="8" a="1"/>
  <c r="Q93" i="8" s="1"/>
  <c r="AK93" i="8" s="1"/>
  <c r="T93" i="8" a="1"/>
  <c r="T93" i="8" s="1"/>
  <c r="AN93" i="8" s="1"/>
  <c r="U93" i="8" a="1"/>
  <c r="U93" i="8" s="1"/>
  <c r="AO93" i="8" s="1"/>
  <c r="V93" i="8" a="1"/>
  <c r="V93" i="8" s="1"/>
  <c r="AP93" i="8" s="1"/>
  <c r="W93" i="8" a="1"/>
  <c r="W93" i="8" s="1"/>
  <c r="AQ93" i="8" s="1"/>
  <c r="X93" i="8" a="1"/>
  <c r="X93" i="8" s="1"/>
  <c r="AR93" i="8" s="1"/>
  <c r="E91" i="8" a="1"/>
  <c r="E91" i="8" s="1"/>
  <c r="Y91" i="8" s="1"/>
  <c r="F91" i="8" a="1"/>
  <c r="F91" i="8" s="1"/>
  <c r="Z91" i="8" s="1"/>
  <c r="G91" i="8" a="1"/>
  <c r="G91" i="8" s="1"/>
  <c r="AA91" i="8" s="1"/>
  <c r="H91" i="8" a="1"/>
  <c r="H91" i="8" s="1"/>
  <c r="AB91" i="8" s="1"/>
  <c r="I91" i="8" a="1"/>
  <c r="I91" i="8" s="1"/>
  <c r="AC91" i="8" s="1"/>
  <c r="J91" i="8" a="1"/>
  <c r="J91" i="8" s="1"/>
  <c r="AD91" i="8" s="1"/>
  <c r="K91" i="8" a="1"/>
  <c r="K91" i="8" s="1"/>
  <c r="AE91" i="8" s="1"/>
  <c r="L91" i="8" a="1"/>
  <c r="L91" i="8" s="1"/>
  <c r="AF91" i="8" s="1"/>
  <c r="M91" i="8" a="1"/>
  <c r="M91" i="8" s="1"/>
  <c r="AG91" i="8" s="1"/>
  <c r="R91" i="8" a="1"/>
  <c r="R91" i="8" s="1"/>
  <c r="AL91" i="8" s="1"/>
  <c r="S91" i="8" a="1"/>
  <c r="S91" i="8" s="1"/>
  <c r="AM91" i="8" s="1"/>
  <c r="N91" i="8" a="1"/>
  <c r="N91" i="8" s="1"/>
  <c r="AH91" i="8" s="1"/>
  <c r="O91" i="8" a="1"/>
  <c r="O91" i="8" s="1"/>
  <c r="AI91" i="8" s="1"/>
  <c r="P91" i="8" a="1"/>
  <c r="P91" i="8" s="1"/>
  <c r="AJ91" i="8" s="1"/>
  <c r="Q91" i="8" a="1"/>
  <c r="Q91" i="8" s="1"/>
  <c r="AK91" i="8" s="1"/>
  <c r="T91" i="8" a="1"/>
  <c r="T91" i="8" s="1"/>
  <c r="AN91" i="8" s="1"/>
  <c r="U91" i="8" a="1"/>
  <c r="U91" i="8" s="1"/>
  <c r="AO91" i="8" s="1"/>
  <c r="V91" i="8" a="1"/>
  <c r="V91" i="8" s="1"/>
  <c r="AP91" i="8" s="1"/>
  <c r="W91" i="8" a="1"/>
  <c r="W91" i="8" s="1"/>
  <c r="AQ91" i="8" s="1"/>
  <c r="X91" i="8" a="1"/>
  <c r="X91" i="8" s="1"/>
  <c r="AR91" i="8" s="1"/>
  <c r="E89" i="8" a="1"/>
  <c r="E89" i="8" s="1"/>
  <c r="Y89" i="8" s="1"/>
  <c r="F89" i="8" a="1"/>
  <c r="F89" i="8" s="1"/>
  <c r="Z89" i="8" s="1"/>
  <c r="G89" i="8" a="1"/>
  <c r="G89" i="8" s="1"/>
  <c r="AA89" i="8" s="1"/>
  <c r="H89" i="8" a="1"/>
  <c r="H89" i="8" s="1"/>
  <c r="AB89" i="8" s="1"/>
  <c r="I89" i="8" a="1"/>
  <c r="I89" i="8" s="1"/>
  <c r="AC89" i="8" s="1"/>
  <c r="J89" i="8" a="1"/>
  <c r="J89" i="8" s="1"/>
  <c r="AD89" i="8" s="1"/>
  <c r="K89" i="8" a="1"/>
  <c r="K89" i="8" s="1"/>
  <c r="AE89" i="8" s="1"/>
  <c r="L89" i="8" a="1"/>
  <c r="L89" i="8" s="1"/>
  <c r="AF89" i="8" s="1"/>
  <c r="M89" i="8" a="1"/>
  <c r="M89" i="8" s="1"/>
  <c r="AG89" i="8" s="1"/>
  <c r="R89" i="8" a="1"/>
  <c r="R89" i="8" s="1"/>
  <c r="AL89" i="8" s="1"/>
  <c r="S89" i="8" a="1"/>
  <c r="S89" i="8" s="1"/>
  <c r="AM89" i="8" s="1"/>
  <c r="N89" i="8" a="1"/>
  <c r="N89" i="8" s="1"/>
  <c r="AH89" i="8" s="1"/>
  <c r="O89" i="8" a="1"/>
  <c r="O89" i="8" s="1"/>
  <c r="AI89" i="8" s="1"/>
  <c r="P89" i="8" a="1"/>
  <c r="P89" i="8" s="1"/>
  <c r="AJ89" i="8" s="1"/>
  <c r="Q89" i="8" a="1"/>
  <c r="Q89" i="8" s="1"/>
  <c r="AK89" i="8" s="1"/>
  <c r="T89" i="8" a="1"/>
  <c r="T89" i="8" s="1"/>
  <c r="AN89" i="8" s="1"/>
  <c r="U89" i="8" a="1"/>
  <c r="U89" i="8" s="1"/>
  <c r="AO89" i="8" s="1"/>
  <c r="V89" i="8" a="1"/>
  <c r="V89" i="8" s="1"/>
  <c r="AP89" i="8" s="1"/>
  <c r="W89" i="8" a="1"/>
  <c r="W89" i="8" s="1"/>
  <c r="AQ89" i="8" s="1"/>
  <c r="X89" i="8" a="1"/>
  <c r="X89" i="8" s="1"/>
  <c r="AR89" i="8" s="1"/>
  <c r="E87" i="8" a="1"/>
  <c r="E87" i="8" s="1"/>
  <c r="Y87" i="8" s="1"/>
  <c r="F87" i="8" a="1"/>
  <c r="F87" i="8" s="1"/>
  <c r="Z87" i="8" s="1"/>
  <c r="G87" i="8" a="1"/>
  <c r="G87" i="8" s="1"/>
  <c r="AA87" i="8" s="1"/>
  <c r="H87" i="8" a="1"/>
  <c r="H87" i="8" s="1"/>
  <c r="AB87" i="8" s="1"/>
  <c r="I87" i="8" a="1"/>
  <c r="I87" i="8" s="1"/>
  <c r="AC87" i="8" s="1"/>
  <c r="J87" i="8" a="1"/>
  <c r="J87" i="8" s="1"/>
  <c r="AD87" i="8" s="1"/>
  <c r="K87" i="8" a="1"/>
  <c r="K87" i="8" s="1"/>
  <c r="AE87" i="8" s="1"/>
  <c r="L87" i="8" a="1"/>
  <c r="L87" i="8" s="1"/>
  <c r="AF87" i="8" s="1"/>
  <c r="M87" i="8" a="1"/>
  <c r="M87" i="8" s="1"/>
  <c r="AG87" i="8" s="1"/>
  <c r="R87" i="8" a="1"/>
  <c r="R87" i="8" s="1"/>
  <c r="AL87" i="8" s="1"/>
  <c r="S87" i="8" a="1"/>
  <c r="S87" i="8" s="1"/>
  <c r="AM87" i="8" s="1"/>
  <c r="N87" i="8" a="1"/>
  <c r="N87" i="8" s="1"/>
  <c r="AH87" i="8" s="1"/>
  <c r="O87" i="8" a="1"/>
  <c r="O87" i="8" s="1"/>
  <c r="AI87" i="8" s="1"/>
  <c r="P87" i="8" a="1"/>
  <c r="P87" i="8" s="1"/>
  <c r="AJ87" i="8" s="1"/>
  <c r="Q87" i="8" a="1"/>
  <c r="Q87" i="8" s="1"/>
  <c r="AK87" i="8" s="1"/>
  <c r="T87" i="8" a="1"/>
  <c r="T87" i="8" s="1"/>
  <c r="AN87" i="8" s="1"/>
  <c r="U87" i="8" a="1"/>
  <c r="U87" i="8" s="1"/>
  <c r="AO87" i="8" s="1"/>
  <c r="V87" i="8" a="1"/>
  <c r="V87" i="8" s="1"/>
  <c r="AP87" i="8" s="1"/>
  <c r="W87" i="8" a="1"/>
  <c r="W87" i="8" s="1"/>
  <c r="AQ87" i="8" s="1"/>
  <c r="X87" i="8" a="1"/>
  <c r="X87" i="8" s="1"/>
  <c r="AR87" i="8" s="1"/>
  <c r="E85" i="8" a="1"/>
  <c r="E85" i="8" s="1"/>
  <c r="Y85" i="8" s="1"/>
  <c r="F85" i="8" a="1"/>
  <c r="F85" i="8" s="1"/>
  <c r="Z85" i="8" s="1"/>
  <c r="G85" i="8" a="1"/>
  <c r="G85" i="8" s="1"/>
  <c r="AA85" i="8" s="1"/>
  <c r="H85" i="8" a="1"/>
  <c r="H85" i="8" s="1"/>
  <c r="AB85" i="8" s="1"/>
  <c r="I85" i="8" a="1"/>
  <c r="I85" i="8" s="1"/>
  <c r="AC85" i="8" s="1"/>
  <c r="J85" i="8" a="1"/>
  <c r="J85" i="8" s="1"/>
  <c r="AD85" i="8" s="1"/>
  <c r="K85" i="8" a="1"/>
  <c r="K85" i="8" s="1"/>
  <c r="AE85" i="8" s="1"/>
  <c r="L85" i="8" a="1"/>
  <c r="L85" i="8" s="1"/>
  <c r="AF85" i="8" s="1"/>
  <c r="M85" i="8" a="1"/>
  <c r="M85" i="8" s="1"/>
  <c r="AG85" i="8" s="1"/>
  <c r="R85" i="8" a="1"/>
  <c r="R85" i="8" s="1"/>
  <c r="AL85" i="8" s="1"/>
  <c r="S85" i="8" a="1"/>
  <c r="S85" i="8" s="1"/>
  <c r="AM85" i="8" s="1"/>
  <c r="N85" i="8" a="1"/>
  <c r="N85" i="8" s="1"/>
  <c r="AH85" i="8" s="1"/>
  <c r="O85" i="8" a="1"/>
  <c r="O85" i="8" s="1"/>
  <c r="AI85" i="8" s="1"/>
  <c r="P85" i="8" a="1"/>
  <c r="P85" i="8" s="1"/>
  <c r="AJ85" i="8" s="1"/>
  <c r="Q85" i="8" a="1"/>
  <c r="Q85" i="8" s="1"/>
  <c r="AK85" i="8" s="1"/>
  <c r="T85" i="8" a="1"/>
  <c r="T85" i="8" s="1"/>
  <c r="AN85" i="8" s="1"/>
  <c r="U85" i="8" a="1"/>
  <c r="U85" i="8" s="1"/>
  <c r="AO85" i="8" s="1"/>
  <c r="V85" i="8" a="1"/>
  <c r="V85" i="8" s="1"/>
  <c r="AP85" i="8" s="1"/>
  <c r="W85" i="8" a="1"/>
  <c r="W85" i="8" s="1"/>
  <c r="AQ85" i="8" s="1"/>
  <c r="X85" i="8" a="1"/>
  <c r="X85" i="8" s="1"/>
  <c r="AR85" i="8" s="1"/>
  <c r="E81" i="8" a="1"/>
  <c r="E81" i="8" s="1"/>
  <c r="Y81" i="8" s="1"/>
  <c r="F81" i="8" a="1"/>
  <c r="F81" i="8" s="1"/>
  <c r="Z81" i="8" s="1"/>
  <c r="G81" i="8" a="1"/>
  <c r="G81" i="8" s="1"/>
  <c r="AA81" i="8" s="1"/>
  <c r="H81" i="8" a="1"/>
  <c r="H81" i="8" s="1"/>
  <c r="AB81" i="8" s="1"/>
  <c r="I81" i="8" a="1"/>
  <c r="I81" i="8" s="1"/>
  <c r="AC81" i="8" s="1"/>
  <c r="J81" i="8" a="1"/>
  <c r="J81" i="8" s="1"/>
  <c r="AD81" i="8" s="1"/>
  <c r="K81" i="8" a="1"/>
  <c r="K81" i="8" s="1"/>
  <c r="AE81" i="8" s="1"/>
  <c r="L81" i="8" a="1"/>
  <c r="L81" i="8" s="1"/>
  <c r="AF81" i="8" s="1"/>
  <c r="M81" i="8" a="1"/>
  <c r="M81" i="8" s="1"/>
  <c r="AG81" i="8" s="1"/>
  <c r="R81" i="8" a="1"/>
  <c r="R81" i="8" s="1"/>
  <c r="AL81" i="8" s="1"/>
  <c r="S81" i="8" a="1"/>
  <c r="S81" i="8" s="1"/>
  <c r="AM81" i="8" s="1"/>
  <c r="N81" i="8" a="1"/>
  <c r="N81" i="8" s="1"/>
  <c r="AH81" i="8" s="1"/>
  <c r="O81" i="8" a="1"/>
  <c r="O81" i="8" s="1"/>
  <c r="AI81" i="8" s="1"/>
  <c r="P81" i="8" a="1"/>
  <c r="P81" i="8" s="1"/>
  <c r="AJ81" i="8" s="1"/>
  <c r="Q81" i="8" a="1"/>
  <c r="Q81" i="8" s="1"/>
  <c r="AK81" i="8" s="1"/>
  <c r="T81" i="8" a="1"/>
  <c r="T81" i="8" s="1"/>
  <c r="AN81" i="8" s="1"/>
  <c r="U81" i="8" a="1"/>
  <c r="U81" i="8" s="1"/>
  <c r="AO81" i="8" s="1"/>
  <c r="V81" i="8" a="1"/>
  <c r="V81" i="8" s="1"/>
  <c r="AP81" i="8" s="1"/>
  <c r="W81" i="8" a="1"/>
  <c r="W81" i="8" s="1"/>
  <c r="AQ81" i="8" s="1"/>
  <c r="X81" i="8" a="1"/>
  <c r="X81" i="8" s="1"/>
  <c r="AR81" i="8" s="1"/>
  <c r="E79" i="8" a="1"/>
  <c r="E79" i="8" s="1"/>
  <c r="Y79" i="8" s="1"/>
  <c r="F79" i="8" a="1"/>
  <c r="F79" i="8" s="1"/>
  <c r="Z79" i="8" s="1"/>
  <c r="G79" i="8" a="1"/>
  <c r="G79" i="8" s="1"/>
  <c r="AA79" i="8" s="1"/>
  <c r="H79" i="8" a="1"/>
  <c r="H79" i="8" s="1"/>
  <c r="AB79" i="8" s="1"/>
  <c r="I79" i="8" a="1"/>
  <c r="I79" i="8" s="1"/>
  <c r="AC79" i="8" s="1"/>
  <c r="J79" i="8" a="1"/>
  <c r="J79" i="8" s="1"/>
  <c r="AD79" i="8" s="1"/>
  <c r="K79" i="8" a="1"/>
  <c r="K79" i="8" s="1"/>
  <c r="AE79" i="8" s="1"/>
  <c r="L79" i="8" a="1"/>
  <c r="L79" i="8" s="1"/>
  <c r="AF79" i="8" s="1"/>
  <c r="M79" i="8" a="1"/>
  <c r="M79" i="8" s="1"/>
  <c r="AG79" i="8" s="1"/>
  <c r="R79" i="8" a="1"/>
  <c r="R79" i="8" s="1"/>
  <c r="AL79" i="8" s="1"/>
  <c r="S79" i="8" a="1"/>
  <c r="S79" i="8" s="1"/>
  <c r="AM79" i="8" s="1"/>
  <c r="N79" i="8" a="1"/>
  <c r="N79" i="8" s="1"/>
  <c r="AH79" i="8" s="1"/>
  <c r="O79" i="8" a="1"/>
  <c r="O79" i="8" s="1"/>
  <c r="AI79" i="8" s="1"/>
  <c r="P79" i="8" a="1"/>
  <c r="P79" i="8" s="1"/>
  <c r="AJ79" i="8" s="1"/>
  <c r="Q79" i="8" a="1"/>
  <c r="Q79" i="8" s="1"/>
  <c r="AK79" i="8" s="1"/>
  <c r="T79" i="8" a="1"/>
  <c r="T79" i="8" s="1"/>
  <c r="AN79" i="8" s="1"/>
  <c r="U79" i="8" a="1"/>
  <c r="U79" i="8" s="1"/>
  <c r="AO79" i="8" s="1"/>
  <c r="V79" i="8" a="1"/>
  <c r="V79" i="8" s="1"/>
  <c r="AP79" i="8" s="1"/>
  <c r="W79" i="8" a="1"/>
  <c r="W79" i="8" s="1"/>
  <c r="AQ79" i="8" s="1"/>
  <c r="X79" i="8" a="1"/>
  <c r="X79" i="8" s="1"/>
  <c r="AR79" i="8" s="1"/>
  <c r="E77" i="8" a="1"/>
  <c r="E77" i="8" s="1"/>
  <c r="Y77" i="8" s="1"/>
  <c r="F77" i="8" a="1"/>
  <c r="F77" i="8" s="1"/>
  <c r="Z77" i="8" s="1"/>
  <c r="G77" i="8" a="1"/>
  <c r="G77" i="8" s="1"/>
  <c r="AA77" i="8" s="1"/>
  <c r="H77" i="8" a="1"/>
  <c r="H77" i="8" s="1"/>
  <c r="AB77" i="8" s="1"/>
  <c r="I77" i="8" a="1"/>
  <c r="I77" i="8" s="1"/>
  <c r="AC77" i="8" s="1"/>
  <c r="J77" i="8" a="1"/>
  <c r="J77" i="8" s="1"/>
  <c r="AD77" i="8" s="1"/>
  <c r="K77" i="8" a="1"/>
  <c r="K77" i="8" s="1"/>
  <c r="AE77" i="8" s="1"/>
  <c r="L77" i="8" a="1"/>
  <c r="L77" i="8" s="1"/>
  <c r="AF77" i="8" s="1"/>
  <c r="M77" i="8" a="1"/>
  <c r="M77" i="8" s="1"/>
  <c r="AG77" i="8" s="1"/>
  <c r="R77" i="8" a="1"/>
  <c r="R77" i="8" s="1"/>
  <c r="AL77" i="8" s="1"/>
  <c r="S77" i="8" a="1"/>
  <c r="S77" i="8" s="1"/>
  <c r="AM77" i="8" s="1"/>
  <c r="N77" i="8" a="1"/>
  <c r="N77" i="8" s="1"/>
  <c r="AH77" i="8" s="1"/>
  <c r="O77" i="8" a="1"/>
  <c r="O77" i="8" s="1"/>
  <c r="AI77" i="8" s="1"/>
  <c r="P77" i="8" a="1"/>
  <c r="P77" i="8" s="1"/>
  <c r="AJ77" i="8" s="1"/>
  <c r="Q77" i="8" a="1"/>
  <c r="Q77" i="8" s="1"/>
  <c r="AK77" i="8" s="1"/>
  <c r="T77" i="8" a="1"/>
  <c r="T77" i="8" s="1"/>
  <c r="AN77" i="8" s="1"/>
  <c r="U77" i="8" a="1"/>
  <c r="U77" i="8" s="1"/>
  <c r="AO77" i="8" s="1"/>
  <c r="V77" i="8" a="1"/>
  <c r="V77" i="8" s="1"/>
  <c r="AP77" i="8" s="1"/>
  <c r="W77" i="8" a="1"/>
  <c r="W77" i="8" s="1"/>
  <c r="AQ77" i="8" s="1"/>
  <c r="X77" i="8" a="1"/>
  <c r="X77" i="8" s="1"/>
  <c r="AR77" i="8" s="1"/>
  <c r="E75" i="8" a="1"/>
  <c r="E75" i="8" s="1"/>
  <c r="Y75" i="8" s="1"/>
  <c r="F75" i="8" a="1"/>
  <c r="F75" i="8" s="1"/>
  <c r="Z75" i="8" s="1"/>
  <c r="G75" i="8" a="1"/>
  <c r="G75" i="8" s="1"/>
  <c r="AA75" i="8" s="1"/>
  <c r="H75" i="8" a="1"/>
  <c r="H75" i="8" s="1"/>
  <c r="AB75" i="8" s="1"/>
  <c r="I75" i="8" a="1"/>
  <c r="I75" i="8" s="1"/>
  <c r="AC75" i="8" s="1"/>
  <c r="J75" i="8" a="1"/>
  <c r="J75" i="8" s="1"/>
  <c r="AD75" i="8" s="1"/>
  <c r="K75" i="8" a="1"/>
  <c r="K75" i="8" s="1"/>
  <c r="AE75" i="8" s="1"/>
  <c r="L75" i="8" a="1"/>
  <c r="L75" i="8" s="1"/>
  <c r="AF75" i="8" s="1"/>
  <c r="M75" i="8" a="1"/>
  <c r="M75" i="8" s="1"/>
  <c r="AG75" i="8" s="1"/>
  <c r="R75" i="8" a="1"/>
  <c r="R75" i="8" s="1"/>
  <c r="AL75" i="8" s="1"/>
  <c r="S75" i="8" a="1"/>
  <c r="S75" i="8" s="1"/>
  <c r="AM75" i="8" s="1"/>
  <c r="N75" i="8" a="1"/>
  <c r="N75" i="8" s="1"/>
  <c r="AH75" i="8" s="1"/>
  <c r="O75" i="8" a="1"/>
  <c r="O75" i="8" s="1"/>
  <c r="AI75" i="8" s="1"/>
  <c r="P75" i="8" a="1"/>
  <c r="P75" i="8" s="1"/>
  <c r="AJ75" i="8" s="1"/>
  <c r="Q75" i="8" a="1"/>
  <c r="Q75" i="8" s="1"/>
  <c r="AK75" i="8" s="1"/>
  <c r="T75" i="8" a="1"/>
  <c r="T75" i="8" s="1"/>
  <c r="AN75" i="8" s="1"/>
  <c r="U75" i="8" a="1"/>
  <c r="U75" i="8" s="1"/>
  <c r="AO75" i="8" s="1"/>
  <c r="V75" i="8" a="1"/>
  <c r="V75" i="8" s="1"/>
  <c r="AP75" i="8" s="1"/>
  <c r="W75" i="8" a="1"/>
  <c r="W75" i="8" s="1"/>
  <c r="AQ75" i="8" s="1"/>
  <c r="X75" i="8" a="1"/>
  <c r="X75" i="8" s="1"/>
  <c r="AR75" i="8" s="1"/>
  <c r="E73" i="8" a="1"/>
  <c r="E73" i="8" s="1"/>
  <c r="Y73" i="8" s="1"/>
  <c r="F73" i="8" a="1"/>
  <c r="F73" i="8" s="1"/>
  <c r="Z73" i="8" s="1"/>
  <c r="G73" i="8" a="1"/>
  <c r="G73" i="8" s="1"/>
  <c r="AA73" i="8" s="1"/>
  <c r="H73" i="8" a="1"/>
  <c r="H73" i="8" s="1"/>
  <c r="AB73" i="8" s="1"/>
  <c r="I73" i="8" a="1"/>
  <c r="I73" i="8" s="1"/>
  <c r="AC73" i="8" s="1"/>
  <c r="J73" i="8" a="1"/>
  <c r="J73" i="8" s="1"/>
  <c r="AD73" i="8" s="1"/>
  <c r="K73" i="8" a="1"/>
  <c r="K73" i="8" s="1"/>
  <c r="AE73" i="8" s="1"/>
  <c r="L73" i="8" a="1"/>
  <c r="L73" i="8" s="1"/>
  <c r="AF73" i="8" s="1"/>
  <c r="M73" i="8" a="1"/>
  <c r="M73" i="8" s="1"/>
  <c r="AG73" i="8" s="1"/>
  <c r="R73" i="8" a="1"/>
  <c r="R73" i="8" s="1"/>
  <c r="AL73" i="8" s="1"/>
  <c r="S73" i="8" a="1"/>
  <c r="S73" i="8" s="1"/>
  <c r="AM73" i="8" s="1"/>
  <c r="N73" i="8" a="1"/>
  <c r="N73" i="8" s="1"/>
  <c r="AH73" i="8" s="1"/>
  <c r="O73" i="8" a="1"/>
  <c r="O73" i="8" s="1"/>
  <c r="AI73" i="8" s="1"/>
  <c r="P73" i="8" a="1"/>
  <c r="P73" i="8" s="1"/>
  <c r="AJ73" i="8" s="1"/>
  <c r="Q73" i="8" a="1"/>
  <c r="Q73" i="8" s="1"/>
  <c r="AK73" i="8" s="1"/>
  <c r="T73" i="8" a="1"/>
  <c r="T73" i="8" s="1"/>
  <c r="AN73" i="8" s="1"/>
  <c r="U73" i="8" a="1"/>
  <c r="U73" i="8" s="1"/>
  <c r="AO73" i="8" s="1"/>
  <c r="V73" i="8" a="1"/>
  <c r="V73" i="8" s="1"/>
  <c r="AP73" i="8" s="1"/>
  <c r="W73" i="8" a="1"/>
  <c r="W73" i="8" s="1"/>
  <c r="AQ73" i="8" s="1"/>
  <c r="X73" i="8" a="1"/>
  <c r="X73" i="8" s="1"/>
  <c r="AR73" i="8" s="1"/>
  <c r="E71" i="8" a="1"/>
  <c r="E71" i="8" s="1"/>
  <c r="Y71" i="8" s="1"/>
  <c r="F71" i="8" a="1"/>
  <c r="F71" i="8" s="1"/>
  <c r="Z71" i="8" s="1"/>
  <c r="G71" i="8" a="1"/>
  <c r="G71" i="8" s="1"/>
  <c r="AA71" i="8" s="1"/>
  <c r="H71" i="8" a="1"/>
  <c r="H71" i="8" s="1"/>
  <c r="AB71" i="8" s="1"/>
  <c r="I71" i="8" a="1"/>
  <c r="I71" i="8" s="1"/>
  <c r="AC71" i="8" s="1"/>
  <c r="J71" i="8" a="1"/>
  <c r="J71" i="8" s="1"/>
  <c r="AD71" i="8" s="1"/>
  <c r="K71" i="8" a="1"/>
  <c r="K71" i="8" s="1"/>
  <c r="AE71" i="8" s="1"/>
  <c r="L71" i="8" a="1"/>
  <c r="L71" i="8" s="1"/>
  <c r="AF71" i="8" s="1"/>
  <c r="M71" i="8" a="1"/>
  <c r="M71" i="8" s="1"/>
  <c r="AG71" i="8" s="1"/>
  <c r="R71" i="8" a="1"/>
  <c r="R71" i="8" s="1"/>
  <c r="AL71" i="8" s="1"/>
  <c r="S71" i="8" a="1"/>
  <c r="S71" i="8" s="1"/>
  <c r="AM71" i="8" s="1"/>
  <c r="N71" i="8" a="1"/>
  <c r="N71" i="8" s="1"/>
  <c r="AH71" i="8" s="1"/>
  <c r="O71" i="8" a="1"/>
  <c r="O71" i="8" s="1"/>
  <c r="AI71" i="8" s="1"/>
  <c r="P71" i="8" a="1"/>
  <c r="P71" i="8" s="1"/>
  <c r="AJ71" i="8" s="1"/>
  <c r="Q71" i="8" a="1"/>
  <c r="Q71" i="8" s="1"/>
  <c r="AK71" i="8" s="1"/>
  <c r="T71" i="8" a="1"/>
  <c r="T71" i="8" s="1"/>
  <c r="AN71" i="8" s="1"/>
  <c r="U71" i="8" a="1"/>
  <c r="U71" i="8" s="1"/>
  <c r="AO71" i="8" s="1"/>
  <c r="V71" i="8" a="1"/>
  <c r="V71" i="8" s="1"/>
  <c r="AP71" i="8" s="1"/>
  <c r="W71" i="8" a="1"/>
  <c r="W71" i="8" s="1"/>
  <c r="AQ71" i="8" s="1"/>
  <c r="X71" i="8" a="1"/>
  <c r="X71" i="8" s="1"/>
  <c r="AR71" i="8" s="1"/>
  <c r="E69" i="8" a="1"/>
  <c r="E69" i="8" s="1"/>
  <c r="Y69" i="8" s="1"/>
  <c r="F69" i="8" a="1"/>
  <c r="F69" i="8" s="1"/>
  <c r="Z69" i="8" s="1"/>
  <c r="G69" i="8" a="1"/>
  <c r="G69" i="8" s="1"/>
  <c r="AA69" i="8" s="1"/>
  <c r="H69" i="8" a="1"/>
  <c r="H69" i="8" s="1"/>
  <c r="AB69" i="8" s="1"/>
  <c r="I69" i="8" a="1"/>
  <c r="I69" i="8" s="1"/>
  <c r="AC69" i="8" s="1"/>
  <c r="J69" i="8" a="1"/>
  <c r="J69" i="8" s="1"/>
  <c r="AD69" i="8" s="1"/>
  <c r="K69" i="8" a="1"/>
  <c r="K69" i="8" s="1"/>
  <c r="AE69" i="8" s="1"/>
  <c r="L69" i="8" a="1"/>
  <c r="L69" i="8" s="1"/>
  <c r="AF69" i="8" s="1"/>
  <c r="M69" i="8" a="1"/>
  <c r="M69" i="8" s="1"/>
  <c r="AG69" i="8" s="1"/>
  <c r="R69" i="8" a="1"/>
  <c r="R69" i="8" s="1"/>
  <c r="AL69" i="8" s="1"/>
  <c r="S69" i="8" a="1"/>
  <c r="S69" i="8" s="1"/>
  <c r="AM69" i="8" s="1"/>
  <c r="N69" i="8" a="1"/>
  <c r="N69" i="8" s="1"/>
  <c r="AH69" i="8" s="1"/>
  <c r="O69" i="8" a="1"/>
  <c r="O69" i="8" s="1"/>
  <c r="AI69" i="8" s="1"/>
  <c r="P69" i="8" a="1"/>
  <c r="P69" i="8" s="1"/>
  <c r="AJ69" i="8" s="1"/>
  <c r="Q69" i="8" a="1"/>
  <c r="Q69" i="8" s="1"/>
  <c r="AK69" i="8" s="1"/>
  <c r="T69" i="8" a="1"/>
  <c r="T69" i="8" s="1"/>
  <c r="AN69" i="8" s="1"/>
  <c r="U69" i="8" a="1"/>
  <c r="U69" i="8" s="1"/>
  <c r="AO69" i="8" s="1"/>
  <c r="V69" i="8" a="1"/>
  <c r="V69" i="8" s="1"/>
  <c r="AP69" i="8" s="1"/>
  <c r="W69" i="8" a="1"/>
  <c r="W69" i="8" s="1"/>
  <c r="AQ69" i="8" s="1"/>
  <c r="X69" i="8" a="1"/>
  <c r="X69" i="8" s="1"/>
  <c r="AR69" i="8" s="1"/>
  <c r="E67" i="8" a="1"/>
  <c r="E67" i="8" s="1"/>
  <c r="Y67" i="8" s="1"/>
  <c r="F67" i="8" a="1"/>
  <c r="F67" i="8" s="1"/>
  <c r="Z67" i="8" s="1"/>
  <c r="G67" i="8" a="1"/>
  <c r="G67" i="8" s="1"/>
  <c r="AA67" i="8" s="1"/>
  <c r="H67" i="8" a="1"/>
  <c r="H67" i="8" s="1"/>
  <c r="AB67" i="8" s="1"/>
  <c r="I67" i="8" a="1"/>
  <c r="I67" i="8" s="1"/>
  <c r="AC67" i="8" s="1"/>
  <c r="J67" i="8" a="1"/>
  <c r="J67" i="8" s="1"/>
  <c r="AD67" i="8" s="1"/>
  <c r="K67" i="8" a="1"/>
  <c r="K67" i="8" s="1"/>
  <c r="AE67" i="8" s="1"/>
  <c r="L67" i="8" a="1"/>
  <c r="L67" i="8" s="1"/>
  <c r="AF67" i="8" s="1"/>
  <c r="M67" i="8" a="1"/>
  <c r="M67" i="8" s="1"/>
  <c r="AG67" i="8" s="1"/>
  <c r="R67" i="8" a="1"/>
  <c r="R67" i="8" s="1"/>
  <c r="AL67" i="8" s="1"/>
  <c r="S67" i="8" a="1"/>
  <c r="S67" i="8" s="1"/>
  <c r="AM67" i="8" s="1"/>
  <c r="N67" i="8" a="1"/>
  <c r="N67" i="8" s="1"/>
  <c r="AH67" i="8" s="1"/>
  <c r="O67" i="8" a="1"/>
  <c r="O67" i="8" s="1"/>
  <c r="AI67" i="8" s="1"/>
  <c r="P67" i="8" a="1"/>
  <c r="P67" i="8" s="1"/>
  <c r="AJ67" i="8" s="1"/>
  <c r="Q67" i="8" a="1"/>
  <c r="Q67" i="8" s="1"/>
  <c r="AK67" i="8" s="1"/>
  <c r="T67" i="8" a="1"/>
  <c r="T67" i="8" s="1"/>
  <c r="AN67" i="8" s="1"/>
  <c r="U67" i="8" a="1"/>
  <c r="U67" i="8" s="1"/>
  <c r="AO67" i="8" s="1"/>
  <c r="V67" i="8" a="1"/>
  <c r="V67" i="8" s="1"/>
  <c r="AP67" i="8" s="1"/>
  <c r="W67" i="8" a="1"/>
  <c r="W67" i="8" s="1"/>
  <c r="AQ67" i="8" s="1"/>
  <c r="X67" i="8" a="1"/>
  <c r="X67" i="8" s="1"/>
  <c r="AR67" i="8" s="1"/>
  <c r="E65" i="8" a="1"/>
  <c r="E65" i="8" s="1"/>
  <c r="Y65" i="8" s="1"/>
  <c r="F65" i="8" a="1"/>
  <c r="F65" i="8" s="1"/>
  <c r="Z65" i="8" s="1"/>
  <c r="G65" i="8" a="1"/>
  <c r="G65" i="8" s="1"/>
  <c r="AA65" i="8" s="1"/>
  <c r="H65" i="8" a="1"/>
  <c r="H65" i="8" s="1"/>
  <c r="AB65" i="8" s="1"/>
  <c r="I65" i="8" a="1"/>
  <c r="I65" i="8" s="1"/>
  <c r="AC65" i="8" s="1"/>
  <c r="J65" i="8" a="1"/>
  <c r="J65" i="8" s="1"/>
  <c r="AD65" i="8" s="1"/>
  <c r="K65" i="8" a="1"/>
  <c r="K65" i="8" s="1"/>
  <c r="AE65" i="8" s="1"/>
  <c r="L65" i="8" a="1"/>
  <c r="L65" i="8" s="1"/>
  <c r="AF65" i="8" s="1"/>
  <c r="M65" i="8" a="1"/>
  <c r="M65" i="8" s="1"/>
  <c r="AG65" i="8" s="1"/>
  <c r="R65" i="8" a="1"/>
  <c r="R65" i="8" s="1"/>
  <c r="AL65" i="8" s="1"/>
  <c r="S65" i="8" a="1"/>
  <c r="S65" i="8" s="1"/>
  <c r="AM65" i="8" s="1"/>
  <c r="N65" i="8" a="1"/>
  <c r="N65" i="8" s="1"/>
  <c r="AH65" i="8" s="1"/>
  <c r="O65" i="8" a="1"/>
  <c r="O65" i="8" s="1"/>
  <c r="AI65" i="8" s="1"/>
  <c r="P65" i="8" a="1"/>
  <c r="P65" i="8" s="1"/>
  <c r="AJ65" i="8" s="1"/>
  <c r="Q65" i="8" a="1"/>
  <c r="Q65" i="8" s="1"/>
  <c r="AK65" i="8" s="1"/>
  <c r="T65" i="8" a="1"/>
  <c r="T65" i="8" s="1"/>
  <c r="AN65" i="8" s="1"/>
  <c r="U65" i="8" a="1"/>
  <c r="U65" i="8" s="1"/>
  <c r="AO65" i="8" s="1"/>
  <c r="V65" i="8" a="1"/>
  <c r="V65" i="8" s="1"/>
  <c r="AP65" i="8" s="1"/>
  <c r="W65" i="8" a="1"/>
  <c r="W65" i="8" s="1"/>
  <c r="AQ65" i="8" s="1"/>
  <c r="X65" i="8" a="1"/>
  <c r="X65" i="8" s="1"/>
  <c r="AR65" i="8" s="1"/>
  <c r="E63" i="8" a="1"/>
  <c r="E63" i="8" s="1"/>
  <c r="Y63" i="8" s="1"/>
  <c r="F63" i="8" a="1"/>
  <c r="F63" i="8" s="1"/>
  <c r="Z63" i="8" s="1"/>
  <c r="G63" i="8" a="1"/>
  <c r="G63" i="8" s="1"/>
  <c r="AA63" i="8" s="1"/>
  <c r="H63" i="8" a="1"/>
  <c r="H63" i="8" s="1"/>
  <c r="AB63" i="8" s="1"/>
  <c r="I63" i="8" a="1"/>
  <c r="I63" i="8" s="1"/>
  <c r="AC63" i="8" s="1"/>
  <c r="J63" i="8" a="1"/>
  <c r="J63" i="8" s="1"/>
  <c r="AD63" i="8" s="1"/>
  <c r="K63" i="8" a="1"/>
  <c r="K63" i="8" s="1"/>
  <c r="AE63" i="8" s="1"/>
  <c r="L63" i="8" a="1"/>
  <c r="L63" i="8" s="1"/>
  <c r="AF63" i="8" s="1"/>
  <c r="M63" i="8" a="1"/>
  <c r="M63" i="8" s="1"/>
  <c r="AG63" i="8" s="1"/>
  <c r="R63" i="8" a="1"/>
  <c r="R63" i="8" s="1"/>
  <c r="AL63" i="8" s="1"/>
  <c r="S63" i="8" a="1"/>
  <c r="S63" i="8" s="1"/>
  <c r="AM63" i="8" s="1"/>
  <c r="N63" i="8" a="1"/>
  <c r="N63" i="8" s="1"/>
  <c r="AH63" i="8" s="1"/>
  <c r="O63" i="8" a="1"/>
  <c r="O63" i="8" s="1"/>
  <c r="AI63" i="8" s="1"/>
  <c r="P63" i="8" a="1"/>
  <c r="P63" i="8" s="1"/>
  <c r="AJ63" i="8" s="1"/>
  <c r="Q63" i="8" a="1"/>
  <c r="Q63" i="8" s="1"/>
  <c r="AK63" i="8" s="1"/>
  <c r="T63" i="8" a="1"/>
  <c r="T63" i="8" s="1"/>
  <c r="AN63" i="8" s="1"/>
  <c r="U63" i="8" a="1"/>
  <c r="U63" i="8" s="1"/>
  <c r="AO63" i="8" s="1"/>
  <c r="V63" i="8" a="1"/>
  <c r="V63" i="8" s="1"/>
  <c r="AP63" i="8" s="1"/>
  <c r="W63" i="8" a="1"/>
  <c r="W63" i="8" s="1"/>
  <c r="AQ63" i="8" s="1"/>
  <c r="X63" i="8" a="1"/>
  <c r="X63" i="8" s="1"/>
  <c r="AR63" i="8" s="1"/>
  <c r="E61" i="8" a="1"/>
  <c r="E61" i="8" s="1"/>
  <c r="Y61" i="8" s="1"/>
  <c r="F61" i="8" a="1"/>
  <c r="F61" i="8" s="1"/>
  <c r="Z61" i="8" s="1"/>
  <c r="G61" i="8" a="1"/>
  <c r="G61" i="8" s="1"/>
  <c r="AA61" i="8" s="1"/>
  <c r="H61" i="8" a="1"/>
  <c r="H61" i="8" s="1"/>
  <c r="AB61" i="8" s="1"/>
  <c r="I61" i="8" a="1"/>
  <c r="I61" i="8" s="1"/>
  <c r="AC61" i="8" s="1"/>
  <c r="J61" i="8" a="1"/>
  <c r="J61" i="8" s="1"/>
  <c r="AD61" i="8" s="1"/>
  <c r="K61" i="8" a="1"/>
  <c r="K61" i="8" s="1"/>
  <c r="AE61" i="8" s="1"/>
  <c r="L61" i="8" a="1"/>
  <c r="L61" i="8" s="1"/>
  <c r="AF61" i="8" s="1"/>
  <c r="M61" i="8" a="1"/>
  <c r="M61" i="8" s="1"/>
  <c r="AG61" i="8" s="1"/>
  <c r="R61" i="8" a="1"/>
  <c r="R61" i="8" s="1"/>
  <c r="AL61" i="8" s="1"/>
  <c r="S61" i="8" a="1"/>
  <c r="S61" i="8" s="1"/>
  <c r="AM61" i="8" s="1"/>
  <c r="N61" i="8" a="1"/>
  <c r="N61" i="8" s="1"/>
  <c r="AH61" i="8" s="1"/>
  <c r="O61" i="8" a="1"/>
  <c r="O61" i="8" s="1"/>
  <c r="AI61" i="8" s="1"/>
  <c r="P61" i="8" a="1"/>
  <c r="P61" i="8" s="1"/>
  <c r="AJ61" i="8" s="1"/>
  <c r="Q61" i="8" a="1"/>
  <c r="Q61" i="8" s="1"/>
  <c r="AK61" i="8" s="1"/>
  <c r="T61" i="8" a="1"/>
  <c r="T61" i="8" s="1"/>
  <c r="AN61" i="8" s="1"/>
  <c r="U61" i="8" a="1"/>
  <c r="U61" i="8" s="1"/>
  <c r="AO61" i="8" s="1"/>
  <c r="V61" i="8" a="1"/>
  <c r="V61" i="8" s="1"/>
  <c r="AP61" i="8" s="1"/>
  <c r="W61" i="8" a="1"/>
  <c r="W61" i="8" s="1"/>
  <c r="AQ61" i="8" s="1"/>
  <c r="X61" i="8" a="1"/>
  <c r="X61" i="8" s="1"/>
  <c r="AR61" i="8" s="1"/>
  <c r="E59" i="8" a="1"/>
  <c r="E59" i="8" s="1"/>
  <c r="Y59" i="8" s="1"/>
  <c r="F59" i="8" a="1"/>
  <c r="F59" i="8" s="1"/>
  <c r="Z59" i="8" s="1"/>
  <c r="G59" i="8" a="1"/>
  <c r="G59" i="8" s="1"/>
  <c r="AA59" i="8" s="1"/>
  <c r="H59" i="8" a="1"/>
  <c r="H59" i="8" s="1"/>
  <c r="AB59" i="8" s="1"/>
  <c r="I59" i="8" a="1"/>
  <c r="I59" i="8" s="1"/>
  <c r="AC59" i="8" s="1"/>
  <c r="J59" i="8" a="1"/>
  <c r="J59" i="8" s="1"/>
  <c r="AD59" i="8" s="1"/>
  <c r="K59" i="8" a="1"/>
  <c r="K59" i="8" s="1"/>
  <c r="AE59" i="8" s="1"/>
  <c r="L59" i="8" a="1"/>
  <c r="L59" i="8" s="1"/>
  <c r="AF59" i="8" s="1"/>
  <c r="M59" i="8" a="1"/>
  <c r="M59" i="8" s="1"/>
  <c r="AG59" i="8" s="1"/>
  <c r="R59" i="8" a="1"/>
  <c r="R59" i="8" s="1"/>
  <c r="AL59" i="8" s="1"/>
  <c r="S59" i="8" a="1"/>
  <c r="S59" i="8" s="1"/>
  <c r="AM59" i="8" s="1"/>
  <c r="N59" i="8" a="1"/>
  <c r="N59" i="8" s="1"/>
  <c r="AH59" i="8" s="1"/>
  <c r="O59" i="8" a="1"/>
  <c r="O59" i="8" s="1"/>
  <c r="AI59" i="8" s="1"/>
  <c r="P59" i="8" a="1"/>
  <c r="P59" i="8" s="1"/>
  <c r="AJ59" i="8" s="1"/>
  <c r="Q59" i="8" a="1"/>
  <c r="Q59" i="8" s="1"/>
  <c r="AK59" i="8" s="1"/>
  <c r="T59" i="8" a="1"/>
  <c r="T59" i="8" s="1"/>
  <c r="AN59" i="8" s="1"/>
  <c r="U59" i="8" a="1"/>
  <c r="U59" i="8" s="1"/>
  <c r="AO59" i="8" s="1"/>
  <c r="V59" i="8" a="1"/>
  <c r="V59" i="8" s="1"/>
  <c r="AP59" i="8" s="1"/>
  <c r="W59" i="8" a="1"/>
  <c r="W59" i="8" s="1"/>
  <c r="AQ59" i="8" s="1"/>
  <c r="X59" i="8" a="1"/>
  <c r="X59" i="8" s="1"/>
  <c r="AR59" i="8" s="1"/>
  <c r="E57" i="8" a="1"/>
  <c r="E57" i="8" s="1"/>
  <c r="Y57" i="8" s="1"/>
  <c r="F57" i="8" a="1"/>
  <c r="F57" i="8" s="1"/>
  <c r="Z57" i="8" s="1"/>
  <c r="G57" i="8" a="1"/>
  <c r="G57" i="8" s="1"/>
  <c r="AA57" i="8" s="1"/>
  <c r="H57" i="8" a="1"/>
  <c r="H57" i="8" s="1"/>
  <c r="AB57" i="8" s="1"/>
  <c r="I57" i="8" a="1"/>
  <c r="I57" i="8" s="1"/>
  <c r="AC57" i="8" s="1"/>
  <c r="J57" i="8" a="1"/>
  <c r="J57" i="8" s="1"/>
  <c r="AD57" i="8" s="1"/>
  <c r="K57" i="8" a="1"/>
  <c r="K57" i="8" s="1"/>
  <c r="AE57" i="8" s="1"/>
  <c r="L57" i="8" a="1"/>
  <c r="L57" i="8" s="1"/>
  <c r="AF57" i="8" s="1"/>
  <c r="M57" i="8" a="1"/>
  <c r="M57" i="8" s="1"/>
  <c r="AG57" i="8" s="1"/>
  <c r="R57" i="8" a="1"/>
  <c r="R57" i="8" s="1"/>
  <c r="AL57" i="8" s="1"/>
  <c r="S57" i="8" a="1"/>
  <c r="S57" i="8" s="1"/>
  <c r="AM57" i="8" s="1"/>
  <c r="N57" i="8" a="1"/>
  <c r="N57" i="8" s="1"/>
  <c r="AH57" i="8" s="1"/>
  <c r="O57" i="8" a="1"/>
  <c r="O57" i="8" s="1"/>
  <c r="AI57" i="8" s="1"/>
  <c r="P57" i="8" a="1"/>
  <c r="P57" i="8" s="1"/>
  <c r="AJ57" i="8" s="1"/>
  <c r="Q57" i="8" a="1"/>
  <c r="Q57" i="8" s="1"/>
  <c r="AK57" i="8" s="1"/>
  <c r="T57" i="8" a="1"/>
  <c r="T57" i="8" s="1"/>
  <c r="AN57" i="8" s="1"/>
  <c r="U57" i="8" a="1"/>
  <c r="U57" i="8" s="1"/>
  <c r="AO57" i="8" s="1"/>
  <c r="V57" i="8" a="1"/>
  <c r="V57" i="8" s="1"/>
  <c r="AP57" i="8" s="1"/>
  <c r="W57" i="8" a="1"/>
  <c r="W57" i="8" s="1"/>
  <c r="AQ57" i="8" s="1"/>
  <c r="X57" i="8" a="1"/>
  <c r="X57" i="8" s="1"/>
  <c r="AR57" i="8" s="1"/>
  <c r="E55" i="8" a="1"/>
  <c r="E55" i="8" s="1"/>
  <c r="Y55" i="8" s="1"/>
  <c r="F55" i="8" a="1"/>
  <c r="F55" i="8" s="1"/>
  <c r="Z55" i="8" s="1"/>
  <c r="G55" i="8" a="1"/>
  <c r="G55" i="8" s="1"/>
  <c r="AA55" i="8" s="1"/>
  <c r="H55" i="8" a="1"/>
  <c r="H55" i="8" s="1"/>
  <c r="AB55" i="8" s="1"/>
  <c r="I55" i="8" a="1"/>
  <c r="I55" i="8" s="1"/>
  <c r="AC55" i="8" s="1"/>
  <c r="J55" i="8" a="1"/>
  <c r="J55" i="8" s="1"/>
  <c r="AD55" i="8" s="1"/>
  <c r="K55" i="8" a="1"/>
  <c r="K55" i="8" s="1"/>
  <c r="AE55" i="8" s="1"/>
  <c r="L55" i="8" a="1"/>
  <c r="L55" i="8" s="1"/>
  <c r="AF55" i="8" s="1"/>
  <c r="M55" i="8" a="1"/>
  <c r="M55" i="8" s="1"/>
  <c r="AG55" i="8" s="1"/>
  <c r="R55" i="8" a="1"/>
  <c r="R55" i="8" s="1"/>
  <c r="AL55" i="8" s="1"/>
  <c r="S55" i="8" a="1"/>
  <c r="S55" i="8" s="1"/>
  <c r="AM55" i="8" s="1"/>
  <c r="N55" i="8" a="1"/>
  <c r="N55" i="8" s="1"/>
  <c r="AH55" i="8" s="1"/>
  <c r="O55" i="8" a="1"/>
  <c r="O55" i="8" s="1"/>
  <c r="AI55" i="8" s="1"/>
  <c r="P55" i="8" a="1"/>
  <c r="P55" i="8" s="1"/>
  <c r="AJ55" i="8" s="1"/>
  <c r="Q55" i="8" a="1"/>
  <c r="Q55" i="8" s="1"/>
  <c r="AK55" i="8" s="1"/>
  <c r="T55" i="8" a="1"/>
  <c r="T55" i="8" s="1"/>
  <c r="AN55" i="8" s="1"/>
  <c r="U55" i="8" a="1"/>
  <c r="U55" i="8" s="1"/>
  <c r="AO55" i="8" s="1"/>
  <c r="V55" i="8" a="1"/>
  <c r="V55" i="8" s="1"/>
  <c r="AP55" i="8" s="1"/>
  <c r="W55" i="8" a="1"/>
  <c r="W55" i="8" s="1"/>
  <c r="AQ55" i="8" s="1"/>
  <c r="X55" i="8" a="1"/>
  <c r="X55" i="8" s="1"/>
  <c r="AR55" i="8" s="1"/>
  <c r="E53" i="8" a="1"/>
  <c r="E53" i="8" s="1"/>
  <c r="Y53" i="8" s="1"/>
  <c r="F53" i="8" a="1"/>
  <c r="F53" i="8" s="1"/>
  <c r="Z53" i="8" s="1"/>
  <c r="G53" i="8" a="1"/>
  <c r="G53" i="8" s="1"/>
  <c r="AA53" i="8" s="1"/>
  <c r="H53" i="8" a="1"/>
  <c r="H53" i="8" s="1"/>
  <c r="AB53" i="8" s="1"/>
  <c r="I53" i="8" a="1"/>
  <c r="I53" i="8" s="1"/>
  <c r="AC53" i="8" s="1"/>
  <c r="J53" i="8" a="1"/>
  <c r="J53" i="8" s="1"/>
  <c r="AD53" i="8" s="1"/>
  <c r="K53" i="8" a="1"/>
  <c r="K53" i="8" s="1"/>
  <c r="AE53" i="8" s="1"/>
  <c r="L53" i="8" a="1"/>
  <c r="L53" i="8" s="1"/>
  <c r="AF53" i="8" s="1"/>
  <c r="M53" i="8" a="1"/>
  <c r="M53" i="8" s="1"/>
  <c r="AG53" i="8" s="1"/>
  <c r="R53" i="8" a="1"/>
  <c r="R53" i="8" s="1"/>
  <c r="AL53" i="8" s="1"/>
  <c r="S53" i="8" a="1"/>
  <c r="S53" i="8" s="1"/>
  <c r="AM53" i="8" s="1"/>
  <c r="N53" i="8" a="1"/>
  <c r="N53" i="8" s="1"/>
  <c r="AH53" i="8" s="1"/>
  <c r="O53" i="8" a="1"/>
  <c r="O53" i="8" s="1"/>
  <c r="AI53" i="8" s="1"/>
  <c r="P53" i="8" a="1"/>
  <c r="P53" i="8" s="1"/>
  <c r="AJ53" i="8" s="1"/>
  <c r="Q53" i="8" a="1"/>
  <c r="Q53" i="8" s="1"/>
  <c r="AK53" i="8" s="1"/>
  <c r="T53" i="8" a="1"/>
  <c r="T53" i="8" s="1"/>
  <c r="AN53" i="8" s="1"/>
  <c r="U53" i="8" a="1"/>
  <c r="U53" i="8" s="1"/>
  <c r="AO53" i="8" s="1"/>
  <c r="V53" i="8" a="1"/>
  <c r="V53" i="8" s="1"/>
  <c r="AP53" i="8" s="1"/>
  <c r="W53" i="8" a="1"/>
  <c r="W53" i="8" s="1"/>
  <c r="AQ53" i="8" s="1"/>
  <c r="X53" i="8" a="1"/>
  <c r="X53" i="8" s="1"/>
  <c r="AR53" i="8" s="1"/>
  <c r="E51" i="8" a="1"/>
  <c r="E51" i="8" s="1"/>
  <c r="Y51" i="8" s="1"/>
  <c r="F51" i="8" a="1"/>
  <c r="F51" i="8" s="1"/>
  <c r="Z51" i="8" s="1"/>
  <c r="G51" i="8" a="1"/>
  <c r="G51" i="8" s="1"/>
  <c r="AA51" i="8" s="1"/>
  <c r="H51" i="8" a="1"/>
  <c r="H51" i="8" s="1"/>
  <c r="AB51" i="8" s="1"/>
  <c r="I51" i="8" a="1"/>
  <c r="I51" i="8" s="1"/>
  <c r="AC51" i="8" s="1"/>
  <c r="J51" i="8" a="1"/>
  <c r="J51" i="8" s="1"/>
  <c r="AD51" i="8" s="1"/>
  <c r="K51" i="8" a="1"/>
  <c r="K51" i="8" s="1"/>
  <c r="AE51" i="8" s="1"/>
  <c r="L51" i="8" a="1"/>
  <c r="L51" i="8" s="1"/>
  <c r="AF51" i="8" s="1"/>
  <c r="M51" i="8" a="1"/>
  <c r="M51" i="8" s="1"/>
  <c r="AG51" i="8" s="1"/>
  <c r="R51" i="8" a="1"/>
  <c r="R51" i="8" s="1"/>
  <c r="AL51" i="8" s="1"/>
  <c r="S51" i="8" a="1"/>
  <c r="S51" i="8" s="1"/>
  <c r="AM51" i="8" s="1"/>
  <c r="N51" i="8" a="1"/>
  <c r="N51" i="8" s="1"/>
  <c r="AH51" i="8" s="1"/>
  <c r="O51" i="8" a="1"/>
  <c r="O51" i="8" s="1"/>
  <c r="AI51" i="8" s="1"/>
  <c r="P51" i="8" a="1"/>
  <c r="P51" i="8" s="1"/>
  <c r="AJ51" i="8" s="1"/>
  <c r="Q51" i="8" a="1"/>
  <c r="Q51" i="8" s="1"/>
  <c r="AK51" i="8" s="1"/>
  <c r="T51" i="8" a="1"/>
  <c r="T51" i="8" s="1"/>
  <c r="AN51" i="8" s="1"/>
  <c r="U51" i="8" a="1"/>
  <c r="U51" i="8" s="1"/>
  <c r="AO51" i="8" s="1"/>
  <c r="V51" i="8" a="1"/>
  <c r="V51" i="8" s="1"/>
  <c r="AP51" i="8" s="1"/>
  <c r="W51" i="8" a="1"/>
  <c r="W51" i="8" s="1"/>
  <c r="AQ51" i="8" s="1"/>
  <c r="X51" i="8" a="1"/>
  <c r="X51" i="8" s="1"/>
  <c r="AR51" i="8" s="1"/>
  <c r="E49" i="8" a="1"/>
  <c r="E49" i="8" s="1"/>
  <c r="Y49" i="8" s="1"/>
  <c r="F49" i="8" a="1"/>
  <c r="F49" i="8" s="1"/>
  <c r="Z49" i="8" s="1"/>
  <c r="G49" i="8" a="1"/>
  <c r="G49" i="8" s="1"/>
  <c r="AA49" i="8" s="1"/>
  <c r="H49" i="8" a="1"/>
  <c r="H49" i="8" s="1"/>
  <c r="AB49" i="8" s="1"/>
  <c r="I49" i="8" a="1"/>
  <c r="I49" i="8" s="1"/>
  <c r="AC49" i="8" s="1"/>
  <c r="J49" i="8" a="1"/>
  <c r="J49" i="8" s="1"/>
  <c r="AD49" i="8" s="1"/>
  <c r="K49" i="8" a="1"/>
  <c r="K49" i="8" s="1"/>
  <c r="AE49" i="8" s="1"/>
  <c r="L49" i="8" a="1"/>
  <c r="L49" i="8" s="1"/>
  <c r="AF49" i="8" s="1"/>
  <c r="M49" i="8" a="1"/>
  <c r="M49" i="8" s="1"/>
  <c r="AG49" i="8" s="1"/>
  <c r="R49" i="8" a="1"/>
  <c r="R49" i="8" s="1"/>
  <c r="AL49" i="8" s="1"/>
  <c r="S49" i="8" a="1"/>
  <c r="S49" i="8" s="1"/>
  <c r="AM49" i="8" s="1"/>
  <c r="N49" i="8" a="1"/>
  <c r="N49" i="8" s="1"/>
  <c r="AH49" i="8" s="1"/>
  <c r="O49" i="8" a="1"/>
  <c r="O49" i="8" s="1"/>
  <c r="AI49" i="8" s="1"/>
  <c r="P49" i="8" a="1"/>
  <c r="P49" i="8" s="1"/>
  <c r="AJ49" i="8" s="1"/>
  <c r="Q49" i="8" a="1"/>
  <c r="Q49" i="8" s="1"/>
  <c r="AK49" i="8" s="1"/>
  <c r="T49" i="8" a="1"/>
  <c r="T49" i="8" s="1"/>
  <c r="AN49" i="8" s="1"/>
  <c r="U49" i="8" a="1"/>
  <c r="U49" i="8" s="1"/>
  <c r="AO49" i="8" s="1"/>
  <c r="V49" i="8" a="1"/>
  <c r="V49" i="8" s="1"/>
  <c r="AP49" i="8" s="1"/>
  <c r="W49" i="8" a="1"/>
  <c r="W49" i="8" s="1"/>
  <c r="AQ49" i="8" s="1"/>
  <c r="X49" i="8" a="1"/>
  <c r="X49" i="8" s="1"/>
  <c r="AR49" i="8" s="1"/>
  <c r="E47" i="8" a="1"/>
  <c r="E47" i="8" s="1"/>
  <c r="Y47" i="8" s="1"/>
  <c r="F47" i="8" a="1"/>
  <c r="F47" i="8" s="1"/>
  <c r="Z47" i="8" s="1"/>
  <c r="G47" i="8" a="1"/>
  <c r="G47" i="8" s="1"/>
  <c r="AA47" i="8" s="1"/>
  <c r="H47" i="8" a="1"/>
  <c r="H47" i="8" s="1"/>
  <c r="AB47" i="8" s="1"/>
  <c r="I47" i="8" a="1"/>
  <c r="I47" i="8" s="1"/>
  <c r="AC47" i="8" s="1"/>
  <c r="J47" i="8" a="1"/>
  <c r="J47" i="8" s="1"/>
  <c r="AD47" i="8" s="1"/>
  <c r="K47" i="8" a="1"/>
  <c r="K47" i="8" s="1"/>
  <c r="AE47" i="8" s="1"/>
  <c r="L47" i="8" a="1"/>
  <c r="L47" i="8" s="1"/>
  <c r="AF47" i="8" s="1"/>
  <c r="M47" i="8" a="1"/>
  <c r="M47" i="8" s="1"/>
  <c r="AG47" i="8" s="1"/>
  <c r="R47" i="8" a="1"/>
  <c r="R47" i="8" s="1"/>
  <c r="AL47" i="8" s="1"/>
  <c r="S47" i="8" a="1"/>
  <c r="S47" i="8" s="1"/>
  <c r="AM47" i="8" s="1"/>
  <c r="N47" i="8" a="1"/>
  <c r="N47" i="8" s="1"/>
  <c r="AH47" i="8" s="1"/>
  <c r="O47" i="8" a="1"/>
  <c r="O47" i="8" s="1"/>
  <c r="AI47" i="8" s="1"/>
  <c r="P47" i="8" a="1"/>
  <c r="P47" i="8" s="1"/>
  <c r="AJ47" i="8" s="1"/>
  <c r="Q47" i="8" a="1"/>
  <c r="Q47" i="8" s="1"/>
  <c r="AK47" i="8" s="1"/>
  <c r="T47" i="8" a="1"/>
  <c r="T47" i="8" s="1"/>
  <c r="AN47" i="8" s="1"/>
  <c r="U47" i="8" a="1"/>
  <c r="U47" i="8" s="1"/>
  <c r="AO47" i="8" s="1"/>
  <c r="V47" i="8" a="1"/>
  <c r="V47" i="8" s="1"/>
  <c r="AP47" i="8" s="1"/>
  <c r="W47" i="8" a="1"/>
  <c r="W47" i="8" s="1"/>
  <c r="AQ47" i="8" s="1"/>
  <c r="X47" i="8" a="1"/>
  <c r="X47" i="8" s="1"/>
  <c r="AR47" i="8" s="1"/>
  <c r="E45" i="8" a="1"/>
  <c r="E45" i="8" s="1"/>
  <c r="Y45" i="8" s="1"/>
  <c r="F45" i="8" a="1"/>
  <c r="F45" i="8" s="1"/>
  <c r="Z45" i="8" s="1"/>
  <c r="G45" i="8" a="1"/>
  <c r="G45" i="8" s="1"/>
  <c r="AA45" i="8" s="1"/>
  <c r="H45" i="8" a="1"/>
  <c r="H45" i="8" s="1"/>
  <c r="AB45" i="8" s="1"/>
  <c r="I45" i="8" a="1"/>
  <c r="I45" i="8" s="1"/>
  <c r="AC45" i="8" s="1"/>
  <c r="J45" i="8" a="1"/>
  <c r="J45" i="8" s="1"/>
  <c r="AD45" i="8" s="1"/>
  <c r="K45" i="8" a="1"/>
  <c r="K45" i="8" s="1"/>
  <c r="AE45" i="8" s="1"/>
  <c r="L45" i="8" a="1"/>
  <c r="L45" i="8" s="1"/>
  <c r="AF45" i="8" s="1"/>
  <c r="M45" i="8" a="1"/>
  <c r="M45" i="8" s="1"/>
  <c r="AG45" i="8" s="1"/>
  <c r="R45" i="8" a="1"/>
  <c r="R45" i="8" s="1"/>
  <c r="AL45" i="8" s="1"/>
  <c r="S45" i="8" a="1"/>
  <c r="S45" i="8" s="1"/>
  <c r="AM45" i="8" s="1"/>
  <c r="N45" i="8" a="1"/>
  <c r="N45" i="8" s="1"/>
  <c r="AH45" i="8" s="1"/>
  <c r="O45" i="8" a="1"/>
  <c r="O45" i="8" s="1"/>
  <c r="AI45" i="8" s="1"/>
  <c r="P45" i="8" a="1"/>
  <c r="P45" i="8" s="1"/>
  <c r="AJ45" i="8" s="1"/>
  <c r="Q45" i="8" a="1"/>
  <c r="Q45" i="8" s="1"/>
  <c r="AK45" i="8" s="1"/>
  <c r="T45" i="8" a="1"/>
  <c r="T45" i="8" s="1"/>
  <c r="AN45" i="8" s="1"/>
  <c r="U45" i="8" a="1"/>
  <c r="U45" i="8" s="1"/>
  <c r="AO45" i="8" s="1"/>
  <c r="V45" i="8" a="1"/>
  <c r="V45" i="8" s="1"/>
  <c r="AP45" i="8" s="1"/>
  <c r="W45" i="8" a="1"/>
  <c r="W45" i="8" s="1"/>
  <c r="AQ45" i="8" s="1"/>
  <c r="X45" i="8" a="1"/>
  <c r="X45" i="8" s="1"/>
  <c r="AR45" i="8" s="1"/>
  <c r="E43" i="8" a="1"/>
  <c r="E43" i="8" s="1"/>
  <c r="Y43" i="8" s="1"/>
  <c r="F43" i="8" a="1"/>
  <c r="F43" i="8" s="1"/>
  <c r="Z43" i="8" s="1"/>
  <c r="G43" i="8" a="1"/>
  <c r="G43" i="8" s="1"/>
  <c r="AA43" i="8" s="1"/>
  <c r="H43" i="8" a="1"/>
  <c r="H43" i="8" s="1"/>
  <c r="AB43" i="8" s="1"/>
  <c r="I43" i="8" a="1"/>
  <c r="I43" i="8" s="1"/>
  <c r="AC43" i="8" s="1"/>
  <c r="J43" i="8" a="1"/>
  <c r="J43" i="8" s="1"/>
  <c r="AD43" i="8" s="1"/>
  <c r="K43" i="8" a="1"/>
  <c r="K43" i="8" s="1"/>
  <c r="AE43" i="8" s="1"/>
  <c r="L43" i="8" a="1"/>
  <c r="L43" i="8" s="1"/>
  <c r="AF43" i="8" s="1"/>
  <c r="M43" i="8" a="1"/>
  <c r="M43" i="8" s="1"/>
  <c r="AG43" i="8" s="1"/>
  <c r="R43" i="8" a="1"/>
  <c r="R43" i="8" s="1"/>
  <c r="AL43" i="8" s="1"/>
  <c r="S43" i="8" a="1"/>
  <c r="S43" i="8" s="1"/>
  <c r="AM43" i="8" s="1"/>
  <c r="N43" i="8" a="1"/>
  <c r="N43" i="8" s="1"/>
  <c r="AH43" i="8" s="1"/>
  <c r="O43" i="8" a="1"/>
  <c r="O43" i="8" s="1"/>
  <c r="AI43" i="8" s="1"/>
  <c r="P43" i="8" a="1"/>
  <c r="P43" i="8" s="1"/>
  <c r="AJ43" i="8" s="1"/>
  <c r="Q43" i="8" a="1"/>
  <c r="Q43" i="8" s="1"/>
  <c r="AK43" i="8" s="1"/>
  <c r="T43" i="8" a="1"/>
  <c r="T43" i="8" s="1"/>
  <c r="AN43" i="8" s="1"/>
  <c r="U43" i="8" a="1"/>
  <c r="U43" i="8" s="1"/>
  <c r="AO43" i="8" s="1"/>
  <c r="V43" i="8" a="1"/>
  <c r="V43" i="8" s="1"/>
  <c r="AP43" i="8" s="1"/>
  <c r="W43" i="8" a="1"/>
  <c r="W43" i="8" s="1"/>
  <c r="AQ43" i="8" s="1"/>
  <c r="X43" i="8" a="1"/>
  <c r="X43" i="8" s="1"/>
  <c r="AR43" i="8" s="1"/>
  <c r="E41" i="8" a="1"/>
  <c r="E41" i="8" s="1"/>
  <c r="Y41" i="8" s="1"/>
  <c r="F41" i="8" a="1"/>
  <c r="F41" i="8" s="1"/>
  <c r="Z41" i="8" s="1"/>
  <c r="G41" i="8" a="1"/>
  <c r="G41" i="8" s="1"/>
  <c r="AA41" i="8" s="1"/>
  <c r="H41" i="8" a="1"/>
  <c r="H41" i="8" s="1"/>
  <c r="AB41" i="8" s="1"/>
  <c r="I41" i="8" a="1"/>
  <c r="I41" i="8" s="1"/>
  <c r="AC41" i="8" s="1"/>
  <c r="N41" i="8" a="1"/>
  <c r="N41" i="8" s="1"/>
  <c r="AH41" i="8" s="1"/>
  <c r="J41" i="8" a="1"/>
  <c r="J41" i="8" s="1"/>
  <c r="AD41" i="8" s="1"/>
  <c r="K41" i="8" a="1"/>
  <c r="K41" i="8" s="1"/>
  <c r="AE41" i="8" s="1"/>
  <c r="L41" i="8" a="1"/>
  <c r="L41" i="8" s="1"/>
  <c r="AF41" i="8" s="1"/>
  <c r="M41" i="8" a="1"/>
  <c r="M41" i="8" s="1"/>
  <c r="AG41" i="8" s="1"/>
  <c r="R41" i="8" a="1"/>
  <c r="R41" i="8" s="1"/>
  <c r="AL41" i="8" s="1"/>
  <c r="S41" i="8" a="1"/>
  <c r="S41" i="8" s="1"/>
  <c r="AM41" i="8" s="1"/>
  <c r="O41" i="8" a="1"/>
  <c r="O41" i="8" s="1"/>
  <c r="AI41" i="8" s="1"/>
  <c r="P41" i="8" a="1"/>
  <c r="P41" i="8" s="1"/>
  <c r="AJ41" i="8" s="1"/>
  <c r="Q41" i="8" a="1"/>
  <c r="Q41" i="8" s="1"/>
  <c r="AK41" i="8" s="1"/>
  <c r="T41" i="8" a="1"/>
  <c r="T41" i="8" s="1"/>
  <c r="AN41" i="8" s="1"/>
  <c r="U41" i="8" a="1"/>
  <c r="U41" i="8" s="1"/>
  <c r="AO41" i="8" s="1"/>
  <c r="V41" i="8" a="1"/>
  <c r="V41" i="8" s="1"/>
  <c r="AP41" i="8" s="1"/>
  <c r="W41" i="8" a="1"/>
  <c r="W41" i="8" s="1"/>
  <c r="AQ41" i="8" s="1"/>
  <c r="X41" i="8" a="1"/>
  <c r="X41" i="8" s="1"/>
  <c r="AR41" i="8" s="1"/>
  <c r="E39" i="8" a="1"/>
  <c r="E39" i="8" s="1"/>
  <c r="Y39" i="8" s="1"/>
  <c r="F39" i="8" a="1"/>
  <c r="F39" i="8" s="1"/>
  <c r="Z39" i="8" s="1"/>
  <c r="G39" i="8" a="1"/>
  <c r="G39" i="8" s="1"/>
  <c r="AA39" i="8" s="1"/>
  <c r="H39" i="8" a="1"/>
  <c r="H39" i="8" s="1"/>
  <c r="AB39" i="8" s="1"/>
  <c r="I39" i="8" a="1"/>
  <c r="I39" i="8" s="1"/>
  <c r="AC39" i="8" s="1"/>
  <c r="N39" i="8" a="1"/>
  <c r="N39" i="8" s="1"/>
  <c r="AH39" i="8" s="1"/>
  <c r="J39" i="8" a="1"/>
  <c r="J39" i="8" s="1"/>
  <c r="AD39" i="8" s="1"/>
  <c r="K39" i="8" a="1"/>
  <c r="K39" i="8" s="1"/>
  <c r="AE39" i="8" s="1"/>
  <c r="L39" i="8" a="1"/>
  <c r="L39" i="8" s="1"/>
  <c r="AF39" i="8" s="1"/>
  <c r="M39" i="8" a="1"/>
  <c r="M39" i="8" s="1"/>
  <c r="AG39" i="8" s="1"/>
  <c r="R39" i="8" a="1"/>
  <c r="R39" i="8" s="1"/>
  <c r="AL39" i="8" s="1"/>
  <c r="S39" i="8" a="1"/>
  <c r="S39" i="8" s="1"/>
  <c r="AM39" i="8" s="1"/>
  <c r="O39" i="8" a="1"/>
  <c r="O39" i="8" s="1"/>
  <c r="AI39" i="8" s="1"/>
  <c r="P39" i="8" a="1"/>
  <c r="P39" i="8" s="1"/>
  <c r="AJ39" i="8" s="1"/>
  <c r="Q39" i="8" a="1"/>
  <c r="Q39" i="8" s="1"/>
  <c r="AK39" i="8" s="1"/>
  <c r="T39" i="8" a="1"/>
  <c r="T39" i="8" s="1"/>
  <c r="AN39" i="8" s="1"/>
  <c r="U39" i="8" a="1"/>
  <c r="U39" i="8" s="1"/>
  <c r="AO39" i="8" s="1"/>
  <c r="V39" i="8" a="1"/>
  <c r="V39" i="8" s="1"/>
  <c r="AP39" i="8" s="1"/>
  <c r="W39" i="8" a="1"/>
  <c r="W39" i="8" s="1"/>
  <c r="AQ39" i="8" s="1"/>
  <c r="X39" i="8" a="1"/>
  <c r="X39" i="8" s="1"/>
  <c r="AR39" i="8" s="1"/>
  <c r="E37" i="8" a="1"/>
  <c r="E37" i="8" s="1"/>
  <c r="Y37" i="8" s="1"/>
  <c r="F37" i="8" a="1"/>
  <c r="F37" i="8" s="1"/>
  <c r="Z37" i="8" s="1"/>
  <c r="G37" i="8" a="1"/>
  <c r="G37" i="8" s="1"/>
  <c r="AA37" i="8" s="1"/>
  <c r="H37" i="8" a="1"/>
  <c r="H37" i="8" s="1"/>
  <c r="AB37" i="8" s="1"/>
  <c r="I37" i="8" a="1"/>
  <c r="I37" i="8" s="1"/>
  <c r="AC37" i="8" s="1"/>
  <c r="N37" i="8" a="1"/>
  <c r="N37" i="8" s="1"/>
  <c r="AH37" i="8" s="1"/>
  <c r="J37" i="8" a="1"/>
  <c r="J37" i="8" s="1"/>
  <c r="AD37" i="8" s="1"/>
  <c r="K37" i="8" a="1"/>
  <c r="K37" i="8" s="1"/>
  <c r="AE37" i="8" s="1"/>
  <c r="L37" i="8" a="1"/>
  <c r="L37" i="8" s="1"/>
  <c r="AF37" i="8" s="1"/>
  <c r="M37" i="8" a="1"/>
  <c r="M37" i="8" s="1"/>
  <c r="AG37" i="8" s="1"/>
  <c r="R37" i="8" a="1"/>
  <c r="R37" i="8" s="1"/>
  <c r="AL37" i="8" s="1"/>
  <c r="S37" i="8" a="1"/>
  <c r="S37" i="8" s="1"/>
  <c r="AM37" i="8" s="1"/>
  <c r="O37" i="8" a="1"/>
  <c r="O37" i="8" s="1"/>
  <c r="AI37" i="8" s="1"/>
  <c r="P37" i="8" a="1"/>
  <c r="P37" i="8" s="1"/>
  <c r="AJ37" i="8" s="1"/>
  <c r="Q37" i="8" a="1"/>
  <c r="Q37" i="8" s="1"/>
  <c r="AK37" i="8" s="1"/>
  <c r="T37" i="8" a="1"/>
  <c r="T37" i="8" s="1"/>
  <c r="AN37" i="8" s="1"/>
  <c r="U37" i="8" a="1"/>
  <c r="U37" i="8" s="1"/>
  <c r="AO37" i="8" s="1"/>
  <c r="V37" i="8" a="1"/>
  <c r="V37" i="8" s="1"/>
  <c r="AP37" i="8" s="1"/>
  <c r="W37" i="8" a="1"/>
  <c r="W37" i="8" s="1"/>
  <c r="AQ37" i="8" s="1"/>
  <c r="X37" i="8" a="1"/>
  <c r="X37" i="8" s="1"/>
  <c r="AR37" i="8" s="1"/>
  <c r="E35" i="8" a="1"/>
  <c r="E35" i="8" s="1"/>
  <c r="Y35" i="8" s="1"/>
  <c r="F35" i="8" a="1"/>
  <c r="F35" i="8" s="1"/>
  <c r="Z35" i="8" s="1"/>
  <c r="G35" i="8" a="1"/>
  <c r="G35" i="8" s="1"/>
  <c r="AA35" i="8" s="1"/>
  <c r="H35" i="8" a="1"/>
  <c r="H35" i="8" s="1"/>
  <c r="AB35" i="8" s="1"/>
  <c r="I35" i="8" a="1"/>
  <c r="I35" i="8" s="1"/>
  <c r="AC35" i="8" s="1"/>
  <c r="N35" i="8" a="1"/>
  <c r="N35" i="8" s="1"/>
  <c r="AH35" i="8" s="1"/>
  <c r="J35" i="8" a="1"/>
  <c r="J35" i="8" s="1"/>
  <c r="AD35" i="8" s="1"/>
  <c r="K35" i="8" a="1"/>
  <c r="K35" i="8" s="1"/>
  <c r="AE35" i="8" s="1"/>
  <c r="L35" i="8" a="1"/>
  <c r="L35" i="8" s="1"/>
  <c r="AF35" i="8" s="1"/>
  <c r="M35" i="8" a="1"/>
  <c r="M35" i="8" s="1"/>
  <c r="AG35" i="8" s="1"/>
  <c r="R35" i="8" a="1"/>
  <c r="R35" i="8" s="1"/>
  <c r="AL35" i="8" s="1"/>
  <c r="S35" i="8" a="1"/>
  <c r="S35" i="8" s="1"/>
  <c r="AM35" i="8" s="1"/>
  <c r="O35" i="8" a="1"/>
  <c r="O35" i="8" s="1"/>
  <c r="AI35" i="8" s="1"/>
  <c r="P35" i="8" a="1"/>
  <c r="P35" i="8" s="1"/>
  <c r="AJ35" i="8" s="1"/>
  <c r="Q35" i="8" a="1"/>
  <c r="Q35" i="8" s="1"/>
  <c r="AK35" i="8" s="1"/>
  <c r="T35" i="8" a="1"/>
  <c r="T35" i="8" s="1"/>
  <c r="AN35" i="8" s="1"/>
  <c r="U35" i="8" a="1"/>
  <c r="U35" i="8" s="1"/>
  <c r="AO35" i="8" s="1"/>
  <c r="V35" i="8" a="1"/>
  <c r="V35" i="8" s="1"/>
  <c r="AP35" i="8" s="1"/>
  <c r="W35" i="8" a="1"/>
  <c r="W35" i="8" s="1"/>
  <c r="AQ35" i="8" s="1"/>
  <c r="X35" i="8" a="1"/>
  <c r="X35" i="8" s="1"/>
  <c r="AR35" i="8" s="1"/>
  <c r="E33" i="8" a="1"/>
  <c r="E33" i="8" s="1"/>
  <c r="Y33" i="8" s="1"/>
  <c r="F33" i="8" a="1"/>
  <c r="F33" i="8" s="1"/>
  <c r="Z33" i="8" s="1"/>
  <c r="G33" i="8" a="1"/>
  <c r="G33" i="8" s="1"/>
  <c r="AA33" i="8" s="1"/>
  <c r="H33" i="8" a="1"/>
  <c r="H33" i="8" s="1"/>
  <c r="AB33" i="8" s="1"/>
  <c r="I33" i="8" a="1"/>
  <c r="I33" i="8" s="1"/>
  <c r="AC33" i="8" s="1"/>
  <c r="J33" i="8" a="1"/>
  <c r="J33" i="8" s="1"/>
  <c r="AD33" i="8" s="1"/>
  <c r="K33" i="8" a="1"/>
  <c r="K33" i="8" s="1"/>
  <c r="AE33" i="8" s="1"/>
  <c r="L33" i="8" a="1"/>
  <c r="L33" i="8" s="1"/>
  <c r="AF33" i="8" s="1"/>
  <c r="M33" i="8" a="1"/>
  <c r="M33" i="8" s="1"/>
  <c r="AG33" i="8" s="1"/>
  <c r="N33" i="8" a="1"/>
  <c r="N33" i="8" s="1"/>
  <c r="AH33" i="8" s="1"/>
  <c r="R33" i="8" a="1"/>
  <c r="R33" i="8" s="1"/>
  <c r="AL33" i="8" s="1"/>
  <c r="S33" i="8" a="1"/>
  <c r="S33" i="8" s="1"/>
  <c r="AM33" i="8" s="1"/>
  <c r="O33" i="8" a="1"/>
  <c r="O33" i="8" s="1"/>
  <c r="AI33" i="8" s="1"/>
  <c r="P33" i="8" a="1"/>
  <c r="P33" i="8" s="1"/>
  <c r="AJ33" i="8" s="1"/>
  <c r="Q33" i="8" a="1"/>
  <c r="Q33" i="8" s="1"/>
  <c r="AK33" i="8" s="1"/>
  <c r="T33" i="8" a="1"/>
  <c r="T33" i="8" s="1"/>
  <c r="AN33" i="8" s="1"/>
  <c r="U33" i="8" a="1"/>
  <c r="U33" i="8" s="1"/>
  <c r="AO33" i="8" s="1"/>
  <c r="V33" i="8" a="1"/>
  <c r="V33" i="8" s="1"/>
  <c r="AP33" i="8" s="1"/>
  <c r="W33" i="8" a="1"/>
  <c r="W33" i="8" s="1"/>
  <c r="AQ33" i="8" s="1"/>
  <c r="X33" i="8" a="1"/>
  <c r="X33" i="8" s="1"/>
  <c r="AR33" i="8" s="1"/>
  <c r="E31" i="8" a="1"/>
  <c r="E31" i="8" s="1"/>
  <c r="Y31" i="8" s="1"/>
  <c r="F31" i="8" a="1"/>
  <c r="F31" i="8" s="1"/>
  <c r="Z31" i="8" s="1"/>
  <c r="G31" i="8" a="1"/>
  <c r="G31" i="8" s="1"/>
  <c r="AA31" i="8" s="1"/>
  <c r="H31" i="8" a="1"/>
  <c r="H31" i="8" s="1"/>
  <c r="AB31" i="8" s="1"/>
  <c r="I31" i="8" a="1"/>
  <c r="I31" i="8" s="1"/>
  <c r="AC31" i="8" s="1"/>
  <c r="J31" i="8" a="1"/>
  <c r="J31" i="8" s="1"/>
  <c r="AD31" i="8" s="1"/>
  <c r="K31" i="8" a="1"/>
  <c r="K31" i="8" s="1"/>
  <c r="AE31" i="8" s="1"/>
  <c r="L31" i="8" a="1"/>
  <c r="L31" i="8" s="1"/>
  <c r="AF31" i="8" s="1"/>
  <c r="M31" i="8" a="1"/>
  <c r="M31" i="8" s="1"/>
  <c r="AG31" i="8" s="1"/>
  <c r="N31" i="8" a="1"/>
  <c r="N31" i="8" s="1"/>
  <c r="AH31" i="8" s="1"/>
  <c r="R31" i="8" a="1"/>
  <c r="R31" i="8" s="1"/>
  <c r="AL31" i="8" s="1"/>
  <c r="S31" i="8" a="1"/>
  <c r="S31" i="8" s="1"/>
  <c r="AM31" i="8" s="1"/>
  <c r="O31" i="8" a="1"/>
  <c r="O31" i="8" s="1"/>
  <c r="AI31" i="8" s="1"/>
  <c r="P31" i="8" a="1"/>
  <c r="P31" i="8" s="1"/>
  <c r="AJ31" i="8" s="1"/>
  <c r="Q31" i="8" a="1"/>
  <c r="Q31" i="8" s="1"/>
  <c r="AK31" i="8" s="1"/>
  <c r="T31" i="8" a="1"/>
  <c r="T31" i="8" s="1"/>
  <c r="AN31" i="8" s="1"/>
  <c r="U31" i="8" a="1"/>
  <c r="U31" i="8" s="1"/>
  <c r="AO31" i="8" s="1"/>
  <c r="V31" i="8" a="1"/>
  <c r="V31" i="8" s="1"/>
  <c r="AP31" i="8" s="1"/>
  <c r="W31" i="8" a="1"/>
  <c r="W31" i="8" s="1"/>
  <c r="AQ31" i="8" s="1"/>
  <c r="X31" i="8" a="1"/>
  <c r="X31" i="8" s="1"/>
  <c r="AR31" i="8" s="1"/>
  <c r="E29" i="8" a="1"/>
  <c r="E29" i="8" s="1"/>
  <c r="Y29" i="8" s="1"/>
  <c r="F29" i="8" a="1"/>
  <c r="F29" i="8" s="1"/>
  <c r="Z29" i="8" s="1"/>
  <c r="G29" i="8" a="1"/>
  <c r="G29" i="8" s="1"/>
  <c r="AA29" i="8" s="1"/>
  <c r="H29" i="8" a="1"/>
  <c r="H29" i="8" s="1"/>
  <c r="AB29" i="8" s="1"/>
  <c r="I29" i="8" a="1"/>
  <c r="I29" i="8" s="1"/>
  <c r="AC29" i="8" s="1"/>
  <c r="J29" i="8" a="1"/>
  <c r="J29" i="8" s="1"/>
  <c r="AD29" i="8" s="1"/>
  <c r="K29" i="8" a="1"/>
  <c r="K29" i="8" s="1"/>
  <c r="AE29" i="8" s="1"/>
  <c r="L29" i="8" a="1"/>
  <c r="L29" i="8" s="1"/>
  <c r="AF29" i="8" s="1"/>
  <c r="M29" i="8" a="1"/>
  <c r="M29" i="8" s="1"/>
  <c r="AG29" i="8" s="1"/>
  <c r="N29" i="8" a="1"/>
  <c r="N29" i="8" s="1"/>
  <c r="AH29" i="8" s="1"/>
  <c r="R29" i="8" a="1"/>
  <c r="R29" i="8" s="1"/>
  <c r="AL29" i="8" s="1"/>
  <c r="S29" i="8" a="1"/>
  <c r="S29" i="8" s="1"/>
  <c r="AM29" i="8" s="1"/>
  <c r="O29" i="8" a="1"/>
  <c r="O29" i="8" s="1"/>
  <c r="AI29" i="8" s="1"/>
  <c r="P29" i="8" a="1"/>
  <c r="P29" i="8" s="1"/>
  <c r="AJ29" i="8" s="1"/>
  <c r="Q29" i="8" a="1"/>
  <c r="Q29" i="8" s="1"/>
  <c r="AK29" i="8" s="1"/>
  <c r="T29" i="8" a="1"/>
  <c r="T29" i="8" s="1"/>
  <c r="AN29" i="8" s="1"/>
  <c r="U29" i="8" a="1"/>
  <c r="U29" i="8" s="1"/>
  <c r="AO29" i="8" s="1"/>
  <c r="V29" i="8" a="1"/>
  <c r="V29" i="8" s="1"/>
  <c r="AP29" i="8" s="1"/>
  <c r="W29" i="8" a="1"/>
  <c r="W29" i="8" s="1"/>
  <c r="AQ29" i="8" s="1"/>
  <c r="X29" i="8" a="1"/>
  <c r="X29" i="8" s="1"/>
  <c r="AR29" i="8" s="1"/>
  <c r="E27" i="8" a="1"/>
  <c r="E27" i="8" s="1"/>
  <c r="Y27" i="8" s="1"/>
  <c r="F27" i="8" a="1"/>
  <c r="F27" i="8" s="1"/>
  <c r="Z27" i="8" s="1"/>
  <c r="G27" i="8" a="1"/>
  <c r="G27" i="8" s="1"/>
  <c r="AA27" i="8" s="1"/>
  <c r="H27" i="8" a="1"/>
  <c r="H27" i="8" s="1"/>
  <c r="AB27" i="8" s="1"/>
  <c r="I27" i="8" a="1"/>
  <c r="I27" i="8" s="1"/>
  <c r="AC27" i="8" s="1"/>
  <c r="J27" i="8" a="1"/>
  <c r="J27" i="8" s="1"/>
  <c r="AD27" i="8" s="1"/>
  <c r="K27" i="8" a="1"/>
  <c r="K27" i="8" s="1"/>
  <c r="AE27" i="8" s="1"/>
  <c r="L27" i="8" a="1"/>
  <c r="L27" i="8" s="1"/>
  <c r="AF27" i="8" s="1"/>
  <c r="M27" i="8" a="1"/>
  <c r="M27" i="8" s="1"/>
  <c r="AG27" i="8" s="1"/>
  <c r="N27" i="8" a="1"/>
  <c r="N27" i="8" s="1"/>
  <c r="AH27" i="8" s="1"/>
  <c r="R27" i="8" a="1"/>
  <c r="R27" i="8" s="1"/>
  <c r="AL27" i="8" s="1"/>
  <c r="S27" i="8" a="1"/>
  <c r="S27" i="8" s="1"/>
  <c r="AM27" i="8" s="1"/>
  <c r="O27" i="8" a="1"/>
  <c r="O27" i="8" s="1"/>
  <c r="AI27" i="8" s="1"/>
  <c r="P27" i="8" a="1"/>
  <c r="P27" i="8" s="1"/>
  <c r="AJ27" i="8" s="1"/>
  <c r="Q27" i="8" a="1"/>
  <c r="Q27" i="8" s="1"/>
  <c r="AK27" i="8" s="1"/>
  <c r="T27" i="8" a="1"/>
  <c r="T27" i="8" s="1"/>
  <c r="AN27" i="8" s="1"/>
  <c r="U27" i="8" a="1"/>
  <c r="U27" i="8" s="1"/>
  <c r="AO27" i="8" s="1"/>
  <c r="V27" i="8" a="1"/>
  <c r="V27" i="8" s="1"/>
  <c r="AP27" i="8" s="1"/>
  <c r="W27" i="8" a="1"/>
  <c r="W27" i="8" s="1"/>
  <c r="AQ27" i="8" s="1"/>
  <c r="X27" i="8" a="1"/>
  <c r="X27" i="8" s="1"/>
  <c r="AR27" i="8" s="1"/>
  <c r="E25" i="8" a="1"/>
  <c r="E25" i="8" s="1"/>
  <c r="Y25" i="8" s="1"/>
  <c r="F25" i="8" a="1"/>
  <c r="F25" i="8" s="1"/>
  <c r="Z25" i="8" s="1"/>
  <c r="G25" i="8" a="1"/>
  <c r="G25" i="8" s="1"/>
  <c r="AA25" i="8" s="1"/>
  <c r="H25" i="8" a="1"/>
  <c r="H25" i="8" s="1"/>
  <c r="AB25" i="8" s="1"/>
  <c r="I25" i="8" a="1"/>
  <c r="I25" i="8" s="1"/>
  <c r="AC25" i="8" s="1"/>
  <c r="J25" i="8" a="1"/>
  <c r="J25" i="8" s="1"/>
  <c r="AD25" i="8" s="1"/>
  <c r="K25" i="8" a="1"/>
  <c r="K25" i="8" s="1"/>
  <c r="AE25" i="8" s="1"/>
  <c r="L25" i="8" a="1"/>
  <c r="L25" i="8" s="1"/>
  <c r="AF25" i="8" s="1"/>
  <c r="M25" i="8" a="1"/>
  <c r="M25" i="8" s="1"/>
  <c r="AG25" i="8" s="1"/>
  <c r="N25" i="8" a="1"/>
  <c r="N25" i="8" s="1"/>
  <c r="AH25" i="8" s="1"/>
  <c r="R25" i="8" a="1"/>
  <c r="R25" i="8" s="1"/>
  <c r="AL25" i="8" s="1"/>
  <c r="S25" i="8" a="1"/>
  <c r="S25" i="8" s="1"/>
  <c r="AM25" i="8" s="1"/>
  <c r="O25" i="8" a="1"/>
  <c r="O25" i="8" s="1"/>
  <c r="AI25" i="8" s="1"/>
  <c r="P25" i="8" a="1"/>
  <c r="P25" i="8" s="1"/>
  <c r="AJ25" i="8" s="1"/>
  <c r="Q25" i="8" a="1"/>
  <c r="Q25" i="8" s="1"/>
  <c r="AK25" i="8" s="1"/>
  <c r="T25" i="8" a="1"/>
  <c r="T25" i="8" s="1"/>
  <c r="AN25" i="8" s="1"/>
  <c r="U25" i="8" a="1"/>
  <c r="U25" i="8" s="1"/>
  <c r="AO25" i="8" s="1"/>
  <c r="V25" i="8" a="1"/>
  <c r="V25" i="8" s="1"/>
  <c r="AP25" i="8" s="1"/>
  <c r="W25" i="8" a="1"/>
  <c r="W25" i="8" s="1"/>
  <c r="AQ25" i="8" s="1"/>
  <c r="X25" i="8" a="1"/>
  <c r="X25" i="8" s="1"/>
  <c r="AR25" i="8" s="1"/>
  <c r="E23" i="8" a="1"/>
  <c r="E23" i="8" s="1"/>
  <c r="Y23" i="8" s="1"/>
  <c r="F23" i="8" a="1"/>
  <c r="F23" i="8" s="1"/>
  <c r="Z23" i="8" s="1"/>
  <c r="G23" i="8" a="1"/>
  <c r="G23" i="8" s="1"/>
  <c r="AA23" i="8" s="1"/>
  <c r="H23" i="8" a="1"/>
  <c r="H23" i="8" s="1"/>
  <c r="AB23" i="8" s="1"/>
  <c r="I23" i="8" a="1"/>
  <c r="I23" i="8" s="1"/>
  <c r="AC23" i="8" s="1"/>
  <c r="J23" i="8" a="1"/>
  <c r="J23" i="8" s="1"/>
  <c r="AD23" i="8" s="1"/>
  <c r="K23" i="8" a="1"/>
  <c r="K23" i="8" s="1"/>
  <c r="AE23" i="8" s="1"/>
  <c r="L23" i="8" a="1"/>
  <c r="L23" i="8" s="1"/>
  <c r="AF23" i="8" s="1"/>
  <c r="M23" i="8" a="1"/>
  <c r="M23" i="8" s="1"/>
  <c r="AG23" i="8" s="1"/>
  <c r="N23" i="8" a="1"/>
  <c r="N23" i="8" s="1"/>
  <c r="AH23" i="8" s="1"/>
  <c r="R23" i="8" a="1"/>
  <c r="R23" i="8" s="1"/>
  <c r="AL23" i="8" s="1"/>
  <c r="S23" i="8" a="1"/>
  <c r="S23" i="8" s="1"/>
  <c r="AM23" i="8" s="1"/>
  <c r="O23" i="8" a="1"/>
  <c r="O23" i="8" s="1"/>
  <c r="AI23" i="8" s="1"/>
  <c r="P23" i="8" a="1"/>
  <c r="P23" i="8" s="1"/>
  <c r="AJ23" i="8" s="1"/>
  <c r="Q23" i="8" a="1"/>
  <c r="Q23" i="8" s="1"/>
  <c r="AK23" i="8" s="1"/>
  <c r="T23" i="8" a="1"/>
  <c r="T23" i="8" s="1"/>
  <c r="AN23" i="8" s="1"/>
  <c r="U23" i="8" a="1"/>
  <c r="U23" i="8" s="1"/>
  <c r="AO23" i="8" s="1"/>
  <c r="V23" i="8" a="1"/>
  <c r="V23" i="8" s="1"/>
  <c r="AP23" i="8" s="1"/>
  <c r="W23" i="8" a="1"/>
  <c r="W23" i="8" s="1"/>
  <c r="AQ23" i="8" s="1"/>
  <c r="X23" i="8" a="1"/>
  <c r="X23" i="8" s="1"/>
  <c r="AR23" i="8" s="1"/>
  <c r="E21" i="8" a="1"/>
  <c r="E21" i="8" s="1"/>
  <c r="Y21" i="8" s="1"/>
  <c r="F21" i="8" a="1"/>
  <c r="F21" i="8" s="1"/>
  <c r="Z21" i="8" s="1"/>
  <c r="G21" i="8" a="1"/>
  <c r="G21" i="8" s="1"/>
  <c r="AA21" i="8" s="1"/>
  <c r="H21" i="8" a="1"/>
  <c r="H21" i="8" s="1"/>
  <c r="AB21" i="8" s="1"/>
  <c r="I21" i="8" a="1"/>
  <c r="I21" i="8" s="1"/>
  <c r="AC21" i="8" s="1"/>
  <c r="J21" i="8" a="1"/>
  <c r="J21" i="8" s="1"/>
  <c r="AD21" i="8" s="1"/>
  <c r="K21" i="8" a="1"/>
  <c r="K21" i="8" s="1"/>
  <c r="AE21" i="8" s="1"/>
  <c r="L21" i="8" a="1"/>
  <c r="L21" i="8" s="1"/>
  <c r="AF21" i="8" s="1"/>
  <c r="M21" i="8" a="1"/>
  <c r="M21" i="8" s="1"/>
  <c r="AG21" i="8" s="1"/>
  <c r="N21" i="8" a="1"/>
  <c r="N21" i="8" s="1"/>
  <c r="AH21" i="8" s="1"/>
  <c r="R21" i="8" a="1"/>
  <c r="R21" i="8" s="1"/>
  <c r="AL21" i="8" s="1"/>
  <c r="S21" i="8" a="1"/>
  <c r="S21" i="8" s="1"/>
  <c r="AM21" i="8" s="1"/>
  <c r="O21" i="8" a="1"/>
  <c r="O21" i="8" s="1"/>
  <c r="AI21" i="8" s="1"/>
  <c r="P21" i="8" a="1"/>
  <c r="P21" i="8" s="1"/>
  <c r="AJ21" i="8" s="1"/>
  <c r="Q21" i="8" a="1"/>
  <c r="Q21" i="8" s="1"/>
  <c r="AK21" i="8" s="1"/>
  <c r="T21" i="8" a="1"/>
  <c r="T21" i="8" s="1"/>
  <c r="AN21" i="8" s="1"/>
  <c r="U21" i="8" a="1"/>
  <c r="U21" i="8" s="1"/>
  <c r="AO21" i="8" s="1"/>
  <c r="V21" i="8" a="1"/>
  <c r="V21" i="8" s="1"/>
  <c r="AP21" i="8" s="1"/>
  <c r="W21" i="8" a="1"/>
  <c r="W21" i="8" s="1"/>
  <c r="AQ21" i="8" s="1"/>
  <c r="X21" i="8" a="1"/>
  <c r="X21" i="8" s="1"/>
  <c r="AR21" i="8" s="1"/>
  <c r="E19" i="8" a="1"/>
  <c r="E19" i="8" s="1"/>
  <c r="Y19" i="8" s="1"/>
  <c r="F19" i="8" a="1"/>
  <c r="F19" i="8" s="1"/>
  <c r="Z19" i="8" s="1"/>
  <c r="G19" i="8" a="1"/>
  <c r="G19" i="8" s="1"/>
  <c r="AA19" i="8" s="1"/>
  <c r="H19" i="8" a="1"/>
  <c r="H19" i="8" s="1"/>
  <c r="AB19" i="8" s="1"/>
  <c r="I19" i="8" a="1"/>
  <c r="I19" i="8" s="1"/>
  <c r="AC19" i="8" s="1"/>
  <c r="J19" i="8" a="1"/>
  <c r="J19" i="8" s="1"/>
  <c r="AD19" i="8" s="1"/>
  <c r="K19" i="8" a="1"/>
  <c r="K19" i="8" s="1"/>
  <c r="AE19" i="8" s="1"/>
  <c r="L19" i="8" a="1"/>
  <c r="L19" i="8" s="1"/>
  <c r="AF19" i="8" s="1"/>
  <c r="M19" i="8" a="1"/>
  <c r="M19" i="8" s="1"/>
  <c r="AG19" i="8" s="1"/>
  <c r="N19" i="8" a="1"/>
  <c r="N19" i="8" s="1"/>
  <c r="AH19" i="8" s="1"/>
  <c r="R19" i="8" a="1"/>
  <c r="R19" i="8" s="1"/>
  <c r="AL19" i="8" s="1"/>
  <c r="S19" i="8" a="1"/>
  <c r="S19" i="8" s="1"/>
  <c r="AM19" i="8" s="1"/>
  <c r="O19" i="8" a="1"/>
  <c r="O19" i="8" s="1"/>
  <c r="AI19" i="8" s="1"/>
  <c r="P19" i="8" a="1"/>
  <c r="P19" i="8" s="1"/>
  <c r="AJ19" i="8" s="1"/>
  <c r="Q19" i="8" a="1"/>
  <c r="Q19" i="8" s="1"/>
  <c r="AK19" i="8" s="1"/>
  <c r="T19" i="8" a="1"/>
  <c r="T19" i="8" s="1"/>
  <c r="AN19" i="8" s="1"/>
  <c r="U19" i="8" a="1"/>
  <c r="U19" i="8" s="1"/>
  <c r="AO19" i="8" s="1"/>
  <c r="V19" i="8" a="1"/>
  <c r="V19" i="8" s="1"/>
  <c r="AP19" i="8" s="1"/>
  <c r="W19" i="8" a="1"/>
  <c r="W19" i="8" s="1"/>
  <c r="AQ19" i="8" s="1"/>
  <c r="X19" i="8" a="1"/>
  <c r="X19" i="8" s="1"/>
  <c r="AR19" i="8" s="1"/>
  <c r="E17" i="8" a="1"/>
  <c r="E17" i="8" s="1"/>
  <c r="Y17" i="8" s="1"/>
  <c r="F17" i="8" a="1"/>
  <c r="F17" i="8" s="1"/>
  <c r="Z17" i="8" s="1"/>
  <c r="G17" i="8" a="1"/>
  <c r="G17" i="8" s="1"/>
  <c r="AA17" i="8" s="1"/>
  <c r="H17" i="8" a="1"/>
  <c r="H17" i="8" s="1"/>
  <c r="AB17" i="8" s="1"/>
  <c r="I17" i="8" a="1"/>
  <c r="I17" i="8" s="1"/>
  <c r="AC17" i="8" s="1"/>
  <c r="J17" i="8" a="1"/>
  <c r="J17" i="8" s="1"/>
  <c r="AD17" i="8" s="1"/>
  <c r="K17" i="8" a="1"/>
  <c r="K17" i="8" s="1"/>
  <c r="AE17" i="8" s="1"/>
  <c r="L17" i="8" a="1"/>
  <c r="L17" i="8" s="1"/>
  <c r="AF17" i="8" s="1"/>
  <c r="M17" i="8" a="1"/>
  <c r="M17" i="8" s="1"/>
  <c r="AG17" i="8" s="1"/>
  <c r="N17" i="8" a="1"/>
  <c r="N17" i="8" s="1"/>
  <c r="AH17" i="8" s="1"/>
  <c r="R17" i="8" a="1"/>
  <c r="R17" i="8" s="1"/>
  <c r="AL17" i="8" s="1"/>
  <c r="S17" i="8" a="1"/>
  <c r="S17" i="8" s="1"/>
  <c r="AM17" i="8" s="1"/>
  <c r="O17" i="8" a="1"/>
  <c r="O17" i="8" s="1"/>
  <c r="AI17" i="8" s="1"/>
  <c r="P17" i="8" a="1"/>
  <c r="P17" i="8" s="1"/>
  <c r="AJ17" i="8" s="1"/>
  <c r="Q17" i="8" a="1"/>
  <c r="Q17" i="8" s="1"/>
  <c r="AK17" i="8" s="1"/>
  <c r="T17" i="8" a="1"/>
  <c r="T17" i="8" s="1"/>
  <c r="AN17" i="8" s="1"/>
  <c r="U17" i="8" a="1"/>
  <c r="U17" i="8" s="1"/>
  <c r="AO17" i="8" s="1"/>
  <c r="V17" i="8" a="1"/>
  <c r="V17" i="8" s="1"/>
  <c r="AP17" i="8" s="1"/>
  <c r="W17" i="8" a="1"/>
  <c r="W17" i="8" s="1"/>
  <c r="AQ17" i="8" s="1"/>
  <c r="X17" i="8" a="1"/>
  <c r="X17" i="8" s="1"/>
  <c r="AR17" i="8" s="1"/>
  <c r="E15" i="8" a="1"/>
  <c r="E15" i="8" s="1"/>
  <c r="Y15" i="8" s="1"/>
  <c r="F15" i="8" a="1"/>
  <c r="F15" i="8" s="1"/>
  <c r="Z15" i="8" s="1"/>
  <c r="G15" i="8" a="1"/>
  <c r="G15" i="8" s="1"/>
  <c r="AA15" i="8" s="1"/>
  <c r="H15" i="8" a="1"/>
  <c r="H15" i="8" s="1"/>
  <c r="AB15" i="8" s="1"/>
  <c r="I15" i="8" a="1"/>
  <c r="I15" i="8" s="1"/>
  <c r="AC15" i="8" s="1"/>
  <c r="J15" i="8" a="1"/>
  <c r="J15" i="8" s="1"/>
  <c r="AD15" i="8" s="1"/>
  <c r="K15" i="8" a="1"/>
  <c r="K15" i="8" s="1"/>
  <c r="AE15" i="8" s="1"/>
  <c r="L15" i="8" a="1"/>
  <c r="L15" i="8" s="1"/>
  <c r="AF15" i="8" s="1"/>
  <c r="M15" i="8" a="1"/>
  <c r="M15" i="8" s="1"/>
  <c r="AG15" i="8" s="1"/>
  <c r="N15" i="8" a="1"/>
  <c r="N15" i="8" s="1"/>
  <c r="AH15" i="8" s="1"/>
  <c r="R15" i="8" a="1"/>
  <c r="R15" i="8" s="1"/>
  <c r="AL15" i="8" s="1"/>
  <c r="S15" i="8" a="1"/>
  <c r="S15" i="8" s="1"/>
  <c r="AM15" i="8" s="1"/>
  <c r="O15" i="8" a="1"/>
  <c r="O15" i="8" s="1"/>
  <c r="AI15" i="8" s="1"/>
  <c r="P15" i="8" a="1"/>
  <c r="P15" i="8" s="1"/>
  <c r="AJ15" i="8" s="1"/>
  <c r="Q15" i="8" a="1"/>
  <c r="Q15" i="8" s="1"/>
  <c r="AK15" i="8" s="1"/>
  <c r="T15" i="8" a="1"/>
  <c r="T15" i="8" s="1"/>
  <c r="AN15" i="8" s="1"/>
  <c r="U15" i="8" a="1"/>
  <c r="U15" i="8" s="1"/>
  <c r="AO15" i="8" s="1"/>
  <c r="V15" i="8" a="1"/>
  <c r="V15" i="8" s="1"/>
  <c r="AP15" i="8" s="1"/>
  <c r="W15" i="8" a="1"/>
  <c r="W15" i="8" s="1"/>
  <c r="AQ15" i="8" s="1"/>
  <c r="X15" i="8" a="1"/>
  <c r="X15" i="8" s="1"/>
  <c r="AR15" i="8" s="1"/>
  <c r="E13" i="8" a="1"/>
  <c r="E13" i="8" s="1"/>
  <c r="Y13" i="8" s="1"/>
  <c r="F13" i="8" a="1"/>
  <c r="F13" i="8" s="1"/>
  <c r="Z13" i="8" s="1"/>
  <c r="G13" i="8" a="1"/>
  <c r="G13" i="8" s="1"/>
  <c r="AA13" i="8" s="1"/>
  <c r="H13" i="8" a="1"/>
  <c r="H13" i="8" s="1"/>
  <c r="AB13" i="8" s="1"/>
  <c r="I13" i="8" a="1"/>
  <c r="I13" i="8" s="1"/>
  <c r="AC13" i="8" s="1"/>
  <c r="J13" i="8" a="1"/>
  <c r="J13" i="8" s="1"/>
  <c r="AD13" i="8" s="1"/>
  <c r="K13" i="8" a="1"/>
  <c r="K13" i="8" s="1"/>
  <c r="AE13" i="8" s="1"/>
  <c r="L13" i="8" a="1"/>
  <c r="L13" i="8" s="1"/>
  <c r="AF13" i="8" s="1"/>
  <c r="M13" i="8" a="1"/>
  <c r="M13" i="8" s="1"/>
  <c r="AG13" i="8" s="1"/>
  <c r="N13" i="8" a="1"/>
  <c r="N13" i="8" s="1"/>
  <c r="AH13" i="8" s="1"/>
  <c r="R13" i="8" a="1"/>
  <c r="R13" i="8" s="1"/>
  <c r="AL13" i="8" s="1"/>
  <c r="S13" i="8" a="1"/>
  <c r="S13" i="8" s="1"/>
  <c r="AM13" i="8" s="1"/>
  <c r="O13" i="8" a="1"/>
  <c r="O13" i="8" s="1"/>
  <c r="AI13" i="8" s="1"/>
  <c r="P13" i="8" a="1"/>
  <c r="P13" i="8" s="1"/>
  <c r="AJ13" i="8" s="1"/>
  <c r="Q13" i="8" a="1"/>
  <c r="Q13" i="8" s="1"/>
  <c r="AK13" i="8" s="1"/>
  <c r="T13" i="8" a="1"/>
  <c r="T13" i="8" s="1"/>
  <c r="AN13" i="8" s="1"/>
  <c r="U13" i="8" a="1"/>
  <c r="U13" i="8" s="1"/>
  <c r="AO13" i="8" s="1"/>
  <c r="V13" i="8" a="1"/>
  <c r="V13" i="8" s="1"/>
  <c r="AP13" i="8" s="1"/>
  <c r="W13" i="8" a="1"/>
  <c r="W13" i="8" s="1"/>
  <c r="AQ13" i="8" s="1"/>
  <c r="X13" i="8" a="1"/>
  <c r="X13" i="8" s="1"/>
  <c r="AR13" i="8" s="1"/>
  <c r="E11" i="8" a="1"/>
  <c r="E11" i="8" s="1"/>
  <c r="Y11" i="8" s="1"/>
  <c r="F11" i="8" a="1"/>
  <c r="F11" i="8" s="1"/>
  <c r="Z11" i="8" s="1"/>
  <c r="G11" i="8" a="1"/>
  <c r="G11" i="8" s="1"/>
  <c r="AA11" i="8" s="1"/>
  <c r="H11" i="8" a="1"/>
  <c r="H11" i="8" s="1"/>
  <c r="AB11" i="8" s="1"/>
  <c r="I11" i="8" a="1"/>
  <c r="I11" i="8" s="1"/>
  <c r="AC11" i="8" s="1"/>
  <c r="J11" i="8" a="1"/>
  <c r="J11" i="8" s="1"/>
  <c r="AD11" i="8" s="1"/>
  <c r="K11" i="8" a="1"/>
  <c r="K11" i="8" s="1"/>
  <c r="AE11" i="8" s="1"/>
  <c r="L11" i="8" a="1"/>
  <c r="L11" i="8" s="1"/>
  <c r="AF11" i="8" s="1"/>
  <c r="M11" i="8" a="1"/>
  <c r="M11" i="8" s="1"/>
  <c r="AG11" i="8" s="1"/>
  <c r="N11" i="8" a="1"/>
  <c r="N11" i="8" s="1"/>
  <c r="AH11" i="8" s="1"/>
  <c r="R11" i="8" a="1"/>
  <c r="R11" i="8" s="1"/>
  <c r="AL11" i="8" s="1"/>
  <c r="S11" i="8" a="1"/>
  <c r="S11" i="8" s="1"/>
  <c r="AM11" i="8" s="1"/>
  <c r="O11" i="8" a="1"/>
  <c r="O11" i="8" s="1"/>
  <c r="AI11" i="8" s="1"/>
  <c r="P11" i="8" a="1"/>
  <c r="P11" i="8" s="1"/>
  <c r="AJ11" i="8" s="1"/>
  <c r="Q11" i="8" a="1"/>
  <c r="Q11" i="8" s="1"/>
  <c r="AK11" i="8" s="1"/>
  <c r="T11" i="8" a="1"/>
  <c r="T11" i="8" s="1"/>
  <c r="AN11" i="8" s="1"/>
  <c r="U11" i="8" a="1"/>
  <c r="U11" i="8" s="1"/>
  <c r="AO11" i="8" s="1"/>
  <c r="V11" i="8" a="1"/>
  <c r="V11" i="8" s="1"/>
  <c r="AP11" i="8" s="1"/>
  <c r="W11" i="8" a="1"/>
  <c r="W11" i="8" s="1"/>
  <c r="AQ11" i="8" s="1"/>
  <c r="X11" i="8" a="1"/>
  <c r="X11" i="8" s="1"/>
  <c r="AR11" i="8" s="1"/>
  <c r="E9" i="8" a="1"/>
  <c r="E9" i="8" s="1"/>
  <c r="Y9" i="8" s="1"/>
  <c r="F9" i="8" a="1"/>
  <c r="F9" i="8" s="1"/>
  <c r="Z9" i="8" s="1"/>
  <c r="G9" i="8" a="1"/>
  <c r="G9" i="8" s="1"/>
  <c r="AA9" i="8" s="1"/>
  <c r="H9" i="8" a="1"/>
  <c r="H9" i="8" s="1"/>
  <c r="AB9" i="8" s="1"/>
  <c r="I9" i="8" a="1"/>
  <c r="I9" i="8" s="1"/>
  <c r="AC9" i="8" s="1"/>
  <c r="J9" i="8" a="1"/>
  <c r="J9" i="8" s="1"/>
  <c r="AD9" i="8" s="1"/>
  <c r="K9" i="8" a="1"/>
  <c r="K9" i="8" s="1"/>
  <c r="AE9" i="8" s="1"/>
  <c r="L9" i="8" a="1"/>
  <c r="L9" i="8" s="1"/>
  <c r="AF9" i="8" s="1"/>
  <c r="M9" i="8" a="1"/>
  <c r="M9" i="8" s="1"/>
  <c r="AG9" i="8" s="1"/>
  <c r="N9" i="8" a="1"/>
  <c r="N9" i="8" s="1"/>
  <c r="AH9" i="8" s="1"/>
  <c r="R9" i="8" a="1"/>
  <c r="R9" i="8" s="1"/>
  <c r="AL9" i="8" s="1"/>
  <c r="S9" i="8" a="1"/>
  <c r="S9" i="8" s="1"/>
  <c r="AM9" i="8" s="1"/>
  <c r="O9" i="8" a="1"/>
  <c r="O9" i="8" s="1"/>
  <c r="AI9" i="8" s="1"/>
  <c r="P9" i="8" a="1"/>
  <c r="P9" i="8" s="1"/>
  <c r="AJ9" i="8" s="1"/>
  <c r="Q9" i="8" a="1"/>
  <c r="Q9" i="8" s="1"/>
  <c r="AK9" i="8" s="1"/>
  <c r="T9" i="8" a="1"/>
  <c r="T9" i="8" s="1"/>
  <c r="AN9" i="8" s="1"/>
  <c r="U9" i="8" a="1"/>
  <c r="U9" i="8" s="1"/>
  <c r="AO9" i="8" s="1"/>
  <c r="V9" i="8" a="1"/>
  <c r="V9" i="8" s="1"/>
  <c r="AP9" i="8" s="1"/>
  <c r="W9" i="8" a="1"/>
  <c r="W9" i="8" s="1"/>
  <c r="AQ9" i="8" s="1"/>
  <c r="X9" i="8" a="1"/>
  <c r="X9" i="8" s="1"/>
  <c r="AR9" i="8" s="1"/>
  <c r="E7" i="8" a="1"/>
  <c r="E7" i="8" s="1"/>
  <c r="Y7" i="8" s="1"/>
  <c r="F7" i="8" a="1"/>
  <c r="F7" i="8" s="1"/>
  <c r="Z7" i="8" s="1"/>
  <c r="G7" i="8" a="1"/>
  <c r="G7" i="8" s="1"/>
  <c r="AA7" i="8" s="1"/>
  <c r="H7" i="8" a="1"/>
  <c r="H7" i="8" s="1"/>
  <c r="AB7" i="8" s="1"/>
  <c r="I7" i="8" a="1"/>
  <c r="I7" i="8" s="1"/>
  <c r="AC7" i="8" s="1"/>
  <c r="J7" i="8" a="1"/>
  <c r="J7" i="8" s="1"/>
  <c r="AD7" i="8" s="1"/>
  <c r="K7" i="8" a="1"/>
  <c r="K7" i="8" s="1"/>
  <c r="AE7" i="8" s="1"/>
  <c r="L7" i="8" a="1"/>
  <c r="L7" i="8" s="1"/>
  <c r="AF7" i="8" s="1"/>
  <c r="M7" i="8" a="1"/>
  <c r="M7" i="8" s="1"/>
  <c r="AG7" i="8" s="1"/>
  <c r="N7" i="8" a="1"/>
  <c r="N7" i="8" s="1"/>
  <c r="AH7" i="8" s="1"/>
  <c r="R7" i="8" a="1"/>
  <c r="R7" i="8" s="1"/>
  <c r="AL7" i="8" s="1"/>
  <c r="S7" i="8" a="1"/>
  <c r="S7" i="8" s="1"/>
  <c r="AM7" i="8" s="1"/>
  <c r="O7" i="8" a="1"/>
  <c r="O7" i="8" s="1"/>
  <c r="AI7" i="8" s="1"/>
  <c r="P7" i="8" a="1"/>
  <c r="P7" i="8" s="1"/>
  <c r="AJ7" i="8" s="1"/>
  <c r="Q7" i="8" a="1"/>
  <c r="Q7" i="8" s="1"/>
  <c r="AK7" i="8" s="1"/>
  <c r="T7" i="8" a="1"/>
  <c r="T7" i="8" s="1"/>
  <c r="AN7" i="8" s="1"/>
  <c r="U7" i="8" a="1"/>
  <c r="U7" i="8" s="1"/>
  <c r="AO7" i="8" s="1"/>
  <c r="V7" i="8" a="1"/>
  <c r="V7" i="8" s="1"/>
  <c r="AP7" i="8" s="1"/>
  <c r="W7" i="8" a="1"/>
  <c r="W7" i="8" s="1"/>
  <c r="AQ7" i="8" s="1"/>
  <c r="X7" i="8" a="1"/>
  <c r="X7" i="8" s="1"/>
  <c r="AR7" i="8" s="1"/>
  <c r="E5" i="8" a="1"/>
  <c r="E5" i="8" s="1"/>
  <c r="Y5" i="8" s="1"/>
  <c r="F5" i="8" a="1"/>
  <c r="F5" i="8" s="1"/>
  <c r="Z5" i="8" s="1"/>
  <c r="G5" i="8" a="1"/>
  <c r="G5" i="8" s="1"/>
  <c r="AA5" i="8" s="1"/>
  <c r="H5" i="8" a="1"/>
  <c r="H5" i="8" s="1"/>
  <c r="AB5" i="8" s="1"/>
  <c r="I5" i="8" a="1"/>
  <c r="I5" i="8" s="1"/>
  <c r="AC5" i="8" s="1"/>
  <c r="J5" i="8" a="1"/>
  <c r="J5" i="8" s="1"/>
  <c r="AD5" i="8" s="1"/>
  <c r="K5" i="8" a="1"/>
  <c r="K5" i="8" s="1"/>
  <c r="AE5" i="8" s="1"/>
  <c r="L5" i="8" a="1"/>
  <c r="L5" i="8" s="1"/>
  <c r="AF5" i="8" s="1"/>
  <c r="M5" i="8" a="1"/>
  <c r="M5" i="8" s="1"/>
  <c r="AG5" i="8" s="1"/>
  <c r="N5" i="8" a="1"/>
  <c r="N5" i="8" s="1"/>
  <c r="AH5" i="8" s="1"/>
  <c r="R5" i="8" a="1"/>
  <c r="R5" i="8" s="1"/>
  <c r="AL5" i="8" s="1"/>
  <c r="S5" i="8" a="1"/>
  <c r="S5" i="8" s="1"/>
  <c r="AM5" i="8" s="1"/>
  <c r="O5" i="8" a="1"/>
  <c r="O5" i="8" s="1"/>
  <c r="AI5" i="8" s="1"/>
  <c r="P5" i="8" a="1"/>
  <c r="P5" i="8" s="1"/>
  <c r="AJ5" i="8" s="1"/>
  <c r="Q5" i="8" a="1"/>
  <c r="Q5" i="8" s="1"/>
  <c r="AK5" i="8" s="1"/>
  <c r="T5" i="8" a="1"/>
  <c r="T5" i="8" s="1"/>
  <c r="AN5" i="8" s="1"/>
  <c r="U5" i="8" a="1"/>
  <c r="U5" i="8" s="1"/>
  <c r="AO5" i="8" s="1"/>
  <c r="V5" i="8" a="1"/>
  <c r="V5" i="8" s="1"/>
  <c r="AP5" i="8" s="1"/>
  <c r="W5" i="8" a="1"/>
  <c r="W5" i="8" s="1"/>
  <c r="AQ5" i="8" s="1"/>
  <c r="X5" i="8" a="1"/>
  <c r="X5" i="8" s="1"/>
  <c r="AR5" i="8" s="1"/>
  <c r="E3" i="8" a="1"/>
  <c r="E3" i="8" s="1"/>
  <c r="Y3" i="8" s="1"/>
  <c r="F3" i="8" a="1"/>
  <c r="F3" i="8" s="1"/>
  <c r="Z3" i="8" s="1"/>
  <c r="G3" i="8" a="1"/>
  <c r="G3" i="8" s="1"/>
  <c r="AA3" i="8" s="1"/>
  <c r="H3" i="8" a="1"/>
  <c r="H3" i="8" s="1"/>
  <c r="AB3" i="8" s="1"/>
  <c r="I3" i="8" a="1"/>
  <c r="I3" i="8" s="1"/>
  <c r="AC3" i="8" s="1"/>
  <c r="J3" i="8" a="1"/>
  <c r="J3" i="8" s="1"/>
  <c r="AD3" i="8" s="1"/>
  <c r="K3" i="8" a="1"/>
  <c r="K3" i="8" s="1"/>
  <c r="AE3" i="8" s="1"/>
  <c r="L3" i="8" a="1"/>
  <c r="L3" i="8" s="1"/>
  <c r="AF3" i="8" s="1"/>
  <c r="M3" i="8" a="1"/>
  <c r="M3" i="8" s="1"/>
  <c r="AG3" i="8" s="1"/>
  <c r="N3" i="8" a="1"/>
  <c r="N3" i="8" s="1"/>
  <c r="AH3" i="8" s="1"/>
  <c r="R3" i="8" a="1"/>
  <c r="R3" i="8" s="1"/>
  <c r="AL3" i="8" s="1"/>
  <c r="S3" i="8" a="1"/>
  <c r="S3" i="8" s="1"/>
  <c r="AM3" i="8" s="1"/>
  <c r="O3" i="8" a="1"/>
  <c r="O3" i="8" s="1"/>
  <c r="AI3" i="8" s="1"/>
  <c r="P3" i="8" a="1"/>
  <c r="P3" i="8" s="1"/>
  <c r="AJ3" i="8" s="1"/>
  <c r="Q3" i="8" a="1"/>
  <c r="Q3" i="8" s="1"/>
  <c r="AK3" i="8" s="1"/>
  <c r="T3" i="8" a="1"/>
  <c r="T3" i="8" s="1"/>
  <c r="AN3" i="8" s="1"/>
  <c r="U3" i="8" a="1"/>
  <c r="U3" i="8" s="1"/>
  <c r="AO3" i="8" s="1"/>
  <c r="V3" i="8" a="1"/>
  <c r="V3" i="8" s="1"/>
  <c r="AP3" i="8" s="1"/>
  <c r="W3" i="8" a="1"/>
  <c r="W3" i="8" s="1"/>
  <c r="AQ3" i="8" s="1"/>
  <c r="X3" i="8" a="1"/>
  <c r="X3" i="8" s="1"/>
  <c r="AR3" i="8" s="1"/>
  <c r="E138" i="8" a="1"/>
  <c r="E138" i="8" s="1"/>
  <c r="Y138" i="8" s="1"/>
  <c r="F138" i="8" a="1"/>
  <c r="F138" i="8" s="1"/>
  <c r="Z138" i="8" s="1"/>
  <c r="G138" i="8" a="1"/>
  <c r="G138" i="8" s="1"/>
  <c r="AA138" i="8" s="1"/>
  <c r="H138" i="8" a="1"/>
  <c r="H138" i="8" s="1"/>
  <c r="AB138" i="8" s="1"/>
  <c r="I138" i="8" a="1"/>
  <c r="I138" i="8" s="1"/>
  <c r="AC138" i="8" s="1"/>
  <c r="J138" i="8" a="1"/>
  <c r="J138" i="8" s="1"/>
  <c r="AD138" i="8" s="1"/>
  <c r="K138" i="8" a="1"/>
  <c r="K138" i="8" s="1"/>
  <c r="AE138" i="8" s="1"/>
  <c r="L138" i="8" a="1"/>
  <c r="L138" i="8" s="1"/>
  <c r="AF138" i="8" s="1"/>
  <c r="M138" i="8" a="1"/>
  <c r="M138" i="8" s="1"/>
  <c r="AG138" i="8" s="1"/>
  <c r="N138" i="8" a="1"/>
  <c r="N138" i="8" s="1"/>
  <c r="AH138" i="8" s="1"/>
  <c r="O138" i="8" a="1"/>
  <c r="O138" i="8" s="1"/>
  <c r="AI138" i="8" s="1"/>
  <c r="P138" i="8" a="1"/>
  <c r="P138" i="8" s="1"/>
  <c r="AJ138" i="8" s="1"/>
  <c r="Q138" i="8" a="1"/>
  <c r="Q138" i="8" s="1"/>
  <c r="AK138" i="8" s="1"/>
  <c r="R138" i="8" a="1"/>
  <c r="R138" i="8" s="1"/>
  <c r="AL138" i="8" s="1"/>
  <c r="S138" i="8" a="1"/>
  <c r="S138" i="8" s="1"/>
  <c r="AM138" i="8" s="1"/>
  <c r="T138" i="8" a="1"/>
  <c r="T138" i="8" s="1"/>
  <c r="AN138" i="8" s="1"/>
  <c r="U138" i="8" a="1"/>
  <c r="U138" i="8" s="1"/>
  <c r="AO138" i="8" s="1"/>
  <c r="V138" i="8" a="1"/>
  <c r="V138" i="8" s="1"/>
  <c r="AP138" i="8" s="1"/>
  <c r="W138" i="8" a="1"/>
  <c r="W138" i="8" s="1"/>
  <c r="AQ138" i="8" s="1"/>
  <c r="X138" i="8" a="1"/>
  <c r="X138" i="8" s="1"/>
  <c r="AR138" i="8" s="1"/>
  <c r="E136" i="8" a="1"/>
  <c r="E136" i="8" s="1"/>
  <c r="Y136" i="8" s="1"/>
  <c r="F136" i="8" a="1"/>
  <c r="F136" i="8" s="1"/>
  <c r="Z136" i="8" s="1"/>
  <c r="G136" i="8" a="1"/>
  <c r="G136" i="8" s="1"/>
  <c r="AA136" i="8" s="1"/>
  <c r="H136" i="8" a="1"/>
  <c r="H136" i="8" s="1"/>
  <c r="AB136" i="8" s="1"/>
  <c r="I136" i="8" a="1"/>
  <c r="I136" i="8" s="1"/>
  <c r="AC136" i="8" s="1"/>
  <c r="J136" i="8" a="1"/>
  <c r="J136" i="8" s="1"/>
  <c r="AD136" i="8" s="1"/>
  <c r="K136" i="8" a="1"/>
  <c r="K136" i="8" s="1"/>
  <c r="AE136" i="8" s="1"/>
  <c r="L136" i="8" a="1"/>
  <c r="L136" i="8" s="1"/>
  <c r="AF136" i="8" s="1"/>
  <c r="M136" i="8" a="1"/>
  <c r="M136" i="8" s="1"/>
  <c r="AG136" i="8" s="1"/>
  <c r="N136" i="8" a="1"/>
  <c r="N136" i="8" s="1"/>
  <c r="AH136" i="8" s="1"/>
  <c r="O136" i="8" a="1"/>
  <c r="O136" i="8" s="1"/>
  <c r="AI136" i="8" s="1"/>
  <c r="P136" i="8" a="1"/>
  <c r="P136" i="8" s="1"/>
  <c r="AJ136" i="8" s="1"/>
  <c r="Q136" i="8" a="1"/>
  <c r="Q136" i="8" s="1"/>
  <c r="AK136" i="8" s="1"/>
  <c r="R136" i="8" a="1"/>
  <c r="R136" i="8" s="1"/>
  <c r="AL136" i="8" s="1"/>
  <c r="S136" i="8" a="1"/>
  <c r="S136" i="8" s="1"/>
  <c r="AM136" i="8" s="1"/>
  <c r="T136" i="8" a="1"/>
  <c r="T136" i="8" s="1"/>
  <c r="AN136" i="8" s="1"/>
  <c r="U136" i="8" a="1"/>
  <c r="U136" i="8" s="1"/>
  <c r="AO136" i="8" s="1"/>
  <c r="V136" i="8" a="1"/>
  <c r="V136" i="8" s="1"/>
  <c r="AP136" i="8" s="1"/>
  <c r="W136" i="8" a="1"/>
  <c r="W136" i="8" s="1"/>
  <c r="AQ136" i="8" s="1"/>
  <c r="X136" i="8" a="1"/>
  <c r="X136" i="8" s="1"/>
  <c r="AR136" i="8" s="1"/>
  <c r="E134" i="8" a="1"/>
  <c r="E134" i="8" s="1"/>
  <c r="Y134" i="8" s="1"/>
  <c r="F134" i="8" a="1"/>
  <c r="F134" i="8" s="1"/>
  <c r="Z134" i="8" s="1"/>
  <c r="G134" i="8" a="1"/>
  <c r="G134" i="8" s="1"/>
  <c r="AA134" i="8" s="1"/>
  <c r="H134" i="8" a="1"/>
  <c r="H134" i="8" s="1"/>
  <c r="AB134" i="8" s="1"/>
  <c r="I134" i="8" a="1"/>
  <c r="I134" i="8" s="1"/>
  <c r="AC134" i="8" s="1"/>
  <c r="J134" i="8" a="1"/>
  <c r="J134" i="8" s="1"/>
  <c r="AD134" i="8" s="1"/>
  <c r="K134" i="8" a="1"/>
  <c r="K134" i="8" s="1"/>
  <c r="AE134" i="8" s="1"/>
  <c r="L134" i="8" a="1"/>
  <c r="L134" i="8" s="1"/>
  <c r="AF134" i="8" s="1"/>
  <c r="M134" i="8" a="1"/>
  <c r="M134" i="8" s="1"/>
  <c r="AG134" i="8" s="1"/>
  <c r="N134" i="8" a="1"/>
  <c r="N134" i="8" s="1"/>
  <c r="AH134" i="8" s="1"/>
  <c r="O134" i="8" a="1"/>
  <c r="O134" i="8" s="1"/>
  <c r="AI134" i="8" s="1"/>
  <c r="P134" i="8" a="1"/>
  <c r="P134" i="8" s="1"/>
  <c r="AJ134" i="8" s="1"/>
  <c r="Q134" i="8" a="1"/>
  <c r="Q134" i="8" s="1"/>
  <c r="AK134" i="8" s="1"/>
  <c r="R134" i="8" a="1"/>
  <c r="R134" i="8" s="1"/>
  <c r="AL134" i="8" s="1"/>
  <c r="S134" i="8" a="1"/>
  <c r="S134" i="8" s="1"/>
  <c r="AM134" i="8" s="1"/>
  <c r="T134" i="8" a="1"/>
  <c r="T134" i="8" s="1"/>
  <c r="AN134" i="8" s="1"/>
  <c r="U134" i="8" a="1"/>
  <c r="U134" i="8" s="1"/>
  <c r="AO134" i="8" s="1"/>
  <c r="V134" i="8" a="1"/>
  <c r="V134" i="8" s="1"/>
  <c r="AP134" i="8" s="1"/>
  <c r="W134" i="8" a="1"/>
  <c r="W134" i="8" s="1"/>
  <c r="AQ134" i="8" s="1"/>
  <c r="X134" i="8" a="1"/>
  <c r="X134" i="8" s="1"/>
  <c r="AR134" i="8" s="1"/>
  <c r="E132" i="8" a="1"/>
  <c r="E132" i="8" s="1"/>
  <c r="Y132" i="8" s="1"/>
  <c r="F132" i="8" a="1"/>
  <c r="F132" i="8" s="1"/>
  <c r="Z132" i="8" s="1"/>
  <c r="G132" i="8" a="1"/>
  <c r="G132" i="8" s="1"/>
  <c r="AA132" i="8" s="1"/>
  <c r="H132" i="8" a="1"/>
  <c r="H132" i="8" s="1"/>
  <c r="AB132" i="8" s="1"/>
  <c r="I132" i="8" a="1"/>
  <c r="I132" i="8" s="1"/>
  <c r="AC132" i="8" s="1"/>
  <c r="J132" i="8" a="1"/>
  <c r="J132" i="8" s="1"/>
  <c r="AD132" i="8" s="1"/>
  <c r="K132" i="8" a="1"/>
  <c r="K132" i="8" s="1"/>
  <c r="AE132" i="8" s="1"/>
  <c r="L132" i="8" a="1"/>
  <c r="L132" i="8" s="1"/>
  <c r="AF132" i="8" s="1"/>
  <c r="M132" i="8" a="1"/>
  <c r="M132" i="8" s="1"/>
  <c r="AG132" i="8" s="1"/>
  <c r="N132" i="8" a="1"/>
  <c r="N132" i="8" s="1"/>
  <c r="AH132" i="8" s="1"/>
  <c r="O132" i="8" a="1"/>
  <c r="O132" i="8" s="1"/>
  <c r="AI132" i="8" s="1"/>
  <c r="P132" i="8" a="1"/>
  <c r="P132" i="8" s="1"/>
  <c r="AJ132" i="8" s="1"/>
  <c r="Q132" i="8" a="1"/>
  <c r="Q132" i="8" s="1"/>
  <c r="AK132" i="8" s="1"/>
  <c r="R132" i="8" a="1"/>
  <c r="R132" i="8" s="1"/>
  <c r="AL132" i="8" s="1"/>
  <c r="S132" i="8" a="1"/>
  <c r="S132" i="8" s="1"/>
  <c r="AM132" i="8" s="1"/>
  <c r="T132" i="8" a="1"/>
  <c r="T132" i="8" s="1"/>
  <c r="AN132" i="8" s="1"/>
  <c r="U132" i="8" a="1"/>
  <c r="U132" i="8" s="1"/>
  <c r="AO132" i="8" s="1"/>
  <c r="V132" i="8" a="1"/>
  <c r="V132" i="8" s="1"/>
  <c r="AP132" i="8" s="1"/>
  <c r="W132" i="8" a="1"/>
  <c r="W132" i="8" s="1"/>
  <c r="AQ132" i="8" s="1"/>
  <c r="X132" i="8" a="1"/>
  <c r="X132" i="8" s="1"/>
  <c r="AR132" i="8" s="1"/>
  <c r="E130" i="8" a="1"/>
  <c r="E130" i="8" s="1"/>
  <c r="Y130" i="8" s="1"/>
  <c r="F130" i="8" a="1"/>
  <c r="F130" i="8" s="1"/>
  <c r="Z130" i="8" s="1"/>
  <c r="G130" i="8" a="1"/>
  <c r="G130" i="8" s="1"/>
  <c r="AA130" i="8" s="1"/>
  <c r="H130" i="8" a="1"/>
  <c r="H130" i="8" s="1"/>
  <c r="AB130" i="8" s="1"/>
  <c r="I130" i="8" a="1"/>
  <c r="I130" i="8" s="1"/>
  <c r="AC130" i="8" s="1"/>
  <c r="J130" i="8" a="1"/>
  <c r="J130" i="8" s="1"/>
  <c r="AD130" i="8" s="1"/>
  <c r="K130" i="8" a="1"/>
  <c r="K130" i="8" s="1"/>
  <c r="AE130" i="8" s="1"/>
  <c r="L130" i="8" a="1"/>
  <c r="L130" i="8" s="1"/>
  <c r="AF130" i="8" s="1"/>
  <c r="M130" i="8" a="1"/>
  <c r="M130" i="8" s="1"/>
  <c r="AG130" i="8" s="1"/>
  <c r="N130" i="8" a="1"/>
  <c r="N130" i="8" s="1"/>
  <c r="AH130" i="8" s="1"/>
  <c r="O130" i="8" a="1"/>
  <c r="O130" i="8" s="1"/>
  <c r="AI130" i="8" s="1"/>
  <c r="P130" i="8" a="1"/>
  <c r="P130" i="8" s="1"/>
  <c r="AJ130" i="8" s="1"/>
  <c r="Q130" i="8" a="1"/>
  <c r="Q130" i="8" s="1"/>
  <c r="AK130" i="8" s="1"/>
  <c r="R130" i="8" a="1"/>
  <c r="R130" i="8" s="1"/>
  <c r="AL130" i="8" s="1"/>
  <c r="S130" i="8" a="1"/>
  <c r="S130" i="8" s="1"/>
  <c r="AM130" i="8" s="1"/>
  <c r="T130" i="8" a="1"/>
  <c r="T130" i="8" s="1"/>
  <c r="AN130" i="8" s="1"/>
  <c r="U130" i="8" a="1"/>
  <c r="U130" i="8" s="1"/>
  <c r="AO130" i="8" s="1"/>
  <c r="V130" i="8" a="1"/>
  <c r="V130" i="8" s="1"/>
  <c r="AP130" i="8" s="1"/>
  <c r="W130" i="8" a="1"/>
  <c r="W130" i="8" s="1"/>
  <c r="AQ130" i="8" s="1"/>
  <c r="X130" i="8" a="1"/>
  <c r="X130" i="8" s="1"/>
  <c r="AR130" i="8" s="1"/>
  <c r="E128" i="8" a="1"/>
  <c r="E128" i="8" s="1"/>
  <c r="Y128" i="8" s="1"/>
  <c r="F128" i="8" a="1"/>
  <c r="F128" i="8" s="1"/>
  <c r="Z128" i="8" s="1"/>
  <c r="G128" i="8" a="1"/>
  <c r="G128" i="8" s="1"/>
  <c r="AA128" i="8" s="1"/>
  <c r="H128" i="8" a="1"/>
  <c r="H128" i="8" s="1"/>
  <c r="AB128" i="8" s="1"/>
  <c r="I128" i="8" a="1"/>
  <c r="I128" i="8" s="1"/>
  <c r="AC128" i="8" s="1"/>
  <c r="J128" i="8" a="1"/>
  <c r="J128" i="8" s="1"/>
  <c r="AD128" i="8" s="1"/>
  <c r="K128" i="8" a="1"/>
  <c r="K128" i="8" s="1"/>
  <c r="AE128" i="8" s="1"/>
  <c r="L128" i="8" a="1"/>
  <c r="L128" i="8" s="1"/>
  <c r="AF128" i="8" s="1"/>
  <c r="M128" i="8" a="1"/>
  <c r="M128" i="8" s="1"/>
  <c r="AG128" i="8" s="1"/>
  <c r="N128" i="8" a="1"/>
  <c r="N128" i="8" s="1"/>
  <c r="AH128" i="8" s="1"/>
  <c r="O128" i="8" a="1"/>
  <c r="O128" i="8" s="1"/>
  <c r="AI128" i="8" s="1"/>
  <c r="P128" i="8" a="1"/>
  <c r="P128" i="8" s="1"/>
  <c r="AJ128" i="8" s="1"/>
  <c r="Q128" i="8" a="1"/>
  <c r="Q128" i="8" s="1"/>
  <c r="AK128" i="8" s="1"/>
  <c r="R128" i="8" a="1"/>
  <c r="R128" i="8" s="1"/>
  <c r="AL128" i="8" s="1"/>
  <c r="S128" i="8" a="1"/>
  <c r="S128" i="8" s="1"/>
  <c r="AM128" i="8" s="1"/>
  <c r="T128" i="8" a="1"/>
  <c r="T128" i="8" s="1"/>
  <c r="AN128" i="8" s="1"/>
  <c r="U128" i="8" a="1"/>
  <c r="U128" i="8" s="1"/>
  <c r="AO128" i="8" s="1"/>
  <c r="V128" i="8" a="1"/>
  <c r="V128" i="8" s="1"/>
  <c r="AP128" i="8" s="1"/>
  <c r="W128" i="8" a="1"/>
  <c r="W128" i="8" s="1"/>
  <c r="AQ128" i="8" s="1"/>
  <c r="X128" i="8" a="1"/>
  <c r="X128" i="8" s="1"/>
  <c r="AR128" i="8" s="1"/>
  <c r="E126" i="8" a="1"/>
  <c r="E126" i="8" s="1"/>
  <c r="Y126" i="8" s="1"/>
  <c r="F126" i="8" a="1"/>
  <c r="F126" i="8" s="1"/>
  <c r="Z126" i="8" s="1"/>
  <c r="G126" i="8" a="1"/>
  <c r="G126" i="8" s="1"/>
  <c r="AA126" i="8" s="1"/>
  <c r="H126" i="8" a="1"/>
  <c r="H126" i="8" s="1"/>
  <c r="AB126" i="8" s="1"/>
  <c r="I126" i="8" a="1"/>
  <c r="I126" i="8" s="1"/>
  <c r="AC126" i="8" s="1"/>
  <c r="J126" i="8" a="1"/>
  <c r="J126" i="8" s="1"/>
  <c r="AD126" i="8" s="1"/>
  <c r="K126" i="8" a="1"/>
  <c r="K126" i="8" s="1"/>
  <c r="AE126" i="8" s="1"/>
  <c r="L126" i="8" a="1"/>
  <c r="L126" i="8" s="1"/>
  <c r="AF126" i="8" s="1"/>
  <c r="M126" i="8" a="1"/>
  <c r="M126" i="8" s="1"/>
  <c r="AG126" i="8" s="1"/>
  <c r="N126" i="8" a="1"/>
  <c r="N126" i="8" s="1"/>
  <c r="AH126" i="8" s="1"/>
  <c r="O126" i="8" a="1"/>
  <c r="O126" i="8" s="1"/>
  <c r="AI126" i="8" s="1"/>
  <c r="P126" i="8" a="1"/>
  <c r="P126" i="8" s="1"/>
  <c r="AJ126" i="8" s="1"/>
  <c r="Q126" i="8" a="1"/>
  <c r="Q126" i="8" s="1"/>
  <c r="AK126" i="8" s="1"/>
  <c r="R126" i="8" a="1"/>
  <c r="R126" i="8" s="1"/>
  <c r="AL126" i="8" s="1"/>
  <c r="S126" i="8" a="1"/>
  <c r="S126" i="8" s="1"/>
  <c r="AM126" i="8" s="1"/>
  <c r="T126" i="8" a="1"/>
  <c r="T126" i="8" s="1"/>
  <c r="AN126" i="8" s="1"/>
  <c r="U126" i="8" a="1"/>
  <c r="U126" i="8" s="1"/>
  <c r="AO126" i="8" s="1"/>
  <c r="V126" i="8" a="1"/>
  <c r="V126" i="8" s="1"/>
  <c r="AP126" i="8" s="1"/>
  <c r="W126" i="8" a="1"/>
  <c r="W126" i="8" s="1"/>
  <c r="AQ126" i="8" s="1"/>
  <c r="X126" i="8" a="1"/>
  <c r="X126" i="8" s="1"/>
  <c r="AR126" i="8" s="1"/>
  <c r="E124" i="8" a="1"/>
  <c r="E124" i="8" s="1"/>
  <c r="Y124" i="8" s="1"/>
  <c r="F124" i="8" a="1"/>
  <c r="F124" i="8" s="1"/>
  <c r="Z124" i="8" s="1"/>
  <c r="G124" i="8" a="1"/>
  <c r="G124" i="8" s="1"/>
  <c r="AA124" i="8" s="1"/>
  <c r="H124" i="8" a="1"/>
  <c r="H124" i="8" s="1"/>
  <c r="AB124" i="8" s="1"/>
  <c r="I124" i="8" a="1"/>
  <c r="I124" i="8" s="1"/>
  <c r="AC124" i="8" s="1"/>
  <c r="J124" i="8" a="1"/>
  <c r="J124" i="8" s="1"/>
  <c r="AD124" i="8" s="1"/>
  <c r="K124" i="8" a="1"/>
  <c r="K124" i="8" s="1"/>
  <c r="AE124" i="8" s="1"/>
  <c r="L124" i="8" a="1"/>
  <c r="L124" i="8" s="1"/>
  <c r="AF124" i="8" s="1"/>
  <c r="M124" i="8" a="1"/>
  <c r="M124" i="8" s="1"/>
  <c r="AG124" i="8" s="1"/>
  <c r="N124" i="8" a="1"/>
  <c r="N124" i="8" s="1"/>
  <c r="AH124" i="8" s="1"/>
  <c r="O124" i="8" a="1"/>
  <c r="O124" i="8" s="1"/>
  <c r="AI124" i="8" s="1"/>
  <c r="P124" i="8" a="1"/>
  <c r="P124" i="8" s="1"/>
  <c r="AJ124" i="8" s="1"/>
  <c r="Q124" i="8" a="1"/>
  <c r="Q124" i="8" s="1"/>
  <c r="AK124" i="8" s="1"/>
  <c r="R124" i="8" a="1"/>
  <c r="R124" i="8" s="1"/>
  <c r="AL124" i="8" s="1"/>
  <c r="S124" i="8" a="1"/>
  <c r="S124" i="8" s="1"/>
  <c r="AM124" i="8" s="1"/>
  <c r="T124" i="8" a="1"/>
  <c r="T124" i="8" s="1"/>
  <c r="AN124" i="8" s="1"/>
  <c r="U124" i="8" a="1"/>
  <c r="U124" i="8" s="1"/>
  <c r="AO124" i="8" s="1"/>
  <c r="V124" i="8" a="1"/>
  <c r="V124" i="8" s="1"/>
  <c r="AP124" i="8" s="1"/>
  <c r="W124" i="8" a="1"/>
  <c r="W124" i="8" s="1"/>
  <c r="AQ124" i="8" s="1"/>
  <c r="X124" i="8" a="1"/>
  <c r="X124" i="8" s="1"/>
  <c r="AR124" i="8" s="1"/>
  <c r="E122" i="8" a="1"/>
  <c r="E122" i="8" s="1"/>
  <c r="Y122" i="8" s="1"/>
  <c r="F122" i="8" a="1"/>
  <c r="F122" i="8" s="1"/>
  <c r="Z122" i="8" s="1"/>
  <c r="G122" i="8" a="1"/>
  <c r="G122" i="8" s="1"/>
  <c r="AA122" i="8" s="1"/>
  <c r="H122" i="8" a="1"/>
  <c r="H122" i="8" s="1"/>
  <c r="AB122" i="8" s="1"/>
  <c r="I122" i="8" a="1"/>
  <c r="I122" i="8" s="1"/>
  <c r="AC122" i="8" s="1"/>
  <c r="J122" i="8" a="1"/>
  <c r="J122" i="8" s="1"/>
  <c r="AD122" i="8" s="1"/>
  <c r="K122" i="8" a="1"/>
  <c r="K122" i="8" s="1"/>
  <c r="AE122" i="8" s="1"/>
  <c r="L122" i="8" a="1"/>
  <c r="L122" i="8" s="1"/>
  <c r="AF122" i="8" s="1"/>
  <c r="M122" i="8" a="1"/>
  <c r="M122" i="8" s="1"/>
  <c r="AG122" i="8" s="1"/>
  <c r="N122" i="8" a="1"/>
  <c r="N122" i="8" s="1"/>
  <c r="AH122" i="8" s="1"/>
  <c r="O122" i="8" a="1"/>
  <c r="O122" i="8" s="1"/>
  <c r="AI122" i="8" s="1"/>
  <c r="P122" i="8" a="1"/>
  <c r="P122" i="8" s="1"/>
  <c r="AJ122" i="8" s="1"/>
  <c r="Q122" i="8" a="1"/>
  <c r="Q122" i="8" s="1"/>
  <c r="AK122" i="8" s="1"/>
  <c r="R122" i="8" a="1"/>
  <c r="R122" i="8" s="1"/>
  <c r="AL122" i="8" s="1"/>
  <c r="S122" i="8" a="1"/>
  <c r="S122" i="8" s="1"/>
  <c r="AM122" i="8" s="1"/>
  <c r="T122" i="8" a="1"/>
  <c r="T122" i="8" s="1"/>
  <c r="AN122" i="8" s="1"/>
  <c r="U122" i="8" a="1"/>
  <c r="U122" i="8" s="1"/>
  <c r="AO122" i="8" s="1"/>
  <c r="V122" i="8" a="1"/>
  <c r="V122" i="8" s="1"/>
  <c r="AP122" i="8" s="1"/>
  <c r="W122" i="8" a="1"/>
  <c r="W122" i="8" s="1"/>
  <c r="AQ122" i="8" s="1"/>
  <c r="X122" i="8" a="1"/>
  <c r="X122" i="8" s="1"/>
  <c r="AR122" i="8" s="1"/>
  <c r="E120" i="8" a="1"/>
  <c r="E120" i="8" s="1"/>
  <c r="Y120" i="8" s="1"/>
  <c r="F120" i="8" a="1"/>
  <c r="F120" i="8" s="1"/>
  <c r="Z120" i="8" s="1"/>
  <c r="G120" i="8" a="1"/>
  <c r="G120" i="8" s="1"/>
  <c r="AA120" i="8" s="1"/>
  <c r="H120" i="8" a="1"/>
  <c r="H120" i="8" s="1"/>
  <c r="AB120" i="8" s="1"/>
  <c r="I120" i="8" a="1"/>
  <c r="I120" i="8" s="1"/>
  <c r="AC120" i="8" s="1"/>
  <c r="J120" i="8" a="1"/>
  <c r="J120" i="8" s="1"/>
  <c r="AD120" i="8" s="1"/>
  <c r="K120" i="8" a="1"/>
  <c r="K120" i="8" s="1"/>
  <c r="AE120" i="8" s="1"/>
  <c r="L120" i="8" a="1"/>
  <c r="L120" i="8" s="1"/>
  <c r="AF120" i="8" s="1"/>
  <c r="M120" i="8" a="1"/>
  <c r="M120" i="8" s="1"/>
  <c r="AG120" i="8" s="1"/>
  <c r="N120" i="8" a="1"/>
  <c r="N120" i="8" s="1"/>
  <c r="AH120" i="8" s="1"/>
  <c r="O120" i="8" a="1"/>
  <c r="O120" i="8" s="1"/>
  <c r="AI120" i="8" s="1"/>
  <c r="P120" i="8" a="1"/>
  <c r="P120" i="8" s="1"/>
  <c r="AJ120" i="8" s="1"/>
  <c r="Q120" i="8" a="1"/>
  <c r="Q120" i="8" s="1"/>
  <c r="AK120" i="8" s="1"/>
  <c r="R120" i="8" a="1"/>
  <c r="R120" i="8" s="1"/>
  <c r="AL120" i="8" s="1"/>
  <c r="S120" i="8" a="1"/>
  <c r="S120" i="8" s="1"/>
  <c r="AM120" i="8" s="1"/>
  <c r="T120" i="8" a="1"/>
  <c r="T120" i="8" s="1"/>
  <c r="AN120" i="8" s="1"/>
  <c r="U120" i="8" a="1"/>
  <c r="U120" i="8" s="1"/>
  <c r="AO120" i="8" s="1"/>
  <c r="V120" i="8" a="1"/>
  <c r="V120" i="8" s="1"/>
  <c r="AP120" i="8" s="1"/>
  <c r="W120" i="8" a="1"/>
  <c r="W120" i="8" s="1"/>
  <c r="AQ120" i="8" s="1"/>
  <c r="X120" i="8" a="1"/>
  <c r="X120" i="8" s="1"/>
  <c r="AR120" i="8" s="1"/>
  <c r="E118" i="8" a="1"/>
  <c r="E118" i="8" s="1"/>
  <c r="Y118" i="8" s="1"/>
  <c r="F118" i="8" a="1"/>
  <c r="F118" i="8" s="1"/>
  <c r="Z118" i="8" s="1"/>
  <c r="G118" i="8" a="1"/>
  <c r="G118" i="8" s="1"/>
  <c r="AA118" i="8" s="1"/>
  <c r="H118" i="8" a="1"/>
  <c r="H118" i="8" s="1"/>
  <c r="AB118" i="8" s="1"/>
  <c r="I118" i="8" a="1"/>
  <c r="I118" i="8" s="1"/>
  <c r="AC118" i="8" s="1"/>
  <c r="J118" i="8" a="1"/>
  <c r="J118" i="8" s="1"/>
  <c r="AD118" i="8" s="1"/>
  <c r="K118" i="8" a="1"/>
  <c r="K118" i="8" s="1"/>
  <c r="AE118" i="8" s="1"/>
  <c r="L118" i="8" a="1"/>
  <c r="L118" i="8" s="1"/>
  <c r="AF118" i="8" s="1"/>
  <c r="M118" i="8" a="1"/>
  <c r="M118" i="8" s="1"/>
  <c r="AG118" i="8" s="1"/>
  <c r="N118" i="8" a="1"/>
  <c r="N118" i="8" s="1"/>
  <c r="AH118" i="8" s="1"/>
  <c r="O118" i="8" a="1"/>
  <c r="O118" i="8" s="1"/>
  <c r="AI118" i="8" s="1"/>
  <c r="P118" i="8" a="1"/>
  <c r="P118" i="8" s="1"/>
  <c r="AJ118" i="8" s="1"/>
  <c r="Q118" i="8" a="1"/>
  <c r="Q118" i="8" s="1"/>
  <c r="AK118" i="8" s="1"/>
  <c r="R118" i="8" a="1"/>
  <c r="R118" i="8" s="1"/>
  <c r="AL118" i="8" s="1"/>
  <c r="S118" i="8" a="1"/>
  <c r="S118" i="8" s="1"/>
  <c r="AM118" i="8" s="1"/>
  <c r="T118" i="8" a="1"/>
  <c r="T118" i="8" s="1"/>
  <c r="AN118" i="8" s="1"/>
  <c r="U118" i="8" a="1"/>
  <c r="U118" i="8" s="1"/>
  <c r="AO118" i="8" s="1"/>
  <c r="V118" i="8" a="1"/>
  <c r="V118" i="8" s="1"/>
  <c r="AP118" i="8" s="1"/>
  <c r="W118" i="8" a="1"/>
  <c r="W118" i="8" s="1"/>
  <c r="AQ118" i="8" s="1"/>
  <c r="X118" i="8" a="1"/>
  <c r="X118" i="8" s="1"/>
  <c r="AR118" i="8" s="1"/>
  <c r="E116" i="8" a="1"/>
  <c r="E116" i="8" s="1"/>
  <c r="Y116" i="8" s="1"/>
  <c r="F116" i="8" a="1"/>
  <c r="F116" i="8" s="1"/>
  <c r="Z116" i="8" s="1"/>
  <c r="G116" i="8" a="1"/>
  <c r="G116" i="8" s="1"/>
  <c r="AA116" i="8" s="1"/>
  <c r="H116" i="8" a="1"/>
  <c r="H116" i="8" s="1"/>
  <c r="AB116" i="8" s="1"/>
  <c r="I116" i="8" a="1"/>
  <c r="I116" i="8" s="1"/>
  <c r="AC116" i="8" s="1"/>
  <c r="J116" i="8" a="1"/>
  <c r="J116" i="8" s="1"/>
  <c r="AD116" i="8" s="1"/>
  <c r="K116" i="8" a="1"/>
  <c r="K116" i="8" s="1"/>
  <c r="AE116" i="8" s="1"/>
  <c r="L116" i="8" a="1"/>
  <c r="L116" i="8" s="1"/>
  <c r="AF116" i="8" s="1"/>
  <c r="M116" i="8" a="1"/>
  <c r="M116" i="8" s="1"/>
  <c r="AG116" i="8" s="1"/>
  <c r="N116" i="8" a="1"/>
  <c r="N116" i="8" s="1"/>
  <c r="AH116" i="8" s="1"/>
  <c r="O116" i="8" a="1"/>
  <c r="O116" i="8" s="1"/>
  <c r="AI116" i="8" s="1"/>
  <c r="P116" i="8" a="1"/>
  <c r="P116" i="8" s="1"/>
  <c r="AJ116" i="8" s="1"/>
  <c r="Q116" i="8" a="1"/>
  <c r="Q116" i="8" s="1"/>
  <c r="AK116" i="8" s="1"/>
  <c r="R116" i="8" a="1"/>
  <c r="R116" i="8" s="1"/>
  <c r="AL116" i="8" s="1"/>
  <c r="S116" i="8" a="1"/>
  <c r="S116" i="8" s="1"/>
  <c r="AM116" i="8" s="1"/>
  <c r="T116" i="8" a="1"/>
  <c r="T116" i="8" s="1"/>
  <c r="AN116" i="8" s="1"/>
  <c r="U116" i="8" a="1"/>
  <c r="U116" i="8" s="1"/>
  <c r="AO116" i="8" s="1"/>
  <c r="V116" i="8" a="1"/>
  <c r="V116" i="8" s="1"/>
  <c r="AP116" i="8" s="1"/>
  <c r="W116" i="8" a="1"/>
  <c r="W116" i="8" s="1"/>
  <c r="AQ116" i="8" s="1"/>
  <c r="X116" i="8" a="1"/>
  <c r="X116" i="8" s="1"/>
  <c r="AR116" i="8" s="1"/>
  <c r="E114" i="8" a="1"/>
  <c r="E114" i="8" s="1"/>
  <c r="Y114" i="8" s="1"/>
  <c r="F114" i="8" a="1"/>
  <c r="F114" i="8" s="1"/>
  <c r="Z114" i="8" s="1"/>
  <c r="G114" i="8" a="1"/>
  <c r="G114" i="8" s="1"/>
  <c r="AA114" i="8" s="1"/>
  <c r="H114" i="8" a="1"/>
  <c r="H114" i="8" s="1"/>
  <c r="AB114" i="8" s="1"/>
  <c r="I114" i="8" a="1"/>
  <c r="I114" i="8" s="1"/>
  <c r="AC114" i="8" s="1"/>
  <c r="J114" i="8" a="1"/>
  <c r="J114" i="8" s="1"/>
  <c r="AD114" i="8" s="1"/>
  <c r="K114" i="8" a="1"/>
  <c r="K114" i="8" s="1"/>
  <c r="AE114" i="8" s="1"/>
  <c r="L114" i="8" a="1"/>
  <c r="L114" i="8" s="1"/>
  <c r="AF114" i="8" s="1"/>
  <c r="M114" i="8" a="1"/>
  <c r="M114" i="8" s="1"/>
  <c r="AG114" i="8" s="1"/>
  <c r="N114" i="8" a="1"/>
  <c r="N114" i="8" s="1"/>
  <c r="AH114" i="8" s="1"/>
  <c r="O114" i="8" a="1"/>
  <c r="O114" i="8" s="1"/>
  <c r="AI114" i="8" s="1"/>
  <c r="P114" i="8" a="1"/>
  <c r="P114" i="8" s="1"/>
  <c r="AJ114" i="8" s="1"/>
  <c r="Q114" i="8" a="1"/>
  <c r="Q114" i="8" s="1"/>
  <c r="AK114" i="8" s="1"/>
  <c r="R114" i="8" a="1"/>
  <c r="R114" i="8" s="1"/>
  <c r="AL114" i="8" s="1"/>
  <c r="S114" i="8" a="1"/>
  <c r="S114" i="8" s="1"/>
  <c r="AM114" i="8" s="1"/>
  <c r="T114" i="8" a="1"/>
  <c r="T114" i="8" s="1"/>
  <c r="AN114" i="8" s="1"/>
  <c r="U114" i="8" a="1"/>
  <c r="U114" i="8" s="1"/>
  <c r="AO114" i="8" s="1"/>
  <c r="V114" i="8" a="1"/>
  <c r="V114" i="8" s="1"/>
  <c r="AP114" i="8" s="1"/>
  <c r="W114" i="8" a="1"/>
  <c r="W114" i="8" s="1"/>
  <c r="AQ114" i="8" s="1"/>
  <c r="X114" i="8" a="1"/>
  <c r="X114" i="8" s="1"/>
  <c r="AR114" i="8" s="1"/>
  <c r="E112" i="8" a="1"/>
  <c r="E112" i="8" s="1"/>
  <c r="Y112" i="8" s="1"/>
  <c r="F112" i="8" a="1"/>
  <c r="F112" i="8" s="1"/>
  <c r="Z112" i="8" s="1"/>
  <c r="G112" i="8" a="1"/>
  <c r="G112" i="8" s="1"/>
  <c r="AA112" i="8" s="1"/>
  <c r="H112" i="8" a="1"/>
  <c r="H112" i="8" s="1"/>
  <c r="AB112" i="8" s="1"/>
  <c r="I112" i="8" a="1"/>
  <c r="I112" i="8" s="1"/>
  <c r="AC112" i="8" s="1"/>
  <c r="J112" i="8" a="1"/>
  <c r="J112" i="8" s="1"/>
  <c r="AD112" i="8" s="1"/>
  <c r="K112" i="8" a="1"/>
  <c r="K112" i="8" s="1"/>
  <c r="AE112" i="8" s="1"/>
  <c r="L112" i="8" a="1"/>
  <c r="L112" i="8" s="1"/>
  <c r="AF112" i="8" s="1"/>
  <c r="M112" i="8" a="1"/>
  <c r="M112" i="8" s="1"/>
  <c r="AG112" i="8" s="1"/>
  <c r="N112" i="8" a="1"/>
  <c r="N112" i="8" s="1"/>
  <c r="AH112" i="8" s="1"/>
  <c r="O112" i="8" a="1"/>
  <c r="O112" i="8" s="1"/>
  <c r="AI112" i="8" s="1"/>
  <c r="P112" i="8" a="1"/>
  <c r="P112" i="8" s="1"/>
  <c r="AJ112" i="8" s="1"/>
  <c r="Q112" i="8" a="1"/>
  <c r="Q112" i="8" s="1"/>
  <c r="AK112" i="8" s="1"/>
  <c r="R112" i="8" a="1"/>
  <c r="R112" i="8" s="1"/>
  <c r="AL112" i="8" s="1"/>
  <c r="S112" i="8" a="1"/>
  <c r="S112" i="8" s="1"/>
  <c r="AM112" i="8" s="1"/>
  <c r="T112" i="8" a="1"/>
  <c r="T112" i="8" s="1"/>
  <c r="AN112" i="8" s="1"/>
  <c r="U112" i="8" a="1"/>
  <c r="U112" i="8" s="1"/>
  <c r="AO112" i="8" s="1"/>
  <c r="V112" i="8" a="1"/>
  <c r="V112" i="8" s="1"/>
  <c r="AP112" i="8" s="1"/>
  <c r="W112" i="8" a="1"/>
  <c r="W112" i="8" s="1"/>
  <c r="AQ112" i="8" s="1"/>
  <c r="X112" i="8" a="1"/>
  <c r="X112" i="8" s="1"/>
  <c r="AR112" i="8" s="1"/>
  <c r="E110" i="8" a="1"/>
  <c r="E110" i="8" s="1"/>
  <c r="Y110" i="8" s="1"/>
  <c r="F110" i="8" a="1"/>
  <c r="F110" i="8" s="1"/>
  <c r="Z110" i="8" s="1"/>
  <c r="G110" i="8" a="1"/>
  <c r="G110" i="8" s="1"/>
  <c r="AA110" i="8" s="1"/>
  <c r="H110" i="8" a="1"/>
  <c r="H110" i="8" s="1"/>
  <c r="AB110" i="8" s="1"/>
  <c r="I110" i="8" a="1"/>
  <c r="I110" i="8" s="1"/>
  <c r="AC110" i="8" s="1"/>
  <c r="J110" i="8" a="1"/>
  <c r="J110" i="8" s="1"/>
  <c r="AD110" i="8" s="1"/>
  <c r="K110" i="8" a="1"/>
  <c r="K110" i="8" s="1"/>
  <c r="AE110" i="8" s="1"/>
  <c r="L110" i="8" a="1"/>
  <c r="L110" i="8" s="1"/>
  <c r="AF110" i="8" s="1"/>
  <c r="M110" i="8" a="1"/>
  <c r="M110" i="8" s="1"/>
  <c r="AG110" i="8" s="1"/>
  <c r="N110" i="8" a="1"/>
  <c r="N110" i="8" s="1"/>
  <c r="AH110" i="8" s="1"/>
  <c r="O110" i="8" a="1"/>
  <c r="O110" i="8" s="1"/>
  <c r="AI110" i="8" s="1"/>
  <c r="P110" i="8" a="1"/>
  <c r="P110" i="8" s="1"/>
  <c r="AJ110" i="8" s="1"/>
  <c r="Q110" i="8" a="1"/>
  <c r="Q110" i="8" s="1"/>
  <c r="AK110" i="8" s="1"/>
  <c r="R110" i="8" a="1"/>
  <c r="R110" i="8" s="1"/>
  <c r="AL110" i="8" s="1"/>
  <c r="S110" i="8" a="1"/>
  <c r="S110" i="8" s="1"/>
  <c r="AM110" i="8" s="1"/>
  <c r="T110" i="8" a="1"/>
  <c r="T110" i="8" s="1"/>
  <c r="AN110" i="8" s="1"/>
  <c r="U110" i="8" a="1"/>
  <c r="U110" i="8" s="1"/>
  <c r="AO110" i="8" s="1"/>
  <c r="V110" i="8" a="1"/>
  <c r="V110" i="8" s="1"/>
  <c r="AP110" i="8" s="1"/>
  <c r="W110" i="8" a="1"/>
  <c r="W110" i="8" s="1"/>
  <c r="AQ110" i="8" s="1"/>
  <c r="X110" i="8" a="1"/>
  <c r="X110" i="8" s="1"/>
  <c r="AR110" i="8" s="1"/>
  <c r="E108" i="8" a="1"/>
  <c r="E108" i="8" s="1"/>
  <c r="Y108" i="8" s="1"/>
  <c r="F108" i="8" a="1"/>
  <c r="F108" i="8" s="1"/>
  <c r="Z108" i="8" s="1"/>
  <c r="G108" i="8" a="1"/>
  <c r="G108" i="8" s="1"/>
  <c r="AA108" i="8" s="1"/>
  <c r="H108" i="8" a="1"/>
  <c r="H108" i="8" s="1"/>
  <c r="AB108" i="8" s="1"/>
  <c r="I108" i="8" a="1"/>
  <c r="I108" i="8" s="1"/>
  <c r="AC108" i="8" s="1"/>
  <c r="J108" i="8" a="1"/>
  <c r="J108" i="8" s="1"/>
  <c r="AD108" i="8" s="1"/>
  <c r="K108" i="8" a="1"/>
  <c r="K108" i="8" s="1"/>
  <c r="AE108" i="8" s="1"/>
  <c r="L108" i="8" a="1"/>
  <c r="L108" i="8" s="1"/>
  <c r="AF108" i="8" s="1"/>
  <c r="M108" i="8" a="1"/>
  <c r="M108" i="8" s="1"/>
  <c r="AG108" i="8" s="1"/>
  <c r="N108" i="8" a="1"/>
  <c r="N108" i="8" s="1"/>
  <c r="AH108" i="8" s="1"/>
  <c r="O108" i="8" a="1"/>
  <c r="O108" i="8" s="1"/>
  <c r="AI108" i="8" s="1"/>
  <c r="P108" i="8" a="1"/>
  <c r="P108" i="8" s="1"/>
  <c r="AJ108" i="8" s="1"/>
  <c r="Q108" i="8" a="1"/>
  <c r="Q108" i="8" s="1"/>
  <c r="AK108" i="8" s="1"/>
  <c r="R108" i="8" a="1"/>
  <c r="R108" i="8" s="1"/>
  <c r="AL108" i="8" s="1"/>
  <c r="S108" i="8" a="1"/>
  <c r="S108" i="8" s="1"/>
  <c r="AM108" i="8" s="1"/>
  <c r="T108" i="8" a="1"/>
  <c r="T108" i="8" s="1"/>
  <c r="AN108" i="8" s="1"/>
  <c r="U108" i="8" a="1"/>
  <c r="U108" i="8" s="1"/>
  <c r="AO108" i="8" s="1"/>
  <c r="V108" i="8" a="1"/>
  <c r="V108" i="8" s="1"/>
  <c r="AP108" i="8" s="1"/>
  <c r="W108" i="8" a="1"/>
  <c r="W108" i="8" s="1"/>
  <c r="AQ108" i="8" s="1"/>
  <c r="X108" i="8" a="1"/>
  <c r="X108" i="8" s="1"/>
  <c r="AR108" i="8" s="1"/>
  <c r="E106" i="8" a="1"/>
  <c r="E106" i="8" s="1"/>
  <c r="Y106" i="8" s="1"/>
  <c r="F106" i="8" a="1"/>
  <c r="F106" i="8" s="1"/>
  <c r="Z106" i="8" s="1"/>
  <c r="G106" i="8" a="1"/>
  <c r="G106" i="8" s="1"/>
  <c r="AA106" i="8" s="1"/>
  <c r="H106" i="8" a="1"/>
  <c r="H106" i="8" s="1"/>
  <c r="AB106" i="8" s="1"/>
  <c r="I106" i="8" a="1"/>
  <c r="I106" i="8" s="1"/>
  <c r="AC106" i="8" s="1"/>
  <c r="J106" i="8" a="1"/>
  <c r="J106" i="8" s="1"/>
  <c r="AD106" i="8" s="1"/>
  <c r="K106" i="8" a="1"/>
  <c r="K106" i="8" s="1"/>
  <c r="AE106" i="8" s="1"/>
  <c r="L106" i="8" a="1"/>
  <c r="L106" i="8" s="1"/>
  <c r="AF106" i="8" s="1"/>
  <c r="M106" i="8" a="1"/>
  <c r="M106" i="8" s="1"/>
  <c r="AG106" i="8" s="1"/>
  <c r="N106" i="8" a="1"/>
  <c r="N106" i="8" s="1"/>
  <c r="AH106" i="8" s="1"/>
  <c r="O106" i="8" a="1"/>
  <c r="O106" i="8" s="1"/>
  <c r="AI106" i="8" s="1"/>
  <c r="P106" i="8" a="1"/>
  <c r="P106" i="8" s="1"/>
  <c r="AJ106" i="8" s="1"/>
  <c r="Q106" i="8" a="1"/>
  <c r="Q106" i="8" s="1"/>
  <c r="AK106" i="8" s="1"/>
  <c r="R106" i="8" a="1"/>
  <c r="R106" i="8" s="1"/>
  <c r="AL106" i="8" s="1"/>
  <c r="S106" i="8" a="1"/>
  <c r="S106" i="8" s="1"/>
  <c r="AM106" i="8" s="1"/>
  <c r="T106" i="8" a="1"/>
  <c r="T106" i="8" s="1"/>
  <c r="AN106" i="8" s="1"/>
  <c r="U106" i="8" a="1"/>
  <c r="U106" i="8" s="1"/>
  <c r="AO106" i="8" s="1"/>
  <c r="V106" i="8" a="1"/>
  <c r="V106" i="8" s="1"/>
  <c r="AP106" i="8" s="1"/>
  <c r="W106" i="8" a="1"/>
  <c r="W106" i="8" s="1"/>
  <c r="AQ106" i="8" s="1"/>
  <c r="X106" i="8" a="1"/>
  <c r="X106" i="8" s="1"/>
  <c r="AR106" i="8" s="1"/>
  <c r="E104" i="8" a="1"/>
  <c r="E104" i="8" s="1"/>
  <c r="Y104" i="8" s="1"/>
  <c r="F104" i="8" a="1"/>
  <c r="F104" i="8" s="1"/>
  <c r="Z104" i="8" s="1"/>
  <c r="G104" i="8" a="1"/>
  <c r="G104" i="8" s="1"/>
  <c r="AA104" i="8" s="1"/>
  <c r="H104" i="8" a="1"/>
  <c r="H104" i="8" s="1"/>
  <c r="AB104" i="8" s="1"/>
  <c r="I104" i="8" a="1"/>
  <c r="I104" i="8" s="1"/>
  <c r="AC104" i="8" s="1"/>
  <c r="J104" i="8" a="1"/>
  <c r="J104" i="8" s="1"/>
  <c r="AD104" i="8" s="1"/>
  <c r="K104" i="8" a="1"/>
  <c r="K104" i="8" s="1"/>
  <c r="AE104" i="8" s="1"/>
  <c r="L104" i="8" a="1"/>
  <c r="L104" i="8" s="1"/>
  <c r="AF104" i="8" s="1"/>
  <c r="M104" i="8" a="1"/>
  <c r="M104" i="8" s="1"/>
  <c r="AG104" i="8" s="1"/>
  <c r="N104" i="8" a="1"/>
  <c r="N104" i="8" s="1"/>
  <c r="AH104" i="8" s="1"/>
  <c r="O104" i="8" a="1"/>
  <c r="O104" i="8" s="1"/>
  <c r="AI104" i="8" s="1"/>
  <c r="P104" i="8" a="1"/>
  <c r="P104" i="8" s="1"/>
  <c r="AJ104" i="8" s="1"/>
  <c r="Q104" i="8" a="1"/>
  <c r="Q104" i="8" s="1"/>
  <c r="AK104" i="8" s="1"/>
  <c r="R104" i="8" a="1"/>
  <c r="R104" i="8" s="1"/>
  <c r="AL104" i="8" s="1"/>
  <c r="S104" i="8" a="1"/>
  <c r="S104" i="8" s="1"/>
  <c r="AM104" i="8" s="1"/>
  <c r="T104" i="8" a="1"/>
  <c r="T104" i="8" s="1"/>
  <c r="AN104" i="8" s="1"/>
  <c r="U104" i="8" a="1"/>
  <c r="U104" i="8" s="1"/>
  <c r="AO104" i="8" s="1"/>
  <c r="V104" i="8" a="1"/>
  <c r="V104" i="8" s="1"/>
  <c r="AP104" i="8" s="1"/>
  <c r="W104" i="8" a="1"/>
  <c r="W104" i="8" s="1"/>
  <c r="AQ104" i="8" s="1"/>
  <c r="X104" i="8" a="1"/>
  <c r="X104" i="8" s="1"/>
  <c r="AR104" i="8" s="1"/>
  <c r="E102" i="8" a="1"/>
  <c r="E102" i="8" s="1"/>
  <c r="Y102" i="8" s="1"/>
  <c r="F102" i="8" a="1"/>
  <c r="F102" i="8" s="1"/>
  <c r="Z102" i="8" s="1"/>
  <c r="G102" i="8" a="1"/>
  <c r="G102" i="8" s="1"/>
  <c r="AA102" i="8" s="1"/>
  <c r="H102" i="8" a="1"/>
  <c r="H102" i="8" s="1"/>
  <c r="AB102" i="8" s="1"/>
  <c r="I102" i="8" a="1"/>
  <c r="I102" i="8" s="1"/>
  <c r="AC102" i="8" s="1"/>
  <c r="J102" i="8" a="1"/>
  <c r="J102" i="8" s="1"/>
  <c r="AD102" i="8" s="1"/>
  <c r="K102" i="8" a="1"/>
  <c r="K102" i="8" s="1"/>
  <c r="AE102" i="8" s="1"/>
  <c r="L102" i="8" a="1"/>
  <c r="L102" i="8" s="1"/>
  <c r="AF102" i="8" s="1"/>
  <c r="M102" i="8" a="1"/>
  <c r="M102" i="8" s="1"/>
  <c r="AG102" i="8" s="1"/>
  <c r="N102" i="8" a="1"/>
  <c r="N102" i="8" s="1"/>
  <c r="AH102" i="8" s="1"/>
  <c r="O102" i="8" a="1"/>
  <c r="O102" i="8" s="1"/>
  <c r="AI102" i="8" s="1"/>
  <c r="P102" i="8" a="1"/>
  <c r="P102" i="8" s="1"/>
  <c r="AJ102" i="8" s="1"/>
  <c r="Q102" i="8" a="1"/>
  <c r="Q102" i="8" s="1"/>
  <c r="AK102" i="8" s="1"/>
  <c r="R102" i="8" a="1"/>
  <c r="R102" i="8" s="1"/>
  <c r="AL102" i="8" s="1"/>
  <c r="S102" i="8" a="1"/>
  <c r="S102" i="8" s="1"/>
  <c r="AM102" i="8" s="1"/>
  <c r="T102" i="8" a="1"/>
  <c r="T102" i="8" s="1"/>
  <c r="AN102" i="8" s="1"/>
  <c r="U102" i="8" a="1"/>
  <c r="U102" i="8" s="1"/>
  <c r="AO102" i="8" s="1"/>
  <c r="V102" i="8" a="1"/>
  <c r="V102" i="8" s="1"/>
  <c r="AP102" i="8" s="1"/>
  <c r="W102" i="8" a="1"/>
  <c r="W102" i="8" s="1"/>
  <c r="AQ102" i="8" s="1"/>
  <c r="X102" i="8" a="1"/>
  <c r="X102" i="8" s="1"/>
  <c r="AR102" i="8" s="1"/>
  <c r="E100" i="8" a="1"/>
  <c r="E100" i="8" s="1"/>
  <c r="Y100" i="8" s="1"/>
  <c r="F100" i="8" a="1"/>
  <c r="F100" i="8" s="1"/>
  <c r="Z100" i="8" s="1"/>
  <c r="G100" i="8" a="1"/>
  <c r="G100" i="8" s="1"/>
  <c r="AA100" i="8" s="1"/>
  <c r="H100" i="8" a="1"/>
  <c r="H100" i="8" s="1"/>
  <c r="AB100" i="8" s="1"/>
  <c r="I100" i="8" a="1"/>
  <c r="I100" i="8" s="1"/>
  <c r="AC100" i="8" s="1"/>
  <c r="J100" i="8" a="1"/>
  <c r="J100" i="8" s="1"/>
  <c r="AD100" i="8" s="1"/>
  <c r="K100" i="8" a="1"/>
  <c r="K100" i="8" s="1"/>
  <c r="AE100" i="8" s="1"/>
  <c r="L100" i="8" a="1"/>
  <c r="L100" i="8" s="1"/>
  <c r="AF100" i="8" s="1"/>
  <c r="M100" i="8" a="1"/>
  <c r="M100" i="8" s="1"/>
  <c r="AG100" i="8" s="1"/>
  <c r="N100" i="8" a="1"/>
  <c r="N100" i="8" s="1"/>
  <c r="AH100" i="8" s="1"/>
  <c r="O100" i="8" a="1"/>
  <c r="O100" i="8" s="1"/>
  <c r="AI100" i="8" s="1"/>
  <c r="P100" i="8" a="1"/>
  <c r="P100" i="8" s="1"/>
  <c r="AJ100" i="8" s="1"/>
  <c r="Q100" i="8" a="1"/>
  <c r="Q100" i="8" s="1"/>
  <c r="AK100" i="8" s="1"/>
  <c r="R100" i="8" a="1"/>
  <c r="R100" i="8" s="1"/>
  <c r="AL100" i="8" s="1"/>
  <c r="S100" i="8" a="1"/>
  <c r="S100" i="8" s="1"/>
  <c r="AM100" i="8" s="1"/>
  <c r="T100" i="8" a="1"/>
  <c r="T100" i="8" s="1"/>
  <c r="AN100" i="8" s="1"/>
  <c r="U100" i="8" a="1"/>
  <c r="U100" i="8" s="1"/>
  <c r="AO100" i="8" s="1"/>
  <c r="V100" i="8" a="1"/>
  <c r="V100" i="8" s="1"/>
  <c r="AP100" i="8" s="1"/>
  <c r="W100" i="8" a="1"/>
  <c r="W100" i="8" s="1"/>
  <c r="AQ100" i="8" s="1"/>
  <c r="X100" i="8" a="1"/>
  <c r="X100" i="8" s="1"/>
  <c r="AR100" i="8" s="1"/>
  <c r="E98" i="8" a="1"/>
  <c r="E98" i="8" s="1"/>
  <c r="Y98" i="8" s="1"/>
  <c r="F98" i="8" a="1"/>
  <c r="F98" i="8" s="1"/>
  <c r="Z98" i="8" s="1"/>
  <c r="G98" i="8" a="1"/>
  <c r="G98" i="8" s="1"/>
  <c r="AA98" i="8" s="1"/>
  <c r="H98" i="8" a="1"/>
  <c r="H98" i="8" s="1"/>
  <c r="AB98" i="8" s="1"/>
  <c r="I98" i="8" a="1"/>
  <c r="I98" i="8" s="1"/>
  <c r="AC98" i="8" s="1"/>
  <c r="J98" i="8" a="1"/>
  <c r="J98" i="8" s="1"/>
  <c r="AD98" i="8" s="1"/>
  <c r="K98" i="8" a="1"/>
  <c r="K98" i="8" s="1"/>
  <c r="AE98" i="8" s="1"/>
  <c r="L98" i="8" a="1"/>
  <c r="L98" i="8" s="1"/>
  <c r="AF98" i="8" s="1"/>
  <c r="M98" i="8" a="1"/>
  <c r="M98" i="8" s="1"/>
  <c r="AG98" i="8" s="1"/>
  <c r="N98" i="8" a="1"/>
  <c r="N98" i="8" s="1"/>
  <c r="AH98" i="8" s="1"/>
  <c r="O98" i="8" a="1"/>
  <c r="O98" i="8" s="1"/>
  <c r="AI98" i="8" s="1"/>
  <c r="P98" i="8" a="1"/>
  <c r="P98" i="8" s="1"/>
  <c r="AJ98" i="8" s="1"/>
  <c r="Q98" i="8" a="1"/>
  <c r="Q98" i="8" s="1"/>
  <c r="AK98" i="8" s="1"/>
  <c r="R98" i="8" a="1"/>
  <c r="R98" i="8" s="1"/>
  <c r="AL98" i="8" s="1"/>
  <c r="S98" i="8" a="1"/>
  <c r="S98" i="8" s="1"/>
  <c r="AM98" i="8" s="1"/>
  <c r="T98" i="8" a="1"/>
  <c r="T98" i="8" s="1"/>
  <c r="AN98" i="8" s="1"/>
  <c r="U98" i="8" a="1"/>
  <c r="U98" i="8" s="1"/>
  <c r="AO98" i="8" s="1"/>
  <c r="V98" i="8" a="1"/>
  <c r="V98" i="8" s="1"/>
  <c r="AP98" i="8" s="1"/>
  <c r="W98" i="8" a="1"/>
  <c r="W98" i="8" s="1"/>
  <c r="AQ98" i="8" s="1"/>
  <c r="X98" i="8" a="1"/>
  <c r="X98" i="8" s="1"/>
  <c r="AR98" i="8" s="1"/>
  <c r="E96" i="8" a="1"/>
  <c r="E96" i="8" s="1"/>
  <c r="Y96" i="8" s="1"/>
  <c r="F96" i="8" a="1"/>
  <c r="F96" i="8" s="1"/>
  <c r="Z96" i="8" s="1"/>
  <c r="G96" i="8" a="1"/>
  <c r="G96" i="8" s="1"/>
  <c r="AA96" i="8" s="1"/>
  <c r="H96" i="8" a="1"/>
  <c r="H96" i="8" s="1"/>
  <c r="AB96" i="8" s="1"/>
  <c r="I96" i="8" a="1"/>
  <c r="I96" i="8" s="1"/>
  <c r="AC96" i="8" s="1"/>
  <c r="J96" i="8" a="1"/>
  <c r="J96" i="8" s="1"/>
  <c r="AD96" i="8" s="1"/>
  <c r="K96" i="8" a="1"/>
  <c r="K96" i="8" s="1"/>
  <c r="AE96" i="8" s="1"/>
  <c r="L96" i="8" a="1"/>
  <c r="L96" i="8" s="1"/>
  <c r="AF96" i="8" s="1"/>
  <c r="M96" i="8" a="1"/>
  <c r="M96" i="8" s="1"/>
  <c r="AG96" i="8" s="1"/>
  <c r="N96" i="8" a="1"/>
  <c r="N96" i="8" s="1"/>
  <c r="AH96" i="8" s="1"/>
  <c r="O96" i="8" a="1"/>
  <c r="O96" i="8" s="1"/>
  <c r="AI96" i="8" s="1"/>
  <c r="P96" i="8" a="1"/>
  <c r="P96" i="8" s="1"/>
  <c r="AJ96" i="8" s="1"/>
  <c r="Q96" i="8" a="1"/>
  <c r="Q96" i="8" s="1"/>
  <c r="AK96" i="8" s="1"/>
  <c r="R96" i="8" a="1"/>
  <c r="R96" i="8" s="1"/>
  <c r="AL96" i="8" s="1"/>
  <c r="S96" i="8" a="1"/>
  <c r="S96" i="8" s="1"/>
  <c r="AM96" i="8" s="1"/>
  <c r="T96" i="8" a="1"/>
  <c r="T96" i="8" s="1"/>
  <c r="AN96" i="8" s="1"/>
  <c r="U96" i="8" a="1"/>
  <c r="U96" i="8" s="1"/>
  <c r="AO96" i="8" s="1"/>
  <c r="V96" i="8" a="1"/>
  <c r="V96" i="8" s="1"/>
  <c r="AP96" i="8" s="1"/>
  <c r="W96" i="8" a="1"/>
  <c r="W96" i="8" s="1"/>
  <c r="AQ96" i="8" s="1"/>
  <c r="X96" i="8" a="1"/>
  <c r="X96" i="8" s="1"/>
  <c r="AR96" i="8" s="1"/>
  <c r="E94" i="8" a="1"/>
  <c r="E94" i="8" s="1"/>
  <c r="Y94" i="8" s="1"/>
  <c r="F94" i="8" a="1"/>
  <c r="F94" i="8" s="1"/>
  <c r="Z94" i="8" s="1"/>
  <c r="G94" i="8" a="1"/>
  <c r="G94" i="8" s="1"/>
  <c r="AA94" i="8" s="1"/>
  <c r="H94" i="8" a="1"/>
  <c r="H94" i="8" s="1"/>
  <c r="AB94" i="8" s="1"/>
  <c r="I94" i="8" a="1"/>
  <c r="I94" i="8" s="1"/>
  <c r="AC94" i="8" s="1"/>
  <c r="J94" i="8" a="1"/>
  <c r="J94" i="8" s="1"/>
  <c r="AD94" i="8" s="1"/>
  <c r="K94" i="8" a="1"/>
  <c r="K94" i="8" s="1"/>
  <c r="AE94" i="8" s="1"/>
  <c r="L94" i="8" a="1"/>
  <c r="L94" i="8" s="1"/>
  <c r="AF94" i="8" s="1"/>
  <c r="M94" i="8" a="1"/>
  <c r="M94" i="8" s="1"/>
  <c r="AG94" i="8" s="1"/>
  <c r="N94" i="8" a="1"/>
  <c r="N94" i="8" s="1"/>
  <c r="AH94" i="8" s="1"/>
  <c r="O94" i="8" a="1"/>
  <c r="O94" i="8" s="1"/>
  <c r="AI94" i="8" s="1"/>
  <c r="P94" i="8" a="1"/>
  <c r="P94" i="8" s="1"/>
  <c r="AJ94" i="8" s="1"/>
  <c r="Q94" i="8" a="1"/>
  <c r="Q94" i="8" s="1"/>
  <c r="AK94" i="8" s="1"/>
  <c r="R94" i="8" a="1"/>
  <c r="R94" i="8" s="1"/>
  <c r="AL94" i="8" s="1"/>
  <c r="S94" i="8" a="1"/>
  <c r="S94" i="8" s="1"/>
  <c r="AM94" i="8" s="1"/>
  <c r="T94" i="8" a="1"/>
  <c r="T94" i="8" s="1"/>
  <c r="AN94" i="8" s="1"/>
  <c r="U94" i="8" a="1"/>
  <c r="U94" i="8" s="1"/>
  <c r="AO94" i="8" s="1"/>
  <c r="V94" i="8" a="1"/>
  <c r="V94" i="8" s="1"/>
  <c r="AP94" i="8" s="1"/>
  <c r="W94" i="8" a="1"/>
  <c r="W94" i="8" s="1"/>
  <c r="AQ94" i="8" s="1"/>
  <c r="X94" i="8" a="1"/>
  <c r="X94" i="8" s="1"/>
  <c r="AR94" i="8" s="1"/>
  <c r="E92" i="8" a="1"/>
  <c r="E92" i="8" s="1"/>
  <c r="Y92" i="8" s="1"/>
  <c r="F92" i="8" a="1"/>
  <c r="F92" i="8" s="1"/>
  <c r="Z92" i="8" s="1"/>
  <c r="G92" i="8" a="1"/>
  <c r="G92" i="8" s="1"/>
  <c r="AA92" i="8" s="1"/>
  <c r="H92" i="8" a="1"/>
  <c r="H92" i="8" s="1"/>
  <c r="AB92" i="8" s="1"/>
  <c r="I92" i="8" a="1"/>
  <c r="I92" i="8" s="1"/>
  <c r="AC92" i="8" s="1"/>
  <c r="J92" i="8" a="1"/>
  <c r="J92" i="8" s="1"/>
  <c r="AD92" i="8" s="1"/>
  <c r="K92" i="8" a="1"/>
  <c r="K92" i="8" s="1"/>
  <c r="AE92" i="8" s="1"/>
  <c r="L92" i="8" a="1"/>
  <c r="L92" i="8" s="1"/>
  <c r="AF92" i="8" s="1"/>
  <c r="M92" i="8" a="1"/>
  <c r="M92" i="8" s="1"/>
  <c r="AG92" i="8" s="1"/>
  <c r="N92" i="8" a="1"/>
  <c r="N92" i="8" s="1"/>
  <c r="AH92" i="8" s="1"/>
  <c r="O92" i="8" a="1"/>
  <c r="O92" i="8" s="1"/>
  <c r="AI92" i="8" s="1"/>
  <c r="P92" i="8" a="1"/>
  <c r="P92" i="8" s="1"/>
  <c r="AJ92" i="8" s="1"/>
  <c r="Q92" i="8" a="1"/>
  <c r="Q92" i="8" s="1"/>
  <c r="AK92" i="8" s="1"/>
  <c r="R92" i="8" a="1"/>
  <c r="R92" i="8" s="1"/>
  <c r="AL92" i="8" s="1"/>
  <c r="S92" i="8" a="1"/>
  <c r="S92" i="8" s="1"/>
  <c r="AM92" i="8" s="1"/>
  <c r="T92" i="8" a="1"/>
  <c r="T92" i="8" s="1"/>
  <c r="AN92" i="8" s="1"/>
  <c r="U92" i="8" a="1"/>
  <c r="U92" i="8" s="1"/>
  <c r="AO92" i="8" s="1"/>
  <c r="V92" i="8" a="1"/>
  <c r="V92" i="8" s="1"/>
  <c r="AP92" i="8" s="1"/>
  <c r="W92" i="8" a="1"/>
  <c r="W92" i="8" s="1"/>
  <c r="AQ92" i="8" s="1"/>
  <c r="X92" i="8" a="1"/>
  <c r="X92" i="8" s="1"/>
  <c r="AR92" i="8" s="1"/>
  <c r="E90" i="8" a="1"/>
  <c r="E90" i="8" s="1"/>
  <c r="Y90" i="8" s="1"/>
  <c r="F90" i="8" a="1"/>
  <c r="F90" i="8" s="1"/>
  <c r="Z90" i="8" s="1"/>
  <c r="G90" i="8" a="1"/>
  <c r="G90" i="8" s="1"/>
  <c r="AA90" i="8" s="1"/>
  <c r="H90" i="8" a="1"/>
  <c r="H90" i="8" s="1"/>
  <c r="AB90" i="8" s="1"/>
  <c r="I90" i="8" a="1"/>
  <c r="I90" i="8" s="1"/>
  <c r="AC90" i="8" s="1"/>
  <c r="J90" i="8" a="1"/>
  <c r="J90" i="8" s="1"/>
  <c r="AD90" i="8" s="1"/>
  <c r="K90" i="8" a="1"/>
  <c r="K90" i="8" s="1"/>
  <c r="AE90" i="8" s="1"/>
  <c r="L90" i="8" a="1"/>
  <c r="L90" i="8" s="1"/>
  <c r="AF90" i="8" s="1"/>
  <c r="M90" i="8" a="1"/>
  <c r="M90" i="8" s="1"/>
  <c r="AG90" i="8" s="1"/>
  <c r="N90" i="8" a="1"/>
  <c r="N90" i="8" s="1"/>
  <c r="AH90" i="8" s="1"/>
  <c r="O90" i="8" a="1"/>
  <c r="O90" i="8" s="1"/>
  <c r="AI90" i="8" s="1"/>
  <c r="P90" i="8" a="1"/>
  <c r="P90" i="8" s="1"/>
  <c r="AJ90" i="8" s="1"/>
  <c r="Q90" i="8" a="1"/>
  <c r="Q90" i="8" s="1"/>
  <c r="AK90" i="8" s="1"/>
  <c r="R90" i="8" a="1"/>
  <c r="R90" i="8" s="1"/>
  <c r="AL90" i="8" s="1"/>
  <c r="S90" i="8" a="1"/>
  <c r="S90" i="8" s="1"/>
  <c r="AM90" i="8" s="1"/>
  <c r="T90" i="8" a="1"/>
  <c r="T90" i="8" s="1"/>
  <c r="AN90" i="8" s="1"/>
  <c r="U90" i="8" a="1"/>
  <c r="U90" i="8" s="1"/>
  <c r="AO90" i="8" s="1"/>
  <c r="V90" i="8" a="1"/>
  <c r="V90" i="8" s="1"/>
  <c r="AP90" i="8" s="1"/>
  <c r="W90" i="8" a="1"/>
  <c r="W90" i="8" s="1"/>
  <c r="AQ90" i="8" s="1"/>
  <c r="X90" i="8" a="1"/>
  <c r="X90" i="8" s="1"/>
  <c r="AR90" i="8" s="1"/>
  <c r="E88" i="8" a="1"/>
  <c r="E88" i="8" s="1"/>
  <c r="Y88" i="8" s="1"/>
  <c r="F88" i="8" a="1"/>
  <c r="F88" i="8" s="1"/>
  <c r="Z88" i="8" s="1"/>
  <c r="G88" i="8" a="1"/>
  <c r="G88" i="8" s="1"/>
  <c r="AA88" i="8" s="1"/>
  <c r="H88" i="8" a="1"/>
  <c r="H88" i="8" s="1"/>
  <c r="AB88" i="8" s="1"/>
  <c r="I88" i="8" a="1"/>
  <c r="I88" i="8" s="1"/>
  <c r="AC88" i="8" s="1"/>
  <c r="J88" i="8" a="1"/>
  <c r="J88" i="8" s="1"/>
  <c r="AD88" i="8" s="1"/>
  <c r="K88" i="8" a="1"/>
  <c r="K88" i="8" s="1"/>
  <c r="AE88" i="8" s="1"/>
  <c r="L88" i="8" a="1"/>
  <c r="L88" i="8" s="1"/>
  <c r="AF88" i="8" s="1"/>
  <c r="M88" i="8" a="1"/>
  <c r="M88" i="8" s="1"/>
  <c r="AG88" i="8" s="1"/>
  <c r="N88" i="8" a="1"/>
  <c r="N88" i="8" s="1"/>
  <c r="AH88" i="8" s="1"/>
  <c r="O88" i="8" a="1"/>
  <c r="O88" i="8" s="1"/>
  <c r="AI88" i="8" s="1"/>
  <c r="P88" i="8" a="1"/>
  <c r="P88" i="8" s="1"/>
  <c r="AJ88" i="8" s="1"/>
  <c r="Q88" i="8" a="1"/>
  <c r="Q88" i="8" s="1"/>
  <c r="AK88" i="8" s="1"/>
  <c r="R88" i="8" a="1"/>
  <c r="R88" i="8" s="1"/>
  <c r="AL88" i="8" s="1"/>
  <c r="S88" i="8" a="1"/>
  <c r="S88" i="8" s="1"/>
  <c r="AM88" i="8" s="1"/>
  <c r="T88" i="8" a="1"/>
  <c r="T88" i="8" s="1"/>
  <c r="AN88" i="8" s="1"/>
  <c r="U88" i="8" a="1"/>
  <c r="U88" i="8" s="1"/>
  <c r="AO88" i="8" s="1"/>
  <c r="V88" i="8" a="1"/>
  <c r="V88" i="8" s="1"/>
  <c r="AP88" i="8" s="1"/>
  <c r="W88" i="8" a="1"/>
  <c r="W88" i="8" s="1"/>
  <c r="AQ88" i="8" s="1"/>
  <c r="X88" i="8" a="1"/>
  <c r="X88" i="8" s="1"/>
  <c r="AR88" i="8" s="1"/>
  <c r="E86" i="8" a="1"/>
  <c r="E86" i="8" s="1"/>
  <c r="Y86" i="8" s="1"/>
  <c r="F86" i="8" a="1"/>
  <c r="F86" i="8" s="1"/>
  <c r="Z86" i="8" s="1"/>
  <c r="G86" i="8" a="1"/>
  <c r="G86" i="8" s="1"/>
  <c r="AA86" i="8" s="1"/>
  <c r="H86" i="8" a="1"/>
  <c r="H86" i="8" s="1"/>
  <c r="AB86" i="8" s="1"/>
  <c r="I86" i="8" a="1"/>
  <c r="I86" i="8" s="1"/>
  <c r="AC86" i="8" s="1"/>
  <c r="J86" i="8" a="1"/>
  <c r="J86" i="8" s="1"/>
  <c r="AD86" i="8" s="1"/>
  <c r="K86" i="8" a="1"/>
  <c r="K86" i="8" s="1"/>
  <c r="AE86" i="8" s="1"/>
  <c r="L86" i="8" a="1"/>
  <c r="L86" i="8" s="1"/>
  <c r="AF86" i="8" s="1"/>
  <c r="M86" i="8" a="1"/>
  <c r="M86" i="8" s="1"/>
  <c r="AG86" i="8" s="1"/>
  <c r="N86" i="8" a="1"/>
  <c r="N86" i="8" s="1"/>
  <c r="AH86" i="8" s="1"/>
  <c r="O86" i="8" a="1"/>
  <c r="O86" i="8" s="1"/>
  <c r="AI86" i="8" s="1"/>
  <c r="P86" i="8" a="1"/>
  <c r="P86" i="8" s="1"/>
  <c r="AJ86" i="8" s="1"/>
  <c r="Q86" i="8" a="1"/>
  <c r="Q86" i="8" s="1"/>
  <c r="AK86" i="8" s="1"/>
  <c r="R86" i="8" a="1"/>
  <c r="R86" i="8" s="1"/>
  <c r="AL86" i="8" s="1"/>
  <c r="S86" i="8" a="1"/>
  <c r="S86" i="8" s="1"/>
  <c r="AM86" i="8" s="1"/>
  <c r="T86" i="8" a="1"/>
  <c r="T86" i="8" s="1"/>
  <c r="AN86" i="8" s="1"/>
  <c r="U86" i="8" a="1"/>
  <c r="U86" i="8" s="1"/>
  <c r="AO86" i="8" s="1"/>
  <c r="V86" i="8" a="1"/>
  <c r="V86" i="8" s="1"/>
  <c r="AP86" i="8" s="1"/>
  <c r="W86" i="8" a="1"/>
  <c r="W86" i="8" s="1"/>
  <c r="AQ86" i="8" s="1"/>
  <c r="X86" i="8" a="1"/>
  <c r="X86" i="8" s="1"/>
  <c r="AR86" i="8" s="1"/>
  <c r="E84" i="8" a="1"/>
  <c r="E84" i="8" s="1"/>
  <c r="Y84" i="8" s="1"/>
  <c r="F84" i="8" a="1"/>
  <c r="F84" i="8" s="1"/>
  <c r="Z84" i="8" s="1"/>
  <c r="G84" i="8" a="1"/>
  <c r="G84" i="8" s="1"/>
  <c r="AA84" i="8" s="1"/>
  <c r="H84" i="8" a="1"/>
  <c r="H84" i="8" s="1"/>
  <c r="AB84" i="8" s="1"/>
  <c r="I84" i="8" a="1"/>
  <c r="I84" i="8" s="1"/>
  <c r="AC84" i="8" s="1"/>
  <c r="J84" i="8" a="1"/>
  <c r="J84" i="8" s="1"/>
  <c r="AD84" i="8" s="1"/>
  <c r="K84" i="8" a="1"/>
  <c r="K84" i="8" s="1"/>
  <c r="AE84" i="8" s="1"/>
  <c r="L84" i="8" a="1"/>
  <c r="L84" i="8" s="1"/>
  <c r="AF84" i="8" s="1"/>
  <c r="M84" i="8" a="1"/>
  <c r="M84" i="8" s="1"/>
  <c r="AG84" i="8" s="1"/>
  <c r="N84" i="8" a="1"/>
  <c r="N84" i="8" s="1"/>
  <c r="AH84" i="8" s="1"/>
  <c r="O84" i="8" a="1"/>
  <c r="O84" i="8" s="1"/>
  <c r="AI84" i="8" s="1"/>
  <c r="P84" i="8" a="1"/>
  <c r="P84" i="8" s="1"/>
  <c r="AJ84" i="8" s="1"/>
  <c r="Q84" i="8" a="1"/>
  <c r="Q84" i="8" s="1"/>
  <c r="AK84" i="8" s="1"/>
  <c r="R84" i="8" a="1"/>
  <c r="R84" i="8" s="1"/>
  <c r="AL84" i="8" s="1"/>
  <c r="S84" i="8" a="1"/>
  <c r="S84" i="8" s="1"/>
  <c r="AM84" i="8" s="1"/>
  <c r="T84" i="8" a="1"/>
  <c r="T84" i="8" s="1"/>
  <c r="AN84" i="8" s="1"/>
  <c r="U84" i="8" a="1"/>
  <c r="U84" i="8" s="1"/>
  <c r="AO84" i="8" s="1"/>
  <c r="V84" i="8" a="1"/>
  <c r="V84" i="8" s="1"/>
  <c r="AP84" i="8" s="1"/>
  <c r="W84" i="8" a="1"/>
  <c r="W84" i="8" s="1"/>
  <c r="AQ84" i="8" s="1"/>
  <c r="X84" i="8" a="1"/>
  <c r="X84" i="8" s="1"/>
  <c r="AR84" i="8" s="1"/>
  <c r="E82" i="8" a="1"/>
  <c r="E82" i="8" s="1"/>
  <c r="Y82" i="8" s="1"/>
  <c r="E83" i="8" a="1"/>
  <c r="E83" i="8" s="1"/>
  <c r="Y83" i="8" s="1"/>
  <c r="F82" i="8" a="1"/>
  <c r="F82" i="8" s="1"/>
  <c r="Z82" i="8" s="1"/>
  <c r="F83" i="8" a="1"/>
  <c r="F83" i="8" s="1"/>
  <c r="Z83" i="8" s="1"/>
  <c r="G82" i="8" a="1"/>
  <c r="G82" i="8" s="1"/>
  <c r="AA82" i="8" s="1"/>
  <c r="H82" i="8" a="1"/>
  <c r="H82" i="8" s="1"/>
  <c r="AB82" i="8" s="1"/>
  <c r="G83" i="8" a="1"/>
  <c r="G83" i="8" s="1"/>
  <c r="AA83" i="8" s="1"/>
  <c r="H83" i="8" a="1"/>
  <c r="H83" i="8" s="1"/>
  <c r="AB83" i="8" s="1"/>
  <c r="I82" i="8" a="1"/>
  <c r="I82" i="8" s="1"/>
  <c r="AC82" i="8" s="1"/>
  <c r="J82" i="8" a="1"/>
  <c r="J82" i="8" s="1"/>
  <c r="AD82" i="8" s="1"/>
  <c r="K82" i="8" a="1"/>
  <c r="K82" i="8" s="1"/>
  <c r="AE82" i="8" s="1"/>
  <c r="L82" i="8" a="1"/>
  <c r="L82" i="8" s="1"/>
  <c r="AF82" i="8" s="1"/>
  <c r="M82" i="8" a="1"/>
  <c r="M82" i="8" s="1"/>
  <c r="AG82" i="8" s="1"/>
  <c r="I83" i="8" a="1"/>
  <c r="I83" i="8" s="1"/>
  <c r="AC83" i="8" s="1"/>
  <c r="J83" i="8" a="1"/>
  <c r="J83" i="8" s="1"/>
  <c r="AD83" i="8" s="1"/>
  <c r="K83" i="8" a="1"/>
  <c r="K83" i="8" s="1"/>
  <c r="AE83" i="8" s="1"/>
  <c r="L83" i="8" a="1"/>
  <c r="L83" i="8" s="1"/>
  <c r="AF83" i="8" s="1"/>
  <c r="M83" i="8" a="1"/>
  <c r="M83" i="8" s="1"/>
  <c r="AG83" i="8" s="1"/>
  <c r="N82" i="8" a="1"/>
  <c r="N82" i="8" s="1"/>
  <c r="AH82" i="8" s="1"/>
  <c r="O82" i="8" a="1"/>
  <c r="O82" i="8" s="1"/>
  <c r="AI82" i="8" s="1"/>
  <c r="P82" i="8" a="1"/>
  <c r="P82" i="8" s="1"/>
  <c r="AJ82" i="8" s="1"/>
  <c r="Q82" i="8" a="1"/>
  <c r="Q82" i="8" s="1"/>
  <c r="AK82" i="8" s="1"/>
  <c r="R82" i="8" a="1"/>
  <c r="R82" i="8" s="1"/>
  <c r="AL82" i="8" s="1"/>
  <c r="R83" i="8" a="1"/>
  <c r="R83" i="8" s="1"/>
  <c r="AL83" i="8" s="1"/>
  <c r="S82" i="8" a="1"/>
  <c r="S82" i="8" s="1"/>
  <c r="AM82" i="8" s="1"/>
  <c r="S83" i="8" a="1"/>
  <c r="S83" i="8" s="1"/>
  <c r="AM83" i="8" s="1"/>
  <c r="N83" i="8" a="1"/>
  <c r="N83" i="8" s="1"/>
  <c r="AH83" i="8" s="1"/>
  <c r="O83" i="8" a="1"/>
  <c r="O83" i="8" s="1"/>
  <c r="AI83" i="8" s="1"/>
  <c r="P83" i="8" a="1"/>
  <c r="P83" i="8" s="1"/>
  <c r="AJ83" i="8" s="1"/>
  <c r="Q83" i="8" a="1"/>
  <c r="Q83" i="8" s="1"/>
  <c r="AK83" i="8" s="1"/>
  <c r="T83" i="8" a="1"/>
  <c r="T83" i="8" s="1"/>
  <c r="AN83" i="8" s="1"/>
  <c r="U83" i="8" a="1"/>
  <c r="U83" i="8" s="1"/>
  <c r="AO83" i="8" s="1"/>
  <c r="V83" i="8" a="1"/>
  <c r="V83" i="8" s="1"/>
  <c r="AP83" i="8" s="1"/>
  <c r="W83" i="8" a="1"/>
  <c r="W83" i="8" s="1"/>
  <c r="AQ83" i="8" s="1"/>
  <c r="X83" i="8" a="1"/>
  <c r="X83" i="8" s="1"/>
  <c r="AR83" i="8" s="1"/>
  <c r="T82" i="8" a="1"/>
  <c r="T82" i="8" s="1"/>
  <c r="AN82" i="8" s="1"/>
  <c r="U82" i="8" a="1"/>
  <c r="U82" i="8" s="1"/>
  <c r="AO82" i="8" s="1"/>
  <c r="V82" i="8" a="1"/>
  <c r="V82" i="8" s="1"/>
  <c r="AP82" i="8" s="1"/>
  <c r="W82" i="8" a="1"/>
  <c r="W82" i="8" s="1"/>
  <c r="AQ82" i="8" s="1"/>
  <c r="X82" i="8" a="1"/>
  <c r="X82" i="8" s="1"/>
  <c r="AR82" i="8" s="1"/>
  <c r="E80" i="8" a="1"/>
  <c r="E80" i="8" s="1"/>
  <c r="Y80" i="8" s="1"/>
  <c r="F80" i="8" a="1"/>
  <c r="F80" i="8" s="1"/>
  <c r="Z80" i="8" s="1"/>
  <c r="G80" i="8" a="1"/>
  <c r="G80" i="8" s="1"/>
  <c r="AA80" i="8" s="1"/>
  <c r="H80" i="8" a="1"/>
  <c r="H80" i="8" s="1"/>
  <c r="AB80" i="8" s="1"/>
  <c r="I80" i="8" a="1"/>
  <c r="I80" i="8" s="1"/>
  <c r="AC80" i="8" s="1"/>
  <c r="J80" i="8" a="1"/>
  <c r="J80" i="8" s="1"/>
  <c r="AD80" i="8" s="1"/>
  <c r="K80" i="8" a="1"/>
  <c r="K80" i="8" s="1"/>
  <c r="AE80" i="8" s="1"/>
  <c r="L80" i="8" a="1"/>
  <c r="L80" i="8" s="1"/>
  <c r="AF80" i="8" s="1"/>
  <c r="M80" i="8" a="1"/>
  <c r="M80" i="8" s="1"/>
  <c r="AG80" i="8" s="1"/>
  <c r="N80" i="8" a="1"/>
  <c r="N80" i="8" s="1"/>
  <c r="AH80" i="8" s="1"/>
  <c r="O80" i="8" a="1"/>
  <c r="O80" i="8" s="1"/>
  <c r="AI80" i="8" s="1"/>
  <c r="P80" i="8" a="1"/>
  <c r="P80" i="8" s="1"/>
  <c r="AJ80" i="8" s="1"/>
  <c r="Q80" i="8" a="1"/>
  <c r="Q80" i="8" s="1"/>
  <c r="AK80" i="8" s="1"/>
  <c r="R80" i="8" a="1"/>
  <c r="R80" i="8" s="1"/>
  <c r="AL80" i="8" s="1"/>
  <c r="S80" i="8" a="1"/>
  <c r="S80" i="8" s="1"/>
  <c r="AM80" i="8" s="1"/>
  <c r="T80" i="8" a="1"/>
  <c r="T80" i="8" s="1"/>
  <c r="AN80" i="8" s="1"/>
  <c r="U80" i="8" a="1"/>
  <c r="U80" i="8" s="1"/>
  <c r="AO80" i="8" s="1"/>
  <c r="V80" i="8" a="1"/>
  <c r="V80" i="8" s="1"/>
  <c r="AP80" i="8" s="1"/>
  <c r="W80" i="8" a="1"/>
  <c r="W80" i="8" s="1"/>
  <c r="AQ80" i="8" s="1"/>
  <c r="X80" i="8" a="1"/>
  <c r="X80" i="8" s="1"/>
  <c r="AR80" i="8" s="1"/>
  <c r="E78" i="8" a="1"/>
  <c r="E78" i="8" s="1"/>
  <c r="Y78" i="8" s="1"/>
  <c r="F78" i="8" a="1"/>
  <c r="F78" i="8" s="1"/>
  <c r="Z78" i="8" s="1"/>
  <c r="G78" i="8" a="1"/>
  <c r="G78" i="8" s="1"/>
  <c r="AA78" i="8" s="1"/>
  <c r="H78" i="8" a="1"/>
  <c r="H78" i="8" s="1"/>
  <c r="AB78" i="8" s="1"/>
  <c r="I78" i="8" a="1"/>
  <c r="I78" i="8" s="1"/>
  <c r="AC78" i="8" s="1"/>
  <c r="J78" i="8" a="1"/>
  <c r="J78" i="8" s="1"/>
  <c r="AD78" i="8" s="1"/>
  <c r="K78" i="8" a="1"/>
  <c r="K78" i="8" s="1"/>
  <c r="AE78" i="8" s="1"/>
  <c r="L78" i="8" a="1"/>
  <c r="L78" i="8" s="1"/>
  <c r="AF78" i="8" s="1"/>
  <c r="M78" i="8" a="1"/>
  <c r="M78" i="8" s="1"/>
  <c r="AG78" i="8" s="1"/>
  <c r="N78" i="8" a="1"/>
  <c r="N78" i="8" s="1"/>
  <c r="AH78" i="8" s="1"/>
  <c r="O78" i="8" a="1"/>
  <c r="O78" i="8" s="1"/>
  <c r="AI78" i="8" s="1"/>
  <c r="P78" i="8" a="1"/>
  <c r="P78" i="8" s="1"/>
  <c r="AJ78" i="8" s="1"/>
  <c r="Q78" i="8" a="1"/>
  <c r="Q78" i="8" s="1"/>
  <c r="AK78" i="8" s="1"/>
  <c r="R78" i="8" a="1"/>
  <c r="R78" i="8" s="1"/>
  <c r="AL78" i="8" s="1"/>
  <c r="S78" i="8" a="1"/>
  <c r="S78" i="8" s="1"/>
  <c r="AM78" i="8" s="1"/>
  <c r="T78" i="8" a="1"/>
  <c r="T78" i="8" s="1"/>
  <c r="AN78" i="8" s="1"/>
  <c r="U78" i="8" a="1"/>
  <c r="U78" i="8" s="1"/>
  <c r="AO78" i="8" s="1"/>
  <c r="V78" i="8" a="1"/>
  <c r="V78" i="8" s="1"/>
  <c r="AP78" i="8" s="1"/>
  <c r="W78" i="8" a="1"/>
  <c r="W78" i="8" s="1"/>
  <c r="AQ78" i="8" s="1"/>
  <c r="X78" i="8" a="1"/>
  <c r="X78" i="8" s="1"/>
  <c r="AR78" i="8" s="1"/>
  <c r="E76" i="8" a="1"/>
  <c r="E76" i="8" s="1"/>
  <c r="Y76" i="8" s="1"/>
  <c r="F76" i="8" a="1"/>
  <c r="F76" i="8" s="1"/>
  <c r="Z76" i="8" s="1"/>
  <c r="G76" i="8" a="1"/>
  <c r="G76" i="8" s="1"/>
  <c r="AA76" i="8" s="1"/>
  <c r="H76" i="8" a="1"/>
  <c r="H76" i="8" s="1"/>
  <c r="AB76" i="8" s="1"/>
  <c r="I76" i="8" a="1"/>
  <c r="I76" i="8" s="1"/>
  <c r="AC76" i="8" s="1"/>
  <c r="J76" i="8" a="1"/>
  <c r="J76" i="8" s="1"/>
  <c r="AD76" i="8" s="1"/>
  <c r="K76" i="8" a="1"/>
  <c r="K76" i="8" s="1"/>
  <c r="AE76" i="8" s="1"/>
  <c r="L76" i="8" a="1"/>
  <c r="L76" i="8" s="1"/>
  <c r="AF76" i="8" s="1"/>
  <c r="M76" i="8" a="1"/>
  <c r="M76" i="8" s="1"/>
  <c r="AG76" i="8" s="1"/>
  <c r="N76" i="8" a="1"/>
  <c r="N76" i="8" s="1"/>
  <c r="AH76" i="8" s="1"/>
  <c r="O76" i="8" a="1"/>
  <c r="O76" i="8" s="1"/>
  <c r="AI76" i="8" s="1"/>
  <c r="P76" i="8" a="1"/>
  <c r="P76" i="8" s="1"/>
  <c r="AJ76" i="8" s="1"/>
  <c r="Q76" i="8" a="1"/>
  <c r="Q76" i="8" s="1"/>
  <c r="AK76" i="8" s="1"/>
  <c r="R76" i="8" a="1"/>
  <c r="R76" i="8" s="1"/>
  <c r="AL76" i="8" s="1"/>
  <c r="S76" i="8" a="1"/>
  <c r="S76" i="8" s="1"/>
  <c r="AM76" i="8" s="1"/>
  <c r="T76" i="8" a="1"/>
  <c r="T76" i="8" s="1"/>
  <c r="AN76" i="8" s="1"/>
  <c r="U76" i="8" a="1"/>
  <c r="U76" i="8" s="1"/>
  <c r="AO76" i="8" s="1"/>
  <c r="V76" i="8" a="1"/>
  <c r="V76" i="8" s="1"/>
  <c r="AP76" i="8" s="1"/>
  <c r="W76" i="8" a="1"/>
  <c r="W76" i="8" s="1"/>
  <c r="AQ76" i="8" s="1"/>
  <c r="X76" i="8" a="1"/>
  <c r="X76" i="8" s="1"/>
  <c r="AR76" i="8" s="1"/>
  <c r="E74" i="8" a="1"/>
  <c r="E74" i="8" s="1"/>
  <c r="Y74" i="8" s="1"/>
  <c r="F74" i="8" a="1"/>
  <c r="F74" i="8" s="1"/>
  <c r="Z74" i="8" s="1"/>
  <c r="G74" i="8" a="1"/>
  <c r="G74" i="8" s="1"/>
  <c r="AA74" i="8" s="1"/>
  <c r="H74" i="8" a="1"/>
  <c r="H74" i="8" s="1"/>
  <c r="AB74" i="8" s="1"/>
  <c r="I74" i="8" a="1"/>
  <c r="I74" i="8" s="1"/>
  <c r="AC74" i="8" s="1"/>
  <c r="J74" i="8" a="1"/>
  <c r="J74" i="8" s="1"/>
  <c r="AD74" i="8" s="1"/>
  <c r="K74" i="8" a="1"/>
  <c r="K74" i="8" s="1"/>
  <c r="AE74" i="8" s="1"/>
  <c r="L74" i="8" a="1"/>
  <c r="L74" i="8" s="1"/>
  <c r="AF74" i="8" s="1"/>
  <c r="M74" i="8" a="1"/>
  <c r="M74" i="8" s="1"/>
  <c r="AG74" i="8" s="1"/>
  <c r="N74" i="8" a="1"/>
  <c r="N74" i="8" s="1"/>
  <c r="AH74" i="8" s="1"/>
  <c r="O74" i="8" a="1"/>
  <c r="O74" i="8" s="1"/>
  <c r="AI74" i="8" s="1"/>
  <c r="P74" i="8" a="1"/>
  <c r="P74" i="8" s="1"/>
  <c r="AJ74" i="8" s="1"/>
  <c r="Q74" i="8" a="1"/>
  <c r="Q74" i="8" s="1"/>
  <c r="AK74" i="8" s="1"/>
  <c r="R74" i="8" a="1"/>
  <c r="R74" i="8" s="1"/>
  <c r="AL74" i="8" s="1"/>
  <c r="S74" i="8" a="1"/>
  <c r="S74" i="8" s="1"/>
  <c r="AM74" i="8" s="1"/>
  <c r="T74" i="8" a="1"/>
  <c r="T74" i="8" s="1"/>
  <c r="AN74" i="8" s="1"/>
  <c r="U74" i="8" a="1"/>
  <c r="U74" i="8" s="1"/>
  <c r="AO74" i="8" s="1"/>
  <c r="V74" i="8" a="1"/>
  <c r="V74" i="8" s="1"/>
  <c r="AP74" i="8" s="1"/>
  <c r="W74" i="8" a="1"/>
  <c r="W74" i="8" s="1"/>
  <c r="AQ74" i="8" s="1"/>
  <c r="X74" i="8" a="1"/>
  <c r="X74" i="8" s="1"/>
  <c r="AR74" i="8" s="1"/>
  <c r="E72" i="8" a="1"/>
  <c r="E72" i="8" s="1"/>
  <c r="Y72" i="8" s="1"/>
  <c r="F72" i="8" a="1"/>
  <c r="F72" i="8" s="1"/>
  <c r="Z72" i="8" s="1"/>
  <c r="G72" i="8" a="1"/>
  <c r="G72" i="8" s="1"/>
  <c r="AA72" i="8" s="1"/>
  <c r="H72" i="8" a="1"/>
  <c r="H72" i="8" s="1"/>
  <c r="AB72" i="8" s="1"/>
  <c r="I72" i="8" a="1"/>
  <c r="I72" i="8" s="1"/>
  <c r="AC72" i="8" s="1"/>
  <c r="J72" i="8" a="1"/>
  <c r="J72" i="8" s="1"/>
  <c r="AD72" i="8" s="1"/>
  <c r="K72" i="8" a="1"/>
  <c r="K72" i="8" s="1"/>
  <c r="AE72" i="8" s="1"/>
  <c r="L72" i="8" a="1"/>
  <c r="L72" i="8" s="1"/>
  <c r="AF72" i="8" s="1"/>
  <c r="M72" i="8" a="1"/>
  <c r="M72" i="8" s="1"/>
  <c r="AG72" i="8" s="1"/>
  <c r="N72" i="8" a="1"/>
  <c r="N72" i="8" s="1"/>
  <c r="AH72" i="8" s="1"/>
  <c r="O72" i="8" a="1"/>
  <c r="O72" i="8" s="1"/>
  <c r="AI72" i="8" s="1"/>
  <c r="P72" i="8" a="1"/>
  <c r="P72" i="8" s="1"/>
  <c r="AJ72" i="8" s="1"/>
  <c r="Q72" i="8" a="1"/>
  <c r="Q72" i="8" s="1"/>
  <c r="AK72" i="8" s="1"/>
  <c r="R72" i="8" a="1"/>
  <c r="R72" i="8" s="1"/>
  <c r="AL72" i="8" s="1"/>
  <c r="S72" i="8" a="1"/>
  <c r="S72" i="8" s="1"/>
  <c r="AM72" i="8" s="1"/>
  <c r="T72" i="8" a="1"/>
  <c r="T72" i="8" s="1"/>
  <c r="AN72" i="8" s="1"/>
  <c r="U72" i="8" a="1"/>
  <c r="U72" i="8" s="1"/>
  <c r="AO72" i="8" s="1"/>
  <c r="V72" i="8" a="1"/>
  <c r="V72" i="8" s="1"/>
  <c r="AP72" i="8" s="1"/>
  <c r="W72" i="8" a="1"/>
  <c r="W72" i="8" s="1"/>
  <c r="AQ72" i="8" s="1"/>
  <c r="X72" i="8" a="1"/>
  <c r="X72" i="8" s="1"/>
  <c r="AR72" i="8" s="1"/>
  <c r="E70" i="8" a="1"/>
  <c r="E70" i="8" s="1"/>
  <c r="Y70" i="8" s="1"/>
  <c r="F70" i="8" a="1"/>
  <c r="F70" i="8" s="1"/>
  <c r="Z70" i="8" s="1"/>
  <c r="G70" i="8" a="1"/>
  <c r="G70" i="8" s="1"/>
  <c r="AA70" i="8" s="1"/>
  <c r="H70" i="8" a="1"/>
  <c r="H70" i="8" s="1"/>
  <c r="AB70" i="8" s="1"/>
  <c r="I70" i="8" a="1"/>
  <c r="I70" i="8" s="1"/>
  <c r="AC70" i="8" s="1"/>
  <c r="J70" i="8" a="1"/>
  <c r="J70" i="8" s="1"/>
  <c r="AD70" i="8" s="1"/>
  <c r="K70" i="8" a="1"/>
  <c r="K70" i="8" s="1"/>
  <c r="AE70" i="8" s="1"/>
  <c r="L70" i="8" a="1"/>
  <c r="L70" i="8" s="1"/>
  <c r="AF70" i="8" s="1"/>
  <c r="M70" i="8" a="1"/>
  <c r="M70" i="8" s="1"/>
  <c r="AG70" i="8" s="1"/>
  <c r="N70" i="8" a="1"/>
  <c r="N70" i="8" s="1"/>
  <c r="AH70" i="8" s="1"/>
  <c r="O70" i="8" a="1"/>
  <c r="O70" i="8" s="1"/>
  <c r="AI70" i="8" s="1"/>
  <c r="P70" i="8" a="1"/>
  <c r="P70" i="8" s="1"/>
  <c r="AJ70" i="8" s="1"/>
  <c r="Q70" i="8" a="1"/>
  <c r="Q70" i="8" s="1"/>
  <c r="AK70" i="8" s="1"/>
  <c r="R70" i="8" a="1"/>
  <c r="R70" i="8" s="1"/>
  <c r="AL70" i="8" s="1"/>
  <c r="S70" i="8" a="1"/>
  <c r="S70" i="8" s="1"/>
  <c r="AM70" i="8" s="1"/>
  <c r="T70" i="8" a="1"/>
  <c r="T70" i="8" s="1"/>
  <c r="AN70" i="8" s="1"/>
  <c r="U70" i="8" a="1"/>
  <c r="U70" i="8" s="1"/>
  <c r="AO70" i="8" s="1"/>
  <c r="V70" i="8" a="1"/>
  <c r="V70" i="8" s="1"/>
  <c r="AP70" i="8" s="1"/>
  <c r="W70" i="8" a="1"/>
  <c r="W70" i="8" s="1"/>
  <c r="AQ70" i="8" s="1"/>
  <c r="X70" i="8" a="1"/>
  <c r="X70" i="8" s="1"/>
  <c r="AR70" i="8" s="1"/>
  <c r="E68" i="8" a="1"/>
  <c r="E68" i="8" s="1"/>
  <c r="Y68" i="8" s="1"/>
  <c r="F68" i="8" a="1"/>
  <c r="F68" i="8" s="1"/>
  <c r="Z68" i="8" s="1"/>
  <c r="G68" i="8" a="1"/>
  <c r="G68" i="8" s="1"/>
  <c r="AA68" i="8" s="1"/>
  <c r="H68" i="8" a="1"/>
  <c r="H68" i="8" s="1"/>
  <c r="AB68" i="8" s="1"/>
  <c r="I68" i="8" a="1"/>
  <c r="I68" i="8" s="1"/>
  <c r="AC68" i="8" s="1"/>
  <c r="J68" i="8" a="1"/>
  <c r="J68" i="8" s="1"/>
  <c r="AD68" i="8" s="1"/>
  <c r="K68" i="8" a="1"/>
  <c r="K68" i="8" s="1"/>
  <c r="AE68" i="8" s="1"/>
  <c r="L68" i="8" a="1"/>
  <c r="L68" i="8" s="1"/>
  <c r="AF68" i="8" s="1"/>
  <c r="M68" i="8" a="1"/>
  <c r="M68" i="8" s="1"/>
  <c r="AG68" i="8" s="1"/>
  <c r="N68" i="8" a="1"/>
  <c r="N68" i="8" s="1"/>
  <c r="AH68" i="8" s="1"/>
  <c r="O68" i="8" a="1"/>
  <c r="O68" i="8" s="1"/>
  <c r="AI68" i="8" s="1"/>
  <c r="P68" i="8" a="1"/>
  <c r="P68" i="8" s="1"/>
  <c r="AJ68" i="8" s="1"/>
  <c r="Q68" i="8" a="1"/>
  <c r="Q68" i="8" s="1"/>
  <c r="AK68" i="8" s="1"/>
  <c r="R68" i="8" a="1"/>
  <c r="R68" i="8" s="1"/>
  <c r="AL68" i="8" s="1"/>
  <c r="S68" i="8" a="1"/>
  <c r="S68" i="8" s="1"/>
  <c r="AM68" i="8" s="1"/>
  <c r="T68" i="8" a="1"/>
  <c r="T68" i="8" s="1"/>
  <c r="AN68" i="8" s="1"/>
  <c r="U68" i="8" a="1"/>
  <c r="U68" i="8" s="1"/>
  <c r="AO68" i="8" s="1"/>
  <c r="V68" i="8" a="1"/>
  <c r="V68" i="8" s="1"/>
  <c r="AP68" i="8" s="1"/>
  <c r="W68" i="8" a="1"/>
  <c r="W68" i="8" s="1"/>
  <c r="AQ68" i="8" s="1"/>
  <c r="X68" i="8" a="1"/>
  <c r="X68" i="8" s="1"/>
  <c r="AR68" i="8" s="1"/>
  <c r="E66" i="8" a="1"/>
  <c r="E66" i="8" s="1"/>
  <c r="Y66" i="8" s="1"/>
  <c r="F66" i="8" a="1"/>
  <c r="F66" i="8" s="1"/>
  <c r="Z66" i="8" s="1"/>
  <c r="G66" i="8" a="1"/>
  <c r="G66" i="8" s="1"/>
  <c r="AA66" i="8" s="1"/>
  <c r="H66" i="8" a="1"/>
  <c r="H66" i="8" s="1"/>
  <c r="AB66" i="8" s="1"/>
  <c r="I66" i="8" a="1"/>
  <c r="I66" i="8" s="1"/>
  <c r="AC66" i="8" s="1"/>
  <c r="J66" i="8" a="1"/>
  <c r="J66" i="8" s="1"/>
  <c r="AD66" i="8" s="1"/>
  <c r="K66" i="8" a="1"/>
  <c r="K66" i="8" s="1"/>
  <c r="AE66" i="8" s="1"/>
  <c r="L66" i="8" a="1"/>
  <c r="L66" i="8" s="1"/>
  <c r="AF66" i="8" s="1"/>
  <c r="M66" i="8" a="1"/>
  <c r="M66" i="8" s="1"/>
  <c r="AG66" i="8" s="1"/>
  <c r="N66" i="8" a="1"/>
  <c r="N66" i="8" s="1"/>
  <c r="AH66" i="8" s="1"/>
  <c r="O66" i="8" a="1"/>
  <c r="O66" i="8" s="1"/>
  <c r="AI66" i="8" s="1"/>
  <c r="P66" i="8" a="1"/>
  <c r="P66" i="8" s="1"/>
  <c r="AJ66" i="8" s="1"/>
  <c r="Q66" i="8" a="1"/>
  <c r="Q66" i="8" s="1"/>
  <c r="AK66" i="8" s="1"/>
  <c r="R66" i="8" a="1"/>
  <c r="R66" i="8" s="1"/>
  <c r="AL66" i="8" s="1"/>
  <c r="S66" i="8" a="1"/>
  <c r="S66" i="8" s="1"/>
  <c r="AM66" i="8" s="1"/>
  <c r="T66" i="8" a="1"/>
  <c r="T66" i="8" s="1"/>
  <c r="AN66" i="8" s="1"/>
  <c r="U66" i="8" a="1"/>
  <c r="U66" i="8" s="1"/>
  <c r="AO66" i="8" s="1"/>
  <c r="V66" i="8" a="1"/>
  <c r="V66" i="8" s="1"/>
  <c r="AP66" i="8" s="1"/>
  <c r="W66" i="8" a="1"/>
  <c r="W66" i="8" s="1"/>
  <c r="AQ66" i="8" s="1"/>
  <c r="X66" i="8" a="1"/>
  <c r="X66" i="8" s="1"/>
  <c r="AR66" i="8" s="1"/>
  <c r="E64" i="8" a="1"/>
  <c r="E64" i="8" s="1"/>
  <c r="Y64" i="8" s="1"/>
  <c r="F64" i="8" a="1"/>
  <c r="F64" i="8" s="1"/>
  <c r="Z64" i="8" s="1"/>
  <c r="G64" i="8" a="1"/>
  <c r="G64" i="8" s="1"/>
  <c r="AA64" i="8" s="1"/>
  <c r="H64" i="8" a="1"/>
  <c r="H64" i="8" s="1"/>
  <c r="AB64" i="8" s="1"/>
  <c r="I64" i="8" a="1"/>
  <c r="I64" i="8" s="1"/>
  <c r="AC64" i="8" s="1"/>
  <c r="J64" i="8" a="1"/>
  <c r="J64" i="8" s="1"/>
  <c r="AD64" i="8" s="1"/>
  <c r="K64" i="8" a="1"/>
  <c r="K64" i="8" s="1"/>
  <c r="AE64" i="8" s="1"/>
  <c r="L64" i="8" a="1"/>
  <c r="L64" i="8" s="1"/>
  <c r="AF64" i="8" s="1"/>
  <c r="M64" i="8" a="1"/>
  <c r="M64" i="8" s="1"/>
  <c r="AG64" i="8" s="1"/>
  <c r="N64" i="8" a="1"/>
  <c r="N64" i="8" s="1"/>
  <c r="AH64" i="8" s="1"/>
  <c r="O64" i="8" a="1"/>
  <c r="O64" i="8" s="1"/>
  <c r="AI64" i="8" s="1"/>
  <c r="P64" i="8" a="1"/>
  <c r="P64" i="8" s="1"/>
  <c r="AJ64" i="8" s="1"/>
  <c r="Q64" i="8" a="1"/>
  <c r="Q64" i="8" s="1"/>
  <c r="AK64" i="8" s="1"/>
  <c r="R64" i="8" a="1"/>
  <c r="R64" i="8" s="1"/>
  <c r="AL64" i="8" s="1"/>
  <c r="S64" i="8" a="1"/>
  <c r="S64" i="8" s="1"/>
  <c r="AM64" i="8" s="1"/>
  <c r="T64" i="8" a="1"/>
  <c r="T64" i="8" s="1"/>
  <c r="AN64" i="8" s="1"/>
  <c r="U64" i="8" a="1"/>
  <c r="U64" i="8" s="1"/>
  <c r="AO64" i="8" s="1"/>
  <c r="V64" i="8" a="1"/>
  <c r="V64" i="8" s="1"/>
  <c r="AP64" i="8" s="1"/>
  <c r="W64" i="8" a="1"/>
  <c r="W64" i="8" s="1"/>
  <c r="AQ64" i="8" s="1"/>
  <c r="X64" i="8" a="1"/>
  <c r="X64" i="8" s="1"/>
  <c r="AR64" i="8" s="1"/>
  <c r="E62" i="8" a="1"/>
  <c r="E62" i="8" s="1"/>
  <c r="Y62" i="8" s="1"/>
  <c r="F62" i="8" a="1"/>
  <c r="F62" i="8" s="1"/>
  <c r="Z62" i="8" s="1"/>
  <c r="G62" i="8" a="1"/>
  <c r="G62" i="8" s="1"/>
  <c r="AA62" i="8" s="1"/>
  <c r="H62" i="8" a="1"/>
  <c r="H62" i="8" s="1"/>
  <c r="AB62" i="8" s="1"/>
  <c r="I62" i="8" a="1"/>
  <c r="I62" i="8" s="1"/>
  <c r="AC62" i="8" s="1"/>
  <c r="J62" i="8" a="1"/>
  <c r="J62" i="8" s="1"/>
  <c r="AD62" i="8" s="1"/>
  <c r="K62" i="8" a="1"/>
  <c r="K62" i="8" s="1"/>
  <c r="AE62" i="8" s="1"/>
  <c r="L62" i="8" a="1"/>
  <c r="L62" i="8" s="1"/>
  <c r="AF62" i="8" s="1"/>
  <c r="M62" i="8" a="1"/>
  <c r="M62" i="8" s="1"/>
  <c r="AG62" i="8" s="1"/>
  <c r="N62" i="8" a="1"/>
  <c r="N62" i="8" s="1"/>
  <c r="AH62" i="8" s="1"/>
  <c r="O62" i="8" a="1"/>
  <c r="O62" i="8" s="1"/>
  <c r="AI62" i="8" s="1"/>
  <c r="P62" i="8" a="1"/>
  <c r="P62" i="8" s="1"/>
  <c r="AJ62" i="8" s="1"/>
  <c r="Q62" i="8" a="1"/>
  <c r="Q62" i="8" s="1"/>
  <c r="AK62" i="8" s="1"/>
  <c r="R62" i="8" a="1"/>
  <c r="R62" i="8" s="1"/>
  <c r="AL62" i="8" s="1"/>
  <c r="S62" i="8" a="1"/>
  <c r="S62" i="8" s="1"/>
  <c r="AM62" i="8" s="1"/>
  <c r="T62" i="8" a="1"/>
  <c r="T62" i="8" s="1"/>
  <c r="AN62" i="8" s="1"/>
  <c r="U62" i="8" a="1"/>
  <c r="U62" i="8" s="1"/>
  <c r="AO62" i="8" s="1"/>
  <c r="V62" i="8" a="1"/>
  <c r="V62" i="8" s="1"/>
  <c r="AP62" i="8" s="1"/>
  <c r="W62" i="8" a="1"/>
  <c r="W62" i="8" s="1"/>
  <c r="AQ62" i="8" s="1"/>
  <c r="X62" i="8" a="1"/>
  <c r="X62" i="8" s="1"/>
  <c r="AR62" i="8" s="1"/>
  <c r="E60" i="8" a="1"/>
  <c r="E60" i="8" s="1"/>
  <c r="Y60" i="8" s="1"/>
  <c r="F60" i="8" a="1"/>
  <c r="F60" i="8" s="1"/>
  <c r="Z60" i="8" s="1"/>
  <c r="G60" i="8" a="1"/>
  <c r="G60" i="8" s="1"/>
  <c r="AA60" i="8" s="1"/>
  <c r="H60" i="8" a="1"/>
  <c r="H60" i="8" s="1"/>
  <c r="AB60" i="8" s="1"/>
  <c r="I60" i="8" a="1"/>
  <c r="I60" i="8" s="1"/>
  <c r="AC60" i="8" s="1"/>
  <c r="J60" i="8" a="1"/>
  <c r="J60" i="8" s="1"/>
  <c r="AD60" i="8" s="1"/>
  <c r="K60" i="8" a="1"/>
  <c r="K60" i="8" s="1"/>
  <c r="AE60" i="8" s="1"/>
  <c r="L60" i="8" a="1"/>
  <c r="L60" i="8" s="1"/>
  <c r="AF60" i="8" s="1"/>
  <c r="M60" i="8" a="1"/>
  <c r="M60" i="8" s="1"/>
  <c r="AG60" i="8" s="1"/>
  <c r="N60" i="8" a="1"/>
  <c r="N60" i="8" s="1"/>
  <c r="AH60" i="8" s="1"/>
  <c r="O60" i="8" a="1"/>
  <c r="O60" i="8" s="1"/>
  <c r="AI60" i="8" s="1"/>
  <c r="P60" i="8" a="1"/>
  <c r="P60" i="8" s="1"/>
  <c r="AJ60" i="8" s="1"/>
  <c r="Q60" i="8" a="1"/>
  <c r="Q60" i="8" s="1"/>
  <c r="AK60" i="8" s="1"/>
  <c r="R60" i="8" a="1"/>
  <c r="R60" i="8" s="1"/>
  <c r="AL60" i="8" s="1"/>
  <c r="S60" i="8" a="1"/>
  <c r="S60" i="8" s="1"/>
  <c r="AM60" i="8" s="1"/>
  <c r="T60" i="8" a="1"/>
  <c r="T60" i="8" s="1"/>
  <c r="AN60" i="8" s="1"/>
  <c r="U60" i="8" a="1"/>
  <c r="U60" i="8" s="1"/>
  <c r="AO60" i="8" s="1"/>
  <c r="V60" i="8" a="1"/>
  <c r="V60" i="8" s="1"/>
  <c r="AP60" i="8" s="1"/>
  <c r="W60" i="8" a="1"/>
  <c r="W60" i="8" s="1"/>
  <c r="AQ60" i="8" s="1"/>
  <c r="X60" i="8" a="1"/>
  <c r="X60" i="8" s="1"/>
  <c r="AR60" i="8" s="1"/>
  <c r="E58" i="8" a="1"/>
  <c r="E58" i="8" s="1"/>
  <c r="Y58" i="8" s="1"/>
  <c r="F58" i="8" a="1"/>
  <c r="F58" i="8" s="1"/>
  <c r="Z58" i="8" s="1"/>
  <c r="G58" i="8" a="1"/>
  <c r="G58" i="8" s="1"/>
  <c r="AA58" i="8" s="1"/>
  <c r="H58" i="8" a="1"/>
  <c r="H58" i="8" s="1"/>
  <c r="AB58" i="8" s="1"/>
  <c r="I58" i="8" a="1"/>
  <c r="I58" i="8" s="1"/>
  <c r="AC58" i="8" s="1"/>
  <c r="J58" i="8" a="1"/>
  <c r="J58" i="8" s="1"/>
  <c r="AD58" i="8" s="1"/>
  <c r="K58" i="8" a="1"/>
  <c r="K58" i="8" s="1"/>
  <c r="AE58" i="8" s="1"/>
  <c r="L58" i="8" a="1"/>
  <c r="L58" i="8" s="1"/>
  <c r="AF58" i="8" s="1"/>
  <c r="M58" i="8" a="1"/>
  <c r="M58" i="8" s="1"/>
  <c r="AG58" i="8" s="1"/>
  <c r="N58" i="8" a="1"/>
  <c r="N58" i="8" s="1"/>
  <c r="AH58" i="8" s="1"/>
  <c r="O58" i="8" a="1"/>
  <c r="O58" i="8" s="1"/>
  <c r="AI58" i="8" s="1"/>
  <c r="P58" i="8" a="1"/>
  <c r="P58" i="8" s="1"/>
  <c r="AJ58" i="8" s="1"/>
  <c r="Q58" i="8" a="1"/>
  <c r="Q58" i="8" s="1"/>
  <c r="AK58" i="8" s="1"/>
  <c r="R58" i="8" a="1"/>
  <c r="R58" i="8" s="1"/>
  <c r="AL58" i="8" s="1"/>
  <c r="S58" i="8" a="1"/>
  <c r="S58" i="8" s="1"/>
  <c r="AM58" i="8" s="1"/>
  <c r="T58" i="8" a="1"/>
  <c r="T58" i="8" s="1"/>
  <c r="AN58" i="8" s="1"/>
  <c r="U58" i="8" a="1"/>
  <c r="U58" i="8" s="1"/>
  <c r="AO58" i="8" s="1"/>
  <c r="V58" i="8" a="1"/>
  <c r="V58" i="8" s="1"/>
  <c r="AP58" i="8" s="1"/>
  <c r="W58" i="8" a="1"/>
  <c r="W58" i="8" s="1"/>
  <c r="AQ58" i="8" s="1"/>
  <c r="X58" i="8" a="1"/>
  <c r="X58" i="8" s="1"/>
  <c r="AR58" i="8" s="1"/>
  <c r="E56" i="8" a="1"/>
  <c r="E56" i="8" s="1"/>
  <c r="Y56" i="8" s="1"/>
  <c r="F56" i="8" a="1"/>
  <c r="F56" i="8" s="1"/>
  <c r="Z56" i="8" s="1"/>
  <c r="G56" i="8" a="1"/>
  <c r="G56" i="8" s="1"/>
  <c r="AA56" i="8" s="1"/>
  <c r="H56" i="8" a="1"/>
  <c r="H56" i="8" s="1"/>
  <c r="AB56" i="8" s="1"/>
  <c r="I56" i="8" a="1"/>
  <c r="I56" i="8" s="1"/>
  <c r="AC56" i="8" s="1"/>
  <c r="J56" i="8" a="1"/>
  <c r="J56" i="8" s="1"/>
  <c r="AD56" i="8" s="1"/>
  <c r="K56" i="8" a="1"/>
  <c r="K56" i="8" s="1"/>
  <c r="AE56" i="8" s="1"/>
  <c r="L56" i="8" a="1"/>
  <c r="L56" i="8" s="1"/>
  <c r="AF56" i="8" s="1"/>
  <c r="M56" i="8" a="1"/>
  <c r="M56" i="8" s="1"/>
  <c r="AG56" i="8" s="1"/>
  <c r="N56" i="8" a="1"/>
  <c r="N56" i="8" s="1"/>
  <c r="AH56" i="8" s="1"/>
  <c r="O56" i="8" a="1"/>
  <c r="O56" i="8" s="1"/>
  <c r="AI56" i="8" s="1"/>
  <c r="P56" i="8" a="1"/>
  <c r="P56" i="8" s="1"/>
  <c r="AJ56" i="8" s="1"/>
  <c r="Q56" i="8" a="1"/>
  <c r="Q56" i="8" s="1"/>
  <c r="AK56" i="8" s="1"/>
  <c r="R56" i="8" a="1"/>
  <c r="R56" i="8" s="1"/>
  <c r="AL56" i="8" s="1"/>
  <c r="S56" i="8" a="1"/>
  <c r="S56" i="8" s="1"/>
  <c r="AM56" i="8" s="1"/>
  <c r="T56" i="8" a="1"/>
  <c r="T56" i="8" s="1"/>
  <c r="AN56" i="8" s="1"/>
  <c r="U56" i="8" a="1"/>
  <c r="U56" i="8" s="1"/>
  <c r="AO56" i="8" s="1"/>
  <c r="V56" i="8" a="1"/>
  <c r="V56" i="8" s="1"/>
  <c r="AP56" i="8" s="1"/>
  <c r="W56" i="8" a="1"/>
  <c r="W56" i="8" s="1"/>
  <c r="AQ56" i="8" s="1"/>
  <c r="X56" i="8" a="1"/>
  <c r="X56" i="8" s="1"/>
  <c r="AR56" i="8" s="1"/>
  <c r="E54" i="8" a="1"/>
  <c r="E54" i="8" s="1"/>
  <c r="Y54" i="8" s="1"/>
  <c r="F54" i="8" a="1"/>
  <c r="F54" i="8" s="1"/>
  <c r="Z54" i="8" s="1"/>
  <c r="G54" i="8" a="1"/>
  <c r="G54" i="8" s="1"/>
  <c r="AA54" i="8" s="1"/>
  <c r="H54" i="8" a="1"/>
  <c r="H54" i="8" s="1"/>
  <c r="AB54" i="8" s="1"/>
  <c r="I54" i="8" a="1"/>
  <c r="I54" i="8" s="1"/>
  <c r="AC54" i="8" s="1"/>
  <c r="J54" i="8" a="1"/>
  <c r="J54" i="8" s="1"/>
  <c r="AD54" i="8" s="1"/>
  <c r="K54" i="8" a="1"/>
  <c r="K54" i="8" s="1"/>
  <c r="AE54" i="8" s="1"/>
  <c r="L54" i="8" a="1"/>
  <c r="L54" i="8" s="1"/>
  <c r="AF54" i="8" s="1"/>
  <c r="M54" i="8" a="1"/>
  <c r="M54" i="8" s="1"/>
  <c r="AG54" i="8" s="1"/>
  <c r="N54" i="8" a="1"/>
  <c r="N54" i="8" s="1"/>
  <c r="AH54" i="8" s="1"/>
  <c r="O54" i="8" a="1"/>
  <c r="O54" i="8" s="1"/>
  <c r="AI54" i="8" s="1"/>
  <c r="P54" i="8" a="1"/>
  <c r="P54" i="8" s="1"/>
  <c r="AJ54" i="8" s="1"/>
  <c r="Q54" i="8" a="1"/>
  <c r="Q54" i="8" s="1"/>
  <c r="AK54" i="8" s="1"/>
  <c r="R54" i="8" a="1"/>
  <c r="R54" i="8" s="1"/>
  <c r="AL54" i="8" s="1"/>
  <c r="S54" i="8" a="1"/>
  <c r="S54" i="8" s="1"/>
  <c r="AM54" i="8" s="1"/>
  <c r="T54" i="8" a="1"/>
  <c r="T54" i="8" s="1"/>
  <c r="AN54" i="8" s="1"/>
  <c r="U54" i="8" a="1"/>
  <c r="U54" i="8" s="1"/>
  <c r="AO54" i="8" s="1"/>
  <c r="V54" i="8" a="1"/>
  <c r="V54" i="8" s="1"/>
  <c r="AP54" i="8" s="1"/>
  <c r="W54" i="8" a="1"/>
  <c r="W54" i="8" s="1"/>
  <c r="AQ54" i="8" s="1"/>
  <c r="X54" i="8" a="1"/>
  <c r="X54" i="8" s="1"/>
  <c r="AR54" i="8" s="1"/>
  <c r="E52" i="8" a="1"/>
  <c r="E52" i="8" s="1"/>
  <c r="Y52" i="8" s="1"/>
  <c r="F52" i="8" a="1"/>
  <c r="F52" i="8" s="1"/>
  <c r="Z52" i="8" s="1"/>
  <c r="G52" i="8" a="1"/>
  <c r="G52" i="8" s="1"/>
  <c r="AA52" i="8" s="1"/>
  <c r="H52" i="8" a="1"/>
  <c r="H52" i="8" s="1"/>
  <c r="AB52" i="8" s="1"/>
  <c r="I52" i="8" a="1"/>
  <c r="I52" i="8" s="1"/>
  <c r="AC52" i="8" s="1"/>
  <c r="J52" i="8" a="1"/>
  <c r="J52" i="8" s="1"/>
  <c r="AD52" i="8" s="1"/>
  <c r="K52" i="8" a="1"/>
  <c r="K52" i="8" s="1"/>
  <c r="AE52" i="8" s="1"/>
  <c r="L52" i="8" a="1"/>
  <c r="L52" i="8" s="1"/>
  <c r="AF52" i="8" s="1"/>
  <c r="M52" i="8" a="1"/>
  <c r="M52" i="8" s="1"/>
  <c r="AG52" i="8" s="1"/>
  <c r="N52" i="8" a="1"/>
  <c r="N52" i="8" s="1"/>
  <c r="AH52" i="8" s="1"/>
  <c r="O52" i="8" a="1"/>
  <c r="O52" i="8" s="1"/>
  <c r="AI52" i="8" s="1"/>
  <c r="P52" i="8" a="1"/>
  <c r="P52" i="8" s="1"/>
  <c r="AJ52" i="8" s="1"/>
  <c r="Q52" i="8" a="1"/>
  <c r="Q52" i="8" s="1"/>
  <c r="AK52" i="8" s="1"/>
  <c r="R52" i="8" a="1"/>
  <c r="R52" i="8" s="1"/>
  <c r="AL52" i="8" s="1"/>
  <c r="S52" i="8" a="1"/>
  <c r="S52" i="8" s="1"/>
  <c r="AM52" i="8" s="1"/>
  <c r="T52" i="8" a="1"/>
  <c r="T52" i="8" s="1"/>
  <c r="AN52" i="8" s="1"/>
  <c r="U52" i="8" a="1"/>
  <c r="U52" i="8" s="1"/>
  <c r="AO52" i="8" s="1"/>
  <c r="V52" i="8" a="1"/>
  <c r="V52" i="8" s="1"/>
  <c r="AP52" i="8" s="1"/>
  <c r="W52" i="8" a="1"/>
  <c r="W52" i="8" s="1"/>
  <c r="AQ52" i="8" s="1"/>
  <c r="X52" i="8" a="1"/>
  <c r="X52" i="8" s="1"/>
  <c r="AR52" i="8" s="1"/>
  <c r="E50" i="8" a="1"/>
  <c r="E50" i="8" s="1"/>
  <c r="Y50" i="8" s="1"/>
  <c r="F50" i="8" a="1"/>
  <c r="F50" i="8" s="1"/>
  <c r="Z50" i="8" s="1"/>
  <c r="G50" i="8" a="1"/>
  <c r="G50" i="8" s="1"/>
  <c r="AA50" i="8" s="1"/>
  <c r="H50" i="8" a="1"/>
  <c r="H50" i="8" s="1"/>
  <c r="AB50" i="8" s="1"/>
  <c r="I50" i="8" a="1"/>
  <c r="I50" i="8" s="1"/>
  <c r="AC50" i="8" s="1"/>
  <c r="J50" i="8" a="1"/>
  <c r="J50" i="8" s="1"/>
  <c r="AD50" i="8" s="1"/>
  <c r="K50" i="8" a="1"/>
  <c r="K50" i="8" s="1"/>
  <c r="AE50" i="8" s="1"/>
  <c r="L50" i="8" a="1"/>
  <c r="L50" i="8" s="1"/>
  <c r="AF50" i="8" s="1"/>
  <c r="M50" i="8" a="1"/>
  <c r="M50" i="8" s="1"/>
  <c r="AG50" i="8" s="1"/>
  <c r="N50" i="8" a="1"/>
  <c r="N50" i="8" s="1"/>
  <c r="AH50" i="8" s="1"/>
  <c r="O50" i="8" a="1"/>
  <c r="O50" i="8" s="1"/>
  <c r="AI50" i="8" s="1"/>
  <c r="P50" i="8" a="1"/>
  <c r="P50" i="8" s="1"/>
  <c r="AJ50" i="8" s="1"/>
  <c r="Q50" i="8" a="1"/>
  <c r="Q50" i="8" s="1"/>
  <c r="AK50" i="8" s="1"/>
  <c r="R50" i="8" a="1"/>
  <c r="R50" i="8" s="1"/>
  <c r="AL50" i="8" s="1"/>
  <c r="S50" i="8" a="1"/>
  <c r="S50" i="8" s="1"/>
  <c r="AM50" i="8" s="1"/>
  <c r="T50" i="8" a="1"/>
  <c r="T50" i="8" s="1"/>
  <c r="AN50" i="8" s="1"/>
  <c r="U50" i="8" a="1"/>
  <c r="U50" i="8" s="1"/>
  <c r="AO50" i="8" s="1"/>
  <c r="V50" i="8" a="1"/>
  <c r="V50" i="8" s="1"/>
  <c r="AP50" i="8" s="1"/>
  <c r="W50" i="8" a="1"/>
  <c r="W50" i="8" s="1"/>
  <c r="AQ50" i="8" s="1"/>
  <c r="X50" i="8" a="1"/>
  <c r="X50" i="8" s="1"/>
  <c r="AR50" i="8" s="1"/>
  <c r="E48" i="8" a="1"/>
  <c r="E48" i="8" s="1"/>
  <c r="Y48" i="8" s="1"/>
  <c r="F48" i="8" a="1"/>
  <c r="F48" i="8" s="1"/>
  <c r="Z48" i="8" s="1"/>
  <c r="G48" i="8" a="1"/>
  <c r="G48" i="8" s="1"/>
  <c r="AA48" i="8" s="1"/>
  <c r="H48" i="8" a="1"/>
  <c r="H48" i="8" s="1"/>
  <c r="AB48" i="8" s="1"/>
  <c r="I48" i="8" a="1"/>
  <c r="I48" i="8" s="1"/>
  <c r="AC48" i="8" s="1"/>
  <c r="J48" i="8" a="1"/>
  <c r="J48" i="8" s="1"/>
  <c r="AD48" i="8" s="1"/>
  <c r="K48" i="8" a="1"/>
  <c r="K48" i="8" s="1"/>
  <c r="AE48" i="8" s="1"/>
  <c r="L48" i="8" a="1"/>
  <c r="L48" i="8" s="1"/>
  <c r="AF48" i="8" s="1"/>
  <c r="M48" i="8" a="1"/>
  <c r="M48" i="8" s="1"/>
  <c r="AG48" i="8" s="1"/>
  <c r="N48" i="8" a="1"/>
  <c r="N48" i="8" s="1"/>
  <c r="AH48" i="8" s="1"/>
  <c r="O48" i="8" a="1"/>
  <c r="O48" i="8" s="1"/>
  <c r="AI48" i="8" s="1"/>
  <c r="P48" i="8" a="1"/>
  <c r="P48" i="8" s="1"/>
  <c r="AJ48" i="8" s="1"/>
  <c r="Q48" i="8" a="1"/>
  <c r="Q48" i="8" s="1"/>
  <c r="AK48" i="8" s="1"/>
  <c r="R48" i="8" a="1"/>
  <c r="R48" i="8" s="1"/>
  <c r="AL48" i="8" s="1"/>
  <c r="S48" i="8" a="1"/>
  <c r="S48" i="8" s="1"/>
  <c r="AM48" i="8" s="1"/>
  <c r="T48" i="8" a="1"/>
  <c r="T48" i="8" s="1"/>
  <c r="AN48" i="8" s="1"/>
  <c r="U48" i="8" a="1"/>
  <c r="U48" i="8" s="1"/>
  <c r="AO48" i="8" s="1"/>
  <c r="V48" i="8" a="1"/>
  <c r="V48" i="8" s="1"/>
  <c r="AP48" i="8" s="1"/>
  <c r="W48" i="8" a="1"/>
  <c r="W48" i="8" s="1"/>
  <c r="AQ48" i="8" s="1"/>
  <c r="X48" i="8" a="1"/>
  <c r="X48" i="8" s="1"/>
  <c r="AR48" i="8" s="1"/>
  <c r="E46" i="8" a="1"/>
  <c r="E46" i="8" s="1"/>
  <c r="Y46" i="8" s="1"/>
  <c r="F46" i="8" a="1"/>
  <c r="F46" i="8" s="1"/>
  <c r="Z46" i="8" s="1"/>
  <c r="G46" i="8" a="1"/>
  <c r="G46" i="8" s="1"/>
  <c r="AA46" i="8" s="1"/>
  <c r="H46" i="8" a="1"/>
  <c r="H46" i="8" s="1"/>
  <c r="AB46" i="8" s="1"/>
  <c r="I46" i="8" a="1"/>
  <c r="I46" i="8" s="1"/>
  <c r="AC46" i="8" s="1"/>
  <c r="J46" i="8" a="1"/>
  <c r="J46" i="8" s="1"/>
  <c r="AD46" i="8" s="1"/>
  <c r="K46" i="8" a="1"/>
  <c r="K46" i="8" s="1"/>
  <c r="AE46" i="8" s="1"/>
  <c r="L46" i="8" a="1"/>
  <c r="L46" i="8" s="1"/>
  <c r="AF46" i="8" s="1"/>
  <c r="M46" i="8" a="1"/>
  <c r="M46" i="8" s="1"/>
  <c r="AG46" i="8" s="1"/>
  <c r="N46" i="8" a="1"/>
  <c r="N46" i="8" s="1"/>
  <c r="AH46" i="8" s="1"/>
  <c r="O46" i="8" a="1"/>
  <c r="O46" i="8" s="1"/>
  <c r="AI46" i="8" s="1"/>
  <c r="P46" i="8" a="1"/>
  <c r="P46" i="8" s="1"/>
  <c r="AJ46" i="8" s="1"/>
  <c r="Q46" i="8" a="1"/>
  <c r="Q46" i="8" s="1"/>
  <c r="AK46" i="8" s="1"/>
  <c r="R46" i="8" a="1"/>
  <c r="R46" i="8" s="1"/>
  <c r="AL46" i="8" s="1"/>
  <c r="S46" i="8" a="1"/>
  <c r="S46" i="8" s="1"/>
  <c r="AM46" i="8" s="1"/>
  <c r="T46" i="8" a="1"/>
  <c r="T46" i="8" s="1"/>
  <c r="AN46" i="8" s="1"/>
  <c r="U46" i="8" a="1"/>
  <c r="U46" i="8" s="1"/>
  <c r="AO46" i="8" s="1"/>
  <c r="V46" i="8" a="1"/>
  <c r="V46" i="8" s="1"/>
  <c r="AP46" i="8" s="1"/>
  <c r="W46" i="8" a="1"/>
  <c r="W46" i="8" s="1"/>
  <c r="AQ46" i="8" s="1"/>
  <c r="X46" i="8" a="1"/>
  <c r="X46" i="8" s="1"/>
  <c r="AR46" i="8" s="1"/>
  <c r="E44" i="8" a="1"/>
  <c r="E44" i="8" s="1"/>
  <c r="Y44" i="8" s="1"/>
  <c r="F44" i="8" a="1"/>
  <c r="F44" i="8" s="1"/>
  <c r="Z44" i="8" s="1"/>
  <c r="G44" i="8" a="1"/>
  <c r="G44" i="8" s="1"/>
  <c r="AA44" i="8" s="1"/>
  <c r="H44" i="8" a="1"/>
  <c r="H44" i="8" s="1"/>
  <c r="AB44" i="8" s="1"/>
  <c r="I44" i="8" a="1"/>
  <c r="I44" i="8" s="1"/>
  <c r="AC44" i="8" s="1"/>
  <c r="J44" i="8" a="1"/>
  <c r="J44" i="8" s="1"/>
  <c r="AD44" i="8" s="1"/>
  <c r="K44" i="8" a="1"/>
  <c r="K44" i="8" s="1"/>
  <c r="AE44" i="8" s="1"/>
  <c r="L44" i="8" a="1"/>
  <c r="L44" i="8" s="1"/>
  <c r="AF44" i="8" s="1"/>
  <c r="M44" i="8" a="1"/>
  <c r="M44" i="8" s="1"/>
  <c r="AG44" i="8" s="1"/>
  <c r="N44" i="8" a="1"/>
  <c r="N44" i="8" s="1"/>
  <c r="AH44" i="8" s="1"/>
  <c r="O44" i="8" a="1"/>
  <c r="O44" i="8" s="1"/>
  <c r="AI44" i="8" s="1"/>
  <c r="P44" i="8" a="1"/>
  <c r="P44" i="8" s="1"/>
  <c r="AJ44" i="8" s="1"/>
  <c r="Q44" i="8" a="1"/>
  <c r="Q44" i="8" s="1"/>
  <c r="AK44" i="8" s="1"/>
  <c r="R44" i="8" a="1"/>
  <c r="R44" i="8" s="1"/>
  <c r="AL44" i="8" s="1"/>
  <c r="S44" i="8" a="1"/>
  <c r="S44" i="8" s="1"/>
  <c r="AM44" i="8" s="1"/>
  <c r="T44" i="8" a="1"/>
  <c r="T44" i="8" s="1"/>
  <c r="AN44" i="8" s="1"/>
  <c r="U44" i="8" a="1"/>
  <c r="U44" i="8" s="1"/>
  <c r="AO44" i="8" s="1"/>
  <c r="V44" i="8" a="1"/>
  <c r="V44" i="8" s="1"/>
  <c r="AP44" i="8" s="1"/>
  <c r="W44" i="8" a="1"/>
  <c r="W44" i="8" s="1"/>
  <c r="AQ44" i="8" s="1"/>
  <c r="X44" i="8" a="1"/>
  <c r="X44" i="8" s="1"/>
  <c r="AR44" i="8" s="1"/>
  <c r="E42" i="8" a="1"/>
  <c r="E42" i="8" s="1"/>
  <c r="Y42" i="8" s="1"/>
  <c r="F42" i="8" a="1"/>
  <c r="F42" i="8" s="1"/>
  <c r="Z42" i="8" s="1"/>
  <c r="G42" i="8" a="1"/>
  <c r="G42" i="8" s="1"/>
  <c r="AA42" i="8" s="1"/>
  <c r="H42" i="8" a="1"/>
  <c r="H42" i="8" s="1"/>
  <c r="AB42" i="8" s="1"/>
  <c r="I42" i="8" a="1"/>
  <c r="I42" i="8" s="1"/>
  <c r="AC42" i="8" s="1"/>
  <c r="J42" i="8" a="1"/>
  <c r="J42" i="8" s="1"/>
  <c r="AD42" i="8" s="1"/>
  <c r="K42" i="8" a="1"/>
  <c r="K42" i="8" s="1"/>
  <c r="AE42" i="8" s="1"/>
  <c r="L42" i="8" a="1"/>
  <c r="L42" i="8" s="1"/>
  <c r="AF42" i="8" s="1"/>
  <c r="M42" i="8" a="1"/>
  <c r="M42" i="8" s="1"/>
  <c r="AG42" i="8" s="1"/>
  <c r="N42" i="8" a="1"/>
  <c r="N42" i="8" s="1"/>
  <c r="AH42" i="8" s="1"/>
  <c r="O42" i="8" a="1"/>
  <c r="O42" i="8" s="1"/>
  <c r="AI42" i="8" s="1"/>
  <c r="P42" i="8" a="1"/>
  <c r="P42" i="8" s="1"/>
  <c r="AJ42" i="8" s="1"/>
  <c r="Q42" i="8" a="1"/>
  <c r="Q42" i="8" s="1"/>
  <c r="AK42" i="8" s="1"/>
  <c r="R42" i="8" a="1"/>
  <c r="R42" i="8" s="1"/>
  <c r="AL42" i="8" s="1"/>
  <c r="S42" i="8" a="1"/>
  <c r="S42" i="8" s="1"/>
  <c r="AM42" i="8" s="1"/>
  <c r="T42" i="8" a="1"/>
  <c r="T42" i="8" s="1"/>
  <c r="AN42" i="8" s="1"/>
  <c r="U42" i="8" a="1"/>
  <c r="U42" i="8" s="1"/>
  <c r="AO42" i="8" s="1"/>
  <c r="V42" i="8" a="1"/>
  <c r="V42" i="8" s="1"/>
  <c r="AP42" i="8" s="1"/>
  <c r="W42" i="8" a="1"/>
  <c r="W42" i="8" s="1"/>
  <c r="AQ42" i="8" s="1"/>
  <c r="X42" i="8" a="1"/>
  <c r="X42" i="8" s="1"/>
  <c r="AR42" i="8" s="1"/>
  <c r="E40" i="8" a="1"/>
  <c r="E40" i="8" s="1"/>
  <c r="Y40" i="8" s="1"/>
  <c r="F40" i="8" a="1"/>
  <c r="F40" i="8" s="1"/>
  <c r="Z40" i="8" s="1"/>
  <c r="G40" i="8" a="1"/>
  <c r="G40" i="8" s="1"/>
  <c r="AA40" i="8" s="1"/>
  <c r="H40" i="8" a="1"/>
  <c r="H40" i="8" s="1"/>
  <c r="AB40" i="8" s="1"/>
  <c r="I40" i="8" a="1"/>
  <c r="I40" i="8" s="1"/>
  <c r="AC40" i="8" s="1"/>
  <c r="J40" i="8" a="1"/>
  <c r="J40" i="8" s="1"/>
  <c r="AD40" i="8" s="1"/>
  <c r="K40" i="8" a="1"/>
  <c r="K40" i="8" s="1"/>
  <c r="AE40" i="8" s="1"/>
  <c r="L40" i="8" a="1"/>
  <c r="L40" i="8" s="1"/>
  <c r="AF40" i="8" s="1"/>
  <c r="M40" i="8" a="1"/>
  <c r="M40" i="8" s="1"/>
  <c r="AG40" i="8" s="1"/>
  <c r="N40" i="8" a="1"/>
  <c r="N40" i="8" s="1"/>
  <c r="AH40" i="8" s="1"/>
  <c r="O40" i="8" a="1"/>
  <c r="O40" i="8" s="1"/>
  <c r="AI40" i="8" s="1"/>
  <c r="P40" i="8" a="1"/>
  <c r="P40" i="8" s="1"/>
  <c r="AJ40" i="8" s="1"/>
  <c r="Q40" i="8" a="1"/>
  <c r="Q40" i="8" s="1"/>
  <c r="AK40" i="8" s="1"/>
  <c r="R40" i="8" a="1"/>
  <c r="R40" i="8" s="1"/>
  <c r="AL40" i="8" s="1"/>
  <c r="S40" i="8" a="1"/>
  <c r="S40" i="8" s="1"/>
  <c r="AM40" i="8" s="1"/>
  <c r="T40" i="8" a="1"/>
  <c r="T40" i="8" s="1"/>
  <c r="AN40" i="8" s="1"/>
  <c r="U40" i="8" a="1"/>
  <c r="U40" i="8" s="1"/>
  <c r="AO40" i="8" s="1"/>
  <c r="V40" i="8" a="1"/>
  <c r="V40" i="8" s="1"/>
  <c r="AP40" i="8" s="1"/>
  <c r="W40" i="8" a="1"/>
  <c r="W40" i="8" s="1"/>
  <c r="AQ40" i="8" s="1"/>
  <c r="X40" i="8" a="1"/>
  <c r="X40" i="8" s="1"/>
  <c r="AR40" i="8" s="1"/>
  <c r="E38" i="8" a="1"/>
  <c r="E38" i="8" s="1"/>
  <c r="Y38" i="8" s="1"/>
  <c r="F38" i="8" a="1"/>
  <c r="F38" i="8" s="1"/>
  <c r="Z38" i="8" s="1"/>
  <c r="G38" i="8" a="1"/>
  <c r="G38" i="8" s="1"/>
  <c r="AA38" i="8" s="1"/>
  <c r="H38" i="8" a="1"/>
  <c r="H38" i="8" s="1"/>
  <c r="AB38" i="8" s="1"/>
  <c r="I38" i="8" a="1"/>
  <c r="I38" i="8" s="1"/>
  <c r="AC38" i="8" s="1"/>
  <c r="J38" i="8" a="1"/>
  <c r="J38" i="8" s="1"/>
  <c r="AD38" i="8" s="1"/>
  <c r="K38" i="8" a="1"/>
  <c r="K38" i="8" s="1"/>
  <c r="AE38" i="8" s="1"/>
  <c r="L38" i="8" a="1"/>
  <c r="L38" i="8" s="1"/>
  <c r="AF38" i="8" s="1"/>
  <c r="M38" i="8" a="1"/>
  <c r="M38" i="8" s="1"/>
  <c r="AG38" i="8" s="1"/>
  <c r="N38" i="8" a="1"/>
  <c r="N38" i="8" s="1"/>
  <c r="AH38" i="8" s="1"/>
  <c r="O38" i="8" a="1"/>
  <c r="O38" i="8" s="1"/>
  <c r="AI38" i="8" s="1"/>
  <c r="P38" i="8" a="1"/>
  <c r="P38" i="8" s="1"/>
  <c r="AJ38" i="8" s="1"/>
  <c r="Q38" i="8" a="1"/>
  <c r="Q38" i="8" s="1"/>
  <c r="AK38" i="8" s="1"/>
  <c r="R38" i="8" a="1"/>
  <c r="R38" i="8" s="1"/>
  <c r="AL38" i="8" s="1"/>
  <c r="S38" i="8" a="1"/>
  <c r="S38" i="8" s="1"/>
  <c r="AM38" i="8" s="1"/>
  <c r="T38" i="8" a="1"/>
  <c r="T38" i="8" s="1"/>
  <c r="AN38" i="8" s="1"/>
  <c r="U38" i="8" a="1"/>
  <c r="U38" i="8" s="1"/>
  <c r="AO38" i="8" s="1"/>
  <c r="V38" i="8" a="1"/>
  <c r="V38" i="8" s="1"/>
  <c r="AP38" i="8" s="1"/>
  <c r="W38" i="8" a="1"/>
  <c r="W38" i="8" s="1"/>
  <c r="AQ38" i="8" s="1"/>
  <c r="X38" i="8" a="1"/>
  <c r="X38" i="8" s="1"/>
  <c r="AR38" i="8" s="1"/>
  <c r="E36" i="8" a="1"/>
  <c r="E36" i="8" s="1"/>
  <c r="Y36" i="8" s="1"/>
  <c r="F36" i="8" a="1"/>
  <c r="F36" i="8" s="1"/>
  <c r="Z36" i="8" s="1"/>
  <c r="G36" i="8" a="1"/>
  <c r="G36" i="8" s="1"/>
  <c r="AA36" i="8" s="1"/>
  <c r="H36" i="8" a="1"/>
  <c r="H36" i="8" s="1"/>
  <c r="AB36" i="8" s="1"/>
  <c r="I36" i="8" a="1"/>
  <c r="I36" i="8" s="1"/>
  <c r="AC36" i="8" s="1"/>
  <c r="J36" i="8" a="1"/>
  <c r="J36" i="8" s="1"/>
  <c r="AD36" i="8" s="1"/>
  <c r="K36" i="8" a="1"/>
  <c r="K36" i="8" s="1"/>
  <c r="AE36" i="8" s="1"/>
  <c r="L36" i="8" a="1"/>
  <c r="L36" i="8" s="1"/>
  <c r="AF36" i="8" s="1"/>
  <c r="M36" i="8" a="1"/>
  <c r="M36" i="8" s="1"/>
  <c r="AG36" i="8" s="1"/>
  <c r="N36" i="8" a="1"/>
  <c r="N36" i="8" s="1"/>
  <c r="AH36" i="8" s="1"/>
  <c r="O36" i="8" a="1"/>
  <c r="O36" i="8" s="1"/>
  <c r="AI36" i="8" s="1"/>
  <c r="P36" i="8" a="1"/>
  <c r="P36" i="8" s="1"/>
  <c r="AJ36" i="8" s="1"/>
  <c r="Q36" i="8" a="1"/>
  <c r="Q36" i="8" s="1"/>
  <c r="AK36" i="8" s="1"/>
  <c r="R36" i="8" a="1"/>
  <c r="R36" i="8" s="1"/>
  <c r="AL36" i="8" s="1"/>
  <c r="S36" i="8" a="1"/>
  <c r="S36" i="8" s="1"/>
  <c r="AM36" i="8" s="1"/>
  <c r="T36" i="8" a="1"/>
  <c r="T36" i="8" s="1"/>
  <c r="AN36" i="8" s="1"/>
  <c r="U36" i="8" a="1"/>
  <c r="U36" i="8" s="1"/>
  <c r="AO36" i="8" s="1"/>
  <c r="V36" i="8" a="1"/>
  <c r="V36" i="8" s="1"/>
  <c r="AP36" i="8" s="1"/>
  <c r="W36" i="8" a="1"/>
  <c r="W36" i="8" s="1"/>
  <c r="AQ36" i="8" s="1"/>
  <c r="X36" i="8" a="1"/>
  <c r="X36" i="8" s="1"/>
  <c r="AR36" i="8" s="1"/>
  <c r="E34" i="8" a="1"/>
  <c r="E34" i="8" s="1"/>
  <c r="Y34" i="8" s="1"/>
  <c r="F34" i="8" a="1"/>
  <c r="F34" i="8" s="1"/>
  <c r="Z34" i="8" s="1"/>
  <c r="G34" i="8" a="1"/>
  <c r="G34" i="8" s="1"/>
  <c r="AA34" i="8" s="1"/>
  <c r="H34" i="8" a="1"/>
  <c r="H34" i="8" s="1"/>
  <c r="AB34" i="8" s="1"/>
  <c r="I34" i="8" a="1"/>
  <c r="I34" i="8" s="1"/>
  <c r="AC34" i="8" s="1"/>
  <c r="J34" i="8" a="1"/>
  <c r="J34" i="8" s="1"/>
  <c r="AD34" i="8" s="1"/>
  <c r="K34" i="8" a="1"/>
  <c r="K34" i="8" s="1"/>
  <c r="AE34" i="8" s="1"/>
  <c r="L34" i="8" a="1"/>
  <c r="L34" i="8" s="1"/>
  <c r="AF34" i="8" s="1"/>
  <c r="M34" i="8" a="1"/>
  <c r="M34" i="8" s="1"/>
  <c r="AG34" i="8" s="1"/>
  <c r="N34" i="8" a="1"/>
  <c r="N34" i="8" s="1"/>
  <c r="AH34" i="8" s="1"/>
  <c r="O34" i="8" a="1"/>
  <c r="O34" i="8" s="1"/>
  <c r="AI34" i="8" s="1"/>
  <c r="P34" i="8" a="1"/>
  <c r="P34" i="8" s="1"/>
  <c r="AJ34" i="8" s="1"/>
  <c r="Q34" i="8" a="1"/>
  <c r="Q34" i="8" s="1"/>
  <c r="AK34" i="8" s="1"/>
  <c r="R34" i="8" a="1"/>
  <c r="R34" i="8" s="1"/>
  <c r="AL34" i="8" s="1"/>
  <c r="S34" i="8" a="1"/>
  <c r="S34" i="8" s="1"/>
  <c r="AM34" i="8" s="1"/>
  <c r="T34" i="8" a="1"/>
  <c r="T34" i="8" s="1"/>
  <c r="AN34" i="8" s="1"/>
  <c r="U34" i="8" a="1"/>
  <c r="U34" i="8" s="1"/>
  <c r="AO34" i="8" s="1"/>
  <c r="V34" i="8" a="1"/>
  <c r="V34" i="8" s="1"/>
  <c r="AP34" i="8" s="1"/>
  <c r="W34" i="8" a="1"/>
  <c r="W34" i="8" s="1"/>
  <c r="AQ34" i="8" s="1"/>
  <c r="X34" i="8" a="1"/>
  <c r="X34" i="8" s="1"/>
  <c r="AR34" i="8" s="1"/>
  <c r="E32" i="8" a="1"/>
  <c r="E32" i="8" s="1"/>
  <c r="Y32" i="8" s="1"/>
  <c r="F32" i="8" a="1"/>
  <c r="F32" i="8" s="1"/>
  <c r="Z32" i="8" s="1"/>
  <c r="G32" i="8" a="1"/>
  <c r="G32" i="8" s="1"/>
  <c r="AA32" i="8" s="1"/>
  <c r="H32" i="8" a="1"/>
  <c r="H32" i="8" s="1"/>
  <c r="AB32" i="8" s="1"/>
  <c r="I32" i="8" a="1"/>
  <c r="I32" i="8" s="1"/>
  <c r="AC32" i="8" s="1"/>
  <c r="J32" i="8" a="1"/>
  <c r="J32" i="8" s="1"/>
  <c r="AD32" i="8" s="1"/>
  <c r="K32" i="8" a="1"/>
  <c r="K32" i="8" s="1"/>
  <c r="AE32" i="8" s="1"/>
  <c r="L32" i="8" a="1"/>
  <c r="L32" i="8" s="1"/>
  <c r="AF32" i="8" s="1"/>
  <c r="M32" i="8" a="1"/>
  <c r="M32" i="8" s="1"/>
  <c r="AG32" i="8" s="1"/>
  <c r="N32" i="8" a="1"/>
  <c r="N32" i="8" s="1"/>
  <c r="AH32" i="8" s="1"/>
  <c r="O32" i="8" a="1"/>
  <c r="O32" i="8" s="1"/>
  <c r="AI32" i="8" s="1"/>
  <c r="P32" i="8" a="1"/>
  <c r="P32" i="8" s="1"/>
  <c r="AJ32" i="8" s="1"/>
  <c r="Q32" i="8" a="1"/>
  <c r="Q32" i="8" s="1"/>
  <c r="AK32" i="8" s="1"/>
  <c r="R32" i="8" a="1"/>
  <c r="R32" i="8" s="1"/>
  <c r="AL32" i="8" s="1"/>
  <c r="S32" i="8" a="1"/>
  <c r="S32" i="8" s="1"/>
  <c r="AM32" i="8" s="1"/>
  <c r="T32" i="8" a="1"/>
  <c r="T32" i="8" s="1"/>
  <c r="AN32" i="8" s="1"/>
  <c r="U32" i="8" a="1"/>
  <c r="U32" i="8" s="1"/>
  <c r="AO32" i="8" s="1"/>
  <c r="V32" i="8" a="1"/>
  <c r="V32" i="8" s="1"/>
  <c r="AP32" i="8" s="1"/>
  <c r="W32" i="8" a="1"/>
  <c r="W32" i="8" s="1"/>
  <c r="AQ32" i="8" s="1"/>
  <c r="X32" i="8" a="1"/>
  <c r="X32" i="8" s="1"/>
  <c r="AR32" i="8" s="1"/>
  <c r="E30" i="8" a="1"/>
  <c r="E30" i="8" s="1"/>
  <c r="Y30" i="8" s="1"/>
  <c r="F30" i="8" a="1"/>
  <c r="F30" i="8" s="1"/>
  <c r="Z30" i="8" s="1"/>
  <c r="G30" i="8" a="1"/>
  <c r="G30" i="8" s="1"/>
  <c r="AA30" i="8" s="1"/>
  <c r="H30" i="8" a="1"/>
  <c r="H30" i="8" s="1"/>
  <c r="AB30" i="8" s="1"/>
  <c r="I30" i="8" a="1"/>
  <c r="I30" i="8" s="1"/>
  <c r="AC30" i="8" s="1"/>
  <c r="J30" i="8" a="1"/>
  <c r="J30" i="8" s="1"/>
  <c r="AD30" i="8" s="1"/>
  <c r="K30" i="8" a="1"/>
  <c r="K30" i="8" s="1"/>
  <c r="AE30" i="8" s="1"/>
  <c r="L30" i="8" a="1"/>
  <c r="L30" i="8" s="1"/>
  <c r="AF30" i="8" s="1"/>
  <c r="M30" i="8" a="1"/>
  <c r="M30" i="8" s="1"/>
  <c r="AG30" i="8" s="1"/>
  <c r="N30" i="8" a="1"/>
  <c r="N30" i="8" s="1"/>
  <c r="AH30" i="8" s="1"/>
  <c r="O30" i="8" a="1"/>
  <c r="O30" i="8" s="1"/>
  <c r="AI30" i="8" s="1"/>
  <c r="P30" i="8" a="1"/>
  <c r="P30" i="8" s="1"/>
  <c r="AJ30" i="8" s="1"/>
  <c r="Q30" i="8" a="1"/>
  <c r="Q30" i="8" s="1"/>
  <c r="AK30" i="8" s="1"/>
  <c r="R30" i="8" a="1"/>
  <c r="R30" i="8" s="1"/>
  <c r="AL30" i="8" s="1"/>
  <c r="S30" i="8" a="1"/>
  <c r="S30" i="8" s="1"/>
  <c r="AM30" i="8" s="1"/>
  <c r="T30" i="8" a="1"/>
  <c r="T30" i="8" s="1"/>
  <c r="AN30" i="8" s="1"/>
  <c r="U30" i="8" a="1"/>
  <c r="U30" i="8" s="1"/>
  <c r="AO30" i="8" s="1"/>
  <c r="V30" i="8" a="1"/>
  <c r="V30" i="8" s="1"/>
  <c r="AP30" i="8" s="1"/>
  <c r="W30" i="8" a="1"/>
  <c r="W30" i="8" s="1"/>
  <c r="AQ30" i="8" s="1"/>
  <c r="X30" i="8" a="1"/>
  <c r="X30" i="8" s="1"/>
  <c r="AR30" i="8" s="1"/>
  <c r="E28" i="8" a="1"/>
  <c r="E28" i="8" s="1"/>
  <c r="Y28" i="8" s="1"/>
  <c r="F28" i="8" a="1"/>
  <c r="F28" i="8" s="1"/>
  <c r="Z28" i="8" s="1"/>
  <c r="G28" i="8" a="1"/>
  <c r="G28" i="8" s="1"/>
  <c r="AA28" i="8" s="1"/>
  <c r="H28" i="8" a="1"/>
  <c r="H28" i="8" s="1"/>
  <c r="AB28" i="8" s="1"/>
  <c r="I28" i="8" a="1"/>
  <c r="I28" i="8" s="1"/>
  <c r="AC28" i="8" s="1"/>
  <c r="J28" i="8" a="1"/>
  <c r="J28" i="8" s="1"/>
  <c r="AD28" i="8" s="1"/>
  <c r="K28" i="8" a="1"/>
  <c r="K28" i="8" s="1"/>
  <c r="AE28" i="8" s="1"/>
  <c r="L28" i="8" a="1"/>
  <c r="L28" i="8" s="1"/>
  <c r="AF28" i="8" s="1"/>
  <c r="M28" i="8" a="1"/>
  <c r="M28" i="8" s="1"/>
  <c r="AG28" i="8" s="1"/>
  <c r="N28" i="8" a="1"/>
  <c r="N28" i="8" s="1"/>
  <c r="AH28" i="8" s="1"/>
  <c r="O28" i="8" a="1"/>
  <c r="O28" i="8" s="1"/>
  <c r="AI28" i="8" s="1"/>
  <c r="P28" i="8" a="1"/>
  <c r="P28" i="8" s="1"/>
  <c r="AJ28" i="8" s="1"/>
  <c r="Q28" i="8" a="1"/>
  <c r="Q28" i="8" s="1"/>
  <c r="AK28" i="8" s="1"/>
  <c r="R28" i="8" a="1"/>
  <c r="R28" i="8" s="1"/>
  <c r="AL28" i="8" s="1"/>
  <c r="S28" i="8" a="1"/>
  <c r="S28" i="8" s="1"/>
  <c r="AM28" i="8" s="1"/>
  <c r="T28" i="8" a="1"/>
  <c r="T28" i="8" s="1"/>
  <c r="AN28" i="8" s="1"/>
  <c r="U28" i="8" a="1"/>
  <c r="U28" i="8" s="1"/>
  <c r="AO28" i="8" s="1"/>
  <c r="V28" i="8" a="1"/>
  <c r="V28" i="8" s="1"/>
  <c r="AP28" i="8" s="1"/>
  <c r="W28" i="8" a="1"/>
  <c r="W28" i="8" s="1"/>
  <c r="AQ28" i="8" s="1"/>
  <c r="X28" i="8" a="1"/>
  <c r="X28" i="8" s="1"/>
  <c r="AR28" i="8" s="1"/>
  <c r="E26" i="8" a="1"/>
  <c r="E26" i="8" s="1"/>
  <c r="Y26" i="8" s="1"/>
  <c r="F26" i="8" a="1"/>
  <c r="F26" i="8" s="1"/>
  <c r="Z26" i="8" s="1"/>
  <c r="G26" i="8" a="1"/>
  <c r="G26" i="8" s="1"/>
  <c r="AA26" i="8" s="1"/>
  <c r="H26" i="8" a="1"/>
  <c r="H26" i="8" s="1"/>
  <c r="AB26" i="8" s="1"/>
  <c r="I26" i="8" a="1"/>
  <c r="I26" i="8" s="1"/>
  <c r="AC26" i="8" s="1"/>
  <c r="J26" i="8" a="1"/>
  <c r="J26" i="8" s="1"/>
  <c r="AD26" i="8" s="1"/>
  <c r="K26" i="8" a="1"/>
  <c r="K26" i="8" s="1"/>
  <c r="AE26" i="8" s="1"/>
  <c r="L26" i="8" a="1"/>
  <c r="L26" i="8" s="1"/>
  <c r="AF26" i="8" s="1"/>
  <c r="M26" i="8" a="1"/>
  <c r="M26" i="8" s="1"/>
  <c r="AG26" i="8" s="1"/>
  <c r="N26" i="8" a="1"/>
  <c r="N26" i="8" s="1"/>
  <c r="AH26" i="8" s="1"/>
  <c r="O26" i="8" a="1"/>
  <c r="O26" i="8" s="1"/>
  <c r="AI26" i="8" s="1"/>
  <c r="P26" i="8" a="1"/>
  <c r="P26" i="8" s="1"/>
  <c r="AJ26" i="8" s="1"/>
  <c r="Q26" i="8" a="1"/>
  <c r="Q26" i="8" s="1"/>
  <c r="AK26" i="8" s="1"/>
  <c r="R26" i="8" a="1"/>
  <c r="R26" i="8" s="1"/>
  <c r="AL26" i="8" s="1"/>
  <c r="S26" i="8" a="1"/>
  <c r="S26" i="8" s="1"/>
  <c r="AM26" i="8" s="1"/>
  <c r="T26" i="8" a="1"/>
  <c r="T26" i="8" s="1"/>
  <c r="AN26" i="8" s="1"/>
  <c r="U26" i="8" a="1"/>
  <c r="U26" i="8" s="1"/>
  <c r="AO26" i="8" s="1"/>
  <c r="V26" i="8" a="1"/>
  <c r="V26" i="8" s="1"/>
  <c r="AP26" i="8" s="1"/>
  <c r="W26" i="8" a="1"/>
  <c r="W26" i="8" s="1"/>
  <c r="AQ26" i="8" s="1"/>
  <c r="X26" i="8" a="1"/>
  <c r="X26" i="8" s="1"/>
  <c r="AR26" i="8" s="1"/>
  <c r="E24" i="8" a="1"/>
  <c r="E24" i="8" s="1"/>
  <c r="Y24" i="8" s="1"/>
  <c r="F24" i="8" a="1"/>
  <c r="F24" i="8" s="1"/>
  <c r="Z24" i="8" s="1"/>
  <c r="G24" i="8" a="1"/>
  <c r="G24" i="8" s="1"/>
  <c r="AA24" i="8" s="1"/>
  <c r="H24" i="8" a="1"/>
  <c r="H24" i="8" s="1"/>
  <c r="AB24" i="8" s="1"/>
  <c r="I24" i="8" a="1"/>
  <c r="I24" i="8" s="1"/>
  <c r="AC24" i="8" s="1"/>
  <c r="J24" i="8" a="1"/>
  <c r="J24" i="8" s="1"/>
  <c r="AD24" i="8" s="1"/>
  <c r="K24" i="8" a="1"/>
  <c r="K24" i="8" s="1"/>
  <c r="AE24" i="8" s="1"/>
  <c r="L24" i="8" a="1"/>
  <c r="L24" i="8" s="1"/>
  <c r="AF24" i="8" s="1"/>
  <c r="M24" i="8" a="1"/>
  <c r="M24" i="8" s="1"/>
  <c r="AG24" i="8" s="1"/>
  <c r="N24" i="8" a="1"/>
  <c r="N24" i="8" s="1"/>
  <c r="AH24" i="8" s="1"/>
  <c r="O24" i="8" a="1"/>
  <c r="O24" i="8" s="1"/>
  <c r="AI24" i="8" s="1"/>
  <c r="P24" i="8" a="1"/>
  <c r="P24" i="8" s="1"/>
  <c r="AJ24" i="8" s="1"/>
  <c r="Q24" i="8" a="1"/>
  <c r="Q24" i="8" s="1"/>
  <c r="AK24" i="8" s="1"/>
  <c r="R24" i="8" a="1"/>
  <c r="R24" i="8" s="1"/>
  <c r="AL24" i="8" s="1"/>
  <c r="S24" i="8" a="1"/>
  <c r="S24" i="8" s="1"/>
  <c r="AM24" i="8" s="1"/>
  <c r="T24" i="8" a="1"/>
  <c r="T24" i="8" s="1"/>
  <c r="AN24" i="8" s="1"/>
  <c r="U24" i="8" a="1"/>
  <c r="U24" i="8" s="1"/>
  <c r="AO24" i="8" s="1"/>
  <c r="V24" i="8" a="1"/>
  <c r="V24" i="8" s="1"/>
  <c r="AP24" i="8" s="1"/>
  <c r="W24" i="8" a="1"/>
  <c r="W24" i="8" s="1"/>
  <c r="AQ24" i="8" s="1"/>
  <c r="X24" i="8" a="1"/>
  <c r="X24" i="8" s="1"/>
  <c r="AR24" i="8" s="1"/>
  <c r="E22" i="8" a="1"/>
  <c r="E22" i="8" s="1"/>
  <c r="Y22" i="8" s="1"/>
  <c r="F22" i="8" a="1"/>
  <c r="F22" i="8" s="1"/>
  <c r="Z22" i="8" s="1"/>
  <c r="G22" i="8" a="1"/>
  <c r="G22" i="8" s="1"/>
  <c r="AA22" i="8" s="1"/>
  <c r="H22" i="8" a="1"/>
  <c r="H22" i="8" s="1"/>
  <c r="AB22" i="8" s="1"/>
  <c r="I22" i="8" a="1"/>
  <c r="I22" i="8" s="1"/>
  <c r="AC22" i="8" s="1"/>
  <c r="J22" i="8" a="1"/>
  <c r="J22" i="8" s="1"/>
  <c r="AD22" i="8" s="1"/>
  <c r="K22" i="8" a="1"/>
  <c r="K22" i="8" s="1"/>
  <c r="AE22" i="8" s="1"/>
  <c r="L22" i="8" a="1"/>
  <c r="L22" i="8" s="1"/>
  <c r="AF22" i="8" s="1"/>
  <c r="M22" i="8" a="1"/>
  <c r="M22" i="8" s="1"/>
  <c r="AG22" i="8" s="1"/>
  <c r="N22" i="8" a="1"/>
  <c r="N22" i="8" s="1"/>
  <c r="AH22" i="8" s="1"/>
  <c r="O22" i="8" a="1"/>
  <c r="O22" i="8" s="1"/>
  <c r="AI22" i="8" s="1"/>
  <c r="P22" i="8" a="1"/>
  <c r="P22" i="8" s="1"/>
  <c r="AJ22" i="8" s="1"/>
  <c r="Q22" i="8" a="1"/>
  <c r="Q22" i="8" s="1"/>
  <c r="AK22" i="8" s="1"/>
  <c r="R22" i="8" a="1"/>
  <c r="R22" i="8" s="1"/>
  <c r="AL22" i="8" s="1"/>
  <c r="S22" i="8" a="1"/>
  <c r="S22" i="8" s="1"/>
  <c r="AM22" i="8" s="1"/>
  <c r="T22" i="8" a="1"/>
  <c r="T22" i="8" s="1"/>
  <c r="AN22" i="8" s="1"/>
  <c r="U22" i="8" a="1"/>
  <c r="U22" i="8" s="1"/>
  <c r="AO22" i="8" s="1"/>
  <c r="V22" i="8" a="1"/>
  <c r="V22" i="8" s="1"/>
  <c r="AP22" i="8" s="1"/>
  <c r="W22" i="8" a="1"/>
  <c r="W22" i="8" s="1"/>
  <c r="AQ22" i="8" s="1"/>
  <c r="X22" i="8" a="1"/>
  <c r="X22" i="8" s="1"/>
  <c r="AR22" i="8" s="1"/>
  <c r="E20" i="8" a="1"/>
  <c r="E20" i="8" s="1"/>
  <c r="Y20" i="8" s="1"/>
  <c r="F20" i="8" a="1"/>
  <c r="F20" i="8" s="1"/>
  <c r="Z20" i="8" s="1"/>
  <c r="G20" i="8" a="1"/>
  <c r="G20" i="8" s="1"/>
  <c r="AA20" i="8" s="1"/>
  <c r="H20" i="8" a="1"/>
  <c r="H20" i="8" s="1"/>
  <c r="AB20" i="8" s="1"/>
  <c r="I20" i="8" a="1"/>
  <c r="I20" i="8" s="1"/>
  <c r="AC20" i="8" s="1"/>
  <c r="J20" i="8" a="1"/>
  <c r="J20" i="8" s="1"/>
  <c r="AD20" i="8" s="1"/>
  <c r="K20" i="8" a="1"/>
  <c r="K20" i="8" s="1"/>
  <c r="AE20" i="8" s="1"/>
  <c r="L20" i="8" a="1"/>
  <c r="L20" i="8" s="1"/>
  <c r="AF20" i="8" s="1"/>
  <c r="M20" i="8" a="1"/>
  <c r="M20" i="8" s="1"/>
  <c r="AG20" i="8" s="1"/>
  <c r="N20" i="8" a="1"/>
  <c r="N20" i="8" s="1"/>
  <c r="AH20" i="8" s="1"/>
  <c r="O20" i="8" a="1"/>
  <c r="O20" i="8" s="1"/>
  <c r="AI20" i="8" s="1"/>
  <c r="P20" i="8" a="1"/>
  <c r="P20" i="8" s="1"/>
  <c r="AJ20" i="8" s="1"/>
  <c r="Q20" i="8" a="1"/>
  <c r="Q20" i="8" s="1"/>
  <c r="AK20" i="8" s="1"/>
  <c r="R20" i="8" a="1"/>
  <c r="R20" i="8" s="1"/>
  <c r="AL20" i="8" s="1"/>
  <c r="S20" i="8" a="1"/>
  <c r="S20" i="8" s="1"/>
  <c r="AM20" i="8" s="1"/>
  <c r="T20" i="8" a="1"/>
  <c r="T20" i="8" s="1"/>
  <c r="AN20" i="8" s="1"/>
  <c r="U20" i="8" a="1"/>
  <c r="U20" i="8" s="1"/>
  <c r="AO20" i="8" s="1"/>
  <c r="V20" i="8" a="1"/>
  <c r="V20" i="8" s="1"/>
  <c r="AP20" i="8" s="1"/>
  <c r="W20" i="8" a="1"/>
  <c r="W20" i="8" s="1"/>
  <c r="AQ20" i="8" s="1"/>
  <c r="X20" i="8" a="1"/>
  <c r="X20" i="8" s="1"/>
  <c r="AR20" i="8" s="1"/>
  <c r="E18" i="8" a="1"/>
  <c r="E18" i="8" s="1"/>
  <c r="Y18" i="8" s="1"/>
  <c r="F18" i="8" a="1"/>
  <c r="F18" i="8" s="1"/>
  <c r="Z18" i="8" s="1"/>
  <c r="G18" i="8" a="1"/>
  <c r="G18" i="8" s="1"/>
  <c r="AA18" i="8" s="1"/>
  <c r="H18" i="8" a="1"/>
  <c r="H18" i="8" s="1"/>
  <c r="AB18" i="8" s="1"/>
  <c r="I18" i="8" a="1"/>
  <c r="I18" i="8" s="1"/>
  <c r="AC18" i="8" s="1"/>
  <c r="J18" i="8" a="1"/>
  <c r="J18" i="8" s="1"/>
  <c r="AD18" i="8" s="1"/>
  <c r="K18" i="8" a="1"/>
  <c r="K18" i="8" s="1"/>
  <c r="AE18" i="8" s="1"/>
  <c r="L18" i="8" a="1"/>
  <c r="L18" i="8" s="1"/>
  <c r="AF18" i="8" s="1"/>
  <c r="M18" i="8" a="1"/>
  <c r="M18" i="8" s="1"/>
  <c r="AG18" i="8" s="1"/>
  <c r="N18" i="8" a="1"/>
  <c r="N18" i="8" s="1"/>
  <c r="AH18" i="8" s="1"/>
  <c r="O18" i="8" a="1"/>
  <c r="O18" i="8" s="1"/>
  <c r="AI18" i="8" s="1"/>
  <c r="P18" i="8" a="1"/>
  <c r="P18" i="8" s="1"/>
  <c r="AJ18" i="8" s="1"/>
  <c r="Q18" i="8" a="1"/>
  <c r="Q18" i="8" s="1"/>
  <c r="AK18" i="8" s="1"/>
  <c r="R18" i="8" a="1"/>
  <c r="R18" i="8" s="1"/>
  <c r="AL18" i="8" s="1"/>
  <c r="S18" i="8" a="1"/>
  <c r="S18" i="8" s="1"/>
  <c r="AM18" i="8" s="1"/>
  <c r="T18" i="8" a="1"/>
  <c r="T18" i="8" s="1"/>
  <c r="AN18" i="8" s="1"/>
  <c r="U18" i="8" a="1"/>
  <c r="U18" i="8" s="1"/>
  <c r="AO18" i="8" s="1"/>
  <c r="V18" i="8" a="1"/>
  <c r="V18" i="8" s="1"/>
  <c r="AP18" i="8" s="1"/>
  <c r="W18" i="8" a="1"/>
  <c r="W18" i="8" s="1"/>
  <c r="AQ18" i="8" s="1"/>
  <c r="X18" i="8" a="1"/>
  <c r="X18" i="8" s="1"/>
  <c r="AR18" i="8" s="1"/>
  <c r="E16" i="8" a="1"/>
  <c r="E16" i="8" s="1"/>
  <c r="Y16" i="8" s="1"/>
  <c r="F16" i="8" a="1"/>
  <c r="F16" i="8" s="1"/>
  <c r="Z16" i="8" s="1"/>
  <c r="G16" i="8" a="1"/>
  <c r="G16" i="8" s="1"/>
  <c r="AA16" i="8" s="1"/>
  <c r="H16" i="8" a="1"/>
  <c r="H16" i="8" s="1"/>
  <c r="AB16" i="8" s="1"/>
  <c r="I16" i="8" a="1"/>
  <c r="I16" i="8" s="1"/>
  <c r="AC16" i="8" s="1"/>
  <c r="J16" i="8" a="1"/>
  <c r="J16" i="8" s="1"/>
  <c r="AD16" i="8" s="1"/>
  <c r="K16" i="8" a="1"/>
  <c r="K16" i="8" s="1"/>
  <c r="AE16" i="8" s="1"/>
  <c r="L16" i="8" a="1"/>
  <c r="L16" i="8" s="1"/>
  <c r="AF16" i="8" s="1"/>
  <c r="M16" i="8" a="1"/>
  <c r="M16" i="8" s="1"/>
  <c r="AG16" i="8" s="1"/>
  <c r="N16" i="8" a="1"/>
  <c r="N16" i="8" s="1"/>
  <c r="AH16" i="8" s="1"/>
  <c r="O16" i="8" a="1"/>
  <c r="O16" i="8" s="1"/>
  <c r="AI16" i="8" s="1"/>
  <c r="P16" i="8" a="1"/>
  <c r="P16" i="8" s="1"/>
  <c r="AJ16" i="8" s="1"/>
  <c r="Q16" i="8" a="1"/>
  <c r="Q16" i="8" s="1"/>
  <c r="AK16" i="8" s="1"/>
  <c r="R16" i="8" a="1"/>
  <c r="R16" i="8" s="1"/>
  <c r="AL16" i="8" s="1"/>
  <c r="S16" i="8" a="1"/>
  <c r="S16" i="8" s="1"/>
  <c r="AM16" i="8" s="1"/>
  <c r="T16" i="8" a="1"/>
  <c r="T16" i="8" s="1"/>
  <c r="AN16" i="8" s="1"/>
  <c r="U16" i="8" a="1"/>
  <c r="U16" i="8" s="1"/>
  <c r="AO16" i="8" s="1"/>
  <c r="V16" i="8" a="1"/>
  <c r="V16" i="8" s="1"/>
  <c r="AP16" i="8" s="1"/>
  <c r="W16" i="8" a="1"/>
  <c r="W16" i="8" s="1"/>
  <c r="AQ16" i="8" s="1"/>
  <c r="X16" i="8" a="1"/>
  <c r="X16" i="8" s="1"/>
  <c r="AR16" i="8" s="1"/>
  <c r="E14" i="8" a="1"/>
  <c r="E14" i="8" s="1"/>
  <c r="Y14" i="8" s="1"/>
  <c r="F14" i="8" a="1"/>
  <c r="F14" i="8" s="1"/>
  <c r="Z14" i="8" s="1"/>
  <c r="G14" i="8" a="1"/>
  <c r="G14" i="8" s="1"/>
  <c r="AA14" i="8" s="1"/>
  <c r="H14" i="8" a="1"/>
  <c r="H14" i="8" s="1"/>
  <c r="AB14" i="8" s="1"/>
  <c r="I14" i="8" a="1"/>
  <c r="I14" i="8" s="1"/>
  <c r="AC14" i="8" s="1"/>
  <c r="J14" i="8" a="1"/>
  <c r="J14" i="8" s="1"/>
  <c r="AD14" i="8" s="1"/>
  <c r="K14" i="8" a="1"/>
  <c r="K14" i="8" s="1"/>
  <c r="AE14" i="8" s="1"/>
  <c r="L14" i="8" a="1"/>
  <c r="L14" i="8" s="1"/>
  <c r="AF14" i="8" s="1"/>
  <c r="M14" i="8" a="1"/>
  <c r="M14" i="8" s="1"/>
  <c r="AG14" i="8" s="1"/>
  <c r="N14" i="8" a="1"/>
  <c r="N14" i="8" s="1"/>
  <c r="AH14" i="8" s="1"/>
  <c r="O14" i="8" a="1"/>
  <c r="O14" i="8" s="1"/>
  <c r="AI14" i="8" s="1"/>
  <c r="P14" i="8" a="1"/>
  <c r="P14" i="8" s="1"/>
  <c r="AJ14" i="8" s="1"/>
  <c r="Q14" i="8" a="1"/>
  <c r="Q14" i="8" s="1"/>
  <c r="AK14" i="8" s="1"/>
  <c r="R14" i="8" a="1"/>
  <c r="R14" i="8" s="1"/>
  <c r="AL14" i="8" s="1"/>
  <c r="S14" i="8" a="1"/>
  <c r="S14" i="8" s="1"/>
  <c r="AM14" i="8" s="1"/>
  <c r="T14" i="8" a="1"/>
  <c r="T14" i="8" s="1"/>
  <c r="AN14" i="8" s="1"/>
  <c r="U14" i="8" a="1"/>
  <c r="U14" i="8" s="1"/>
  <c r="AO14" i="8" s="1"/>
  <c r="V14" i="8" a="1"/>
  <c r="V14" i="8" s="1"/>
  <c r="AP14" i="8" s="1"/>
  <c r="W14" i="8" a="1"/>
  <c r="W14" i="8" s="1"/>
  <c r="AQ14" i="8" s="1"/>
  <c r="X14" i="8" a="1"/>
  <c r="X14" i="8" s="1"/>
  <c r="AR14" i="8" s="1"/>
  <c r="E12" i="8" a="1"/>
  <c r="E12" i="8" s="1"/>
  <c r="Y12" i="8" s="1"/>
  <c r="F12" i="8" a="1"/>
  <c r="F12" i="8" s="1"/>
  <c r="Z12" i="8" s="1"/>
  <c r="G12" i="8" a="1"/>
  <c r="G12" i="8" s="1"/>
  <c r="AA12" i="8" s="1"/>
  <c r="H12" i="8" a="1"/>
  <c r="H12" i="8" s="1"/>
  <c r="AB12" i="8" s="1"/>
  <c r="I12" i="8" a="1"/>
  <c r="I12" i="8" s="1"/>
  <c r="AC12" i="8" s="1"/>
  <c r="J12" i="8" a="1"/>
  <c r="J12" i="8" s="1"/>
  <c r="AD12" i="8" s="1"/>
  <c r="K12" i="8" a="1"/>
  <c r="K12" i="8" s="1"/>
  <c r="AE12" i="8" s="1"/>
  <c r="L12" i="8" a="1"/>
  <c r="L12" i="8" s="1"/>
  <c r="AF12" i="8" s="1"/>
  <c r="M12" i="8" a="1"/>
  <c r="M12" i="8" s="1"/>
  <c r="AG12" i="8" s="1"/>
  <c r="N12" i="8" a="1"/>
  <c r="N12" i="8" s="1"/>
  <c r="AH12" i="8" s="1"/>
  <c r="O12" i="8" a="1"/>
  <c r="O12" i="8" s="1"/>
  <c r="AI12" i="8" s="1"/>
  <c r="P12" i="8" a="1"/>
  <c r="P12" i="8" s="1"/>
  <c r="AJ12" i="8" s="1"/>
  <c r="Q12" i="8" a="1"/>
  <c r="Q12" i="8" s="1"/>
  <c r="AK12" i="8" s="1"/>
  <c r="R12" i="8" a="1"/>
  <c r="R12" i="8" s="1"/>
  <c r="AL12" i="8" s="1"/>
  <c r="S12" i="8" a="1"/>
  <c r="S12" i="8" s="1"/>
  <c r="AM12" i="8" s="1"/>
  <c r="T12" i="8" a="1"/>
  <c r="T12" i="8" s="1"/>
  <c r="AN12" i="8" s="1"/>
  <c r="U12" i="8" a="1"/>
  <c r="U12" i="8" s="1"/>
  <c r="AO12" i="8" s="1"/>
  <c r="V12" i="8" a="1"/>
  <c r="V12" i="8" s="1"/>
  <c r="AP12" i="8" s="1"/>
  <c r="W12" i="8" a="1"/>
  <c r="W12" i="8" s="1"/>
  <c r="AQ12" i="8" s="1"/>
  <c r="X12" i="8" a="1"/>
  <c r="X12" i="8" s="1"/>
  <c r="AR12" i="8" s="1"/>
  <c r="E10" i="8" a="1"/>
  <c r="E10" i="8" s="1"/>
  <c r="Y10" i="8" s="1"/>
  <c r="F10" i="8" a="1"/>
  <c r="F10" i="8" s="1"/>
  <c r="Z10" i="8" s="1"/>
  <c r="G10" i="8" a="1"/>
  <c r="G10" i="8" s="1"/>
  <c r="AA10" i="8" s="1"/>
  <c r="H10" i="8" a="1"/>
  <c r="H10" i="8" s="1"/>
  <c r="AB10" i="8" s="1"/>
  <c r="I10" i="8" a="1"/>
  <c r="I10" i="8" s="1"/>
  <c r="AC10" i="8" s="1"/>
  <c r="J10" i="8" a="1"/>
  <c r="J10" i="8" s="1"/>
  <c r="AD10" i="8" s="1"/>
  <c r="K10" i="8" a="1"/>
  <c r="K10" i="8" s="1"/>
  <c r="AE10" i="8" s="1"/>
  <c r="L10" i="8" a="1"/>
  <c r="L10" i="8" s="1"/>
  <c r="AF10" i="8" s="1"/>
  <c r="M10" i="8" a="1"/>
  <c r="M10" i="8" s="1"/>
  <c r="AG10" i="8" s="1"/>
  <c r="N10" i="8" a="1"/>
  <c r="N10" i="8" s="1"/>
  <c r="AH10" i="8" s="1"/>
  <c r="O10" i="8" a="1"/>
  <c r="O10" i="8" s="1"/>
  <c r="AI10" i="8" s="1"/>
  <c r="P10" i="8" a="1"/>
  <c r="P10" i="8" s="1"/>
  <c r="AJ10" i="8" s="1"/>
  <c r="Q10" i="8" a="1"/>
  <c r="Q10" i="8" s="1"/>
  <c r="AK10" i="8" s="1"/>
  <c r="R10" i="8" a="1"/>
  <c r="R10" i="8" s="1"/>
  <c r="AL10" i="8" s="1"/>
  <c r="S10" i="8" a="1"/>
  <c r="S10" i="8" s="1"/>
  <c r="AM10" i="8" s="1"/>
  <c r="T10" i="8" a="1"/>
  <c r="T10" i="8" s="1"/>
  <c r="AN10" i="8" s="1"/>
  <c r="U10" i="8" a="1"/>
  <c r="U10" i="8" s="1"/>
  <c r="AO10" i="8" s="1"/>
  <c r="V10" i="8" a="1"/>
  <c r="V10" i="8" s="1"/>
  <c r="AP10" i="8" s="1"/>
  <c r="W10" i="8" a="1"/>
  <c r="W10" i="8" s="1"/>
  <c r="AQ10" i="8" s="1"/>
  <c r="X10" i="8" a="1"/>
  <c r="X10" i="8" s="1"/>
  <c r="AR10" i="8" s="1"/>
  <c r="E8" i="8" a="1"/>
  <c r="E8" i="8" s="1"/>
  <c r="Y8" i="8" s="1"/>
  <c r="F8" i="8" a="1"/>
  <c r="F8" i="8" s="1"/>
  <c r="Z8" i="8" s="1"/>
  <c r="G8" i="8" a="1"/>
  <c r="G8" i="8" s="1"/>
  <c r="AA8" i="8" s="1"/>
  <c r="H8" i="8" a="1"/>
  <c r="H8" i="8" s="1"/>
  <c r="AB8" i="8" s="1"/>
  <c r="I8" i="8" a="1"/>
  <c r="I8" i="8" s="1"/>
  <c r="AC8" i="8" s="1"/>
  <c r="J8" i="8" a="1"/>
  <c r="J8" i="8" s="1"/>
  <c r="AD8" i="8" s="1"/>
  <c r="K8" i="8" a="1"/>
  <c r="K8" i="8" s="1"/>
  <c r="AE8" i="8" s="1"/>
  <c r="L8" i="8" a="1"/>
  <c r="L8" i="8" s="1"/>
  <c r="AF8" i="8" s="1"/>
  <c r="M8" i="8" a="1"/>
  <c r="M8" i="8" s="1"/>
  <c r="AG8" i="8" s="1"/>
  <c r="N8" i="8" a="1"/>
  <c r="N8" i="8" s="1"/>
  <c r="AH8" i="8" s="1"/>
  <c r="O8" i="8" a="1"/>
  <c r="O8" i="8" s="1"/>
  <c r="AI8" i="8" s="1"/>
  <c r="P8" i="8" a="1"/>
  <c r="P8" i="8" s="1"/>
  <c r="AJ8" i="8" s="1"/>
  <c r="Q8" i="8" a="1"/>
  <c r="Q8" i="8" s="1"/>
  <c r="AK8" i="8" s="1"/>
  <c r="R8" i="8" a="1"/>
  <c r="R8" i="8" s="1"/>
  <c r="AL8" i="8" s="1"/>
  <c r="S8" i="8" a="1"/>
  <c r="S8" i="8" s="1"/>
  <c r="AM8" i="8" s="1"/>
  <c r="T8" i="8" a="1"/>
  <c r="T8" i="8" s="1"/>
  <c r="AN8" i="8" s="1"/>
  <c r="U8" i="8" a="1"/>
  <c r="U8" i="8" s="1"/>
  <c r="AO8" i="8" s="1"/>
  <c r="V8" i="8" a="1"/>
  <c r="V8" i="8" s="1"/>
  <c r="AP8" i="8" s="1"/>
  <c r="W8" i="8" a="1"/>
  <c r="W8" i="8" s="1"/>
  <c r="AQ8" i="8" s="1"/>
  <c r="X8" i="8" a="1"/>
  <c r="X8" i="8" s="1"/>
  <c r="AR8" i="8" s="1"/>
  <c r="E6" i="8" a="1"/>
  <c r="E6" i="8" s="1"/>
  <c r="Y6" i="8" s="1"/>
  <c r="F6" i="8" a="1"/>
  <c r="F6" i="8" s="1"/>
  <c r="Z6" i="8" s="1"/>
  <c r="G6" i="8" a="1"/>
  <c r="G6" i="8" s="1"/>
  <c r="AA6" i="8" s="1"/>
  <c r="H6" i="8" a="1"/>
  <c r="H6" i="8" s="1"/>
  <c r="AB6" i="8" s="1"/>
  <c r="I6" i="8" a="1"/>
  <c r="I6" i="8" s="1"/>
  <c r="AC6" i="8" s="1"/>
  <c r="J6" i="8" a="1"/>
  <c r="J6" i="8" s="1"/>
  <c r="AD6" i="8" s="1"/>
  <c r="K6" i="8" a="1"/>
  <c r="K6" i="8" s="1"/>
  <c r="AE6" i="8" s="1"/>
  <c r="L6" i="8" a="1"/>
  <c r="L6" i="8" s="1"/>
  <c r="AF6" i="8" s="1"/>
  <c r="M6" i="8" a="1"/>
  <c r="M6" i="8" s="1"/>
  <c r="AG6" i="8" s="1"/>
  <c r="N6" i="8" a="1"/>
  <c r="N6" i="8" s="1"/>
  <c r="AH6" i="8" s="1"/>
  <c r="O6" i="8" a="1"/>
  <c r="O6" i="8" s="1"/>
  <c r="AI6" i="8" s="1"/>
  <c r="P6" i="8" a="1"/>
  <c r="P6" i="8" s="1"/>
  <c r="AJ6" i="8" s="1"/>
  <c r="Q6" i="8" a="1"/>
  <c r="Q6" i="8" s="1"/>
  <c r="AK6" i="8" s="1"/>
  <c r="R6" i="8" a="1"/>
  <c r="R6" i="8" s="1"/>
  <c r="AL6" i="8" s="1"/>
  <c r="S6" i="8" a="1"/>
  <c r="S6" i="8" s="1"/>
  <c r="AM6" i="8" s="1"/>
  <c r="T6" i="8" a="1"/>
  <c r="T6" i="8" s="1"/>
  <c r="AN6" i="8" s="1"/>
  <c r="U6" i="8" a="1"/>
  <c r="U6" i="8" s="1"/>
  <c r="AO6" i="8" s="1"/>
  <c r="V6" i="8" a="1"/>
  <c r="V6" i="8" s="1"/>
  <c r="AP6" i="8" s="1"/>
  <c r="W6" i="8" a="1"/>
  <c r="W6" i="8" s="1"/>
  <c r="AQ6" i="8" s="1"/>
  <c r="X6" i="8" a="1"/>
  <c r="X6" i="8" s="1"/>
  <c r="AR6" i="8" s="1"/>
  <c r="E4" i="8" a="1"/>
  <c r="E4" i="8" s="1"/>
  <c r="Y4" i="8" s="1"/>
  <c r="F4" i="8" a="1"/>
  <c r="F4" i="8" s="1"/>
  <c r="Z4" i="8" s="1"/>
  <c r="G4" i="8" a="1"/>
  <c r="G4" i="8" s="1"/>
  <c r="AA4" i="8" s="1"/>
  <c r="H4" i="8" a="1"/>
  <c r="H4" i="8" s="1"/>
  <c r="AB4" i="8" s="1"/>
  <c r="I4" i="8" a="1"/>
  <c r="I4" i="8" s="1"/>
  <c r="AC4" i="8" s="1"/>
  <c r="J4" i="8" a="1"/>
  <c r="J4" i="8" s="1"/>
  <c r="AD4" i="8" s="1"/>
  <c r="K4" i="8" a="1"/>
  <c r="K4" i="8" s="1"/>
  <c r="AE4" i="8" s="1"/>
  <c r="L4" i="8" a="1"/>
  <c r="L4" i="8" s="1"/>
  <c r="AF4" i="8" s="1"/>
  <c r="M4" i="8" a="1"/>
  <c r="M4" i="8" s="1"/>
  <c r="AG4" i="8" s="1"/>
  <c r="N4" i="8" a="1"/>
  <c r="N4" i="8" s="1"/>
  <c r="AH4" i="8" s="1"/>
  <c r="O4" i="8" a="1"/>
  <c r="O4" i="8" s="1"/>
  <c r="AI4" i="8" s="1"/>
  <c r="P4" i="8" a="1"/>
  <c r="P4" i="8" s="1"/>
  <c r="AJ4" i="8" s="1"/>
  <c r="Q4" i="8" a="1"/>
  <c r="Q4" i="8" s="1"/>
  <c r="AK4" i="8" s="1"/>
  <c r="R4" i="8" a="1"/>
  <c r="R4" i="8" s="1"/>
  <c r="AL4" i="8" s="1"/>
  <c r="S4" i="8" a="1"/>
  <c r="S4" i="8" s="1"/>
  <c r="AM4" i="8" s="1"/>
  <c r="T4" i="8" a="1"/>
  <c r="T4" i="8" s="1"/>
  <c r="AN4" i="8" s="1"/>
  <c r="U4" i="8" a="1"/>
  <c r="U4" i="8" s="1"/>
  <c r="AO4" i="8" s="1"/>
  <c r="V4" i="8" a="1"/>
  <c r="V4" i="8" s="1"/>
  <c r="AP4" i="8" s="1"/>
  <c r="W4" i="8" a="1"/>
  <c r="W4" i="8" s="1"/>
  <c r="AQ4" i="8" s="1"/>
  <c r="X4" i="8" a="1"/>
  <c r="X4" i="8" s="1"/>
  <c r="AR4" i="8" s="1"/>
  <c r="B31" i="9" a="1"/>
  <c r="B31" i="9" s="1"/>
  <c r="B32" i="9" a="1"/>
  <c r="B32" i="9" s="1"/>
  <c r="P4" i="9"/>
  <c r="Q13" i="1"/>
  <c r="Q13" i="10"/>
  <c r="G31" i="10"/>
  <c r="G29" i="10"/>
  <c r="G27" i="10"/>
  <c r="G25" i="10"/>
  <c r="G23" i="10"/>
  <c r="G21" i="10"/>
  <c r="G19" i="10"/>
  <c r="G17" i="10"/>
  <c r="G14" i="10"/>
  <c r="G13" i="10"/>
  <c r="G32" i="10"/>
  <c r="G30" i="10"/>
  <c r="G28" i="10"/>
  <c r="G26" i="10"/>
  <c r="G24" i="10"/>
  <c r="G22" i="10"/>
  <c r="G20" i="10"/>
  <c r="G18" i="10"/>
  <c r="G16" i="10"/>
  <c r="G15" i="10"/>
  <c r="AT2" i="6" a="1"/>
  <c r="AT2" i="6" s="1"/>
  <c r="B2" i="6" a="1"/>
  <c r="ED2" i="6" a="1"/>
  <c r="ED2" i="6" s="1"/>
  <c r="DZ2" i="6" a="1"/>
  <c r="DZ2" i="6" s="1"/>
  <c r="DV2" i="6" a="1"/>
  <c r="DV2" i="6" s="1"/>
  <c r="DR2" i="6" a="1"/>
  <c r="DR2" i="6" s="1"/>
  <c r="DN2" i="6" a="1"/>
  <c r="DN2" i="6" s="1"/>
  <c r="DJ2" i="6" a="1"/>
  <c r="DJ2" i="6" s="1"/>
  <c r="DF2" i="6" a="1"/>
  <c r="DF2" i="6" s="1"/>
  <c r="DB2" i="6" a="1"/>
  <c r="DB2" i="6" s="1"/>
  <c r="CX2" i="6" a="1"/>
  <c r="CX2" i="6" s="1"/>
  <c r="CT2" i="6" a="1"/>
  <c r="CT2" i="6" s="1"/>
  <c r="CP2" i="6" a="1"/>
  <c r="CP2" i="6" s="1"/>
  <c r="CL2" i="6" a="1"/>
  <c r="CL2" i="6" s="1"/>
  <c r="CH2" i="6" a="1"/>
  <c r="CH2" i="6" s="1"/>
  <c r="CD2" i="6" a="1"/>
  <c r="CD2" i="6" s="1"/>
  <c r="BZ2" i="6" a="1"/>
  <c r="BZ2" i="6" s="1"/>
  <c r="BV2" i="6" a="1"/>
  <c r="BV2" i="6" s="1"/>
  <c r="BR2" i="6" a="1"/>
  <c r="BR2" i="6" s="1"/>
  <c r="BN2" i="6" a="1"/>
  <c r="BN2" i="6" s="1"/>
  <c r="BJ2" i="6" a="1"/>
  <c r="BJ2" i="6" s="1"/>
  <c r="BF2" i="6" a="1"/>
  <c r="BF2" i="6" s="1"/>
  <c r="BB2" i="6" a="1"/>
  <c r="BB2" i="6" s="1"/>
  <c r="AX2" i="6" a="1"/>
  <c r="AX2" i="6" s="1"/>
  <c r="EB2" i="6" a="1"/>
  <c r="EB2" i="6" s="1"/>
  <c r="DX2" i="6" a="1"/>
  <c r="DX2" i="6" s="1"/>
  <c r="DT2" i="6" a="1"/>
  <c r="DT2" i="6" s="1"/>
  <c r="DP2" i="6" a="1"/>
  <c r="DP2" i="6" s="1"/>
  <c r="DL2" i="6" a="1"/>
  <c r="DL2" i="6" s="1"/>
  <c r="DH2" i="6" a="1"/>
  <c r="DH2" i="6" s="1"/>
  <c r="DD2" i="6" a="1"/>
  <c r="DD2" i="6" s="1"/>
  <c r="CZ2" i="6" a="1"/>
  <c r="CZ2" i="6" s="1"/>
  <c r="CV2" i="6" a="1"/>
  <c r="CV2" i="6" s="1"/>
  <c r="CR2" i="6" a="1"/>
  <c r="CR2" i="6" s="1"/>
  <c r="CN2" i="6" a="1"/>
  <c r="CN2" i="6" s="1"/>
  <c r="CJ2" i="6" a="1"/>
  <c r="CJ2" i="6" s="1"/>
  <c r="CF2" i="6" a="1"/>
  <c r="CF2" i="6" s="1"/>
  <c r="CB2" i="6" a="1"/>
  <c r="CB2" i="6" s="1"/>
  <c r="BX2" i="6" a="1"/>
  <c r="BX2" i="6" s="1"/>
  <c r="BT2" i="6" a="1"/>
  <c r="BT2" i="6" s="1"/>
  <c r="BP2" i="6" a="1"/>
  <c r="BP2" i="6" s="1"/>
  <c r="BL2" i="6" a="1"/>
  <c r="BL2" i="6" s="1"/>
  <c r="BH2" i="6" a="1"/>
  <c r="BH2" i="6" s="1"/>
  <c r="BD2" i="6" a="1"/>
  <c r="BD2" i="6" s="1"/>
  <c r="AZ2" i="6" a="1"/>
  <c r="AZ2" i="6" s="1"/>
  <c r="AV2" i="6" a="1"/>
  <c r="AV2" i="6" s="1"/>
  <c r="EE2" i="6" a="1"/>
  <c r="EE2" i="6" s="1"/>
  <c r="EC2" i="6" a="1"/>
  <c r="EC2" i="6" s="1"/>
  <c r="EA2" i="6" a="1"/>
  <c r="EA2" i="6" s="1"/>
  <c r="DY2" i="6" a="1"/>
  <c r="DY2" i="6" s="1"/>
  <c r="DW2" i="6" a="1"/>
  <c r="DW2" i="6" s="1"/>
  <c r="DU2" i="6" a="1"/>
  <c r="DU2" i="6" s="1"/>
  <c r="DS2" i="6" a="1"/>
  <c r="DS2" i="6" s="1"/>
  <c r="DQ2" i="6" a="1"/>
  <c r="DQ2" i="6" s="1"/>
  <c r="DO2" i="6" a="1"/>
  <c r="DO2" i="6" s="1"/>
  <c r="DM2" i="6" a="1"/>
  <c r="DM2" i="6" s="1"/>
  <c r="DK2" i="6" a="1"/>
  <c r="DK2" i="6" s="1"/>
  <c r="DI2" i="6" a="1"/>
  <c r="DI2" i="6" s="1"/>
  <c r="DG2" i="6" a="1"/>
  <c r="DG2" i="6" s="1"/>
  <c r="DE2" i="6" a="1"/>
  <c r="DE2" i="6" s="1"/>
  <c r="DC2" i="6" a="1"/>
  <c r="DC2" i="6" s="1"/>
  <c r="DA2" i="6" a="1"/>
  <c r="DA2" i="6" s="1"/>
  <c r="CY2" i="6" a="1"/>
  <c r="CY2" i="6" s="1"/>
  <c r="CW2" i="6" a="1"/>
  <c r="CW2" i="6" s="1"/>
  <c r="CU2" i="6" a="1"/>
  <c r="CU2" i="6" s="1"/>
  <c r="CS2" i="6" a="1"/>
  <c r="CS2" i="6" s="1"/>
  <c r="CQ2" i="6" a="1"/>
  <c r="CQ2" i="6" s="1"/>
  <c r="CO2" i="6" a="1"/>
  <c r="CO2" i="6" s="1"/>
  <c r="CM2" i="6" a="1"/>
  <c r="CM2" i="6" s="1"/>
  <c r="CK2" i="6" a="1"/>
  <c r="CK2" i="6" s="1"/>
  <c r="CI2" i="6" a="1"/>
  <c r="CI2" i="6" s="1"/>
  <c r="CG2" i="6" a="1"/>
  <c r="CG2" i="6" s="1"/>
  <c r="CE2" i="6" a="1"/>
  <c r="CE2" i="6" s="1"/>
  <c r="CC2" i="6" a="1"/>
  <c r="CC2" i="6" s="1"/>
  <c r="CA2" i="6" a="1"/>
  <c r="CA2" i="6" s="1"/>
  <c r="BY2" i="6" a="1"/>
  <c r="BY2" i="6" s="1"/>
  <c r="BW2" i="6" a="1"/>
  <c r="BW2" i="6" s="1"/>
  <c r="BU2" i="6" a="1"/>
  <c r="BU2" i="6" s="1"/>
  <c r="BS2" i="6" a="1"/>
  <c r="BS2" i="6" s="1"/>
  <c r="BQ2" i="6" a="1"/>
  <c r="BQ2" i="6" s="1"/>
  <c r="BO2" i="6" a="1"/>
  <c r="BO2" i="6" s="1"/>
  <c r="BM2" i="6" a="1"/>
  <c r="BM2" i="6" s="1"/>
  <c r="BK2" i="6" a="1"/>
  <c r="BK2" i="6" s="1"/>
  <c r="BI2" i="6" a="1"/>
  <c r="BI2" i="6" s="1"/>
  <c r="BG2" i="6" a="1"/>
  <c r="BG2" i="6" s="1"/>
  <c r="BE2" i="6" a="1"/>
  <c r="BE2" i="6" s="1"/>
  <c r="BC2" i="6" a="1"/>
  <c r="BC2" i="6" s="1"/>
  <c r="BA2" i="6" a="1"/>
  <c r="BA2" i="6" s="1"/>
  <c r="AY2" i="6" a="1"/>
  <c r="AY2" i="6" s="1"/>
  <c r="AW2" i="6" a="1"/>
  <c r="AW2" i="6" s="1"/>
  <c r="AU2" i="6" a="1"/>
  <c r="AU2" i="6" s="1"/>
  <c r="F28" i="9" l="1"/>
  <c r="AO22" i="2" s="1"/>
  <c r="F26" i="9"/>
  <c r="AO20" i="2" s="1"/>
  <c r="F25" i="9"/>
  <c r="AO19" i="2" s="1"/>
  <c r="F21" i="9"/>
  <c r="AO15" i="2" s="1"/>
  <c r="F22" i="9"/>
  <c r="AO16" i="2" s="1"/>
  <c r="F18" i="9"/>
  <c r="F16" i="9"/>
  <c r="F15" i="9"/>
  <c r="AO9" i="2" s="1"/>
  <c r="F13" i="9"/>
  <c r="F10" i="9"/>
  <c r="F29" i="9"/>
  <c r="F27" i="9"/>
  <c r="F24" i="9"/>
  <c r="AO18" i="2" s="1"/>
  <c r="F23" i="9"/>
  <c r="AO17" i="2" s="1"/>
  <c r="F19" i="9"/>
  <c r="AO13" i="2" s="1"/>
  <c r="F20" i="9"/>
  <c r="AO14" i="2" s="1"/>
  <c r="F17" i="9"/>
  <c r="AO11" i="2" s="1"/>
  <c r="F14" i="9"/>
  <c r="AO8" i="2" s="1"/>
  <c r="F12" i="9"/>
  <c r="AO6" i="2" s="1"/>
  <c r="F11" i="9"/>
  <c r="AO5" i="2" s="1"/>
  <c r="AO23" i="2"/>
  <c r="AO21" i="2"/>
  <c r="AO7" i="2"/>
  <c r="G33" i="1"/>
  <c r="G29" i="1"/>
  <c r="G30" i="1"/>
  <c r="G24" i="1"/>
  <c r="G25" i="1"/>
  <c r="G21" i="1"/>
  <c r="G19" i="1"/>
  <c r="G18" i="1"/>
  <c r="G16" i="1"/>
  <c r="G34" i="1"/>
  <c r="G31" i="1"/>
  <c r="G32" i="1"/>
  <c r="G28" i="1"/>
  <c r="G22" i="1"/>
  <c r="G23" i="1"/>
  <c r="G20" i="1"/>
  <c r="G17" i="1"/>
  <c r="G15" i="1"/>
  <c r="G14" i="1"/>
  <c r="G13" i="1"/>
  <c r="B2" i="6"/>
  <c r="E2" i="6" a="1"/>
  <c r="AJ2" i="3"/>
  <c r="AI2" i="3"/>
  <c r="AH2" i="3"/>
  <c r="AG2" i="3"/>
  <c r="AF2" i="3"/>
  <c r="AE2" i="3"/>
  <c r="AD2" i="3"/>
  <c r="AC2" i="3"/>
  <c r="AB2" i="3"/>
  <c r="AA2" i="3"/>
  <c r="Z2" i="3"/>
  <c r="Y2" i="3"/>
  <c r="X2" i="3"/>
  <c r="W2" i="3"/>
  <c r="V2" i="3"/>
  <c r="U2" i="3"/>
  <c r="T2" i="3"/>
  <c r="S2" i="3"/>
  <c r="R2" i="3"/>
  <c r="Q2" i="3"/>
  <c r="AG84" i="2"/>
  <c r="AG83" i="2"/>
  <c r="AG82" i="2"/>
  <c r="AG81" i="2"/>
  <c r="AG80" i="2"/>
  <c r="AG79" i="2"/>
  <c r="AG78" i="2"/>
  <c r="AG77" i="2"/>
  <c r="AG76" i="2"/>
  <c r="AG75" i="2"/>
  <c r="AG74" i="2"/>
  <c r="AG73" i="2"/>
  <c r="AG72" i="2"/>
  <c r="AG71" i="2"/>
  <c r="AG70" i="2"/>
  <c r="AG69" i="2"/>
  <c r="AG68" i="2"/>
  <c r="AG67" i="2"/>
  <c r="AG66" i="2"/>
  <c r="AG65" i="2"/>
  <c r="AG64" i="2"/>
  <c r="AG63" i="2"/>
  <c r="AG62" i="2"/>
  <c r="AG61" i="2"/>
  <c r="AG60" i="2"/>
  <c r="AG59" i="2"/>
  <c r="AG58" i="2"/>
  <c r="AG57" i="2"/>
  <c r="AG56" i="2"/>
  <c r="AG55" i="2"/>
  <c r="AG54" i="2"/>
  <c r="AG53" i="2"/>
  <c r="AG52" i="2"/>
  <c r="AG51" i="2"/>
  <c r="AG50" i="2"/>
  <c r="AG49" i="2"/>
  <c r="AG48" i="2"/>
  <c r="AG47" i="2"/>
  <c r="AG46" i="2"/>
  <c r="AG45" i="2"/>
  <c r="AG44" i="2"/>
  <c r="AG43" i="2"/>
  <c r="AG42" i="2"/>
  <c r="AG41" i="2"/>
  <c r="AG40" i="2"/>
  <c r="AG39" i="2"/>
  <c r="AG38" i="2"/>
  <c r="AG37" i="2"/>
  <c r="AG36" i="2"/>
  <c r="AG35" i="2"/>
  <c r="AG34" i="2"/>
  <c r="AG33" i="2"/>
  <c r="AG32" i="2"/>
  <c r="AG31" i="2"/>
  <c r="AG30" i="2"/>
  <c r="AG29" i="2"/>
  <c r="AG28" i="2"/>
  <c r="AG27" i="2"/>
  <c r="AG26" i="2"/>
  <c r="AG25" i="2"/>
  <c r="AG24" i="2"/>
  <c r="AG23" i="2"/>
  <c r="AG22" i="2"/>
  <c r="AG21" i="2"/>
  <c r="AG20" i="2"/>
  <c r="AG19" i="2"/>
  <c r="AG18" i="2"/>
  <c r="AG17" i="2"/>
  <c r="AG16" i="2"/>
  <c r="AG15" i="2"/>
  <c r="AG14" i="2"/>
  <c r="AG13" i="2"/>
  <c r="AG12" i="2"/>
  <c r="AG11" i="2"/>
  <c r="AG10" i="2"/>
  <c r="AG9" i="2"/>
  <c r="AG8" i="2"/>
  <c r="AG7" i="2"/>
  <c r="AG6" i="2"/>
  <c r="AG5" i="2"/>
  <c r="AG4" i="2"/>
  <c r="X2" i="2" a="1"/>
  <c r="X2" i="2" s="1"/>
  <c r="W2" i="2" a="1"/>
  <c r="W2" i="2" s="1"/>
  <c r="V2" i="2" a="1"/>
  <c r="V2" i="2" s="1"/>
  <c r="U2" i="2" a="1"/>
  <c r="U2" i="2" s="1"/>
  <c r="T2" i="2" a="1"/>
  <c r="T2" i="2" s="1"/>
  <c r="S2" i="2" a="1"/>
  <c r="S2" i="2" s="1"/>
  <c r="R2" i="2" a="1"/>
  <c r="R2" i="2" s="1"/>
  <c r="Q2" i="2" a="1"/>
  <c r="Q2" i="2" s="1"/>
  <c r="P2" i="2" a="1"/>
  <c r="P2" i="2" s="1"/>
  <c r="O2" i="2" a="1"/>
  <c r="O2" i="2" s="1"/>
  <c r="N2" i="2" a="1"/>
  <c r="N2" i="2" s="1"/>
  <c r="M2" i="2" a="1"/>
  <c r="M2" i="2" s="1"/>
  <c r="L2" i="2" a="1"/>
  <c r="L2" i="2" s="1"/>
  <c r="K2" i="2" a="1"/>
  <c r="K2" i="2" s="1"/>
  <c r="J2" i="2" a="1"/>
  <c r="J2" i="2" s="1"/>
  <c r="I2" i="2" a="1"/>
  <c r="I2" i="2" s="1"/>
  <c r="H2" i="2" a="1"/>
  <c r="H2" i="2" s="1"/>
  <c r="G2" i="2" a="1"/>
  <c r="G2" i="2" s="1"/>
  <c r="F2" i="2" a="1"/>
  <c r="F2" i="2" s="1"/>
  <c r="E2" i="2" a="1"/>
  <c r="E2" i="2" s="1"/>
  <c r="AO10" i="2" l="1"/>
  <c r="AO12" i="2"/>
  <c r="AO4" i="2"/>
  <c r="H18" i="10" a="1"/>
  <c r="H18" i="10" s="1"/>
  <c r="H29" i="10" a="1"/>
  <c r="H29" i="10" s="1"/>
  <c r="H13" i="10" a="1"/>
  <c r="H13" i="10" s="1"/>
  <c r="H16" i="10" a="1"/>
  <c r="H16" i="10" s="1"/>
  <c r="H24" i="10" a="1"/>
  <c r="H24" i="10" s="1"/>
  <c r="H32" i="10" a="1"/>
  <c r="H32" i="10" s="1"/>
  <c r="H19" i="10" a="1"/>
  <c r="H19" i="10" s="1"/>
  <c r="H27" i="10" a="1"/>
  <c r="H27" i="10" s="1"/>
  <c r="H20" i="10" a="1"/>
  <c r="H20" i="10" s="1"/>
  <c r="H28" i="10" a="1"/>
  <c r="H28" i="10" s="1"/>
  <c r="H14" i="10" a="1"/>
  <c r="H14" i="10" s="1"/>
  <c r="H23" i="10" a="1"/>
  <c r="H23" i="10" s="1"/>
  <c r="H31" i="10" a="1"/>
  <c r="H31" i="10" s="1"/>
  <c r="H15" i="10" a="1"/>
  <c r="H15" i="10" s="1"/>
  <c r="H22" i="10" a="1"/>
  <c r="H22" i="10" s="1"/>
  <c r="H30" i="10" a="1"/>
  <c r="H30" i="10" s="1"/>
  <c r="H17" i="10" a="1"/>
  <c r="H17" i="10" s="1"/>
  <c r="H25" i="10" a="1"/>
  <c r="H25" i="10" s="1"/>
  <c r="H21" i="10" a="1"/>
  <c r="H21" i="10" s="1"/>
  <c r="H26" i="10" a="1"/>
  <c r="H26" i="10" s="1"/>
  <c r="E2" i="6"/>
  <c r="AR2" i="6" a="1"/>
  <c r="AR2" i="6" s="1"/>
  <c r="AQ2" i="6" a="1"/>
  <c r="AQ2" i="6" s="1"/>
  <c r="AM2" i="6" a="1"/>
  <c r="AM2" i="6" s="1"/>
  <c r="AI2" i="6" a="1"/>
  <c r="AI2" i="6" s="1"/>
  <c r="AE2" i="6" a="1"/>
  <c r="AE2" i="6" s="1"/>
  <c r="AA2" i="6" a="1"/>
  <c r="AA2" i="6" s="1"/>
  <c r="AN2" i="6" a="1"/>
  <c r="AN2" i="6" s="1"/>
  <c r="AH2" i="6" a="1"/>
  <c r="AH2" i="6" s="1"/>
  <c r="AD2" i="6" a="1"/>
  <c r="AD2" i="6" s="1"/>
  <c r="Z2" i="6" a="1"/>
  <c r="Z2" i="6" s="1"/>
  <c r="AL2" i="6" a="1"/>
  <c r="AL2" i="6" s="1"/>
  <c r="AO2" i="6" a="1"/>
  <c r="AO2" i="6" s="1"/>
  <c r="AK2" i="6" a="1"/>
  <c r="AK2" i="6" s="1"/>
  <c r="AG2" i="6" a="1"/>
  <c r="AG2" i="6" s="1"/>
  <c r="AC2" i="6" a="1"/>
  <c r="AC2" i="6" s="1"/>
  <c r="AP2" i="6" a="1"/>
  <c r="AP2" i="6" s="1"/>
  <c r="AJ2" i="6" a="1"/>
  <c r="AJ2" i="6" s="1"/>
  <c r="AF2" i="6" a="1"/>
  <c r="AF2" i="6" s="1"/>
  <c r="AB2" i="6" a="1"/>
  <c r="AB2" i="6" s="1"/>
  <c r="Y2" i="6" a="1"/>
  <c r="Y2" i="6" s="1"/>
  <c r="H18" i="1" l="1"/>
  <c r="H30" i="1"/>
  <c r="H20" i="1"/>
  <c r="H24" i="1"/>
  <c r="H13" i="1"/>
  <c r="H33" i="1"/>
  <c r="H23" i="1"/>
  <c r="H15" i="1"/>
  <c r="H31" i="1"/>
  <c r="H34" i="1"/>
  <c r="H28" i="1"/>
  <c r="H14" i="1"/>
  <c r="H16" i="1"/>
  <c r="H19" i="1"/>
  <c r="H21" i="1"/>
  <c r="H29" i="1"/>
  <c r="H17" i="1"/>
  <c r="H32" i="1"/>
  <c r="H22" i="1"/>
  <c r="H25" i="1"/>
  <c r="G11" i="9"/>
  <c r="G20" i="9"/>
  <c r="G27" i="9"/>
  <c r="G10" i="9"/>
  <c r="G18" i="9"/>
  <c r="G26" i="9"/>
  <c r="G12" i="9"/>
  <c r="G19" i="9"/>
  <c r="G29" i="9"/>
  <c r="G13" i="9"/>
  <c r="G22" i="9"/>
  <c r="G28" i="9"/>
  <c r="G14" i="9"/>
  <c r="G23" i="9"/>
  <c r="G15" i="9"/>
  <c r="G21" i="9"/>
  <c r="G17" i="9"/>
  <c r="G24" i="9"/>
  <c r="G16" i="9"/>
  <c r="G25"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Wahyu Dewo</author>
  </authors>
  <commentList>
    <comment ref="P7" authorId="0" shapeId="0" xr:uid="{EE1280F8-C4F8-4529-A116-776F68118DC6}">
      <text>
        <r>
          <rPr>
            <b/>
            <sz val="9"/>
            <color indexed="81"/>
            <rFont val="Tahoma"/>
            <family val="2"/>
          </rPr>
          <t>Wahyu Dewo:</t>
        </r>
        <r>
          <rPr>
            <sz val="9"/>
            <color indexed="81"/>
            <rFont val="Tahoma"/>
            <family val="2"/>
          </rPr>
          <t xml:space="preserve">
Klik untuk menyimpan file ke dalam pdf.</t>
        </r>
      </text>
    </comment>
    <comment ref="S7" authorId="0" shapeId="0" xr:uid="{96C76F7D-117B-4E1D-8895-42900181BDBC}">
      <text>
        <r>
          <rPr>
            <b/>
            <sz val="9"/>
            <color indexed="81"/>
            <rFont val="Tahoma"/>
            <family val="2"/>
          </rPr>
          <t>Wahyu Dewo:</t>
        </r>
        <r>
          <rPr>
            <sz val="9"/>
            <color indexed="81"/>
            <rFont val="Tahoma"/>
            <family val="2"/>
          </rPr>
          <t xml:space="preserve">
Klik untuk menyimpan beberapa file sekaligus ke dalam format pdf. File yang disimpan sesuai dengan nomor index (urut) yang ditentukan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Wahyu Dewo</author>
  </authors>
  <commentList>
    <comment ref="C1" authorId="0" shapeId="0" xr:uid="{F3EBF979-5941-4BF7-8DB0-863F8339A673}">
      <text>
        <r>
          <rPr>
            <b/>
            <sz val="9"/>
            <color indexed="81"/>
            <rFont val="Tahoma"/>
            <family val="2"/>
          </rPr>
          <t>Wahyu Dewo:</t>
        </r>
        <r>
          <rPr>
            <sz val="9"/>
            <color indexed="81"/>
            <rFont val="Tahoma"/>
            <family val="2"/>
          </rPr>
          <t xml:space="preserve">
Data terhubung ke google spreadsheet tempat menyimpan hasil form. Saat kompuer terhubung ke internet, Refresh Table untuk memperbaharui tabel sesuai data terbaru. Biasanya butuh waktu sinkronisasi</t>
        </r>
      </text>
    </comment>
    <comment ref="A2" authorId="0" shapeId="0" xr:uid="{A62F8A6A-23B9-4A5B-BC53-DA25B112C055}">
      <text>
        <r>
          <rPr>
            <b/>
            <sz val="9"/>
            <color indexed="81"/>
            <rFont val="Tahoma"/>
            <family val="2"/>
          </rPr>
          <t>Wahyu Dewo:</t>
        </r>
        <r>
          <rPr>
            <sz val="9"/>
            <color indexed="81"/>
            <rFont val="Tahoma"/>
            <family val="2"/>
          </rPr>
          <t xml:space="preserve">
Nomor index muncul secara otomatis berdasarkan urutan mengisi form dan masuknya data ke dalam spreadsheet</t>
        </r>
      </text>
    </comment>
    <comment ref="C2" authorId="0" shapeId="0" xr:uid="{86B7E902-308D-491F-8AD8-2CB0D3BF1AA1}">
      <text>
        <r>
          <rPr>
            <b/>
            <sz val="9"/>
            <color indexed="81"/>
            <rFont val="Tahoma"/>
            <family val="2"/>
          </rPr>
          <t>Wahyu Dewo:</t>
        </r>
        <r>
          <rPr>
            <sz val="9"/>
            <color indexed="81"/>
            <rFont val="Tahoma"/>
            <family val="2"/>
          </rPr>
          <t xml:space="preserve">
Data sudah diolah, apabila ada duplikat  data hanya akan muncul yang terbaru. Duplikat dilihat dari data email.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ED5771-514C-4F3A-8754-71471FF90954}" keepAlive="1" name="Query - Data Base Response" description="Connection to the 'Data Base Response' query in the workbook." type="5" refreshedVersion="7" background="1" saveData="1">
    <dbPr connection="Provider=Microsoft.Mashup.OleDb.1;Data Source=$Workbook$;Location=&quot;Data Base Response&quot;;Extended Properties=&quot;&quot;" command="SELECT * FROM [Data Base Response]"/>
  </connection>
  <connection id="2" xr16:uid="{3F4D42D6-1F1B-489C-9E2C-D524F07BA871}" keepAlive="1" name="Query - Form Responses 1" description="Connection to the 'Form Responses 1' query in the workbook." type="5" refreshedVersion="7" background="1" saveData="1">
    <dbPr connection="Provider=Microsoft.Mashup.OleDb.1;Data Source=$Workbook$;Location=&quot;Form Responses 1&quot;;Extended Properties=&quot;&quot;" command="SELECT * FROM [Form Responses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<sst xmlns="http://schemas.openxmlformats.org/spreadsheetml/2006/main" count="15452" uniqueCount="1251">
  <si>
    <t>URAIAN PAPI KOSTICK DAN HASIL TEST</t>
  </si>
  <si>
    <t>NAMA</t>
  </si>
  <si>
    <t>:</t>
  </si>
  <si>
    <t>JENIS KELAMIN</t>
  </si>
  <si>
    <t>USIA</t>
  </si>
  <si>
    <t>PENDIDIKAN</t>
  </si>
  <si>
    <t>TANGGAL TES</t>
  </si>
  <si>
    <t>JABATAN YANG DILAMAR</t>
  </si>
  <si>
    <t>SIKAP KERJA</t>
  </si>
  <si>
    <t>Hasrat Berprestasi</t>
  </si>
  <si>
    <t>A</t>
  </si>
  <si>
    <t>Kebutuhan Menyelesaikan Tugas dengan Segara</t>
  </si>
  <si>
    <t>N</t>
  </si>
  <si>
    <t>Peran sebagai Pekerja Keras</t>
  </si>
  <si>
    <t>G</t>
  </si>
  <si>
    <t>GAYA KERJA</t>
  </si>
  <si>
    <t>Keteraturan</t>
  </si>
  <si>
    <t>C</t>
  </si>
  <si>
    <t>Minat pada Tugas Mendetail</t>
  </si>
  <si>
    <t>D</t>
  </si>
  <si>
    <t>Tipe Teoretis</t>
  </si>
  <si>
    <t>R</t>
  </si>
  <si>
    <t>AKTIVITAS</t>
  </si>
  <si>
    <t>Tipe Tergesa-Gesa</t>
  </si>
  <si>
    <t>T</t>
  </si>
  <si>
    <t>Semangat untuk Hidup/
Selalu Ingin Tahu</t>
  </si>
  <si>
    <t>V</t>
  </si>
  <si>
    <t>KETAATAN</t>
  </si>
  <si>
    <t>Taat Pada Peraturan</t>
  </si>
  <si>
    <t>W</t>
  </si>
  <si>
    <t>Hasrat untuk Mendukung Atasan</t>
  </si>
  <si>
    <t>F</t>
  </si>
  <si>
    <t>KEPEMIMPINAN</t>
  </si>
  <si>
    <t>Kepemimpinan</t>
  </si>
  <si>
    <t>L</t>
  </si>
  <si>
    <t>Mengendalikan Orang Lain</t>
  </si>
  <si>
    <t>P</t>
  </si>
  <si>
    <t>Kecepat dalam Mengambil Keputusan</t>
  </si>
  <si>
    <t>I</t>
  </si>
  <si>
    <t>PERGAULAN</t>
  </si>
  <si>
    <t>Pergaulan Luas</t>
  </si>
  <si>
    <t>S</t>
  </si>
  <si>
    <t>Kebutuhan untuk Berkelompok</t>
  </si>
  <si>
    <t>B</t>
  </si>
  <si>
    <t>Kebutuhan untuk Dekat dan Menyayangi</t>
  </si>
  <si>
    <t>O</t>
  </si>
  <si>
    <t>Kebutuhan untuk Diperhatikan</t>
  </si>
  <si>
    <t>X</t>
  </si>
  <si>
    <t>SIFAT</t>
  </si>
  <si>
    <t>Pengendalian Emosi</t>
  </si>
  <si>
    <t>E</t>
  </si>
  <si>
    <t>Kebutuhan untuk Memaksakan Pendapat</t>
  </si>
  <si>
    <t>K</t>
  </si>
  <si>
    <t>Hasrat untuk Berubah</t>
  </si>
  <si>
    <t>Z</t>
  </si>
  <si>
    <t>Pernyataan</t>
  </si>
  <si>
    <t>Huruf</t>
  </si>
  <si>
    <t>Pertanyaan</t>
  </si>
  <si>
    <t>a</t>
  </si>
  <si>
    <t>b</t>
  </si>
  <si>
    <t>Batas Bawah</t>
  </si>
  <si>
    <t>Batas Atas</t>
  </si>
  <si>
    <t>Karakteristik</t>
  </si>
  <si>
    <t>Saya seorang pekerja keras</t>
  </si>
  <si>
    <t>Saya bukan seorang pemurung</t>
  </si>
  <si>
    <t>1a</t>
  </si>
  <si>
    <t>12a</t>
  </si>
  <si>
    <t>23a</t>
  </si>
  <si>
    <t>34a</t>
  </si>
  <si>
    <t>45a</t>
  </si>
  <si>
    <t>56a</t>
  </si>
  <si>
    <t>67a</t>
  </si>
  <si>
    <t>78a</t>
  </si>
  <si>
    <t>89a</t>
  </si>
  <si>
    <t>1b</t>
  </si>
  <si>
    <t>2b</t>
  </si>
  <si>
    <t>80b</t>
  </si>
  <si>
    <t>70b</t>
  </si>
  <si>
    <t>60b</t>
  </si>
  <si>
    <t>50b</t>
  </si>
  <si>
    <t>40b</t>
  </si>
  <si>
    <t>30b</t>
  </si>
  <si>
    <t>20b</t>
  </si>
  <si>
    <t>10b</t>
  </si>
  <si>
    <t>10a</t>
  </si>
  <si>
    <t>9b</t>
  </si>
  <si>
    <t>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t>
  </si>
  <si>
    <t>Saya suka bekerja lebih baik dari orang lain</t>
  </si>
  <si>
    <t>Saya suka mengerjakan apa yang sedang saya kerjakan, sampai selesai</t>
  </si>
  <si>
    <t>11a</t>
  </si>
  <si>
    <t>22a</t>
  </si>
  <si>
    <t>33a</t>
  </si>
  <si>
    <t>44a</t>
  </si>
  <si>
    <t>55a</t>
  </si>
  <si>
    <t>66a</t>
  </si>
  <si>
    <t>77a</t>
  </si>
  <si>
    <t>88a</t>
  </si>
  <si>
    <t>88b</t>
  </si>
  <si>
    <t>12b</t>
  </si>
  <si>
    <t>13b</t>
  </si>
  <si>
    <t>69b</t>
  </si>
  <si>
    <t>59b</t>
  </si>
  <si>
    <t>49b</t>
  </si>
  <si>
    <t>39b</t>
  </si>
  <si>
    <t>29b</t>
  </si>
  <si>
    <t>19b</t>
  </si>
  <si>
    <t>9a</t>
  </si>
  <si>
    <t>20a</t>
  </si>
  <si>
    <t>Saya suka menunjukkan caranya melaksanakan sesuatu hal</t>
  </si>
  <si>
    <t>Saya ingin bekerja sebaik mungkin</t>
  </si>
  <si>
    <t>21a</t>
  </si>
  <si>
    <t>32a</t>
  </si>
  <si>
    <t>43a</t>
  </si>
  <si>
    <t>54a</t>
  </si>
  <si>
    <t>65a</t>
  </si>
  <si>
    <t>76a</t>
  </si>
  <si>
    <t>87a</t>
  </si>
  <si>
    <t>87b</t>
  </si>
  <si>
    <t>77b</t>
  </si>
  <si>
    <t>23b</t>
  </si>
  <si>
    <t>24b</t>
  </si>
  <si>
    <t>58b</t>
  </si>
  <si>
    <t>48b</t>
  </si>
  <si>
    <t>38b</t>
  </si>
  <si>
    <t>28b</t>
  </si>
  <si>
    <t>18b</t>
  </si>
  <si>
    <t>8b</t>
  </si>
  <si>
    <t>8a</t>
  </si>
  <si>
    <t>19a</t>
  </si>
  <si>
    <t>30a</t>
  </si>
  <si>
    <t>90b</t>
  </si>
  <si>
    <t>Sangat berambisi utk berprestasi dan menjadi yg terbaik, menyukai tantangan, cenderung mengejar kesempurnaan, menetapkan target yg tinggi, 'self-starter', merumuskan kerja dg baik. Tdk realistis akan kemampuannya, sulit dipuas- kan, mudah kecewa, harapan yg tinggi mungkin mengganggu org lain.</t>
  </si>
  <si>
    <t>Saya suka berkelakar</t>
  </si>
  <si>
    <t>Saya senang mengatakan kepada orang lain, apa yang harus dilakukannya</t>
  </si>
  <si>
    <t>31a</t>
  </si>
  <si>
    <t>42a</t>
  </si>
  <si>
    <t>53a</t>
  </si>
  <si>
    <t>64a</t>
  </si>
  <si>
    <t>75a</t>
  </si>
  <si>
    <t>86a</t>
  </si>
  <si>
    <t>86b</t>
  </si>
  <si>
    <t>76b</t>
  </si>
  <si>
    <t>66b</t>
  </si>
  <si>
    <t>34b</t>
  </si>
  <si>
    <t>35b</t>
  </si>
  <si>
    <t>47b</t>
  </si>
  <si>
    <t>37b</t>
  </si>
  <si>
    <t>27b</t>
  </si>
  <si>
    <t>17b</t>
  </si>
  <si>
    <t>7b</t>
  </si>
  <si>
    <t>7a</t>
  </si>
  <si>
    <t>18a</t>
  </si>
  <si>
    <t>29a</t>
  </si>
  <si>
    <t>40a</t>
  </si>
  <si>
    <t>90a</t>
  </si>
  <si>
    <t>Tidak terlalu merasa perlu untuk menuntaskan sendiri tugas-tugasnya, senang menangani beberapa pekerjaan sekaligus, mudah mendelegasikan tugas. Komitmen rendah, cenderung meninggalkan tugas  sebelum tuntas, kon-  sentrasi mudah buyar, mungkin suka berpindah pekerjaan.</t>
  </si>
  <si>
    <t>Saya suka menggabungkan diri dengan kelompok - kelompok</t>
  </si>
  <si>
    <t>Saya suka diperhatikan oleh kelompok - kelompok</t>
  </si>
  <si>
    <t>41a</t>
  </si>
  <si>
    <t>52a</t>
  </si>
  <si>
    <t>63a</t>
  </si>
  <si>
    <t>74a</t>
  </si>
  <si>
    <t>85a</t>
  </si>
  <si>
    <t>85b</t>
  </si>
  <si>
    <t>75b</t>
  </si>
  <si>
    <t>65b</t>
  </si>
  <si>
    <t>55b</t>
  </si>
  <si>
    <t>45b</t>
  </si>
  <si>
    <t>46b</t>
  </si>
  <si>
    <t>36b</t>
  </si>
  <si>
    <t>26b</t>
  </si>
  <si>
    <t>16b</t>
  </si>
  <si>
    <t>6b</t>
  </si>
  <si>
    <t>6a</t>
  </si>
  <si>
    <t>17a</t>
  </si>
  <si>
    <t>28a</t>
  </si>
  <si>
    <t>39a</t>
  </si>
  <si>
    <t>50a</t>
  </si>
  <si>
    <t xml:space="preserve">Cukup memiliki komitmen untuk menuntaskan tugas, akan tetapi jika memungkinkan akan mendelegasikan sebagian dari pekerjaan nya kepada orang lain.  </t>
  </si>
  <si>
    <t>Saya senang bersahabat intim dengan seseorang</t>
  </si>
  <si>
    <t>Saya senang bersahabat dengan sekelompok orang</t>
  </si>
  <si>
    <t>51a</t>
  </si>
  <si>
    <t>62a</t>
  </si>
  <si>
    <t>73a</t>
  </si>
  <si>
    <t>84a</t>
  </si>
  <si>
    <t>84b</t>
  </si>
  <si>
    <t>74b</t>
  </si>
  <si>
    <t>64b</t>
  </si>
  <si>
    <t>54b</t>
  </si>
  <si>
    <t>44b</t>
  </si>
  <si>
    <t>56b</t>
  </si>
  <si>
    <t>57b</t>
  </si>
  <si>
    <t>25b</t>
  </si>
  <si>
    <t>15b</t>
  </si>
  <si>
    <t>5b</t>
  </si>
  <si>
    <t>5a</t>
  </si>
  <si>
    <t>16a</t>
  </si>
  <si>
    <t>27a</t>
  </si>
  <si>
    <t>38a</t>
  </si>
  <si>
    <t>49a</t>
  </si>
  <si>
    <t>60a</t>
  </si>
  <si>
    <t>Saya cepat berubah bila hal itu diperlukan</t>
  </si>
  <si>
    <t>Saya berusaha untuk intim dengan teman - teman</t>
  </si>
  <si>
    <t>61a</t>
  </si>
  <si>
    <t>72a</t>
  </si>
  <si>
    <t>83a</t>
  </si>
  <si>
    <t>83b</t>
  </si>
  <si>
    <t>73b</t>
  </si>
  <si>
    <t>63b</t>
  </si>
  <si>
    <t>53b</t>
  </si>
  <si>
    <t>43b</t>
  </si>
  <si>
    <t>33b</t>
  </si>
  <si>
    <t>67b</t>
  </si>
  <si>
    <t>68b</t>
  </si>
  <si>
    <t>14b</t>
  </si>
  <si>
    <t>4b</t>
  </si>
  <si>
    <t>4a</t>
  </si>
  <si>
    <t>15a</t>
  </si>
  <si>
    <t>26a</t>
  </si>
  <si>
    <t>37a</t>
  </si>
  <si>
    <t>48a</t>
  </si>
  <si>
    <t>59a</t>
  </si>
  <si>
    <t>70a</t>
  </si>
  <si>
    <t>89b</t>
  </si>
  <si>
    <t>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t>
  </si>
  <si>
    <t>Saya suka membalas dendam bila saya benar benar disakiti</t>
  </si>
  <si>
    <t>Saya suka melakukan hal-hal yang baru dan berbeda</t>
  </si>
  <si>
    <t>71a</t>
  </si>
  <si>
    <t>82a</t>
  </si>
  <si>
    <t>82b</t>
  </si>
  <si>
    <t>72b</t>
  </si>
  <si>
    <t>62b</t>
  </si>
  <si>
    <t>52b</t>
  </si>
  <si>
    <t>42b</t>
  </si>
  <si>
    <t>32b</t>
  </si>
  <si>
    <t>22b</t>
  </si>
  <si>
    <t>78b</t>
  </si>
  <si>
    <t>79b</t>
  </si>
  <si>
    <t>3b</t>
  </si>
  <si>
    <t>3a</t>
  </si>
  <si>
    <t>14a</t>
  </si>
  <si>
    <t>25a</t>
  </si>
  <si>
    <t>36a</t>
  </si>
  <si>
    <t>47a</t>
  </si>
  <si>
    <t>58a</t>
  </si>
  <si>
    <t>69a</t>
  </si>
  <si>
    <t>80a</t>
  </si>
  <si>
    <t>Santai, kerja adalah sesuatu yang menyenangkan-bukan beban yg mem- butuhkan usaha besar. Mungkin termotivasi utk mencari cara atau sistem yg dpt mempermudah dirinya dlm menyelesaikan pekerjaan, akan ber- usaha menghindari kerja keras, sehingga dapat memberi kesan malas.</t>
  </si>
  <si>
    <t>Saya ingin atasan saya menyukai saya</t>
  </si>
  <si>
    <t>Saya suka mengatakan kepada orang lain, bila mereka salah</t>
  </si>
  <si>
    <t>81a</t>
  </si>
  <si>
    <t>81b</t>
  </si>
  <si>
    <t>71b</t>
  </si>
  <si>
    <t>61b</t>
  </si>
  <si>
    <t>51b</t>
  </si>
  <si>
    <t>41b</t>
  </si>
  <si>
    <t>31b</t>
  </si>
  <si>
    <t>21b</t>
  </si>
  <si>
    <t>11b</t>
  </si>
  <si>
    <t>2a</t>
  </si>
  <si>
    <t>13a</t>
  </si>
  <si>
    <t>24a</t>
  </si>
  <si>
    <t>35a</t>
  </si>
  <si>
    <t>46a</t>
  </si>
  <si>
    <t>57a</t>
  </si>
  <si>
    <t>68a</t>
  </si>
  <si>
    <t>79a</t>
  </si>
  <si>
    <t>Saya suka mengikuti perintah-perintah yang diberikan kepada saya</t>
  </si>
  <si>
    <t>Saya suka menyenangkan hati orang yang memimpin saya</t>
  </si>
  <si>
    <t>Saya mencoba sekuat tenaga</t>
  </si>
  <si>
    <t>Saya seorang yang tertib. Saya meletakkan segala sesuatu pada tempatnya</t>
  </si>
  <si>
    <t>Ingin tampil sbg pekerja keras, sangat suka bila orang lain meman- dangnya sbg pekerja keras.  Cenderung menciptakan pekerjaan yang tidak perlu agar terlihat tetap sibuk, kadang kala tanpa  tujuan yang jelas.</t>
  </si>
  <si>
    <t>Saya membuat orang lain melakukan apa yang saya inginkan</t>
  </si>
  <si>
    <t>Saya bukan orang yang cepat gusar</t>
  </si>
  <si>
    <t>Lebih mementingkan fleksibilitas daripada struktur, pendekatan kerja lebih ditentukan oleh situasi daripada oleh perencanaan sebelumnya, mudah beradaptasi.  Tidak mempedulikan keteraturan atau kerapihan, ceroboh.</t>
  </si>
  <si>
    <t>Saya suka mengatakan kepada kelompok, apa yang harus dilakukan</t>
  </si>
  <si>
    <t>Saya menekuni satu pekerjaan sampai selesai</t>
  </si>
  <si>
    <t>Saya ingin tampak bersemangat dan menarik</t>
  </si>
  <si>
    <t>Saya ingin menjadi sangat sukses</t>
  </si>
  <si>
    <t>Saya suka menyelaraskan diri dengan kelompok</t>
  </si>
  <si>
    <t>Saya suka membantu orang lain menentukan pendapatnya</t>
  </si>
  <si>
    <t>Saya cemas kalau orang lain tidak menyukasi saya</t>
  </si>
  <si>
    <t>Saya Senang kalau orang-orang memperhatikan saya</t>
  </si>
  <si>
    <t>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t>
  </si>
  <si>
    <t>Saya suka mencoba sesuatu yang baru</t>
  </si>
  <si>
    <t>Saya lebih suka bekerja bersama orang-orang daripada bekerja sendiri</t>
  </si>
  <si>
    <t>Kadang-Kadang saya menyalahkan orang lain bila terjadi sesuatu kesalahan</t>
  </si>
  <si>
    <t>Saya cemas bila seseorang tidak menyukai saya</t>
  </si>
  <si>
    <t>Saya suka mencoba pekerjaan-pekerjaan yang baru dan berbeda</t>
  </si>
  <si>
    <t xml:space="preserve">Sangat menyukai detail, sangat peduli akan akurasi dan keleng- kapan data.  Cenderung terlalu terlibat dengan detail sehingga melupakan tujuan utama.  </t>
  </si>
  <si>
    <t>Saya menyukai petunjuk yang terinci untuk melakukan sesuatu pekerjaan</t>
  </si>
  <si>
    <t>Saya suka mengatakan kepada orang lain bila mereka mengganggu saya</t>
  </si>
  <si>
    <t xml:space="preserve">Tipe pelaksana, praktis - pragmatis, mengandalkan pengalaman  masa lalu dan intuisi. Bekerja tanpa perencanaan, mengandalkan perasaan.  </t>
  </si>
  <si>
    <t>Saya selalu mencoba sekuat tenaga</t>
  </si>
  <si>
    <t>Saya Senang Bekerja dengan sangat cermat dan hati-hati</t>
  </si>
  <si>
    <t>Saya adalah seorang pemimpin yang baik</t>
  </si>
  <si>
    <t>Saya mengorganisir tugas-tugas secara baik</t>
  </si>
  <si>
    <t>Saya mudah menjadi gusar</t>
  </si>
  <si>
    <t>Saya seorang yang lambat dalam membuat keputusan</t>
  </si>
  <si>
    <t>Tipe pemikir, sangat berminat pada gagasan, konsep, teori,menca- ri alternatif baru, menyukai perencanaan. Mungkin sulit dimengerti  oleh orang lain, terlalu teoritis dan tidak praktis, mengawang-awang dan berbelit-belit.</t>
  </si>
  <si>
    <t>Saya senang mengerjakan beberapa pekerjaan pada waktu yang bersamaan</t>
  </si>
  <si>
    <t>Bila dalam kelompok, saya lebih suka diam</t>
  </si>
  <si>
    <t>Saya senang bila diundang</t>
  </si>
  <si>
    <t>saya ingin melakukan sesuatu lebih baik dari orang lain</t>
  </si>
  <si>
    <t>Saya suka berteman intim dengan teman-teman saya</t>
  </si>
  <si>
    <t>Saya suka memberi nasihat kepada orang lain</t>
  </si>
  <si>
    <t xml:space="preserve">Cekatan, selalu siaga, bekerja cepat, ingin segera menyelesaikan tugas.  Negatifnya : Tegang, cemas, impulsif, mungkin ceroboh, banyak gerakan yang tidak perlu.  </t>
  </si>
  <si>
    <t>Saya suka menceritakan keberhasilan saya dalam mengerjakan tugas</t>
  </si>
  <si>
    <t>Bila saya benar, saya suka memperhatikannya "mati-matian"</t>
  </si>
  <si>
    <t>Saya suka bergabung ke dalam suatu kelompok</t>
  </si>
  <si>
    <t xml:space="preserve">Dapat bekerja di belakang meja dan senang jika sesekali harus terjun ke lapangan atau melaksanakan tugas-tugas yang bersifat mobile.  </t>
  </si>
  <si>
    <t>Saya tidak mau berbeda dengan orang lain</t>
  </si>
  <si>
    <t>Saya berusaha untuk sangat intim dengan orang-orang</t>
  </si>
  <si>
    <t>Saya suka diajari mengenai caranya mengerjakan suatu pekerjaan</t>
  </si>
  <si>
    <t>Saya mudah merasa jemu (bosan)</t>
  </si>
  <si>
    <t>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t>
  </si>
  <si>
    <t>Saya bekerja "keras"</t>
  </si>
  <si>
    <t>Saya banyak berpikir dan berencana</t>
  </si>
  <si>
    <t>Saya memimpin kelompok</t>
  </si>
  <si>
    <t>Hal-hal yang kecil (Detail) menarik hati saya</t>
  </si>
  <si>
    <t>Saya cepat dan mudah mengambil keputusan</t>
  </si>
  <si>
    <t>saya meletakkan segala sesuatu secara rapi dan teratur</t>
  </si>
  <si>
    <t>Patuh pada kebijaksanaan, peraturan dan struktur organisasi. Ingin segala sesuatunya diuraikan secara rinci, kurang memiliki inisiatif, tdk fleksibel, terlalu tergantung pada organisasi, berharap 'disuapi'.</t>
  </si>
  <si>
    <t>Tugas-tugas saya kerjakan secara cepat</t>
  </si>
  <si>
    <t>saya jarang marah atau sedih</t>
  </si>
  <si>
    <t>Saya ingin menjadi bagian dari kelompok</t>
  </si>
  <si>
    <t>Pada suatu waktu tertentu, saya hanya ingin mengerjakan satu tugas saja</t>
  </si>
  <si>
    <t>Saya berusaha untuk intim dengan teman-teman saya</t>
  </si>
  <si>
    <t>Saya berusaha keras untuk menjadi yang terbaik</t>
  </si>
  <si>
    <t>Saya menyukai mode baju baru dan tipe-tipe mobil baru</t>
  </si>
  <si>
    <t>Saya ingin menjadi penanggung jawab bagi orang-orang lain</t>
  </si>
  <si>
    <t>Loyal, berusaha dekat dg pribadi atasan, ingin menyenangkan atasan, sadar akan harapan atasan akan dirinya.  Terlalu memper- hatikan cara menyenangkan atasan, tidak berani berpendirian lain, tidak mandiri.</t>
  </si>
  <si>
    <t>Saya suka berdebat</t>
  </si>
  <si>
    <t>Saya ingin diperhatikan</t>
  </si>
  <si>
    <t>Puas dengan peran sebagai bawahan, memberikan kesempatan  pada orang lain untuk memimpin, tidak dominan. Tidak percaya diri; sama sekali tidak berminat untuk berperan sebagai pemimpin; ber- sikap pasif dalam kelompok.</t>
  </si>
  <si>
    <t>Saya tertarik menjadi anggota dari suatu kelompok</t>
  </si>
  <si>
    <t>Saya senang mengikuti aturan secara tertib</t>
  </si>
  <si>
    <t>Saya suka orang-orang mengenal saya benar-benar</t>
  </si>
  <si>
    <t xml:space="preserve">Kurang percaya diri dan kurang berminat utk menjadi pemimpin      </t>
  </si>
  <si>
    <t>Saya sangat menyenangkan</t>
  </si>
  <si>
    <t>Orang lain beranggapan bahwa saya adalah seorang pemimpin yang baik</t>
  </si>
  <si>
    <t>Saya berpikir jauh ke depan dan terinci</t>
  </si>
  <si>
    <t xml:space="preserve">Percaya diri dan ingin berperan sebagai pemimpin      </t>
  </si>
  <si>
    <t>Seringkali saya memanfaatkan peluang</t>
  </si>
  <si>
    <t>Saya senang memperhatikan hal-hal sampai sekecil - kecilnya</t>
  </si>
  <si>
    <t>Sangat percaya diri utk berperan sbg atasan &amp; sangat mengharapkan posisi tersebut. Lebih mementingkan citra &amp; status kepemimpinannya dari pada efektifitas kelompok, mungkin akan tampil angkuh atau terlalu percaya diri.</t>
  </si>
  <si>
    <t>Orang lain menganggap saya bekerja cepat</t>
  </si>
  <si>
    <t>Orang lain menganggap saya dapat melakukan penataan yang rapi dan teratur</t>
  </si>
  <si>
    <t xml:space="preserve">Permisif, akan memberikan kesempatan pada orang lain untuk memimpin. Tidak mau mengontrol orang lain dan tidak mau mempertanggung jawabkan hasil kerja bawahannya.  </t>
  </si>
  <si>
    <t>Saya menyukai permainan-permainan dan olahraga</t>
  </si>
  <si>
    <t>Enggan mengontrol org lain &amp; tidak mau mempertanggung jawabkan hasil kerja bawahannya, lebih memberi kebebasan kpd bawahan utk memilih cara sendiri dlm penyelesaian tugas dan meminta bawahan  utk mempertanggungjawabkan hasilnya masing-masing.</t>
  </si>
  <si>
    <t>Saya senang bila orang-orang dapat intim dan bersahabat</t>
  </si>
  <si>
    <t>Saya selalu berusaha menyelesaikan apa yang telah saya mulai</t>
  </si>
  <si>
    <t>Cenderung enggan melakukan fungsi pengarahan, pengendalian dan pengawasan, kurang aktif memanfaatkan kapasitas bawahan secara optimal, cenderung bekerja sendiri dalam mencapai tujuan kelompok.</t>
  </si>
  <si>
    <t>Saya suka bereksperimen dan mencoba sesuatu yang baru</t>
  </si>
  <si>
    <t>Saya suka mengerjakan pekerjaan-pekerjaan yang sulit dengan baik</t>
  </si>
  <si>
    <t>Saya senang diperlakukan secara adil</t>
  </si>
  <si>
    <t>Saya senang mengajari orang lain bagaimana caranya mengerjakan sesuatu</t>
  </si>
  <si>
    <t xml:space="preserve">Dominan dan bertanggung jawab, akan melakukan fungsi pengarahan, pengendalian dan pengawasan    </t>
  </si>
  <si>
    <t>Saya suka mengerjakan apa yang diharapkan dari saya</t>
  </si>
  <si>
    <t>Saya suka menarik perhatian</t>
  </si>
  <si>
    <t>Sangat dominan, sangat mempengaruhi &amp; mengawasi org lain, bertanggung jawab atas tindakan &amp; hasil kerja bawahan. Posesif, tdk ingin berada di  bawah pimpinan org lain, cemas bila tdk berada di posisi pemimpin,  mungkin sulit utk bekerja sama dgn rekan yg sejajar kedudukannya.</t>
  </si>
  <si>
    <t>Saya suka petunjuk-petunjuk terinci dalam melaksanakan pekerjaan</t>
  </si>
  <si>
    <t>Saya senang berada bersama dengan orang lain</t>
  </si>
  <si>
    <t xml:space="preserve">Sangat berhati - hati, memikirkan langkah- langkahnya secara ber- sungguh - sungguh. Lamban dlm mengambil keputusan, terlalu lama merenung, cenderung menghindar mengambil keputusan.  </t>
  </si>
  <si>
    <t>Saya selalu berusaha mengerjakan tugas secara sempurna</t>
  </si>
  <si>
    <t>Orang lain menganggap, saya tidak mengenal lelah, dalam kerja sehari-hari</t>
  </si>
  <si>
    <t>Saya tergolong tipe pemimpin</t>
  </si>
  <si>
    <t>Saya mudah berteman</t>
  </si>
  <si>
    <t>Saya memanfaatkan peluang-peluang</t>
  </si>
  <si>
    <t>Saya banyak berpikir</t>
  </si>
  <si>
    <t>Saya bekerja dengan kecepatan yang mantap dan cepat</t>
  </si>
  <si>
    <t>Saya senang mengerjakan hal-hal yang detail</t>
  </si>
  <si>
    <t>Sangat yakin dl mengambil keputusan, cepat tanggap thd situasi, berani mengambil resiko, mau memanfaatkan kesempatan. Impulsif, dpt mem- buat keputusan yg tdk praktis, cenderung lebih mementingkan kecepatan daripada akurasi, tdk sabar, cenderung meloncat pd keputusan.</t>
  </si>
  <si>
    <t>Saya memiliki banyak energi untuk permainan-permainan dan olahraga</t>
  </si>
  <si>
    <t>saya menempatkan segala sesuatunya secara rapih dan teratur</t>
  </si>
  <si>
    <t xml:space="preserve">Dpt. bekerja sendiri, tdk membutuhkan kehadiran org lain. Menarik diri, kaku dlm bergaul, canggung dlm situasi sosial, lebih memperha- tikan hal - hal lain daripada manusia.  </t>
  </si>
  <si>
    <t>Saya bergaul baik dengan semua orang</t>
  </si>
  <si>
    <t>Saya pandai mengendalikan diri</t>
  </si>
  <si>
    <t>Saya ingin berkenalan dengan orang-orang baru dan mengerjakan hal baru</t>
  </si>
  <si>
    <t>Saya selalu ingin menyelesaikan pekerjaan yang sudah saya mulai</t>
  </si>
  <si>
    <t>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t>
  </si>
  <si>
    <t>Biasanya saya bersikeras mengenai apa yang saya yakini</t>
  </si>
  <si>
    <t>Biasanya saya suka bekerja keras</t>
  </si>
  <si>
    <t>Saya menyukai saran-saran dari orang-orang yang saya kagumi</t>
  </si>
  <si>
    <t>Saya senang mengatur orang lain</t>
  </si>
  <si>
    <t xml:space="preserve">Selektif dlm bergabung dg kelompok, hanya mau berhubungan dg kelompok di lingkungan kerja apabila bernilai &amp; sesuai minat, tdk terlalu mudah dipengaruhi.  </t>
  </si>
  <si>
    <t>Saya biarkan orang-orang lain mempengaruhi saya</t>
  </si>
  <si>
    <t>Saya suka menerima banyak perhatian</t>
  </si>
  <si>
    <t>Suka bergabung dlm kelompok, sadar akan sikap &amp; kebutuhan ke- lompok, suka bekerja sama, ingin menjadi bagian dari kelompok, ingin disukai &amp; diakui oleh lingkungan; sangat tergantung pd kelom- pok, lebih memperhatikan kebutuhan kelompok daripada pekerjaan.</t>
  </si>
  <si>
    <t>Biasanya saya bekerja sangat keras</t>
  </si>
  <si>
    <t>Biasanya saya bekerja cepat</t>
  </si>
  <si>
    <t>Menjaga jarak, lebih memperhatikan hal - hal kedinasan, tdk mudah dipengaruhi oleh individu tertentu, objektif &amp; analitis. Tampil dingin, tdk acuh, tdk ramah, suka berahasia, mungkin tdk sadar akan pe- rasaan org lain, &amp; mungkin sulit menyesuaikan diri.</t>
  </si>
  <si>
    <t>Bila saya berbicara, kelompok akan mendengarkan</t>
  </si>
  <si>
    <t>Saya terampil mempergunakan alat-alat kerja</t>
  </si>
  <si>
    <t>Saya lambat membina persahabatan</t>
  </si>
  <si>
    <t>Saya lambat dalam mengambil keputusan</t>
  </si>
  <si>
    <t>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t>
  </si>
  <si>
    <t>Biasanya saya makan secara cepat</t>
  </si>
  <si>
    <t>Saya suka membaca</t>
  </si>
  <si>
    <t xml:space="preserve">Sederhana, rendah hati, tulus, tidak sombong dan tidak suka menam- pilkan diri. Terlalu sederhana, cenderung merendahkan kapasitas diri, tidak percaya diri, cenderung menarik diri dan pemalu.  </t>
  </si>
  <si>
    <t>Saya menyukai pekerjaan yang memungkinkan saya berkeliling</t>
  </si>
  <si>
    <t>Saya menyukai pekerjaan yang harus dilakukan secara teliti</t>
  </si>
  <si>
    <t>Saya berteman sebanyak mungkin</t>
  </si>
  <si>
    <t>Saya dapat menemukan hal-hal yang telah saya pindahkan</t>
  </si>
  <si>
    <t>Perencanaan saya jauh ke masa depan</t>
  </si>
  <si>
    <t>saya selalu menyenangkan</t>
  </si>
  <si>
    <t xml:space="preserve">Bangga akan diri dan gayanya sendiri, senang menjadi pusat perha- tian, mengharapkan penghargaan dari lingkungan. Mencari-cari perhatian dan suka menyombongkan diri.  </t>
  </si>
  <si>
    <t>Saya merasa bangga akan nama baik saya</t>
  </si>
  <si>
    <t>Saya tetap menekuni satu permasalahan sampai ia terselesaikan</t>
  </si>
  <si>
    <t>Sangat terbuka, terus terang, mudah terbaca (dari air muka, tindakan, perkataan, sikap). Tidak dapat mengendalikan emosi, cepat  bereaksi, kurang mengindahkan/tidak mempunyai 'nilai' yg meng- haruskannya menahan emosi.</t>
  </si>
  <si>
    <t>Saya suka menyenangkan hati Orang-orang yang saya kagumi</t>
  </si>
  <si>
    <t>Saya suka menjadi seseorang yang berhasil</t>
  </si>
  <si>
    <t>Saya senang bila orang-orang lain mengambil keputusan untuk kelompok</t>
  </si>
  <si>
    <t>Saya suka mengambil keputusan untuk kelompok</t>
  </si>
  <si>
    <t>Saya selalu berusaha sangat keras</t>
  </si>
  <si>
    <t xml:space="preserve">Mampu menyimpan pendapat atau perasaannya, tenang, dapat  mengendalikan emosi, menjaga jarak. Tampil pasif dan tidak acuh, mungkin sulit mengungkapkan emosi/perasaan/pandangan.  </t>
  </si>
  <si>
    <t>Biasanya kelompok saya mengerjakan hal-hal yang saya inginkan</t>
  </si>
  <si>
    <t>Biasanya saya tergesa-gesa</t>
  </si>
  <si>
    <t>Sabar, tidak menyukai konflik. Mengelak atau menghindar dari konflik, pasif, menekan atau menyembunyikan perasaan sesungguhnya,  menghindari konfrontasi, lari dari konflik, tidak mau mengakui adanya konflik.</t>
  </si>
  <si>
    <t>Saya seringkali merasa lelah</t>
  </si>
  <si>
    <t>Saya lambat di dalam mengambil keputusan</t>
  </si>
  <si>
    <t xml:space="preserve">Lebih suka menghindari konflik, akan mencari rasionalisasi untuk  dapat menerima situasi dan melihat permasalahan dari sudut pan- dang orang lain.  </t>
  </si>
  <si>
    <t>Saya bekerja secara cepat</t>
  </si>
  <si>
    <t>Saya mudah mendapatkan Kawan</t>
  </si>
  <si>
    <t xml:space="preserve">Tidak mencari atau menghindari konflik, mau mendengarkan pan- dangan orang lain tetapi dapat menjadi keras kepala saat memper- tahankan pandangannya.  </t>
  </si>
  <si>
    <t>Biasanya saya bersemangat atau bergairah</t>
  </si>
  <si>
    <t>Sebagian besar waktu saya untuk berpikir</t>
  </si>
  <si>
    <t>Saya sangat hangat kepada orang-orang</t>
  </si>
  <si>
    <t>Saya menyukai pekerjaan yang menuntut ketepatan</t>
  </si>
  <si>
    <t xml:space="preserve">Terbuka, jujur, terus terang, asertif, agresif, reaktif, mudah tersinggung, mudah meledak, curiga, berprasangka, suka berkelahi atau ber- konfrontasi, berpikir negatif.  </t>
  </si>
  <si>
    <t>Saya banyak berpikir dan merencana</t>
  </si>
  <si>
    <t>Saya meletakkan segala sesuatu pada tempatnya</t>
  </si>
  <si>
    <t>Mudah beradaptasi dg pekerjaan rutin tanpa merasa bosan, tidak mem- butuhkan variasi, menyukai lingkungan stabil dan tidak berubah. Konservatif, menolak perubahan, sulit menerima hal-hal baru, tidak dapat beradaptasi dengan situasi yg  berbeda-beda.</t>
  </si>
  <si>
    <t>Saya suka tugas yang perlu ditekuni sampai kepada hal sedetilnya</t>
  </si>
  <si>
    <t>Saya tidak cepat marah</t>
  </si>
  <si>
    <t>Saya senang mengikuti orang-orang yang saya kagumi</t>
  </si>
  <si>
    <t>Saya selalu menyelesaikan pekerjaan yang saya mulai</t>
  </si>
  <si>
    <t>Saya menyukai petunjuk-petunjuk yang jelas</t>
  </si>
  <si>
    <t>Saya suka bekerja keras</t>
  </si>
  <si>
    <t>Saya mengejar apa yang saya inginkan</t>
  </si>
  <si>
    <t>Sangat menyukai perubahan, gagasan baru/variasi, aktif mencari per- ubahan, antusias dg hal-hal baru, fleksibel dlm berpikir, mudah beradap- tasi pd situasi yg berbeda-beda. Gelisah, frustasi, mudah bosan, sangat membutuhkan variasi, tidak menyukai tugas/situasi yg rutin-monoton.</t>
  </si>
  <si>
    <t>Saya membuat orang lain bekerja keras</t>
  </si>
  <si>
    <t>Saya adalah seorang yang "gampangan" (Tidak banyak pertimbangan)</t>
  </si>
  <si>
    <t>Saya membuat keputusan-keputusan secara cepat</t>
  </si>
  <si>
    <t>Bicara saya cepat</t>
  </si>
  <si>
    <t>Biasanya saya bekerja tergesa-gesa</t>
  </si>
  <si>
    <t>Secara teratur saya berolahraga</t>
  </si>
  <si>
    <t>Saya tidak suka bertemu dengan orang-orang</t>
  </si>
  <si>
    <t>Saya cepat lelah</t>
  </si>
  <si>
    <t>Saya mempunyai banyak sekali teman</t>
  </si>
  <si>
    <t>Banyak waktu saya untuk berpikir</t>
  </si>
  <si>
    <t>Saya suka bekerja dengan teori</t>
  </si>
  <si>
    <t>Saya suka bekerja sedetil-detilnya</t>
  </si>
  <si>
    <t>Saya suka bekerja sampai sedetil-detilnya</t>
  </si>
  <si>
    <t>Saya suka mengorganisir pekerjaan saya</t>
  </si>
  <si>
    <t>Saya selalu menyenangkan</t>
  </si>
  <si>
    <t>Saya senang diberi petunjuk mengenai apa yang harus saya lakukan</t>
  </si>
  <si>
    <t>Saya harus menyelesaikan apa yang sudah saya mulai</t>
  </si>
  <si>
    <t>A=0-4</t>
  </si>
  <si>
    <t>Tidak kompetitif, mapan, puas. Tidak terdorong untuk menghasilkan prestasi,</t>
  </si>
  <si>
    <t>tdk berusaha utk mencapai sukses, membutuhkan dorongan dari luar diri,</t>
  </si>
  <si>
    <t>tidak berinisiatif, tidak memanfaatkan kemampuan diri secara optimal, ragu</t>
  </si>
  <si>
    <t>akan tujuan diri, misalnya sbg akibat promosi / perubahan struktur jabatan.</t>
  </si>
  <si>
    <t>A=5-7</t>
  </si>
  <si>
    <t>Tahu akan tujuan yang ingin dicapainya dan dapat merumuskannya,</t>
  </si>
  <si>
    <t>realistis akan kemampuan diri, dan berusaha untuk mencapai target.</t>
  </si>
  <si>
    <t xml:space="preserve"> </t>
  </si>
  <si>
    <t>A=8-9</t>
  </si>
  <si>
    <t>Sangat berambisi utk berprestasi dan menjadi yg terbaik, menyukai tantangan,</t>
  </si>
  <si>
    <t>cenderung mengejar kesempurnaan, menetapkan target yg tinggi, 'self-starter',</t>
  </si>
  <si>
    <t>merumuskan kerja dg baik. Tdk realistis akan kemampuannya, sulit dipuas-</t>
  </si>
  <si>
    <t>kan, mudah kecewa, harapan yg tinggi mungkin mengganggu org lain.</t>
  </si>
  <si>
    <t>N=0-2</t>
  </si>
  <si>
    <t>Tidak terlalu merasa perlu untuk menuntaskan sendiri tugas-tugasnya, senang</t>
  </si>
  <si>
    <t>menangani beberapa pekerjaan sekaligus, mudah mendelegasikan tugas.</t>
  </si>
  <si>
    <t>Komitmen rendah, cenderung meninggalkan tugas  sebelum tuntas, kon-</t>
  </si>
  <si>
    <t xml:space="preserve"> sentrasi mudah buyar, mungkin suka berpindah pekerjaan.</t>
  </si>
  <si>
    <t>N=3-5</t>
  </si>
  <si>
    <t>Cukup memiliki komitmen untuk menuntaskan tugas, akan tetapi</t>
  </si>
  <si>
    <t>jika memungkinkan akan mendelegasikan sebagian dari pekerjaan</t>
  </si>
  <si>
    <t>nya kepada orang lain.</t>
  </si>
  <si>
    <t>N=6-7</t>
  </si>
  <si>
    <t>Komitmen tinggi, lebih suka menangani pekerjaan satu demi satu,</t>
  </si>
  <si>
    <t>akan tetapi masih dapat mengubah prioritas jika terpaksa.</t>
  </si>
  <si>
    <t>N=8-9</t>
  </si>
  <si>
    <t>Memiliki komitmen yg sangat tinggi thd tugas, sangat ingin menyelesaikan</t>
  </si>
  <si>
    <t xml:space="preserve">tugas, tekun dan tuntas dlm menangani pekerjaan satu demi satu hingga  </t>
  </si>
  <si>
    <t>tuntas. Perhatian terpaku pada satu tugas, sulit utk menangani beberapa</t>
  </si>
  <si>
    <t>pekerjaan sekaligus, sulit di interupsi, tidak melihat masalah sampingan.</t>
  </si>
  <si>
    <t>G=0-2</t>
  </si>
  <si>
    <t>Santai, kerja adalah sesuatu yang menyenangkan-bukan beban yg mem-</t>
  </si>
  <si>
    <t>butuhkan usaha besar. Mungkin termotivasi utk mencari cara atau sistem</t>
  </si>
  <si>
    <t>yg dpt mempermudah dirinya dlm menyelesaikan pekerjaan, akan ber-</t>
  </si>
  <si>
    <t>usaha menghindari kerja keras, sehingga dapat memberi kesan malas.</t>
  </si>
  <si>
    <t>G=3-4</t>
  </si>
  <si>
    <t>Bekerja keras sesuai tuntutan, menyalurkan usahanya untuk hal-hal</t>
  </si>
  <si>
    <t>yang bermanfaat / menguntungkan.</t>
  </si>
  <si>
    <t>G=5-7</t>
  </si>
  <si>
    <t>Bekerja keras, tetapi  jelas tujuan yg ingin dicapainya.</t>
  </si>
  <si>
    <t>G=8-9</t>
  </si>
  <si>
    <t>Ingin tampil sbg pekerja keras, sangat suka bila orang lain meman-</t>
  </si>
  <si>
    <t>dangnya sbg pekerja keras.  Cenderung menciptakan pekerjaan</t>
  </si>
  <si>
    <t xml:space="preserve">yang tidak perlu agar terlihat tetap sibuk, kadang kala tanpa </t>
  </si>
  <si>
    <t>tujuan yang jelas.</t>
  </si>
  <si>
    <t>C=0-2</t>
  </si>
  <si>
    <t>Lebih mementingkan fleksibilitas daripada struktur, pendekatan</t>
  </si>
  <si>
    <t>kerja lebih ditentukan oleh situasi daripada oleh perencanaan</t>
  </si>
  <si>
    <t>sebelumnya, mudah beradaptasi.  Tidak mempedulikan keteraturan</t>
  </si>
  <si>
    <t>atau kerapihan, ceroboh.</t>
  </si>
  <si>
    <t>C=3-4</t>
  </si>
  <si>
    <t>Fleksibel tapi masih cukup memperhatikan keteraturan atau sistematika</t>
  </si>
  <si>
    <t>kerja.</t>
  </si>
  <si>
    <t>C=5-6</t>
  </si>
  <si>
    <t xml:space="preserve">Memperhatikan keteraturan dan sistematika kerja, tapi cukup </t>
  </si>
  <si>
    <t>fleksibel.</t>
  </si>
  <si>
    <t>C=7-9</t>
  </si>
  <si>
    <t>Sistematis, bermetoda, berstruktur, rapi dan teratur, dapat menata</t>
  </si>
  <si>
    <t>tugas dengan baik.  Cenderung kaku, tidak fleksibel.</t>
  </si>
  <si>
    <t>D=0-1</t>
  </si>
  <si>
    <t>Melihat pekerjaan scr makro, membedakan hal penting dari yg kurang penting,</t>
  </si>
  <si>
    <t>mendelegasikan detil pd org lain, generalis. Menghindari detail, konsekuensi-</t>
  </si>
  <si>
    <t>nya mungkin bertindak tanpa data yg cukup/akurat, bertindak ceroboh pd</t>
  </si>
  <si>
    <t>hal  yg butuh kecermatan. Dpt mengabaikan proses yg vital dlm evaluasi data.</t>
  </si>
  <si>
    <t>D=2-3</t>
  </si>
  <si>
    <t>Cukup peduli akan akurasi dan kelengkapan data.</t>
  </si>
  <si>
    <t>D=4-6</t>
  </si>
  <si>
    <t>Tertarik untuk menangani sendiri detail.</t>
  </si>
  <si>
    <t>D=7-9</t>
  </si>
  <si>
    <t>Sangat menyukai detail, sangat peduli akan akurasi dan keleng-</t>
  </si>
  <si>
    <t>kapan data.  Cenderung terlalu terlibat dengan detail sehingga</t>
  </si>
  <si>
    <t>melupakan tujuan utama.</t>
  </si>
  <si>
    <t>R=0-3</t>
  </si>
  <si>
    <t xml:space="preserve">Tipe pelaksana, praktis - pragmatis, mengandalkan pengalaman </t>
  </si>
  <si>
    <t>masa lalu dan intuisi. Bekerja tanpa perencanaan, mengandalkan</t>
  </si>
  <si>
    <t>perasaan.</t>
  </si>
  <si>
    <t>R=4-5</t>
  </si>
  <si>
    <t xml:space="preserve">Pertimbangan mencakup aspek teoritis ( konsep atau pemikiran </t>
  </si>
  <si>
    <t>baru ) dan aspek praktis ( pengalaman ) secara berimbang</t>
  </si>
  <si>
    <t>R=6-7</t>
  </si>
  <si>
    <t xml:space="preserve">Suka memikirkan suatu problem secara mendalam, merujuk pada  </t>
  </si>
  <si>
    <t>teori dan konsep.</t>
  </si>
  <si>
    <t>R=8-9</t>
  </si>
  <si>
    <t>Tipe pemikir, sangat berminat pada gagasan, konsep, teori,menca-</t>
  </si>
  <si>
    <t xml:space="preserve">ri alternatif baru, menyukai perencanaan. Mungkin sulit dimengerti </t>
  </si>
  <si>
    <t>oleh orang lain, terlalu teoritis dan tidak praktis, mengawang-awang</t>
  </si>
  <si>
    <t>dan berbelit-belit.</t>
  </si>
  <si>
    <t>T=0-3</t>
  </si>
  <si>
    <t>Santai. Kurang peduli akan waktu, kurang memiliki rasa urgensi,</t>
  </si>
  <si>
    <t>membuang-buang waktu, bukan pekerja yang tepat waktu.</t>
  </si>
  <si>
    <t>T=4-6</t>
  </si>
  <si>
    <t>Cukup aktif dalam segi mental, dapat menyesuaikan tempo kerjanya</t>
  </si>
  <si>
    <t xml:space="preserve"> dengan tuntutan pekerjaan / lingkungan.</t>
  </si>
  <si>
    <t>T=7-9</t>
  </si>
  <si>
    <t>Cekatan, selalu siaga, bekerja cepat, ingin segera menyelesaikan</t>
  </si>
  <si>
    <t>tugas.  Negatifnya : Tegang, cemas, impulsif, mungkin ceroboh,</t>
  </si>
  <si>
    <t>banyak gerakan yang tidak perlu.</t>
  </si>
  <si>
    <t>V=0-2</t>
  </si>
  <si>
    <t>Cocok untuk pekerjaan  ' di belakang meja '. Cenderung lamban,</t>
  </si>
  <si>
    <t>tidak tanggap, mudah lelah, daya tahan lemah.</t>
  </si>
  <si>
    <t>V=3-6</t>
  </si>
  <si>
    <t>Dapat bekerja di belakang meja dan senang jika sesekali harus</t>
  </si>
  <si>
    <t>terjun ke lapangan atau melaksanakan tugas-tugas yang bersifat</t>
  </si>
  <si>
    <t>mobile.</t>
  </si>
  <si>
    <t>V=7-9</t>
  </si>
  <si>
    <t>Menyukai aktifitas fisik ( a.l. : olah raga), enerjik, memiliki stamina</t>
  </si>
  <si>
    <t>untuk menangani tugas-tugas berat, tidak mudah lelah. Tidak betah</t>
  </si>
  <si>
    <t>duduk lama, kurang dapat konsentrasi  'di belakang meja'.</t>
  </si>
  <si>
    <t>W=0-3</t>
  </si>
  <si>
    <t>Hanya butuh gambaran ttg kerangka tugas scr garis besar, berpatokan pd</t>
  </si>
  <si>
    <t>tujuan, dpt bekerja dlm suasana yg kurang berstruktur, berinsiatif, mandiri. Tdk</t>
  </si>
  <si>
    <t>patuh, cenderung mengabaikan/tdk paham pentingnya peraturan/prosedur,</t>
  </si>
  <si>
    <t>suka membuat peraturan sendiri yg bisa bertentangan dg yg telah ada.</t>
  </si>
  <si>
    <t>W=4-5</t>
  </si>
  <si>
    <t>Perlu pengarahan awal dan tolok ukur keberhasilan.</t>
  </si>
  <si>
    <t>W=6-7</t>
  </si>
  <si>
    <t xml:space="preserve">Membutuhkan uraian rinci mengenai tugas, dan batasan tanggung </t>
  </si>
  <si>
    <t>jawab serta wewenang.</t>
  </si>
  <si>
    <t>W=8-9</t>
  </si>
  <si>
    <t>Patuh pada kebijaksanaan, peraturan dan struktur organisasi.</t>
  </si>
  <si>
    <t>Ingin segala sesuatunya diuraikan secara rinci, kurang memiliki</t>
  </si>
  <si>
    <t>inisiatif, tdk fleksibel, terlalu tergantung pada organisasi, berharap</t>
  </si>
  <si>
    <t>'disuapi'.</t>
  </si>
  <si>
    <t>F=0-3</t>
  </si>
  <si>
    <t>Otonom, dapat bekerja sendiri tanpa campur tangan orang lain,</t>
  </si>
  <si>
    <t>motivasi timbul krn pekerjaan itu sendiri - bukan krn pujian dr otoritas.</t>
  </si>
  <si>
    <t>Mempertanyakan otoritas, cenderung tidak puas thdp atasan, loya-</t>
  </si>
  <si>
    <t>litas lebih didasari kepentingan pribadi.</t>
  </si>
  <si>
    <t>F=4-6</t>
  </si>
  <si>
    <t>Loyal pada Perusahaan.</t>
  </si>
  <si>
    <t>F=7</t>
  </si>
  <si>
    <t xml:space="preserve">Loyal pada pribadi atasan.  </t>
  </si>
  <si>
    <t>F=8-9</t>
  </si>
  <si>
    <t>Loyal, berusaha dekat dg pribadi atasan, ingin menyenangkan</t>
  </si>
  <si>
    <t>atasan, sadar akan harapan atasan akan dirinya.  Terlalu memper-</t>
  </si>
  <si>
    <t>hatikan cara menyenangkan atasan, tidak berani berpendirian lain,</t>
  </si>
  <si>
    <t>tidak mandiri.</t>
  </si>
  <si>
    <t>L=0-1</t>
  </si>
  <si>
    <t xml:space="preserve">Puas dengan peran sebagai bawahan, memberikan kesempatan </t>
  </si>
  <si>
    <t>pada orang lain untuk memimpin, tidak dominan. Tidak percaya diri;</t>
  </si>
  <si>
    <t>sama sekali tidak berminat untuk berperan sebagai pemimpin; ber-</t>
  </si>
  <si>
    <t>sikap pasif dalam kelompok.</t>
  </si>
  <si>
    <t>L=2-3</t>
  </si>
  <si>
    <t>Tidak percaya diri dan tidak ingin memimpin atau mengawasi</t>
  </si>
  <si>
    <t>orang lain.</t>
  </si>
  <si>
    <t>L=4</t>
  </si>
  <si>
    <t>Kurang percaya diri dan kurang berminat utk menjadi pemimpin</t>
  </si>
  <si>
    <t>L=5</t>
  </si>
  <si>
    <t>Cukup percaya diri, tidak secara aktif mencari posisi kepemimpinan</t>
  </si>
  <si>
    <t>akan tetapi juga tidak akan menghindarinya.</t>
  </si>
  <si>
    <t>L=6-7</t>
  </si>
  <si>
    <t>Percaya diri dan ingin berperan sebagai pemimpin</t>
  </si>
  <si>
    <t>L=8-9</t>
  </si>
  <si>
    <t>Sangat percaya diri utk berperan sbg atasan &amp; sangat mengharapkan</t>
  </si>
  <si>
    <t>posisi tersebut. Lebih mementingkan citra &amp; status kepemimpinannya</t>
  </si>
  <si>
    <t>dari pada efektifitas kelompok, mungkin akan tampil angkuh atau</t>
  </si>
  <si>
    <t>terlalu percaya diri.</t>
  </si>
  <si>
    <t>P=0-1</t>
  </si>
  <si>
    <t>Permisif, akan memberikan kesempatan pada orang lain untuk</t>
  </si>
  <si>
    <t>memimpin. Tidak mau mengontrol orang lain dan tidak mau</t>
  </si>
  <si>
    <t>mempertanggung jawabkan hasil kerja bawahannya.</t>
  </si>
  <si>
    <t>P=2-3</t>
  </si>
  <si>
    <t>Enggan mengontrol org lain &amp; tidak mau mempertanggung jawabkan</t>
  </si>
  <si>
    <t>hasil kerja bawahannya, lebih memberi kebebasan kpd bawahan utk</t>
  </si>
  <si>
    <t xml:space="preserve">memilih cara sendiri dlm penyelesaian tugas dan meminta bawahan </t>
  </si>
  <si>
    <t>utk mempertanggungjawabkan hasilnya masing-masing.</t>
  </si>
  <si>
    <t>P=4</t>
  </si>
  <si>
    <t>Cenderung enggan melakukan fungsi pengarahan, pengendalian</t>
  </si>
  <si>
    <t>dan pengawasan, kurang aktif memanfaatkan kapasitas bawahan</t>
  </si>
  <si>
    <t>secara optimal, cenderung bekerja sendiri dalam mencapai</t>
  </si>
  <si>
    <t>tujuan kelompok.</t>
  </si>
  <si>
    <t>P=5</t>
  </si>
  <si>
    <t>Bertanggung jawab, akan melakukan fungsi pengarahan, pengendalian</t>
  </si>
  <si>
    <t>dan pengawasan, tapi tidak mendominasi.</t>
  </si>
  <si>
    <t>P=6-7</t>
  </si>
  <si>
    <t>Dominan dan bertanggung jawab, akan melakukan fungsi pengarahan,</t>
  </si>
  <si>
    <t>pengendalian dan pengawasan</t>
  </si>
  <si>
    <t>P=8-9</t>
  </si>
  <si>
    <t>Sangat dominan, sangat mempengaruhi &amp; mengawasi org lain, bertanggung</t>
  </si>
  <si>
    <t xml:space="preserve">jawab atas tindakan &amp; hasil kerja bawahan. Posesif, tdk ingin berada di </t>
  </si>
  <si>
    <t xml:space="preserve">bawah pimpinan org lain, cemas bila tdk berada di posisi pemimpin, </t>
  </si>
  <si>
    <t>mungkin sulit utk bekerja sama dgn rekan yg sejajar kedudukannya.</t>
  </si>
  <si>
    <t>I=0-1</t>
  </si>
  <si>
    <t>Sangat berhati - hati, memikirkan langkah- langkahnya secara ber-</t>
  </si>
  <si>
    <t>sungguh - sungguh. Lamban dlm mengambil keputusan, terlalu</t>
  </si>
  <si>
    <t>lama merenung, cenderung menghindar mengambil keputusan.</t>
  </si>
  <si>
    <t>I=2-3</t>
  </si>
  <si>
    <t>Enggan mengambil keputusan.</t>
  </si>
  <si>
    <t>I=4-5</t>
  </si>
  <si>
    <t>Berhati - hati dlm pengambilan keputusan.</t>
  </si>
  <si>
    <t>I=6-7</t>
  </si>
  <si>
    <t>Cukup percaya diri dlm pengambilan keputusan, mau mengambil</t>
  </si>
  <si>
    <t>resiko, dpt memutuskan dgn cepat, mengikuti alur logika.</t>
  </si>
  <si>
    <t>I=8-9</t>
  </si>
  <si>
    <t>Sangat yakin dl mengambil keputusan, cepat tanggap thd situasi, berani</t>
  </si>
  <si>
    <t>mengambil resiko, mau memanfaatkan kesempatan. Impulsif, dpt mem-</t>
  </si>
  <si>
    <t>buat keputusan yg tdk praktis, cenderung lebih mementingkan kecepatan</t>
  </si>
  <si>
    <t>daripada akurasi, tdk sabar, cenderung meloncat pd keputusan.</t>
  </si>
  <si>
    <t>S=0-2</t>
  </si>
  <si>
    <t>Dpt. bekerja sendiri, tdk membutuhkan kehadiran org lain. Menarik</t>
  </si>
  <si>
    <t>diri, kaku dlm bergaul, canggung dlm situasi sosial, lebih memperha-</t>
  </si>
  <si>
    <t>tikan hal - hal lain daripada manusia.</t>
  </si>
  <si>
    <t>S=3-4</t>
  </si>
  <si>
    <t>Kurang percaya diri &amp; kurang aktif dlm menjalin hubungan sosial.</t>
  </si>
  <si>
    <t>S=5-9</t>
  </si>
  <si>
    <t>Percaya diri &amp; sangat senang bergaul, menyukai interaksi sosial, bisa men-</t>
  </si>
  <si>
    <t>ciptakan suasana yg menyenangkan, mempunyai inisiatif &amp; mampu men-</t>
  </si>
  <si>
    <t>jalin hubungan &amp; komunikasi, memperhatikan org lain. Mungkin membuang-</t>
  </si>
  <si>
    <t>buang waktu utk aktifitas sosial, kurang peduli akan penyelesaian tugas.</t>
  </si>
  <si>
    <t>B=0-2</t>
  </si>
  <si>
    <t>Mandiri ( dari segi emosi ) , tdk mudah dipengaruhi oleh tekanan</t>
  </si>
  <si>
    <t>kelompok. Penyendiri, kurang peka akan sikap &amp; kebutuhan kelom-</t>
  </si>
  <si>
    <t>pok, mungkin sulit menyesuaikan diri.</t>
  </si>
  <si>
    <t>B=3-5</t>
  </si>
  <si>
    <t>Selektif dlm bergabung dg kelompok, hanya mau berhubungan dg</t>
  </si>
  <si>
    <t>kelompok di lingkungan kerja apabila bernilai &amp; sesuai minat, tdk</t>
  </si>
  <si>
    <t>terlalu mudah dipengaruhi.</t>
  </si>
  <si>
    <t>B=6-9</t>
  </si>
  <si>
    <t>Suka bergabung dlm kelompok, sadar akan sikap &amp; kebutuhan ke-</t>
  </si>
  <si>
    <t>lompok, suka bekerja sama, ingin menjadi bagian dari kelompok,</t>
  </si>
  <si>
    <t>ingin disukai &amp; diakui oleh lingkungan; sangat tergantung pd kelom-</t>
  </si>
  <si>
    <t>pok, lebih memperhatikan kebutuhan kelompok daripada pekerjaan.</t>
  </si>
  <si>
    <t>O=0-2</t>
  </si>
  <si>
    <t>Menjaga jarak, lebih memperhatikan hal - hal kedinasan, tdk mudah</t>
  </si>
  <si>
    <t>dipengaruhi oleh individu tertentu, objektif &amp; analitis. Tampil dingin,</t>
  </si>
  <si>
    <t>tdk acuh, tdk ramah, suka berahasia, mungkin tdk sadar akan pe-</t>
  </si>
  <si>
    <t>rasaan org lain, &amp; mungkin sulit menyesuaikan diri.</t>
  </si>
  <si>
    <t>O=3-5</t>
  </si>
  <si>
    <t xml:space="preserve">Tidak mencari atau menghindari hubungan antar pribadi di </t>
  </si>
  <si>
    <t>lingkungan kerja, masih mampu menjaga jarak.</t>
  </si>
  <si>
    <t>O=6-9</t>
  </si>
  <si>
    <t>Peka akan kebutuhan org lain, sangat memikirkan hal - hal yg dibutuhkan</t>
  </si>
  <si>
    <t>org lain, suka menjalin hub persahabatan yg hangat &amp; tulus. Sangat pe-</t>
  </si>
  <si>
    <t>rasa, mudah tersinggung, cenderung subjektif, dpt terlibat terlalu dlm/intim</t>
  </si>
  <si>
    <t>dg individu tertentu dlm pekerjaan, sangat tergantung pd individu tertentu.</t>
  </si>
  <si>
    <t>X=0-1</t>
  </si>
  <si>
    <t>Sederhana, rendah hati, tulus, tidak sombong dan tidak suka menam-</t>
  </si>
  <si>
    <t>pilkan diri. Terlalu sederhana, cenderung merendahkan kapasitas</t>
  </si>
  <si>
    <t>diri, tidak percaya diri, cenderung menarik diri dan pemalu.</t>
  </si>
  <si>
    <t>X=2-3</t>
  </si>
  <si>
    <t>Sederhana, cenderung diam, cenderung pemalu, tidak suka menon-</t>
  </si>
  <si>
    <t>jolkan diri.</t>
  </si>
  <si>
    <t>X=4-5</t>
  </si>
  <si>
    <t>Mengharapkan pengakuan lingkungan dan tidak mau diabaikan</t>
  </si>
  <si>
    <t>tetapi tidak mencari-cari perhatian.</t>
  </si>
  <si>
    <t>X=6-9</t>
  </si>
  <si>
    <t>Bangga akan diri dan gayanya sendiri, senang menjadi pusat perha-</t>
  </si>
  <si>
    <t>tian, mengharapkan penghargaan dari lingkungan. Mencari-cari</t>
  </si>
  <si>
    <t>perhatian dan suka menyombongkan diri.</t>
  </si>
  <si>
    <t>E=0-1</t>
  </si>
  <si>
    <t>Sangat terbuka, terus terang, mudah terbaca (dari air muka, tindakan,</t>
  </si>
  <si>
    <t xml:space="preserve">perkataan, sikap). Tidak dapat mengendalikan emosi, cepat </t>
  </si>
  <si>
    <t>bereaksi, kurang mengindahkan/tidak mempunyai 'nilai' yg meng-</t>
  </si>
  <si>
    <t>haruskannya menahan emosi.</t>
  </si>
  <si>
    <t>E=2-3</t>
  </si>
  <si>
    <t>Terbuka, mudah mengungkap pendapat atau perasaannya menge-</t>
  </si>
  <si>
    <t>nai suatu hal kepada org lain.</t>
  </si>
  <si>
    <t>E=4-6</t>
  </si>
  <si>
    <t>Mampu mengungkap atau menyimpan perasaan, dapat mengen-</t>
  </si>
  <si>
    <t>dalikan emosi.</t>
  </si>
  <si>
    <t>E=7-9</t>
  </si>
  <si>
    <t xml:space="preserve">Mampu menyimpan pendapat atau perasaannya, tenang, dapat </t>
  </si>
  <si>
    <t>mengendalikan emosi, menjaga jarak. Tampil pasif dan tidak acuh,</t>
  </si>
  <si>
    <t>mungkin sulit mengungkapkan emosi/perasaan/pandangan.</t>
  </si>
  <si>
    <t>K=0-1</t>
  </si>
  <si>
    <t>Sabar, tidak menyukai konflik. Mengelak atau menghindar dari konflik,</t>
  </si>
  <si>
    <t xml:space="preserve">pasif, menekan atau menyembunyikan perasaan sesungguhnya, </t>
  </si>
  <si>
    <t>menghindari konfrontasi, lari dari konflik, tidak mau mengakui adanya</t>
  </si>
  <si>
    <t>konflik.</t>
  </si>
  <si>
    <t>K=2-3</t>
  </si>
  <si>
    <t xml:space="preserve">Lebih suka menghindari konflik, akan mencari rasionalisasi untuk </t>
  </si>
  <si>
    <t>dapat menerima situasi dan melihat permasalahan dari sudut pan-</t>
  </si>
  <si>
    <t>dang orang lain.</t>
  </si>
  <si>
    <t>K=4-5</t>
  </si>
  <si>
    <t>Tidak mencari atau menghindari konflik, mau mendengarkan pan-</t>
  </si>
  <si>
    <t>dangan orang lain tetapi dapat menjadi keras kepala saat memper-</t>
  </si>
  <si>
    <t>tahankan pandangannya.</t>
  </si>
  <si>
    <t>K=6-7</t>
  </si>
  <si>
    <t>Akan menghadapi konflik, mengungkapkan serta memaksakan pan-</t>
  </si>
  <si>
    <t xml:space="preserve">dangan dengan cara positif. </t>
  </si>
  <si>
    <t>K=8-9</t>
  </si>
  <si>
    <t>Terbuka, jujur, terus terang, asertif, agresif, reaktif, mudah tersinggung,</t>
  </si>
  <si>
    <t>mudah meledak, curiga, berprasangka, suka berkelahi atau ber-</t>
  </si>
  <si>
    <t>konfrontasi, berpikir negatif.</t>
  </si>
  <si>
    <t>Z=0-1</t>
  </si>
  <si>
    <t>Mudah beradaptasi dg pekerjaan rutin tanpa merasa bosan, tidak mem-</t>
  </si>
  <si>
    <t>butuhkan variasi, menyukai lingkungan stabil dan tidak berubah.</t>
  </si>
  <si>
    <t>Konservatif, menolak perubahan, sulit menerima hal-hal baru, tidak</t>
  </si>
  <si>
    <t>dapat beradaptasi dengan situasi yg  berbeda-beda.</t>
  </si>
  <si>
    <t>Z=2-3</t>
  </si>
  <si>
    <t>Enggan berubah, tidak siap untuk beradaptasi, hanya mau menerima</t>
  </si>
  <si>
    <t xml:space="preserve">perubahan jika alasannya jelas dan meyakinkan. </t>
  </si>
  <si>
    <t>Z=4-5</t>
  </si>
  <si>
    <t xml:space="preserve">Mudah beradaptasi, cukup menyukai perubahan. </t>
  </si>
  <si>
    <t>Z=6-7</t>
  </si>
  <si>
    <t>Antusias terhadap perubahan dan akan mencari hal-hal baru, tetapi</t>
  </si>
  <si>
    <t>masih selektif ( menilai kemanfaatannya ).</t>
  </si>
  <si>
    <t>Z=8-9</t>
  </si>
  <si>
    <t>Sangat menyukai perubahan, gagasan baru/variasi, aktif mencari per-</t>
  </si>
  <si>
    <t>ubahan, antusias dg hal-hal baru, fleksibel dlm berpikir, mudah beradap-</t>
  </si>
  <si>
    <t>tasi pd situasi yg berbeda-beda. Gelisah, frustasi, mudah bosan, sangat</t>
  </si>
  <si>
    <t>membutuhkan variasi, tidak menyukai tugas/situasi yg rutin-monoton.</t>
  </si>
  <si>
    <t>Save As PDF</t>
  </si>
  <si>
    <t>File Name</t>
  </si>
  <si>
    <t>Timestamp</t>
  </si>
  <si>
    <t>Email Address</t>
  </si>
  <si>
    <t>Nama</t>
  </si>
  <si>
    <t>Jabatan yang Dilamar</t>
  </si>
  <si>
    <t>Pendidikan</t>
  </si>
  <si>
    <t>Usia</t>
  </si>
  <si>
    <t>Jenis Kelamin</t>
  </si>
  <si>
    <t>Tanggal Tes</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</si>
  <si>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</si>
  <si>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</si>
  <si>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</si>
  <si>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</si>
  <si>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</si>
  <si>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</si>
  <si>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</si>
  <si>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</si>
  <si>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</si>
  <si>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</si>
  <si>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</si>
  <si>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</si>
  <si>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</si>
  <si>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</si>
  <si>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</si>
  <si>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</si>
  <si>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</si>
  <si>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</si>
  <si>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</si>
  <si>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</si>
  <si>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</si>
  <si>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</si>
  <si>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</si>
  <si>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</si>
  <si>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</si>
  <si>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</si>
  <si>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</si>
  <si>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</si>
  <si>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</si>
  <si>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</si>
  <si>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</si>
  <si>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</si>
  <si>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</si>
  <si>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</si>
  <si>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</si>
  <si>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</si>
  <si>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</si>
  <si>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</si>
  <si>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</si>
  <si>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</si>
  <si>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</si>
  <si>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</si>
  <si>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</si>
  <si>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</si>
  <si>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</si>
  <si>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</si>
  <si>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</si>
  <si>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</si>
  <si>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</si>
  <si>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</si>
  <si>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</si>
  <si>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</si>
  <si>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</si>
  <si>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</si>
  <si>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</si>
  <si>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</si>
  <si>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</si>
  <si>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</si>
  <si>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</si>
  <si>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</si>
  <si>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</si>
  <si>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</si>
  <si>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</si>
  <si>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</si>
  <si>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</si>
  <si>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</si>
  <si>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</si>
  <si>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</si>
  <si>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</si>
  <si>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</si>
  <si>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</si>
  <si>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</si>
  <si>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</si>
  <si>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</si>
  <si>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</si>
  <si>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</si>
  <si>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</si>
  <si>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</si>
  <si>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</si>
  <si>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</si>
  <si>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</si>
  <si>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</si>
  <si>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</si>
  <si>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</si>
  <si>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</si>
  <si>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</si>
  <si>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</si>
  <si>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</si>
  <si>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</si>
  <si>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</si>
  <si>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rahmat.gameid@gmail.com</t>
  </si>
  <si>
    <t>Rahmat</t>
  </si>
  <si>
    <t>Perawat</t>
  </si>
  <si>
    <t>S1</t>
  </si>
  <si>
    <t>Laki-Laki</t>
  </si>
  <si>
    <t>ardiazhari@gmail.com</t>
  </si>
  <si>
    <t>Ardi</t>
  </si>
  <si>
    <t>sidauruk.sri@gmail.com</t>
  </si>
  <si>
    <t>Sri Dewi Lestari Sidauruk</t>
  </si>
  <si>
    <t>S1 Profesi</t>
  </si>
  <si>
    <t>Perempuan</t>
  </si>
  <si>
    <t>andriawatiiii50@gmail.com</t>
  </si>
  <si>
    <t>Andriawati</t>
  </si>
  <si>
    <t>D3 Keperawatan</t>
  </si>
  <si>
    <t>aninditaputri134@gmail.com</t>
  </si>
  <si>
    <t>Theresia Anindita Putri Wardani</t>
  </si>
  <si>
    <t>Profesi Ners</t>
  </si>
  <si>
    <t>berthawindha@gmail.com</t>
  </si>
  <si>
    <t>Bertha Murwindhasari</t>
  </si>
  <si>
    <t>xiao.vidi@gmail.com</t>
  </si>
  <si>
    <t>Oscar Vidi Setianto</t>
  </si>
  <si>
    <t>christinaleapurnama@gmail.com</t>
  </si>
  <si>
    <t>Lea Christina Purnama</t>
  </si>
  <si>
    <t>D3</t>
  </si>
  <si>
    <t>chlsdominique@gmail.com</t>
  </si>
  <si>
    <t>Christy Chelsea Dominique Wibowo</t>
  </si>
  <si>
    <t>ekasrfajarwati@gmail.com</t>
  </si>
  <si>
    <t>Eka Sri Fajarwati</t>
  </si>
  <si>
    <t>dwipuspitasaarii10@gmail.com</t>
  </si>
  <si>
    <t>Dwi Puspitasari</t>
  </si>
  <si>
    <t>silvy.ayu123@gmail.com</t>
  </si>
  <si>
    <t>Silvy Ayuningtyas</t>
  </si>
  <si>
    <t>adenitoambarita12@gmail.com</t>
  </si>
  <si>
    <t>Adenito Sri Kristiani Ambarita</t>
  </si>
  <si>
    <t>fransiskapora@gmail.com</t>
  </si>
  <si>
    <t>Fransiska Poralonika</t>
  </si>
  <si>
    <t>fortunaerika08@gmail.com</t>
  </si>
  <si>
    <t>Erika Dewi Fortuna</t>
  </si>
  <si>
    <t>aldilamo@gmail.com</t>
  </si>
  <si>
    <t>Aldila Monikawati</t>
  </si>
  <si>
    <t>n.dessy123@gmail.com</t>
  </si>
  <si>
    <t>Desy Natalia Hehakaya</t>
  </si>
  <si>
    <t>Ners</t>
  </si>
  <si>
    <t>httpmfp1@gmail.com</t>
  </si>
  <si>
    <t>Chika Maia Febriyanti</t>
  </si>
  <si>
    <t>Profesi Keperawatan</t>
  </si>
  <si>
    <t>christinadwi0809@gmail.com</t>
  </si>
  <si>
    <t>Christina Dwi Septyaningrum</t>
  </si>
  <si>
    <t>lendapratiwi@gmail.com</t>
  </si>
  <si>
    <t>Lenda Prastiwi</t>
  </si>
  <si>
    <t>S1 Ners</t>
  </si>
  <si>
    <t>nabila.septya99@gmail.com</t>
  </si>
  <si>
    <t>Nabila Septya Nugrahani</t>
  </si>
  <si>
    <t>D3 Ilmu Keperawatan</t>
  </si>
  <si>
    <t>leonardus.harijanto@gmail.com</t>
  </si>
  <si>
    <t>Leonardus Harijanto</t>
  </si>
  <si>
    <t>Field Assistant Trainee</t>
  </si>
  <si>
    <t>mtaufikk.13@gmail.com</t>
  </si>
  <si>
    <t>Muhammad Taufikurrahman</t>
  </si>
  <si>
    <t>S1 Ilmu Komputer</t>
  </si>
  <si>
    <t>rahmatardana99@gmail.com</t>
  </si>
  <si>
    <t>Rahmat Ian Ardana</t>
  </si>
  <si>
    <t>atika.na99@gmail.com</t>
  </si>
  <si>
    <t>Nur'Atika</t>
  </si>
  <si>
    <t>S1 Pertanian</t>
  </si>
  <si>
    <t>akbarrahmat7795@gmail.com</t>
  </si>
  <si>
    <t>Akbar Rahmat</t>
  </si>
  <si>
    <t>S1 Agribisnis</t>
  </si>
  <si>
    <t>musrianti100298@gmail.com</t>
  </si>
  <si>
    <t>Musrianti</t>
  </si>
  <si>
    <t>hariantirini07@gmail.com</t>
  </si>
  <si>
    <t>Rini Harianti</t>
  </si>
  <si>
    <t>nurulasmi036@gmail.com</t>
  </si>
  <si>
    <t>Nurul Asmi</t>
  </si>
  <si>
    <t>samrizka380@gmail.com</t>
  </si>
  <si>
    <t>Sam Rizka Ananda Oktaviana</t>
  </si>
  <si>
    <t>reskyida474@gmail.com</t>
  </si>
  <si>
    <t>Resky Ida Suryadi</t>
  </si>
  <si>
    <t>irawanrian39@gmail.com</t>
  </si>
  <si>
    <t>Rian Irawan</t>
  </si>
  <si>
    <t>Staff Administrasi</t>
  </si>
  <si>
    <t>yuniwahyunii2348@gmail.com</t>
  </si>
  <si>
    <t>Yuni Wahyuni</t>
  </si>
  <si>
    <t>annisa@yahoo.com</t>
  </si>
  <si>
    <t>Nisa</t>
  </si>
  <si>
    <t>Mt Assistant Lapangan</t>
  </si>
  <si>
    <t>nrlfatin24@gmail.com</t>
  </si>
  <si>
    <t>Nurul Fatin</t>
  </si>
  <si>
    <t>S1 Ilmu Dan Teknologi Pangan</t>
  </si>
  <si>
    <t>syahrilscout@gmail.com</t>
  </si>
  <si>
    <t>Syahril A.</t>
  </si>
  <si>
    <t>intangsaleng004@gmail.com</t>
  </si>
  <si>
    <t>Intang</t>
  </si>
  <si>
    <t>dianafebrilla11@gmail.com</t>
  </si>
  <si>
    <t>Diana Febrilla</t>
  </si>
  <si>
    <t>S1 Agroteknologi</t>
  </si>
  <si>
    <t>awaliasuhnur13@gmail.com</t>
  </si>
  <si>
    <t>Risky Awalia Suhnur</t>
  </si>
  <si>
    <t>ennopangestuti29@gmail.com</t>
  </si>
  <si>
    <t>Retno Widya Pangestuti</t>
  </si>
  <si>
    <t>andisrifebrianti@gmail.com</t>
  </si>
  <si>
    <t>Andi Sri Febrianti</t>
  </si>
  <si>
    <t>hadisrudirga@gmail.com</t>
  </si>
  <si>
    <t>Rudirga Hadi Saputra</t>
  </si>
  <si>
    <t>Field Assistant</t>
  </si>
  <si>
    <t>alfiananwar.aa@gmail.com</t>
  </si>
  <si>
    <t>Alfian Anwar</t>
  </si>
  <si>
    <t>zimaa40@gmail.com</t>
  </si>
  <si>
    <t>Alifah Nur Azimah Sultan</t>
  </si>
  <si>
    <t>adelia.batarii@gmail.com</t>
  </si>
  <si>
    <t>Adhelya Batari Cahyani</t>
  </si>
  <si>
    <t>stevian.krismon98@gmail.com</t>
  </si>
  <si>
    <t>Stevian Krismon</t>
  </si>
  <si>
    <t>andi.ramda98@gmail.com</t>
  </si>
  <si>
    <t>A. Ramdana Widyayani</t>
  </si>
  <si>
    <t>aburipalguslim@gmail.com</t>
  </si>
  <si>
    <t>Aburipal Guslim</t>
  </si>
  <si>
    <t>S1 Teknologi Pertanian</t>
  </si>
  <si>
    <t>nadiraindira2@gmail.com</t>
  </si>
  <si>
    <t>Nadira</t>
  </si>
  <si>
    <t>alqaaadri@gmail.com</t>
  </si>
  <si>
    <t>Al Qadri Asmaul Ahmad</t>
  </si>
  <si>
    <t>nrfadhilahkrisna@gmail.com</t>
  </si>
  <si>
    <t>Nurul Fadhilah Krisna M</t>
  </si>
  <si>
    <t>hajrahramlii18@gmail.com</t>
  </si>
  <si>
    <t>Hajrah Ramli</t>
  </si>
  <si>
    <t>mukminmiming27@gmail.com</t>
  </si>
  <si>
    <t>Mukmin</t>
  </si>
  <si>
    <t>angga.samoza263@gmail.com</t>
  </si>
  <si>
    <t>Angga Samudra</t>
  </si>
  <si>
    <t>bobydirgantarahp@gmail.com</t>
  </si>
  <si>
    <t>Boby Dirgantara Hanafie Putra</t>
  </si>
  <si>
    <t>umharasisjie@gmail.com</t>
  </si>
  <si>
    <t>Umar</t>
  </si>
  <si>
    <t>athfal007@gmail.com</t>
  </si>
  <si>
    <t>Muhammad Nurrul Athfal</t>
  </si>
  <si>
    <t>saharuddinyusliani@gmail.com</t>
  </si>
  <si>
    <t>Yusliani Saharuddin</t>
  </si>
  <si>
    <t>marsukamars@gmail.com</t>
  </si>
  <si>
    <t>Marsuka</t>
  </si>
  <si>
    <t>hermandezert@gmail.com</t>
  </si>
  <si>
    <t>Herman, S.P</t>
  </si>
  <si>
    <t>patmisadriana@gmail.com</t>
  </si>
  <si>
    <t>Patmi Sadriana, S.P.</t>
  </si>
  <si>
    <t>amandarmawansyah030@gmail.com</t>
  </si>
  <si>
    <t>Aman Darmawansyah</t>
  </si>
  <si>
    <t>S1 Pertanian/Ilmu Tanah</t>
  </si>
  <si>
    <t>mjasri12@gmail.com</t>
  </si>
  <si>
    <t>M.Jasri</t>
  </si>
  <si>
    <t>lukmanafrianza@gmail.com</t>
  </si>
  <si>
    <t>Lukman Afrianza Barlian</t>
  </si>
  <si>
    <t>anandaade67@gmail.com</t>
  </si>
  <si>
    <t>Ade Ananda Saldi</t>
  </si>
  <si>
    <t>harland.yehezkiel09@gmail.com</t>
  </si>
  <si>
    <t>Harland Yehezkiel Osmar, S.P.</t>
  </si>
  <si>
    <t>akhrani.akbar@gmail.com</t>
  </si>
  <si>
    <t>Ahrani Akbar Fachri</t>
  </si>
  <si>
    <t>anang_hidayat96@yahoo.co.id</t>
  </si>
  <si>
    <t>Anang Hidayat Hy</t>
  </si>
  <si>
    <t>paudi.iqbal@gmail.com</t>
  </si>
  <si>
    <t>Muhammad Iqbal Paudi</t>
  </si>
  <si>
    <t>Manager</t>
  </si>
  <si>
    <t>takimkure.20@gmail.com</t>
  </si>
  <si>
    <t>Mustakim Nur</t>
  </si>
  <si>
    <t>parto.20@gmail.com</t>
  </si>
  <si>
    <t>Parto</t>
  </si>
  <si>
    <t>liangrianisa@gmail.com</t>
  </si>
  <si>
    <t>Lisa Angriani</t>
  </si>
  <si>
    <t>ibrahim.ibnuh@gmail.com</t>
  </si>
  <si>
    <t>Ibrahim</t>
  </si>
  <si>
    <t>andimariefah@yahoo.com</t>
  </si>
  <si>
    <t>Andi Siti Nur Ma'Riefah Feqqi, Sp</t>
  </si>
  <si>
    <t>a.fauzaan@gmail.com</t>
  </si>
  <si>
    <t>Ahmad Fauzaan Habiib</t>
  </si>
  <si>
    <t>saripalayukan@gmail.com</t>
  </si>
  <si>
    <t>Sari</t>
  </si>
  <si>
    <t>S1 Ilmu dan Teknologi Pangan</t>
  </si>
  <si>
    <t>heruwibowo253@gmail.com</t>
  </si>
  <si>
    <t>Heru Wibowo</t>
  </si>
  <si>
    <t>baharuddinasis1@gmail.com</t>
  </si>
  <si>
    <t>Baharuddin Asis</t>
  </si>
  <si>
    <t>Field Assistant Traine</t>
  </si>
  <si>
    <t>muchlismuhammadt@gmail.com</t>
  </si>
  <si>
    <t>Muchlis Muhammad</t>
  </si>
  <si>
    <t>kurniaunnk5@gmail.com</t>
  </si>
  <si>
    <t>Kurnia</t>
  </si>
  <si>
    <t>kurniaunni5@gmail.con</t>
  </si>
  <si>
    <t>mersiwijayaa@gmail.com</t>
  </si>
  <si>
    <t>Mersi Wijaya</t>
  </si>
  <si>
    <t>Field Assistant Managenent</t>
  </si>
  <si>
    <t>ibrahimaffan24@gmail.com</t>
  </si>
  <si>
    <t>Ibrahim Al Affan</t>
  </si>
  <si>
    <t>indra.hendrianto@gmail.com</t>
  </si>
  <si>
    <t>Indra Hendrianto</t>
  </si>
  <si>
    <t>sribulanhendrik@gmail.com</t>
  </si>
  <si>
    <t>Sribulan Hendrik</t>
  </si>
  <si>
    <t>ilhamnur160795@gmail.com</t>
  </si>
  <si>
    <t>Nur Ilham</t>
  </si>
  <si>
    <t>dwiprayogi061@gmail.com</t>
  </si>
  <si>
    <t>Dwi Prayogi</t>
  </si>
  <si>
    <t>anggerjadmiko25@gmail.com</t>
  </si>
  <si>
    <t>Angger Priyo Jatmiko</t>
  </si>
  <si>
    <t>rezkiamaliah07@gmail.com</t>
  </si>
  <si>
    <t>Rezki Amaliah K</t>
  </si>
  <si>
    <t>muhammadainulyaqin.0094@gmail.com</t>
  </si>
  <si>
    <t>Muhammad Ainulyaqin</t>
  </si>
  <si>
    <t>lahardifin5@gmail.com</t>
  </si>
  <si>
    <t>La Hardifin</t>
  </si>
  <si>
    <t>rezky334@gmail.com</t>
  </si>
  <si>
    <t>Rezky Surya</t>
  </si>
  <si>
    <t>muhammadasharishak@gmail.com</t>
  </si>
  <si>
    <t>Muh Ashar Ishak</t>
  </si>
  <si>
    <t>vietgarmembalikxi@gmail.com</t>
  </si>
  <si>
    <t>Vietgar Membalik</t>
  </si>
  <si>
    <t>andi.nurul1702@gmail.com</t>
  </si>
  <si>
    <t>Andi Nurul Wahyuni</t>
  </si>
  <si>
    <t>People Development</t>
  </si>
  <si>
    <t>ainunjdh567@gmail.com</t>
  </si>
  <si>
    <t>Ainun Judahri</t>
  </si>
  <si>
    <t>People Development Data Analyst</t>
  </si>
  <si>
    <t>febyyyramdhani@gmail.com</t>
  </si>
  <si>
    <t>Feby Ramdhani</t>
  </si>
  <si>
    <t>Budget Control</t>
  </si>
  <si>
    <t>wahyudewo98@gmail.com</t>
  </si>
  <si>
    <t>Wahyu Gede Sadewo</t>
  </si>
  <si>
    <t>tabitaulina@yahoo.co.id</t>
  </si>
  <si>
    <t>Tabita Ulina Nainggolan</t>
  </si>
  <si>
    <t>D4</t>
  </si>
  <si>
    <t>ariyanishinta@gmail.com</t>
  </si>
  <si>
    <t>Shinta Ariyaningtyas</t>
  </si>
  <si>
    <t>S1 Ilmu Ekonomi</t>
  </si>
  <si>
    <t>imeldasembiring07@gmail.com</t>
  </si>
  <si>
    <t>Imelda Sembiring</t>
  </si>
  <si>
    <t>S1 Akuntansi</t>
  </si>
  <si>
    <t>mdhanindra@gmail.com</t>
  </si>
  <si>
    <t>Mario Dhanindra Aji</t>
  </si>
  <si>
    <t>Civil Buyer</t>
  </si>
  <si>
    <t>ammarburhanuddin@gmail.com</t>
  </si>
  <si>
    <t>Ammar Burhanuddin Sayuti</t>
  </si>
  <si>
    <t>Budget Consolidation</t>
  </si>
  <si>
    <t>degarizkan@gmail.com</t>
  </si>
  <si>
    <t>Dega Rizkan</t>
  </si>
  <si>
    <t>Staff Civil Buyer</t>
  </si>
  <si>
    <t>S1 Teknik Sipil</t>
  </si>
  <si>
    <t>venagustian92@gmail.com</t>
  </si>
  <si>
    <t>Vena Gustian</t>
  </si>
  <si>
    <t>riskyagung26@gmail.com</t>
  </si>
  <si>
    <t>Risky Agung Kuncoro</t>
  </si>
  <si>
    <t>Treasury Officer</t>
  </si>
  <si>
    <t>muhammadiqbal0770@gmail.com</t>
  </si>
  <si>
    <t>Muhammad Iqbal Rosyadi</t>
  </si>
  <si>
    <t>ivannasimorangkir@gmail.com</t>
  </si>
  <si>
    <t>Ivanna Ulamria Lila S</t>
  </si>
  <si>
    <t>S1 Ekonomi</t>
  </si>
  <si>
    <t>zikhandoko@gmail.com</t>
  </si>
  <si>
    <t>Zik Handoko Putra</t>
  </si>
  <si>
    <t>alkaanggario@gmail.com</t>
  </si>
  <si>
    <t>Alka Anggario</t>
  </si>
  <si>
    <t>andysimanjuntak29@gmail.com</t>
  </si>
  <si>
    <t>Andy Junestin Simanjuntak</t>
  </si>
  <si>
    <t>subarbukhari@gmail.com</t>
  </si>
  <si>
    <t>Subar</t>
  </si>
  <si>
    <t>mhdbalae@gmail.com</t>
  </si>
  <si>
    <t>Mhd. Iqbal Ae</t>
  </si>
  <si>
    <t>Site Civil Engineer</t>
  </si>
  <si>
    <t>kadligerianto@yahoo.co.id</t>
  </si>
  <si>
    <t>Muhammad Kadli Gerianto</t>
  </si>
  <si>
    <t>Mechanical Engineer</t>
  </si>
  <si>
    <t>dwiguntoroedo@gmail.com</t>
  </si>
  <si>
    <t>Edo Dwi Guntoro</t>
  </si>
  <si>
    <t>u_spik@ymail.com</t>
  </si>
  <si>
    <t>Yuspik</t>
  </si>
  <si>
    <t>D3 Teknik Mesin</t>
  </si>
  <si>
    <t>timothyer19@gmail.com</t>
  </si>
  <si>
    <t>Timothy Eka Rikky Ginting</t>
  </si>
  <si>
    <t>adrianggb@yahoo.com</t>
  </si>
  <si>
    <t>Adrian Defriansya</t>
  </si>
  <si>
    <t>QC Analyst</t>
  </si>
  <si>
    <t>meiliawikasp@gmail.com</t>
  </si>
  <si>
    <t>Meilia Wika Syah Putri</t>
  </si>
  <si>
    <t>meliandri98@gmail.com</t>
  </si>
  <si>
    <t>Meli Andri Siregar</t>
  </si>
  <si>
    <t>Agronomy Assistant</t>
  </si>
  <si>
    <t>malikabdul4329@gmail.com</t>
  </si>
  <si>
    <t>Abdul Malik</t>
  </si>
  <si>
    <t>Assistant Agronomy</t>
  </si>
  <si>
    <t>S1 Kimia</t>
  </si>
  <si>
    <t>fahmiryanto39@gmail.com</t>
  </si>
  <si>
    <t>Fahmi Ryanto</t>
  </si>
  <si>
    <t>pancaagus35@gmail.com</t>
  </si>
  <si>
    <t>Agus Panca Budi</t>
  </si>
  <si>
    <t>hafidh.shalahuddin.hs@gmail.com</t>
  </si>
  <si>
    <t>M Hafidh Shalahuddin</t>
  </si>
  <si>
    <t>denisaputra2606@gmail.com</t>
  </si>
  <si>
    <t>Deni Saputra</t>
  </si>
  <si>
    <t>rachmadryadi92@gmail.com</t>
  </si>
  <si>
    <t>Rachmad Ryadi</t>
  </si>
  <si>
    <t>amir.husein.sir@gmail.com</t>
  </si>
  <si>
    <t>Amir Husein Siregar</t>
  </si>
  <si>
    <t>Index</t>
  </si>
  <si>
    <t>Save pdf data dengan index</t>
  </si>
  <si>
    <t>Hingga</t>
  </si>
  <si>
    <t>Multiple File</t>
  </si>
  <si>
    <t>Single File</t>
  </si>
  <si>
    <t>Assistant Trainee</t>
  </si>
  <si>
    <t>Civil Engineer</t>
  </si>
  <si>
    <t>Civil Engineer (Office And Site Placement)</t>
  </si>
  <si>
    <t>Total Data Masuk</t>
  </si>
  <si>
    <t>File Location</t>
  </si>
  <si>
    <t>Zhavira Rizky Ananda</t>
  </si>
  <si>
    <t>zhavirarizky1@gmail.com</t>
  </si>
  <si>
    <t>Legal Staff</t>
  </si>
  <si>
    <t>S1 Ilmu Hukum</t>
  </si>
  <si>
    <t>Ketrin Apriliana Surya Gama</t>
  </si>
  <si>
    <t>ketrinapriliana93@gmail.com</t>
  </si>
  <si>
    <t>Legal Clerk</t>
  </si>
  <si>
    <t>Sarjana Hukum</t>
  </si>
  <si>
    <t>Civil buyer</t>
  </si>
  <si>
    <t>Teknik Sipil (S1)</t>
  </si>
  <si>
    <t>Nur Imam Aji Cahyo</t>
  </si>
  <si>
    <t>devidevimanis@gmail.com</t>
  </si>
  <si>
    <t>Staff legal</t>
  </si>
  <si>
    <t>Anugrah Septrianta Sitepu</t>
  </si>
  <si>
    <t>anugrahseptriantasitepu@gmail.com</t>
  </si>
  <si>
    <t>Fritz Win Hot Asi Siahaan</t>
  </si>
  <si>
    <t>fritzwin.siahaan@yahoo.co.id</t>
  </si>
  <si>
    <t>Teknik Sipil</t>
  </si>
  <si>
    <t>Faisalansharidwana</t>
  </si>
  <si>
    <t>faisalanshari38@gmail.com</t>
  </si>
  <si>
    <t>27 Tahun</t>
  </si>
  <si>
    <t>Zainal Azhari</t>
  </si>
  <si>
    <t>azhari.zainal@yahoo.co.id</t>
  </si>
  <si>
    <t>Muhammad Rifqi Septyawan</t>
  </si>
  <si>
    <t>rifqiseptyawan@hotmail.com</t>
  </si>
  <si>
    <t>S1 - Teknik Sipil</t>
  </si>
  <si>
    <t>26 Tahun</t>
  </si>
  <si>
    <t>Tahu akan tujuan yang ingin dicapainya dan dapat merumuskannya, realistis akan kemampuan diri, dan berusaha untuk mencapai target.</t>
  </si>
  <si>
    <t>Refresh
Table</t>
  </si>
  <si>
    <t>Cari Data</t>
  </si>
  <si>
    <t>Parameter</t>
  </si>
  <si>
    <t>Nilai</t>
  </si>
  <si>
    <t>URAIAN HASIL TES PERSONALIA
PAPI KOSTICK</t>
  </si>
  <si>
    <t>Deskripsi</t>
  </si>
  <si>
    <t>Indikator</t>
  </si>
  <si>
    <t>Otonom, dapat bekerja sendiri tanpa campur tangan orang lain, motivasi timbul krn pekerjaan itu sendiri, bukan krn pujian dr otoritas. Mempertanyakan otoritas, cenderung tidak puas thdp atasan, loya- litas lebih didasari kepentingan pribadi.</t>
  </si>
  <si>
    <t xml:space="preserve">Komitmen tinggi, lebih suka menangani pekerjaan satu demi satu, akan tetapi masih dapat mengubah prioritas jika terpaksa </t>
  </si>
  <si>
    <t xml:space="preserve">Bekerja keras sesuai tuntutan, menyalurkan usahanya untuk hal-hal yang bermanfaat / menguntungkan </t>
  </si>
  <si>
    <t xml:space="preserve">Bekerja keras, tetapi  jelas tujuan yg ingin dicapainya   </t>
  </si>
  <si>
    <t xml:space="preserve">Fleksibel tapi masih cukup memperhatikan keteraturan atau sistematika kerja </t>
  </si>
  <si>
    <t xml:space="preserve">Memperhatikan keteraturan dan sistematika kerja, tapi cukup  fleksibel </t>
  </si>
  <si>
    <t xml:space="preserve">Sistematis, bermetoda, berstruktur, rapi dan teratur, dapat menata tugas dengan baik.  Cenderung kaku, tidak fleksibel </t>
  </si>
  <si>
    <t xml:space="preserve">Cukup peduli akan akurasi dan kelengkapan data   </t>
  </si>
  <si>
    <t xml:space="preserve">Tertarik untuk menangani sendiri detail   </t>
  </si>
  <si>
    <t xml:space="preserve">Suka memikirkan suatu problem secara mendalam, merujuk pada   teori dan konsep </t>
  </si>
  <si>
    <t xml:space="preserve">Santai. Kurang peduli akan waktu, kurang memiliki rasa urgensi, membuang-buang waktu, bukan pekerja yang tepat waktu </t>
  </si>
  <si>
    <t xml:space="preserve">Cukup aktif dalam segi mental, dapat menyesuaikan tempo kerjanya  dengan tuntutan pekerjaan / lingkungan </t>
  </si>
  <si>
    <t xml:space="preserve">Cocok untuk pekerjaan  ' di belakang meja '. Cenderung lamban, tidak tanggap, mudah lelah, daya tahan lemah </t>
  </si>
  <si>
    <t xml:space="preserve">Perlu pengarahan awal dan tolok ukur keberhasilan   </t>
  </si>
  <si>
    <t xml:space="preserve">Membutuhkan uraian rinci mengenai tugas, dan batasan tanggung  jawab serta wewenang </t>
  </si>
  <si>
    <t xml:space="preserve">Loyal pada Perusahaan   </t>
  </si>
  <si>
    <t xml:space="preserve">Loyal pada pribadi atasan     </t>
  </si>
  <si>
    <t xml:space="preserve">Tidak percaya diri dan tidak ingin memimpin atau mengawasi orang lain </t>
  </si>
  <si>
    <t xml:space="preserve">Cukup percaya diri, tidak secara aktif mencari posisi kepemimpinan akan tetapi juga tidak akan menghindarinya </t>
  </si>
  <si>
    <t xml:space="preserve">Bertanggung jawab, akan melakukan fungsi pengarahan, pengendalian dan pengawasan, tapi tidak mendominasi </t>
  </si>
  <si>
    <t xml:space="preserve">Enggan mengambil keputusan   </t>
  </si>
  <si>
    <t xml:space="preserve">Berhati - hati dlm pengambilan keputusan   </t>
  </si>
  <si>
    <t xml:space="preserve">Cukup percaya diri dlm pengambilan keputusan, mau mengambil resiko, dpt memutuskan dgn cepat, mengikuti alur logika </t>
  </si>
  <si>
    <t xml:space="preserve">Kurang percaya diri &amp; kurang aktif dlm menjalin hubungan sosial   </t>
  </si>
  <si>
    <t xml:space="preserve">Tidak mencari atau menghindari hubungan antar pribadi di  lingkungan kerja, masih mampu menjaga jarak </t>
  </si>
  <si>
    <t xml:space="preserve">Sederhana, cenderung diam, cenderung pemalu, tidak suka menon- jolkan diri </t>
  </si>
  <si>
    <t xml:space="preserve">Mengharapkan pengakuan lingkungan dan tidak mau diabaikan tetapi tidak mencari-cari perhatian </t>
  </si>
  <si>
    <t xml:space="preserve">Terbuka, mudah mengungkap pendapat atau perasaannya menge- nai suatu hal kepada org lain </t>
  </si>
  <si>
    <t xml:space="preserve">Mampu mengungkap atau menyimpan perasaan, dapat mengen- dalikan emosi </t>
  </si>
  <si>
    <t xml:space="preserve">Akan menghadapi konflik, mengungkapkan serta memaksakan pan- dangan dengan cara positif  </t>
  </si>
  <si>
    <t xml:space="preserve">Enggan berubah, tidak siap untuk beradaptasi, hanya mau menerima perubahan jika alasannya jelas dan meyakinkan  </t>
  </si>
  <si>
    <t xml:space="preserve">Mudah beradaptasi, cukup menyukai perubahan    </t>
  </si>
  <si>
    <t xml:space="preserve">Pertimbangan mencakup aspek teoritis (konsep atau pemikiran  baru) dan aspek praktis (pengalaman) secara berimbang    </t>
  </si>
  <si>
    <t xml:space="preserve">Menyukai aktifitas fisik (a.l. : olah raga), enerjik, memiliki stamina untuk menangani tugas-tugas berat, tidak mudah lelah. Tidak betah duduk lama, kurang dapat konsentrasi  'di belakang meja'.  </t>
  </si>
  <si>
    <t xml:space="preserve">Mandiri (dari segi emosi) , tdk mudah dipengaruhi oleh tekanan kelompok. Penyendiri, kurang peka akan sikap &amp; kebutuhan kelom- pok, mungkin sulit menyesuaikan diri.  </t>
  </si>
  <si>
    <t>Antusias terhadap perubahan dan akan mencari hal-hal baru, tetapi masih selektif (menilai kemanfaatannya)</t>
  </si>
  <si>
    <t>URAIAN HASIL TES PERSONALIA PAPI KOSTICK</t>
  </si>
  <si>
    <t>Index (No. Urut)</t>
  </si>
  <si>
    <t>Parameter (Unique)</t>
  </si>
  <si>
    <t>Rifqi Fadli Azhar</t>
  </si>
  <si>
    <t>rifqifadliazhar@gmail.com</t>
  </si>
  <si>
    <t>Mechanical engineering</t>
  </si>
  <si>
    <t>S1 teknik mesin</t>
  </si>
  <si>
    <t>Save data as pdf with index</t>
  </si>
  <si>
    <t>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</si>
</sst>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F800]dddd\,\ mmmm\ dd\,\ yyyy"/>
    <numFmt numFmtId="165" formatCode="m/d/yyyy"/>
    <numFmt numFmtId="166" formatCode="m/d/yyyy\ h:mm"/>
    <numFmt numFmtId="167" formatCode="#,##0_ ;\-#,##0\ "/>
  </numFmts>
  <fonts count="31" x14ac:knownFonts="1">
    <font>
      <sz val="11"/>
      <color theme="1"/>
      <name val="Calibri"/>
    </font>
    <font>
      <b/>
      <sz val="11"/>
      <color theme="1"/>
      <name val="Calibri"/>
      <family val="2"/>
    </font>
    <font>
      <sz val="10"/>
      <color theme="1"/>
      <name val="Calibri"/>
      <family val="2"/>
    </font>
    <font>
      <sz val="11"/>
      <name val="Calibri"/>
      <family val="2"/>
    </font>
    <font>
      <b/>
      <sz val="10"/>
      <color theme="1"/>
      <name val="Calibri"/>
      <family val="2"/>
    </font>
    <font>
      <b/>
      <sz val="10"/>
      <color rgb="FF385623"/>
      <name val="Calibri"/>
      <family val="2"/>
    </font>
    <font>
      <sz val="11"/>
      <color theme="1"/>
      <name val="Calibri"/>
      <family val="2"/>
    </font>
    <font>
      <b/>
      <sz val="30"/>
      <color rgb="FF385623"/>
      <name val="Calibri"/>
      <family val="2"/>
    </font>
    <font>
      <b/>
      <sz val="10"/>
      <color rgb="FF92D050"/>
      <name val="Calibri"/>
      <family val="2"/>
    </font>
    <font>
      <b/>
      <sz val="11"/>
      <color rgb="FF92D050"/>
      <name val="Calibri"/>
      <family val="2"/>
    </font>
    <font>
      <sz val="10"/>
      <color theme="9" tint="-0.499984740745262"/>
      <name val="Calibri"/>
      <family val="2"/>
    </font>
    <font>
      <sz val="8"/>
      <name val="Calibri"/>
      <family val="2"/>
    </font>
    <font>
      <b/>
      <sz val="10"/>
      <color theme="9" tint="-0.499984740745262"/>
      <name val="Calibri"/>
      <family val="2"/>
    </font>
    <font>
      <b/>
      <sz val="10"/>
      <color theme="9" tint="-0.499984740745262"/>
      <name val="Calibri"/>
      <family val="2"/>
      <scheme val="major"/>
    </font>
    <font>
      <sz val="9"/>
      <color theme="9" tint="-0.499984740745262"/>
      <name val="Calibri"/>
      <family val="2"/>
    </font>
    <font>
      <sz val="11"/>
      <color theme="8" tint="-0.499984740745262"/>
      <name val="Calibri"/>
      <family val="2"/>
    </font>
    <font>
      <sz val="11"/>
      <color theme="9" tint="-0.499984740745262"/>
      <name val="Calibri"/>
      <family val="2"/>
    </font>
    <font>
      <b/>
      <sz val="10"/>
      <color theme="9"/>
      <name val="Calibri"/>
      <family val="2"/>
    </font>
    <font>
      <b/>
      <sz val="11"/>
      <color theme="9" tint="0.79998168889431442"/>
      <name val="Calibri"/>
      <family val="2"/>
    </font>
    <font>
      <sz val="11"/>
      <color theme="9" tint="0.79998168889431442"/>
      <name val="Calibri"/>
      <family val="2"/>
    </font>
    <font>
      <sz val="11"/>
      <color theme="1"/>
      <name val="Calibri"/>
      <family val="2"/>
    </font>
    <font>
      <b/>
      <sz val="11"/>
      <color theme="0"/>
      <name val="Calibri"/>
      <family val="2"/>
    </font>
    <font>
      <b/>
      <sz val="12"/>
      <color theme="9" tint="0.79998168889431442"/>
      <name val="Calibri"/>
      <family val="2"/>
    </font>
    <font>
      <b/>
      <sz val="10"/>
      <color theme="0"/>
      <name val="Calibri"/>
      <family val="2"/>
    </font>
    <font>
      <sz val="11"/>
      <color theme="0"/>
      <name val="Calibri"/>
      <family val="2"/>
    </font>
    <font>
      <sz val="11"/>
      <color theme="9" tint="-0.249977111117893"/>
      <name val="Calibri"/>
      <family val="2"/>
    </font>
    <font>
      <b/>
      <sz val="11"/>
      <color theme="9" tint="-0.499984740745262"/>
      <name val="Calibri"/>
      <family val="2"/>
    </font>
    <font>
      <b/>
      <sz val="12"/>
      <color theme="0"/>
      <name val="Calibri"/>
      <family val="2"/>
    </font>
    <font>
      <sz val="9"/>
      <color indexed="81"/>
      <name val="Tahoma"/>
      <family val="2"/>
    </font>
    <font>
      <b/>
      <sz val="9"/>
      <color indexed="81"/>
      <name val="Tahoma"/>
      <family val="2"/>
    </font>
    <font>
      <b/>
      <sz val="10"/>
      <color theme="9" tint="0.79998168889431442"/>
      <name val="Calibri"/>
      <family val="2"/>
    </font>
  </fonts>
  <fills count="15">
    <fill>
      <patternFill patternType="none"/>
    </fill>
    <fill>
      <patternFill patternType="gray125"/>
    </fill>
    <fill>
      <patternFill patternType="solid">
        <fgColor rgb="FFE2EFD9"/>
        <bgColor rgb="FFE2EFD9"/>
      </patternFill>
    </fill>
    <fill>
      <patternFill patternType="solid">
        <fgColor theme="0"/>
        <bgColor theme="0"/>
      </patternFill>
    </fill>
    <fill>
      <patternFill patternType="solid">
        <fgColor rgb="FF8496B0"/>
        <bgColor rgb="FF8496B0"/>
      </patternFill>
    </fill>
    <fill>
      <patternFill patternType="solid">
        <fgColor rgb="FFD9E2F3"/>
        <bgColor rgb="FFD9E2F3"/>
      </patternFill>
    </fill>
    <fill>
      <patternFill patternType="solid">
        <fgColor rgb="FFE7E6E6"/>
        <bgColor rgb="FFE7E6E6"/>
      </patternFill>
    </fill>
    <fill>
      <patternFill patternType="solid">
        <fgColor rgb="FFD6DCE4"/>
        <bgColor rgb="FFD6DCE4"/>
      </patternFill>
    </fill>
    <fill>
      <patternFill patternType="solid">
        <fgColor theme="9" tint="0.79998168889431442"/>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theme="9" tint="-0.249977111117893"/>
        <bgColor rgb="FFE2EFD9"/>
      </patternFill>
    </fill>
    <fill>
      <patternFill patternType="solid">
        <fgColor theme="9" tint="-0.249977111117893"/>
        <bgColor indexed="64"/>
      </patternFill>
    </fill>
    <fill>
      <patternFill patternType="solid">
        <fgColor theme="9" tint="-0.499984740745262"/>
        <bgColor indexed="64"/>
      </patternFill>
    </fill>
  </fills>
  <borders count="22">
    <border>
      <left/>
      <right/>
      <top/>
      <bottom/>
      <diagonal/>
    </border>
    <border>
      <left style="thin">
        <color rgb="FF92D050"/>
      </left>
      <right/>
      <top style="thin">
        <color rgb="FF92D050"/>
      </top>
      <bottom/>
      <diagonal/>
    </border>
    <border>
      <left/>
      <right/>
      <top style="thin">
        <color rgb="FF92D050"/>
      </top>
      <bottom/>
      <diagonal/>
    </border>
    <border>
      <left/>
      <right style="thin">
        <color rgb="FF92D050"/>
      </right>
      <top style="thin">
        <color rgb="FF92D050"/>
      </top>
      <bottom/>
      <diagonal/>
    </border>
    <border>
      <left style="thin">
        <color rgb="FF92D050"/>
      </left>
      <right/>
      <top/>
      <bottom/>
      <diagonal/>
    </border>
    <border>
      <left style="thin">
        <color rgb="FF92D050"/>
      </left>
      <right style="thin">
        <color rgb="FF92D050"/>
      </right>
      <top/>
      <bottom/>
      <diagonal/>
    </border>
    <border>
      <left/>
      <right/>
      <top/>
      <bottom style="thin">
        <color rgb="FF92D050"/>
      </bottom>
      <diagonal/>
    </border>
    <border>
      <left/>
      <right/>
      <top style="thin">
        <color rgb="FF92D050"/>
      </top>
      <bottom style="thin">
        <color rgb="FF92D050"/>
      </bottom>
      <diagonal/>
    </border>
    <border>
      <left style="thin">
        <color rgb="FF92D050"/>
      </left>
      <right style="thin">
        <color rgb="FF92D050"/>
      </right>
      <top/>
      <bottom style="thin">
        <color rgb="FF92D050"/>
      </bottom>
      <diagonal/>
    </border>
    <border>
      <left style="thin">
        <color rgb="FF92D050"/>
      </left>
      <right/>
      <top/>
      <bottom style="thin">
        <color rgb="FF92D050"/>
      </bottom>
      <diagonal/>
    </border>
    <border>
      <left style="thin">
        <color rgb="FF92D050"/>
      </left>
      <right style="thin">
        <color rgb="FF92D050"/>
      </right>
      <top/>
      <bottom/>
      <diagonal/>
    </border>
    <border>
      <left style="thin">
        <color rgb="FF92D050"/>
      </left>
      <right style="thin">
        <color rgb="FF92D050"/>
      </right>
      <top style="thin">
        <color rgb="FF92D050"/>
      </top>
      <bottom/>
      <diagonal/>
    </border>
    <border>
      <left/>
      <right style="thin">
        <color rgb="FF92D050"/>
      </right>
      <top style="thin">
        <color rgb="FF92D050"/>
      </top>
      <bottom style="thin">
        <color rgb="FF92D050"/>
      </bottom>
      <diagonal/>
    </border>
    <border>
      <left/>
      <right/>
      <top/>
      <bottom/>
      <diagonal/>
    </border>
    <border>
      <left style="thin">
        <color rgb="FF000000"/>
      </left>
      <right style="thin">
        <color rgb="FF000000"/>
      </right>
      <top style="thin">
        <color rgb="FF000000"/>
      </top>
      <bottom style="thin">
        <color rgb="FF000000"/>
      </bottom>
      <diagonal/>
    </border>
    <border>
      <left/>
      <right/>
      <top style="thin">
        <color theme="9"/>
      </top>
      <bottom/>
      <diagonal/>
    </border>
    <border>
      <left style="thin">
        <color rgb="FF92D050"/>
      </left>
      <right/>
      <top style="thin">
        <color theme="9"/>
      </top>
      <bottom/>
      <diagonal/>
    </border>
    <border>
      <left/>
      <right style="thin">
        <color rgb="FF92D050"/>
      </right>
      <top style="thin">
        <color theme="9"/>
      </top>
      <bottom/>
      <diagonal/>
    </border>
    <border>
      <left style="thin">
        <color rgb="FF92D050"/>
      </left>
      <right style="thin">
        <color rgb="FF92D050"/>
      </right>
      <top style="thin">
        <color theme="9"/>
      </top>
      <bottom/>
      <diagonal/>
    </border>
    <border>
      <left/>
      <right/>
      <top style="thin">
        <color theme="9"/>
      </top>
      <bottom style="thin">
        <color rgb="FF92D050"/>
      </bottom>
      <diagonal/>
    </border>
    <border>
      <left/>
      <right/>
      <top/>
      <bottom style="medium">
        <color theme="9" tint="-0.249977111117893"/>
      </bottom>
      <diagonal/>
    </border>
    <border>
      <left/>
      <right/>
      <top style="medium">
        <color theme="9" tint="-0.249977111117893"/>
      </top>
      <bottom/>
      <diagonal/>
    </border>
  </borders>
  <cellStyleXfs count="2">
    <xf numFmtId="0" fontId="0" fillId="0" borderId="0"/>
    <xf numFmtId="43" fontId="20" fillId="0" borderId="0" applyFont="0" applyFill="0" applyBorder="0" applyAlignment="0" applyProtection="0"/>
  </cellStyleXfs>
  <cellXfs count="218">
    <xf numFmtId="0" fontId="0" fillId="0" borderId="0" xfId="0" applyFont="1" applyAlignment="1"/>
    <xf numFmtId="0" fontId="1" fillId="0" borderId="0" xfId="0" applyFont="1" applyAlignment="1">
      <alignment horizontal="center" vertical="center"/>
    </xf>
    <xf numFmtId="0" fontId="2" fillId="0" borderId="0" xfId="0" applyFont="1"/>
    <xf numFmtId="0" fontId="2" fillId="0" borderId="0" xfId="0" applyFont="1" applyAlignment="1">
      <alignment vertical="top"/>
    </xf>
    <xf numFmtId="0" fontId="2" fillId="3" borderId="0" xfId="0" applyFont="1" applyFill="1"/>
    <xf numFmtId="0" fontId="2" fillId="0" borderId="0" xfId="0" applyFont="1" applyAlignment="1">
      <alignment wrapText="1"/>
    </xf>
    <xf numFmtId="0" fontId="4" fillId="0" borderId="0" xfId="0" applyFont="1" applyAlignment="1">
      <alignment horizontal="right" vertical="center"/>
    </xf>
    <xf numFmtId="0" fontId="2" fillId="0" borderId="0" xfId="0" applyFont="1" applyAlignment="1">
      <alignment horizontal="center"/>
    </xf>
    <xf numFmtId="0" fontId="2" fillId="0" borderId="0" xfId="0" applyFont="1" applyAlignment="1">
      <alignment vertical="center" wrapText="1"/>
    </xf>
    <xf numFmtId="0" fontId="2"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left" vertical="center" wrapText="1"/>
    </xf>
    <xf numFmtId="0" fontId="4" fillId="0" borderId="0" xfId="0" applyFont="1" applyAlignment="1">
      <alignment vertical="center" textRotation="90"/>
    </xf>
    <xf numFmtId="0" fontId="2" fillId="0" borderId="0" xfId="0" applyFont="1" applyAlignment="1">
      <alignment horizontal="center" vertical="center" wrapText="1"/>
    </xf>
    <xf numFmtId="0" fontId="2" fillId="0" borderId="0" xfId="0" applyFont="1" applyAlignment="1">
      <alignment horizontal="left"/>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horizontal="left" vertical="center" wrapText="1"/>
    </xf>
    <xf numFmtId="0" fontId="0" fillId="0" borderId="0" xfId="0" applyFont="1" applyAlignment="1">
      <alignment vertical="center"/>
    </xf>
    <xf numFmtId="0" fontId="0" fillId="0" borderId="0" xfId="0" applyFont="1" applyAlignment="1">
      <alignment horizontal="left" vertical="center"/>
    </xf>
    <xf numFmtId="0" fontId="0" fillId="0" borderId="0" xfId="0" applyFont="1" applyAlignment="1">
      <alignment vertical="center" wrapText="1"/>
    </xf>
    <xf numFmtId="0" fontId="1" fillId="4" borderId="13" xfId="0" applyFont="1" applyFill="1" applyBorder="1" applyAlignment="1">
      <alignment horizontal="center" vertical="center" wrapText="1"/>
    </xf>
    <xf numFmtId="0" fontId="1" fillId="5" borderId="13" xfId="0" applyFont="1" applyFill="1" applyBorder="1" applyAlignment="1">
      <alignment horizontal="center" vertical="center" wrapText="1"/>
    </xf>
    <xf numFmtId="0" fontId="1" fillId="4" borderId="13" xfId="0" applyFont="1" applyFill="1" applyBorder="1" applyAlignment="1">
      <alignment horizontal="center" vertical="center"/>
    </xf>
    <xf numFmtId="0" fontId="1" fillId="0" borderId="0" xfId="0" applyFont="1" applyAlignment="1">
      <alignment horizontal="center" vertical="center" wrapText="1"/>
    </xf>
    <xf numFmtId="0" fontId="1" fillId="6" borderId="13" xfId="0" applyFont="1" applyFill="1" applyBorder="1" applyAlignment="1">
      <alignment horizontal="center" vertical="center"/>
    </xf>
    <xf numFmtId="0" fontId="0" fillId="7" borderId="13" xfId="0" applyFont="1" applyFill="1" applyBorder="1" applyAlignment="1">
      <alignment horizontal="center" vertical="center"/>
    </xf>
    <xf numFmtId="0" fontId="0" fillId="5" borderId="13" xfId="0" applyFont="1" applyFill="1" applyBorder="1" applyAlignment="1">
      <alignment horizontal="center" vertical="center"/>
    </xf>
    <xf numFmtId="0" fontId="0" fillId="0" borderId="14" xfId="0" applyFont="1" applyBorder="1"/>
    <xf numFmtId="0" fontId="1" fillId="0" borderId="0" xfId="0" applyFont="1"/>
    <xf numFmtId="0" fontId="1" fillId="0" borderId="0" xfId="0" applyFont="1" applyAlignment="1">
      <alignment horizontal="right"/>
    </xf>
    <xf numFmtId="0" fontId="9" fillId="0" borderId="0" xfId="0" applyFont="1" applyAlignment="1">
      <alignment horizontal="center"/>
    </xf>
    <xf numFmtId="0" fontId="0" fillId="0" borderId="0" xfId="0" applyNumberFormat="1" applyFont="1" applyAlignment="1">
      <alignment horizontal="center"/>
    </xf>
    <xf numFmtId="0" fontId="2" fillId="0" borderId="0" xfId="0" applyNumberFormat="1" applyFont="1" applyAlignment="1">
      <alignment horizontal="center" vertical="center"/>
    </xf>
    <xf numFmtId="0" fontId="4" fillId="0" borderId="0" xfId="0" applyFont="1" applyAlignment="1">
      <alignment horizontal="center"/>
    </xf>
    <xf numFmtId="0" fontId="4" fillId="0" borderId="0" xfId="0" applyFont="1" applyAlignment="1">
      <alignment horizontal="centerContinuous" vertical="center"/>
    </xf>
    <xf numFmtId="0" fontId="2" fillId="0" borderId="0" xfId="0" applyFont="1" applyAlignment="1">
      <alignment horizontal="centerContinuous" vertical="center"/>
    </xf>
    <xf numFmtId="0" fontId="2" fillId="0" borderId="0" xfId="0" applyFont="1" applyAlignment="1">
      <alignment horizontal="centerContinuous"/>
    </xf>
    <xf numFmtId="0" fontId="2" fillId="0" borderId="0" xfId="0" applyFont="1" applyAlignment="1">
      <alignment horizontal="centerContinuous" vertical="center" wrapText="1"/>
    </xf>
    <xf numFmtId="0" fontId="0" fillId="0" borderId="0" xfId="0" applyFont="1" applyAlignment="1">
      <alignment horizontal="centerContinuous"/>
    </xf>
    <xf numFmtId="0" fontId="10" fillId="0" borderId="0" xfId="0" applyFont="1" applyAlignment="1">
      <alignment vertical="top" wrapText="1"/>
    </xf>
    <xf numFmtId="0" fontId="12" fillId="0" borderId="0" xfId="0" applyFont="1" applyFill="1" applyAlignment="1">
      <alignment horizontal="center"/>
    </xf>
    <xf numFmtId="0" fontId="6" fillId="0" borderId="0" xfId="0" applyNumberFormat="1" applyFont="1" applyAlignment="1"/>
    <xf numFmtId="0" fontId="10" fillId="0" borderId="0" xfId="0" applyFont="1" applyAlignment="1">
      <alignment vertical="top" wrapText="1"/>
    </xf>
    <xf numFmtId="0" fontId="12" fillId="0" borderId="0" xfId="0" applyFont="1" applyAlignment="1">
      <alignment vertical="top" wrapText="1"/>
    </xf>
    <xf numFmtId="0" fontId="12" fillId="0" borderId="0" xfId="0" applyFont="1" applyAlignment="1">
      <alignment horizontal="left"/>
    </xf>
    <xf numFmtId="0" fontId="8" fillId="0" borderId="0" xfId="0" applyFont="1" applyAlignment="1">
      <alignment horizontal="left" wrapText="1"/>
    </xf>
    <xf numFmtId="0" fontId="0" fillId="0" borderId="0" xfId="0" applyFont="1" applyAlignment="1"/>
    <xf numFmtId="0" fontId="6" fillId="0" borderId="0" xfId="0" applyFont="1" applyAlignment="1"/>
    <xf numFmtId="166" fontId="6" fillId="0" borderId="0" xfId="0" applyNumberFormat="1" applyFont="1" applyAlignment="1"/>
    <xf numFmtId="165" fontId="6" fillId="0" borderId="0" xfId="0" applyNumberFormat="1" applyFont="1" applyAlignment="1"/>
    <xf numFmtId="0" fontId="0" fillId="0" borderId="0" xfId="0" applyFont="1" applyAlignment="1"/>
    <xf numFmtId="0" fontId="0" fillId="0" borderId="0" xfId="0" applyFont="1" applyAlignment="1">
      <alignment wrapText="1"/>
    </xf>
    <xf numFmtId="0" fontId="0" fillId="0" borderId="0" xfId="0" applyFont="1" applyAlignment="1">
      <alignment horizontal="center"/>
    </xf>
    <xf numFmtId="0" fontId="4" fillId="0" borderId="13" xfId="0" applyFont="1" applyBorder="1" applyAlignment="1">
      <alignment horizontal="center" vertical="center"/>
    </xf>
    <xf numFmtId="0" fontId="0" fillId="0" borderId="0" xfId="0" applyFont="1" applyAlignment="1">
      <alignment horizontal="left" wrapText="1"/>
    </xf>
    <xf numFmtId="0" fontId="6" fillId="0" borderId="0" xfId="0" applyFont="1" applyAlignment="1">
      <alignment vertical="center" wrapText="1"/>
    </xf>
    <xf numFmtId="0" fontId="0" fillId="0" borderId="0" xfId="0" applyFont="1" applyAlignment="1">
      <alignment horizontal="right"/>
    </xf>
    <xf numFmtId="1" fontId="1" fillId="6" borderId="13" xfId="0" applyNumberFormat="1" applyFont="1" applyFill="1" applyBorder="1" applyAlignment="1">
      <alignment horizontal="center" vertical="center"/>
    </xf>
    <xf numFmtId="0" fontId="6" fillId="0" borderId="0" xfId="0" applyNumberFormat="1" applyFont="1" applyAlignment="1">
      <alignment horizontal="center" vertical="center"/>
    </xf>
    <xf numFmtId="0" fontId="6" fillId="0" borderId="0" xfId="0" applyNumberFormat="1" applyFont="1" applyAlignment="1">
      <alignment vertical="center" wrapText="1"/>
    </xf>
    <xf numFmtId="0" fontId="6" fillId="0" borderId="0" xfId="0" applyNumberFormat="1" applyFont="1" applyAlignment="1">
      <alignment vertical="center"/>
    </xf>
    <xf numFmtId="0" fontId="0" fillId="9" borderId="0" xfId="0" applyFont="1" applyFill="1" applyAlignment="1">
      <alignment horizontal="center" vertical="center"/>
    </xf>
    <xf numFmtId="0" fontId="0" fillId="10" borderId="0" xfId="0" applyFont="1" applyFill="1" applyAlignment="1">
      <alignment horizontal="center" vertical="center" wrapText="1"/>
    </xf>
    <xf numFmtId="1" fontId="1" fillId="11" borderId="13" xfId="0" applyNumberFormat="1" applyFont="1" applyFill="1" applyBorder="1" applyAlignment="1">
      <alignment horizontal="center" vertical="center"/>
    </xf>
    <xf numFmtId="0" fontId="0" fillId="0" borderId="0" xfId="0" applyFont="1" applyAlignment="1">
      <alignment horizontal="left"/>
    </xf>
    <xf numFmtId="0" fontId="3" fillId="0" borderId="13" xfId="0" applyFont="1" applyBorder="1"/>
    <xf numFmtId="0" fontId="1" fillId="0" borderId="13" xfId="0" applyFont="1" applyBorder="1" applyAlignment="1">
      <alignment horizontal="center" vertical="center"/>
    </xf>
    <xf numFmtId="0" fontId="6" fillId="0" borderId="13" xfId="0" applyFont="1" applyBorder="1"/>
    <xf numFmtId="0" fontId="5" fillId="0" borderId="13" xfId="0" applyFont="1" applyBorder="1" applyAlignment="1">
      <alignment horizontal="left" vertical="top" wrapText="1"/>
    </xf>
    <xf numFmtId="0" fontId="7" fillId="0" borderId="13" xfId="0" applyFont="1" applyBorder="1" applyAlignment="1">
      <alignment horizontal="center" vertical="center" textRotation="255"/>
    </xf>
    <xf numFmtId="0" fontId="4" fillId="0" borderId="13" xfId="0" applyFont="1" applyBorder="1" applyAlignment="1">
      <alignment vertical="center" textRotation="90"/>
    </xf>
    <xf numFmtId="0" fontId="15" fillId="0" borderId="0" xfId="0" applyFont="1" applyAlignment="1">
      <alignment horizontal="right" wrapText="1"/>
    </xf>
    <xf numFmtId="0" fontId="16" fillId="0" borderId="0" xfId="0" applyFont="1" applyAlignment="1">
      <alignment horizontal="right" vertical="center" wrapText="1"/>
    </xf>
    <xf numFmtId="0" fontId="2" fillId="0" borderId="13" xfId="0" applyFont="1" applyBorder="1"/>
    <xf numFmtId="0" fontId="0" fillId="0" borderId="0" xfId="0" applyFont="1" applyAlignment="1"/>
    <xf numFmtId="0" fontId="8" fillId="0" borderId="0" xfId="0" applyFont="1" applyAlignment="1">
      <alignment vertical="center" wrapText="1"/>
    </xf>
    <xf numFmtId="0" fontId="17" fillId="0" borderId="0" xfId="0" applyFont="1" applyAlignment="1">
      <alignment vertical="top"/>
    </xf>
    <xf numFmtId="0" fontId="12" fillId="0" borderId="4" xfId="0" applyFont="1" applyBorder="1" applyAlignment="1">
      <alignment horizontal="center" vertical="center" wrapText="1"/>
    </xf>
    <xf numFmtId="0" fontId="12" fillId="0" borderId="6" xfId="0" applyFont="1" applyBorder="1" applyAlignment="1">
      <alignment horizontal="right" vertical="center"/>
    </xf>
    <xf numFmtId="0" fontId="10" fillId="0" borderId="6" xfId="0" applyFont="1" applyBorder="1" applyAlignment="1">
      <alignment horizontal="center" vertical="center"/>
    </xf>
    <xf numFmtId="0" fontId="10" fillId="0" borderId="7" xfId="0" applyFont="1" applyBorder="1" applyAlignment="1">
      <alignment horizontal="left" vertical="center"/>
    </xf>
    <xf numFmtId="0" fontId="12" fillId="0" borderId="9"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7" xfId="0" applyFont="1" applyBorder="1" applyAlignment="1">
      <alignment horizontal="right" vertical="center"/>
    </xf>
    <xf numFmtId="0" fontId="10" fillId="0" borderId="7" xfId="0" applyFont="1" applyBorder="1" applyAlignment="1">
      <alignment horizontal="center" vertical="center"/>
    </xf>
    <xf numFmtId="0" fontId="12" fillId="0" borderId="16" xfId="0" applyFont="1" applyBorder="1" applyAlignment="1">
      <alignment horizontal="center" vertical="center" wrapText="1"/>
    </xf>
    <xf numFmtId="0" fontId="12" fillId="0" borderId="19" xfId="0" applyFont="1" applyBorder="1" applyAlignment="1">
      <alignment horizontal="right" vertical="center"/>
    </xf>
    <xf numFmtId="0" fontId="10" fillId="0" borderId="19" xfId="0" applyFont="1" applyBorder="1" applyAlignment="1">
      <alignment horizontal="center" vertical="center"/>
    </xf>
    <xf numFmtId="0" fontId="10" fillId="0" borderId="19" xfId="0" applyFont="1" applyBorder="1" applyAlignment="1">
      <alignment horizontal="left" vertical="center"/>
    </xf>
    <xf numFmtId="0" fontId="0" fillId="0" borderId="13" xfId="0" applyFont="1" applyBorder="1" applyAlignment="1"/>
    <xf numFmtId="0" fontId="2" fillId="0" borderId="13" xfId="0" applyFont="1" applyBorder="1" applyAlignment="1">
      <alignment vertical="top"/>
    </xf>
    <xf numFmtId="0" fontId="4" fillId="0" borderId="13" xfId="0" applyFont="1" applyBorder="1" applyAlignment="1">
      <alignment horizontal="right" vertical="center"/>
    </xf>
    <xf numFmtId="0" fontId="2" fillId="0" borderId="13" xfId="0" applyFont="1" applyBorder="1" applyAlignment="1">
      <alignment horizontal="center"/>
    </xf>
    <xf numFmtId="0" fontId="2" fillId="0" borderId="13" xfId="0" applyFont="1" applyBorder="1" applyAlignment="1">
      <alignment wrapText="1"/>
    </xf>
    <xf numFmtId="0" fontId="12" fillId="0" borderId="13" xfId="0" applyFont="1" applyBorder="1" applyAlignment="1">
      <alignment horizontal="right" vertical="center"/>
    </xf>
    <xf numFmtId="0" fontId="10" fillId="0" borderId="13" xfId="0" applyFont="1" applyBorder="1" applyAlignment="1">
      <alignment horizontal="center" vertical="center"/>
    </xf>
    <xf numFmtId="0" fontId="10" fillId="0" borderId="2" xfId="0" applyFont="1" applyBorder="1" applyAlignment="1">
      <alignment horizontal="left" vertical="center"/>
    </xf>
    <xf numFmtId="0" fontId="12" fillId="0" borderId="13" xfId="0" applyFont="1" applyBorder="1" applyAlignment="1">
      <alignment horizontal="center" vertical="center" wrapText="1"/>
    </xf>
    <xf numFmtId="0" fontId="10" fillId="0" borderId="13" xfId="0" applyFont="1" applyBorder="1" applyAlignment="1">
      <alignment horizontal="left" vertical="center"/>
    </xf>
    <xf numFmtId="0" fontId="10" fillId="0" borderId="13" xfId="0" applyFont="1" applyBorder="1" applyAlignment="1">
      <alignment horizontal="left" vertical="center" wrapText="1"/>
    </xf>
    <xf numFmtId="0" fontId="16" fillId="0" borderId="13" xfId="0" applyFont="1" applyBorder="1"/>
    <xf numFmtId="0" fontId="12" fillId="0" borderId="13" xfId="0" applyFont="1" applyBorder="1" applyAlignment="1">
      <alignment horizontal="center" vertical="center"/>
    </xf>
    <xf numFmtId="0" fontId="12" fillId="0" borderId="20" xfId="0" applyFont="1" applyBorder="1" applyAlignment="1">
      <alignment horizontal="center" vertical="center" wrapText="1"/>
    </xf>
    <xf numFmtId="0" fontId="12" fillId="0" borderId="20" xfId="0" applyFont="1" applyBorder="1" applyAlignment="1">
      <alignment horizontal="right" vertical="center"/>
    </xf>
    <xf numFmtId="0" fontId="10" fillId="0" borderId="20" xfId="0" applyFont="1" applyBorder="1" applyAlignment="1">
      <alignment horizontal="center" vertical="center"/>
    </xf>
    <xf numFmtId="0" fontId="10" fillId="0" borderId="20" xfId="0" applyFont="1" applyBorder="1" applyAlignment="1">
      <alignment horizontal="left" vertical="center"/>
    </xf>
    <xf numFmtId="0" fontId="12" fillId="0" borderId="21" xfId="0" applyFont="1" applyBorder="1" applyAlignment="1">
      <alignment horizontal="center" vertical="center" wrapText="1"/>
    </xf>
    <xf numFmtId="0" fontId="12" fillId="0" borderId="21" xfId="0" applyFont="1" applyBorder="1" applyAlignment="1">
      <alignment horizontal="right" vertical="center"/>
    </xf>
    <xf numFmtId="0" fontId="10" fillId="0" borderId="21" xfId="0" applyFont="1" applyBorder="1" applyAlignment="1">
      <alignment horizontal="center" vertical="center"/>
    </xf>
    <xf numFmtId="0" fontId="10" fillId="0" borderId="21" xfId="0" applyFont="1" applyBorder="1" applyAlignment="1">
      <alignment horizontal="left" vertical="center"/>
    </xf>
    <xf numFmtId="0" fontId="2" fillId="0" borderId="13" xfId="0" applyFont="1" applyBorder="1" applyAlignment="1">
      <alignment vertical="center" wrapText="1"/>
    </xf>
    <xf numFmtId="0" fontId="2" fillId="0" borderId="13" xfId="0" applyFont="1" applyBorder="1" applyAlignment="1">
      <alignment vertical="center"/>
    </xf>
    <xf numFmtId="0" fontId="2" fillId="0" borderId="13" xfId="0" applyFont="1" applyBorder="1" applyAlignment="1">
      <alignment horizontal="center" vertical="center"/>
    </xf>
    <xf numFmtId="0" fontId="2" fillId="0" borderId="13" xfId="0" applyFont="1" applyBorder="1" applyAlignment="1">
      <alignment horizontal="left" vertical="center" wrapText="1"/>
    </xf>
    <xf numFmtId="0" fontId="3" fillId="0" borderId="20" xfId="0" applyFont="1" applyBorder="1"/>
    <xf numFmtId="0" fontId="10" fillId="0" borderId="20" xfId="0" applyFont="1" applyBorder="1" applyAlignment="1">
      <alignment horizontal="left" vertical="center" wrapText="1"/>
    </xf>
    <xf numFmtId="0" fontId="16" fillId="0" borderId="20" xfId="0" applyFont="1" applyBorder="1"/>
    <xf numFmtId="0" fontId="0" fillId="0" borderId="0" xfId="0" applyFont="1" applyAlignment="1"/>
    <xf numFmtId="0" fontId="4" fillId="0" borderId="13" xfId="0" applyFont="1" applyBorder="1" applyAlignment="1">
      <alignment horizontal="left" vertical="center"/>
    </xf>
    <xf numFmtId="0" fontId="0" fillId="0" borderId="13" xfId="0" applyFont="1" applyBorder="1" applyAlignment="1"/>
    <xf numFmtId="0" fontId="10" fillId="0" borderId="13" xfId="0" applyFont="1" applyBorder="1" applyAlignment="1">
      <alignment horizontal="left" vertical="center" wrapText="1"/>
    </xf>
    <xf numFmtId="0" fontId="2" fillId="0" borderId="13" xfId="0" applyFont="1" applyBorder="1" applyAlignment="1">
      <alignment horizontal="center" vertical="center" wrapText="1"/>
    </xf>
    <xf numFmtId="0" fontId="2" fillId="0" borderId="13" xfId="0" applyFont="1" applyBorder="1" applyAlignment="1">
      <alignment horizontal="centerContinuous" vertical="center"/>
    </xf>
    <xf numFmtId="0" fontId="2" fillId="0" borderId="13" xfId="0" applyNumberFormat="1" applyFont="1" applyBorder="1" applyAlignment="1">
      <alignment horizontal="center" vertical="center"/>
    </xf>
    <xf numFmtId="0" fontId="6" fillId="0" borderId="0" xfId="0" applyFont="1" applyAlignment="1">
      <alignment horizontal="left"/>
    </xf>
    <xf numFmtId="0" fontId="1" fillId="0" borderId="0" xfId="0" applyFont="1" applyAlignment="1">
      <alignment horizontal="center"/>
    </xf>
    <xf numFmtId="0" fontId="1" fillId="0" borderId="13" xfId="0" applyFont="1" applyFill="1" applyBorder="1" applyAlignment="1">
      <alignment horizontal="center"/>
    </xf>
    <xf numFmtId="0" fontId="1" fillId="0" borderId="13" xfId="0" applyFont="1" applyFill="1" applyBorder="1" applyAlignment="1">
      <alignment horizontal="center" vertical="center"/>
    </xf>
    <xf numFmtId="0" fontId="0" fillId="0" borderId="13" xfId="0" applyFont="1" applyFill="1" applyBorder="1" applyAlignment="1">
      <alignment horizontal="right" vertical="center" wrapText="1"/>
    </xf>
    <xf numFmtId="0" fontId="0" fillId="0" borderId="13" xfId="0" applyFont="1" applyFill="1" applyBorder="1" applyAlignment="1">
      <alignment horizontal="center" vertical="center" wrapText="1"/>
    </xf>
    <xf numFmtId="0" fontId="2" fillId="0" borderId="13" xfId="0" applyFont="1" applyBorder="1" applyAlignment="1">
      <alignment horizontal="left" vertical="center"/>
    </xf>
    <xf numFmtId="0" fontId="0" fillId="14" borderId="13" xfId="0" applyFont="1" applyFill="1" applyBorder="1" applyAlignment="1"/>
    <xf numFmtId="0" fontId="0" fillId="13" borderId="13" xfId="0" applyFont="1" applyFill="1" applyBorder="1" applyAlignment="1"/>
    <xf numFmtId="0" fontId="23" fillId="13" borderId="13" xfId="0" applyFont="1" applyFill="1" applyBorder="1" applyAlignment="1">
      <alignment horizontal="center" vertical="center"/>
    </xf>
    <xf numFmtId="164" fontId="23" fillId="13" borderId="13" xfId="0" applyNumberFormat="1" applyFont="1" applyFill="1" applyBorder="1" applyAlignment="1">
      <alignment vertical="center"/>
    </xf>
    <xf numFmtId="0" fontId="5" fillId="2" borderId="13" xfId="0" applyFont="1" applyFill="1" applyBorder="1" applyAlignment="1">
      <alignment horizontal="center" vertical="center"/>
    </xf>
    <xf numFmtId="0" fontId="3" fillId="0" borderId="13" xfId="0" applyFont="1" applyBorder="1" applyAlignment="1"/>
    <xf numFmtId="0" fontId="1" fillId="0" borderId="0" xfId="0" applyFont="1" applyAlignment="1">
      <alignment horizontal="left"/>
    </xf>
    <xf numFmtId="0" fontId="6" fillId="0" borderId="0" xfId="0" applyFont="1" applyAlignment="1">
      <alignment horizontal="center" vertical="center" wrapText="1"/>
    </xf>
    <xf numFmtId="0" fontId="23" fillId="13" borderId="13" xfId="0" applyFont="1" applyFill="1" applyBorder="1" applyAlignment="1">
      <alignment horizontal="left" vertical="center"/>
    </xf>
    <xf numFmtId="0" fontId="23" fillId="13" borderId="13" xfId="0" applyFont="1" applyFill="1" applyBorder="1" applyAlignment="1">
      <alignment vertical="center"/>
    </xf>
    <xf numFmtId="0" fontId="0" fillId="0" borderId="13" xfId="0" applyFont="1" applyBorder="1" applyAlignment="1">
      <alignment vertical="center"/>
    </xf>
    <xf numFmtId="0" fontId="26" fillId="0" borderId="0" xfId="0" applyFont="1" applyAlignment="1">
      <alignment horizontal="left" vertical="center" wrapText="1"/>
    </xf>
    <xf numFmtId="0" fontId="26" fillId="0" borderId="0" xfId="0" applyFont="1" applyAlignment="1">
      <alignment horizontal="center" vertical="center" wrapText="1"/>
    </xf>
    <xf numFmtId="0" fontId="26" fillId="0" borderId="0" xfId="0" applyFont="1" applyAlignment="1">
      <alignment wrapText="1"/>
    </xf>
    <xf numFmtId="0" fontId="10" fillId="0" borderId="13" xfId="0" applyFont="1" applyBorder="1" applyAlignment="1">
      <alignment vertical="center" wrapText="1"/>
    </xf>
    <xf numFmtId="0" fontId="6" fillId="0" borderId="13" xfId="0" applyFont="1" applyBorder="1" applyAlignment="1"/>
    <xf numFmtId="0" fontId="6" fillId="0" borderId="13" xfId="0" applyFont="1" applyBorder="1" applyAlignment="1">
      <alignment vertical="center"/>
    </xf>
    <xf numFmtId="0" fontId="16" fillId="0" borderId="13" xfId="0" applyFont="1" applyBorder="1" applyAlignment="1">
      <alignment horizontal="center" vertical="center" wrapText="1"/>
    </xf>
    <xf numFmtId="0" fontId="16" fillId="0" borderId="13" xfId="0" applyNumberFormat="1" applyFont="1" applyBorder="1" applyAlignment="1">
      <alignment horizontal="center" vertical="center" wrapText="1"/>
    </xf>
    <xf numFmtId="0" fontId="0" fillId="0" borderId="13" xfId="0" applyFont="1" applyBorder="1" applyAlignment="1">
      <alignment horizontal="center" vertical="center"/>
    </xf>
    <xf numFmtId="0" fontId="6" fillId="0" borderId="13" xfId="0" applyFont="1" applyBorder="1" applyAlignment="1">
      <alignment horizontal="center" vertical="center"/>
    </xf>
    <xf numFmtId="0" fontId="1" fillId="0" borderId="13" xfId="0" applyFont="1" applyBorder="1" applyAlignment="1">
      <alignment horizontal="left" vertical="center"/>
    </xf>
    <xf numFmtId="0" fontId="24" fillId="13" borderId="13" xfId="0" applyFont="1" applyFill="1" applyBorder="1" applyAlignment="1"/>
    <xf numFmtId="0" fontId="1" fillId="0" borderId="13" xfId="0" applyFont="1" applyFill="1" applyBorder="1" applyAlignment="1">
      <alignment horizontal="center" vertical="center" wrapText="1"/>
    </xf>
    <xf numFmtId="0" fontId="27" fillId="14" borderId="13" xfId="0" applyFont="1" applyFill="1" applyBorder="1" applyAlignment="1">
      <alignment vertical="center"/>
    </xf>
    <xf numFmtId="0" fontId="23" fillId="13" borderId="13" xfId="0" applyFont="1" applyFill="1" applyBorder="1" applyAlignment="1">
      <alignment horizontal="right" vertical="center"/>
    </xf>
    <xf numFmtId="0" fontId="4" fillId="0" borderId="13" xfId="0" applyFont="1" applyBorder="1" applyAlignment="1">
      <alignment vertical="center"/>
    </xf>
    <xf numFmtId="0" fontId="24" fillId="14" borderId="13" xfId="0" applyFont="1" applyFill="1" applyBorder="1" applyAlignment="1"/>
    <xf numFmtId="0" fontId="24" fillId="0" borderId="13" xfId="0" applyFont="1" applyBorder="1" applyAlignment="1"/>
    <xf numFmtId="0" fontId="25" fillId="13" borderId="13" xfId="0" applyFont="1" applyFill="1" applyBorder="1" applyAlignment="1">
      <alignment wrapText="1"/>
    </xf>
    <xf numFmtId="0" fontId="6" fillId="0" borderId="13" xfId="0" applyFont="1" applyBorder="1" applyAlignment="1">
      <alignment horizontal="center"/>
    </xf>
    <xf numFmtId="0" fontId="6" fillId="0" borderId="13" xfId="0" applyFont="1" applyFill="1" applyBorder="1" applyAlignment="1">
      <alignment horizontal="right" vertical="center" wrapText="1"/>
    </xf>
    <xf numFmtId="0" fontId="6" fillId="0" borderId="0" xfId="0" applyFont="1" applyAlignment="1">
      <alignment horizontal="center" vertical="center"/>
    </xf>
    <xf numFmtId="0" fontId="27" fillId="14" borderId="13" xfId="0" applyFont="1" applyFill="1" applyBorder="1" applyAlignment="1">
      <alignment horizontal="center" vertical="center" wrapText="1"/>
    </xf>
    <xf numFmtId="0" fontId="23" fillId="13" borderId="13" xfId="0" applyFont="1" applyFill="1" applyBorder="1" applyAlignment="1">
      <alignment horizontal="center" vertical="center"/>
    </xf>
    <xf numFmtId="0" fontId="23" fillId="13" borderId="13" xfId="0" applyFont="1" applyFill="1" applyBorder="1" applyAlignment="1">
      <alignment horizontal="left" vertical="center"/>
    </xf>
    <xf numFmtId="167" fontId="22" fillId="14" borderId="13" xfId="1" applyNumberFormat="1" applyFont="1" applyFill="1" applyBorder="1" applyAlignment="1">
      <alignment horizontal="center" vertical="center"/>
    </xf>
    <xf numFmtId="0" fontId="21" fillId="14" borderId="13" xfId="0" applyFont="1" applyFill="1" applyBorder="1" applyAlignment="1">
      <alignment horizontal="left" vertical="center"/>
    </xf>
    <xf numFmtId="0" fontId="21" fillId="14" borderId="13" xfId="0" applyFont="1" applyFill="1" applyBorder="1" applyAlignment="1">
      <alignment horizontal="center" vertical="center"/>
    </xf>
    <xf numFmtId="0" fontId="27" fillId="14" borderId="13" xfId="0" applyFont="1" applyFill="1" applyBorder="1" applyAlignment="1">
      <alignment horizontal="center" vertical="center"/>
    </xf>
    <xf numFmtId="0" fontId="5" fillId="2" borderId="5" xfId="0" applyFont="1" applyFill="1" applyBorder="1" applyAlignment="1">
      <alignment horizontal="center" vertical="center" textRotation="90"/>
    </xf>
    <xf numFmtId="0" fontId="3" fillId="0" borderId="5" xfId="0" applyFont="1" applyBorder="1"/>
    <xf numFmtId="0" fontId="3" fillId="0" borderId="8" xfId="0" applyFont="1" applyBorder="1"/>
    <xf numFmtId="0" fontId="10" fillId="0" borderId="2" xfId="0" applyFont="1" applyBorder="1" applyAlignment="1">
      <alignment horizontal="left" vertical="center" wrapText="1"/>
    </xf>
    <xf numFmtId="0" fontId="16" fillId="0" borderId="2" xfId="0" applyFont="1" applyBorder="1"/>
    <xf numFmtId="0" fontId="16" fillId="0" borderId="3" xfId="0" applyFont="1" applyBorder="1"/>
    <xf numFmtId="0" fontId="10" fillId="0" borderId="7" xfId="0" applyFont="1" applyBorder="1" applyAlignment="1">
      <alignment horizontal="left" vertical="center" wrapText="1"/>
    </xf>
    <xf numFmtId="0" fontId="16" fillId="0" borderId="7" xfId="0" applyFont="1" applyBorder="1"/>
    <xf numFmtId="0" fontId="16" fillId="0" borderId="12" xfId="0" applyFont="1" applyBorder="1"/>
    <xf numFmtId="0" fontId="5" fillId="2" borderId="11" xfId="0" applyFont="1" applyFill="1" applyBorder="1" applyAlignment="1">
      <alignment horizontal="center" vertical="center" textRotation="90"/>
    </xf>
    <xf numFmtId="0" fontId="3" fillId="0" borderId="10" xfId="0" applyFont="1" applyBorder="1"/>
    <xf numFmtId="0" fontId="5" fillId="2" borderId="18" xfId="0" applyFont="1" applyFill="1" applyBorder="1" applyAlignment="1">
      <alignment horizontal="center" vertical="center" textRotation="90"/>
    </xf>
    <xf numFmtId="0" fontId="10" fillId="0" borderId="15" xfId="0" applyFont="1" applyBorder="1" applyAlignment="1">
      <alignment horizontal="left" vertical="center" wrapText="1"/>
    </xf>
    <xf numFmtId="0" fontId="16" fillId="0" borderId="15" xfId="0" applyFont="1" applyBorder="1"/>
    <xf numFmtId="0" fontId="16" fillId="0" borderId="17" xfId="0" applyFont="1" applyBorder="1"/>
    <xf numFmtId="0" fontId="12" fillId="8" borderId="0" xfId="0" applyFont="1" applyFill="1" applyAlignment="1">
      <alignment horizontal="center" vertical="center"/>
    </xf>
    <xf numFmtId="0" fontId="4" fillId="0" borderId="13" xfId="0" applyFont="1" applyBorder="1" applyAlignment="1">
      <alignment horizontal="left" vertical="center"/>
    </xf>
    <xf numFmtId="0" fontId="0" fillId="0" borderId="13" xfId="0" applyFont="1" applyBorder="1" applyAlignment="1"/>
    <xf numFmtId="0" fontId="5" fillId="0" borderId="13" xfId="0" applyFont="1" applyBorder="1" applyAlignment="1">
      <alignment horizontal="left" vertical="center"/>
    </xf>
    <xf numFmtId="0" fontId="12" fillId="0" borderId="0" xfId="0" applyFont="1" applyAlignment="1">
      <alignment horizontal="left" wrapText="1"/>
    </xf>
    <xf numFmtId="0" fontId="13" fillId="0" borderId="0" xfId="0" applyFont="1" applyAlignment="1">
      <alignment horizontal="left" vertical="center"/>
    </xf>
    <xf numFmtId="164" fontId="5" fillId="0" borderId="13" xfId="0" applyNumberFormat="1" applyFont="1" applyBorder="1" applyAlignment="1">
      <alignment horizontal="left" vertical="center"/>
    </xf>
    <xf numFmtId="164" fontId="0" fillId="0" borderId="13" xfId="0" applyNumberFormat="1" applyFont="1" applyBorder="1" applyAlignment="1"/>
    <xf numFmtId="0" fontId="12" fillId="8" borderId="13" xfId="0" applyFont="1" applyFill="1" applyBorder="1" applyAlignment="1">
      <alignment horizontal="center" vertical="center"/>
    </xf>
    <xf numFmtId="0" fontId="14" fillId="0" borderId="0" xfId="0" quotePrefix="1" applyFont="1" applyAlignment="1">
      <alignment horizontal="center" vertical="center"/>
    </xf>
    <xf numFmtId="0" fontId="14" fillId="0" borderId="0" xfId="0" applyFont="1" applyAlignment="1">
      <alignment horizontal="center" vertical="center"/>
    </xf>
    <xf numFmtId="0" fontId="12" fillId="0" borderId="0" xfId="0" applyFont="1" applyAlignment="1">
      <alignment horizontal="center" vertical="center"/>
    </xf>
    <xf numFmtId="0" fontId="8" fillId="0" borderId="13" xfId="0" applyFont="1" applyBorder="1" applyAlignment="1">
      <alignment horizontal="left" wrapText="1"/>
    </xf>
    <xf numFmtId="0" fontId="1" fillId="2" borderId="13" xfId="0" applyFont="1" applyFill="1" applyBorder="1" applyAlignment="1">
      <alignment horizontal="center" vertical="center"/>
    </xf>
    <xf numFmtId="0" fontId="9" fillId="0" borderId="13" xfId="0" applyFont="1" applyBorder="1" applyAlignment="1">
      <alignment horizontal="center" vertical="center"/>
    </xf>
    <xf numFmtId="0" fontId="18" fillId="12" borderId="13" xfId="0" applyFont="1" applyFill="1" applyBorder="1" applyAlignment="1">
      <alignment horizontal="center" vertical="center" textRotation="90"/>
    </xf>
    <xf numFmtId="0" fontId="19" fillId="13" borderId="13" xfId="0" applyFont="1" applyFill="1" applyBorder="1"/>
    <xf numFmtId="0" fontId="19" fillId="13" borderId="20" xfId="0" applyFont="1" applyFill="1" applyBorder="1"/>
    <xf numFmtId="0" fontId="12" fillId="0" borderId="13" xfId="0" applyFont="1" applyBorder="1" applyAlignment="1">
      <alignment horizontal="left" vertical="center"/>
    </xf>
    <xf numFmtId="0" fontId="16" fillId="0" borderId="13" xfId="0" applyFont="1" applyBorder="1" applyAlignment="1"/>
    <xf numFmtId="0" fontId="30" fillId="12" borderId="13" xfId="0" applyFont="1" applyFill="1" applyBorder="1" applyAlignment="1">
      <alignment horizontal="center" vertical="center" wrapText="1"/>
    </xf>
    <xf numFmtId="0" fontId="30" fillId="12" borderId="13" xfId="0" applyFont="1" applyFill="1" applyBorder="1" applyAlignment="1">
      <alignment horizontal="center" vertical="center"/>
    </xf>
    <xf numFmtId="0" fontId="18" fillId="12" borderId="21" xfId="0" applyFont="1" applyFill="1" applyBorder="1" applyAlignment="1">
      <alignment horizontal="center" vertical="center" textRotation="90"/>
    </xf>
    <xf numFmtId="0" fontId="10" fillId="0" borderId="20" xfId="0" applyFont="1" applyBorder="1" applyAlignment="1">
      <alignment horizontal="left" vertical="center" wrapText="1"/>
    </xf>
    <xf numFmtId="0" fontId="16" fillId="0" borderId="20" xfId="0" applyFont="1" applyBorder="1"/>
    <xf numFmtId="0" fontId="10" fillId="0" borderId="13" xfId="0" applyFont="1" applyBorder="1" applyAlignment="1">
      <alignment horizontal="left" vertical="center" wrapText="1"/>
    </xf>
    <xf numFmtId="0" fontId="16" fillId="0" borderId="13" xfId="0" applyFont="1" applyBorder="1"/>
    <xf numFmtId="164" fontId="12" fillId="0" borderId="13" xfId="0" applyNumberFormat="1" applyFont="1" applyBorder="1" applyAlignment="1">
      <alignment horizontal="left" vertical="center"/>
    </xf>
    <xf numFmtId="164" fontId="16" fillId="0" borderId="13" xfId="0" applyNumberFormat="1" applyFont="1" applyBorder="1" applyAlignment="1"/>
    <xf numFmtId="0" fontId="10" fillId="0" borderId="21" xfId="0" applyFont="1" applyBorder="1" applyAlignment="1">
      <alignment horizontal="left" vertical="center" wrapText="1"/>
    </xf>
    <xf numFmtId="0" fontId="16" fillId="0" borderId="21" xfId="0" applyFont="1" applyBorder="1"/>
  </cellXfs>
  <cellStyles count="2">
    <cellStyle name="Comma" xfId="1" builtinId="3"/>
    <cellStyle name="Normal" xfId="0" builtinId="0"/>
  </cellStyles>
  <dxfs count="251">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auto="1"/>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0" formatCode="General"/>
      <fill>
        <patternFill patternType="none">
          <fgColor indexed="64"/>
          <bgColor auto="1"/>
        </patternFill>
      </fill>
      <alignment horizontal="righ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6" formatCode="m/d/yyyy\ h:mm"/>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0"/>
        <color theme="9" tint="-0.499984740745262"/>
        <name val="Calibri"/>
        <family val="2"/>
        <scheme val="none"/>
      </font>
      <numFmt numFmtId="0" formatCode="General"/>
      <alignment horizontal="general" vertical="center" textRotation="0" wrapText="1" indent="0" justifyLastLine="0" shrinkToFit="0" readingOrder="0"/>
    </dxf>
    <dxf>
      <font>
        <b val="0"/>
        <i val="0"/>
        <strike val="0"/>
        <condense val="0"/>
        <extend val="0"/>
        <outline val="0"/>
        <shadow val="0"/>
        <u val="none"/>
        <vertAlign val="baseline"/>
        <sz val="11"/>
        <color theme="9" tint="-0.499984740745262"/>
        <name val="Calibri"/>
        <family val="2"/>
        <scheme val="none"/>
      </font>
      <numFmt numFmtId="0" formatCode="General"/>
      <alignment horizontal="center" vertical="center" textRotation="0" wrapText="1" indent="0" justifyLastLine="0" shrinkToFit="0" readingOrder="0"/>
    </dxf>
    <dxf>
      <font>
        <b/>
        <i val="0"/>
        <strike val="0"/>
        <condense val="0"/>
        <extend val="0"/>
        <outline val="0"/>
        <shadow val="0"/>
        <u val="none"/>
        <vertAlign val="baseline"/>
        <sz val="11"/>
        <color theme="9" tint="-0.499984740745262"/>
        <name val="Calibri"/>
        <family val="2"/>
        <scheme val="none"/>
      </font>
      <alignment horizontal="center" vertical="center" textRotation="0" wrapText="1" indent="0" justifyLastLine="0" shrinkToFit="0" readingOrder="0"/>
    </dxf>
    <dxf>
      <font>
        <b/>
        <i val="0"/>
        <strike val="0"/>
        <condense val="0"/>
        <extend val="0"/>
        <outline val="0"/>
        <shadow val="0"/>
        <u val="none"/>
        <vertAlign val="baseline"/>
        <sz val="11"/>
        <color theme="9" tint="-0.499984740745262"/>
        <name val="Calibri"/>
        <family val="2"/>
        <scheme val="none"/>
      </font>
      <alignment horizontal="center" vertical="center" textRotation="0" wrapText="1" indent="0" justifyLastLine="0" shrinkToFit="0" readingOrder="0"/>
    </dxf>
    <dxf>
      <font>
        <b/>
        <i val="0"/>
        <strike val="0"/>
        <condense val="0"/>
        <extend val="0"/>
        <outline val="0"/>
        <shadow val="0"/>
        <u val="none"/>
        <vertAlign val="baseline"/>
        <sz val="11"/>
        <color theme="9" tint="-0.499984740745262"/>
        <name val="Calibri"/>
        <family val="2"/>
        <scheme val="none"/>
      </font>
      <alignment horizontal="left" vertical="center" textRotation="0" wrapText="1" indent="0" justifyLastLine="0" shrinkToFit="0" readingOrder="0"/>
    </dxf>
    <dxf>
      <font>
        <b/>
        <i val="0"/>
        <strike val="0"/>
        <condense val="0"/>
        <extend val="0"/>
        <outline val="0"/>
        <shadow val="0"/>
        <u val="none"/>
        <vertAlign val="baseline"/>
        <sz val="11"/>
        <color theme="9" tint="-0.499984740745262"/>
        <name val="Calibri"/>
        <family val="2"/>
        <scheme val="none"/>
      </font>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79176FB0-B7F2-11CE-97EF-00AA006D2776}"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553137958346923"/>
          <c:y val="0.15259468597605416"/>
          <c:w val="0.48712357168081383"/>
          <c:h val="0.6775626930017995"/>
        </c:manualLayout>
      </c:layout>
      <c:radarChart>
        <c:radarStyle val="marker"/>
        <c:varyColors val="0"/>
        <c:ser>
          <c:idx val="0"/>
          <c:order val="0"/>
          <c:tx>
            <c:strRef>
              <c:f>Dictionary!$AM$3</c:f>
              <c:strCache>
                <c:ptCount val="1"/>
                <c:pt idx="0">
                  <c:v>Indikator</c:v>
                </c:pt>
              </c:strCache>
            </c:strRef>
          </c:tx>
          <c:spPr>
            <a:ln w="28575" cap="rnd">
              <a:solidFill>
                <a:schemeClr val="accent6"/>
              </a:solidFill>
              <a:round/>
            </a:ln>
            <a:effectLst/>
          </c:spPr>
          <c:marker>
            <c:symbol val="none"/>
          </c:marker>
          <c:cat>
            <c:strRef>
              <c:f>Dictionary!$AM$4:$AM$23</c:f>
              <c:strCache>
                <c:ptCount val="20"/>
                <c:pt idx="0">
                  <c:v>Hasrat Berprestasi</c:v>
                </c:pt>
                <c:pt idx="1">
                  <c:v>Kebutuhan Menyelesaikan Tugas dengan Segara</c:v>
                </c:pt>
                <c:pt idx="2">
                  <c:v>Peran sebagai Pekerja Keras</c:v>
                </c:pt>
                <c:pt idx="3">
                  <c:v>Keteraturan</c:v>
                </c:pt>
                <c:pt idx="4">
                  <c:v>Minat pada Tugas Mendetail</c:v>
                </c:pt>
                <c:pt idx="5">
                  <c:v>Tipe Teoretis</c:v>
                </c:pt>
                <c:pt idx="6">
                  <c:v>Tipe Tergesa-Gesa</c:v>
                </c:pt>
                <c:pt idx="7">
                  <c:v>Semangat untuk Hidup/
Selalu Ingin Tahu</c:v>
                </c:pt>
                <c:pt idx="8">
                  <c:v>Taat Pada Peraturan</c:v>
                </c:pt>
                <c:pt idx="9">
                  <c:v>Hasrat untuk Mendukung Atasan</c:v>
                </c:pt>
                <c:pt idx="10">
                  <c:v>Kepemimpinan</c:v>
                </c:pt>
                <c:pt idx="11">
                  <c:v>Mengendalikan Orang Lain</c:v>
                </c:pt>
                <c:pt idx="12">
                  <c:v>Kecepat dalam Mengambil Keputusan</c:v>
                </c:pt>
                <c:pt idx="13">
                  <c:v>Pergaulan Luas</c:v>
                </c:pt>
                <c:pt idx="14">
                  <c:v>Kebutuhan untuk Berkelompok</c:v>
                </c:pt>
                <c:pt idx="15">
                  <c:v>Kebutuhan untuk Dekat dan Menyayangi</c:v>
                </c:pt>
                <c:pt idx="16">
                  <c:v>Kebutuhan untuk Diperhatikan</c:v>
                </c:pt>
                <c:pt idx="17">
                  <c:v>Pengendalian Emosi</c:v>
                </c:pt>
                <c:pt idx="18">
                  <c:v>Kebutuhan untuk Memaksakan Pendapat</c:v>
                </c:pt>
                <c:pt idx="19">
                  <c:v>Hasrat untuk Berubah</c:v>
                </c:pt>
              </c:strCache>
            </c:strRef>
          </c:cat>
          <c:val>
            <c:numRef>
              <c:f>Dictionary!$AM$4:$AM$23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719D-4A04-BF85-E5E7681F05E0}"/>
            </c:ext>
          </c:extLst>
        </c:ser>
        <c:ser>
          <c:idx val="2"/>
          <c:order val="2"/>
          <c:tx>
            <c:strRef>
              <c:f>Dictionary!$AO$3</c:f>
              <c:strCache>
                <c:ptCount val="1"/>
                <c:pt idx="0">
                  <c:v>Nilai</c:v>
                </c:pt>
              </c:strCache>
            </c:strRef>
          </c:tx>
          <c:spPr>
            <a:ln w="28575" cap="rnd">
              <a:solidFill>
                <a:schemeClr val="accent6"/>
              </a:solidFill>
              <a:round/>
            </a:ln>
            <a:effectLst/>
          </c:spPr>
          <c:marker>
            <c:symbol val="none"/>
          </c:marker>
          <c:cat>
            <c:strRef>
              <c:f>Dictionary!$AM$4:$AM$23</c:f>
              <c:strCache>
                <c:ptCount val="20"/>
                <c:pt idx="0">
                  <c:v>Hasrat Berprestasi</c:v>
                </c:pt>
                <c:pt idx="1">
                  <c:v>Kebutuhan Menyelesaikan Tugas dengan Segara</c:v>
                </c:pt>
                <c:pt idx="2">
                  <c:v>Peran sebagai Pekerja Keras</c:v>
                </c:pt>
                <c:pt idx="3">
                  <c:v>Keteraturan</c:v>
                </c:pt>
                <c:pt idx="4">
                  <c:v>Minat pada Tugas Mendetail</c:v>
                </c:pt>
                <c:pt idx="5">
                  <c:v>Tipe Teoretis</c:v>
                </c:pt>
                <c:pt idx="6">
                  <c:v>Tipe Tergesa-Gesa</c:v>
                </c:pt>
                <c:pt idx="7">
                  <c:v>Semangat untuk Hidup/
Selalu Ingin Tahu</c:v>
                </c:pt>
                <c:pt idx="8">
                  <c:v>Taat Pada Peraturan</c:v>
                </c:pt>
                <c:pt idx="9">
                  <c:v>Hasrat untuk Mendukung Atasan</c:v>
                </c:pt>
                <c:pt idx="10">
                  <c:v>Kepemimpinan</c:v>
                </c:pt>
                <c:pt idx="11">
                  <c:v>Mengendalikan Orang Lain</c:v>
                </c:pt>
                <c:pt idx="12">
                  <c:v>Kecepat dalam Mengambil Keputusan</c:v>
                </c:pt>
                <c:pt idx="13">
                  <c:v>Pergaulan Luas</c:v>
                </c:pt>
                <c:pt idx="14">
                  <c:v>Kebutuhan untuk Berkelompok</c:v>
                </c:pt>
                <c:pt idx="15">
                  <c:v>Kebutuhan untuk Dekat dan Menyayangi</c:v>
                </c:pt>
                <c:pt idx="16">
                  <c:v>Kebutuhan untuk Diperhatikan</c:v>
                </c:pt>
                <c:pt idx="17">
                  <c:v>Pengendalian Emosi</c:v>
                </c:pt>
                <c:pt idx="18">
                  <c:v>Kebutuhan untuk Memaksakan Pendapat</c:v>
                </c:pt>
                <c:pt idx="19">
                  <c:v>Hasrat untuk Berubah</c:v>
                </c:pt>
              </c:strCache>
            </c:strRef>
          </c:cat>
          <c:val>
            <c:numRef>
              <c:f>Dictionary!$AO$4:$AO$23</c:f>
              <c:numCache>
                <c:formatCode>General</c:formatCode>
                <c:ptCount val="20"/>
                <c:pt idx="0">
                  <c:v>2</c:v>
                </c:pt>
                <c:pt idx="1">
                  <c:v>5</c:v>
                </c:pt>
                <c:pt idx="2">
                  <c:v>5</c:v>
                </c:pt>
                <c:pt idx="3">
                  <c:v>4</c:v>
                </c:pt>
                <c:pt idx="4">
                  <c:v>2</c:v>
                </c:pt>
                <c:pt idx="5">
                  <c:v>7</c:v>
                </c:pt>
                <c:pt idx="6">
                  <c:v>1</c:v>
                </c:pt>
                <c:pt idx="7">
                  <c:v>5</c:v>
                </c:pt>
                <c:pt idx="8">
                  <c:v>7</c:v>
                </c:pt>
                <c:pt idx="9">
                  <c:v>3</c:v>
                </c:pt>
                <c:pt idx="10">
                  <c:v>7</c:v>
                </c:pt>
                <c:pt idx="11">
                  <c:v>7</c:v>
                </c:pt>
                <c:pt idx="12">
                  <c:v>4</c:v>
                </c:pt>
                <c:pt idx="13">
                  <c:v>4</c:v>
                </c:pt>
                <c:pt idx="14">
                  <c:v>3</c:v>
                </c:pt>
                <c:pt idx="15">
                  <c:v>2</c:v>
                </c:pt>
                <c:pt idx="16">
                  <c:v>4</c:v>
                </c:pt>
                <c:pt idx="17">
                  <c:v>6</c:v>
                </c:pt>
                <c:pt idx="18">
                  <c:v>5</c:v>
                </c:pt>
                <c:pt idx="19">
                  <c:v>7</c:v>
                </c:pt>
              </c:numCache>
            </c:numRef>
          </c:val>
          <c:extLst>
            <c:ext xmlns:c16="http://schemas.microsoft.com/office/drawing/2014/chart" uri="{C3380CC4-5D6E-409C-BE32-E72D297353CC}">
              <c16:uniqueId val="{00000003-719D-4A04-BF85-E5E7681F05E0}"/>
            </c:ext>
          </c:extLst>
        </c:ser>
        <c:dLbls>
          <c:showLegendKey val="0"/>
          <c:showVal val="0"/>
          <c:showCatName val="0"/>
          <c:showSerName val="0"/>
          <c:showPercent val="0"/>
          <c:showBubbleSize val="0"/>
        </c:dLbls>
        <c:axId val="1900216752"/>
        <c:axId val="1900217168"/>
        <c:extLst>
          <c:ext xmlns:c15="http://schemas.microsoft.com/office/drawing/2012/chart" uri="{02D57815-91ED-43cb-92C2-25804820EDAC}">
            <c15:filteredRadarSeries>
              <c15:ser>
                <c:idx val="1"/>
                <c:order val="1"/>
                <c:tx>
                  <c:strRef>
                    <c:extLst>
                      <c:ext uri="{02D57815-91ED-43cb-92C2-25804820EDAC}">
                        <c15:formulaRef>
                          <c15:sqref>Dictionary!$AN$3</c15:sqref>
                        </c15:formulaRef>
                      </c:ext>
                    </c:extLst>
                    <c:strCache>
                      <c:ptCount val="1"/>
                      <c:pt idx="0">
                        <c:v>Huruf</c:v>
                      </c:pt>
                    </c:strCache>
                  </c:strRef>
                </c:tx>
                <c:spPr>
                  <a:ln w="28575" cap="rnd">
                    <a:solidFill>
                      <a:schemeClr val="accent6">
                        <a:lumMod val="75000"/>
                      </a:schemeClr>
                    </a:solidFill>
                    <a:round/>
                  </a:ln>
                  <a:effectLst/>
                </c:spPr>
                <c:marker>
                  <c:symbol val="none"/>
                </c:marker>
                <c:cat>
                  <c:strRef>
                    <c:extLst>
                      <c:ext uri="{02D57815-91ED-43cb-92C2-25804820EDAC}">
                        <c15:formulaRef>
                          <c15:sqref>Dictionary!$AM$4:$AM$23</c15:sqref>
                        </c15:formulaRef>
                      </c:ext>
                    </c:extLst>
                    <c:strCache>
                      <c:ptCount val="20"/>
                      <c:pt idx="0">
                        <c:v>Hasrat Berprestasi</c:v>
                      </c:pt>
                      <c:pt idx="1">
                        <c:v>Kebutuhan Menyelesaikan Tugas dengan Segara</c:v>
                      </c:pt>
                      <c:pt idx="2">
                        <c:v>Peran sebagai Pekerja Keras</c:v>
                      </c:pt>
                      <c:pt idx="3">
                        <c:v>Keteraturan</c:v>
                      </c:pt>
                      <c:pt idx="4">
                        <c:v>Minat pada Tugas Mendetail</c:v>
                      </c:pt>
                      <c:pt idx="5">
                        <c:v>Tipe Teoretis</c:v>
                      </c:pt>
                      <c:pt idx="6">
                        <c:v>Tipe Tergesa-Gesa</c:v>
                      </c:pt>
                      <c:pt idx="7">
                        <c:v>Semangat untuk Hidup/
Selalu Ingin Tahu</c:v>
                      </c:pt>
                      <c:pt idx="8">
                        <c:v>Taat Pada Peraturan</c:v>
                      </c:pt>
                      <c:pt idx="9">
                        <c:v>Hasrat untuk Mendukung Atasan</c:v>
                      </c:pt>
                      <c:pt idx="10">
                        <c:v>Kepemimpinan</c:v>
                      </c:pt>
                      <c:pt idx="11">
                        <c:v>Mengendalikan Orang Lain</c:v>
                      </c:pt>
                      <c:pt idx="12">
                        <c:v>Kecepat dalam Mengambil Keputusan</c:v>
                      </c:pt>
                      <c:pt idx="13">
                        <c:v>Pergaulan Luas</c:v>
                      </c:pt>
                      <c:pt idx="14">
                        <c:v>Kebutuhan untuk Berkelompok</c:v>
                      </c:pt>
                      <c:pt idx="15">
                        <c:v>Kebutuhan untuk Dekat dan Menyayangi</c:v>
                      </c:pt>
                      <c:pt idx="16">
                        <c:v>Kebutuhan untuk Diperhatikan</c:v>
                      </c:pt>
                      <c:pt idx="17">
                        <c:v>Pengendalian Emosi</c:v>
                      </c:pt>
                      <c:pt idx="18">
                        <c:v>Kebutuhan untuk Memaksakan Pendapat</c:v>
                      </c:pt>
                      <c:pt idx="19">
                        <c:v>Hasrat untuk Berubah</c:v>
                      </c:pt>
                    </c:strCache>
                  </c:strRef>
                </c:cat>
                <c:val>
                  <c:numRef>
                    <c:extLst>
                      <c:ext uri="{02D57815-91ED-43cb-92C2-25804820EDAC}">
                        <c15:formulaRef>
                          <c15:sqref>Dictionary!$AN$4:$AN$23</c15:sqref>
                        </c15:formulaRef>
                      </c:ext>
                    </c:extLst>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719D-4A04-BF85-E5E7681F05E0}"/>
                  </c:ext>
                </c:extLst>
              </c15:ser>
            </c15:filteredRadarSeries>
          </c:ext>
        </c:extLst>
      </c:radarChart>
      <c:catAx>
        <c:axId val="1900216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1900217168"/>
        <c:crosses val="autoZero"/>
        <c:auto val="1"/>
        <c:lblAlgn val="ctr"/>
        <c:lblOffset val="100"/>
        <c:noMultiLvlLbl val="0"/>
      </c:catAx>
      <c:valAx>
        <c:axId val="1900217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3175" cmpd="sng">
            <a:solidFill>
              <a:schemeClr val="bg2">
                <a:lumMod val="65000"/>
                <a:alpha val="5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id-ID"/>
          </a:p>
        </c:txPr>
        <c:crossAx val="1900216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prstDash val="solid"/>
      <a:miter lim="800000"/>
    </a:ln>
    <a:effectLst/>
  </c:spPr>
  <c:txPr>
    <a:bodyPr/>
    <a:lstStyle/>
    <a:p>
      <a:pPr>
        <a:defRPr>
          <a:solidFill>
            <a:schemeClr val="dk1"/>
          </a:solidFill>
          <a:latin typeface="+mn-lt"/>
          <a:ea typeface="+mn-ea"/>
          <a:cs typeface="+mn-cs"/>
        </a:defRPr>
      </a:pPr>
      <a:endParaRPr lang="id-ID"/>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67000601086705"/>
          <c:y val="0.11761284105838613"/>
          <c:w val="0.51824598576913572"/>
          <c:h val="0.58604785318120634"/>
        </c:manualLayout>
      </c:layout>
      <c:radarChart>
        <c:radarStyle val="marker"/>
        <c:varyColors val="0"/>
        <c:ser>
          <c:idx val="0"/>
          <c:order val="0"/>
          <c:spPr>
            <a:ln w="28575" cap="rnd">
              <a:solidFill>
                <a:schemeClr val="accent6"/>
              </a:solidFill>
              <a:round/>
            </a:ln>
            <a:effectLst/>
          </c:spPr>
          <c:marker>
            <c:symbol val="none"/>
          </c:marker>
          <c:cat>
            <c:strRef>
              <c:f>Dashboard!$C$10:$C$29</c:f>
              <c:strCache>
                <c:ptCount val="3"/>
                <c:pt idx="0">
                  <c:v>Hasrat Berprestasi</c:v>
                </c:pt>
                <c:pt idx="1">
                  <c:v>Kebutuhan Menyelesaikan Tugas dengan Segara</c:v>
                </c:pt>
                <c:pt idx="2">
                  <c:v>Peran sebagai Pekerja Keras</c:v>
                </c:pt>
              </c:strCache>
            </c:strRef>
          </c:cat>
          <c:val>
            <c:numRef>
              <c:f>Dashboard!$F$10:$F$29</c:f>
              <c:numCache>
                <c:formatCode>General</c:formatCode>
                <c:ptCount val="3"/>
                <c:pt idx="0">
                  <c:v>2</c:v>
                </c:pt>
                <c:pt idx="1">
                  <c:v>5</c:v>
                </c:pt>
                <c:pt idx="2">
                  <c:v>5</c:v>
                </c:pt>
              </c:numCache>
            </c:numRef>
          </c:val>
          <c:extLst>
            <c:ext xmlns:c16="http://schemas.microsoft.com/office/drawing/2014/chart" uri="{C3380CC4-5D6E-409C-BE32-E72D297353CC}">
              <c16:uniqueId val="{00000000-B5B3-4FF2-B396-AAF96BB4B1AB}"/>
            </c:ext>
          </c:extLst>
        </c:ser>
        <c:dLbls>
          <c:showLegendKey val="0"/>
          <c:showVal val="0"/>
          <c:showCatName val="0"/>
          <c:showSerName val="0"/>
          <c:showPercent val="0"/>
          <c:showBubbleSize val="0"/>
        </c:dLbls>
        <c:axId val="2028830143"/>
        <c:axId val="2028823487"/>
      </c:radarChart>
      <c:catAx>
        <c:axId val="20288301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d-ID"/>
          </a:p>
        </c:txPr>
        <c:crossAx val="2028823487"/>
        <c:crosses val="autoZero"/>
        <c:auto val="1"/>
        <c:lblAlgn val="ctr"/>
        <c:lblOffset val="100"/>
        <c:noMultiLvlLbl val="0"/>
      </c:catAx>
      <c:valAx>
        <c:axId val="2028823487"/>
        <c:scaling>
          <c:orientation val="minMax"/>
          <c:max val="9"/>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2028830143"/>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id-ID"/>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F$1" max="30000" min="1" page="10" val="98"/>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absolute">
    <xdr:from>
      <xdr:col>11</xdr:col>
      <xdr:colOff>511969</xdr:colOff>
      <xdr:row>7</xdr:row>
      <xdr:rowOff>0</xdr:rowOff>
    </xdr:from>
    <xdr:to>
      <xdr:col>16</xdr:col>
      <xdr:colOff>543287</xdr:colOff>
      <xdr:row>35</xdr:row>
      <xdr:rowOff>33627</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3980793</xdr:colOff>
      <xdr:row>9</xdr:row>
      <xdr:rowOff>95250</xdr:rowOff>
    </xdr:from>
    <xdr:to>
      <xdr:col>12</xdr:col>
      <xdr:colOff>0</xdr:colOff>
      <xdr:row>35</xdr:row>
      <xdr:rowOff>32618</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589409</xdr:colOff>
      <xdr:row>5</xdr:row>
      <xdr:rowOff>23813</xdr:rowOff>
    </xdr:from>
    <xdr:to>
      <xdr:col>15</xdr:col>
      <xdr:colOff>821541</xdr:colOff>
      <xdr:row>9</xdr:row>
      <xdr:rowOff>366301</xdr:rowOff>
    </xdr:to>
    <xdr:pic>
      <xdr:nvPicPr>
        <xdr:cNvPr id="2" name="image1.pn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3" cstate="print"/>
        <a:stretch>
          <a:fillRect/>
        </a:stretch>
      </xdr:blipFill>
      <xdr:spPr>
        <a:xfrm>
          <a:off x="12108656" y="845344"/>
          <a:ext cx="2827695" cy="759207"/>
        </a:xfrm>
        <a:prstGeom prst="rect">
          <a:avLst/>
        </a:prstGeom>
        <a:noFill/>
      </xdr:spPr>
    </xdr:pic>
    <xdr:clientData fLocksWithSheet="0"/>
  </xdr:twoCellAnchor>
  <mc:AlternateContent xmlns:mc="http://schemas.openxmlformats.org/markup-compatibility/2006">
    <mc:Choice xmlns:a14="http://schemas.microsoft.com/office/drawing/2010/main" Requires="a14">
      <xdr:twoCellAnchor editAs="oneCell">
        <xdr:from>
          <xdr:col>6</xdr:col>
          <xdr:colOff>228600</xdr:colOff>
          <xdr:row>0</xdr:row>
          <xdr:rowOff>0</xdr:rowOff>
        </xdr:from>
        <xdr:to>
          <xdr:col>6</xdr:col>
          <xdr:colOff>514350</xdr:colOff>
          <xdr:row>1</xdr:row>
          <xdr:rowOff>180975</xdr:rowOff>
        </xdr:to>
        <xdr:sp macro="" textlink="">
          <xdr:nvSpPr>
            <xdr:cNvPr id="10241" name="Spinner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xdr:twoCellAnchor editAs="oneCell">
    <xdr:from>
      <xdr:col>0</xdr:col>
      <xdr:colOff>0</xdr:colOff>
      <xdr:row>5</xdr:row>
      <xdr:rowOff>4871</xdr:rowOff>
    </xdr:from>
    <xdr:to>
      <xdr:col>7</xdr:col>
      <xdr:colOff>867656</xdr:colOff>
      <xdr:row>6</xdr:row>
      <xdr:rowOff>186578</xdr:rowOff>
    </xdr:to>
    <mc:AlternateContent xmlns:mc="http://schemas.openxmlformats.org/markup-compatibility/2006" xmlns:sle15="http://schemas.microsoft.com/office/drawing/2012/slicer">
      <mc:Choice Requires="sle15">
        <xdr:graphicFrame macro="">
          <xdr:nvGraphicFramePr>
            <xdr:cNvPr id="4" name="Parameter ">
              <a:extLst>
                <a:ext uri="{FF2B5EF4-FFF2-40B4-BE49-F238E27FC236}">
                  <a16:creationId xmlns:a16="http://schemas.microsoft.com/office/drawing/2014/main" id="{00000000-0008-0000-00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rameter "/>
            </a:graphicData>
          </a:graphic>
        </xdr:graphicFrame>
      </mc:Choice>
      <mc:Fallback xmlns="">
        <xdr:sp macro="" textlink="">
          <xdr:nvSpPr>
            <xdr:cNvPr id="0" name=""/>
            <xdr:cNvSpPr>
              <a:spLocks noTextEdit="1"/>
            </xdr:cNvSpPr>
          </xdr:nvSpPr>
          <xdr:spPr>
            <a:xfrm>
              <a:off x="0" y="822900"/>
              <a:ext cx="8229921" cy="372207"/>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941294</xdr:colOff>
      <xdr:row>5</xdr:row>
      <xdr:rowOff>11204</xdr:rowOff>
    </xdr:from>
    <xdr:to>
      <xdr:col>9</xdr:col>
      <xdr:colOff>338700</xdr:colOff>
      <xdr:row>6</xdr:row>
      <xdr:rowOff>108704</xdr:rowOff>
    </xdr:to>
    <mc:AlternateContent xmlns:mc="http://schemas.openxmlformats.org/markup-compatibility/2006">
      <mc:Choice xmlns:sle15="http://schemas.microsoft.com/office/drawing/2012/slicer" Requires="sle15">
        <xdr:graphicFrame macro="">
          <xdr:nvGraphicFramePr>
            <xdr:cNvPr id="9" name="Parameter 2">
              <a:extLst>
                <a:ext uri="{FF2B5EF4-FFF2-40B4-BE49-F238E27FC236}">
                  <a16:creationId xmlns:a16="http://schemas.microsoft.com/office/drawing/2014/main" id="{00000000-0008-0000-00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rameter 2"/>
            </a:graphicData>
          </a:graphic>
        </xdr:graphicFrame>
      </mc:Choice>
      <mc:Fallback>
        <xdr:sp macro="" textlink="">
          <xdr:nvSpPr>
            <xdr:cNvPr id="0" name=""/>
            <xdr:cNvSpPr>
              <a:spLocks noTextEdit="1"/>
            </xdr:cNvSpPr>
          </xdr:nvSpPr>
          <xdr:spPr>
            <a:xfrm>
              <a:off x="8311263" y="832735"/>
              <a:ext cx="647562" cy="288000"/>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0.14808</cdr:x>
      <cdr:y>0.89469</cdr:y>
    </cdr:from>
    <cdr:to>
      <cdr:x>0.87145</cdr:x>
      <cdr:y>1</cdr:y>
    </cdr:to>
    <cdr:sp macro="" textlink="">
      <cdr:nvSpPr>
        <cdr:cNvPr id="2" name="Rectangle: Rounded Corners 1">
          <a:extLst xmlns:a="http://schemas.openxmlformats.org/drawingml/2006/main">
            <a:ext uri="{FF2B5EF4-FFF2-40B4-BE49-F238E27FC236}">
              <a16:creationId xmlns:a16="http://schemas.microsoft.com/office/drawing/2014/main" id="{4C5F25F5-155F-4FF5-8A8E-F5239A849E25}"/>
            </a:ext>
          </a:extLst>
        </cdr:cNvPr>
        <cdr:cNvSpPr/>
      </cdr:nvSpPr>
      <cdr:spPr>
        <a:xfrm xmlns:a="http://schemas.openxmlformats.org/drawingml/2006/main">
          <a:off x="643467" y="3058417"/>
          <a:ext cx="3143250" cy="360000"/>
        </a:xfrm>
        <a:prstGeom xmlns:a="http://schemas.openxmlformats.org/drawingml/2006/main" prst="roundRect">
          <a:avLst>
            <a:gd name="adj" fmla="val 0"/>
          </a:avLst>
        </a:prstGeom>
        <a:solidFill xmlns:a="http://schemas.openxmlformats.org/drawingml/2006/main">
          <a:schemeClr val="accent6">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b="1" i="0">
              <a:solidFill>
                <a:schemeClr val="accent6">
                  <a:lumMod val="20000"/>
                  <a:lumOff val="80000"/>
                </a:schemeClr>
              </a:solidFill>
            </a:rPr>
            <a:t>KESELURUHAN</a:t>
          </a:r>
          <a:endParaRPr lang="id-ID" sz="1100" b="1" i="0">
            <a:solidFill>
              <a:schemeClr val="accent6">
                <a:lumMod val="20000"/>
                <a:lumOff val="80000"/>
              </a:schemeClr>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0.04883</cdr:x>
      <cdr:y>0.89298</cdr:y>
    </cdr:from>
    <cdr:to>
      <cdr:x>1</cdr:x>
      <cdr:y>1</cdr:y>
    </cdr:to>
    <cdr:sp macro="" textlink="Dashboard!$B$31">
      <cdr:nvSpPr>
        <cdr:cNvPr id="3" name="Rectangle: Rounded Corners 2">
          <a:extLst xmlns:a="http://schemas.openxmlformats.org/drawingml/2006/main">
            <a:ext uri="{FF2B5EF4-FFF2-40B4-BE49-F238E27FC236}">
              <a16:creationId xmlns:a16="http://schemas.microsoft.com/office/drawing/2014/main" id="{06271B23-4113-40AB-9AE9-8812ED4F24E8}"/>
            </a:ext>
          </a:extLst>
        </cdr:cNvPr>
        <cdr:cNvSpPr/>
      </cdr:nvSpPr>
      <cdr:spPr>
        <a:xfrm xmlns:a="http://schemas.openxmlformats.org/drawingml/2006/main">
          <a:off x="190500" y="3178969"/>
          <a:ext cx="3710743" cy="381000"/>
        </a:xfrm>
        <a:prstGeom xmlns:a="http://schemas.openxmlformats.org/drawingml/2006/main" prst="roundRect">
          <a:avLst>
            <a:gd name="adj" fmla="val 0"/>
          </a:avLst>
        </a:prstGeom>
        <a:solidFill xmlns:a="http://schemas.openxmlformats.org/drawingml/2006/main">
          <a:schemeClr val="accent6">
            <a:lumMod val="5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9F0C44A3-8C59-4AF8-A073-8BC6CF036491}" type="TxLink">
            <a:rPr lang="en-US" sz="1100" b="1" i="0" u="none" strike="noStrike">
              <a:solidFill>
                <a:schemeClr val="accent6">
                  <a:lumMod val="20000"/>
                  <a:lumOff val="80000"/>
                </a:schemeClr>
              </a:solidFill>
              <a:latin typeface="Calibri"/>
              <a:cs typeface="Calibri"/>
            </a:rPr>
            <a:pPr algn="ctr"/>
            <a:t>SIKAP KERJA</a:t>
          </a:fld>
          <a:endParaRPr lang="id-ID" sz="1100" b="1" i="0">
            <a:solidFill>
              <a:schemeClr val="accent6">
                <a:lumMod val="20000"/>
                <a:lumOff val="80000"/>
              </a:schemeClr>
            </a:solidFill>
          </a:endParaRPr>
        </a:p>
      </cdr:txBody>
    </cdr:sp>
  </cdr:relSizeAnchor>
</c:userShapes>
</file>

<file path=xl/drawings/drawing4.xml><?xml version="1.0" encoding="utf-8"?>
<xdr:wsDr xmlns:xdr="http://schemas.openxmlformats.org/drawingml/2006/spreadsheetDrawing" xmlns:a="http://schemas.openxmlformats.org/drawingml/2006/main">
  <xdr:oneCellAnchor>
    <xdr:from>
      <xdr:col>8</xdr:col>
      <xdr:colOff>116962</xdr:colOff>
      <xdr:row>5</xdr:row>
      <xdr:rowOff>110379</xdr:rowOff>
    </xdr:from>
    <xdr:ext cx="3581400" cy="942975"/>
    <xdr:pic>
      <xdr:nvPicPr>
        <xdr:cNvPr id="2" name="image1.png" title="Image">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xfrm>
          <a:off x="3822187" y="939054"/>
          <a:ext cx="3581400" cy="942975"/>
        </a:xfrm>
        <a:prstGeom prst="rect">
          <a:avLst/>
        </a:prstGeom>
        <a:noFill/>
      </xdr:spPr>
    </xdr:pic>
    <xdr:clientData fLocksWithSheet="0"/>
  </xdr:oneCellAnchor>
  <xdr:twoCellAnchor editAs="oneCell">
    <xdr:from>
      <xdr:col>15</xdr:col>
      <xdr:colOff>0</xdr:colOff>
      <xdr:row>2</xdr:row>
      <xdr:rowOff>0</xdr:rowOff>
    </xdr:from>
    <xdr:to>
      <xdr:col>16</xdr:col>
      <xdr:colOff>106323</xdr:colOff>
      <xdr:row>6</xdr:row>
      <xdr:rowOff>50733</xdr:rowOff>
    </xdr:to>
    <xdr:pic macro="[0]!SaveSingle">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848600" y="381000"/>
          <a:ext cx="687348" cy="688908"/>
        </a:xfrm>
        <a:prstGeom prst="rect">
          <a:avLst/>
        </a:prstGeom>
      </xdr:spPr>
    </xdr:pic>
    <xdr:clientData/>
  </xdr:twoCellAnchor>
  <xdr:twoCellAnchor editAs="oneCell">
    <xdr:from>
      <xdr:col>18</xdr:col>
      <xdr:colOff>0</xdr:colOff>
      <xdr:row>2</xdr:row>
      <xdr:rowOff>0</xdr:rowOff>
    </xdr:from>
    <xdr:to>
      <xdr:col>19</xdr:col>
      <xdr:colOff>66258</xdr:colOff>
      <xdr:row>6</xdr:row>
      <xdr:rowOff>11206</xdr:rowOff>
    </xdr:to>
    <xdr:pic macro="[0]!SaveMultiple">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9591675" y="381000"/>
          <a:ext cx="647283" cy="6493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11</xdr:row>
          <xdr:rowOff>0</xdr:rowOff>
        </xdr:from>
        <xdr:to>
          <xdr:col>16</xdr:col>
          <xdr:colOff>0</xdr:colOff>
          <xdr:row>12</xdr:row>
          <xdr:rowOff>95250</xdr:rowOff>
        </xdr:to>
        <xdr:sp macro="" textlink="">
          <xdr:nvSpPr>
            <xdr:cNvPr id="8193" name="SpinButton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xdr:row>
          <xdr:rowOff>0</xdr:rowOff>
        </xdr:from>
        <xdr:to>
          <xdr:col>18</xdr:col>
          <xdr:colOff>0</xdr:colOff>
          <xdr:row>12</xdr:row>
          <xdr:rowOff>95250</xdr:rowOff>
        </xdr:to>
        <xdr:sp macro="" textlink="">
          <xdr:nvSpPr>
            <xdr:cNvPr id="8194" name="SpinButton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11</xdr:row>
          <xdr:rowOff>0</xdr:rowOff>
        </xdr:from>
        <xdr:to>
          <xdr:col>20</xdr:col>
          <xdr:colOff>0</xdr:colOff>
          <xdr:row>12</xdr:row>
          <xdr:rowOff>95250</xdr:rowOff>
        </xdr:to>
        <xdr:sp macro="" textlink="">
          <xdr:nvSpPr>
            <xdr:cNvPr id="8195" name="SpinButton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0</xdr:rowOff>
        </xdr:from>
        <xdr:to>
          <xdr:col>19</xdr:col>
          <xdr:colOff>142875</xdr:colOff>
          <xdr:row>14</xdr:row>
          <xdr:rowOff>323850</xdr:rowOff>
        </xdr:to>
        <xdr:sp macro="" textlink="">
          <xdr:nvSpPr>
            <xdr:cNvPr id="8196" name="ComboBox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8</xdr:col>
      <xdr:colOff>116962</xdr:colOff>
      <xdr:row>5</xdr:row>
      <xdr:rowOff>110379</xdr:rowOff>
    </xdr:from>
    <xdr:ext cx="3581400" cy="942975"/>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3650737" y="939054"/>
          <a:ext cx="3581400" cy="942975"/>
        </a:xfrm>
        <a:prstGeom prst="rect">
          <a:avLst/>
        </a:prstGeom>
        <a:noFill/>
      </xdr:spPr>
    </xdr:pic>
    <xdr:clientData fLocksWithSheet="0"/>
  </xdr:oneCellAnchor>
  <xdr:twoCellAnchor editAs="oneCell">
    <xdr:from>
      <xdr:col>14</xdr:col>
      <xdr:colOff>347382</xdr:colOff>
      <xdr:row>1</xdr:row>
      <xdr:rowOff>162179</xdr:rowOff>
    </xdr:from>
    <xdr:to>
      <xdr:col>16</xdr:col>
      <xdr:colOff>95117</xdr:colOff>
      <xdr:row>6</xdr:row>
      <xdr:rowOff>22412</xdr:rowOff>
    </xdr:to>
    <xdr:pic macro="[0]!SaveSingle">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7676029" y="352679"/>
          <a:ext cx="689029" cy="689468"/>
        </a:xfrm>
        <a:prstGeom prst="rect">
          <a:avLst/>
        </a:prstGeom>
      </xdr:spPr>
    </xdr:pic>
    <xdr:clientData/>
  </xdr:twoCellAnchor>
  <xdr:twoCellAnchor editAs="oneCell">
    <xdr:from>
      <xdr:col>18</xdr:col>
      <xdr:colOff>0</xdr:colOff>
      <xdr:row>1</xdr:row>
      <xdr:rowOff>179294</xdr:rowOff>
    </xdr:from>
    <xdr:to>
      <xdr:col>19</xdr:col>
      <xdr:colOff>66258</xdr:colOff>
      <xdr:row>6</xdr:row>
      <xdr:rowOff>0</xdr:rowOff>
    </xdr:to>
    <xdr:pic macro="[0]!SaveMultiple">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9435353" y="369794"/>
          <a:ext cx="648964" cy="6499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11</xdr:row>
          <xdr:rowOff>0</xdr:rowOff>
        </xdr:from>
        <xdr:to>
          <xdr:col>16</xdr:col>
          <xdr:colOff>0</xdr:colOff>
          <xdr:row>12</xdr:row>
          <xdr:rowOff>104775</xdr:rowOff>
        </xdr:to>
        <xdr:sp macro="" textlink="">
          <xdr:nvSpPr>
            <xdr:cNvPr id="1032" name="SpinButton1"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581025</xdr:colOff>
          <xdr:row>10</xdr:row>
          <xdr:rowOff>190500</xdr:rowOff>
        </xdr:from>
        <xdr:to>
          <xdr:col>18</xdr:col>
          <xdr:colOff>0</xdr:colOff>
          <xdr:row>12</xdr:row>
          <xdr:rowOff>104775</xdr:rowOff>
        </xdr:to>
        <xdr:sp macro="" textlink="">
          <xdr:nvSpPr>
            <xdr:cNvPr id="1033" name="SpinButton2"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11</xdr:row>
          <xdr:rowOff>0</xdr:rowOff>
        </xdr:from>
        <xdr:to>
          <xdr:col>20</xdr:col>
          <xdr:colOff>0</xdr:colOff>
          <xdr:row>12</xdr:row>
          <xdr:rowOff>95250</xdr:rowOff>
        </xdr:to>
        <xdr:sp macro="" textlink="">
          <xdr:nvSpPr>
            <xdr:cNvPr id="1034" name="SpinButton3"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0</xdr:rowOff>
        </xdr:from>
        <xdr:to>
          <xdr:col>19</xdr:col>
          <xdr:colOff>142875</xdr:colOff>
          <xdr:row>14</xdr:row>
          <xdr:rowOff>323850</xdr:rowOff>
        </xdr:to>
        <xdr:sp macro="" textlink="">
          <xdr:nvSpPr>
            <xdr:cNvPr id="1035" name="ComboBox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1435828</xdr:colOff>
      <xdr:row>0</xdr:row>
      <xdr:rowOff>0</xdr:rowOff>
    </xdr:from>
    <xdr:to>
      <xdr:col>1</xdr:col>
      <xdr:colOff>1786734</xdr:colOff>
      <xdr:row>0</xdr:row>
      <xdr:rowOff>347382</xdr:rowOff>
    </xdr:to>
    <xdr:pic macro="[0]!RefreshTable">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839240" y="0"/>
          <a:ext cx="350906" cy="34738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1304923</xdr:colOff>
      <xdr:row>0</xdr:row>
      <xdr:rowOff>0</xdr:rowOff>
    </xdr:from>
    <xdr:to>
      <xdr:col>2</xdr:col>
      <xdr:colOff>1685924</xdr:colOff>
      <xdr:row>1</xdr:row>
      <xdr:rowOff>1</xdr:rowOff>
    </xdr:to>
    <xdr:pic macro="[0]!RefreshTable">
      <xdr:nvPicPr>
        <xdr:cNvPr id="6" name="Graphic 5" descr="Repeat with solid fill">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067048" y="0"/>
          <a:ext cx="381001" cy="38100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E66CF64D-6011-44DC-BBFF-AF3C7A1BAD5F}" autoFormatId="16" applyNumberFormats="0" applyBorderFormats="0" applyFontFormats="0" applyPatternFormats="0" applyAlignmentFormats="0" applyWidthHeightFormats="0">
  <queryTableRefresh nextId="135" unboundColumnsRight="130">
    <queryTableFields count="134">
      <queryTableField id="1" name="Index" tableColumnId="1"/>
      <queryTableField id="2" name="Nama" tableColumnId="2"/>
      <queryTableField id="3" name="Jabatan yang Dilamar" tableColumnId="3"/>
      <queryTableField id="4" name="Usia"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 id="68" dataBound="0" tableColumnId="68"/>
      <queryTableField id="69" dataBound="0" tableColumnId="69"/>
      <queryTableField id="70" dataBound="0" tableColumnId="70"/>
      <queryTableField id="71" dataBound="0" tableColumnId="71"/>
      <queryTableField id="72" dataBound="0" tableColumnId="72"/>
      <queryTableField id="73" dataBound="0" tableColumnId="73"/>
      <queryTableField id="74" dataBound="0" tableColumnId="74"/>
      <queryTableField id="75" dataBound="0" tableColumnId="75"/>
      <queryTableField id="76" dataBound="0" tableColumnId="76"/>
      <queryTableField id="77" dataBound="0" tableColumnId="77"/>
      <queryTableField id="78" dataBound="0" tableColumnId="78"/>
      <queryTableField id="79" dataBound="0" tableColumnId="79"/>
      <queryTableField id="80" dataBound="0" tableColumnId="80"/>
      <queryTableField id="81" dataBound="0" tableColumnId="81"/>
      <queryTableField id="82" dataBound="0" tableColumnId="82"/>
      <queryTableField id="83" dataBound="0" tableColumnId="83"/>
      <queryTableField id="84" dataBound="0" tableColumnId="84"/>
      <queryTableField id="85" dataBound="0" tableColumnId="85"/>
      <queryTableField id="86" dataBound="0" tableColumnId="86"/>
      <queryTableField id="87" dataBound="0" tableColumnId="87"/>
      <queryTableField id="88" dataBound="0" tableColumnId="88"/>
      <queryTableField id="89" dataBound="0" tableColumnId="89"/>
      <queryTableField id="90" dataBound="0" tableColumnId="90"/>
      <queryTableField id="91" dataBound="0" tableColumnId="91"/>
      <queryTableField id="92" dataBound="0" tableColumnId="92"/>
      <queryTableField id="93" dataBound="0" tableColumnId="93"/>
      <queryTableField id="94" dataBound="0" tableColumnId="94"/>
      <queryTableField id="95" dataBound="0" tableColumnId="95"/>
      <queryTableField id="96" dataBound="0" tableColumnId="96"/>
      <queryTableField id="97" dataBound="0" tableColumnId="97"/>
      <queryTableField id="98" dataBound="0" tableColumnId="98"/>
      <queryTableField id="99" dataBound="0" tableColumnId="99"/>
      <queryTableField id="100" dataBound="0" tableColumnId="100"/>
      <queryTableField id="101" dataBound="0" tableColumnId="101"/>
      <queryTableField id="102" dataBound="0" tableColumnId="102"/>
      <queryTableField id="103" dataBound="0" tableColumnId="103"/>
      <queryTableField id="104" dataBound="0" tableColumnId="104"/>
      <queryTableField id="105" dataBound="0" tableColumnId="105"/>
      <queryTableField id="106" dataBound="0" tableColumnId="106"/>
      <queryTableField id="107" dataBound="0" tableColumnId="107"/>
      <queryTableField id="108" dataBound="0" tableColumnId="108"/>
      <queryTableField id="109" dataBound="0" tableColumnId="109"/>
      <queryTableField id="110" dataBound="0" tableColumnId="110"/>
      <queryTableField id="111" dataBound="0" tableColumnId="111"/>
      <queryTableField id="112" dataBound="0" tableColumnId="112"/>
      <queryTableField id="113" dataBound="0" tableColumnId="113"/>
      <queryTableField id="114" dataBound="0" tableColumnId="114"/>
      <queryTableField id="115" dataBound="0" tableColumnId="115"/>
      <queryTableField id="116" dataBound="0" tableColumnId="116"/>
      <queryTableField id="117" dataBound="0" tableColumnId="117"/>
      <queryTableField id="118" dataBound="0" tableColumnId="118"/>
      <queryTableField id="119" dataBound="0" tableColumnId="119"/>
      <queryTableField id="120" dataBound="0" tableColumnId="120"/>
      <queryTableField id="121" dataBound="0" tableColumnId="121"/>
      <queryTableField id="122" dataBound="0" tableColumnId="122"/>
      <queryTableField id="123" dataBound="0" tableColumnId="123"/>
      <queryTableField id="124" dataBound="0" tableColumnId="124"/>
      <queryTableField id="125" dataBound="0" tableColumnId="125"/>
      <queryTableField id="126" dataBound="0" tableColumnId="126"/>
      <queryTableField id="127" dataBound="0" tableColumnId="127"/>
      <queryTableField id="128" dataBound="0" tableColumnId="128"/>
      <queryTableField id="129" dataBound="0" tableColumnId="129"/>
      <queryTableField id="130" dataBound="0" tableColumnId="130"/>
      <queryTableField id="131" dataBound="0" tableColumnId="131"/>
      <queryTableField id="132" dataBound="0" tableColumnId="132"/>
      <queryTableField id="133" dataBound="0" tableColumnId="133"/>
      <queryTableField id="134" dataBound="0" tableColumnId="13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E30B3D63-0583-4955-A4EA-41483D500F2F}" autoFormatId="16" applyNumberFormats="0" applyBorderFormats="0" applyFontFormats="0" applyPatternFormats="0" applyAlignmentFormats="0" applyWidthHeightFormats="0">
  <queryTableRefresh nextId="102">
    <queryTableFields count="99">
      <queryTableField id="99" name="Index" tableColumnId="99"/>
      <queryTableField id="1" name="Timestamp" tableColumnId="1"/>
      <queryTableField id="3" name="Nama" tableColumnId="3"/>
      <queryTableField id="2" name="Email Address" tableColumnId="2"/>
      <queryTableField id="4" name="Jabatan yang Dilamar" tableColumnId="4"/>
      <queryTableField id="5" name="Pendidikan" tableColumnId="5"/>
      <queryTableField id="6" name="Usia" tableColumnId="6"/>
      <queryTableField id="7" name="Jenis Kelamin" tableColumnId="7"/>
      <queryTableField id="8" name="Tanggal Tes" tableColumnId="8"/>
      <queryTableField id="9" name="1" tableColumnId="9"/>
      <queryTableField id="10" name="2" tableColumnId="10"/>
      <queryTableField id="11" name="3" tableColumnId="11"/>
      <queryTableField id="12" name="4" tableColumnId="12"/>
      <queryTableField id="13" name="5" tableColumnId="13"/>
      <queryTableField id="14" name="6" tableColumnId="14"/>
      <queryTableField id="15" name="7" tableColumnId="15"/>
      <queryTableField id="16" name="8" tableColumnId="16"/>
      <queryTableField id="17" name="9" tableColumnId="17"/>
      <queryTableField id="18" name="10" tableColumnId="18"/>
      <queryTableField id="19" name="11" tableColumnId="19"/>
      <queryTableField id="20" name="12" tableColumnId="20"/>
      <queryTableField id="21" name="13" tableColumnId="21"/>
      <queryTableField id="22" name="14" tableColumnId="22"/>
      <queryTableField id="23" name="15" tableColumnId="23"/>
      <queryTableField id="24" name="16" tableColumnId="24"/>
      <queryTableField id="25" name="17" tableColumnId="25"/>
      <queryTableField id="26" name="18" tableColumnId="26"/>
      <queryTableField id="27" name="19" tableColumnId="27"/>
      <queryTableField id="28" name="20" tableColumnId="28"/>
      <queryTableField id="29" name="21" tableColumnId="29"/>
      <queryTableField id="30" name="22" tableColumnId="30"/>
      <queryTableField id="31" name="23" tableColumnId="31"/>
      <queryTableField id="32" name="24" tableColumnId="32"/>
      <queryTableField id="33" name="25" tableColumnId="33"/>
      <queryTableField id="34" name="26" tableColumnId="34"/>
      <queryTableField id="35" name="27" tableColumnId="35"/>
      <queryTableField id="36" name="28" tableColumnId="36"/>
      <queryTableField id="37" name="29" tableColumnId="37"/>
      <queryTableField id="38" name="30" tableColumnId="38"/>
      <queryTableField id="39" name="31" tableColumnId="39"/>
      <queryTableField id="40" name="32" tableColumnId="40"/>
      <queryTableField id="41" name="33" tableColumnId="41"/>
      <queryTableField id="42" name="34" tableColumnId="42"/>
      <queryTableField id="43" name="35" tableColumnId="43"/>
      <queryTableField id="44" name="36" tableColumnId="44"/>
      <queryTableField id="45" name="37" tableColumnId="45"/>
      <queryTableField id="46" name="38" tableColumnId="46"/>
      <queryTableField id="47" name="39" tableColumnId="47"/>
      <queryTableField id="48" name="40" tableColumnId="48"/>
      <queryTableField id="49" name="41" tableColumnId="49"/>
      <queryTableField id="50" name="42" tableColumnId="50"/>
      <queryTableField id="51" name="43" tableColumnId="51"/>
      <queryTableField id="52" name="44" tableColumnId="52"/>
      <queryTableField id="53" name="45" tableColumnId="53"/>
      <queryTableField id="54" name="46" tableColumnId="54"/>
      <queryTableField id="55" name="47" tableColumnId="55"/>
      <queryTableField id="56" name="48" tableColumnId="56"/>
      <queryTableField id="57" name="49" tableColumnId="57"/>
      <queryTableField id="58" name="50" tableColumnId="58"/>
      <queryTableField id="59" name="51" tableColumnId="59"/>
      <queryTableField id="60" name="52" tableColumnId="60"/>
      <queryTableField id="61" name="53" tableColumnId="61"/>
      <queryTableField id="62" name="54" tableColumnId="62"/>
      <queryTableField id="63" name="55" tableColumnId="63"/>
      <queryTableField id="64" name="56" tableColumnId="64"/>
      <queryTableField id="65" name="57" tableColumnId="65"/>
      <queryTableField id="66" name="58" tableColumnId="66"/>
      <queryTableField id="67" name="59" tableColumnId="67"/>
      <queryTableField id="68" name="60" tableColumnId="68"/>
      <queryTableField id="69" name="61" tableColumnId="69"/>
      <queryTableField id="70" name="62" tableColumnId="70"/>
      <queryTableField id="71" name="63" tableColumnId="71"/>
      <queryTableField id="72" name="64" tableColumnId="72"/>
      <queryTableField id="73" name="65" tableColumnId="73"/>
      <queryTableField id="74" name="66" tableColumnId="74"/>
      <queryTableField id="75" name="67" tableColumnId="75"/>
      <queryTableField id="76" name="68" tableColumnId="76"/>
      <queryTableField id="77" name="69" tableColumnId="77"/>
      <queryTableField id="78" name="70" tableColumnId="78"/>
      <queryTableField id="79" name="71" tableColumnId="79"/>
      <queryTableField id="80" name="72" tableColumnId="80"/>
      <queryTableField id="81" name="73" tableColumnId="81"/>
      <queryTableField id="82" name="74" tableColumnId="82"/>
      <queryTableField id="83" name="75" tableColumnId="83"/>
      <queryTableField id="84" name="76" tableColumnId="84"/>
      <queryTableField id="85" name="77" tableColumnId="85"/>
      <queryTableField id="86" name="78" tableColumnId="86"/>
      <queryTableField id="87" name="79" tableColumnId="87"/>
      <queryTableField id="88" name="80" tableColumnId="88"/>
      <queryTableField id="89" name="81" tableColumnId="89"/>
      <queryTableField id="90" name="82" tableColumnId="90"/>
      <queryTableField id="91" name="83" tableColumnId="91"/>
      <queryTableField id="92" name="84" tableColumnId="92"/>
      <queryTableField id="93" name="85" tableColumnId="93"/>
      <queryTableField id="94" name="86" tableColumnId="94"/>
      <queryTableField id="95" name="87" tableColumnId="95"/>
      <queryTableField id="96" name="88" tableColumnId="96"/>
      <queryTableField id="97" name="89" tableColumnId="97"/>
      <queryTableField id="98" name="90" tableColumnId="9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ameter1" xr10:uid="{276AED42-63B5-46B3-9BD7-D2340F4BE7A8}" sourceName="Parameter">
  <extLst>
    <x:ext xmlns:x15="http://schemas.microsoft.com/office/spreadsheetml/2010/11/main" uri="{2F2917AC-EB37-4324-AD4E-5DD8C200BD13}">
      <x15:tableSlicerCache tableId="5" column="1"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ameter " xr10:uid="{B85AC5AB-09C4-4677-B1DC-12D045044E1B}" cache="Slicer_Parameter1" caption="Parameter" columnCount="7" showCaption="0" style="SlicerStyleLight6" lockedPosition="1" rowHeight="216000"/>
  <slicer name="Parameter 2" xr10:uid="{1768428C-3ACC-421C-8548-1487C2285D39}" cache="Slicer_Parameter1" startItem="6" style="SlicerStyleLight6" lockedPosition="1" rowHeight="360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A38DA0-E514-4E20-B7AE-79DBD2F386F8}" name="PapiKostick" displayName="PapiKostick" ref="B9:G29" totalsRowShown="0">
  <autoFilter ref="B9:G29" xr:uid="{60A38DA0-E514-4E20-B7AE-79DBD2F386F8}">
    <filterColumn colId="0">
      <filters>
        <filter val="SIKAP KERJA"/>
      </filters>
    </filterColumn>
  </autoFilter>
  <tableColumns count="6">
    <tableColumn id="1" xr3:uid="{E89AECD7-BF61-41FD-A45F-E3000A87A6F9}" name="Parameter" dataDxfId="250"/>
    <tableColumn id="2" xr3:uid="{00681910-BDE2-4379-852C-7C096A215D68}" name="Indikator" dataDxfId="249"/>
    <tableColumn id="3" xr3:uid="{250587A6-627A-47B3-BD2A-697E16B5C0B9}" name="Huruf" dataDxfId="248"/>
    <tableColumn id="5" xr3:uid="{B924E713-7A01-4B38-BCAE-F1DE2142A0E9}" name=":" dataDxfId="247"/>
    <tableColumn id="4" xr3:uid="{6DA0EF56-BF7E-4467-AB78-6CD6F786F389}" name="Nilai" dataDxfId="246">
      <calculatedColumnFormula>IFERROR(INDEX(Data_Base_Response[],MATCH(Dashboard!$F$3,Data_Base_Response[Nama],0),MATCH($D10,Data_Base_Response[#Headers],0)),"")</calculatedColumnFormula>
    </tableColumn>
    <tableColumn id="6" xr3:uid="{991EDF96-F5BE-4F82-BDC2-C1E5BE910489}" name="Deskripsi" dataDxfId="245">
      <calculatedColumnFormula>IFERROR(INDEX(Data_Base_Response[],MATCH(Dashboard!$F$3,Data_Base_Response[Nama],0),MATCH($C10,Data_Base_Response[#Headers],0)),"")</calculatedColumnFormula>
    </tableColumn>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3E0463-C309-4B9E-9D8E-C01CDDA70144}" name="Data_Base_Response" displayName="Data_Base_Response" ref="A2:ED138" tableType="queryTable" totalsRowShown="0" headerRowDxfId="244" dataDxfId="243">
  <tableColumns count="134">
    <tableColumn id="1" xr3:uid="{DF1B97B0-23CE-4447-B9CC-2DD97C7BB728}" uniqueName="1" name="Index" queryTableFieldId="1" dataDxfId="242"/>
    <tableColumn id="2" xr3:uid="{2FAF4068-C0F2-4F9E-8900-5F4C76A5478B}" uniqueName="2" name="Nama" queryTableFieldId="2" dataDxfId="241"/>
    <tableColumn id="3" xr3:uid="{4158EC6C-96C8-498E-BF02-643F7FC2A026}" uniqueName="3" name="Jabatan yang Dilamar" queryTableFieldId="3" dataDxfId="240"/>
    <tableColumn id="4" xr3:uid="{34969107-CA98-4105-9CEA-A7670E25F239}" uniqueName="4" name="Usia" queryTableFieldId="4" dataDxfId="239"/>
    <tableColumn id="5" xr3:uid="{D0F09FC5-E8D9-4CB5-9CD8-3B9EE6E2F005}" uniqueName="5" name="A" queryTableFieldId="5" dataDxfId="238">
      <calculatedColumnFormula array="1">COUNTIF(OFFSET($AS$2,MATCH(Data_Base_Response[[#This Row],[Nama]:[Nama]],Data_Base_Response[[Nama]:[Nama]],0),0,1,90),Data_Base_Response[[#Headers],[A]])</calculatedColumnFormula>
    </tableColumn>
    <tableColumn id="6" xr3:uid="{A31BADF1-E1DC-4E65-B863-FC35CD91D181}" uniqueName="6" name="N" queryTableFieldId="6" dataDxfId="237">
      <calculatedColumnFormula array="1">COUNTIF(OFFSET($AS$2,MATCH(Data_Base_Response[[#This Row],[Nama]:[Nama]],Data_Base_Response[[Nama]:[Nama]],0),0,1,90),Data_Base_Response[[#Headers],[N]])</calculatedColumnFormula>
    </tableColumn>
    <tableColumn id="7" xr3:uid="{E4645E43-57E8-4BD2-ABB2-1CC17A39AF49}" uniqueName="7" name="G" queryTableFieldId="7" dataDxfId="236">
      <calculatedColumnFormula array="1">COUNTIF(OFFSET($AS$2,MATCH(Data_Base_Response[[#This Row],[Nama]:[Nama]],Data_Base_Response[[Nama]:[Nama]],0),0,1,90),Data_Base_Response[[#Headers],[G]])</calculatedColumnFormula>
    </tableColumn>
    <tableColumn id="8" xr3:uid="{E95857A7-5E0F-40C8-9244-E8DBC874337D}" uniqueName="8" name="C" queryTableFieldId="8" dataDxfId="235">
      <calculatedColumnFormula array="1">COUNTIF(OFFSET($AS$2,MATCH(Data_Base_Response[[#This Row],[Nama]:[Nama]],Data_Base_Response[[Nama]:[Nama]],0),0,1,90),Data_Base_Response[[#Headers],[C]])</calculatedColumnFormula>
    </tableColumn>
    <tableColumn id="9" xr3:uid="{5190E411-DC20-4604-A892-4FD4718A547F}" uniqueName="9" name="D" queryTableFieldId="9" dataDxfId="234">
      <calculatedColumnFormula array="1">COUNTIF(OFFSET($AS$2,MATCH(Data_Base_Response[[#This Row],[Nama]:[Nama]],Data_Base_Response[[Nama]:[Nama]],0),0,1,90),Data_Base_Response[[#Headers],[D]])</calculatedColumnFormula>
    </tableColumn>
    <tableColumn id="10" xr3:uid="{17C37205-6C19-4A25-B4A2-AF0E73F15AC5}" uniqueName="10" name="R" queryTableFieldId="10" dataDxfId="233">
      <calculatedColumnFormula array="1">COUNTIF(OFFSET($AS$2,MATCH(Data_Base_Response[[#This Row],[Nama]:[Nama]],Data_Base_Response[[Nama]:[Nama]],0),0,1,90),Data_Base_Response[[#Headers],[R]])</calculatedColumnFormula>
    </tableColumn>
    <tableColumn id="11" xr3:uid="{1CE71F6B-D9A7-42BA-A9A5-51BFE2E5090C}" uniqueName="11" name="T" queryTableFieldId="11" dataDxfId="232">
      <calculatedColumnFormula array="1">COUNTIF(OFFSET($AS$2,MATCH(Data_Base_Response[[#This Row],[Nama]:[Nama]],Data_Base_Response[[Nama]:[Nama]],0),0,1,90),Data_Base_Response[[#Headers],[T]])</calculatedColumnFormula>
    </tableColumn>
    <tableColumn id="12" xr3:uid="{360400C9-41C3-4974-9A94-39FABCBCABD4}" uniqueName="12" name="V" queryTableFieldId="12" dataDxfId="231">
      <calculatedColumnFormula array="1">COUNTIF(OFFSET($AS$2,MATCH(Data_Base_Response[[#This Row],[Nama]:[Nama]],Data_Base_Response[[Nama]:[Nama]],0),0,1,90),Data_Base_Response[[#Headers],[V]])</calculatedColumnFormula>
    </tableColumn>
    <tableColumn id="13" xr3:uid="{BB9E6E85-9DD6-4059-A355-DF94EA87F717}" uniqueName="13" name="W" queryTableFieldId="13" dataDxfId="230">
      <calculatedColumnFormula array="1">COUNTIF(OFFSET($AS$2,MATCH(Data_Base_Response[[#This Row],[Nama]:[Nama]],Data_Base_Response[[Nama]:[Nama]],0),0,1,90),Data_Base_Response[[#Headers],[W]])</calculatedColumnFormula>
    </tableColumn>
    <tableColumn id="14" xr3:uid="{13D301A2-D1E1-4F4F-925F-0197B0701238}" uniqueName="14" name="F" queryTableFieldId="14" dataDxfId="229">
      <calculatedColumnFormula array="1">COUNTIF(OFFSET($AS$2,MATCH(Data_Base_Response[[#This Row],[Nama]:[Nama]],Data_Base_Response[[Nama]:[Nama]],0),0,1,90),Data_Base_Response[[#Headers],[F]])</calculatedColumnFormula>
    </tableColumn>
    <tableColumn id="15" xr3:uid="{6AFB0308-B9A2-4710-AA48-138AEA669536}" uniqueName="15" name="L" queryTableFieldId="15" dataDxfId="228">
      <calculatedColumnFormula array="1">COUNTIF(OFFSET($AS$2,MATCH(Data_Base_Response[[#This Row],[Nama]:[Nama]],Data_Base_Response[[Nama]:[Nama]],0),0,1,90),Data_Base_Response[[#Headers],[L]])</calculatedColumnFormula>
    </tableColumn>
    <tableColumn id="16" xr3:uid="{FDD5BA42-9946-4424-87B5-872D84C1E774}" uniqueName="16" name="P" queryTableFieldId="16" dataDxfId="227">
      <calculatedColumnFormula array="1">COUNTIF(OFFSET($AS$2,MATCH(Data_Base_Response[[#This Row],[Nama]:[Nama]],Data_Base_Response[[Nama]:[Nama]],0),0,1,90),Data_Base_Response[[#Headers],[P]])</calculatedColumnFormula>
    </tableColumn>
    <tableColumn id="17" xr3:uid="{99A9CFA5-0EB4-4FBE-A325-84F61404A2BC}" uniqueName="17" name="I" queryTableFieldId="17" dataDxfId="226">
      <calculatedColumnFormula array="1">COUNTIF(OFFSET($AS$2,MATCH(Data_Base_Response[[#This Row],[Nama]:[Nama]],Data_Base_Response[[Nama]:[Nama]],0),0,1,90),Data_Base_Response[[#Headers],[I]])</calculatedColumnFormula>
    </tableColumn>
    <tableColumn id="18" xr3:uid="{520997A6-C5A4-42F2-B04F-E6A0949E5517}" uniqueName="18" name="S" queryTableFieldId="18" dataDxfId="225">
      <calculatedColumnFormula array="1">COUNTIF(OFFSET($AS$2,MATCH(Data_Base_Response[[#This Row],[Nama]:[Nama]],Data_Base_Response[[Nama]:[Nama]],0),0,1,90),Data_Base_Response[[#Headers],[S]])</calculatedColumnFormula>
    </tableColumn>
    <tableColumn id="19" xr3:uid="{3EAA9CD8-718E-4A50-8F32-4AA46373FC4D}" uniqueName="19" name="B" queryTableFieldId="19" dataDxfId="224">
      <calculatedColumnFormula array="1">COUNTIF(OFFSET($AS$2,MATCH(Data_Base_Response[[#This Row],[Nama]:[Nama]],Data_Base_Response[[Nama]:[Nama]],0),0,1,90),Data_Base_Response[[#Headers],[B]])</calculatedColumnFormula>
    </tableColumn>
    <tableColumn id="20" xr3:uid="{AB4471F9-B59E-458E-985E-9C8770B37935}" uniqueName="20" name="O" queryTableFieldId="20" dataDxfId="223">
      <calculatedColumnFormula array="1">COUNTIF(OFFSET($AS$2,MATCH(Data_Base_Response[[#This Row],[Nama]:[Nama]],Data_Base_Response[[Nama]:[Nama]],0),0,1,90),Data_Base_Response[[#Headers],[O]])</calculatedColumnFormula>
    </tableColumn>
    <tableColumn id="21" xr3:uid="{C343712B-4E97-409A-B8CC-F327AF487413}" uniqueName="21" name="X" queryTableFieldId="21" dataDxfId="222">
      <calculatedColumnFormula array="1">COUNTIF(OFFSET($AS$2,MATCH(Data_Base_Response[[#This Row],[Nama]:[Nama]],Data_Base_Response[[Nama]:[Nama]],0),0,1,90),Data_Base_Response[[#Headers],[X]])</calculatedColumnFormula>
    </tableColumn>
    <tableColumn id="22" xr3:uid="{D5BB927D-B12A-4228-B9F5-D58B2A673905}" uniqueName="22" name="E" queryTableFieldId="22" dataDxfId="221">
      <calculatedColumnFormula array="1">COUNTIF(OFFSET($AS$2,MATCH(Data_Base_Response[[#This Row],[Nama]:[Nama]],Data_Base_Response[[Nama]:[Nama]],0),0,1,90),Data_Base_Response[[#Headers],[E]])</calculatedColumnFormula>
    </tableColumn>
    <tableColumn id="23" xr3:uid="{DB1CF34B-6FB6-4264-AF4A-7834402593E9}" uniqueName="23" name="K" queryTableFieldId="23" dataDxfId="220">
      <calculatedColumnFormula array="1">COUNTIF(OFFSET($AS$2,MATCH(Data_Base_Response[[#This Row],[Nama]:[Nama]],Data_Base_Response[[Nama]:[Nama]],0),0,1,90),Data_Base_Response[[#Headers],[K]])</calculatedColumnFormula>
    </tableColumn>
    <tableColumn id="24" xr3:uid="{0B863EE8-2C9A-489B-A1C0-342A524D97A6}" uniqueName="24" name="Z" queryTableFieldId="24" dataDxfId="219">
      <calculatedColumnFormula array="1">COUNTIF(OFFSET($AS$2,MATCH(Data_Base_Response[[#This Row],[Nama]:[Nama]],Data_Base_Response[[Nama]:[Nama]],0),0,1,90),Data_Base_Response[[#Headers],[Z]])</calculatedColumnFormula>
    </tableColumn>
    <tableColumn id="25" xr3:uid="{F937D33B-493E-46C2-A822-5E2E7328401D}" uniqueName="25" name="Hasrat Berprestasi" queryTableFieldId="25" dataDxfId="218">
      <calculatedColumnFormula>INDEX(OFFSET(Dictionary!$AJ$3,MATCH(E$2,Dictionary!$AG$4:$AG$84,0),0,COUNTIF(Dictionary!$AG$4:$AG$84,E$2),1),MATCH(Data_Base_Response[[#This Row],[A]],OFFSET(Dictionary!$AH$3,MATCH(E$2,Dictionary!$AG$4:$AG$84,0),0,COUNTIF(Dictionary!$AG$4:$AG$84,E$2),1),1))</calculatedColumnFormula>
    </tableColumn>
    <tableColumn id="26" xr3:uid="{3214D3DF-384D-4325-AD36-E6551104BC71}" uniqueName="26" name="Kebutuhan Menyelesaikan Tugas dengan Segara" queryTableFieldId="26" dataDxfId="217">
      <calculatedColumnFormula>INDEX(OFFSET(Dictionary!$AJ$3,MATCH(F$2,Dictionary!$AG$4:$AG$84,0),0,COUNTIF(Dictionary!$AG$4:$AG$84,F$2),1),MATCH(Data_Base_Response[[#This Row],[N]],OFFSET(Dictionary!$AH$3,MATCH(F$2,Dictionary!$AG$4:$AG$84,0),0,COUNTIF(Dictionary!$AG$4:$AG$84,F$2),1),1))</calculatedColumnFormula>
    </tableColumn>
    <tableColumn id="27" xr3:uid="{FD8A6221-1394-48E2-974E-0535F4030EA1}" uniqueName="27" name="Peran sebagai Pekerja Keras" queryTableFieldId="27" dataDxfId="216">
      <calculatedColumnFormula>INDEX(OFFSET(Dictionary!$AJ$3,MATCH(G$2,Dictionary!$AG$4:$AG$84,0),0,COUNTIF(Dictionary!$AG$4:$AG$84,G$2),1),MATCH(Data_Base_Response[[#This Row],[G]],OFFSET(Dictionary!$AH$3,MATCH(G$2,Dictionary!$AG$4:$AG$84,0),0,COUNTIF(Dictionary!$AG$4:$AG$84,G$2),1),1))</calculatedColumnFormula>
    </tableColumn>
    <tableColumn id="28" xr3:uid="{B0483B08-ADED-498C-8EBF-E3F0D7EEC8CA}" uniqueName="28" name="Keteraturan" queryTableFieldId="28" dataDxfId="215">
      <calculatedColumnFormula>INDEX(OFFSET(Dictionary!$AJ$3,MATCH(H$2,Dictionary!$AG$4:$AG$84,0),0,COUNTIF(Dictionary!$AG$4:$AG$84,H$2),1),MATCH(Data_Base_Response[[#This Row],[C]],OFFSET(Dictionary!$AH$3,MATCH(H$2,Dictionary!$AG$4:$AG$84,0),0,COUNTIF(Dictionary!$AG$4:$AG$84,H$2),1),1))</calculatedColumnFormula>
    </tableColumn>
    <tableColumn id="29" xr3:uid="{4332FDCD-C075-45FA-B43E-3EA498916A56}" uniqueName="29" name="Minat pada Tugas Mendetail" queryTableFieldId="29" dataDxfId="214">
      <calculatedColumnFormula>INDEX(OFFSET(Dictionary!$AJ$3,MATCH(I$2,Dictionary!$AG$4:$AG$84,0),0,COUNTIF(Dictionary!$AG$4:$AG$84,I$2),1),MATCH(Data_Base_Response[[#This Row],[D]],OFFSET(Dictionary!$AH$3,MATCH(I$2,Dictionary!$AG$4:$AG$84,0),0,COUNTIF(Dictionary!$AG$4:$AG$84,I$2),1),1))</calculatedColumnFormula>
    </tableColumn>
    <tableColumn id="30" xr3:uid="{A7B781D4-0629-4661-BFD3-D5B89DE3EE7E}" uniqueName="30" name="Tipe Teoretis" queryTableFieldId="30" dataDxfId="213">
      <calculatedColumnFormula>INDEX(OFFSET(Dictionary!$AJ$3,MATCH(J$2,Dictionary!$AG$4:$AG$84,0),0,COUNTIF(Dictionary!$AG$4:$AG$84,J$2),1),MATCH(Data_Base_Response[[#This Row],[R]],OFFSET(Dictionary!$AH$3,MATCH(J$2,Dictionary!$AG$4:$AG$84,0),0,COUNTIF(Dictionary!$AG$4:$AG$84,J$2),1),1))</calculatedColumnFormula>
    </tableColumn>
    <tableColumn id="31" xr3:uid="{3A18DDAB-2475-465B-B184-426DB58D6A0A}" uniqueName="31" name="Tipe Tergesa-Gesa" queryTableFieldId="31" dataDxfId="212">
      <calculatedColumnFormula>INDEX(OFFSET(Dictionary!$AJ$3,MATCH(K$2,Dictionary!$AG$4:$AG$84,0),0,COUNTIF(Dictionary!$AG$4:$AG$84,K$2),1),MATCH(Data_Base_Response[[#This Row],[T]],OFFSET(Dictionary!$AH$3,MATCH(K$2,Dictionary!$AG$4:$AG$84,0),0,COUNTIF(Dictionary!$AG$4:$AG$84,K$2),1),1))</calculatedColumnFormula>
    </tableColumn>
    <tableColumn id="32" xr3:uid="{3D8CEEED-2DA8-45F3-B595-E900516F819A}" uniqueName="32" name="Semangat untuk Hidup/_x000a_Selalu Ingin Tahu" queryTableFieldId="32" dataDxfId="211">
      <calculatedColumnFormula>INDEX(OFFSET(Dictionary!$AJ$3,MATCH(L$2,Dictionary!$AG$4:$AG$84,0),0,COUNTIF(Dictionary!$AG$4:$AG$84,L$2),1),MATCH(Data_Base_Response[[#This Row],[V]],OFFSET(Dictionary!$AH$3,MATCH(L$2,Dictionary!$AG$4:$AG$84,0),0,COUNTIF(Dictionary!$AG$4:$AG$84,L$2),1),1))</calculatedColumnFormula>
    </tableColumn>
    <tableColumn id="33" xr3:uid="{A5130ED5-E930-4C91-A3D5-EDF3EA7612AF}" uniqueName="33" name="Taat Pada Peraturan" queryTableFieldId="33" dataDxfId="210">
      <calculatedColumnFormula>INDEX(OFFSET(Dictionary!$AJ$3,MATCH(M$2,Dictionary!$AG$4:$AG$84,0),0,COUNTIF(Dictionary!$AG$4:$AG$84,M$2),1),MATCH(Data_Base_Response[[#This Row],[W]],OFFSET(Dictionary!$AH$3,MATCH(M$2,Dictionary!$AG$4:$AG$84,0),0,COUNTIF(Dictionary!$AG$4:$AG$84,M$2),1),1))</calculatedColumnFormula>
    </tableColumn>
    <tableColumn id="34" xr3:uid="{3A76AFF1-903F-451E-BB52-A030E36E4E0A}" uniqueName="34" name="Hasrat untuk Mendukung Atasan" queryTableFieldId="34" dataDxfId="209">
      <calculatedColumnFormula>INDEX(OFFSET(Dictionary!$AJ$3,MATCH(N$2,Dictionary!$AG$4:$AG$84,0),0,COUNTIF(Dictionary!$AG$4:$AG$84,N$2),1),MATCH(Data_Base_Response[[#This Row],[F]],OFFSET(Dictionary!$AH$3,MATCH(N$2,Dictionary!$AG$4:$AG$84,0),0,COUNTIF(Dictionary!$AG$4:$AG$84,N$2),1),1))</calculatedColumnFormula>
    </tableColumn>
    <tableColumn id="35" xr3:uid="{63FB9616-67A6-4734-8F82-D5FB8C781B12}" uniqueName="35" name="Kepemimpinan" queryTableFieldId="35" dataDxfId="208">
      <calculatedColumnFormula>INDEX(OFFSET(Dictionary!$AJ$3,MATCH(O$2,Dictionary!$AG$4:$AG$84,0),0,COUNTIF(Dictionary!$AG$4:$AG$84,O$2),1),MATCH(Data_Base_Response[[#This Row],[L]],OFFSET(Dictionary!$AH$3,MATCH(O$2,Dictionary!$AG$4:$AG$84,0),0,COUNTIF(Dictionary!$AG$4:$AG$84,O$2),1),1))</calculatedColumnFormula>
    </tableColumn>
    <tableColumn id="36" xr3:uid="{DCE83C71-4B30-48B5-8AA9-DEB662844FDB}" uniqueName="36" name="Mengendalikan Orang Lain" queryTableFieldId="36" dataDxfId="207">
      <calculatedColumnFormula>INDEX(OFFSET(Dictionary!$AJ$3,MATCH(P$2,Dictionary!$AG$4:$AG$84,0),0,COUNTIF(Dictionary!$AG$4:$AG$84,P$2),1),MATCH(Data_Base_Response[[#This Row],[P]],OFFSET(Dictionary!$AH$3,MATCH(P$2,Dictionary!$AG$4:$AG$84,0),0,COUNTIF(Dictionary!$AG$4:$AG$84,P$2),1),1))</calculatedColumnFormula>
    </tableColumn>
    <tableColumn id="37" xr3:uid="{2944D702-6E77-494C-A655-3C4EA7C16C31}" uniqueName="37" name="Kecepat dalam Mengambil Keputusan" queryTableFieldId="37" dataDxfId="206">
      <calculatedColumnFormula>INDEX(OFFSET(Dictionary!$AJ$3,MATCH(Q$2,Dictionary!$AG$4:$AG$84,0),0,COUNTIF(Dictionary!$AG$4:$AG$84,Q$2),1),MATCH(Data_Base_Response[[#This Row],[I]],OFFSET(Dictionary!$AH$3,MATCH(Q$2,Dictionary!$AG$4:$AG$84,0),0,COUNTIF(Dictionary!$AG$4:$AG$84,Q$2),1),1))</calculatedColumnFormula>
    </tableColumn>
    <tableColumn id="38" xr3:uid="{B549A2CF-6A07-46EB-BE73-A6C81C4C8798}" uniqueName="38" name="Pergaulan Luas" queryTableFieldId="38" dataDxfId="205">
      <calculatedColumnFormula>INDEX(OFFSET(Dictionary!$AJ$3,MATCH(R$2,Dictionary!$AG$4:$AG$84,0),0,COUNTIF(Dictionary!$AG$4:$AG$84,R$2),1),MATCH(Data_Base_Response[[#This Row],[S]],OFFSET(Dictionary!$AH$3,MATCH(R$2,Dictionary!$AG$4:$AG$84,0),0,COUNTIF(Dictionary!$AG$4:$AG$84,R$2),1),1))</calculatedColumnFormula>
    </tableColumn>
    <tableColumn id="39" xr3:uid="{C7F1FCE9-7130-4950-9479-406A0906FC78}" uniqueName="39" name="Kebutuhan untuk Berkelompok" queryTableFieldId="39" dataDxfId="204">
      <calculatedColumnFormula>INDEX(OFFSET(Dictionary!$AJ$3,MATCH(S$2,Dictionary!$AG$4:$AG$84,0),0,COUNTIF(Dictionary!$AG$4:$AG$84,S$2),1),MATCH(Data_Base_Response[[#This Row],[B]],OFFSET(Dictionary!$AH$3,MATCH(S$2,Dictionary!$AG$4:$AG$84,0),0,COUNTIF(Dictionary!$AG$4:$AG$84,S$2),1),1))</calculatedColumnFormula>
    </tableColumn>
    <tableColumn id="40" xr3:uid="{2EBA7089-8098-418C-9FD3-CBF7503FB16B}" uniqueName="40" name="Kebutuhan untuk Dekat dan Menyayangi" queryTableFieldId="40" dataDxfId="203">
      <calculatedColumnFormula>INDEX(OFFSET(Dictionary!$AJ$3,MATCH(T$2,Dictionary!$AG$4:$AG$84,0),0,COUNTIF(Dictionary!$AG$4:$AG$84,T$2),1),MATCH(Data_Base_Response[[#This Row],[O]],OFFSET(Dictionary!$AH$3,MATCH(T$2,Dictionary!$AG$4:$AG$84,0),0,COUNTIF(Dictionary!$AG$4:$AG$84,T$2),1),1))</calculatedColumnFormula>
    </tableColumn>
    <tableColumn id="41" xr3:uid="{001A05E0-3931-4F92-B48B-3CC0234F5DA2}" uniqueName="41" name="Kebutuhan untuk Diperhatikan" queryTableFieldId="41" dataDxfId="202">
      <calculatedColumnFormula>INDEX(OFFSET(Dictionary!$AJ$3,MATCH(U$2,Dictionary!$AG$4:$AG$84,0),0,COUNTIF(Dictionary!$AG$4:$AG$84,U$2),1),MATCH(Data_Base_Response[[#This Row],[X]],OFFSET(Dictionary!$AH$3,MATCH(U$2,Dictionary!$AG$4:$AG$84,0),0,COUNTIF(Dictionary!$AG$4:$AG$84,U$2),1),1))</calculatedColumnFormula>
    </tableColumn>
    <tableColumn id="42" xr3:uid="{FE408413-0C2D-49C3-83A8-C190A4C4A674}" uniqueName="42" name="Pengendalian Emosi" queryTableFieldId="42" dataDxfId="201">
      <calculatedColumnFormula>INDEX(OFFSET(Dictionary!$AJ$3,MATCH(V$2,Dictionary!$AG$4:$AG$84,0),0,COUNTIF(Dictionary!$AG$4:$AG$84,V$2),1),MATCH(Data_Base_Response[[#This Row],[E]],OFFSET(Dictionary!$AH$3,MATCH(V$2,Dictionary!$AG$4:$AG$84,0),0,COUNTIF(Dictionary!$AG$4:$AG$84,V$2),1),1))</calculatedColumnFormula>
    </tableColumn>
    <tableColumn id="43" xr3:uid="{590A42F3-73C5-480D-B028-335F129A7041}" uniqueName="43" name="Kebutuhan untuk Memaksakan Pendapat" queryTableFieldId="43" dataDxfId="200">
      <calculatedColumnFormula>INDEX(OFFSET(Dictionary!$AJ$3,MATCH(W$2,Dictionary!$AG$4:$AG$84,0),0,COUNTIF(Dictionary!$AG$4:$AG$84,W$2),1),MATCH(Data_Base_Response[[#This Row],[K]],OFFSET(Dictionary!$AH$3,MATCH(W$2,Dictionary!$AG$4:$AG$84,0),0,COUNTIF(Dictionary!$AG$4:$AG$84,W$2),1),1))</calculatedColumnFormula>
    </tableColumn>
    <tableColumn id="44" xr3:uid="{F266B64E-8050-4C9C-B055-8AD46B83119B}" uniqueName="44" name="Hasrat untuk Berubah" queryTableFieldId="44" dataDxfId="199">
      <calculatedColumnFormula>INDEX(OFFSET(Dictionary!$AJ$3,MATCH(X$2,Dictionary!$AG$4:$AG$84,0),0,COUNTIF(Dictionary!$AG$4:$AG$84,X$2),1),MATCH(Data_Base_Response[[#This Row],[Z]],OFFSET(Dictionary!$AH$3,MATCH(X$2,Dictionary!$AG$4:$AG$84,0),0,COUNTIF(Dictionary!$AG$4:$AG$84,X$2),1),1))</calculatedColumnFormula>
    </tableColumn>
    <tableColumn id="45" xr3:uid="{B851CE4F-A761-4BA7-884B-880D882FBBC8}" uniqueName="45" name="1" queryTableFieldId="45" dataDxfId="198">
      <calculatedColumnFormula>IFERROR(INDEX(OFFSET(Dictionary!$AC$3,MATCH(COLUMNS($AS$2:AS2),Dictionary!$AC$4:$AC$93,0),1,1,2),1,MATCH(INDEX(Dictionary!$B$3:$C$3,1,MATCH(Form_Responses[[#This Row],[1]],OFFSET(Dictionary!$A$3,MATCH(COLUMNS($AS$2:AS2),Dictionary!$A$4:$A$93,0),1,1,2),0)),Dictionary!$AD$3:$AE$3,0)),"")</calculatedColumnFormula>
    </tableColumn>
    <tableColumn id="46" xr3:uid="{A9F91E85-091C-495C-9781-15CAF19C9F59}" uniqueName="46" name="2" queryTableFieldId="46" dataDxfId="197">
      <calculatedColumnFormula>IFERROR(INDEX(OFFSET(Dictionary!$AC$3,MATCH(COLUMNS($AS$2:AT$2),Dictionary!$AC$4:$AC$93,0),1,1,2),1,MATCH(INDEX(Dictionary!$B$3:$C$3,1,MATCH(Form_Responses[[#This Row],[2]],OFFSET(Dictionary!$A$3,MATCH(COLUMNS($AS$2:AT2),Dictionary!$A$4:$A$93,0),1,1,2),0)),Dictionary!$AD$3:$AE$3,0)),"")</calculatedColumnFormula>
    </tableColumn>
    <tableColumn id="47" xr3:uid="{829941B0-1153-4368-89D9-FB0E44A967BB}" uniqueName="47" name="3" queryTableFieldId="47" dataDxfId="196">
      <calculatedColumnFormula>IFERROR(INDEX(OFFSET(Dictionary!$AC$3,MATCH(COLUMNS($AS$2:AU2),Dictionary!$AC$4:$AC$93,0),1,1,2),1,MATCH(INDEX(Dictionary!$B$3:$C$3,1,MATCH(Form_Responses[[#This Row],[3]],OFFSET(Dictionary!$A$3,MATCH(COLUMNS($AS$2:AU2),Dictionary!$A$4:$A$93,0),1,1,2),0)),Dictionary!$AD$3:$AE$3,0)),"")</calculatedColumnFormula>
    </tableColumn>
    <tableColumn id="48" xr3:uid="{4265CA76-8A4D-43ED-AB5C-A8D4820FDD2C}" uniqueName="48" name="4" queryTableFieldId="48" dataDxfId="195">
      <calculatedColumnFormula>IFERROR(INDEX(OFFSET(Dictionary!$AC$3,MATCH(COLUMNS($AS$2:AV2),Dictionary!$AC$4:$AC$93,0),1,1,2),1,MATCH(INDEX(Dictionary!$B$3:$C$3,1,MATCH(Form_Responses[[#This Row],[4]],OFFSET(Dictionary!$A$3,MATCH(COLUMNS($AS$2:AV2),Dictionary!$A$4:$A$93,0),1,1,2),0)),Dictionary!$AD$3:$AE$3,0)),"")</calculatedColumnFormula>
    </tableColumn>
    <tableColumn id="49" xr3:uid="{03E83FF7-B4B6-42FD-A643-6DAB57B62FFD}" uniqueName="49" name="5" queryTableFieldId="49" dataDxfId="194">
      <calculatedColumnFormula>IFERROR(INDEX(OFFSET(Dictionary!$AC$3,MATCH(COLUMNS($AS$2:AW2),Dictionary!$AC$4:$AC$93,0),1,1,2),1,MATCH(INDEX(Dictionary!$B$3:$C$3,1,MATCH(Form_Responses[[#This Row],[5]],OFFSET(Dictionary!$A$3,MATCH(COLUMNS($AS$2:AW2),Dictionary!$A$4:$A$93,0),1,1,2),0)),Dictionary!$AD$3:$AE$3,0)),"")</calculatedColumnFormula>
    </tableColumn>
    <tableColumn id="50" xr3:uid="{548C7FCD-001A-4CE9-A971-38DAF7FC5F21}" uniqueName="50" name="6" queryTableFieldId="50" dataDxfId="193">
      <calculatedColumnFormula>IFERROR(INDEX(OFFSET(Dictionary!$AC$3,MATCH(COLUMNS($AS$2:AX2),Dictionary!$AC$4:$AC$93,0),1,1,2),1,MATCH(INDEX(Dictionary!$B$3:$C$3,1,MATCH(Form_Responses[[#This Row],[6]],OFFSET(Dictionary!$A$3,MATCH(COLUMNS($AS$2:AX2),Dictionary!$A$4:$A$93,0),1,1,2),0)),Dictionary!$AD$3:$AE$3,0)),"")</calculatedColumnFormula>
    </tableColumn>
    <tableColumn id="51" xr3:uid="{BDA718FB-A492-4BCB-B5F0-13F1E38F3B7A}" uniqueName="51" name="7" queryTableFieldId="51" dataDxfId="192">
      <calculatedColumnFormula>IFERROR(INDEX(OFFSET(Dictionary!$AC$3,MATCH(COLUMNS($AS$2:AY2),Dictionary!$AC$4:$AC$93,0),1,1,2),1,MATCH(INDEX(Dictionary!$B$3:$C$3,1,MATCH(Form_Responses[[#This Row],[7]],OFFSET(Dictionary!$A$3,MATCH(COLUMNS($AS$2:AY2),Dictionary!$A$4:$A$93,0),1,1,2),0)),Dictionary!$AD$3:$AE$3,0)),"")</calculatedColumnFormula>
    </tableColumn>
    <tableColumn id="52" xr3:uid="{0FC82DBC-6D9A-4C61-9AFA-23479F4B0257}" uniqueName="52" name="8" queryTableFieldId="52" dataDxfId="191">
      <calculatedColumnFormula>IFERROR(INDEX(OFFSET(Dictionary!$AC$3,MATCH(COLUMNS($AS$2:AZ$2),Dictionary!$AC$4:$AC$93,0),1,1,2),1,MATCH(INDEX(Dictionary!$B$3:$C$3,1,MATCH(Form_Responses[[#This Row],[8]],OFFSET(Dictionary!$A$3,MATCH(COLUMNS($AS$2:AZ2),Dictionary!$A$4:$A$93,0),1,1,2),0)),Dictionary!$AD$3:$AE$3,0)),"")</calculatedColumnFormula>
    </tableColumn>
    <tableColumn id="53" xr3:uid="{1D2B68B5-3E00-44E7-B65A-D9E6334611EF}" uniqueName="53" name="9" queryTableFieldId="53" dataDxfId="190">
      <calculatedColumnFormula>IFERROR(INDEX(OFFSET(Dictionary!$AC$3,MATCH(COLUMNS($AS$2:BA2),Dictionary!$AC$4:$AC$93,0),1,1,2),1,MATCH(INDEX(Dictionary!$B$3:$C$3,1,MATCH(Form_Responses[[#This Row],[9]],OFFSET(Dictionary!$A$3,MATCH(COLUMNS($AS$2:BA2),Dictionary!$A$4:$A$93,0),1,1,2),0)),Dictionary!$AD$3:$AE$3,0)),"")</calculatedColumnFormula>
    </tableColumn>
    <tableColumn id="54" xr3:uid="{37FB1802-DB3C-4F53-99A1-0159D68C3270}" uniqueName="54" name="10" queryTableFieldId="54" dataDxfId="189">
      <calculatedColumnFormula>IFERROR(INDEX(OFFSET(Dictionary!$AC$3,MATCH(COLUMNS($AS$2:BB2),Dictionary!$AC$4:$AC$93,0),1,1,2),1,MATCH(INDEX(Dictionary!$B$3:$C$3,1,MATCH(Form_Responses[[#This Row],[10]],OFFSET(Dictionary!$A$3,MATCH(COLUMNS($AS$2:BB2),Dictionary!$A$4:$A$93,0),1,1,2),0)),Dictionary!$AD$3:$AE$3,0)),"")</calculatedColumnFormula>
    </tableColumn>
    <tableColumn id="55" xr3:uid="{59D89DF9-72DA-4B1C-9956-3F3045CC9020}" uniqueName="55" name="11" queryTableFieldId="55" dataDxfId="188">
      <calculatedColumnFormula>IFERROR(INDEX(OFFSET(Dictionary!$AC$3,MATCH(COLUMNS($AS$2:BC2),Dictionary!$AC$4:$AC$93,0),1,1,2),1,MATCH(INDEX(Dictionary!$B$3:$C$3,1,MATCH(Form_Responses[[#This Row],[11]],OFFSET(Dictionary!$A$3,MATCH(COLUMNS($AS$2:BC2),Dictionary!$A$4:$A$93,0),1,1,2),0)),Dictionary!$AD$3:$AE$3,0)),"")</calculatedColumnFormula>
    </tableColumn>
    <tableColumn id="56" xr3:uid="{15BF2943-B0E7-4B96-A808-378A77FE49C9}" uniqueName="56" name="12" queryTableFieldId="56" dataDxfId="187">
      <calculatedColumnFormula>IFERROR(INDEX(OFFSET(Dictionary!$AC$3,MATCH(COLUMNS($AS$2:BD2),Dictionary!$AC$4:$AC$93,0),1,1,2),1,MATCH(INDEX(Dictionary!$B$3:$C$3,1,MATCH(Form_Responses[[#This Row],[12]],OFFSET(Dictionary!$A$3,MATCH(COLUMNS($AS$2:BD2),Dictionary!$A$4:$A$93,0),1,1,2),0)),Dictionary!$AD$3:$AE$3,0)),"")</calculatedColumnFormula>
    </tableColumn>
    <tableColumn id="57" xr3:uid="{45A47A52-5650-4153-9FFC-00ACCF5276F7}" uniqueName="57" name="13" queryTableFieldId="57" dataDxfId="186">
      <calculatedColumnFormula>IFERROR(INDEX(OFFSET(Dictionary!$AC$3,MATCH(COLUMNS($AS$2:BE2),Dictionary!$AC$4:$AC$93,0),1,1,2),1,MATCH(INDEX(Dictionary!$B$3:$C$3,1,MATCH(Form_Responses[[#This Row],[13]],OFFSET(Dictionary!$A$3,MATCH(COLUMNS($AS$2:BE2),Dictionary!$A$4:$A$93,0),1,1,2),0)),Dictionary!$AD$3:$AE$3,0)),"")</calculatedColumnFormula>
    </tableColumn>
    <tableColumn id="58" xr3:uid="{12EF38C4-737A-4A58-961B-DC15C77252A0}" uniqueName="58" name="14" queryTableFieldId="58" dataDxfId="185">
      <calculatedColumnFormula>IFERROR(INDEX(OFFSET(Dictionary!$AC$3,MATCH(COLUMNS($AS$2:BF2),Dictionary!$AC$4:$AC$93,0),1,1,2),1,MATCH(INDEX(Dictionary!$B$3:$C$3,1,MATCH(Form_Responses[[#This Row],[14]],OFFSET(Dictionary!$A$3,MATCH(COLUMNS($AS$2:BF2),Dictionary!$A$4:$A$93,0),1,1,2),0)),Dictionary!$AD$3:$AE$3,0)),"")</calculatedColumnFormula>
    </tableColumn>
    <tableColumn id="59" xr3:uid="{CA5819AC-005D-4182-B5BF-E21FFDC57B39}" uniqueName="59" name="15" queryTableFieldId="59" dataDxfId="184">
      <calculatedColumnFormula>IFERROR(INDEX(OFFSET(Dictionary!$AC$3,MATCH(COLUMNS($AS$2:BG2),Dictionary!$AC$4:$AC$93,0),1,1,2),1,MATCH(INDEX(Dictionary!$B$3:$C$3,1,MATCH(Form_Responses[[#This Row],[15]],OFFSET(Dictionary!$A$3,MATCH(COLUMNS($AS$2:BG2),Dictionary!$A$4:$A$93,0),1,1,2),0)),Dictionary!$AD$3:$AE$3,0)),"")</calculatedColumnFormula>
    </tableColumn>
    <tableColumn id="60" xr3:uid="{2DD5C8EB-CB3D-4D42-97CC-A02A93DEA296}" uniqueName="60" name="16" queryTableFieldId="60" dataDxfId="183">
      <calculatedColumnFormula>IFERROR(INDEX(OFFSET(Dictionary!$AC$3,MATCH(COLUMNS($AS$2:BH2),Dictionary!$AC$4:$AC$93,0),1,1,2),1,MATCH(INDEX(Dictionary!$B$3:$C$3,1,MATCH(Form_Responses[[#This Row],[16]],OFFSET(Dictionary!$A$3,MATCH(COLUMNS($AS$2:BH2),Dictionary!$A$4:$A$93,0),1,1,2),0)),Dictionary!$AD$3:$AE$3,0)),"")</calculatedColumnFormula>
    </tableColumn>
    <tableColumn id="61" xr3:uid="{5B65D659-A403-4109-B606-550EA8E0F125}" uniqueName="61" name="17" queryTableFieldId="61" dataDxfId="182">
      <calculatedColumnFormula>IFERROR(INDEX(OFFSET(Dictionary!$AC$3,MATCH(COLUMNS($AS$2:BI2),Dictionary!$AC$4:$AC$93,0),1,1,2),1,MATCH(INDEX(Dictionary!$B$3:$C$3,1,MATCH(Form_Responses[[#This Row],[17]],OFFSET(Dictionary!$A$3,MATCH(COLUMNS($AS$2:BI2),Dictionary!$A$4:$A$93,0),1,1,2),0)),Dictionary!$AD$3:$AE$3,0)),"")</calculatedColumnFormula>
    </tableColumn>
    <tableColumn id="62" xr3:uid="{A16DFD15-3FEB-4D93-9B89-21A6BE420014}" uniqueName="62" name="18" queryTableFieldId="62" dataDxfId="181">
      <calculatedColumnFormula>IFERROR(INDEX(OFFSET(Dictionary!$AC$3,MATCH(COLUMNS($AS$2:BJ2),Dictionary!$AC$4:$AC$93,0),1,1,2),1,MATCH(INDEX(Dictionary!$B$3:$C$3,1,MATCH(Form_Responses[[#This Row],[18]],OFFSET(Dictionary!$A$3,MATCH(COLUMNS($AS$2:BJ2),Dictionary!$A$4:$A$93,0),1,1,2),0)),Dictionary!$AD$3:$AE$3,0)),"")</calculatedColumnFormula>
    </tableColumn>
    <tableColumn id="63" xr3:uid="{F8E8770A-E260-40B2-99EB-BAA79043484E}" uniqueName="63" name="19" queryTableFieldId="63" dataDxfId="180">
      <calculatedColumnFormula>IFERROR(INDEX(OFFSET(Dictionary!$AC$3,MATCH(COLUMNS($AS$2:BK2),Dictionary!$AC$4:$AC$93,0),1,1,2),1,MATCH(INDEX(Dictionary!$B$3:$C$3,1,MATCH(Form_Responses[[#This Row],[19]],OFFSET(Dictionary!$A$3,MATCH(COLUMNS($AS$2:BK2),Dictionary!$A$4:$A$93,0),1,1,2),0)),Dictionary!$AD$3:$AE$3,0)),"")</calculatedColumnFormula>
    </tableColumn>
    <tableColumn id="64" xr3:uid="{221F77B7-2687-475F-8E17-3F85020DA6B7}" uniqueName="64" name="20" queryTableFieldId="64" dataDxfId="179">
      <calculatedColumnFormula>IFERROR(INDEX(OFFSET(Dictionary!$AC$3,MATCH(COLUMNS($AS$2:BL2),Dictionary!$AC$4:$AC$93,0),1,1,2),1,MATCH(INDEX(Dictionary!$B$3:$C$3,1,MATCH(Form_Responses[[#This Row],[20]],OFFSET(Dictionary!$A$3,MATCH(COLUMNS($AS$2:BL2),Dictionary!$A$4:$A$93,0),1,1,2),0)),Dictionary!$AD$3:$AE$3,0)),"")</calculatedColumnFormula>
    </tableColumn>
    <tableColumn id="65" xr3:uid="{6B65E1BB-F6B1-47CF-B5EA-F1DD6D926752}" uniqueName="65" name="21" queryTableFieldId="65" dataDxfId="178">
      <calculatedColumnFormula>IFERROR(INDEX(OFFSET(Dictionary!$AC$3,MATCH(COLUMNS($AS$2:BM2),Dictionary!$AC$4:$AC$93,0),1,1,2),1,MATCH(INDEX(Dictionary!$B$3:$C$3,1,MATCH(Form_Responses[[#This Row],[21]],OFFSET(Dictionary!$A$3,MATCH(COLUMNS($AS$2:BM2),Dictionary!$A$4:$A$93,0),1,1,2),0)),Dictionary!$AD$3:$AE$3,0)),"")</calculatedColumnFormula>
    </tableColumn>
    <tableColumn id="66" xr3:uid="{54F45369-7D37-48E7-B522-0A848637869F}" uniqueName="66" name="22" queryTableFieldId="66" dataDxfId="177">
      <calculatedColumnFormula>IFERROR(INDEX(OFFSET(Dictionary!$AC$3,MATCH(COLUMNS($AS$2:BN2),Dictionary!$AC$4:$AC$93,0),1,1,2),1,MATCH(INDEX(Dictionary!$B$3:$C$3,1,MATCH(Form_Responses[[#This Row],[22]],OFFSET(Dictionary!$A$3,MATCH(COLUMNS($AS$2:BN2),Dictionary!$A$4:$A$93,0),1,1,2),0)),Dictionary!$AD$3:$AE$3,0)),"")</calculatedColumnFormula>
    </tableColumn>
    <tableColumn id="67" xr3:uid="{1FEEE0E3-ED83-4B22-8094-B8252FEB335F}" uniqueName="67" name="23" queryTableFieldId="67" dataDxfId="176">
      <calculatedColumnFormula>IFERROR(INDEX(OFFSET(Dictionary!$AC$3,MATCH(COLUMNS($AS$2:BO2),Dictionary!$AC$4:$AC$93,0),1,1,2),1,MATCH(INDEX(Dictionary!$B$3:$C$3,1,MATCH(Form_Responses[[#This Row],[23]],OFFSET(Dictionary!$A$3,MATCH(COLUMNS($AS$2:BO2),Dictionary!$A$4:$A$93,0),1,1,2),0)),Dictionary!$AD$3:$AE$3,0)),"")</calculatedColumnFormula>
    </tableColumn>
    <tableColumn id="68" xr3:uid="{A2AAA8DB-031D-4D95-982F-7B99CB12A1F2}" uniqueName="68" name="24" queryTableFieldId="68" dataDxfId="175">
      <calculatedColumnFormula>IFERROR(INDEX(OFFSET(Dictionary!$AC$3,MATCH(COLUMNS($AS$2:BP2),Dictionary!$AC$4:$AC$93,0),1,1,2),1,MATCH(INDEX(Dictionary!$B$3:$C$3,1,MATCH(Form_Responses[[#This Row],[24]],OFFSET(Dictionary!$A$3,MATCH(COLUMNS($AS$2:BP2),Dictionary!$A$4:$A$93,0),1,1,2),0)),Dictionary!$AD$3:$AE$3,0)),"")</calculatedColumnFormula>
    </tableColumn>
    <tableColumn id="69" xr3:uid="{ECD50C52-118B-475A-87B0-FE35B8DFAF89}" uniqueName="69" name="25" queryTableFieldId="69" dataDxfId="174">
      <calculatedColumnFormula>IFERROR(INDEX(OFFSET(Dictionary!$AC$3,MATCH(COLUMNS($AS$2:BQ2),Dictionary!$AC$4:$AC$93,0),1,1,2),1,MATCH(INDEX(Dictionary!$B$3:$C$3,1,MATCH(Form_Responses[[#This Row],[25]],OFFSET(Dictionary!$A$3,MATCH(COLUMNS($AS$2:BQ2),Dictionary!$A$4:$A$93,0),1,1,2),0)),Dictionary!$AD$3:$AE$3,0)),"")</calculatedColumnFormula>
    </tableColumn>
    <tableColumn id="70" xr3:uid="{0DB1ABE2-1B1E-42E6-A3CE-EF9F31EDFB43}" uniqueName="70" name="26" queryTableFieldId="70" dataDxfId="173">
      <calculatedColumnFormula>IFERROR(INDEX(OFFSET(Dictionary!$AC$3,MATCH(COLUMNS($AS$2:BR2),Dictionary!$AC$4:$AC$93,0),1,1,2),1,MATCH(INDEX(Dictionary!$B$3:$C$3,1,MATCH(Form_Responses[[#This Row],[26]],OFFSET(Dictionary!$A$3,MATCH(COLUMNS($AS$2:BR2),Dictionary!$A$4:$A$93,0),1,1,2),0)),Dictionary!$AD$3:$AE$3,0)),"")</calculatedColumnFormula>
    </tableColumn>
    <tableColumn id="71" xr3:uid="{B121C984-8486-4C06-932B-19BFAE7B9B2A}" uniqueName="71" name="27" queryTableFieldId="71" dataDxfId="172">
      <calculatedColumnFormula>IFERROR(INDEX(OFFSET(Dictionary!$AC$3,MATCH(COLUMNS($AS$2:BS2),Dictionary!$AC$4:$AC$93,0),1,1,2),1,MATCH(INDEX(Dictionary!$B$3:$C$3,1,MATCH(Form_Responses[[#This Row],[27]],OFFSET(Dictionary!$A$3,MATCH(COLUMNS($AS$2:BS2),Dictionary!$A$4:$A$93,0),1,1,2),0)),Dictionary!$AD$3:$AE$3,0)),"")</calculatedColumnFormula>
    </tableColumn>
    <tableColumn id="72" xr3:uid="{A1995595-2320-493E-84C8-997F1196EAB4}" uniqueName="72" name="28" queryTableFieldId="72" dataDxfId="171">
      <calculatedColumnFormula>IFERROR(INDEX(OFFSET(Dictionary!$AC$3,MATCH(COLUMNS($AS$2:BT2),Dictionary!$AC$4:$AC$93,0),1,1,2),1,MATCH(INDEX(Dictionary!$B$3:$C$3,1,MATCH(Form_Responses[[#This Row],[28]],OFFSET(Dictionary!$A$3,MATCH(COLUMNS($AS$2:BT2),Dictionary!$A$4:$A$93,0),1,1,2),0)),Dictionary!$AD$3:$AE$3,0)),"")</calculatedColumnFormula>
    </tableColumn>
    <tableColumn id="73" xr3:uid="{9D0119E8-6B10-4D84-AEB9-D9E6F83761E3}" uniqueName="73" name="29" queryTableFieldId="73" dataDxfId="170">
      <calculatedColumnFormula>IFERROR(INDEX(OFFSET(Dictionary!$AC$3,MATCH(COLUMNS($AS$2:BU2),Dictionary!$AC$4:$AC$93,0),1,1,2),1,MATCH(INDEX(Dictionary!$B$3:$C$3,1,MATCH(Form_Responses[[#This Row],[29]],OFFSET(Dictionary!$A$3,MATCH(COLUMNS($AS$2:BU2),Dictionary!$A$4:$A$93,0),1,1,2),0)),Dictionary!$AD$3:$AE$3,0)),"")</calculatedColumnFormula>
    </tableColumn>
    <tableColumn id="74" xr3:uid="{A8EBBBBB-E904-4729-9DC2-0397770E06D2}" uniqueName="74" name="30" queryTableFieldId="74" dataDxfId="169">
      <calculatedColumnFormula>IFERROR(INDEX(OFFSET(Dictionary!$AC$3,MATCH(COLUMNS($AS$2:BV2),Dictionary!$AC$4:$AC$93,0),1,1,2),1,MATCH(INDEX(Dictionary!$B$3:$C$3,1,MATCH(Form_Responses[[#This Row],[30]],OFFSET(Dictionary!$A$3,MATCH(COLUMNS($AS$2:BV2),Dictionary!$A$4:$A$93,0),1,1,2),0)),Dictionary!$AD$3:$AE$3,0)),"")</calculatedColumnFormula>
    </tableColumn>
    <tableColumn id="75" xr3:uid="{BA1510E9-DA9F-4A91-813D-3A3517A7786C}" uniqueName="75" name="31" queryTableFieldId="75" dataDxfId="168">
      <calculatedColumnFormula>IFERROR(INDEX(OFFSET(Dictionary!$AC$3,MATCH(COLUMNS($AS$2:BW2),Dictionary!$AC$4:$AC$93,0),1,1,2),1,MATCH(INDEX(Dictionary!$B$3:$C$3,1,MATCH(Form_Responses[[#This Row],[31]],OFFSET(Dictionary!$A$3,MATCH(COLUMNS($AS$2:BW2),Dictionary!$A$4:$A$93,0),1,1,2),0)),Dictionary!$AD$3:$AE$3,0)),"")</calculatedColumnFormula>
    </tableColumn>
    <tableColumn id="76" xr3:uid="{EAAD1F4A-2D28-4A66-9EE7-427FCA1F8043}" uniqueName="76" name="32" queryTableFieldId="76" dataDxfId="167">
      <calculatedColumnFormula>IFERROR(INDEX(OFFSET(Dictionary!$AC$3,MATCH(COLUMNS($AS$2:BX2),Dictionary!$AC$4:$AC$93,0),1,1,2),1,MATCH(INDEX(Dictionary!$B$3:$C$3,1,MATCH(Form_Responses[[#This Row],[32]],OFFSET(Dictionary!$A$3,MATCH(COLUMNS($AS$2:BX2),Dictionary!$A$4:$A$93,0),1,1,2),0)),Dictionary!$AD$3:$AE$3,0)),"")</calculatedColumnFormula>
    </tableColumn>
    <tableColumn id="77" xr3:uid="{B7EBAC71-AF9D-4ED3-8AB0-185BC33A056B}" uniqueName="77" name="33" queryTableFieldId="77" dataDxfId="166">
      <calculatedColumnFormula>IFERROR(INDEX(OFFSET(Dictionary!$AC$3,MATCH(COLUMNS($AS$2:BY2),Dictionary!$AC$4:$AC$93,0),1,1,2),1,MATCH(INDEX(Dictionary!$B$3:$C$3,1,MATCH(Form_Responses[[#This Row],[33]],OFFSET(Dictionary!$A$3,MATCH(COLUMNS($AS$2:BY2),Dictionary!$A$4:$A$93,0),1,1,2),0)),Dictionary!$AD$3:$AE$3,0)),"")</calculatedColumnFormula>
    </tableColumn>
    <tableColumn id="78" xr3:uid="{E4610C09-008D-4504-AF7F-00499A9153F1}" uniqueName="78" name="34" queryTableFieldId="78" dataDxfId="165">
      <calculatedColumnFormula>IFERROR(INDEX(OFFSET(Dictionary!$AC$3,MATCH(COLUMNS($AS$2:BZ2),Dictionary!$AC$4:$AC$93,0),1,1,2),1,MATCH(INDEX(Dictionary!$B$3:$C$3,1,MATCH(Form_Responses[[#This Row],[34]],OFFSET(Dictionary!$A$3,MATCH(COLUMNS($AS$2:BZ2),Dictionary!$A$4:$A$93,0),1,1,2),0)),Dictionary!$AD$3:$AE$3,0)),"")</calculatedColumnFormula>
    </tableColumn>
    <tableColumn id="79" xr3:uid="{90596546-6402-49C5-AAF4-581684EA6593}" uniqueName="79" name="35" queryTableFieldId="79" dataDxfId="164">
      <calculatedColumnFormula>IFERROR(INDEX(OFFSET(Dictionary!$AC$3,MATCH(COLUMNS($AS$2:CA2),Dictionary!$AC$4:$AC$93,0),1,1,2),1,MATCH(INDEX(Dictionary!$B$3:$C$3,1,MATCH(Form_Responses[[#This Row],[35]],OFFSET(Dictionary!$A$3,MATCH(COLUMNS($AS$2:CA2),Dictionary!$A$4:$A$93,0),1,1,2),0)),Dictionary!$AD$3:$AE$3,0)),"")</calculatedColumnFormula>
    </tableColumn>
    <tableColumn id="80" xr3:uid="{69548353-2A4A-42F6-81A2-DCCC5E869F4C}" uniqueName="80" name="36" queryTableFieldId="80" dataDxfId="163">
      <calculatedColumnFormula>IFERROR(INDEX(OFFSET(Dictionary!$AC$3,MATCH(COLUMNS($AS$2:CB2),Dictionary!$AC$4:$AC$93,0),1,1,2),1,MATCH(INDEX(Dictionary!$B$3:$C$3,1,MATCH(Form_Responses[[#This Row],[36]],OFFSET(Dictionary!$A$3,MATCH(COLUMNS($AS$2:CB2),Dictionary!$A$4:$A$93,0),1,1,2),0)),Dictionary!$AD$3:$AE$3,0)),"")</calculatedColumnFormula>
    </tableColumn>
    <tableColumn id="81" xr3:uid="{819B22B1-9BF1-4EB1-9481-24B4E705216E}" uniqueName="81" name="37" queryTableFieldId="81" dataDxfId="162">
      <calculatedColumnFormula>IFERROR(INDEX(OFFSET(Dictionary!$AC$3,MATCH(COLUMNS($AS$2:CC2),Dictionary!$AC$4:$AC$93,0),1,1,2),1,MATCH(INDEX(Dictionary!$B$3:$C$3,1,MATCH(Form_Responses[[#This Row],[37]],OFFSET(Dictionary!$A$3,MATCH(COLUMNS($AS$2:CC2),Dictionary!$A$4:$A$93,0),1,1,2),0)),Dictionary!$AD$3:$AE$3,0)),"")</calculatedColumnFormula>
    </tableColumn>
    <tableColumn id="82" xr3:uid="{73124D1D-27D2-4532-A95D-4FC4DD37B5DB}" uniqueName="82" name="38" queryTableFieldId="82" dataDxfId="161">
      <calculatedColumnFormula>IFERROR(INDEX(OFFSET(Dictionary!$AC$3,MATCH(COLUMNS($AS$2:CD2),Dictionary!$AC$4:$AC$93,0),1,1,2),1,MATCH(INDEX(Dictionary!$B$3:$C$3,1,MATCH(Form_Responses[[#This Row],[38]],OFFSET(Dictionary!$A$3,MATCH(COLUMNS($AS$2:CD2),Dictionary!$A$4:$A$93,0),1,1,2),0)),Dictionary!$AD$3:$AE$3,0)),"")</calculatedColumnFormula>
    </tableColumn>
    <tableColumn id="83" xr3:uid="{0759E555-FD4F-4602-866B-9E7E8DA2FA5C}" uniqueName="83" name="39" queryTableFieldId="83" dataDxfId="160">
      <calculatedColumnFormula>IFERROR(INDEX(OFFSET(Dictionary!$AC$3,MATCH(COLUMNS($AS$2:CE2),Dictionary!$AC$4:$AC$93,0),1,1,2),1,MATCH(INDEX(Dictionary!$B$3:$C$3,1,MATCH(Form_Responses[[#This Row],[39]],OFFSET(Dictionary!$A$3,MATCH(COLUMNS($AS$2:CE2),Dictionary!$A$4:$A$93,0),1,1,2),0)),Dictionary!$AD$3:$AE$3,0)),"")</calculatedColumnFormula>
    </tableColumn>
    <tableColumn id="84" xr3:uid="{A34FD56C-C86C-4271-B3BD-AE103060F964}" uniqueName="84" name="40" queryTableFieldId="84" dataDxfId="159">
      <calculatedColumnFormula>IFERROR(INDEX(OFFSET(Dictionary!$AC$3,MATCH(COLUMNS($AS$2:CF2),Dictionary!$AC$4:$AC$93,0),1,1,2),1,MATCH(INDEX(Dictionary!$B$3:$C$3,1,MATCH(Form_Responses[[#This Row],[40]],OFFSET(Dictionary!$A$3,MATCH(COLUMNS($AS$2:CF2),Dictionary!$A$4:$A$93,0),1,1,2),0)),Dictionary!$AD$3:$AE$3,0)),"")</calculatedColumnFormula>
    </tableColumn>
    <tableColumn id="85" xr3:uid="{B2DA6C19-CDD2-462A-94AB-509F909EB0B8}" uniqueName="85" name="41" queryTableFieldId="85" dataDxfId="158">
      <calculatedColumnFormula>IFERROR(INDEX(OFFSET(Dictionary!$AC$3,MATCH(COLUMNS($AS$2:CG2),Dictionary!$AC$4:$AC$93,0),1,1,2),1,MATCH(INDEX(Dictionary!$B$3:$C$3,1,MATCH(Form_Responses[[#This Row],[41]],OFFSET(Dictionary!$A$3,MATCH(COLUMNS($AS$2:CG2),Dictionary!$A$4:$A$93,0),1,1,2),0)),Dictionary!$AD$3:$AE$3,0)),"")</calculatedColumnFormula>
    </tableColumn>
    <tableColumn id="86" xr3:uid="{33CEA766-108E-493D-9E22-48C6583D0B5B}" uniqueName="86" name="42" queryTableFieldId="86" dataDxfId="157">
      <calculatedColumnFormula>IFERROR(INDEX(OFFSET(Dictionary!$AC$3,MATCH(COLUMNS($AS$2:CH2),Dictionary!$AC$4:$AC$93,0),1,1,2),1,MATCH(INDEX(Dictionary!$B$3:$C$3,1,MATCH(Form_Responses[[#This Row],[42]],OFFSET(Dictionary!$A$3,MATCH(COLUMNS($AS$2:CH2),Dictionary!$A$4:$A$93,0),1,1,2),0)),Dictionary!$AD$3:$AE$3,0)),"")</calculatedColumnFormula>
    </tableColumn>
    <tableColumn id="87" xr3:uid="{DB804F39-C72F-484F-A674-02D39F6B2AE0}" uniqueName="87" name="43" queryTableFieldId="87" dataDxfId="156">
      <calculatedColumnFormula>IFERROR(INDEX(OFFSET(Dictionary!$AC$3,MATCH(COLUMNS($AS$2:CI2),Dictionary!$AC$4:$AC$93,0),1,1,2),1,MATCH(INDEX(Dictionary!$B$3:$C$3,1,MATCH(Form_Responses[[#This Row],[43]],OFFSET(Dictionary!$A$3,MATCH(COLUMNS($AS$2:CI2),Dictionary!$A$4:$A$93,0),1,1,2),0)),Dictionary!$AD$3:$AE$3,0)),"")</calculatedColumnFormula>
    </tableColumn>
    <tableColumn id="88" xr3:uid="{F7924C53-4D76-41B2-9372-C3656150A6DA}" uniqueName="88" name="44" queryTableFieldId="88" dataDxfId="155">
      <calculatedColumnFormula>IFERROR(INDEX(OFFSET(Dictionary!$AC$3,MATCH(COLUMNS($AS$2:CJ2),Dictionary!$AC$4:$AC$93,0),1,1,2),1,MATCH(INDEX(Dictionary!$B$3:$C$3,1,MATCH(Form_Responses[[#This Row],[44]],OFFSET(Dictionary!$A$3,MATCH(COLUMNS($AS$2:CJ2),Dictionary!$A$4:$A$93,0),1,1,2),0)),Dictionary!$AD$3:$AE$3,0)),"")</calculatedColumnFormula>
    </tableColumn>
    <tableColumn id="89" xr3:uid="{AD1E6A05-A6EB-4529-B191-8F9C46CDA814}" uniqueName="89" name="45" queryTableFieldId="89" dataDxfId="154">
      <calculatedColumnFormula>IFERROR(INDEX(OFFSET(Dictionary!$AC$3,MATCH(COLUMNS($AS$2:CK2),Dictionary!$AC$4:$AC$93,0),1,1,2),1,MATCH(INDEX(Dictionary!$B$3:$C$3,1,MATCH(Form_Responses[[#This Row],[45]],OFFSET(Dictionary!$A$3,MATCH(COLUMNS($AS$2:CK2),Dictionary!$A$4:$A$93,0),1,1,2),0)),Dictionary!$AD$3:$AE$3,0)),"")</calculatedColumnFormula>
    </tableColumn>
    <tableColumn id="90" xr3:uid="{9584B7C2-8647-42C7-A3DB-2C27916012A6}" uniqueName="90" name="46" queryTableFieldId="90" dataDxfId="153">
      <calculatedColumnFormula>IFERROR(INDEX(OFFSET(Dictionary!$AC$3,MATCH(COLUMNS($AS$2:CL2),Dictionary!$AC$4:$AC$93,0),1,1,2),1,MATCH(INDEX(Dictionary!$B$3:$C$3,1,MATCH(Form_Responses[[#This Row],[46]],OFFSET(Dictionary!$A$3,MATCH(COLUMNS($AS$2:CL2),Dictionary!$A$4:$A$93,0),1,1,2),0)),Dictionary!$AD$3:$AE$3,0)),"")</calculatedColumnFormula>
    </tableColumn>
    <tableColumn id="91" xr3:uid="{C7278B62-D0E3-4B35-A851-EB11FA943D61}" uniqueName="91" name="47" queryTableFieldId="91" dataDxfId="152">
      <calculatedColumnFormula>IFERROR(INDEX(OFFSET(Dictionary!$AC$3,MATCH(COLUMNS($AS$2:CM2),Dictionary!$AC$4:$AC$93,0),1,1,2),1,MATCH(INDEX(Dictionary!$B$3:$C$3,1,MATCH(Form_Responses[[#This Row],[47]],OFFSET(Dictionary!$A$3,MATCH(COLUMNS($AS$2:CM2),Dictionary!$A$4:$A$93,0),1,1,2),0)),Dictionary!$AD$3:$AE$3,0)),"")</calculatedColumnFormula>
    </tableColumn>
    <tableColumn id="92" xr3:uid="{418FF9B8-640C-4200-B7A8-6EFE5A690648}" uniqueName="92" name="48" queryTableFieldId="92" dataDxfId="151">
      <calculatedColumnFormula>IFERROR(INDEX(OFFSET(Dictionary!$AC$3,MATCH(COLUMNS($AS$2:CN2),Dictionary!$AC$4:$AC$93,0),1,1,2),1,MATCH(INDEX(Dictionary!$B$3:$C$3,1,MATCH(Form_Responses[[#This Row],[48]],OFFSET(Dictionary!$A$3,MATCH(COLUMNS($AS$2:CN2),Dictionary!$A$4:$A$93,0),1,1,2),0)),Dictionary!$AD$3:$AE$3,0)),"")</calculatedColumnFormula>
    </tableColumn>
    <tableColumn id="93" xr3:uid="{F709513E-0817-4597-9EA3-60DE1A5A022D}" uniqueName="93" name="49" queryTableFieldId="93" dataDxfId="150">
      <calculatedColumnFormula>IFERROR(INDEX(OFFSET(Dictionary!$AC$3,MATCH(COLUMNS($AS$2:CO2),Dictionary!$AC$4:$AC$93,0),1,1,2),1,MATCH(INDEX(Dictionary!$B$3:$C$3,1,MATCH(Form_Responses[[#This Row],[49]],OFFSET(Dictionary!$A$3,MATCH(COLUMNS($AS$2:CO2),Dictionary!$A$4:$A$93,0),1,1,2),0)),Dictionary!$AD$3:$AE$3,0)),"")</calculatedColumnFormula>
    </tableColumn>
    <tableColumn id="94" xr3:uid="{46E727F2-4D3F-4C44-8756-663BDDA181A5}" uniqueName="94" name="50" queryTableFieldId="94" dataDxfId="149">
      <calculatedColumnFormula>IFERROR(INDEX(OFFSET(Dictionary!$AC$3,MATCH(COLUMNS($AS$2:CP2),Dictionary!$AC$4:$AC$93,0),1,1,2),1,MATCH(INDEX(Dictionary!$B$3:$C$3,1,MATCH(Form_Responses[[#This Row],[50]],OFFSET(Dictionary!$A$3,MATCH(COLUMNS($AS$2:CP2),Dictionary!$A$4:$A$93,0),1,1,2),0)),Dictionary!$AD$3:$AE$3,0)),"")</calculatedColumnFormula>
    </tableColumn>
    <tableColumn id="95" xr3:uid="{9797EFC8-522E-4B05-A185-F25E0062DAE6}" uniqueName="95" name="51" queryTableFieldId="95" dataDxfId="148">
      <calculatedColumnFormula>IFERROR(INDEX(OFFSET(Dictionary!$AC$3,MATCH(COLUMNS($AS$2:CQ2),Dictionary!$AC$4:$AC$93,0),1,1,2),1,MATCH(INDEX(Dictionary!$B$3:$C$3,1,MATCH(Form_Responses[[#This Row],[51]],OFFSET(Dictionary!$A$3,MATCH(COLUMNS($AS$2:CQ2),Dictionary!$A$4:$A$93,0),1,1,2),0)),Dictionary!$AD$3:$AE$3,0)),"")</calculatedColumnFormula>
    </tableColumn>
    <tableColumn id="96" xr3:uid="{CE7A7B33-DED6-4DED-B588-A55FA03DC777}" uniqueName="96" name="52" queryTableFieldId="96" dataDxfId="147">
      <calculatedColumnFormula>IFERROR(INDEX(OFFSET(Dictionary!$AC$3,MATCH(COLUMNS($AS$2:CR2),Dictionary!$AC$4:$AC$93,0),1,1,2),1,MATCH(INDEX(Dictionary!$B$3:$C$3,1,MATCH(Form_Responses[[#This Row],[52]],OFFSET(Dictionary!$A$3,MATCH(COLUMNS($AS$2:CR2),Dictionary!$A$4:$A$93,0),1,1,2),0)),Dictionary!$AD$3:$AE$3,0)),"")</calculatedColumnFormula>
    </tableColumn>
    <tableColumn id="97" xr3:uid="{A976A8CE-7F22-4B35-BBD2-FD29871146FB}" uniqueName="97" name="53" queryTableFieldId="97" dataDxfId="146">
      <calculatedColumnFormula>IFERROR(INDEX(OFFSET(Dictionary!$AC$3,MATCH(COLUMNS($AS$2:CS2),Dictionary!$AC$4:$AC$93,0),1,1,2),1,MATCH(INDEX(Dictionary!$B$3:$C$3,1,MATCH(Form_Responses[[#This Row],[53]],OFFSET(Dictionary!$A$3,MATCH(COLUMNS($AS$2:CS2),Dictionary!$A$4:$A$93,0),1,1,2),0)),Dictionary!$AD$3:$AE$3,0)),"")</calculatedColumnFormula>
    </tableColumn>
    <tableColumn id="98" xr3:uid="{4E3E5186-9896-4BB9-B42C-3A13187B6DA8}" uniqueName="98" name="54" queryTableFieldId="98" dataDxfId="145">
      <calculatedColumnFormula>IFERROR(INDEX(OFFSET(Dictionary!$AC$3,MATCH(COLUMNS($AS$2:CT2),Dictionary!$AC$4:$AC$93,0),1,1,2),1,MATCH(INDEX(Dictionary!$B$3:$C$3,1,MATCH(Form_Responses[[#This Row],[54]],OFFSET(Dictionary!$A$3,MATCH(COLUMNS($AS$2:CT2),Dictionary!$A$4:$A$93,0),1,1,2),0)),Dictionary!$AD$3:$AE$3,0)),"")</calculatedColumnFormula>
    </tableColumn>
    <tableColumn id="99" xr3:uid="{7B898E2B-B3C7-43B3-AD99-A6B969841869}" uniqueName="99" name="55" queryTableFieldId="99" dataDxfId="144">
      <calculatedColumnFormula>IFERROR(INDEX(OFFSET(Dictionary!$AC$3,MATCH(COLUMNS($AS$2:CU2),Dictionary!$AC$4:$AC$93,0),1,1,2),1,MATCH(INDEX(Dictionary!$B$3:$C$3,1,MATCH(Form_Responses[[#This Row],[55]],OFFSET(Dictionary!$A$3,MATCH(COLUMNS($AS$2:CU2),Dictionary!$A$4:$A$93,0),1,1,2),0)),Dictionary!$AD$3:$AE$3,0)),"")</calculatedColumnFormula>
    </tableColumn>
    <tableColumn id="100" xr3:uid="{E7964000-D3DA-4778-907E-751CC5813AD0}" uniqueName="100" name="56" queryTableFieldId="100" dataDxfId="143">
      <calculatedColumnFormula>IFERROR(INDEX(OFFSET(Dictionary!$AC$3,MATCH(COLUMNS($AS$2:CV2),Dictionary!$AC$4:$AC$93,0),1,1,2),1,MATCH(INDEX(Dictionary!$B$3:$C$3,1,MATCH(Form_Responses[[#This Row],[56]],OFFSET(Dictionary!$A$3,MATCH(COLUMNS($AS$2:CV2),Dictionary!$A$4:$A$93,0),1,1,2),0)),Dictionary!$AD$3:$AE$3,0)),"")</calculatedColumnFormula>
    </tableColumn>
    <tableColumn id="101" xr3:uid="{480AADFA-4129-46EF-8F9E-8856812137C6}" uniqueName="101" name="57" queryTableFieldId="101" dataDxfId="142">
      <calculatedColumnFormula>IFERROR(INDEX(OFFSET(Dictionary!$AC$3,MATCH(COLUMNS($AS$2:CW2),Dictionary!$AC$4:$AC$93,0),1,1,2),1,MATCH(INDEX(Dictionary!$B$3:$C$3,1,MATCH(Form_Responses[[#This Row],[57]],OFFSET(Dictionary!$A$3,MATCH(COLUMNS($AS$2:CW2),Dictionary!$A$4:$A$93,0),1,1,2),0)),Dictionary!$AD$3:$AE$3,0)),"")</calculatedColumnFormula>
    </tableColumn>
    <tableColumn id="102" xr3:uid="{CB9A22CF-933F-40A2-9601-65913A6BDE40}" uniqueName="102" name="58" queryTableFieldId="102" dataDxfId="141">
      <calculatedColumnFormula>IFERROR(INDEX(OFFSET(Dictionary!$AC$3,MATCH(COLUMNS($AS$2:CX2),Dictionary!$AC$4:$AC$93,0),1,1,2),1,MATCH(INDEX(Dictionary!$B$3:$C$3,1,MATCH(Form_Responses[[#This Row],[58]],OFFSET(Dictionary!$A$3,MATCH(COLUMNS($AS$2:CX2),Dictionary!$A$4:$A$93,0),1,1,2),0)),Dictionary!$AD$3:$AE$3,0)),"")</calculatedColumnFormula>
    </tableColumn>
    <tableColumn id="103" xr3:uid="{1DFA2916-761B-47F7-9CFF-A3DB5F874CFB}" uniqueName="103" name="59" queryTableFieldId="103" dataDxfId="140">
      <calculatedColumnFormula>IFERROR(INDEX(OFFSET(Dictionary!$AC$3,MATCH(COLUMNS($AS$2:CY2),Dictionary!$AC$4:$AC$93,0),1,1,2),1,MATCH(INDEX(Dictionary!$B$3:$C$3,1,MATCH(Form_Responses[[#This Row],[59]],OFFSET(Dictionary!$A$3,MATCH(COLUMNS($AS$2:CY2),Dictionary!$A$4:$A$93,0),1,1,2),0)),Dictionary!$AD$3:$AE$3,0)),"")</calculatedColumnFormula>
    </tableColumn>
    <tableColumn id="104" xr3:uid="{2C168AF6-DBEE-488F-B4BA-2E41363F3D0D}" uniqueName="104" name="60" queryTableFieldId="104" dataDxfId="139">
      <calculatedColumnFormula>IFERROR(INDEX(OFFSET(Dictionary!$AC$3,MATCH(COLUMNS($AS$2:CZ2),Dictionary!$AC$4:$AC$93,0),1,1,2),1,MATCH(INDEX(Dictionary!$B$3:$C$3,1,MATCH(Form_Responses[[#This Row],[60]],OFFSET(Dictionary!$A$3,MATCH(COLUMNS($AS$2:CZ2),Dictionary!$A$4:$A$93,0),1,1,2),0)),Dictionary!$AD$3:$AE$3,0)),"")</calculatedColumnFormula>
    </tableColumn>
    <tableColumn id="105" xr3:uid="{B5836F8A-2BD3-4047-A2B0-27A41EB5B72B}" uniqueName="105" name="61" queryTableFieldId="105" dataDxfId="138">
      <calculatedColumnFormula>IFERROR(INDEX(OFFSET(Dictionary!$AC$3,MATCH(COLUMNS($AS$2:DA2),Dictionary!$AC$4:$AC$93,0),1,1,2),1,MATCH(INDEX(Dictionary!$B$3:$C$3,1,MATCH(Form_Responses[[#This Row],[61]],OFFSET(Dictionary!$A$3,MATCH(COLUMNS($AS$2:DA2),Dictionary!$A$4:$A$93,0),1,1,2),0)),Dictionary!$AD$3:$AE$3,0)),"")</calculatedColumnFormula>
    </tableColumn>
    <tableColumn id="106" xr3:uid="{C2CEA6E2-F269-464E-B9F5-E1682342EEAB}" uniqueName="106" name="62" queryTableFieldId="106" dataDxfId="137">
      <calculatedColumnFormula>IFERROR(INDEX(OFFSET(Dictionary!$AC$3,MATCH(COLUMNS($AS$2:DB2),Dictionary!$AC$4:$AC$93,0),1,1,2),1,MATCH(INDEX(Dictionary!$B$3:$C$3,1,MATCH(Form_Responses[[#This Row],[62]],OFFSET(Dictionary!$A$3,MATCH(COLUMNS($AS$2:DB2),Dictionary!$A$4:$A$93,0),1,1,2),0)),Dictionary!$AD$3:$AE$3,0)),"")</calculatedColumnFormula>
    </tableColumn>
    <tableColumn id="107" xr3:uid="{F779F9E3-BAF3-4785-AC4C-7904389F9D17}" uniqueName="107" name="63" queryTableFieldId="107" dataDxfId="136">
      <calculatedColumnFormula>IFERROR(INDEX(OFFSET(Dictionary!$AC$3,MATCH(COLUMNS($AS$2:DC2),Dictionary!$AC$4:$AC$93,0),1,1,2),1,MATCH(INDEX(Dictionary!$B$3:$C$3,1,MATCH(Form_Responses[[#This Row],[63]],OFFSET(Dictionary!$A$3,MATCH(COLUMNS($AS$2:DC2),Dictionary!$A$4:$A$93,0),1,1,2),0)),Dictionary!$AD$3:$AE$3,0)),"")</calculatedColumnFormula>
    </tableColumn>
    <tableColumn id="108" xr3:uid="{98B37282-7ADC-4AAD-9AEF-6ADF59B9B376}" uniqueName="108" name="64" queryTableFieldId="108" dataDxfId="135">
      <calculatedColumnFormula>IFERROR(INDEX(OFFSET(Dictionary!$AC$3,MATCH(COLUMNS($AS$2:DD2),Dictionary!$AC$4:$AC$93,0),1,1,2),1,MATCH(INDEX(Dictionary!$B$3:$C$3,1,MATCH(Form_Responses[[#This Row],[64]],OFFSET(Dictionary!$A$3,MATCH(COLUMNS($AS$2:DD2),Dictionary!$A$4:$A$93,0),1,1,2),0)),Dictionary!$AD$3:$AE$3,0)),"")</calculatedColumnFormula>
    </tableColumn>
    <tableColumn id="109" xr3:uid="{D6494FB6-B30F-40F3-A5D9-6412B6097914}" uniqueName="109" name="65" queryTableFieldId="109" dataDxfId="134">
      <calculatedColumnFormula>IFERROR(INDEX(OFFSET(Dictionary!$AC$3,MATCH(COLUMNS($AS$2:DE2),Dictionary!$AC$4:$AC$93,0),1,1,2),1,MATCH(INDEX(Dictionary!$B$3:$C$3,1,MATCH(Form_Responses[[#This Row],[65]],OFFSET(Dictionary!$A$3,MATCH(COLUMNS($AS$2:DE2),Dictionary!$A$4:$A$93,0),1,1,2),0)),Dictionary!$AD$3:$AE$3,0)),"")</calculatedColumnFormula>
    </tableColumn>
    <tableColumn id="110" xr3:uid="{9EC12334-38D0-48A0-91E4-3A15575D2D74}" uniqueName="110" name="66" queryTableFieldId="110" dataDxfId="133">
      <calculatedColumnFormula>IFERROR(INDEX(OFFSET(Dictionary!$AC$3,MATCH(COLUMNS($AS$2:DF2),Dictionary!$AC$4:$AC$93,0),1,1,2),1,MATCH(INDEX(Dictionary!$B$3:$C$3,1,MATCH(Form_Responses[[#This Row],[66]],OFFSET(Dictionary!$A$3,MATCH(COLUMNS($AS$2:DF2),Dictionary!$A$4:$A$93,0),1,1,2),0)),Dictionary!$AD$3:$AE$3,0)),"")</calculatedColumnFormula>
    </tableColumn>
    <tableColumn id="111" xr3:uid="{91149A10-2C3B-4524-B518-A61FB41A76A7}" uniqueName="111" name="67" queryTableFieldId="111" dataDxfId="132">
      <calculatedColumnFormula>IFERROR(INDEX(OFFSET(Dictionary!$AC$3,MATCH(COLUMNS($AS$2:DG2),Dictionary!$AC$4:$AC$93,0),1,1,2),1,MATCH(INDEX(Dictionary!$B$3:$C$3,1,MATCH(Form_Responses[[#This Row],[67]],OFFSET(Dictionary!$A$3,MATCH(COLUMNS($AS$2:DG2),Dictionary!$A$4:$A$93,0),1,1,2),0)),Dictionary!$AD$3:$AE$3,0)),"")</calculatedColumnFormula>
    </tableColumn>
    <tableColumn id="112" xr3:uid="{828C6AD3-3695-4FBD-A357-2BE9420DEEB4}" uniqueName="112" name="68" queryTableFieldId="112" dataDxfId="131">
      <calculatedColumnFormula>IFERROR(INDEX(OFFSET(Dictionary!$AC$3,MATCH(COLUMNS($AS$2:DH2),Dictionary!$AC$4:$AC$93,0),1,1,2),1,MATCH(INDEX(Dictionary!$B$3:$C$3,1,MATCH(Form_Responses[[#This Row],[68]],OFFSET(Dictionary!$A$3,MATCH(COLUMNS($AS$2:DH2),Dictionary!$A$4:$A$93,0),1,1,2),0)),Dictionary!$AD$3:$AE$3,0)),"")</calculatedColumnFormula>
    </tableColumn>
    <tableColumn id="113" xr3:uid="{11E92244-138B-4F03-87DC-C9565BD7B512}" uniqueName="113" name="69" queryTableFieldId="113" dataDxfId="130">
      <calculatedColumnFormula>IFERROR(INDEX(OFFSET(Dictionary!$AC$3,MATCH(COLUMNS($AS$2:DI2),Dictionary!$AC$4:$AC$93,0),1,1,2),1,MATCH(INDEX(Dictionary!$B$3:$C$3,1,MATCH(Form_Responses[[#This Row],[69]],OFFSET(Dictionary!$A$3,MATCH(COLUMNS($AS$2:DI2),Dictionary!$A$4:$A$93,0),1,1,2),0)),Dictionary!$AD$3:$AE$3,0)),"")</calculatedColumnFormula>
    </tableColumn>
    <tableColumn id="114" xr3:uid="{6550F771-63CA-4B5C-B6BC-EEE42CA2C492}" uniqueName="114" name="70" queryTableFieldId="114" dataDxfId="129">
      <calculatedColumnFormula>IFERROR(INDEX(OFFSET(Dictionary!$AC$3,MATCH(COLUMNS($AS$2:DJ2),Dictionary!$AC$4:$AC$93,0),1,1,2),1,MATCH(INDEX(Dictionary!$B$3:$C$3,1,MATCH(Form_Responses[[#This Row],[70]],OFFSET(Dictionary!$A$3,MATCH(COLUMNS($AS$2:DJ2),Dictionary!$A$4:$A$93,0),1,1,2),0)),Dictionary!$AD$3:$AE$3,0)),"")</calculatedColumnFormula>
    </tableColumn>
    <tableColumn id="115" xr3:uid="{BA6030DC-A272-4D92-B2EE-1C3FB11258BD}" uniqueName="115" name="71" queryTableFieldId="115" dataDxfId="128">
      <calculatedColumnFormula>IFERROR(INDEX(OFFSET(Dictionary!$AC$3,MATCH(COLUMNS($AS$2:DK2),Dictionary!$AC$4:$AC$93,0),1,1,2),1,MATCH(INDEX(Dictionary!$B$3:$C$3,1,MATCH(Form_Responses[[#This Row],[71]],OFFSET(Dictionary!$A$3,MATCH(COLUMNS($AS$2:DK2),Dictionary!$A$4:$A$93,0),1,1,2),0)),Dictionary!$AD$3:$AE$3,0)),"")</calculatedColumnFormula>
    </tableColumn>
    <tableColumn id="116" xr3:uid="{3393119A-66E4-4E16-BC39-7322CCC668D8}" uniqueName="116" name="72" queryTableFieldId="116" dataDxfId="127">
      <calculatedColumnFormula>IFERROR(INDEX(OFFSET(Dictionary!$AC$3,MATCH(COLUMNS($AS$2:DL2),Dictionary!$AC$4:$AC$93,0),1,1,2),1,MATCH(INDEX(Dictionary!$B$3:$C$3,1,MATCH(Form_Responses[[#This Row],[72]],OFFSET(Dictionary!$A$3,MATCH(COLUMNS($AS$2:DL2),Dictionary!$A$4:$A$93,0),1,1,2),0)),Dictionary!$AD$3:$AE$3,0)),"")</calculatedColumnFormula>
    </tableColumn>
    <tableColumn id="117" xr3:uid="{942021BE-CF20-43DD-A16D-B285B70A38FB}" uniqueName="117" name="73" queryTableFieldId="117" dataDxfId="126">
      <calculatedColumnFormula>IFERROR(INDEX(OFFSET(Dictionary!$AC$3,MATCH(COLUMNS($AS$2:DM2),Dictionary!$AC$4:$AC$93,0),1,1,2),1,MATCH(INDEX(Dictionary!$B$3:$C$3,1,MATCH(Form_Responses[[#This Row],[73]],OFFSET(Dictionary!$A$3,MATCH(COLUMNS($AS$2:DM2),Dictionary!$A$4:$A$93,0),1,1,2),0)),Dictionary!$AD$3:$AE$3,0)),"")</calculatedColumnFormula>
    </tableColumn>
    <tableColumn id="118" xr3:uid="{FF38907E-8CAE-4FF1-81E3-5DD987D9F536}" uniqueName="118" name="74" queryTableFieldId="118" dataDxfId="125">
      <calculatedColumnFormula>IFERROR(INDEX(OFFSET(Dictionary!$AC$3,MATCH(COLUMNS($AS$2:DN2),Dictionary!$AC$4:$AC$93,0),1,1,2),1,MATCH(INDEX(Dictionary!$B$3:$C$3,1,MATCH(Form_Responses[[#This Row],[74]],OFFSET(Dictionary!$A$3,MATCH(COLUMNS($AS$2:DN2),Dictionary!$A$4:$A$93,0),1,1,2),0)),Dictionary!$AD$3:$AE$3,0)),"")</calculatedColumnFormula>
    </tableColumn>
    <tableColumn id="119" xr3:uid="{BA3998FB-02E3-4DA8-ABF6-DB0E0EECA672}" uniqueName="119" name="75" queryTableFieldId="119" dataDxfId="124">
      <calculatedColumnFormula>IFERROR(INDEX(OFFSET(Dictionary!$AC$3,MATCH(COLUMNS($AS$2:DO2),Dictionary!$AC$4:$AC$93,0),1,1,2),1,MATCH(INDEX(Dictionary!$B$3:$C$3,1,MATCH(Form_Responses[[#This Row],[75]],OFFSET(Dictionary!$A$3,MATCH(COLUMNS($AS$2:DO2),Dictionary!$A$4:$A$93,0),1,1,2),0)),Dictionary!$AD$3:$AE$3,0)),"")</calculatedColumnFormula>
    </tableColumn>
    <tableColumn id="120" xr3:uid="{A369C2F6-B5B0-4F9A-9EF1-3BD8134CBC75}" uniqueName="120" name="76" queryTableFieldId="120" dataDxfId="123">
      <calculatedColumnFormula>IFERROR(INDEX(OFFSET(Dictionary!$AC$3,MATCH(COLUMNS($AS$2:DP2),Dictionary!$AC$4:$AC$93,0),1,1,2),1,MATCH(INDEX(Dictionary!$B$3:$C$3,1,MATCH(Form_Responses[[#This Row],[76]],OFFSET(Dictionary!$A$3,MATCH(COLUMNS($AS$2:DP2),Dictionary!$A$4:$A$93,0),1,1,2),0)),Dictionary!$AD$3:$AE$3,0)),"")</calculatedColumnFormula>
    </tableColumn>
    <tableColumn id="121" xr3:uid="{C3F0FF89-C45A-4A94-89C1-4D2A57BA4F66}" uniqueName="121" name="77" queryTableFieldId="121" dataDxfId="122">
      <calculatedColumnFormula>IFERROR(INDEX(OFFSET(Dictionary!$AC$3,MATCH(COLUMNS($AS$2:DQ2),Dictionary!$AC$4:$AC$93,0),1,1,2),1,MATCH(INDEX(Dictionary!$B$3:$C$3,1,MATCH(Form_Responses[[#This Row],[77]],OFFSET(Dictionary!$A$3,MATCH(COLUMNS($AS$2:DQ2),Dictionary!$A$4:$A$93,0),1,1,2),0)),Dictionary!$AD$3:$AE$3,0)),"")</calculatedColumnFormula>
    </tableColumn>
    <tableColumn id="122" xr3:uid="{1273EB64-1D82-453C-9FD9-230866F80E19}" uniqueName="122" name="78" queryTableFieldId="122" dataDxfId="121">
      <calculatedColumnFormula>IFERROR(INDEX(OFFSET(Dictionary!$AC$3,MATCH(COLUMNS($AS$2:DR2),Dictionary!$AC$4:$AC$93,0),1,1,2),1,MATCH(INDEX(Dictionary!$B$3:$C$3,1,MATCH(Form_Responses[[#This Row],[78]],OFFSET(Dictionary!$A$3,MATCH(COLUMNS($AS$2:DR2),Dictionary!$A$4:$A$93,0),1,1,2),0)),Dictionary!$AD$3:$AE$3,0)),"")</calculatedColumnFormula>
    </tableColumn>
    <tableColumn id="123" xr3:uid="{38963913-4813-4912-9B39-B24D9FD355B1}" uniqueName="123" name="79" queryTableFieldId="123" dataDxfId="120">
      <calculatedColumnFormula>IFERROR(INDEX(OFFSET(Dictionary!$AC$3,MATCH(COLUMNS($AS$2:DS2),Dictionary!$AC$4:$AC$93,0),1,1,2),1,MATCH(INDEX(Dictionary!$B$3:$C$3,1,MATCH(Form_Responses[[#This Row],[79]],OFFSET(Dictionary!$A$3,MATCH(COLUMNS($AS$2:DS2),Dictionary!$A$4:$A$93,0),1,1,2),0)),Dictionary!$AD$3:$AE$3,0)),"")</calculatedColumnFormula>
    </tableColumn>
    <tableColumn id="124" xr3:uid="{B766F2EA-E749-4E43-B747-18872A867CA3}" uniqueName="124" name="80" queryTableFieldId="124" dataDxfId="119">
      <calculatedColumnFormula>IFERROR(INDEX(OFFSET(Dictionary!$AC$3,MATCH(COLUMNS($AS$2:DT2),Dictionary!$AC$4:$AC$93,0),1,1,2),1,MATCH(INDEX(Dictionary!$B$3:$C$3,1,MATCH(Form_Responses[[#This Row],[80]],OFFSET(Dictionary!$A$3,MATCH(COLUMNS($AS$2:DT2),Dictionary!$A$4:$A$93,0),1,1,2),0)),Dictionary!$AD$3:$AE$3,0)),"")</calculatedColumnFormula>
    </tableColumn>
    <tableColumn id="125" xr3:uid="{F79CAEA8-565A-4B37-B1FF-6FFF776CC316}" uniqueName="125" name="81" queryTableFieldId="125" dataDxfId="118">
      <calculatedColumnFormula>IFERROR(INDEX(OFFSET(Dictionary!$AC$3,MATCH(COLUMNS($AS$2:DU2),Dictionary!$AC$4:$AC$93,0),1,1,2),1,MATCH(INDEX(Dictionary!$B$3:$C$3,1,MATCH(Form_Responses[[#This Row],[81]],OFFSET(Dictionary!$A$3,MATCH(COLUMNS($AS$2:DU2),Dictionary!$A$4:$A$93,0),1,1,2),0)),Dictionary!$AD$3:$AE$3,0)),"")</calculatedColumnFormula>
    </tableColumn>
    <tableColumn id="126" xr3:uid="{E068C04A-E029-4FDB-836C-389C426BD11C}" uniqueName="126" name="82" queryTableFieldId="126" dataDxfId="117">
      <calculatedColumnFormula>IFERROR(INDEX(OFFSET(Dictionary!$AC$3,MATCH(COLUMNS($AS$2:DV2),Dictionary!$AC$4:$AC$93,0),1,1,2),1,MATCH(INDEX(Dictionary!$B$3:$C$3,1,MATCH(Form_Responses[[#This Row],[82]],OFFSET(Dictionary!$A$3,MATCH(COLUMNS($AS$2:DV2),Dictionary!$A$4:$A$93,0),1,1,2),0)),Dictionary!$AD$3:$AE$3,0)),"")</calculatedColumnFormula>
    </tableColumn>
    <tableColumn id="127" xr3:uid="{56E1E7FA-963D-4A90-82CB-73982353B269}" uniqueName="127" name="83" queryTableFieldId="127" dataDxfId="116">
      <calculatedColumnFormula>IFERROR(INDEX(OFFSET(Dictionary!$AC$3,MATCH(COLUMNS($AS$2:DW2),Dictionary!$AC$4:$AC$93,0),1,1,2),1,MATCH(INDEX(Dictionary!$B$3:$C$3,1,MATCH(Form_Responses[[#This Row],[83]],OFFSET(Dictionary!$A$3,MATCH(COLUMNS($AS$2:DW2),Dictionary!$A$4:$A$93,0),1,1,2),0)),Dictionary!$AD$3:$AE$3,0)),"")</calculatedColumnFormula>
    </tableColumn>
    <tableColumn id="128" xr3:uid="{7D45A0B6-8F98-41C0-A540-1414E2039C34}" uniqueName="128" name="84" queryTableFieldId="128" dataDxfId="115">
      <calculatedColumnFormula>IFERROR(INDEX(OFFSET(Dictionary!$AC$3,MATCH(COLUMNS($AS$2:DX2),Dictionary!$AC$4:$AC$93,0),1,1,2),1,MATCH(INDEX(Dictionary!$B$3:$C$3,1,MATCH(Form_Responses[[#This Row],[84]],OFFSET(Dictionary!$A$3,MATCH(COLUMNS($AS$2:DX2),Dictionary!$A$4:$A$93,0),1,1,2),0)),Dictionary!$AD$3:$AE$3,0)),"")</calculatedColumnFormula>
    </tableColumn>
    <tableColumn id="129" xr3:uid="{59F7F6E4-4EC8-4557-A867-11364B6D761F}" uniqueName="129" name="85" queryTableFieldId="129" dataDxfId="114">
      <calculatedColumnFormula>IFERROR(INDEX(OFFSET(Dictionary!$AC$3,MATCH(COLUMNS($AS$2:DY2),Dictionary!$AC$4:$AC$93,0),1,1,2),1,MATCH(INDEX(Dictionary!$B$3:$C$3,1,MATCH(Form_Responses[[#This Row],[85]],OFFSET(Dictionary!$A$3,MATCH(COLUMNS($AS$2:DY2),Dictionary!$A$4:$A$93,0),1,1,2),0)),Dictionary!$AD$3:$AE$3,0)),"")</calculatedColumnFormula>
    </tableColumn>
    <tableColumn id="130" xr3:uid="{61662047-AF5E-49E2-A0EC-7DD7B5FD4A48}" uniqueName="130" name="86" queryTableFieldId="130" dataDxfId="113">
      <calculatedColumnFormula>IFERROR(INDEX(OFFSET(Dictionary!$AC$3,MATCH(COLUMNS($AS$2:DZ2),Dictionary!$AC$4:$AC$93,0),1,1,2),1,MATCH(INDEX(Dictionary!$B$3:$C$3,1,MATCH(Form_Responses[[#This Row],[86]],OFFSET(Dictionary!$A$3,MATCH(COLUMNS($AS$2:DZ2),Dictionary!$A$4:$A$93,0),1,1,2),0)),Dictionary!$AD$3:$AE$3,0)),"")</calculatedColumnFormula>
    </tableColumn>
    <tableColumn id="131" xr3:uid="{17B5E7F6-2C5A-4BA5-A3F3-3A195EDAABC7}" uniqueName="131" name="87" queryTableFieldId="131" dataDxfId="112">
      <calculatedColumnFormula>IFERROR(INDEX(OFFSET(Dictionary!$AC$3,MATCH(COLUMNS($AS$2:EA2),Dictionary!$AC$4:$AC$93,0),1,1,2),1,MATCH(INDEX(Dictionary!$B$3:$C$3,1,MATCH(Form_Responses[[#This Row],[87]],OFFSET(Dictionary!$A$3,MATCH(COLUMNS($AS$2:EA2),Dictionary!$A$4:$A$93,0),1,1,2),0)),Dictionary!$AD$3:$AE$3,0)),"")</calculatedColumnFormula>
    </tableColumn>
    <tableColumn id="132" xr3:uid="{7208F1F6-D11A-42BC-9989-0A6A1D26092B}" uniqueName="132" name="88" queryTableFieldId="132" dataDxfId="111">
      <calculatedColumnFormula>IFERROR(INDEX(OFFSET(Dictionary!$AC$3,MATCH(COLUMNS($AS$2:EB2),Dictionary!$AC$4:$AC$93,0),1,1,2),1,MATCH(INDEX(Dictionary!$B$3:$C$3,1,MATCH(Form_Responses[[#This Row],[88]],OFFSET(Dictionary!$A$3,MATCH(COLUMNS($AS$2:EB2),Dictionary!$A$4:$A$93,0),1,1,2),0)),Dictionary!$AD$3:$AE$3,0)),"")</calculatedColumnFormula>
    </tableColumn>
    <tableColumn id="133" xr3:uid="{A48BA8F5-5477-4887-99FB-CF8EB89631DF}" uniqueName="133" name="89" queryTableFieldId="133" dataDxfId="110">
      <calculatedColumnFormula>IFERROR(INDEX(OFFSET(Dictionary!$AC$3,MATCH(COLUMNS($AS$2:EC2),Dictionary!$AC$4:$AC$93,0),1,1,2),1,MATCH(INDEX(Dictionary!$B$3:$C$3,1,MATCH(Form_Responses[[#This Row],[89]],OFFSET(Dictionary!$A$3,MATCH(COLUMNS($AS$2:EC2),Dictionary!$A$4:$A$93,0),1,1,2),0)),Dictionary!$AD$3:$AE$3,0)),"")</calculatedColumnFormula>
    </tableColumn>
    <tableColumn id="134" xr3:uid="{774821DC-3DBC-4AC8-ACBF-4D7C0B94D259}" uniqueName="134" name="90" queryTableFieldId="134" dataDxfId="109">
      <calculatedColumnFormula>IFERROR(INDEX(OFFSET(Dictionary!$AC$3,MATCH(COLUMNS($AS$2:ED2),Dictionary!$AC$4:$AC$93,0),1,1,2),1,MATCH(INDEX(Dictionary!$B$3:$C$3,1,MATCH(Form_Responses[[#This Row],[90]],OFFSET(Dictionary!$A$3,MATCH(COLUMNS($AS$2:ED2),Dictionary!$A$4:$A$93,0),1,1,2),0)),Dictionary!$AD$3:$AE$3,0)),"")</calculatedColumnFormula>
    </tableColum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929613-B134-43B1-BB1B-539697C99A92}" name="Form_Responses" displayName="Form_Responses" ref="A2:CU138" tableType="queryTable" totalsRowShown="0" headerRowDxfId="108">
  <autoFilter ref="A2:CU138" xr:uid="{B1929613-B134-43B1-BB1B-539697C99A92}"/>
  <sortState xmlns:xlrd2="http://schemas.microsoft.com/office/spreadsheetml/2017/richdata2" ref="A3:CU138">
    <sortCondition ref="B2:B136"/>
  </sortState>
  <tableColumns count="99">
    <tableColumn id="99" xr3:uid="{97A3C137-15E5-4055-AEF9-6E560DACE893}" uniqueName="99" name="Index" queryTableFieldId="99" dataDxfId="107"/>
    <tableColumn id="1" xr3:uid="{E92EEDA0-6986-4DCC-A6F1-45CD26833D66}" uniqueName="1" name="Timestamp" queryTableFieldId="1" dataDxfId="106"/>
    <tableColumn id="3" xr3:uid="{164A7F38-F0BB-4BE5-81A5-6964A9AD1002}" uniqueName="3" name="Nama" queryTableFieldId="3" dataDxfId="105"/>
    <tableColumn id="2" xr3:uid="{C39346D4-911A-4B26-AB58-CB52898383D4}" uniqueName="2" name="Email Address" queryTableFieldId="2" dataDxfId="104"/>
    <tableColumn id="4" xr3:uid="{0B97A48B-D858-477B-8015-2C7142BB8DD0}" uniqueName="4" name="Jabatan yang Dilamar" queryTableFieldId="4" dataDxfId="103"/>
    <tableColumn id="5" xr3:uid="{A44A8457-B9BB-4E0A-8123-5C4A64B7A678}" uniqueName="5" name="Pendidikan" queryTableFieldId="5" dataDxfId="102"/>
    <tableColumn id="6" xr3:uid="{5AAF8496-291F-4501-ACB5-01FC04A388BF}" uniqueName="6" name="Usia" queryTableFieldId="6" dataDxfId="101"/>
    <tableColumn id="7" xr3:uid="{8478046F-68F8-4F12-9048-C5E2ED8E785A}" uniqueName="7" name="Jenis Kelamin" queryTableFieldId="7" dataDxfId="100"/>
    <tableColumn id="8" xr3:uid="{8F931BCB-B491-4E0C-A3A1-935ACD3969EF}" uniqueName="8" name="Tanggal Tes" queryTableFieldId="8" dataDxfId="99"/>
    <tableColumn id="9" xr3:uid="{D1610E07-D2B3-47A2-982C-F621FC86A2A2}" uniqueName="9" name="1" queryTableFieldId="9" dataDxfId="98"/>
    <tableColumn id="10" xr3:uid="{50C98EF6-EA72-4CBA-AF42-85BE1E90C7AF}" uniqueName="10" name="2" queryTableFieldId="10" dataDxfId="97"/>
    <tableColumn id="11" xr3:uid="{54319AA2-8163-4B50-B8B6-238ABF173C2F}" uniqueName="11" name="3" queryTableFieldId="11" dataDxfId="96"/>
    <tableColumn id="12" xr3:uid="{BCC4F351-F43B-4532-888E-A8DD8EB18584}" uniqueName="12" name="4" queryTableFieldId="12" dataDxfId="95"/>
    <tableColumn id="13" xr3:uid="{6D9697B2-B456-4E9D-A9D1-ECC345E3B828}" uniqueName="13" name="5" queryTableFieldId="13" dataDxfId="94"/>
    <tableColumn id="14" xr3:uid="{66A13401-8893-473A-A003-4A9623DEAC63}" uniqueName="14" name="6" queryTableFieldId="14" dataDxfId="93"/>
    <tableColumn id="15" xr3:uid="{F0DEBE70-D101-42A4-86FF-7B8346100852}" uniqueName="15" name="7" queryTableFieldId="15" dataDxfId="92"/>
    <tableColumn id="16" xr3:uid="{DC763034-9E34-43F3-B75C-4716C72471D0}" uniqueName="16" name="8" queryTableFieldId="16" dataDxfId="91"/>
    <tableColumn id="17" xr3:uid="{E650B985-EC8E-4D3E-B0BE-E2EB60C22042}" uniqueName="17" name="9" queryTableFieldId="17" dataDxfId="90"/>
    <tableColumn id="18" xr3:uid="{4A4BC481-0577-4658-8A78-F21F5894FDA9}" uniqueName="18" name="10" queryTableFieldId="18" dataDxfId="89"/>
    <tableColumn id="19" xr3:uid="{106925A0-056D-4335-975C-7B09991EF06A}" uniqueName="19" name="11" queryTableFieldId="19" dataDxfId="88"/>
    <tableColumn id="20" xr3:uid="{021B16CF-D5C6-4237-8E59-3E65BF1A22B3}" uniqueName="20" name="12" queryTableFieldId="20" dataDxfId="87"/>
    <tableColumn id="21" xr3:uid="{995AFCE3-CD48-4F46-8E30-663312CFA916}" uniqueName="21" name="13" queryTableFieldId="21" dataDxfId="86"/>
    <tableColumn id="22" xr3:uid="{8D29308F-8C29-4459-ABB0-D6E27918BFA7}" uniqueName="22" name="14" queryTableFieldId="22" dataDxfId="85"/>
    <tableColumn id="23" xr3:uid="{B9AE155A-55DB-479B-816C-F2A5DF5322D3}" uniqueName="23" name="15" queryTableFieldId="23" dataDxfId="84"/>
    <tableColumn id="24" xr3:uid="{8B5B4B86-0419-4660-BCB9-3E1DB6082CA1}" uniqueName="24" name="16" queryTableFieldId="24" dataDxfId="83"/>
    <tableColumn id="25" xr3:uid="{22ADC605-92D6-4E07-B0C0-EAF139BE6AD5}" uniqueName="25" name="17" queryTableFieldId="25" dataDxfId="82"/>
    <tableColumn id="26" xr3:uid="{DB125935-50E0-4379-93E9-F1EED4930906}" uniqueName="26" name="18" queryTableFieldId="26" dataDxfId="81"/>
    <tableColumn id="27" xr3:uid="{7C8A753E-3D39-4C33-84C6-7C6607E923A7}" uniqueName="27" name="19" queryTableFieldId="27" dataDxfId="80"/>
    <tableColumn id="28" xr3:uid="{172D3E1F-42FC-4D43-AAAF-5E79B1C81180}" uniqueName="28" name="20" queryTableFieldId="28" dataDxfId="79"/>
    <tableColumn id="29" xr3:uid="{1518EE62-7E24-44D1-B06F-7739539982B0}" uniqueName="29" name="21" queryTableFieldId="29" dataDxfId="78"/>
    <tableColumn id="30" xr3:uid="{CD540947-86F6-4EBA-A961-AC5F3186B4BD}" uniqueName="30" name="22" queryTableFieldId="30" dataDxfId="77"/>
    <tableColumn id="31" xr3:uid="{AC45EDE6-F5AC-4CC3-B67E-B9407B01B4FA}" uniqueName="31" name="23" queryTableFieldId="31" dataDxfId="76"/>
    <tableColumn id="32" xr3:uid="{EEAB6A01-8382-4C8F-9E2F-F2246E338EE3}" uniqueName="32" name="24" queryTableFieldId="32" dataDxfId="75"/>
    <tableColumn id="33" xr3:uid="{959D441E-EAFD-4C2C-9F6C-8B9235EAF0AF}" uniqueName="33" name="25" queryTableFieldId="33" dataDxfId="74"/>
    <tableColumn id="34" xr3:uid="{19C773F4-43EE-4885-A9C3-211513919A66}" uniqueName="34" name="26" queryTableFieldId="34" dataDxfId="73"/>
    <tableColumn id="35" xr3:uid="{87BF0F97-16BF-423C-819F-3E1B7DE38F03}" uniqueName="35" name="27" queryTableFieldId="35" dataDxfId="72"/>
    <tableColumn id="36" xr3:uid="{D007520B-460F-416D-95BD-8E9F5DC45555}" uniqueName="36" name="28" queryTableFieldId="36" dataDxfId="71"/>
    <tableColumn id="37" xr3:uid="{ED6D281D-B0C7-4CEA-8EA6-BD04E4EDC216}" uniqueName="37" name="29" queryTableFieldId="37" dataDxfId="70"/>
    <tableColumn id="38" xr3:uid="{7BCB62CF-07BF-4568-92E7-FFEBA8158B1D}" uniqueName="38" name="30" queryTableFieldId="38" dataDxfId="69"/>
    <tableColumn id="39" xr3:uid="{F9AE3018-E6D1-43A2-B7A5-DC88562A50A6}" uniqueName="39" name="31" queryTableFieldId="39" dataDxfId="68"/>
    <tableColumn id="40" xr3:uid="{5BC7E3D4-1AD8-4E29-B2F1-C59BCAF6FE96}" uniqueName="40" name="32" queryTableFieldId="40" dataDxfId="67"/>
    <tableColumn id="41" xr3:uid="{15702FA4-0F31-4E81-96C1-11CD664204BF}" uniqueName="41" name="33" queryTableFieldId="41" dataDxfId="66"/>
    <tableColumn id="42" xr3:uid="{9F58CC7E-2B47-454A-B2F5-6012BF1A3393}" uniqueName="42" name="34" queryTableFieldId="42" dataDxfId="65"/>
    <tableColumn id="43" xr3:uid="{13D22C0B-A2BF-4C7C-AAB8-561FDB13D376}" uniqueName="43" name="35" queryTableFieldId="43" dataDxfId="64"/>
    <tableColumn id="44" xr3:uid="{7842EB8E-B821-48AB-9620-26B775489A6F}" uniqueName="44" name="36" queryTableFieldId="44" dataDxfId="63"/>
    <tableColumn id="45" xr3:uid="{0E20538E-DD3A-4B35-86A1-17BC8DBC5791}" uniqueName="45" name="37" queryTableFieldId="45" dataDxfId="62"/>
    <tableColumn id="46" xr3:uid="{319DDDAF-14E9-4D76-AE8D-ABB476BEE450}" uniqueName="46" name="38" queryTableFieldId="46" dataDxfId="61"/>
    <tableColumn id="47" xr3:uid="{4E802F62-14A9-4208-95C1-5FDA050AB160}" uniqueName="47" name="39" queryTableFieldId="47" dataDxfId="60"/>
    <tableColumn id="48" xr3:uid="{C6654C54-E6FD-4D2B-871F-365634E50E83}" uniqueName="48" name="40" queryTableFieldId="48" dataDxfId="59"/>
    <tableColumn id="49" xr3:uid="{BA671F08-A94C-48B9-B18D-117CFA83DF4D}" uniqueName="49" name="41" queryTableFieldId="49" dataDxfId="58"/>
    <tableColumn id="50" xr3:uid="{F886BEDB-9B66-4CD7-A011-C9563483439D}" uniqueName="50" name="42" queryTableFieldId="50" dataDxfId="57"/>
    <tableColumn id="51" xr3:uid="{62EFC201-5652-4DBB-ACA9-BA88251C3597}" uniqueName="51" name="43" queryTableFieldId="51" dataDxfId="56"/>
    <tableColumn id="52" xr3:uid="{E385AB1C-46BE-406A-8639-A6FCB685301D}" uniqueName="52" name="44" queryTableFieldId="52" dataDxfId="55"/>
    <tableColumn id="53" xr3:uid="{35B2D1BE-046A-4FBA-9392-5C4D7B436703}" uniqueName="53" name="45" queryTableFieldId="53" dataDxfId="54"/>
    <tableColumn id="54" xr3:uid="{C759DB02-F775-48AE-8F6B-CCDC15496183}" uniqueName="54" name="46" queryTableFieldId="54" dataDxfId="53"/>
    <tableColumn id="55" xr3:uid="{8516021E-731B-491F-AD39-50730BC0D041}" uniqueName="55" name="47" queryTableFieldId="55" dataDxfId="52"/>
    <tableColumn id="56" xr3:uid="{4766B95E-B7D3-42B8-83C6-D19E51A79AE7}" uniqueName="56" name="48" queryTableFieldId="56" dataDxfId="51"/>
    <tableColumn id="57" xr3:uid="{C606992A-8B5B-404D-8DAB-2DF450E0AB71}" uniqueName="57" name="49" queryTableFieldId="57" dataDxfId="50"/>
    <tableColumn id="58" xr3:uid="{5D66AE26-BAB5-486A-8C87-ED2CC2A3B5C3}" uniqueName="58" name="50" queryTableFieldId="58" dataDxfId="49"/>
    <tableColumn id="59" xr3:uid="{AA7B2E9A-6579-4B8E-9204-066CE9B5CE1B}" uniqueName="59" name="51" queryTableFieldId="59" dataDxfId="48"/>
    <tableColumn id="60" xr3:uid="{646D68D0-5807-41EF-9145-F04383A03EB3}" uniqueName="60" name="52" queryTableFieldId="60" dataDxfId="47"/>
    <tableColumn id="61" xr3:uid="{72D5303E-0B1F-4321-8F13-41F7F37AFF98}" uniqueName="61" name="53" queryTableFieldId="61" dataDxfId="46"/>
    <tableColumn id="62" xr3:uid="{F0EED005-9184-432D-8C71-0C650E364187}" uniqueName="62" name="54" queryTableFieldId="62" dataDxfId="45"/>
    <tableColumn id="63" xr3:uid="{FD5FC051-9771-4045-88CF-12973D060DD8}" uniqueName="63" name="55" queryTableFieldId="63" dataDxfId="44"/>
    <tableColumn id="64" xr3:uid="{E3068E51-5A1F-4B20-A8FE-4B0B432285D2}" uniqueName="64" name="56" queryTableFieldId="64" dataDxfId="43"/>
    <tableColumn id="65" xr3:uid="{D00A0CBB-CC2D-4C62-9FC3-48FAAE0716D0}" uniqueName="65" name="57" queryTableFieldId="65" dataDxfId="42"/>
    <tableColumn id="66" xr3:uid="{05B31F92-AF54-4D11-B11E-2DACE4C85145}" uniqueName="66" name="58" queryTableFieldId="66" dataDxfId="41"/>
    <tableColumn id="67" xr3:uid="{05CB7128-C921-4B70-A4D7-B11D207EC706}" uniqueName="67" name="59" queryTableFieldId="67" dataDxfId="40"/>
    <tableColumn id="68" xr3:uid="{3E504BD1-9589-4343-9775-B8AC3D309223}" uniqueName="68" name="60" queryTableFieldId="68" dataDxfId="39"/>
    <tableColumn id="69" xr3:uid="{E19CCF44-B378-4822-AC0F-30F5156894C8}" uniqueName="69" name="61" queryTableFieldId="69" dataDxfId="38"/>
    <tableColumn id="70" xr3:uid="{4DB23671-C0A8-4B33-9F20-019374C2808C}" uniqueName="70" name="62" queryTableFieldId="70" dataDxfId="37"/>
    <tableColumn id="71" xr3:uid="{D9BDF66D-A23C-4021-88BF-91E935E1C013}" uniqueName="71" name="63" queryTableFieldId="71" dataDxfId="36"/>
    <tableColumn id="72" xr3:uid="{B12C4C9A-CE54-4D65-B349-4565C54D75BA}" uniqueName="72" name="64" queryTableFieldId="72" dataDxfId="35"/>
    <tableColumn id="73" xr3:uid="{26500E2D-DAC6-4432-8487-B918B1BB908F}" uniqueName="73" name="65" queryTableFieldId="73" dataDxfId="34"/>
    <tableColumn id="74" xr3:uid="{BEFE688F-26F7-44DD-B66A-08E70F2DB3A8}" uniqueName="74" name="66" queryTableFieldId="74" dataDxfId="33"/>
    <tableColumn id="75" xr3:uid="{5BB2545D-E286-47C7-A929-C0A13BB35FC0}" uniqueName="75" name="67" queryTableFieldId="75" dataDxfId="32"/>
    <tableColumn id="76" xr3:uid="{63931494-50E6-470C-850B-B67E3D70DB6C}" uniqueName="76" name="68" queryTableFieldId="76" dataDxfId="31"/>
    <tableColumn id="77" xr3:uid="{D6E5154A-8D3F-47DE-B311-E0AC01D7932D}" uniqueName="77" name="69" queryTableFieldId="77" dataDxfId="30"/>
    <tableColumn id="78" xr3:uid="{D263DF72-6B6C-407E-B4FE-B4DCF8F4CD1C}" uniqueName="78" name="70" queryTableFieldId="78" dataDxfId="29"/>
    <tableColumn id="79" xr3:uid="{C569F061-C48D-446C-B886-03622E96011F}" uniqueName="79" name="71" queryTableFieldId="79" dataDxfId="28"/>
    <tableColumn id="80" xr3:uid="{5C2C01EE-99FE-42B6-BD7B-A11A0D9BBEA3}" uniqueName="80" name="72" queryTableFieldId="80" dataDxfId="27"/>
    <tableColumn id="81" xr3:uid="{7B76D111-0EC7-476D-8D59-C131A80BA4A2}" uniqueName="81" name="73" queryTableFieldId="81" dataDxfId="26"/>
    <tableColumn id="82" xr3:uid="{8D6262B4-2A51-4B38-9A43-63E22B74C7F5}" uniqueName="82" name="74" queryTableFieldId="82" dataDxfId="25"/>
    <tableColumn id="83" xr3:uid="{67837B85-5D6F-407C-BA47-897906F6B256}" uniqueName="83" name="75" queryTableFieldId="83" dataDxfId="24"/>
    <tableColumn id="84" xr3:uid="{D56B05DD-6331-41CA-A67B-3DDAB6497692}" uniqueName="84" name="76" queryTableFieldId="84" dataDxfId="23"/>
    <tableColumn id="85" xr3:uid="{F3265352-E62F-48F2-8178-9F2208D4C84D}" uniqueName="85" name="77" queryTableFieldId="85" dataDxfId="22"/>
    <tableColumn id="86" xr3:uid="{1E257F6F-9A60-4220-B64A-1A372D31D231}" uniqueName="86" name="78" queryTableFieldId="86" dataDxfId="21"/>
    <tableColumn id="87" xr3:uid="{FE9B9538-743E-410E-AA76-4F5B843E2EC2}" uniqueName="87" name="79" queryTableFieldId="87" dataDxfId="20"/>
    <tableColumn id="88" xr3:uid="{904A0014-917A-4ED3-B52E-17CA1B62D6B1}" uniqueName="88" name="80" queryTableFieldId="88" dataDxfId="19"/>
    <tableColumn id="89" xr3:uid="{76E48FC3-0B3C-415A-AC48-A8EAD14CFE48}" uniqueName="89" name="81" queryTableFieldId="89" dataDxfId="18"/>
    <tableColumn id="90" xr3:uid="{845266DA-1411-4C89-8451-061B8C7575BD}" uniqueName="90" name="82" queryTableFieldId="90" dataDxfId="17"/>
    <tableColumn id="91" xr3:uid="{AD0345B3-90BB-447D-A464-B169600B8188}" uniqueName="91" name="83" queryTableFieldId="91" dataDxfId="16"/>
    <tableColumn id="92" xr3:uid="{57861240-FE06-4E71-9133-97ED0F2231FC}" uniqueName="92" name="84" queryTableFieldId="92" dataDxfId="15"/>
    <tableColumn id="93" xr3:uid="{06CBD574-13A0-4DE1-94B6-0E6A81B85F57}" uniqueName="93" name="85" queryTableFieldId="93" dataDxfId="14"/>
    <tableColumn id="94" xr3:uid="{926D7A17-D5C4-4A9B-8A5E-5E06B0365262}" uniqueName="94" name="86" queryTableFieldId="94" dataDxfId="13"/>
    <tableColumn id="95" xr3:uid="{172E7F3A-F364-4B0A-A3C7-D73B95C05BB7}" uniqueName="95" name="87" queryTableFieldId="95" dataDxfId="12"/>
    <tableColumn id="96" xr3:uid="{3C211AB2-AA5F-4E30-9997-081D3CFD24F6}" uniqueName="96" name="88" queryTableFieldId="96" dataDxfId="11"/>
    <tableColumn id="97" xr3:uid="{49C5C07A-905C-4FD9-9BF9-14AFEC1ADE9F}" uniqueName="97" name="89" queryTableFieldId="97" dataDxfId="10"/>
    <tableColumn id="98" xr3:uid="{14446C0B-2A2F-4F61-98B8-5BB50744A35F}" uniqueName="98" name="90" queryTableFieldId="98" dataDxfId="9"/>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B2F3A36-710F-4FA4-80BE-D3F7A4E78D5D}" name="Radar_Chart" displayName="Radar_Chart" ref="AL3:AO23" totalsRowShown="0" headerRowDxfId="8" dataDxfId="7">
  <autoFilter ref="AL3:AO23" xr:uid="{1B2F3A36-710F-4FA4-80BE-D3F7A4E78D5D}"/>
  <tableColumns count="4">
    <tableColumn id="4" xr3:uid="{723A6E17-D0EC-4B62-A3C6-5D57B9A93CBB}" name="Parameter" dataDxfId="6">
      <calculatedColumnFormula>_xlfn.XLOOKUP(Radar_Chart[[#This Row],[Indikator]],$E$2:$X$2,$E$1:$X$1)</calculatedColumnFormula>
    </tableColumn>
    <tableColumn id="1" xr3:uid="{D2F5E037-EAFB-4752-A183-55C36C7E1678}" name="Indikator" dataDxfId="5"/>
    <tableColumn id="3" xr3:uid="{BDF07231-9C17-4FB8-81CC-F4DF95526E99}" name="Huruf" dataDxfId="4"/>
    <tableColumn id="2" xr3:uid="{260A8136-5C76-47FE-8D24-C40245B20322}" name="Nilai" dataDxfId="3">
      <calculatedColumnFormula>Dictionary!AU4</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2F5825-01AF-4C25-8C7E-16B1C0884FC5}" name="Unique_Parameter" displayName="Unique_Parameter" ref="AQ3:AQ10" totalsRowShown="0" headerRowDxfId="2" dataDxfId="1">
  <autoFilter ref="AQ3:AQ10" xr:uid="{C02F5825-01AF-4C25-8C7E-16B1C0884FC5}"/>
  <tableColumns count="1">
    <tableColumn id="1" xr3:uid="{050CD730-D6F8-42CD-9F57-71F518534648}" name="Parameter (Unique)" dataDxfId="0"/>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FE3DF8C-ACFF-406D-AA11-77BA027A671A}">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control" Target="../activeX/activeX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6.emf"/><Relationship Id="rId10" Type="http://schemas.openxmlformats.org/officeDocument/2006/relationships/comments" Target="../comments1.xml"/><Relationship Id="rId4" Type="http://schemas.openxmlformats.org/officeDocument/2006/relationships/control" Target="../activeX/activeX5.xml"/><Relationship Id="rId9"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E1DF5-EDE9-47E7-B01C-D301E3BD8EC4}">
  <sheetPr codeName="Sheet6">
    <tabColor theme="9" tint="-0.499984740745262"/>
    <pageSetUpPr autoPageBreaks="0"/>
  </sheetPr>
  <dimension ref="A1:S1002"/>
  <sheetViews>
    <sheetView showGridLines="0" showRowColHeaders="0" tabSelected="1" zoomScale="80" zoomScaleNormal="80" zoomScaleSheetLayoutView="85" workbookViewId="0">
      <pane ySplit="4" topLeftCell="A5" activePane="bottomLeft" state="frozen"/>
      <selection pane="bottomLeft" activeCell="L3" sqref="L3"/>
    </sheetView>
  </sheetViews>
  <sheetFormatPr defaultColWidth="14.42578125" defaultRowHeight="15" x14ac:dyDescent="0.25"/>
  <cols>
    <col min="1" max="1" width="2.28515625" style="160" bestFit="1" customWidth="1"/>
    <col min="2" max="2" width="15.7109375" style="120" hidden="1" customWidth="1"/>
    <col min="3" max="3" width="16.85546875" style="153" customWidth="1"/>
    <col min="4" max="4" width="9.140625" style="151" bestFit="1" customWidth="1"/>
    <col min="5" max="5" width="7.42578125" style="151" bestFit="1" customWidth="1"/>
    <col min="6" max="6" width="14.140625" style="151" bestFit="1" customWidth="1"/>
    <col min="7" max="7" width="60.7109375" style="142" customWidth="1"/>
    <col min="8" max="8" width="14.42578125" style="120" customWidth="1"/>
    <col min="9" max="9" width="4.28515625" style="120" customWidth="1"/>
    <col min="10" max="13" width="14.42578125" style="120" customWidth="1"/>
    <col min="14" max="14" width="22.85546875" style="120" bestFit="1" customWidth="1"/>
    <col min="15" max="15" width="1.7109375" style="120" bestFit="1" customWidth="1"/>
    <col min="16" max="16" width="22.28515625" style="120" bestFit="1" customWidth="1"/>
    <col min="17" max="17" width="23.5703125" style="120" bestFit="1" customWidth="1"/>
    <col min="18" max="16384" width="14.42578125" style="120"/>
  </cols>
  <sheetData>
    <row r="1" spans="1:19" s="132" customFormat="1" ht="15.75" x14ac:dyDescent="0.25">
      <c r="A1" s="159"/>
      <c r="B1" s="165"/>
      <c r="C1" s="169" t="s">
        <v>1243</v>
      </c>
      <c r="D1" s="169"/>
      <c r="E1" s="170" t="s">
        <v>2</v>
      </c>
      <c r="F1" s="168">
        <v>98</v>
      </c>
      <c r="G1" s="171" t="s">
        <v>1242</v>
      </c>
      <c r="H1" s="171"/>
      <c r="I1" s="171"/>
      <c r="J1" s="171"/>
      <c r="K1" s="171"/>
      <c r="L1" s="171"/>
      <c r="M1" s="171"/>
      <c r="N1" s="171"/>
      <c r="O1" s="171"/>
      <c r="P1" s="171"/>
      <c r="Q1" s="156"/>
      <c r="R1" s="156"/>
    </row>
    <row r="2" spans="1:19" s="132" customFormat="1" ht="15.75" x14ac:dyDescent="0.25">
      <c r="A2" s="156"/>
      <c r="B2" s="165"/>
      <c r="C2" s="169"/>
      <c r="D2" s="169"/>
      <c r="E2" s="170"/>
      <c r="F2" s="168"/>
      <c r="G2" s="171"/>
      <c r="H2" s="171"/>
      <c r="I2" s="171"/>
      <c r="J2" s="171"/>
      <c r="K2" s="171"/>
      <c r="L2" s="171"/>
      <c r="M2" s="171"/>
      <c r="N2" s="171"/>
      <c r="O2" s="171"/>
      <c r="P2" s="171"/>
      <c r="Q2" s="156"/>
      <c r="R2" s="156"/>
    </row>
    <row r="3" spans="1:19" s="133" customFormat="1" x14ac:dyDescent="0.25">
      <c r="A3" s="154"/>
      <c r="C3" s="167" t="s">
        <v>1</v>
      </c>
      <c r="D3" s="167"/>
      <c r="E3" s="166" t="s">
        <v>2</v>
      </c>
      <c r="F3" s="167" t="str">
        <f>UPPER(INDEX(Form_Responses[],MATCH(F1,Form_Responses[Index],0),MATCH($C3,Form_Responses[#Headers],0)))</f>
        <v>WAHYU GEDE SADEWO</v>
      </c>
      <c r="G3" s="167"/>
      <c r="N3" s="140" t="s">
        <v>7</v>
      </c>
      <c r="O3" s="134" t="s">
        <v>2</v>
      </c>
      <c r="P3" s="157" t="str">
        <f>UPPER(INDEX(Form_Responses[],MATCH($F$3,Form_Responses[Nama],0),MATCH($N3,Form_Responses[#Headers],0)))</f>
        <v>PEOPLE DEVELOPMENT DATA ANALYST</v>
      </c>
      <c r="R3" s="141"/>
      <c r="S3" s="141"/>
    </row>
    <row r="4" spans="1:19" s="133" customFormat="1" x14ac:dyDescent="0.25">
      <c r="A4" s="154"/>
      <c r="B4" s="161"/>
      <c r="C4" s="167"/>
      <c r="D4" s="167"/>
      <c r="E4" s="166"/>
      <c r="F4" s="167"/>
      <c r="G4" s="167"/>
      <c r="N4" s="140" t="s">
        <v>6</v>
      </c>
      <c r="O4" s="141" t="s">
        <v>2</v>
      </c>
      <c r="P4" s="135">
        <f>INDEX(Form_Responses[],MATCH($F$3,Form_Responses[Nama],0),MATCH($N4,Form_Responses[#Headers],0))</f>
        <v>44557</v>
      </c>
      <c r="R4" s="135"/>
    </row>
    <row r="5" spans="1:19" ht="3" customHeight="1" x14ac:dyDescent="0.25">
      <c r="C5" s="119"/>
      <c r="D5" s="113"/>
      <c r="E5" s="113"/>
      <c r="F5" s="113"/>
      <c r="G5" s="112"/>
      <c r="J5" s="158"/>
      <c r="K5" s="74"/>
      <c r="L5" s="74"/>
      <c r="M5" s="74"/>
      <c r="N5" s="74"/>
      <c r="O5" s="74"/>
      <c r="P5" s="74"/>
    </row>
    <row r="6" spans="1:19" x14ac:dyDescent="0.25">
      <c r="C6" s="119"/>
      <c r="D6" s="113"/>
      <c r="E6" s="113"/>
      <c r="F6" s="113"/>
      <c r="G6" s="112"/>
      <c r="L6" s="74"/>
      <c r="M6" s="74"/>
      <c r="N6" s="74"/>
      <c r="O6" s="74"/>
      <c r="P6" s="74"/>
    </row>
    <row r="7" spans="1:19" x14ac:dyDescent="0.25">
      <c r="C7" s="119"/>
      <c r="D7" s="113"/>
      <c r="E7" s="113"/>
      <c r="F7" s="113"/>
      <c r="G7" s="112"/>
      <c r="J7" s="158"/>
      <c r="K7" s="158"/>
      <c r="L7" s="71" t="str">
        <f>Slicer_Parameter1</f>
        <v/>
      </c>
      <c r="M7" s="74"/>
      <c r="N7" s="74"/>
      <c r="O7" s="74"/>
      <c r="P7" s="74"/>
    </row>
    <row r="8" spans="1:19" ht="3" customHeight="1" x14ac:dyDescent="0.25">
      <c r="C8" s="119"/>
      <c r="D8" s="113"/>
      <c r="E8" s="113"/>
      <c r="F8" s="113"/>
      <c r="G8" s="112"/>
      <c r="J8" s="158"/>
      <c r="K8" s="158"/>
      <c r="L8" s="71"/>
      <c r="M8" s="74"/>
      <c r="N8" s="74"/>
      <c r="O8" s="74"/>
      <c r="P8" s="74"/>
    </row>
    <row r="9" spans="1:19" hidden="1" x14ac:dyDescent="0.25">
      <c r="B9" s="147" t="s">
        <v>1201</v>
      </c>
      <c r="C9" s="153" t="s">
        <v>1205</v>
      </c>
      <c r="D9" s="148" t="s">
        <v>56</v>
      </c>
      <c r="E9" s="152" t="s">
        <v>2</v>
      </c>
      <c r="F9" s="148" t="s">
        <v>1202</v>
      </c>
      <c r="G9" s="148" t="s">
        <v>1204</v>
      </c>
      <c r="J9" s="158"/>
      <c r="K9" s="158"/>
      <c r="L9" s="74"/>
      <c r="M9" s="74"/>
      <c r="N9" s="74"/>
      <c r="O9" s="74"/>
      <c r="P9" s="74"/>
    </row>
    <row r="10" spans="1:19" ht="69.95" customHeight="1" x14ac:dyDescent="0.25">
      <c r="A10" s="160">
        <f>SUBTOTAL(103,PapiKostick[[#This Row],[Indikator]])</f>
        <v>1</v>
      </c>
      <c r="B10" s="143" t="s">
        <v>8</v>
      </c>
      <c r="C10" s="143" t="s">
        <v>9</v>
      </c>
      <c r="D10" s="144" t="s">
        <v>10</v>
      </c>
      <c r="E10" s="144" t="s">
        <v>2</v>
      </c>
      <c r="F10" s="149">
        <f ca="1">IFERROR(INDEX(Data_Base_Response[],MATCH(Dashboard!$F$3,Data_Base_Response[Nama],0),MATCH($D10,Data_Base_Response[#Headers],0)),"")</f>
        <v>2</v>
      </c>
      <c r="G10" s="121" t="str">
        <f ca="1">IFERROR(INDEX(Data_Base_Response[],MATCH(Dashboard!$F$3,Data_Base_Response[Nama],0),MATCH($C10,Data_Base_Response[#Headers],0)),"")</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J10" s="137"/>
      <c r="K10" s="137"/>
      <c r="L10" s="74"/>
      <c r="M10" s="74"/>
      <c r="N10" s="74"/>
      <c r="O10" s="74"/>
      <c r="P10" s="74"/>
    </row>
    <row r="11" spans="1:19" ht="69.95" customHeight="1" x14ac:dyDescent="0.25">
      <c r="A11" s="160">
        <f>SUBTOTAL(103,PapiKostick[[#This Row],[Indikator]])</f>
        <v>1</v>
      </c>
      <c r="B11" s="143" t="s">
        <v>8</v>
      </c>
      <c r="C11" s="143" t="s">
        <v>11</v>
      </c>
      <c r="D11" s="144" t="s">
        <v>12</v>
      </c>
      <c r="E11" s="144" t="s">
        <v>2</v>
      </c>
      <c r="F11" s="149">
        <f ca="1">IFERROR(INDEX(Data_Base_Response[],MATCH(Dashboard!$F$3,Data_Base_Response[Nama],0),MATCH($D11,Data_Base_Response[#Headers],0)),"")</f>
        <v>5</v>
      </c>
      <c r="G11" s="121" t="str">
        <f ca="1">IFERROR(INDEX(Data_Base_Response[],MATCH(Dashboard!$F$3,Data_Base_Response[Nama],0),MATCH($C11,Data_Base_Response[#Headers],0)),"")</f>
        <v xml:space="preserve">Cukup memiliki komitmen untuk menuntaskan tugas, akan tetapi jika memungkinkan akan mendelegasikan sebagian dari pekerjaan nya kepada orang lain.  </v>
      </c>
      <c r="J11" s="137"/>
      <c r="K11" s="137"/>
      <c r="L11" s="74"/>
      <c r="M11" s="74"/>
      <c r="N11" s="74"/>
      <c r="O11" s="74"/>
      <c r="P11" s="74"/>
    </row>
    <row r="12" spans="1:19" ht="69.95" customHeight="1" x14ac:dyDescent="0.25">
      <c r="A12" s="160">
        <f>SUBTOTAL(103,PapiKostick[[#This Row],[Indikator]])</f>
        <v>1</v>
      </c>
      <c r="B12" s="143" t="s">
        <v>8</v>
      </c>
      <c r="C12" s="143" t="s">
        <v>13</v>
      </c>
      <c r="D12" s="144" t="s">
        <v>14</v>
      </c>
      <c r="E12" s="144" t="s">
        <v>2</v>
      </c>
      <c r="F12" s="149">
        <f ca="1">IFERROR(INDEX(Data_Base_Response[],MATCH(Dashboard!$F$3,Data_Base_Response[Nama],0),MATCH($D12,Data_Base_Response[#Headers],0)),"")</f>
        <v>5</v>
      </c>
      <c r="G12" s="121" t="str">
        <f ca="1">IFERROR(INDEX(Data_Base_Response[],MATCH(Dashboard!$F$3,Data_Base_Response[Nama],0),MATCH($C12,Data_Base_Response[#Headers],0)),"")</f>
        <v xml:space="preserve">Bekerja keras, tetapi  jelas tujuan yg ingin dicapainya   </v>
      </c>
      <c r="J12" s="137"/>
      <c r="K12" s="137"/>
      <c r="L12" s="74"/>
      <c r="M12" s="74"/>
      <c r="N12" s="74"/>
      <c r="O12" s="74"/>
      <c r="P12" s="74"/>
    </row>
    <row r="13" spans="1:19" ht="69.95" hidden="1" customHeight="1" x14ac:dyDescent="0.25">
      <c r="A13" s="160">
        <f>SUBTOTAL(103,PapiKostick[[#This Row],[Indikator]])</f>
        <v>0</v>
      </c>
      <c r="B13" s="143" t="s">
        <v>15</v>
      </c>
      <c r="C13" s="143" t="s">
        <v>16</v>
      </c>
      <c r="D13" s="144" t="s">
        <v>17</v>
      </c>
      <c r="E13" s="144" t="s">
        <v>2</v>
      </c>
      <c r="F13" s="149">
        <f ca="1">IFERROR(INDEX(Data_Base_Response[],MATCH(Dashboard!$F$3,Data_Base_Response[Nama],0),MATCH($D13,Data_Base_Response[#Headers],0)),"")</f>
        <v>4</v>
      </c>
      <c r="G13" s="121" t="str">
        <f ca="1">IFERROR(INDEX(Data_Base_Response[],MATCH(Dashboard!$F$3,Data_Base_Response[Nama],0),MATCH($C13,Data_Base_Response[#Headers],0)),"")</f>
        <v xml:space="preserve">Fleksibel tapi masih cukup memperhatikan keteraturan atau sistematika kerja </v>
      </c>
      <c r="J13" s="137"/>
      <c r="K13" s="137"/>
      <c r="L13" s="74"/>
      <c r="M13" s="74"/>
      <c r="N13" s="74"/>
      <c r="O13" s="74"/>
      <c r="P13" s="74"/>
    </row>
    <row r="14" spans="1:19" ht="69.95" hidden="1" customHeight="1" x14ac:dyDescent="0.25">
      <c r="A14" s="160">
        <f>SUBTOTAL(103,PapiKostick[[#This Row],[Indikator]])</f>
        <v>0</v>
      </c>
      <c r="B14" s="143" t="s">
        <v>15</v>
      </c>
      <c r="C14" s="143" t="s">
        <v>18</v>
      </c>
      <c r="D14" s="144" t="s">
        <v>19</v>
      </c>
      <c r="E14" s="144" t="s">
        <v>2</v>
      </c>
      <c r="F14" s="149">
        <f ca="1">IFERROR(INDEX(Data_Base_Response[],MATCH(Dashboard!$F$3,Data_Base_Response[Nama],0),MATCH($D14,Data_Base_Response[#Headers],0)),"")</f>
        <v>2</v>
      </c>
      <c r="G14" s="121" t="str">
        <f ca="1">IFERROR(INDEX(Data_Base_Response[],MATCH(Dashboard!$F$3,Data_Base_Response[Nama],0),MATCH($C14,Data_Base_Response[#Headers],0)),"")</f>
        <v xml:space="preserve">Cukup peduli akan akurasi dan kelengkapan data   </v>
      </c>
      <c r="J14" s="137"/>
      <c r="K14" s="137"/>
      <c r="L14" s="74"/>
      <c r="M14" s="74"/>
      <c r="N14" s="74"/>
      <c r="O14" s="74"/>
      <c r="P14" s="74"/>
    </row>
    <row r="15" spans="1:19" ht="69.95" hidden="1" customHeight="1" x14ac:dyDescent="0.25">
      <c r="A15" s="160">
        <f>SUBTOTAL(103,PapiKostick[[#This Row],[Indikator]])</f>
        <v>0</v>
      </c>
      <c r="B15" s="143" t="s">
        <v>15</v>
      </c>
      <c r="C15" s="143" t="s">
        <v>20</v>
      </c>
      <c r="D15" s="144" t="s">
        <v>21</v>
      </c>
      <c r="E15" s="144" t="s">
        <v>2</v>
      </c>
      <c r="F15" s="149">
        <f ca="1">IFERROR(INDEX(Data_Base_Response[],MATCH(Dashboard!$F$3,Data_Base_Response[Nama],0),MATCH($D15,Data_Base_Response[#Headers],0)),"")</f>
        <v>7</v>
      </c>
      <c r="G15" s="121" t="str">
        <f ca="1">IFERROR(INDEX(Data_Base_Response[],MATCH(Dashboard!$F$3,Data_Base_Response[Nama],0),MATCH($C15,Data_Base_Response[#Headers],0)),"")</f>
        <v xml:space="preserve">Suka memikirkan suatu problem secara mendalam, merujuk pada   teori dan konsep </v>
      </c>
      <c r="H15" s="74"/>
      <c r="J15" s="137"/>
      <c r="K15" s="137"/>
      <c r="L15" s="74"/>
      <c r="M15" s="74"/>
      <c r="N15" s="74"/>
      <c r="O15" s="74"/>
      <c r="P15" s="74"/>
    </row>
    <row r="16" spans="1:19" ht="69.95" hidden="1" customHeight="1" x14ac:dyDescent="0.25">
      <c r="A16" s="160">
        <f>SUBTOTAL(103,PapiKostick[[#This Row],[Indikator]])</f>
        <v>0</v>
      </c>
      <c r="B16" s="143" t="s">
        <v>22</v>
      </c>
      <c r="C16" s="143" t="s">
        <v>23</v>
      </c>
      <c r="D16" s="144" t="s">
        <v>24</v>
      </c>
      <c r="E16" s="144" t="s">
        <v>2</v>
      </c>
      <c r="F16" s="149">
        <f ca="1">IFERROR(INDEX(Data_Base_Response[],MATCH(Dashboard!$F$3,Data_Base_Response[Nama],0),MATCH($D16,Data_Base_Response[#Headers],0)),"")</f>
        <v>1</v>
      </c>
      <c r="G16" s="121" t="str">
        <f ca="1">IFERROR(INDEX(Data_Base_Response[],MATCH(Dashboard!$F$3,Data_Base_Response[Nama],0),MATCH($C16,Data_Base_Response[#Headers],0)),"")</f>
        <v xml:space="preserve">Santai. Kurang peduli akan waktu, kurang memiliki rasa urgensi, membuang-buang waktu, bukan pekerja yang tepat waktu </v>
      </c>
      <c r="H16" s="74"/>
      <c r="J16" s="137"/>
      <c r="K16" s="137"/>
      <c r="L16" s="74"/>
      <c r="M16" s="74"/>
      <c r="N16" s="74"/>
      <c r="O16" s="74"/>
      <c r="P16" s="74"/>
    </row>
    <row r="17" spans="1:16" ht="69.95" hidden="1" customHeight="1" x14ac:dyDescent="0.25">
      <c r="A17" s="160">
        <f>SUBTOTAL(103,PapiKostick[[#This Row],[Indikator]])</f>
        <v>0</v>
      </c>
      <c r="B17" s="145" t="s">
        <v>22</v>
      </c>
      <c r="C17" s="143" t="s">
        <v>25</v>
      </c>
      <c r="D17" s="144" t="s">
        <v>26</v>
      </c>
      <c r="E17" s="144" t="s">
        <v>2</v>
      </c>
      <c r="F17" s="150">
        <f ca="1">IFERROR(INDEX(Data_Base_Response[],MATCH(Dashboard!$F$3,Data_Base_Response[Nama],0),MATCH($D17,Data_Base_Response[#Headers],0)),"")</f>
        <v>5</v>
      </c>
      <c r="G17" s="146" t="str">
        <f ca="1">IFERROR(INDEX(Data_Base_Response[],MATCH(Dashboard!$F$3,Data_Base_Response[Nama],0),MATCH($C17,Data_Base_Response[#Headers],0)),"")</f>
        <v xml:space="preserve">Dapat bekerja di belakang meja dan senang jika sesekali harus terjun ke lapangan atau melaksanakan tugas-tugas yang bersifat mobile.  </v>
      </c>
      <c r="H17" s="74"/>
      <c r="J17" s="137"/>
      <c r="K17" s="137"/>
      <c r="L17" s="74"/>
      <c r="M17" s="74"/>
      <c r="N17" s="74"/>
      <c r="O17" s="74"/>
      <c r="P17" s="74"/>
    </row>
    <row r="18" spans="1:16" ht="69.95" hidden="1" customHeight="1" x14ac:dyDescent="0.25">
      <c r="A18" s="160">
        <f>SUBTOTAL(103,PapiKostick[[#This Row],[Indikator]])</f>
        <v>0</v>
      </c>
      <c r="B18" s="145" t="s">
        <v>27</v>
      </c>
      <c r="C18" s="143" t="s">
        <v>28</v>
      </c>
      <c r="D18" s="144" t="s">
        <v>29</v>
      </c>
      <c r="E18" s="144" t="s">
        <v>2</v>
      </c>
      <c r="F18" s="150">
        <f ca="1">IFERROR(INDEX(Data_Base_Response[],MATCH(Dashboard!$F$3,Data_Base_Response[Nama],0),MATCH($D18,Data_Base_Response[#Headers],0)),"")</f>
        <v>7</v>
      </c>
      <c r="G18" s="146" t="str">
        <f ca="1">IFERROR(INDEX(Data_Base_Response[],MATCH(Dashboard!$F$3,Data_Base_Response[Nama],0),MATCH($C18,Data_Base_Response[#Headers],0)),"")</f>
        <v xml:space="preserve">Membutuhkan uraian rinci mengenai tugas, dan batasan tanggung  jawab serta wewenang </v>
      </c>
      <c r="H18" s="74"/>
      <c r="J18" s="137"/>
      <c r="K18" s="137"/>
      <c r="L18" s="74"/>
      <c r="M18" s="74"/>
      <c r="N18" s="74"/>
      <c r="O18" s="74"/>
      <c r="P18" s="74"/>
    </row>
    <row r="19" spans="1:16" ht="69.95" hidden="1" customHeight="1" x14ac:dyDescent="0.25">
      <c r="A19" s="160">
        <f>SUBTOTAL(103,PapiKostick[[#This Row],[Indikator]])</f>
        <v>0</v>
      </c>
      <c r="B19" s="145" t="s">
        <v>27</v>
      </c>
      <c r="C19" s="143" t="s">
        <v>30</v>
      </c>
      <c r="D19" s="144" t="s">
        <v>31</v>
      </c>
      <c r="E19" s="144" t="s">
        <v>2</v>
      </c>
      <c r="F19" s="150">
        <f ca="1">IFERROR(INDEX(Data_Base_Response[],MATCH(Dashboard!$F$3,Data_Base_Response[Nama],0),MATCH($D19,Data_Base_Response[#Headers],0)),"")</f>
        <v>3</v>
      </c>
      <c r="G19" s="146" t="str">
        <f ca="1">IFERROR(INDEX(Data_Base_Response[],MATCH(Dashboard!$F$3,Data_Base_Response[Nama],0),MATCH($C19,Data_Base_Response[#Headers],0)),"")</f>
        <v>Otonom, dapat bekerja sendiri tanpa campur tangan orang lain, motivasi timbul krn pekerjaan itu sendiri, bukan krn pujian dr otoritas. Mempertanyakan otoritas, cenderung tidak puas thdp atasan, loya- litas lebih didasari kepentingan pribadi.</v>
      </c>
      <c r="H19" s="74"/>
      <c r="J19" s="137"/>
      <c r="K19" s="137"/>
      <c r="L19" s="74"/>
      <c r="M19" s="74"/>
      <c r="N19" s="74"/>
      <c r="O19" s="74"/>
      <c r="P19" s="74"/>
    </row>
    <row r="20" spans="1:16" ht="69.95" hidden="1" customHeight="1" x14ac:dyDescent="0.25">
      <c r="A20" s="160">
        <f>SUBTOTAL(103,PapiKostick[[#This Row],[Indikator]])</f>
        <v>0</v>
      </c>
      <c r="B20" s="145" t="s">
        <v>32</v>
      </c>
      <c r="C20" s="143" t="s">
        <v>33</v>
      </c>
      <c r="D20" s="144" t="s">
        <v>34</v>
      </c>
      <c r="E20" s="144" t="s">
        <v>2</v>
      </c>
      <c r="F20" s="150">
        <f ca="1">IFERROR(INDEX(Data_Base_Response[],MATCH(Dashboard!$F$3,Data_Base_Response[Nama],0),MATCH($D20,Data_Base_Response[#Headers],0)),"")</f>
        <v>7</v>
      </c>
      <c r="G20" s="146" t="str">
        <f ca="1">IFERROR(INDEX(Data_Base_Response[],MATCH(Dashboard!$F$3,Data_Base_Response[Nama],0),MATCH($C20,Data_Base_Response[#Headers],0)),"")</f>
        <v xml:space="preserve">Percaya diri dan ingin berperan sebagai pemimpin      </v>
      </c>
      <c r="H20" s="74"/>
      <c r="J20" s="137"/>
      <c r="K20" s="137"/>
      <c r="L20" s="74"/>
      <c r="M20" s="74"/>
      <c r="N20" s="74"/>
      <c r="O20" s="74"/>
      <c r="P20" s="74"/>
    </row>
    <row r="21" spans="1:16" ht="69.95" hidden="1" customHeight="1" x14ac:dyDescent="0.25">
      <c r="A21" s="160">
        <f>SUBTOTAL(103,PapiKostick[[#This Row],[Indikator]])</f>
        <v>0</v>
      </c>
      <c r="B21" s="145" t="s">
        <v>32</v>
      </c>
      <c r="C21" s="143" t="s">
        <v>35</v>
      </c>
      <c r="D21" s="144" t="s">
        <v>36</v>
      </c>
      <c r="E21" s="144" t="s">
        <v>2</v>
      </c>
      <c r="F21" s="150">
        <f ca="1">IFERROR(INDEX(Data_Base_Response[],MATCH(Dashboard!$F$3,Data_Base_Response[Nama],0),MATCH($D21,Data_Base_Response[#Headers],0)),"")</f>
        <v>7</v>
      </c>
      <c r="G21" s="146" t="str">
        <f ca="1">IFERROR(INDEX(Data_Base_Response[],MATCH(Dashboard!$F$3,Data_Base_Response[Nama],0),MATCH($C21,Data_Base_Response[#Headers],0)),"")</f>
        <v xml:space="preserve">Dominan dan bertanggung jawab, akan melakukan fungsi pengarahan, pengendalian dan pengawasan    </v>
      </c>
      <c r="H21" s="74"/>
      <c r="J21" s="137"/>
      <c r="K21" s="137"/>
      <c r="L21" s="74"/>
      <c r="M21" s="74"/>
      <c r="N21" s="74"/>
      <c r="O21" s="74"/>
      <c r="P21" s="74"/>
    </row>
    <row r="22" spans="1:16" ht="69.95" hidden="1" customHeight="1" x14ac:dyDescent="0.25">
      <c r="A22" s="160">
        <f>SUBTOTAL(103,PapiKostick[[#This Row],[Indikator]])</f>
        <v>0</v>
      </c>
      <c r="B22" s="145" t="s">
        <v>32</v>
      </c>
      <c r="C22" s="143" t="s">
        <v>37</v>
      </c>
      <c r="D22" s="144" t="s">
        <v>38</v>
      </c>
      <c r="E22" s="144" t="s">
        <v>2</v>
      </c>
      <c r="F22" s="150">
        <f ca="1">IFERROR(INDEX(Data_Base_Response[],MATCH(Dashboard!$F$3,Data_Base_Response[Nama],0),MATCH($D22,Data_Base_Response[#Headers],0)),"")</f>
        <v>4</v>
      </c>
      <c r="G22" s="146" t="str">
        <f ca="1">IFERROR(INDEX(Data_Base_Response[],MATCH(Dashboard!$F$3,Data_Base_Response[Nama],0),MATCH($C22,Data_Base_Response[#Headers],0)),"")</f>
        <v xml:space="preserve">Berhati - hati dlm pengambilan keputusan   </v>
      </c>
      <c r="H22" s="74"/>
      <c r="J22" s="137"/>
      <c r="K22" s="137"/>
      <c r="L22" s="74"/>
      <c r="M22" s="74"/>
      <c r="N22" s="74"/>
      <c r="O22" s="74"/>
      <c r="P22" s="74"/>
    </row>
    <row r="23" spans="1:16" ht="69.95" hidden="1" customHeight="1" x14ac:dyDescent="0.25">
      <c r="A23" s="160">
        <f>SUBTOTAL(103,PapiKostick[[#This Row],[Indikator]])</f>
        <v>0</v>
      </c>
      <c r="B23" s="145" t="s">
        <v>39</v>
      </c>
      <c r="C23" s="143" t="s">
        <v>40</v>
      </c>
      <c r="D23" s="144" t="s">
        <v>41</v>
      </c>
      <c r="E23" s="144" t="s">
        <v>2</v>
      </c>
      <c r="F23" s="150">
        <f ca="1">IFERROR(INDEX(Data_Base_Response[],MATCH(Dashboard!$F$3,Data_Base_Response[Nama],0),MATCH($D23,Data_Base_Response[#Headers],0)),"")</f>
        <v>4</v>
      </c>
      <c r="G23" s="146" t="str">
        <f ca="1">IFERROR(INDEX(Data_Base_Response[],MATCH(Dashboard!$F$3,Data_Base_Response[Nama],0),MATCH($C23,Data_Base_Response[#Headers],0)),"")</f>
        <v xml:space="preserve">Kurang percaya diri &amp; kurang aktif dlm menjalin hubungan sosial   </v>
      </c>
      <c r="H23" s="74"/>
      <c r="J23" s="137"/>
      <c r="K23" s="137"/>
      <c r="L23" s="74"/>
      <c r="M23" s="74"/>
      <c r="N23" s="74"/>
      <c r="O23" s="74"/>
      <c r="P23" s="74"/>
    </row>
    <row r="24" spans="1:16" ht="69.95" hidden="1" customHeight="1" x14ac:dyDescent="0.25">
      <c r="A24" s="160">
        <f>SUBTOTAL(103,PapiKostick[[#This Row],[Indikator]])</f>
        <v>0</v>
      </c>
      <c r="B24" s="145" t="s">
        <v>39</v>
      </c>
      <c r="C24" s="143" t="s">
        <v>42</v>
      </c>
      <c r="D24" s="144" t="s">
        <v>43</v>
      </c>
      <c r="E24" s="144" t="s">
        <v>2</v>
      </c>
      <c r="F24" s="150">
        <f ca="1">IFERROR(INDEX(Data_Base_Response[],MATCH(Dashboard!$F$3,Data_Base_Response[Nama],0),MATCH($D24,Data_Base_Response[#Headers],0)),"")</f>
        <v>3</v>
      </c>
      <c r="G24" s="146" t="str">
        <f ca="1">IFERROR(INDEX(Data_Base_Response[],MATCH(Dashboard!$F$3,Data_Base_Response[Nama],0),MATCH($C24,Data_Base_Response[#Headers],0)),"")</f>
        <v xml:space="preserve">Selektif dlm bergabung dg kelompok, hanya mau berhubungan dg kelompok di lingkungan kerja apabila bernilai &amp; sesuai minat, tdk terlalu mudah dipengaruhi.  </v>
      </c>
      <c r="H24" s="74"/>
      <c r="J24" s="137"/>
      <c r="K24" s="137"/>
      <c r="L24" s="74"/>
      <c r="M24" s="74"/>
      <c r="N24" s="74"/>
      <c r="O24" s="74"/>
      <c r="P24" s="74"/>
    </row>
    <row r="25" spans="1:16" ht="69.95" hidden="1" customHeight="1" x14ac:dyDescent="0.25">
      <c r="A25" s="160">
        <f>SUBTOTAL(103,PapiKostick[[#This Row],[Indikator]])</f>
        <v>0</v>
      </c>
      <c r="B25" s="145" t="s">
        <v>39</v>
      </c>
      <c r="C25" s="143" t="s">
        <v>44</v>
      </c>
      <c r="D25" s="144" t="s">
        <v>45</v>
      </c>
      <c r="E25" s="144" t="s">
        <v>2</v>
      </c>
      <c r="F25" s="150">
        <f ca="1">IFERROR(INDEX(Data_Base_Response[],MATCH(Dashboard!$F$3,Data_Base_Response[Nama],0),MATCH($D25,Data_Base_Response[#Headers],0)),"")</f>
        <v>2</v>
      </c>
      <c r="G25" s="146" t="str">
        <f ca="1">IFERROR(INDEX(Data_Base_Response[],MATCH(Dashboard!$F$3,Data_Base_Response[Nama],0),MATCH($C25,Data_Base_Response[#Headers],0)),"")</f>
        <v>Menjaga jarak, lebih memperhatikan hal - hal kedinasan, tdk mudah dipengaruhi oleh individu tertentu, objektif &amp; analitis. Tampil dingin, tdk acuh, tdk ramah, suka berahasia, mungkin tdk sadar akan pe- rasaan org lain, &amp; mungkin sulit menyesuaikan diri.</v>
      </c>
      <c r="H25" s="74"/>
      <c r="J25" s="137"/>
      <c r="K25" s="137"/>
      <c r="L25" s="74"/>
      <c r="M25" s="74"/>
      <c r="N25" s="74"/>
      <c r="O25" s="74"/>
      <c r="P25" s="74"/>
    </row>
    <row r="26" spans="1:16" ht="69.95" hidden="1" customHeight="1" x14ac:dyDescent="0.25">
      <c r="A26" s="160">
        <f>SUBTOTAL(103,PapiKostick[[#This Row],[Indikator]])</f>
        <v>0</v>
      </c>
      <c r="B26" s="145" t="s">
        <v>39</v>
      </c>
      <c r="C26" s="143" t="s">
        <v>46</v>
      </c>
      <c r="D26" s="144" t="s">
        <v>47</v>
      </c>
      <c r="E26" s="144" t="s">
        <v>2</v>
      </c>
      <c r="F26" s="150">
        <f ca="1">IFERROR(INDEX(Data_Base_Response[],MATCH(Dashboard!$F$3,Data_Base_Response[Nama],0),MATCH($D26,Data_Base_Response[#Headers],0)),"")</f>
        <v>4</v>
      </c>
      <c r="G26" s="146" t="str">
        <f ca="1">IFERROR(INDEX(Data_Base_Response[],MATCH(Dashboard!$F$3,Data_Base_Response[Nama],0),MATCH($C26,Data_Base_Response[#Headers],0)),"")</f>
        <v xml:space="preserve">Mengharapkan pengakuan lingkungan dan tidak mau diabaikan tetapi tidak mencari-cari perhatian </v>
      </c>
      <c r="H26" s="74"/>
      <c r="J26" s="137"/>
      <c r="K26" s="137"/>
      <c r="L26" s="74"/>
      <c r="M26" s="74"/>
      <c r="N26" s="74"/>
      <c r="O26" s="74"/>
      <c r="P26" s="74"/>
    </row>
    <row r="27" spans="1:16" ht="69.95" hidden="1" customHeight="1" x14ac:dyDescent="0.25">
      <c r="A27" s="160">
        <f>SUBTOTAL(103,PapiKostick[[#This Row],[Indikator]])</f>
        <v>0</v>
      </c>
      <c r="B27" s="145" t="s">
        <v>48</v>
      </c>
      <c r="C27" s="143" t="s">
        <v>49</v>
      </c>
      <c r="D27" s="144" t="s">
        <v>50</v>
      </c>
      <c r="E27" s="144" t="s">
        <v>2</v>
      </c>
      <c r="F27" s="150">
        <f ca="1">IFERROR(INDEX(Data_Base_Response[],MATCH(Dashboard!$F$3,Data_Base_Response[Nama],0),MATCH($D27,Data_Base_Response[#Headers],0)),"")</f>
        <v>6</v>
      </c>
      <c r="G27" s="146" t="str">
        <f ca="1">IFERROR(INDEX(Data_Base_Response[],MATCH(Dashboard!$F$3,Data_Base_Response[Nama],0),MATCH($C27,Data_Base_Response[#Headers],0)),"")</f>
        <v xml:space="preserve">Mampu mengungkap atau menyimpan perasaan, dapat mengen- dalikan emosi </v>
      </c>
      <c r="H27" s="74"/>
      <c r="J27" s="137"/>
      <c r="K27" s="137"/>
      <c r="L27" s="74"/>
      <c r="M27" s="74"/>
      <c r="N27" s="74"/>
      <c r="O27" s="74"/>
      <c r="P27" s="74"/>
    </row>
    <row r="28" spans="1:16" ht="69.95" hidden="1" customHeight="1" x14ac:dyDescent="0.25">
      <c r="A28" s="160">
        <f>SUBTOTAL(103,PapiKostick[[#This Row],[Indikator]])</f>
        <v>0</v>
      </c>
      <c r="B28" s="145" t="s">
        <v>48</v>
      </c>
      <c r="C28" s="143" t="s">
        <v>51</v>
      </c>
      <c r="D28" s="144" t="s">
        <v>52</v>
      </c>
      <c r="E28" s="144" t="s">
        <v>2</v>
      </c>
      <c r="F28" s="150">
        <f ca="1">IFERROR(INDEX(Data_Base_Response[],MATCH(Dashboard!$F$3,Data_Base_Response[Nama],0),MATCH($D28,Data_Base_Response[#Headers],0)),"")</f>
        <v>5</v>
      </c>
      <c r="G28" s="146" t="str">
        <f ca="1">IFERROR(INDEX(Data_Base_Response[],MATCH(Dashboard!$F$3,Data_Base_Response[Nama],0),MATCH($C28,Data_Base_Response[#Headers],0)),"")</f>
        <v xml:space="preserve">Tidak mencari atau menghindari konflik, mau mendengarkan pan- dangan orang lain tetapi dapat menjadi keras kepala saat memper- tahankan pandangannya.  </v>
      </c>
      <c r="H28" s="74"/>
      <c r="J28" s="137"/>
      <c r="K28" s="137"/>
      <c r="L28" s="74"/>
      <c r="M28" s="74"/>
      <c r="N28" s="74"/>
      <c r="O28" s="74"/>
      <c r="P28" s="74"/>
    </row>
    <row r="29" spans="1:16" ht="69.95" hidden="1" customHeight="1" x14ac:dyDescent="0.25">
      <c r="A29" s="160">
        <f>SUBTOTAL(103,PapiKostick[[#This Row],[Indikator]])</f>
        <v>0</v>
      </c>
      <c r="B29" s="145" t="s">
        <v>48</v>
      </c>
      <c r="C29" s="143" t="s">
        <v>53</v>
      </c>
      <c r="D29" s="144" t="s">
        <v>54</v>
      </c>
      <c r="E29" s="144" t="s">
        <v>2</v>
      </c>
      <c r="F29" s="150">
        <f ca="1">IFERROR(INDEX(Data_Base_Response[],MATCH(Dashboard!$F$3,Data_Base_Response[Nama],0),MATCH($D29,Data_Base_Response[#Headers],0)),"")</f>
        <v>7</v>
      </c>
      <c r="G29" s="146" t="str">
        <f ca="1">IFERROR(INDEX(Data_Base_Response[],MATCH(Dashboard!$F$3,Data_Base_Response[Nama],0),MATCH($C29,Data_Base_Response[#Headers],0)),"")</f>
        <v>Antusias terhadap perubahan dan akan mencari hal-hal baru, tetapi masih selektif (menilai kemanfaatannya)</v>
      </c>
      <c r="H29" s="74"/>
      <c r="J29" s="137"/>
      <c r="K29" s="137"/>
      <c r="L29" s="74"/>
      <c r="M29" s="74"/>
      <c r="N29" s="74"/>
      <c r="O29" s="74"/>
      <c r="P29" s="74"/>
    </row>
    <row r="30" spans="1:16" x14ac:dyDescent="0.25">
      <c r="H30" s="74"/>
      <c r="J30" s="158"/>
      <c r="K30" s="71"/>
      <c r="L30" s="74"/>
      <c r="M30" s="74"/>
      <c r="N30" s="74"/>
      <c r="O30" s="74"/>
      <c r="P30" s="74"/>
    </row>
    <row r="31" spans="1:16" x14ac:dyDescent="0.25">
      <c r="B31" s="120" t="str" cm="1">
        <f t="array" aca="1" ref="B31" ca="1">_xlfn.TEXTJOIN(", ",TRUE,INDEX(PapiKostick[Parameter],_xlfn.AGGREGATE(15,3,MATCH(MATCH(Unique_Parameter[],PapiKostick[Parameter],0),IF($A$10:$A$29=1,1,#N/A)*ROW(PapiKostick[Parameter])-9,0),ROW(OFFSET(A1,0,0,COUNT(MATCH(MATCH(Unique_Parameter[],PapiKostick[Parameter],0),IF($A$10:$A$29=1,1,#N/A)*ROW(PapiKostick[Parameter])-9,0)),1)))))</f>
        <v>SIKAP KERJA</v>
      </c>
      <c r="H31" s="74"/>
      <c r="J31" s="158"/>
      <c r="K31" s="71"/>
      <c r="L31" s="74"/>
      <c r="M31" s="74"/>
      <c r="N31" s="74"/>
      <c r="O31" s="74"/>
      <c r="P31" s="74"/>
    </row>
    <row r="32" spans="1:16" x14ac:dyDescent="0.25">
      <c r="B32" s="141" t="str" cm="1">
        <f t="array" aca="1" ref="B32" ca="1">INDEX(PapiKostick[Parameter],_xlfn.AGGREGATE(15,3,MATCH(MATCH(Unique_Parameter[],PapiKostick[Parameter],0),IF($A$10:$A$29=1,1,#N/A)*ROW(PapiKostick[Parameter])-9,0),ROW(OFFSET(A1,0,0,COUNT(MATCH(MATCH(Unique_Parameter[],PapiKostick[Parameter],0),IF($A$10:$A$29=1,1,#N/A)*ROW(PapiKostick[Parameter])-9,0)),1))))</f>
        <v>SIKAP KERJA</v>
      </c>
      <c r="D32" s="120"/>
      <c r="E32" s="120"/>
      <c r="F32" s="162"/>
      <c r="G32" s="152"/>
      <c r="H32" s="74"/>
      <c r="J32" s="158"/>
      <c r="K32" s="71"/>
      <c r="L32" s="74"/>
      <c r="M32" s="74"/>
      <c r="N32" s="74"/>
      <c r="O32" s="74"/>
      <c r="P32" s="74"/>
    </row>
    <row r="33" spans="3:16" x14ac:dyDescent="0.25">
      <c r="C33"/>
      <c r="D33"/>
      <c r="E33"/>
      <c r="G33" s="53"/>
      <c r="H33" s="74"/>
      <c r="J33" s="158"/>
      <c r="K33" s="71"/>
      <c r="L33" s="74"/>
      <c r="M33" s="74"/>
      <c r="N33" s="74"/>
      <c r="O33" s="74"/>
      <c r="P33" s="74"/>
    </row>
    <row r="34" spans="3:16" x14ac:dyDescent="0.25">
      <c r="C34"/>
      <c r="D34"/>
      <c r="E34"/>
      <c r="G34" s="53"/>
      <c r="H34" s="74"/>
      <c r="J34" s="158"/>
      <c r="K34" s="71"/>
      <c r="L34" s="74"/>
      <c r="M34" s="74"/>
      <c r="N34" s="74"/>
      <c r="O34" s="74"/>
      <c r="P34" s="74"/>
    </row>
    <row r="35" spans="3:16" x14ac:dyDescent="0.25">
      <c r="C35"/>
      <c r="D35"/>
      <c r="E35"/>
      <c r="G35" s="151"/>
      <c r="H35" s="74"/>
      <c r="K35" s="71"/>
      <c r="L35" s="74"/>
      <c r="M35" s="74"/>
      <c r="N35" s="74"/>
      <c r="O35" s="74"/>
      <c r="P35" s="74"/>
    </row>
    <row r="36" spans="3:16" x14ac:dyDescent="0.25">
      <c r="C36"/>
      <c r="D36"/>
      <c r="E36"/>
      <c r="G36" s="151"/>
      <c r="J36" s="158"/>
      <c r="K36" s="74"/>
      <c r="L36" s="74"/>
      <c r="M36" s="74"/>
      <c r="N36" s="74"/>
      <c r="O36" s="74"/>
      <c r="P36" s="74"/>
    </row>
    <row r="37" spans="3:16" x14ac:dyDescent="0.25">
      <c r="C37"/>
      <c r="D37"/>
      <c r="E37"/>
      <c r="G37" s="151"/>
      <c r="J37" s="158"/>
      <c r="K37" s="74"/>
      <c r="L37" s="74"/>
      <c r="M37" s="74"/>
      <c r="N37" s="74"/>
      <c r="O37" s="74"/>
      <c r="P37" s="74"/>
    </row>
    <row r="38" spans="3:16" x14ac:dyDescent="0.25">
      <c r="C38"/>
      <c r="D38"/>
      <c r="E38"/>
      <c r="G38" s="151"/>
      <c r="H38"/>
      <c r="J38" s="158"/>
      <c r="K38" s="74"/>
      <c r="L38" s="74"/>
      <c r="M38" s="74"/>
      <c r="N38" s="74"/>
      <c r="O38" s="74"/>
      <c r="P38" s="74"/>
    </row>
    <row r="39" spans="3:16" x14ac:dyDescent="0.25">
      <c r="C39"/>
      <c r="D39"/>
      <c r="E39"/>
      <c r="G39"/>
      <c r="H39"/>
      <c r="J39" s="158"/>
      <c r="K39" s="74"/>
      <c r="L39" s="74"/>
      <c r="M39" s="74"/>
      <c r="N39" s="74"/>
      <c r="O39" s="74"/>
      <c r="P39" s="74"/>
    </row>
    <row r="40" spans="3:16" x14ac:dyDescent="0.25">
      <c r="C40"/>
      <c r="D40"/>
      <c r="E40"/>
      <c r="F40" s="53"/>
      <c r="G40"/>
      <c r="H40"/>
      <c r="J40" s="158"/>
      <c r="K40" s="74"/>
      <c r="L40" s="74"/>
      <c r="M40" s="74"/>
      <c r="N40" s="74"/>
      <c r="O40" s="74"/>
      <c r="P40" s="74"/>
    </row>
    <row r="41" spans="3:16" x14ac:dyDescent="0.25">
      <c r="C41"/>
      <c r="D41"/>
      <c r="E41"/>
      <c r="F41" s="53"/>
      <c r="G41" s="131"/>
      <c r="J41" s="158"/>
      <c r="K41" s="74"/>
      <c r="L41" s="74"/>
      <c r="M41" s="74"/>
      <c r="N41" s="74"/>
      <c r="O41" s="74"/>
      <c r="P41" s="74"/>
    </row>
    <row r="42" spans="3:16" x14ac:dyDescent="0.25">
      <c r="C42"/>
      <c r="D42"/>
      <c r="E42"/>
      <c r="F42" s="122"/>
      <c r="G42" s="131"/>
      <c r="J42" s="158"/>
      <c r="K42" s="74"/>
      <c r="L42" s="74"/>
      <c r="M42" s="74"/>
      <c r="N42" s="74"/>
      <c r="O42" s="74"/>
      <c r="P42" s="74"/>
    </row>
    <row r="43" spans="3:16" x14ac:dyDescent="0.25">
      <c r="C43"/>
      <c r="D43"/>
      <c r="E43"/>
      <c r="F43" s="122"/>
      <c r="G43" s="131"/>
      <c r="J43" s="158"/>
      <c r="K43" s="74"/>
      <c r="L43" s="74"/>
      <c r="M43" s="74"/>
      <c r="N43" s="74"/>
      <c r="O43" s="74"/>
      <c r="P43" s="74"/>
    </row>
    <row r="44" spans="3:16" x14ac:dyDescent="0.25">
      <c r="C44"/>
      <c r="D44"/>
      <c r="E44"/>
      <c r="F44" s="122"/>
      <c r="G44" s="131"/>
      <c r="J44" s="158"/>
      <c r="K44" s="74"/>
      <c r="L44" s="74"/>
      <c r="M44" s="74"/>
      <c r="N44" s="74"/>
      <c r="O44" s="74"/>
      <c r="P44" s="74"/>
    </row>
    <row r="45" spans="3:16" x14ac:dyDescent="0.25">
      <c r="C45"/>
      <c r="D45"/>
      <c r="E45"/>
      <c r="F45" s="122"/>
      <c r="G45" s="131"/>
      <c r="J45" s="158"/>
      <c r="K45" s="74"/>
      <c r="L45" s="74"/>
      <c r="M45" s="74"/>
      <c r="N45" s="74"/>
      <c r="O45" s="74"/>
      <c r="P45" s="74"/>
    </row>
    <row r="46" spans="3:16" x14ac:dyDescent="0.25">
      <c r="C46"/>
      <c r="D46"/>
      <c r="E46"/>
      <c r="F46" s="122"/>
      <c r="G46" s="131"/>
      <c r="J46" s="158"/>
      <c r="K46" s="74"/>
      <c r="L46" s="74"/>
      <c r="M46" s="74"/>
      <c r="N46" s="74"/>
      <c r="O46" s="74"/>
      <c r="P46" s="74"/>
    </row>
    <row r="47" spans="3:16" x14ac:dyDescent="0.25">
      <c r="C47"/>
      <c r="D47"/>
      <c r="E47"/>
      <c r="F47" s="122"/>
      <c r="G47" s="131"/>
      <c r="J47" s="158"/>
      <c r="K47" s="74"/>
      <c r="L47" s="74"/>
      <c r="M47" s="74"/>
      <c r="N47" s="74"/>
      <c r="O47" s="74"/>
      <c r="P47" s="74"/>
    </row>
    <row r="48" spans="3:16" x14ac:dyDescent="0.25">
      <c r="C48"/>
      <c r="D48"/>
      <c r="E48"/>
      <c r="F48" s="122"/>
      <c r="G48" s="131"/>
      <c r="J48" s="158"/>
      <c r="K48" s="74"/>
      <c r="L48" s="74"/>
      <c r="M48" s="74"/>
      <c r="N48" s="74"/>
      <c r="O48" s="74"/>
      <c r="P48" s="74"/>
    </row>
    <row r="49" spans="3:16" x14ac:dyDescent="0.25">
      <c r="C49"/>
      <c r="D49"/>
      <c r="E49"/>
      <c r="F49" s="122"/>
      <c r="G49" s="131"/>
      <c r="J49" s="158"/>
      <c r="K49" s="74"/>
      <c r="L49" s="74"/>
      <c r="M49" s="74"/>
      <c r="N49" s="74"/>
      <c r="O49" s="74"/>
      <c r="P49" s="74"/>
    </row>
    <row r="50" spans="3:16" x14ac:dyDescent="0.25">
      <c r="C50" s="119"/>
      <c r="D50" s="113"/>
      <c r="E50" s="113"/>
      <c r="F50" s="122"/>
      <c r="G50" s="131"/>
      <c r="J50" s="158"/>
      <c r="K50" s="74"/>
      <c r="L50" s="74"/>
      <c r="M50" s="74"/>
      <c r="N50" s="74"/>
      <c r="O50" s="74"/>
      <c r="P50" s="74"/>
    </row>
    <row r="51" spans="3:16" x14ac:dyDescent="0.25">
      <c r="C51" s="119"/>
      <c r="D51" s="113"/>
      <c r="E51" s="113"/>
      <c r="F51" s="122"/>
      <c r="G51" s="131"/>
      <c r="J51" s="158"/>
      <c r="K51" s="74"/>
      <c r="L51" s="74"/>
      <c r="M51" s="74"/>
      <c r="N51" s="74"/>
      <c r="O51" s="74"/>
      <c r="P51" s="74"/>
    </row>
    <row r="52" spans="3:16" x14ac:dyDescent="0.25">
      <c r="C52" s="119"/>
      <c r="D52" s="113"/>
      <c r="E52" s="113"/>
      <c r="F52" s="122"/>
      <c r="G52" s="131"/>
      <c r="J52" s="158"/>
      <c r="K52" s="74"/>
      <c r="L52" s="74"/>
      <c r="M52" s="74"/>
      <c r="N52" s="74"/>
      <c r="O52" s="74"/>
      <c r="P52" s="74"/>
    </row>
    <row r="53" spans="3:16" x14ac:dyDescent="0.25">
      <c r="C53" s="119"/>
      <c r="D53" s="113"/>
      <c r="E53" s="113"/>
      <c r="F53" s="122"/>
      <c r="G53" s="131"/>
      <c r="J53" s="158"/>
      <c r="K53" s="74"/>
      <c r="L53" s="74"/>
      <c r="M53" s="74"/>
      <c r="N53" s="74"/>
      <c r="O53" s="74"/>
      <c r="P53" s="74"/>
    </row>
    <row r="54" spans="3:16" x14ac:dyDescent="0.25">
      <c r="C54" s="119"/>
      <c r="D54" s="113"/>
      <c r="E54" s="113"/>
      <c r="F54" s="122"/>
      <c r="G54" s="131"/>
      <c r="J54" s="158"/>
      <c r="K54" s="74"/>
      <c r="L54" s="74"/>
      <c r="M54" s="74"/>
      <c r="N54" s="74"/>
      <c r="O54" s="74"/>
      <c r="P54" s="74"/>
    </row>
    <row r="55" spans="3:16" x14ac:dyDescent="0.25">
      <c r="C55" s="119"/>
      <c r="D55" s="113"/>
      <c r="E55" s="113"/>
      <c r="F55" s="122"/>
      <c r="G55" s="131"/>
      <c r="J55" s="158"/>
      <c r="K55" s="74"/>
      <c r="L55" s="74"/>
      <c r="M55" s="74"/>
      <c r="N55" s="74"/>
      <c r="O55" s="74"/>
      <c r="P55" s="74"/>
    </row>
    <row r="56" spans="3:16" x14ac:dyDescent="0.25">
      <c r="C56" s="119"/>
      <c r="D56" s="113"/>
      <c r="E56" s="113"/>
      <c r="F56" s="122"/>
      <c r="G56" s="131"/>
      <c r="J56" s="158"/>
      <c r="K56" s="74"/>
      <c r="L56" s="74"/>
      <c r="M56" s="74"/>
      <c r="N56" s="74"/>
      <c r="O56" s="74"/>
      <c r="P56" s="74"/>
    </row>
    <row r="57" spans="3:16" x14ac:dyDescent="0.25">
      <c r="C57" s="119"/>
      <c r="D57" s="113"/>
      <c r="E57" s="113"/>
      <c r="F57" s="122"/>
      <c r="G57" s="131"/>
      <c r="J57" s="158"/>
      <c r="K57" s="74"/>
      <c r="L57" s="74"/>
      <c r="M57" s="74"/>
      <c r="N57" s="74"/>
      <c r="O57" s="74"/>
      <c r="P57" s="74"/>
    </row>
    <row r="58" spans="3:16" x14ac:dyDescent="0.25">
      <c r="C58" s="119"/>
      <c r="D58" s="113"/>
      <c r="E58" s="113"/>
      <c r="F58" s="122"/>
      <c r="G58" s="131"/>
      <c r="J58" s="158"/>
      <c r="K58" s="74"/>
      <c r="L58" s="74"/>
      <c r="M58" s="74"/>
      <c r="N58" s="74"/>
      <c r="O58" s="74"/>
      <c r="P58" s="74"/>
    </row>
    <row r="59" spans="3:16" x14ac:dyDescent="0.25">
      <c r="C59" s="119"/>
      <c r="D59" s="113"/>
      <c r="E59" s="113"/>
      <c r="F59" s="122"/>
      <c r="G59" s="131"/>
      <c r="J59" s="158"/>
      <c r="K59" s="74"/>
      <c r="L59" s="74"/>
      <c r="M59" s="74"/>
      <c r="N59" s="74"/>
      <c r="O59" s="74"/>
      <c r="P59" s="74"/>
    </row>
    <row r="60" spans="3:16" x14ac:dyDescent="0.25">
      <c r="C60" s="119"/>
      <c r="D60" s="113"/>
      <c r="E60" s="113"/>
      <c r="F60" s="122"/>
      <c r="G60" s="131"/>
      <c r="J60" s="158"/>
      <c r="K60" s="74"/>
      <c r="L60" s="74"/>
      <c r="M60" s="74"/>
      <c r="N60" s="74"/>
      <c r="O60" s="74"/>
      <c r="P60" s="74"/>
    </row>
    <row r="61" spans="3:16" x14ac:dyDescent="0.25">
      <c r="C61" s="119"/>
      <c r="D61" s="113"/>
      <c r="E61" s="113"/>
      <c r="F61" s="122"/>
      <c r="G61" s="131"/>
      <c r="J61" s="158"/>
      <c r="K61" s="74"/>
      <c r="L61" s="74"/>
      <c r="M61" s="74"/>
      <c r="N61" s="74"/>
      <c r="O61" s="74"/>
      <c r="P61" s="74"/>
    </row>
    <row r="62" spans="3:16" x14ac:dyDescent="0.25">
      <c r="C62" s="119"/>
      <c r="D62" s="113"/>
      <c r="E62" s="113"/>
      <c r="F62" s="122"/>
      <c r="G62" s="131"/>
      <c r="J62" s="158"/>
      <c r="K62" s="74"/>
      <c r="L62" s="74"/>
      <c r="M62" s="74"/>
      <c r="N62" s="74"/>
      <c r="O62" s="74"/>
      <c r="P62" s="74"/>
    </row>
    <row r="63" spans="3:16" x14ac:dyDescent="0.25">
      <c r="C63" s="119"/>
      <c r="D63" s="113"/>
      <c r="G63" s="131"/>
      <c r="J63" s="158"/>
      <c r="K63" s="74"/>
      <c r="L63" s="74"/>
      <c r="M63" s="74"/>
      <c r="N63" s="74"/>
      <c r="O63" s="74"/>
      <c r="P63" s="74"/>
    </row>
    <row r="64" spans="3:16" x14ac:dyDescent="0.25">
      <c r="J64" s="158"/>
      <c r="K64" s="74"/>
      <c r="L64" s="74"/>
      <c r="M64" s="74"/>
      <c r="N64" s="74"/>
      <c r="O64" s="74"/>
      <c r="P64" s="74"/>
    </row>
    <row r="65" spans="10:16" x14ac:dyDescent="0.25">
      <c r="J65" s="158"/>
      <c r="K65" s="74"/>
      <c r="L65" s="74"/>
      <c r="M65" s="74"/>
      <c r="N65" s="74"/>
      <c r="O65" s="74"/>
      <c r="P65" s="74"/>
    </row>
    <row r="66" spans="10:16" x14ac:dyDescent="0.25">
      <c r="J66" s="158"/>
      <c r="K66" s="74"/>
      <c r="L66" s="74"/>
      <c r="M66" s="74"/>
      <c r="N66" s="74"/>
      <c r="O66" s="74"/>
      <c r="P66" s="74"/>
    </row>
    <row r="67" spans="10:16" x14ac:dyDescent="0.25">
      <c r="J67" s="158"/>
      <c r="K67" s="74"/>
      <c r="L67" s="74"/>
      <c r="M67" s="74"/>
      <c r="N67" s="74"/>
      <c r="O67" s="74"/>
      <c r="P67" s="74"/>
    </row>
    <row r="68" spans="10:16" x14ac:dyDescent="0.25">
      <c r="J68" s="158"/>
      <c r="K68" s="74"/>
      <c r="L68" s="74"/>
      <c r="M68" s="74"/>
      <c r="N68" s="74"/>
      <c r="O68" s="74"/>
      <c r="P68" s="74"/>
    </row>
    <row r="69" spans="10:16" x14ac:dyDescent="0.25">
      <c r="J69" s="158"/>
      <c r="K69" s="74"/>
      <c r="L69" s="74"/>
      <c r="M69" s="74"/>
      <c r="N69" s="74"/>
      <c r="O69" s="74"/>
      <c r="P69" s="74"/>
    </row>
    <row r="70" spans="10:16" x14ac:dyDescent="0.25">
      <c r="J70" s="158"/>
      <c r="K70" s="74"/>
      <c r="L70" s="74"/>
      <c r="M70" s="74"/>
      <c r="N70" s="74"/>
      <c r="O70" s="74"/>
      <c r="P70" s="74"/>
    </row>
    <row r="71" spans="10:16" x14ac:dyDescent="0.25">
      <c r="J71" s="158"/>
      <c r="K71" s="74"/>
      <c r="L71" s="74"/>
      <c r="M71" s="74"/>
      <c r="N71" s="74"/>
      <c r="O71" s="74"/>
      <c r="P71" s="74"/>
    </row>
    <row r="72" spans="10:16" x14ac:dyDescent="0.25">
      <c r="J72" s="158"/>
      <c r="K72" s="74"/>
      <c r="L72" s="74"/>
      <c r="M72" s="74"/>
      <c r="N72" s="74"/>
      <c r="O72" s="74"/>
      <c r="P72" s="74"/>
    </row>
    <row r="73" spans="10:16" x14ac:dyDescent="0.25">
      <c r="J73" s="158"/>
      <c r="K73" s="74"/>
      <c r="L73" s="74"/>
      <c r="M73" s="74"/>
      <c r="N73" s="74"/>
      <c r="O73" s="74"/>
      <c r="P73" s="74"/>
    </row>
    <row r="74" spans="10:16" x14ac:dyDescent="0.25">
      <c r="J74" s="158"/>
      <c r="K74" s="74"/>
      <c r="L74" s="74"/>
      <c r="M74" s="74"/>
      <c r="N74" s="74"/>
      <c r="O74" s="74"/>
      <c r="P74" s="74"/>
    </row>
    <row r="75" spans="10:16" x14ac:dyDescent="0.25">
      <c r="J75" s="158"/>
      <c r="K75" s="74"/>
      <c r="L75" s="74"/>
      <c r="M75" s="74"/>
      <c r="N75" s="74"/>
      <c r="O75" s="74"/>
      <c r="P75" s="74"/>
    </row>
    <row r="76" spans="10:16" x14ac:dyDescent="0.25">
      <c r="J76" s="158"/>
      <c r="K76" s="74"/>
      <c r="L76" s="74"/>
      <c r="M76" s="74"/>
      <c r="N76" s="74"/>
      <c r="O76" s="74"/>
      <c r="P76" s="74"/>
    </row>
    <row r="77" spans="10:16" x14ac:dyDescent="0.25">
      <c r="J77" s="158"/>
      <c r="K77" s="74"/>
      <c r="L77" s="74"/>
      <c r="M77" s="74"/>
      <c r="N77" s="74"/>
      <c r="O77" s="74"/>
      <c r="P77" s="74"/>
    </row>
    <row r="78" spans="10:16" x14ac:dyDescent="0.25">
      <c r="J78" s="158"/>
      <c r="K78" s="74"/>
      <c r="L78" s="74"/>
      <c r="M78" s="74"/>
      <c r="N78" s="74"/>
      <c r="O78" s="74"/>
      <c r="P78" s="74"/>
    </row>
    <row r="79" spans="10:16" x14ac:dyDescent="0.25">
      <c r="J79" s="158"/>
      <c r="K79" s="74"/>
      <c r="L79" s="74"/>
      <c r="M79" s="74"/>
      <c r="N79" s="74"/>
      <c r="O79" s="74"/>
      <c r="P79" s="74"/>
    </row>
    <row r="80" spans="10:16" x14ac:dyDescent="0.25">
      <c r="J80" s="158"/>
      <c r="K80" s="74"/>
      <c r="L80" s="74"/>
      <c r="M80" s="74"/>
      <c r="N80" s="74"/>
      <c r="O80" s="74"/>
      <c r="P80" s="74"/>
    </row>
    <row r="81" spans="3:16" x14ac:dyDescent="0.25">
      <c r="J81" s="158"/>
      <c r="K81" s="74"/>
      <c r="L81" s="74"/>
      <c r="M81" s="74"/>
      <c r="N81" s="74"/>
      <c r="O81" s="74"/>
      <c r="P81" s="74"/>
    </row>
    <row r="82" spans="3:16" x14ac:dyDescent="0.25">
      <c r="J82" s="158"/>
      <c r="K82" s="74"/>
      <c r="L82" s="74"/>
      <c r="M82" s="74"/>
      <c r="N82" s="74"/>
      <c r="O82" s="74"/>
      <c r="P82" s="74"/>
    </row>
    <row r="83" spans="3:16" x14ac:dyDescent="0.25">
      <c r="J83" s="158"/>
      <c r="K83" s="74"/>
      <c r="L83" s="74"/>
      <c r="M83" s="74"/>
      <c r="N83" s="74"/>
      <c r="O83" s="74"/>
      <c r="P83" s="74"/>
    </row>
    <row r="84" spans="3:16" x14ac:dyDescent="0.25">
      <c r="E84" s="113"/>
      <c r="F84" s="122"/>
      <c r="J84" s="158"/>
      <c r="K84" s="74"/>
      <c r="L84" s="74"/>
      <c r="M84" s="74"/>
      <c r="N84" s="74"/>
      <c r="O84" s="74"/>
      <c r="P84" s="74"/>
    </row>
    <row r="85" spans="3:16" x14ac:dyDescent="0.25">
      <c r="C85" s="119"/>
      <c r="D85" s="113"/>
      <c r="E85" s="113"/>
      <c r="F85" s="122"/>
      <c r="G85" s="123"/>
      <c r="J85" s="158"/>
      <c r="K85" s="74"/>
      <c r="L85" s="74"/>
      <c r="M85" s="74"/>
      <c r="N85" s="74"/>
      <c r="O85" s="74"/>
      <c r="P85" s="74"/>
    </row>
    <row r="86" spans="3:16" x14ac:dyDescent="0.25">
      <c r="C86" s="119"/>
      <c r="D86" s="124"/>
      <c r="E86" s="113"/>
      <c r="F86" s="122"/>
      <c r="J86" s="158"/>
      <c r="K86" s="74"/>
      <c r="L86" s="74"/>
      <c r="M86" s="74"/>
      <c r="N86" s="74"/>
      <c r="O86" s="74"/>
      <c r="P86" s="74"/>
    </row>
    <row r="87" spans="3:16" x14ac:dyDescent="0.25">
      <c r="C87" s="119"/>
      <c r="D87" s="124"/>
      <c r="E87" s="113"/>
      <c r="F87" s="122"/>
      <c r="J87" s="158"/>
      <c r="K87" s="74"/>
      <c r="L87" s="74"/>
      <c r="M87" s="74"/>
      <c r="N87" s="74"/>
      <c r="O87" s="74"/>
      <c r="P87" s="74"/>
    </row>
    <row r="88" spans="3:16" x14ac:dyDescent="0.25">
      <c r="C88" s="119"/>
      <c r="D88" s="124"/>
      <c r="E88" s="113"/>
      <c r="F88" s="122"/>
      <c r="J88" s="158"/>
      <c r="K88" s="74"/>
      <c r="L88" s="74"/>
      <c r="M88" s="74"/>
      <c r="N88" s="74"/>
      <c r="O88" s="74"/>
      <c r="P88" s="74"/>
    </row>
    <row r="89" spans="3:16" x14ac:dyDescent="0.25">
      <c r="C89" s="119"/>
      <c r="D89" s="124"/>
      <c r="E89" s="113"/>
      <c r="F89" s="122"/>
      <c r="J89" s="158"/>
      <c r="K89" s="74"/>
      <c r="L89" s="74"/>
      <c r="M89" s="74"/>
      <c r="N89" s="74"/>
      <c r="O89" s="74"/>
      <c r="P89" s="74"/>
    </row>
    <row r="90" spans="3:16" x14ac:dyDescent="0.25">
      <c r="C90" s="119"/>
      <c r="D90" s="124"/>
      <c r="E90" s="113"/>
      <c r="F90" s="122"/>
      <c r="J90" s="158"/>
      <c r="K90" s="74"/>
      <c r="L90" s="74"/>
      <c r="M90" s="74"/>
      <c r="N90" s="74"/>
      <c r="O90" s="74"/>
      <c r="P90" s="74"/>
    </row>
    <row r="91" spans="3:16" x14ac:dyDescent="0.25">
      <c r="C91" s="119"/>
      <c r="D91" s="124"/>
      <c r="E91" s="113"/>
      <c r="F91" s="122"/>
      <c r="J91" s="158"/>
      <c r="K91" s="74"/>
      <c r="L91" s="74"/>
      <c r="M91" s="74"/>
      <c r="N91" s="74"/>
      <c r="O91" s="74"/>
      <c r="P91" s="74"/>
    </row>
    <row r="92" spans="3:16" x14ac:dyDescent="0.25">
      <c r="C92" s="119"/>
      <c r="D92" s="124"/>
      <c r="E92" s="113"/>
      <c r="F92" s="122"/>
      <c r="J92" s="158"/>
      <c r="K92" s="74"/>
      <c r="L92" s="74"/>
      <c r="M92" s="74"/>
      <c r="N92" s="74"/>
      <c r="O92" s="74"/>
      <c r="P92" s="74"/>
    </row>
    <row r="93" spans="3:16" x14ac:dyDescent="0.25">
      <c r="C93" s="119"/>
      <c r="D93" s="124"/>
      <c r="E93" s="113"/>
      <c r="F93" s="122"/>
      <c r="J93" s="158"/>
      <c r="K93" s="74"/>
      <c r="L93" s="74"/>
      <c r="M93" s="74"/>
      <c r="N93" s="74"/>
      <c r="O93" s="74"/>
      <c r="P93" s="74"/>
    </row>
    <row r="94" spans="3:16" x14ac:dyDescent="0.25">
      <c r="C94" s="119"/>
      <c r="D94" s="124"/>
      <c r="E94" s="113"/>
      <c r="F94" s="122"/>
      <c r="J94" s="158"/>
      <c r="K94" s="74"/>
      <c r="L94" s="74"/>
      <c r="M94" s="74"/>
      <c r="N94" s="74"/>
      <c r="O94" s="74"/>
      <c r="P94" s="74"/>
    </row>
    <row r="95" spans="3:16" x14ac:dyDescent="0.25">
      <c r="C95" s="119"/>
      <c r="D95" s="124"/>
      <c r="E95" s="113"/>
      <c r="J95" s="158"/>
      <c r="K95" s="74"/>
      <c r="L95" s="74"/>
      <c r="M95" s="74"/>
      <c r="N95" s="74"/>
      <c r="O95" s="74"/>
      <c r="P95" s="74"/>
    </row>
    <row r="96" spans="3:16" x14ac:dyDescent="0.25">
      <c r="C96" s="119"/>
      <c r="D96" s="124"/>
      <c r="E96" s="113"/>
      <c r="J96" s="158"/>
      <c r="K96" s="74"/>
      <c r="L96" s="74"/>
      <c r="M96" s="74"/>
      <c r="N96" s="74"/>
      <c r="O96" s="74"/>
      <c r="P96" s="74"/>
    </row>
    <row r="97" spans="3:16" x14ac:dyDescent="0.25">
      <c r="C97" s="119"/>
      <c r="D97" s="124"/>
      <c r="E97" s="113"/>
      <c r="J97" s="158"/>
      <c r="K97" s="74"/>
      <c r="L97" s="74"/>
      <c r="M97" s="74"/>
      <c r="N97" s="74"/>
      <c r="O97" s="74"/>
      <c r="P97" s="74"/>
    </row>
    <row r="98" spans="3:16" x14ac:dyDescent="0.25">
      <c r="C98" s="119"/>
      <c r="D98" s="124"/>
      <c r="E98" s="113"/>
      <c r="J98" s="158"/>
      <c r="K98" s="74"/>
      <c r="L98" s="74"/>
      <c r="M98" s="74"/>
      <c r="N98" s="74"/>
      <c r="O98" s="74"/>
      <c r="P98" s="74"/>
    </row>
    <row r="99" spans="3:16" x14ac:dyDescent="0.25">
      <c r="C99" s="119"/>
      <c r="D99" s="124"/>
      <c r="E99" s="113"/>
      <c r="J99" s="158"/>
      <c r="K99" s="74"/>
      <c r="L99" s="74"/>
      <c r="M99" s="74"/>
      <c r="N99" s="74"/>
      <c r="O99" s="74"/>
      <c r="P99" s="74"/>
    </row>
    <row r="100" spans="3:16" x14ac:dyDescent="0.25">
      <c r="C100" s="119"/>
      <c r="D100" s="124"/>
      <c r="E100" s="113"/>
      <c r="J100" s="158"/>
      <c r="K100" s="74"/>
      <c r="L100" s="74"/>
      <c r="M100" s="74"/>
      <c r="N100" s="74"/>
      <c r="O100" s="74"/>
      <c r="P100" s="74"/>
    </row>
    <row r="101" spans="3:16" x14ac:dyDescent="0.25">
      <c r="C101" s="119"/>
      <c r="D101" s="124"/>
      <c r="E101" s="113"/>
      <c r="J101" s="158"/>
      <c r="K101" s="74"/>
      <c r="L101" s="74"/>
      <c r="M101" s="74"/>
      <c r="N101" s="74"/>
      <c r="O101" s="74"/>
      <c r="P101" s="74"/>
    </row>
    <row r="102" spans="3:16" x14ac:dyDescent="0.25">
      <c r="C102" s="119"/>
      <c r="D102" s="124"/>
      <c r="E102" s="113"/>
      <c r="J102" s="158"/>
      <c r="K102" s="74"/>
      <c r="L102" s="74"/>
      <c r="M102" s="74"/>
      <c r="N102" s="74"/>
      <c r="O102" s="74"/>
      <c r="P102" s="74"/>
    </row>
    <row r="103" spans="3:16" x14ac:dyDescent="0.25">
      <c r="C103" s="119"/>
      <c r="D103" s="124"/>
      <c r="E103" s="113"/>
      <c r="J103" s="158"/>
      <c r="K103" s="74"/>
      <c r="L103" s="74"/>
      <c r="M103" s="74"/>
      <c r="N103" s="74"/>
      <c r="O103" s="74"/>
      <c r="P103" s="74"/>
    </row>
    <row r="104" spans="3:16" x14ac:dyDescent="0.25">
      <c r="C104" s="119"/>
      <c r="D104" s="124"/>
      <c r="E104" s="113"/>
      <c r="J104" s="158"/>
      <c r="K104" s="74"/>
      <c r="L104" s="74"/>
      <c r="M104" s="74"/>
      <c r="N104" s="74"/>
      <c r="O104" s="74"/>
      <c r="P104" s="74"/>
    </row>
    <row r="105" spans="3:16" x14ac:dyDescent="0.25">
      <c r="C105" s="119"/>
      <c r="D105" s="124"/>
      <c r="E105" s="113"/>
      <c r="J105" s="158"/>
      <c r="K105" s="74"/>
      <c r="L105" s="74"/>
      <c r="M105" s="74"/>
      <c r="N105" s="74"/>
      <c r="O105" s="74"/>
      <c r="P105" s="74"/>
    </row>
    <row r="106" spans="3:16" x14ac:dyDescent="0.25">
      <c r="C106" s="119"/>
      <c r="D106" s="124"/>
      <c r="E106" s="113"/>
      <c r="J106" s="158"/>
      <c r="K106" s="74"/>
      <c r="L106" s="74"/>
      <c r="M106" s="74"/>
      <c r="N106" s="74"/>
      <c r="O106" s="74"/>
      <c r="P106" s="74"/>
    </row>
    <row r="107" spans="3:16" x14ac:dyDescent="0.25">
      <c r="C107" s="119"/>
      <c r="D107" s="124"/>
      <c r="E107" s="113"/>
      <c r="J107" s="158"/>
      <c r="K107" s="74"/>
      <c r="L107" s="74"/>
      <c r="M107" s="74"/>
      <c r="N107" s="74"/>
      <c r="O107" s="74"/>
      <c r="P107" s="74"/>
    </row>
    <row r="108" spans="3:16" x14ac:dyDescent="0.25">
      <c r="C108" s="119"/>
      <c r="D108" s="124"/>
      <c r="E108" s="113"/>
      <c r="J108" s="158"/>
      <c r="K108" s="74"/>
      <c r="L108" s="74"/>
      <c r="M108" s="74"/>
      <c r="N108" s="74"/>
      <c r="O108" s="74"/>
      <c r="P108" s="74"/>
    </row>
    <row r="109" spans="3:16" x14ac:dyDescent="0.25">
      <c r="C109" s="119"/>
      <c r="D109" s="124"/>
      <c r="E109" s="113"/>
      <c r="J109" s="158"/>
      <c r="K109" s="74"/>
      <c r="L109" s="74"/>
      <c r="M109" s="74"/>
      <c r="N109" s="74"/>
      <c r="O109" s="74"/>
      <c r="P109" s="74"/>
    </row>
    <row r="110" spans="3:16" x14ac:dyDescent="0.25">
      <c r="C110" s="119"/>
      <c r="D110" s="124"/>
      <c r="E110" s="113"/>
      <c r="J110" s="158"/>
      <c r="K110" s="74"/>
      <c r="L110" s="74"/>
      <c r="M110" s="74"/>
      <c r="N110" s="74"/>
      <c r="O110" s="74"/>
      <c r="P110" s="74"/>
    </row>
    <row r="111" spans="3:16" x14ac:dyDescent="0.25">
      <c r="C111" s="119"/>
      <c r="D111" s="124"/>
      <c r="E111" s="113"/>
      <c r="J111" s="158"/>
      <c r="K111" s="74"/>
      <c r="L111" s="74"/>
      <c r="M111" s="74"/>
      <c r="N111" s="74"/>
      <c r="O111" s="74"/>
      <c r="P111" s="74"/>
    </row>
    <row r="112" spans="3:16" x14ac:dyDescent="0.25">
      <c r="C112" s="119"/>
      <c r="D112" s="124"/>
      <c r="E112" s="113"/>
      <c r="J112" s="158"/>
      <c r="K112" s="74"/>
      <c r="L112" s="74"/>
      <c r="M112" s="74"/>
      <c r="N112" s="74"/>
      <c r="O112" s="74"/>
      <c r="P112" s="74"/>
    </row>
    <row r="113" spans="3:16" x14ac:dyDescent="0.25">
      <c r="C113" s="119"/>
      <c r="D113" s="124"/>
      <c r="E113" s="113"/>
      <c r="J113" s="158"/>
      <c r="K113" s="74"/>
      <c r="L113" s="74"/>
      <c r="M113" s="74"/>
      <c r="N113" s="74"/>
      <c r="O113" s="74"/>
      <c r="P113" s="74"/>
    </row>
    <row r="114" spans="3:16" x14ac:dyDescent="0.25">
      <c r="C114" s="119"/>
      <c r="D114" s="124"/>
      <c r="E114" s="113"/>
      <c r="J114" s="158"/>
      <c r="K114" s="74"/>
      <c r="L114" s="74"/>
      <c r="M114" s="74"/>
      <c r="N114" s="74"/>
      <c r="O114" s="74"/>
      <c r="P114" s="74"/>
    </row>
    <row r="115" spans="3:16" x14ac:dyDescent="0.25">
      <c r="C115" s="119"/>
      <c r="D115" s="124"/>
      <c r="E115" s="113"/>
      <c r="J115" s="158"/>
      <c r="K115" s="74"/>
      <c r="L115" s="74"/>
      <c r="M115" s="74"/>
      <c r="N115" s="74"/>
      <c r="O115" s="74"/>
      <c r="P115" s="74"/>
    </row>
    <row r="116" spans="3:16" x14ac:dyDescent="0.25">
      <c r="C116" s="119"/>
      <c r="D116" s="124"/>
      <c r="E116" s="113"/>
      <c r="J116" s="158"/>
      <c r="K116" s="74"/>
      <c r="L116" s="74"/>
      <c r="M116" s="74"/>
      <c r="N116" s="74"/>
      <c r="O116" s="74"/>
      <c r="P116" s="74"/>
    </row>
    <row r="117" spans="3:16" x14ac:dyDescent="0.25">
      <c r="C117" s="119"/>
      <c r="D117" s="124"/>
      <c r="E117" s="113"/>
      <c r="J117" s="158"/>
      <c r="K117" s="74"/>
      <c r="L117" s="74"/>
      <c r="M117" s="74"/>
      <c r="N117" s="74"/>
      <c r="O117" s="74"/>
      <c r="P117" s="74"/>
    </row>
    <row r="118" spans="3:16" x14ac:dyDescent="0.25">
      <c r="C118" s="119"/>
      <c r="D118" s="124"/>
      <c r="E118" s="113"/>
      <c r="J118" s="158"/>
      <c r="K118" s="74"/>
      <c r="L118" s="74"/>
      <c r="M118" s="74"/>
      <c r="N118" s="74"/>
      <c r="O118" s="74"/>
      <c r="P118" s="74"/>
    </row>
    <row r="119" spans="3:16" x14ac:dyDescent="0.25">
      <c r="C119" s="119"/>
      <c r="D119" s="124"/>
      <c r="E119" s="113"/>
      <c r="J119" s="158"/>
      <c r="K119" s="74"/>
      <c r="L119" s="74"/>
      <c r="M119" s="74"/>
      <c r="N119" s="74"/>
      <c r="O119" s="74"/>
      <c r="P119" s="74"/>
    </row>
    <row r="120" spans="3:16" x14ac:dyDescent="0.25">
      <c r="C120" s="119"/>
      <c r="D120" s="124"/>
      <c r="E120" s="113"/>
      <c r="J120" s="158"/>
      <c r="K120" s="74"/>
      <c r="L120" s="74"/>
      <c r="M120" s="74"/>
      <c r="N120" s="74"/>
      <c r="O120" s="74"/>
      <c r="P120" s="74"/>
    </row>
    <row r="121" spans="3:16" x14ac:dyDescent="0.25">
      <c r="C121" s="119"/>
      <c r="D121" s="124"/>
      <c r="E121" s="113"/>
      <c r="J121" s="158"/>
      <c r="K121" s="74"/>
      <c r="L121" s="74"/>
      <c r="M121" s="74"/>
      <c r="N121" s="74"/>
      <c r="O121" s="74"/>
      <c r="P121" s="74"/>
    </row>
    <row r="122" spans="3:16" x14ac:dyDescent="0.25">
      <c r="C122" s="119"/>
      <c r="D122" s="124"/>
      <c r="E122" s="113"/>
      <c r="J122" s="158"/>
      <c r="K122" s="74"/>
      <c r="L122" s="74"/>
      <c r="M122" s="74"/>
      <c r="N122" s="74"/>
      <c r="O122" s="74"/>
      <c r="P122" s="74"/>
    </row>
    <row r="123" spans="3:16" x14ac:dyDescent="0.25">
      <c r="C123" s="119"/>
      <c r="D123" s="124"/>
      <c r="E123" s="113"/>
      <c r="J123" s="158"/>
      <c r="K123" s="74"/>
      <c r="L123" s="74"/>
      <c r="M123" s="74"/>
      <c r="N123" s="74"/>
      <c r="O123" s="74"/>
      <c r="P123" s="74"/>
    </row>
    <row r="124" spans="3:16" x14ac:dyDescent="0.25">
      <c r="C124" s="119"/>
      <c r="D124" s="124"/>
      <c r="E124" s="113"/>
      <c r="J124" s="158"/>
      <c r="K124" s="74"/>
      <c r="L124" s="74"/>
      <c r="M124" s="74"/>
      <c r="N124" s="74"/>
      <c r="O124" s="74"/>
      <c r="P124" s="74"/>
    </row>
    <row r="125" spans="3:16" x14ac:dyDescent="0.25">
      <c r="C125" s="119"/>
      <c r="D125" s="124"/>
      <c r="E125" s="113"/>
      <c r="J125" s="158"/>
      <c r="K125" s="74"/>
      <c r="L125" s="74"/>
      <c r="M125" s="74"/>
      <c r="N125" s="74"/>
      <c r="O125" s="74"/>
      <c r="P125" s="74"/>
    </row>
    <row r="126" spans="3:16" x14ac:dyDescent="0.25">
      <c r="C126" s="119"/>
      <c r="D126" s="124"/>
      <c r="E126" s="113"/>
      <c r="J126" s="158"/>
      <c r="K126" s="74"/>
      <c r="L126" s="74"/>
      <c r="M126" s="74"/>
      <c r="N126" s="74"/>
      <c r="O126" s="74"/>
      <c r="P126" s="74"/>
    </row>
    <row r="127" spans="3:16" x14ac:dyDescent="0.25">
      <c r="C127" s="119"/>
      <c r="D127" s="124"/>
      <c r="E127" s="113"/>
      <c r="J127" s="158"/>
      <c r="K127" s="74"/>
      <c r="L127" s="74"/>
      <c r="M127" s="74"/>
      <c r="N127" s="74"/>
      <c r="O127" s="74"/>
      <c r="P127" s="74"/>
    </row>
    <row r="128" spans="3:16" x14ac:dyDescent="0.25">
      <c r="C128" s="119"/>
      <c r="D128" s="124"/>
      <c r="E128" s="113"/>
      <c r="J128" s="158"/>
      <c r="K128" s="74"/>
      <c r="L128" s="74"/>
      <c r="M128" s="74"/>
      <c r="N128" s="74"/>
      <c r="O128" s="74"/>
      <c r="P128" s="74"/>
    </row>
    <row r="129" spans="3:16" x14ac:dyDescent="0.25">
      <c r="C129" s="119"/>
      <c r="D129" s="124"/>
      <c r="E129" s="113"/>
      <c r="J129" s="158"/>
      <c r="K129" s="74"/>
      <c r="L129" s="74"/>
      <c r="M129" s="74"/>
      <c r="N129" s="74"/>
      <c r="O129" s="74"/>
      <c r="P129" s="74"/>
    </row>
    <row r="130" spans="3:16" x14ac:dyDescent="0.25">
      <c r="C130" s="119"/>
      <c r="D130" s="124"/>
      <c r="E130" s="113"/>
      <c r="J130" s="158"/>
      <c r="K130" s="74"/>
      <c r="L130" s="74"/>
      <c r="M130" s="74"/>
      <c r="N130" s="74"/>
      <c r="O130" s="74"/>
      <c r="P130" s="74"/>
    </row>
    <row r="131" spans="3:16" x14ac:dyDescent="0.25">
      <c r="C131" s="119"/>
      <c r="D131" s="124"/>
      <c r="E131" s="113"/>
      <c r="J131" s="158"/>
      <c r="K131" s="74"/>
      <c r="L131" s="74"/>
      <c r="M131" s="74"/>
      <c r="N131" s="74"/>
      <c r="O131" s="74"/>
      <c r="P131" s="74"/>
    </row>
    <row r="132" spans="3:16" x14ac:dyDescent="0.25">
      <c r="C132" s="119"/>
      <c r="D132" s="124"/>
      <c r="E132" s="113"/>
      <c r="J132" s="158"/>
      <c r="K132" s="74"/>
      <c r="L132" s="74"/>
      <c r="M132" s="74"/>
      <c r="N132" s="74"/>
      <c r="O132" s="74"/>
      <c r="P132" s="74"/>
    </row>
    <row r="133" spans="3:16" x14ac:dyDescent="0.25">
      <c r="C133" s="119"/>
      <c r="D133" s="124"/>
      <c r="E133" s="113"/>
      <c r="J133" s="158"/>
      <c r="K133" s="74"/>
      <c r="L133" s="74"/>
      <c r="M133" s="74"/>
      <c r="N133" s="74"/>
      <c r="O133" s="74"/>
      <c r="P133" s="74"/>
    </row>
    <row r="134" spans="3:16" x14ac:dyDescent="0.25">
      <c r="C134" s="119"/>
      <c r="D134" s="124"/>
      <c r="E134" s="113"/>
      <c r="J134" s="158"/>
      <c r="K134" s="74"/>
      <c r="L134" s="74"/>
      <c r="M134" s="74"/>
      <c r="N134" s="74"/>
      <c r="O134" s="74"/>
      <c r="P134" s="74"/>
    </row>
    <row r="135" spans="3:16" x14ac:dyDescent="0.25">
      <c r="C135" s="119"/>
      <c r="D135" s="124"/>
      <c r="E135" s="113"/>
      <c r="J135" s="158"/>
      <c r="K135" s="74"/>
      <c r="L135" s="74"/>
      <c r="M135" s="74"/>
      <c r="N135" s="74"/>
      <c r="O135" s="74"/>
      <c r="P135" s="74"/>
    </row>
    <row r="136" spans="3:16" x14ac:dyDescent="0.25">
      <c r="C136" s="119"/>
      <c r="D136" s="124"/>
      <c r="E136" s="113"/>
      <c r="J136" s="158"/>
      <c r="K136" s="74"/>
      <c r="L136" s="74"/>
      <c r="M136" s="74"/>
      <c r="N136" s="74"/>
      <c r="O136" s="74"/>
      <c r="P136" s="74"/>
    </row>
    <row r="137" spans="3:16" x14ac:dyDescent="0.25">
      <c r="C137" s="119"/>
      <c r="D137" s="124"/>
      <c r="E137" s="113"/>
      <c r="J137" s="158"/>
      <c r="K137" s="74"/>
      <c r="L137" s="74"/>
      <c r="M137" s="74"/>
      <c r="N137" s="74"/>
      <c r="O137" s="74"/>
      <c r="P137" s="74"/>
    </row>
    <row r="138" spans="3:16" x14ac:dyDescent="0.25">
      <c r="C138" s="119"/>
      <c r="D138" s="124"/>
      <c r="E138" s="113"/>
      <c r="J138" s="158"/>
      <c r="K138" s="74"/>
      <c r="L138" s="74"/>
      <c r="M138" s="74"/>
      <c r="N138" s="74"/>
      <c r="O138" s="74"/>
      <c r="P138" s="74"/>
    </row>
    <row r="139" spans="3:16" x14ac:dyDescent="0.25">
      <c r="C139" s="119"/>
      <c r="D139" s="124"/>
      <c r="E139" s="113"/>
      <c r="J139" s="158"/>
      <c r="K139" s="74"/>
      <c r="L139" s="74"/>
      <c r="M139" s="74"/>
      <c r="N139" s="74"/>
      <c r="O139" s="74"/>
      <c r="P139" s="74"/>
    </row>
    <row r="140" spans="3:16" x14ac:dyDescent="0.25">
      <c r="C140" s="119"/>
      <c r="D140" s="124"/>
      <c r="E140" s="113"/>
      <c r="J140" s="158"/>
      <c r="K140" s="74"/>
      <c r="L140" s="74"/>
      <c r="M140" s="74"/>
      <c r="N140" s="74"/>
      <c r="O140" s="74"/>
      <c r="P140" s="74"/>
    </row>
    <row r="141" spans="3:16" x14ac:dyDescent="0.25">
      <c r="C141" s="119"/>
      <c r="D141" s="124"/>
      <c r="E141" s="113"/>
      <c r="J141" s="158"/>
      <c r="K141" s="74"/>
      <c r="L141" s="74"/>
      <c r="M141" s="74"/>
      <c r="N141" s="74"/>
      <c r="O141" s="74"/>
      <c r="P141" s="74"/>
    </row>
    <row r="142" spans="3:16" x14ac:dyDescent="0.25">
      <c r="C142" s="119"/>
      <c r="D142" s="124"/>
      <c r="E142" s="113"/>
      <c r="J142" s="158"/>
      <c r="K142" s="74"/>
      <c r="L142" s="74"/>
      <c r="M142" s="74"/>
      <c r="N142" s="74"/>
      <c r="O142" s="74"/>
      <c r="P142" s="74"/>
    </row>
    <row r="143" spans="3:16" x14ac:dyDescent="0.25">
      <c r="C143" s="119"/>
      <c r="D143" s="124"/>
      <c r="E143" s="113"/>
      <c r="J143" s="158"/>
      <c r="K143" s="74"/>
      <c r="L143" s="74"/>
      <c r="M143" s="74"/>
      <c r="N143" s="74"/>
      <c r="O143" s="74"/>
      <c r="P143" s="74"/>
    </row>
    <row r="144" spans="3:16" x14ac:dyDescent="0.25">
      <c r="C144" s="119"/>
      <c r="D144" s="124"/>
      <c r="E144" s="113"/>
      <c r="J144" s="158"/>
      <c r="K144" s="74"/>
      <c r="L144" s="74"/>
      <c r="M144" s="74"/>
      <c r="N144" s="74"/>
      <c r="O144" s="74"/>
      <c r="P144" s="74"/>
    </row>
    <row r="145" spans="3:16" x14ac:dyDescent="0.25">
      <c r="C145" s="119"/>
      <c r="D145" s="124"/>
      <c r="E145" s="113"/>
      <c r="J145" s="158"/>
      <c r="K145" s="74"/>
      <c r="L145" s="74"/>
      <c r="M145" s="74"/>
      <c r="N145" s="74"/>
      <c r="O145" s="74"/>
      <c r="P145" s="74"/>
    </row>
    <row r="146" spans="3:16" x14ac:dyDescent="0.25">
      <c r="C146" s="119"/>
      <c r="D146" s="124"/>
      <c r="E146" s="113"/>
      <c r="J146" s="158"/>
      <c r="K146" s="74"/>
      <c r="L146" s="74"/>
      <c r="M146" s="74"/>
      <c r="N146" s="74"/>
      <c r="O146" s="74"/>
      <c r="P146" s="74"/>
    </row>
    <row r="147" spans="3:16" x14ac:dyDescent="0.25">
      <c r="C147" s="119"/>
      <c r="D147" s="124"/>
      <c r="E147" s="113"/>
      <c r="J147" s="158"/>
      <c r="K147" s="74"/>
      <c r="L147" s="74"/>
      <c r="M147" s="74"/>
      <c r="N147" s="74"/>
      <c r="O147" s="74"/>
      <c r="P147" s="74"/>
    </row>
    <row r="148" spans="3:16" x14ac:dyDescent="0.25">
      <c r="C148" s="119"/>
      <c r="D148" s="124"/>
      <c r="E148" s="113"/>
      <c r="J148" s="158"/>
      <c r="K148" s="74"/>
      <c r="L148" s="74"/>
      <c r="M148" s="74"/>
      <c r="N148" s="74"/>
      <c r="O148" s="74"/>
      <c r="P148" s="74"/>
    </row>
    <row r="149" spans="3:16" x14ac:dyDescent="0.25">
      <c r="C149" s="119"/>
      <c r="D149" s="124"/>
      <c r="E149" s="113"/>
      <c r="J149" s="158"/>
      <c r="K149" s="74"/>
      <c r="L149" s="74"/>
      <c r="M149" s="74"/>
      <c r="N149" s="74"/>
      <c r="O149" s="74"/>
      <c r="P149" s="74"/>
    </row>
    <row r="150" spans="3:16" x14ac:dyDescent="0.25">
      <c r="C150" s="119"/>
      <c r="D150" s="124"/>
      <c r="E150" s="113"/>
      <c r="J150" s="158"/>
      <c r="K150" s="74"/>
      <c r="L150" s="74"/>
      <c r="M150" s="74"/>
      <c r="N150" s="74"/>
      <c r="O150" s="74"/>
      <c r="P150" s="74"/>
    </row>
    <row r="151" spans="3:16" x14ac:dyDescent="0.25">
      <c r="C151" s="119"/>
      <c r="D151" s="124"/>
      <c r="E151" s="113"/>
      <c r="J151" s="158"/>
      <c r="K151" s="74"/>
      <c r="L151" s="74"/>
      <c r="M151" s="74"/>
      <c r="N151" s="74"/>
      <c r="O151" s="74"/>
      <c r="P151" s="74"/>
    </row>
    <row r="152" spans="3:16" x14ac:dyDescent="0.25">
      <c r="C152" s="119"/>
      <c r="D152" s="124"/>
      <c r="E152" s="113"/>
      <c r="J152" s="158"/>
      <c r="K152" s="74"/>
      <c r="L152" s="74"/>
      <c r="M152" s="74"/>
      <c r="N152" s="74"/>
      <c r="O152" s="74"/>
      <c r="P152" s="74"/>
    </row>
    <row r="153" spans="3:16" x14ac:dyDescent="0.25">
      <c r="C153" s="119"/>
      <c r="D153" s="124"/>
      <c r="E153" s="113"/>
      <c r="J153" s="158"/>
      <c r="K153" s="74"/>
      <c r="L153" s="74"/>
      <c r="M153" s="74"/>
      <c r="N153" s="74"/>
      <c r="O153" s="74"/>
      <c r="P153" s="74"/>
    </row>
    <row r="154" spans="3:16" x14ac:dyDescent="0.25">
      <c r="C154" s="119"/>
      <c r="D154" s="124"/>
      <c r="E154" s="113"/>
      <c r="J154" s="158"/>
      <c r="K154" s="74"/>
      <c r="L154" s="74"/>
      <c r="M154" s="74"/>
      <c r="N154" s="74"/>
      <c r="O154" s="74"/>
      <c r="P154" s="74"/>
    </row>
    <row r="155" spans="3:16" x14ac:dyDescent="0.25">
      <c r="C155" s="119"/>
      <c r="D155" s="124"/>
      <c r="E155" s="113"/>
      <c r="J155" s="158"/>
      <c r="K155" s="74"/>
      <c r="L155" s="74"/>
      <c r="M155" s="74"/>
      <c r="N155" s="74"/>
      <c r="O155" s="74"/>
      <c r="P155" s="74"/>
    </row>
    <row r="156" spans="3:16" x14ac:dyDescent="0.25">
      <c r="C156" s="119"/>
      <c r="D156" s="124"/>
      <c r="E156" s="113"/>
      <c r="J156" s="158"/>
      <c r="K156" s="74"/>
      <c r="L156" s="74"/>
      <c r="M156" s="74"/>
      <c r="N156" s="74"/>
      <c r="O156" s="74"/>
      <c r="P156" s="74"/>
    </row>
    <row r="157" spans="3:16" x14ac:dyDescent="0.25">
      <c r="C157" s="119"/>
      <c r="D157" s="124"/>
      <c r="E157" s="113"/>
      <c r="J157" s="158"/>
      <c r="K157" s="74"/>
      <c r="L157" s="74"/>
      <c r="M157" s="74"/>
      <c r="N157" s="74"/>
      <c r="O157" s="74"/>
      <c r="P157" s="74"/>
    </row>
    <row r="158" spans="3:16" x14ac:dyDescent="0.25">
      <c r="C158" s="119"/>
      <c r="D158" s="124"/>
      <c r="E158" s="113"/>
      <c r="J158" s="158"/>
      <c r="K158" s="74"/>
      <c r="L158" s="74"/>
      <c r="M158" s="74"/>
      <c r="N158" s="74"/>
      <c r="O158" s="74"/>
      <c r="P158" s="74"/>
    </row>
    <row r="159" spans="3:16" x14ac:dyDescent="0.25">
      <c r="C159" s="119"/>
      <c r="D159" s="124"/>
      <c r="E159" s="113"/>
      <c r="J159" s="158"/>
      <c r="K159" s="74"/>
      <c r="L159" s="74"/>
      <c r="M159" s="74"/>
      <c r="N159" s="74"/>
      <c r="O159" s="74"/>
      <c r="P159" s="74"/>
    </row>
    <row r="160" spans="3:16" x14ac:dyDescent="0.25">
      <c r="C160" s="119"/>
      <c r="D160" s="124"/>
      <c r="E160" s="113"/>
      <c r="J160" s="158"/>
      <c r="K160" s="74"/>
      <c r="L160" s="74"/>
      <c r="M160" s="74"/>
      <c r="N160" s="74"/>
      <c r="O160" s="74"/>
      <c r="P160" s="74"/>
    </row>
    <row r="161" spans="3:16" x14ac:dyDescent="0.25">
      <c r="C161" s="119"/>
      <c r="D161" s="124"/>
      <c r="E161" s="113"/>
      <c r="J161" s="158"/>
      <c r="K161" s="74"/>
      <c r="L161" s="74"/>
      <c r="M161" s="74"/>
      <c r="N161" s="74"/>
      <c r="O161" s="74"/>
      <c r="P161" s="74"/>
    </row>
    <row r="162" spans="3:16" x14ac:dyDescent="0.25">
      <c r="C162" s="119"/>
      <c r="D162" s="124"/>
      <c r="E162" s="113"/>
      <c r="J162" s="158"/>
      <c r="K162" s="74"/>
      <c r="L162" s="74"/>
      <c r="M162" s="74"/>
      <c r="N162" s="74"/>
      <c r="O162" s="74"/>
      <c r="P162" s="74"/>
    </row>
    <row r="163" spans="3:16" x14ac:dyDescent="0.25">
      <c r="C163" s="119"/>
      <c r="D163" s="124"/>
      <c r="E163" s="113"/>
      <c r="J163" s="158"/>
      <c r="K163" s="74"/>
      <c r="L163" s="74"/>
      <c r="M163" s="74"/>
      <c r="N163" s="74"/>
      <c r="O163" s="74"/>
      <c r="P163" s="74"/>
    </row>
    <row r="164" spans="3:16" x14ac:dyDescent="0.25">
      <c r="C164" s="119"/>
      <c r="D164" s="124"/>
      <c r="E164" s="113"/>
      <c r="J164" s="158"/>
      <c r="K164" s="74"/>
      <c r="L164" s="74"/>
      <c r="M164" s="74"/>
      <c r="N164" s="74"/>
      <c r="O164" s="74"/>
      <c r="P164" s="74"/>
    </row>
    <row r="165" spans="3:16" x14ac:dyDescent="0.25">
      <c r="C165" s="119"/>
      <c r="D165" s="124"/>
      <c r="E165" s="113"/>
      <c r="J165" s="158"/>
      <c r="K165" s="74"/>
      <c r="L165" s="74"/>
      <c r="M165" s="74"/>
      <c r="N165" s="74"/>
      <c r="O165" s="74"/>
      <c r="P165" s="74"/>
    </row>
    <row r="166" spans="3:16" x14ac:dyDescent="0.25">
      <c r="C166" s="119"/>
      <c r="D166" s="124"/>
      <c r="E166" s="113"/>
      <c r="J166" s="158"/>
      <c r="K166" s="74"/>
      <c r="L166" s="74"/>
      <c r="M166" s="74"/>
      <c r="N166" s="74"/>
      <c r="O166" s="74"/>
      <c r="P166" s="74"/>
    </row>
    <row r="167" spans="3:16" x14ac:dyDescent="0.25">
      <c r="C167" s="119"/>
      <c r="D167" s="124"/>
      <c r="E167" s="113"/>
      <c r="J167" s="158"/>
      <c r="K167" s="74"/>
      <c r="L167" s="74"/>
      <c r="M167" s="74"/>
      <c r="N167" s="74"/>
      <c r="O167" s="74"/>
      <c r="P167" s="74"/>
    </row>
    <row r="168" spans="3:16" x14ac:dyDescent="0.25">
      <c r="C168" s="119"/>
      <c r="D168" s="124"/>
      <c r="E168" s="113"/>
      <c r="J168" s="158"/>
      <c r="K168" s="74"/>
      <c r="L168" s="74"/>
      <c r="M168" s="74"/>
      <c r="N168" s="74"/>
      <c r="O168" s="74"/>
      <c r="P168" s="74"/>
    </row>
    <row r="169" spans="3:16" x14ac:dyDescent="0.25">
      <c r="C169" s="119"/>
      <c r="D169" s="124"/>
      <c r="E169" s="113"/>
      <c r="J169" s="158"/>
      <c r="K169" s="74"/>
      <c r="L169" s="74"/>
      <c r="M169" s="74"/>
      <c r="N169" s="74"/>
      <c r="O169" s="74"/>
      <c r="P169" s="74"/>
    </row>
    <row r="170" spans="3:16" x14ac:dyDescent="0.25">
      <c r="C170" s="119"/>
      <c r="D170" s="124"/>
      <c r="E170" s="113"/>
      <c r="J170" s="158"/>
      <c r="K170" s="74"/>
      <c r="L170" s="74"/>
      <c r="M170" s="74"/>
      <c r="N170" s="74"/>
      <c r="O170" s="74"/>
      <c r="P170" s="74"/>
    </row>
    <row r="171" spans="3:16" x14ac:dyDescent="0.25">
      <c r="C171" s="119"/>
      <c r="D171" s="124"/>
      <c r="E171" s="113"/>
      <c r="J171" s="158"/>
      <c r="K171" s="74"/>
      <c r="L171" s="74"/>
      <c r="M171" s="74"/>
      <c r="N171" s="74"/>
      <c r="O171" s="74"/>
      <c r="P171" s="74"/>
    </row>
    <row r="172" spans="3:16" x14ac:dyDescent="0.25">
      <c r="C172" s="119"/>
      <c r="D172" s="124"/>
      <c r="E172" s="113"/>
      <c r="J172" s="158"/>
      <c r="K172" s="74"/>
      <c r="L172" s="74"/>
      <c r="M172" s="74"/>
      <c r="N172" s="74"/>
      <c r="O172" s="74"/>
      <c r="P172" s="74"/>
    </row>
    <row r="173" spans="3:16" x14ac:dyDescent="0.25">
      <c r="C173" s="119"/>
      <c r="D173" s="124"/>
      <c r="E173" s="113"/>
      <c r="J173" s="158"/>
      <c r="K173" s="74"/>
      <c r="L173" s="74"/>
      <c r="M173" s="74"/>
      <c r="N173" s="74"/>
      <c r="O173" s="74"/>
      <c r="P173" s="74"/>
    </row>
    <row r="174" spans="3:16" x14ac:dyDescent="0.25">
      <c r="C174" s="119"/>
      <c r="D174" s="124"/>
      <c r="E174" s="113"/>
      <c r="J174" s="158"/>
      <c r="K174" s="74"/>
      <c r="L174" s="74"/>
      <c r="M174" s="74"/>
      <c r="N174" s="74"/>
      <c r="O174" s="74"/>
      <c r="P174" s="74"/>
    </row>
    <row r="175" spans="3:16" x14ac:dyDescent="0.25">
      <c r="C175" s="119"/>
      <c r="D175" s="124"/>
      <c r="E175" s="113"/>
      <c r="F175" s="122"/>
      <c r="J175" s="158"/>
      <c r="K175" s="74"/>
      <c r="L175" s="74"/>
      <c r="M175" s="74"/>
      <c r="N175" s="74"/>
      <c r="O175" s="74"/>
      <c r="P175" s="74"/>
    </row>
    <row r="176" spans="3:16" x14ac:dyDescent="0.25">
      <c r="C176" s="119"/>
      <c r="D176" s="113"/>
      <c r="E176" s="113"/>
      <c r="F176" s="122"/>
      <c r="G176" s="131"/>
      <c r="J176" s="158"/>
      <c r="K176" s="74"/>
      <c r="L176" s="74"/>
      <c r="M176" s="74"/>
      <c r="N176" s="74"/>
      <c r="O176" s="74"/>
      <c r="P176" s="74"/>
    </row>
    <row r="177" spans="3:16" x14ac:dyDescent="0.25">
      <c r="C177" s="119"/>
      <c r="D177" s="113"/>
      <c r="E177" s="113"/>
      <c r="F177" s="122"/>
      <c r="G177" s="131"/>
      <c r="J177" s="158"/>
      <c r="K177" s="74"/>
      <c r="L177" s="74"/>
      <c r="M177" s="74"/>
      <c r="N177" s="74"/>
      <c r="O177" s="74"/>
      <c r="P177" s="74"/>
    </row>
    <row r="178" spans="3:16" x14ac:dyDescent="0.25">
      <c r="C178" s="119"/>
      <c r="D178" s="113"/>
      <c r="E178" s="113"/>
      <c r="F178" s="122"/>
      <c r="G178" s="131"/>
      <c r="J178" s="158"/>
      <c r="K178" s="74"/>
      <c r="L178" s="74"/>
      <c r="M178" s="74"/>
      <c r="N178" s="74"/>
      <c r="O178" s="74"/>
      <c r="P178" s="74"/>
    </row>
    <row r="179" spans="3:16" x14ac:dyDescent="0.25">
      <c r="C179" s="119"/>
      <c r="D179" s="113"/>
      <c r="E179" s="113"/>
      <c r="F179" s="122"/>
      <c r="G179" s="131"/>
      <c r="J179" s="158"/>
      <c r="K179" s="74"/>
      <c r="L179" s="74"/>
      <c r="M179" s="74"/>
      <c r="N179" s="74"/>
      <c r="O179" s="74"/>
      <c r="P179" s="74"/>
    </row>
    <row r="180" spans="3:16" x14ac:dyDescent="0.25">
      <c r="C180" s="119"/>
      <c r="D180" s="113"/>
      <c r="E180" s="113"/>
      <c r="F180" s="122"/>
      <c r="G180" s="131"/>
      <c r="J180" s="158"/>
      <c r="K180" s="74"/>
      <c r="L180" s="74"/>
      <c r="M180" s="74"/>
      <c r="N180" s="74"/>
      <c r="O180" s="74"/>
      <c r="P180" s="74"/>
    </row>
    <row r="181" spans="3:16" x14ac:dyDescent="0.25">
      <c r="C181" s="119"/>
      <c r="D181" s="113"/>
      <c r="E181" s="113"/>
      <c r="F181" s="122"/>
      <c r="G181" s="131"/>
      <c r="J181" s="158"/>
      <c r="K181" s="74"/>
      <c r="L181" s="74"/>
      <c r="M181" s="74"/>
      <c r="N181" s="74"/>
      <c r="O181" s="74"/>
      <c r="P181" s="74"/>
    </row>
    <row r="182" spans="3:16" x14ac:dyDescent="0.25">
      <c r="C182" s="119"/>
      <c r="D182" s="113"/>
      <c r="E182" s="113"/>
      <c r="F182" s="122"/>
      <c r="G182" s="131"/>
      <c r="J182" s="158"/>
      <c r="K182" s="74"/>
      <c r="L182" s="74"/>
      <c r="M182" s="74"/>
      <c r="N182" s="74"/>
      <c r="O182" s="74"/>
      <c r="P182" s="74"/>
    </row>
    <row r="183" spans="3:16" x14ac:dyDescent="0.25">
      <c r="C183" s="119"/>
      <c r="D183" s="113"/>
      <c r="E183" s="113"/>
      <c r="F183" s="122"/>
      <c r="G183" s="131"/>
      <c r="J183" s="158"/>
      <c r="K183" s="74"/>
      <c r="L183" s="74"/>
      <c r="M183" s="74"/>
      <c r="N183" s="74"/>
      <c r="O183" s="74"/>
      <c r="P183" s="74"/>
    </row>
    <row r="184" spans="3:16" x14ac:dyDescent="0.25">
      <c r="C184" s="119"/>
      <c r="D184" s="113"/>
      <c r="E184" s="113"/>
      <c r="F184" s="122"/>
      <c r="G184" s="131"/>
      <c r="J184" s="158"/>
      <c r="K184" s="74"/>
      <c r="L184" s="74"/>
      <c r="M184" s="74"/>
      <c r="N184" s="74"/>
      <c r="O184" s="74"/>
      <c r="P184" s="74"/>
    </row>
    <row r="185" spans="3:16" x14ac:dyDescent="0.25">
      <c r="C185" s="119"/>
      <c r="D185" s="113"/>
      <c r="E185" s="113"/>
      <c r="F185" s="122"/>
      <c r="G185" s="131"/>
      <c r="J185" s="158"/>
      <c r="K185" s="74"/>
      <c r="L185" s="74"/>
      <c r="M185" s="74"/>
      <c r="N185" s="74"/>
      <c r="O185" s="74"/>
      <c r="P185" s="74"/>
    </row>
    <row r="186" spans="3:16" x14ac:dyDescent="0.25">
      <c r="C186" s="119"/>
      <c r="D186" s="113"/>
      <c r="E186" s="113"/>
      <c r="F186" s="122"/>
      <c r="G186" s="131"/>
      <c r="J186" s="158"/>
      <c r="K186" s="74"/>
      <c r="L186" s="74"/>
      <c r="M186" s="74"/>
      <c r="N186" s="74"/>
      <c r="O186" s="74"/>
      <c r="P186" s="74"/>
    </row>
    <row r="187" spans="3:16" x14ac:dyDescent="0.25">
      <c r="C187" s="119"/>
      <c r="D187" s="113"/>
      <c r="E187" s="113"/>
      <c r="F187" s="122"/>
      <c r="G187" s="131"/>
      <c r="J187" s="158"/>
      <c r="K187" s="74"/>
      <c r="L187" s="74"/>
      <c r="M187" s="74"/>
      <c r="N187" s="74"/>
      <c r="O187" s="74"/>
      <c r="P187" s="74"/>
    </row>
    <row r="188" spans="3:16" x14ac:dyDescent="0.25">
      <c r="C188" s="119"/>
      <c r="D188" s="113"/>
      <c r="E188" s="113"/>
      <c r="F188" s="122"/>
      <c r="G188" s="131"/>
      <c r="J188" s="158"/>
      <c r="K188" s="74"/>
      <c r="L188" s="74"/>
      <c r="M188" s="74"/>
      <c r="N188" s="74"/>
      <c r="O188" s="74"/>
      <c r="P188" s="74"/>
    </row>
    <row r="189" spans="3:16" x14ac:dyDescent="0.25">
      <c r="C189" s="119"/>
      <c r="D189" s="113"/>
      <c r="E189" s="113"/>
      <c r="F189" s="122"/>
      <c r="G189" s="131"/>
      <c r="J189" s="158"/>
      <c r="K189" s="74"/>
      <c r="L189" s="74"/>
      <c r="M189" s="74"/>
      <c r="N189" s="74"/>
      <c r="O189" s="74"/>
      <c r="P189" s="74"/>
    </row>
    <row r="190" spans="3:16" x14ac:dyDescent="0.25">
      <c r="C190" s="119"/>
      <c r="D190" s="113"/>
      <c r="E190" s="113"/>
      <c r="F190" s="122"/>
      <c r="G190" s="131"/>
      <c r="J190" s="158"/>
      <c r="K190" s="74"/>
      <c r="L190" s="74"/>
      <c r="M190" s="74"/>
      <c r="N190" s="74"/>
      <c r="O190" s="74"/>
      <c r="P190" s="74"/>
    </row>
    <row r="191" spans="3:16" x14ac:dyDescent="0.25">
      <c r="C191" s="119"/>
      <c r="D191" s="113"/>
      <c r="E191" s="113"/>
      <c r="F191" s="122"/>
      <c r="G191" s="131"/>
      <c r="J191" s="158"/>
      <c r="K191" s="74"/>
      <c r="L191" s="74"/>
      <c r="M191" s="74"/>
      <c r="N191" s="74"/>
      <c r="O191" s="74"/>
      <c r="P191" s="74"/>
    </row>
    <row r="192" spans="3:16" x14ac:dyDescent="0.25">
      <c r="C192" s="119"/>
      <c r="D192" s="113"/>
      <c r="E192" s="113"/>
      <c r="F192" s="122"/>
      <c r="G192" s="131"/>
      <c r="J192" s="158"/>
      <c r="K192" s="74"/>
      <c r="L192" s="74"/>
      <c r="M192" s="74"/>
      <c r="N192" s="74"/>
      <c r="O192" s="74"/>
      <c r="P192" s="74"/>
    </row>
    <row r="193" spans="3:16" x14ac:dyDescent="0.25">
      <c r="C193" s="119"/>
      <c r="D193" s="113"/>
      <c r="E193" s="113"/>
      <c r="F193" s="122"/>
      <c r="G193" s="131"/>
      <c r="J193" s="158"/>
      <c r="K193" s="74"/>
      <c r="L193" s="74"/>
      <c r="M193" s="74"/>
      <c r="N193" s="74"/>
      <c r="O193" s="74"/>
      <c r="P193" s="74"/>
    </row>
    <row r="194" spans="3:16" x14ac:dyDescent="0.25">
      <c r="C194" s="119"/>
      <c r="D194" s="113"/>
      <c r="E194" s="113"/>
      <c r="F194" s="122"/>
      <c r="G194" s="131"/>
      <c r="J194" s="158"/>
      <c r="K194" s="74"/>
      <c r="L194" s="74"/>
      <c r="M194" s="74"/>
      <c r="N194" s="74"/>
      <c r="O194" s="74"/>
      <c r="P194" s="74"/>
    </row>
    <row r="195" spans="3:16" x14ac:dyDescent="0.25">
      <c r="C195" s="119"/>
      <c r="D195" s="113"/>
      <c r="E195" s="113"/>
      <c r="F195" s="122"/>
      <c r="G195" s="131"/>
      <c r="J195" s="158"/>
      <c r="K195" s="74"/>
      <c r="L195" s="74"/>
      <c r="M195" s="74"/>
      <c r="N195" s="74"/>
      <c r="O195" s="74"/>
      <c r="P195" s="74"/>
    </row>
    <row r="196" spans="3:16" x14ac:dyDescent="0.25">
      <c r="C196" s="119"/>
      <c r="D196" s="113"/>
      <c r="E196" s="113"/>
      <c r="F196" s="122"/>
      <c r="G196" s="131"/>
      <c r="J196" s="158"/>
      <c r="K196" s="74"/>
      <c r="L196" s="74"/>
      <c r="M196" s="74"/>
      <c r="N196" s="74"/>
      <c r="O196" s="74"/>
      <c r="P196" s="74"/>
    </row>
    <row r="197" spans="3:16" x14ac:dyDescent="0.25">
      <c r="C197" s="119"/>
      <c r="D197" s="113"/>
      <c r="E197" s="113"/>
      <c r="F197" s="122"/>
      <c r="G197" s="131"/>
      <c r="J197" s="158"/>
      <c r="K197" s="74"/>
      <c r="L197" s="74"/>
      <c r="M197" s="74"/>
      <c r="N197" s="74"/>
      <c r="O197" s="74"/>
      <c r="P197" s="74"/>
    </row>
    <row r="198" spans="3:16" x14ac:dyDescent="0.25">
      <c r="C198" s="119"/>
      <c r="D198" s="113"/>
      <c r="E198" s="113"/>
      <c r="F198" s="122"/>
      <c r="G198" s="131"/>
      <c r="J198" s="158"/>
      <c r="K198" s="74"/>
      <c r="L198" s="74"/>
      <c r="M198" s="74"/>
      <c r="N198" s="74"/>
      <c r="O198" s="74"/>
      <c r="P198" s="74"/>
    </row>
    <row r="199" spans="3:16" x14ac:dyDescent="0.25">
      <c r="C199" s="119"/>
      <c r="D199" s="113"/>
      <c r="E199" s="113"/>
      <c r="F199" s="122"/>
      <c r="G199" s="131"/>
      <c r="J199" s="158"/>
      <c r="K199" s="74"/>
      <c r="L199" s="74"/>
      <c r="M199" s="74"/>
      <c r="N199" s="74"/>
      <c r="O199" s="74"/>
      <c r="P199" s="74"/>
    </row>
    <row r="200" spans="3:16" x14ac:dyDescent="0.25">
      <c r="C200" s="119"/>
      <c r="D200" s="113"/>
      <c r="E200" s="113"/>
      <c r="F200" s="122"/>
      <c r="G200" s="131"/>
      <c r="J200" s="158"/>
      <c r="K200" s="74"/>
      <c r="L200" s="74"/>
      <c r="M200" s="74"/>
      <c r="N200" s="74"/>
      <c r="O200" s="74"/>
      <c r="P200" s="74"/>
    </row>
    <row r="201" spans="3:16" x14ac:dyDescent="0.25">
      <c r="C201" s="119"/>
      <c r="D201" s="113"/>
      <c r="E201" s="113"/>
      <c r="F201" s="122"/>
      <c r="G201" s="131"/>
      <c r="J201" s="158"/>
      <c r="K201" s="74"/>
      <c r="L201" s="74"/>
      <c r="M201" s="74"/>
      <c r="N201" s="74"/>
      <c r="O201" s="74"/>
      <c r="P201" s="74"/>
    </row>
    <row r="202" spans="3:16" x14ac:dyDescent="0.25">
      <c r="C202" s="119"/>
      <c r="D202" s="113"/>
      <c r="E202" s="113"/>
      <c r="F202" s="122"/>
      <c r="G202" s="131"/>
      <c r="J202" s="158"/>
      <c r="K202" s="74"/>
      <c r="L202" s="74"/>
      <c r="M202" s="74"/>
      <c r="N202" s="74"/>
      <c r="O202" s="74"/>
      <c r="P202" s="74"/>
    </row>
    <row r="203" spans="3:16" x14ac:dyDescent="0.25">
      <c r="C203" s="119"/>
      <c r="D203" s="113"/>
      <c r="E203" s="113"/>
      <c r="F203" s="122"/>
      <c r="G203" s="131"/>
      <c r="J203" s="158"/>
      <c r="K203" s="74"/>
      <c r="L203" s="74"/>
      <c r="M203" s="74"/>
      <c r="N203" s="74"/>
      <c r="O203" s="74"/>
      <c r="P203" s="74"/>
    </row>
    <row r="204" spans="3:16" x14ac:dyDescent="0.25">
      <c r="C204" s="119"/>
      <c r="D204" s="113"/>
      <c r="E204" s="113"/>
      <c r="F204" s="122"/>
      <c r="G204" s="131"/>
      <c r="J204" s="158"/>
      <c r="K204" s="74"/>
      <c r="L204" s="74"/>
      <c r="M204" s="74"/>
      <c r="N204" s="74"/>
      <c r="O204" s="74"/>
      <c r="P204" s="74"/>
    </row>
    <row r="205" spans="3:16" x14ac:dyDescent="0.25">
      <c r="C205" s="119"/>
      <c r="D205" s="113"/>
      <c r="E205" s="113"/>
      <c r="F205" s="122"/>
      <c r="G205" s="131"/>
      <c r="J205" s="158"/>
      <c r="K205" s="74"/>
      <c r="L205" s="74"/>
      <c r="M205" s="74"/>
      <c r="N205" s="74"/>
      <c r="O205" s="74"/>
      <c r="P205" s="74"/>
    </row>
    <row r="206" spans="3:16" x14ac:dyDescent="0.25">
      <c r="C206" s="119"/>
      <c r="D206" s="113"/>
      <c r="E206" s="113"/>
      <c r="F206" s="122"/>
      <c r="G206" s="131"/>
      <c r="J206" s="158"/>
      <c r="K206" s="74"/>
      <c r="L206" s="74"/>
      <c r="M206" s="74"/>
      <c r="N206" s="74"/>
      <c r="O206" s="74"/>
      <c r="P206" s="74"/>
    </row>
    <row r="207" spans="3:16" x14ac:dyDescent="0.25">
      <c r="C207" s="119"/>
      <c r="D207" s="113"/>
      <c r="E207" s="113"/>
      <c r="F207" s="122"/>
      <c r="G207" s="131"/>
      <c r="J207" s="158"/>
      <c r="K207" s="74"/>
      <c r="L207" s="74"/>
      <c r="M207" s="74"/>
      <c r="N207" s="74"/>
      <c r="O207" s="74"/>
      <c r="P207" s="74"/>
    </row>
    <row r="208" spans="3:16" x14ac:dyDescent="0.25">
      <c r="C208" s="119"/>
      <c r="D208" s="113"/>
      <c r="E208" s="113"/>
      <c r="F208" s="122"/>
      <c r="G208" s="131"/>
      <c r="J208" s="158"/>
      <c r="K208" s="74"/>
      <c r="L208" s="74"/>
      <c r="M208" s="74"/>
      <c r="N208" s="74"/>
      <c r="O208" s="74"/>
      <c r="P208" s="74"/>
    </row>
    <row r="209" spans="3:16" x14ac:dyDescent="0.25">
      <c r="C209" s="119"/>
      <c r="D209" s="113"/>
      <c r="E209" s="113"/>
      <c r="F209" s="122"/>
      <c r="G209" s="131"/>
      <c r="J209" s="158"/>
      <c r="K209" s="74"/>
      <c r="L209" s="74"/>
      <c r="M209" s="74"/>
      <c r="N209" s="74"/>
      <c r="O209" s="74"/>
      <c r="P209" s="74"/>
    </row>
    <row r="210" spans="3:16" x14ac:dyDescent="0.25">
      <c r="C210" s="119"/>
      <c r="D210" s="113"/>
      <c r="E210" s="113"/>
      <c r="F210" s="122"/>
      <c r="G210" s="131"/>
      <c r="J210" s="158"/>
      <c r="K210" s="74"/>
      <c r="L210" s="74"/>
      <c r="M210" s="74"/>
      <c r="N210" s="74"/>
      <c r="O210" s="74"/>
      <c r="P210" s="74"/>
    </row>
    <row r="211" spans="3:16" x14ac:dyDescent="0.25">
      <c r="C211" s="119"/>
      <c r="D211" s="113"/>
      <c r="E211" s="113"/>
      <c r="F211" s="122"/>
      <c r="G211" s="131"/>
      <c r="J211" s="158"/>
      <c r="K211" s="74"/>
      <c r="L211" s="74"/>
      <c r="M211" s="74"/>
      <c r="N211" s="74"/>
      <c r="O211" s="74"/>
      <c r="P211" s="74"/>
    </row>
    <row r="212" spans="3:16" x14ac:dyDescent="0.25">
      <c r="C212" s="119"/>
      <c r="D212" s="113"/>
      <c r="E212" s="113"/>
      <c r="F212" s="122"/>
      <c r="G212" s="131"/>
      <c r="J212" s="158"/>
      <c r="K212" s="74"/>
      <c r="L212" s="74"/>
      <c r="M212" s="74"/>
      <c r="N212" s="74"/>
      <c r="O212" s="74"/>
      <c r="P212" s="74"/>
    </row>
    <row r="213" spans="3:16" x14ac:dyDescent="0.25">
      <c r="C213" s="119"/>
      <c r="D213" s="113"/>
      <c r="E213" s="113"/>
      <c r="F213" s="122"/>
      <c r="G213" s="131"/>
      <c r="J213" s="158"/>
      <c r="K213" s="74"/>
      <c r="L213" s="74"/>
      <c r="M213" s="74"/>
      <c r="N213" s="74"/>
      <c r="O213" s="74"/>
      <c r="P213" s="74"/>
    </row>
    <row r="214" spans="3:16" x14ac:dyDescent="0.25">
      <c r="C214" s="119"/>
      <c r="D214" s="113"/>
      <c r="E214" s="113"/>
      <c r="F214" s="122"/>
      <c r="G214" s="131"/>
      <c r="J214" s="158"/>
      <c r="K214" s="74"/>
      <c r="L214" s="74"/>
      <c r="M214" s="74"/>
      <c r="N214" s="74"/>
      <c r="O214" s="74"/>
      <c r="P214" s="74"/>
    </row>
    <row r="215" spans="3:16" x14ac:dyDescent="0.25">
      <c r="C215" s="119"/>
      <c r="D215" s="113"/>
      <c r="E215" s="113"/>
      <c r="F215" s="122"/>
      <c r="G215" s="131"/>
      <c r="J215" s="158"/>
      <c r="K215" s="74"/>
      <c r="L215" s="74"/>
      <c r="M215" s="74"/>
      <c r="N215" s="74"/>
      <c r="O215" s="74"/>
      <c r="P215" s="74"/>
    </row>
    <row r="216" spans="3:16" x14ac:dyDescent="0.25">
      <c r="C216" s="119"/>
      <c r="D216" s="113"/>
      <c r="E216" s="113"/>
      <c r="F216" s="122"/>
      <c r="G216" s="131"/>
      <c r="J216" s="158"/>
      <c r="K216" s="74"/>
      <c r="L216" s="74"/>
      <c r="M216" s="74"/>
      <c r="N216" s="74"/>
      <c r="O216" s="74"/>
      <c r="P216" s="74"/>
    </row>
    <row r="217" spans="3:16" x14ac:dyDescent="0.25">
      <c r="C217" s="119"/>
      <c r="D217" s="113"/>
      <c r="E217" s="113"/>
      <c r="F217" s="122"/>
      <c r="G217" s="131"/>
      <c r="J217" s="158"/>
      <c r="K217" s="74"/>
      <c r="L217" s="74"/>
      <c r="M217" s="74"/>
      <c r="N217" s="74"/>
      <c r="O217" s="74"/>
      <c r="P217" s="74"/>
    </row>
    <row r="218" spans="3:16" x14ac:dyDescent="0.25">
      <c r="C218" s="119"/>
      <c r="D218" s="113"/>
      <c r="E218" s="113"/>
      <c r="F218" s="122"/>
      <c r="G218" s="131"/>
      <c r="J218" s="158"/>
      <c r="K218" s="74"/>
      <c r="L218" s="74"/>
      <c r="M218" s="74"/>
      <c r="N218" s="74"/>
      <c r="O218" s="74"/>
      <c r="P218" s="74"/>
    </row>
    <row r="219" spans="3:16" x14ac:dyDescent="0.25">
      <c r="C219" s="119"/>
      <c r="D219" s="113"/>
      <c r="E219" s="113"/>
      <c r="F219" s="122"/>
      <c r="G219" s="131"/>
      <c r="J219" s="158"/>
      <c r="K219" s="74"/>
      <c r="L219" s="74"/>
      <c r="M219" s="74"/>
      <c r="N219" s="74"/>
      <c r="O219" s="74"/>
      <c r="P219" s="74"/>
    </row>
    <row r="220" spans="3:16" x14ac:dyDescent="0.25">
      <c r="C220" s="119"/>
      <c r="D220" s="113"/>
      <c r="E220" s="113"/>
      <c r="F220" s="122"/>
      <c r="G220" s="131"/>
      <c r="J220" s="158"/>
      <c r="K220" s="74"/>
      <c r="L220" s="74"/>
      <c r="M220" s="74"/>
      <c r="N220" s="74"/>
      <c r="O220" s="74"/>
      <c r="P220" s="74"/>
    </row>
    <row r="221" spans="3:16" x14ac:dyDescent="0.25">
      <c r="C221" s="119"/>
      <c r="D221" s="113"/>
      <c r="E221" s="113"/>
      <c r="F221" s="122"/>
      <c r="G221" s="131"/>
      <c r="J221" s="158"/>
      <c r="K221" s="74"/>
      <c r="L221" s="74"/>
      <c r="M221" s="74"/>
      <c r="N221" s="74"/>
      <c r="O221" s="74"/>
      <c r="P221" s="74"/>
    </row>
    <row r="222" spans="3:16" x14ac:dyDescent="0.25">
      <c r="C222" s="119"/>
      <c r="D222" s="113"/>
      <c r="E222" s="113"/>
      <c r="F222" s="122"/>
      <c r="G222" s="131"/>
      <c r="J222" s="158"/>
      <c r="K222" s="74"/>
      <c r="L222" s="74"/>
      <c r="M222" s="74"/>
      <c r="N222" s="74"/>
      <c r="O222" s="74"/>
      <c r="P222" s="74"/>
    </row>
    <row r="223" spans="3:16" x14ac:dyDescent="0.25">
      <c r="C223" s="119"/>
      <c r="D223" s="113"/>
      <c r="E223" s="113"/>
      <c r="F223" s="122"/>
      <c r="G223" s="131"/>
      <c r="J223" s="158"/>
      <c r="K223" s="74"/>
      <c r="L223" s="74"/>
      <c r="M223" s="74"/>
      <c r="N223" s="74"/>
      <c r="O223" s="74"/>
      <c r="P223" s="74"/>
    </row>
    <row r="224" spans="3:16" x14ac:dyDescent="0.25">
      <c r="C224" s="119"/>
      <c r="D224" s="113"/>
      <c r="E224" s="113"/>
      <c r="F224" s="122"/>
      <c r="G224" s="131"/>
      <c r="J224" s="158"/>
      <c r="K224" s="74"/>
      <c r="L224" s="74"/>
      <c r="M224" s="74"/>
      <c r="N224" s="74"/>
      <c r="O224" s="74"/>
      <c r="P224" s="74"/>
    </row>
    <row r="225" spans="3:16" x14ac:dyDescent="0.25">
      <c r="C225" s="119"/>
      <c r="D225" s="113"/>
      <c r="E225" s="113"/>
      <c r="F225" s="122"/>
      <c r="G225" s="131"/>
      <c r="J225" s="158"/>
      <c r="K225" s="74"/>
      <c r="L225" s="74"/>
      <c r="M225" s="74"/>
      <c r="N225" s="74"/>
      <c r="O225" s="74"/>
      <c r="P225" s="74"/>
    </row>
    <row r="226" spans="3:16" x14ac:dyDescent="0.25">
      <c r="C226" s="119"/>
      <c r="D226" s="113"/>
      <c r="E226" s="113"/>
      <c r="F226" s="122"/>
      <c r="G226" s="131"/>
      <c r="J226" s="158"/>
      <c r="K226" s="74"/>
      <c r="L226" s="74"/>
      <c r="M226" s="74"/>
      <c r="N226" s="74"/>
      <c r="O226" s="74"/>
      <c r="P226" s="74"/>
    </row>
    <row r="227" spans="3:16" x14ac:dyDescent="0.25">
      <c r="C227" s="119"/>
      <c r="D227" s="113"/>
      <c r="E227" s="113"/>
      <c r="F227" s="122"/>
      <c r="G227" s="131"/>
      <c r="J227" s="158"/>
      <c r="K227" s="74"/>
      <c r="L227" s="74"/>
      <c r="M227" s="74"/>
      <c r="N227" s="74"/>
      <c r="O227" s="74"/>
      <c r="P227" s="74"/>
    </row>
    <row r="228" spans="3:16" x14ac:dyDescent="0.25">
      <c r="C228" s="119"/>
      <c r="D228" s="113"/>
      <c r="E228" s="113"/>
      <c r="F228" s="122"/>
      <c r="G228" s="131"/>
      <c r="J228" s="158"/>
      <c r="K228" s="74"/>
      <c r="L228" s="74"/>
      <c r="M228" s="74"/>
      <c r="N228" s="74"/>
      <c r="O228" s="74"/>
      <c r="P228" s="74"/>
    </row>
    <row r="229" spans="3:16" x14ac:dyDescent="0.25">
      <c r="C229" s="119"/>
      <c r="D229" s="113"/>
      <c r="E229" s="113"/>
      <c r="F229" s="122"/>
      <c r="G229" s="131"/>
      <c r="J229" s="158"/>
      <c r="K229" s="74"/>
      <c r="L229" s="74"/>
      <c r="M229" s="74"/>
      <c r="N229" s="74"/>
      <c r="O229" s="74"/>
      <c r="P229" s="74"/>
    </row>
    <row r="230" spans="3:16" x14ac:dyDescent="0.25">
      <c r="C230" s="119"/>
      <c r="D230" s="113"/>
      <c r="E230" s="113"/>
      <c r="F230" s="122"/>
      <c r="G230" s="131"/>
      <c r="J230" s="158"/>
      <c r="K230" s="74"/>
      <c r="L230" s="74"/>
      <c r="M230" s="74"/>
      <c r="N230" s="74"/>
      <c r="O230" s="74"/>
      <c r="P230" s="74"/>
    </row>
    <row r="231" spans="3:16" x14ac:dyDescent="0.25">
      <c r="C231" s="119"/>
      <c r="D231" s="113"/>
      <c r="E231" s="113"/>
      <c r="F231" s="122"/>
      <c r="G231" s="131"/>
      <c r="J231" s="158"/>
      <c r="K231" s="74"/>
      <c r="L231" s="74"/>
      <c r="M231" s="74"/>
      <c r="N231" s="74"/>
      <c r="O231" s="74"/>
      <c r="P231" s="74"/>
    </row>
    <row r="232" spans="3:16" x14ac:dyDescent="0.25">
      <c r="C232" s="119"/>
      <c r="D232" s="113"/>
      <c r="E232" s="113"/>
      <c r="F232" s="122"/>
      <c r="G232" s="131"/>
      <c r="J232" s="158"/>
      <c r="K232" s="74"/>
      <c r="L232" s="74"/>
      <c r="M232" s="74"/>
      <c r="N232" s="74"/>
      <c r="O232" s="74"/>
      <c r="P232" s="74"/>
    </row>
    <row r="233" spans="3:16" x14ac:dyDescent="0.25">
      <c r="C233" s="119"/>
      <c r="D233" s="113"/>
      <c r="E233" s="113"/>
      <c r="F233" s="122"/>
      <c r="G233" s="131"/>
      <c r="J233" s="158"/>
      <c r="K233" s="74"/>
      <c r="L233" s="74"/>
      <c r="M233" s="74"/>
      <c r="N233" s="74"/>
      <c r="O233" s="74"/>
      <c r="P233" s="74"/>
    </row>
    <row r="234" spans="3:16" x14ac:dyDescent="0.25">
      <c r="C234" s="119"/>
      <c r="D234" s="113"/>
      <c r="E234" s="113"/>
      <c r="F234" s="122"/>
      <c r="G234" s="131"/>
      <c r="J234" s="158"/>
      <c r="K234" s="74"/>
      <c r="L234" s="74"/>
      <c r="M234" s="74"/>
      <c r="N234" s="74"/>
      <c r="O234" s="74"/>
      <c r="P234" s="74"/>
    </row>
    <row r="235" spans="3:16" x14ac:dyDescent="0.25">
      <c r="C235" s="119"/>
      <c r="D235" s="113"/>
      <c r="E235" s="113"/>
      <c r="F235" s="122"/>
      <c r="G235" s="131"/>
      <c r="J235" s="158"/>
      <c r="K235" s="74"/>
      <c r="L235" s="74"/>
      <c r="M235" s="74"/>
      <c r="N235" s="74"/>
      <c r="O235" s="74"/>
      <c r="P235" s="74"/>
    </row>
    <row r="236" spans="3:16" x14ac:dyDescent="0.25">
      <c r="C236" s="119"/>
      <c r="D236" s="113"/>
      <c r="E236" s="113"/>
      <c r="F236" s="122"/>
      <c r="G236" s="131"/>
      <c r="J236" s="158"/>
      <c r="K236" s="74"/>
      <c r="L236" s="74"/>
      <c r="M236" s="74"/>
      <c r="N236" s="74"/>
      <c r="O236" s="74"/>
      <c r="P236" s="74"/>
    </row>
    <row r="237" spans="3:16" x14ac:dyDescent="0.25">
      <c r="C237" s="119"/>
      <c r="D237" s="113"/>
      <c r="E237" s="113"/>
      <c r="F237" s="122"/>
      <c r="G237" s="131"/>
      <c r="J237" s="158"/>
      <c r="K237" s="74"/>
      <c r="L237" s="74"/>
      <c r="M237" s="74"/>
      <c r="N237" s="74"/>
      <c r="O237" s="74"/>
      <c r="P237" s="74"/>
    </row>
    <row r="238" spans="3:16" x14ac:dyDescent="0.25">
      <c r="C238" s="119"/>
      <c r="D238" s="113"/>
      <c r="E238" s="113"/>
      <c r="F238" s="122"/>
      <c r="G238" s="131"/>
      <c r="J238" s="158"/>
      <c r="K238" s="74"/>
      <c r="L238" s="74"/>
      <c r="M238" s="74"/>
      <c r="N238" s="74"/>
      <c r="O238" s="74"/>
      <c r="P238" s="74"/>
    </row>
    <row r="239" spans="3:16" x14ac:dyDescent="0.25">
      <c r="C239" s="119"/>
      <c r="D239" s="113"/>
      <c r="E239" s="113"/>
      <c r="F239" s="122"/>
      <c r="G239" s="131"/>
      <c r="J239" s="158"/>
      <c r="K239" s="74"/>
      <c r="L239" s="74"/>
      <c r="M239" s="74"/>
      <c r="N239" s="74"/>
      <c r="O239" s="74"/>
      <c r="P239" s="74"/>
    </row>
    <row r="240" spans="3:16" x14ac:dyDescent="0.25">
      <c r="C240" s="119"/>
      <c r="D240" s="113"/>
      <c r="E240" s="113"/>
      <c r="F240" s="122"/>
      <c r="G240" s="131"/>
      <c r="J240" s="158"/>
      <c r="K240" s="74"/>
      <c r="L240" s="74"/>
      <c r="M240" s="74"/>
      <c r="N240" s="74"/>
      <c r="O240" s="74"/>
      <c r="P240" s="74"/>
    </row>
    <row r="241" spans="3:16" x14ac:dyDescent="0.25">
      <c r="C241" s="119"/>
      <c r="D241" s="113"/>
      <c r="E241" s="113"/>
      <c r="F241" s="122"/>
      <c r="G241" s="131"/>
      <c r="J241" s="158"/>
      <c r="K241" s="74"/>
      <c r="L241" s="74"/>
      <c r="M241" s="74"/>
      <c r="N241" s="74"/>
      <c r="O241" s="74"/>
      <c r="P241" s="74"/>
    </row>
    <row r="242" spans="3:16" x14ac:dyDescent="0.25">
      <c r="C242" s="119"/>
      <c r="D242" s="113"/>
      <c r="E242" s="113"/>
      <c r="F242" s="122"/>
      <c r="G242" s="131"/>
      <c r="J242" s="158"/>
      <c r="K242" s="74"/>
      <c r="L242" s="74"/>
      <c r="M242" s="74"/>
      <c r="N242" s="74"/>
      <c r="O242" s="74"/>
      <c r="P242" s="74"/>
    </row>
    <row r="243" spans="3:16" x14ac:dyDescent="0.25">
      <c r="C243" s="119"/>
      <c r="D243" s="113"/>
      <c r="E243" s="113"/>
      <c r="F243" s="122"/>
      <c r="G243" s="131"/>
      <c r="J243" s="158"/>
      <c r="K243" s="74"/>
      <c r="L243" s="74"/>
      <c r="M243" s="74"/>
      <c r="N243" s="74"/>
      <c r="O243" s="74"/>
      <c r="P243" s="74"/>
    </row>
    <row r="244" spans="3:16" x14ac:dyDescent="0.25">
      <c r="C244" s="119"/>
      <c r="D244" s="113"/>
      <c r="E244" s="113"/>
      <c r="F244" s="122"/>
      <c r="G244" s="131"/>
      <c r="J244" s="158"/>
      <c r="K244" s="74"/>
      <c r="L244" s="74"/>
      <c r="M244" s="74"/>
      <c r="N244" s="74"/>
      <c r="O244" s="74"/>
      <c r="P244" s="74"/>
    </row>
    <row r="245" spans="3:16" x14ac:dyDescent="0.25">
      <c r="C245" s="119"/>
      <c r="D245" s="113"/>
      <c r="E245" s="113"/>
      <c r="F245" s="122"/>
      <c r="G245" s="131"/>
      <c r="J245" s="158"/>
      <c r="K245" s="74"/>
      <c r="L245" s="74"/>
      <c r="M245" s="74"/>
      <c r="N245" s="74"/>
      <c r="O245" s="74"/>
      <c r="P245" s="74"/>
    </row>
    <row r="246" spans="3:16" x14ac:dyDescent="0.25">
      <c r="C246" s="119"/>
      <c r="D246" s="113"/>
      <c r="E246" s="113"/>
      <c r="F246" s="122"/>
      <c r="G246" s="131"/>
      <c r="J246" s="158"/>
      <c r="K246" s="74"/>
      <c r="L246" s="74"/>
      <c r="M246" s="74"/>
      <c r="N246" s="74"/>
      <c r="O246" s="74"/>
      <c r="P246" s="74"/>
    </row>
    <row r="247" spans="3:16" x14ac:dyDescent="0.25">
      <c r="C247" s="119"/>
      <c r="D247" s="113"/>
      <c r="E247" s="113"/>
      <c r="F247" s="122"/>
      <c r="G247" s="131"/>
      <c r="J247" s="158"/>
      <c r="K247" s="74"/>
      <c r="L247" s="74"/>
      <c r="M247" s="74"/>
      <c r="N247" s="74"/>
      <c r="O247" s="74"/>
      <c r="P247" s="74"/>
    </row>
    <row r="248" spans="3:16" x14ac:dyDescent="0.25">
      <c r="C248" s="119"/>
      <c r="D248" s="113"/>
      <c r="E248" s="113"/>
      <c r="F248" s="122"/>
      <c r="G248" s="131"/>
      <c r="J248" s="158"/>
      <c r="K248" s="74"/>
      <c r="L248" s="74"/>
      <c r="M248" s="74"/>
      <c r="N248" s="74"/>
      <c r="O248" s="74"/>
      <c r="P248" s="74"/>
    </row>
    <row r="249" spans="3:16" x14ac:dyDescent="0.25">
      <c r="C249" s="119"/>
      <c r="D249" s="113"/>
      <c r="E249" s="113"/>
      <c r="F249" s="122"/>
      <c r="G249" s="131"/>
      <c r="J249" s="158"/>
      <c r="K249" s="74"/>
      <c r="L249" s="74"/>
      <c r="M249" s="74"/>
      <c r="N249" s="74"/>
      <c r="O249" s="74"/>
      <c r="P249" s="74"/>
    </row>
    <row r="250" spans="3:16" x14ac:dyDescent="0.25">
      <c r="C250" s="119"/>
      <c r="D250" s="113"/>
      <c r="E250" s="113"/>
      <c r="F250" s="122"/>
      <c r="G250" s="131"/>
      <c r="J250" s="158"/>
      <c r="K250" s="74"/>
      <c r="L250" s="74"/>
      <c r="M250" s="74"/>
      <c r="N250" s="74"/>
      <c r="O250" s="74"/>
      <c r="P250" s="74"/>
    </row>
    <row r="251" spans="3:16" x14ac:dyDescent="0.25">
      <c r="C251" s="119"/>
      <c r="D251" s="113"/>
      <c r="E251" s="113"/>
      <c r="F251" s="122"/>
      <c r="G251" s="131"/>
      <c r="J251" s="158"/>
      <c r="K251" s="74"/>
      <c r="L251" s="74"/>
      <c r="M251" s="74"/>
      <c r="N251" s="74"/>
      <c r="O251" s="74"/>
      <c r="P251" s="74"/>
    </row>
    <row r="252" spans="3:16" x14ac:dyDescent="0.25">
      <c r="C252" s="119"/>
      <c r="D252" s="113"/>
      <c r="E252" s="113"/>
      <c r="F252" s="122"/>
      <c r="G252" s="131"/>
      <c r="J252" s="158"/>
      <c r="K252" s="74"/>
      <c r="L252" s="74"/>
      <c r="M252" s="74"/>
      <c r="N252" s="74"/>
      <c r="O252" s="74"/>
      <c r="P252" s="74"/>
    </row>
    <row r="253" spans="3:16" x14ac:dyDescent="0.25">
      <c r="C253" s="119"/>
      <c r="D253" s="113"/>
      <c r="E253" s="113"/>
      <c r="F253" s="122"/>
      <c r="G253" s="131"/>
      <c r="J253" s="158"/>
      <c r="K253" s="74"/>
      <c r="L253" s="74"/>
      <c r="M253" s="74"/>
      <c r="N253" s="74"/>
      <c r="O253" s="74"/>
      <c r="P253" s="74"/>
    </row>
    <row r="254" spans="3:16" x14ac:dyDescent="0.25">
      <c r="C254" s="119"/>
      <c r="D254" s="113"/>
      <c r="E254" s="113"/>
      <c r="F254" s="122"/>
      <c r="G254" s="131"/>
      <c r="J254" s="158"/>
      <c r="K254" s="74"/>
      <c r="L254" s="74"/>
      <c r="M254" s="74"/>
      <c r="N254" s="74"/>
      <c r="O254" s="74"/>
      <c r="P254" s="74"/>
    </row>
    <row r="255" spans="3:16" x14ac:dyDescent="0.25">
      <c r="C255" s="119"/>
      <c r="D255" s="113"/>
      <c r="E255" s="113"/>
      <c r="F255" s="122"/>
      <c r="G255" s="131"/>
      <c r="J255" s="158"/>
      <c r="K255" s="74"/>
      <c r="L255" s="74"/>
      <c r="M255" s="74"/>
      <c r="N255" s="74"/>
      <c r="O255" s="74"/>
      <c r="P255" s="74"/>
    </row>
    <row r="256" spans="3:16" x14ac:dyDescent="0.25">
      <c r="C256" s="119"/>
      <c r="D256" s="113"/>
      <c r="E256" s="113"/>
      <c r="F256" s="122"/>
      <c r="G256" s="131"/>
      <c r="J256" s="158"/>
      <c r="K256" s="74"/>
      <c r="L256" s="74"/>
      <c r="M256" s="74"/>
      <c r="N256" s="74"/>
      <c r="O256" s="74"/>
      <c r="P256" s="74"/>
    </row>
    <row r="257" spans="3:16" x14ac:dyDescent="0.25">
      <c r="C257" s="119"/>
      <c r="D257" s="113"/>
      <c r="E257" s="113"/>
      <c r="F257" s="122"/>
      <c r="G257" s="131"/>
      <c r="J257" s="158"/>
      <c r="K257" s="74"/>
      <c r="L257" s="74"/>
      <c r="M257" s="74"/>
      <c r="N257" s="74"/>
      <c r="O257" s="74"/>
      <c r="P257" s="74"/>
    </row>
    <row r="258" spans="3:16" x14ac:dyDescent="0.25">
      <c r="C258" s="119"/>
      <c r="D258" s="113"/>
      <c r="E258" s="113"/>
      <c r="F258" s="122"/>
      <c r="G258" s="131"/>
      <c r="J258" s="158"/>
      <c r="K258" s="74"/>
      <c r="L258" s="74"/>
      <c r="M258" s="74"/>
      <c r="N258" s="74"/>
      <c r="O258" s="74"/>
      <c r="P258" s="74"/>
    </row>
    <row r="259" spans="3:16" x14ac:dyDescent="0.25">
      <c r="C259" s="119"/>
      <c r="D259" s="113"/>
      <c r="E259" s="113"/>
      <c r="F259" s="122"/>
      <c r="G259" s="131"/>
      <c r="J259" s="158"/>
      <c r="K259" s="74"/>
      <c r="L259" s="74"/>
      <c r="M259" s="74"/>
      <c r="N259" s="74"/>
      <c r="O259" s="74"/>
      <c r="P259" s="74"/>
    </row>
    <row r="260" spans="3:16" x14ac:dyDescent="0.25">
      <c r="C260" s="119"/>
      <c r="D260" s="113"/>
      <c r="E260" s="113"/>
      <c r="F260" s="122"/>
      <c r="G260" s="131"/>
      <c r="J260" s="158"/>
      <c r="K260" s="74"/>
      <c r="L260" s="74"/>
      <c r="M260" s="74"/>
      <c r="N260" s="74"/>
      <c r="O260" s="74"/>
      <c r="P260" s="74"/>
    </row>
    <row r="261" spans="3:16" x14ac:dyDescent="0.25">
      <c r="C261" s="119"/>
      <c r="D261" s="113"/>
      <c r="E261" s="113"/>
      <c r="F261" s="122"/>
      <c r="G261" s="131"/>
      <c r="J261" s="158"/>
      <c r="K261" s="74"/>
      <c r="L261" s="74"/>
      <c r="M261" s="74"/>
      <c r="N261" s="74"/>
      <c r="O261" s="74"/>
      <c r="P261" s="74"/>
    </row>
    <row r="262" spans="3:16" x14ac:dyDescent="0.25">
      <c r="C262" s="119"/>
      <c r="D262" s="113"/>
      <c r="E262" s="113"/>
      <c r="F262" s="122"/>
      <c r="G262" s="131"/>
      <c r="J262" s="158"/>
      <c r="K262" s="74"/>
      <c r="L262" s="74"/>
      <c r="M262" s="74"/>
      <c r="N262" s="74"/>
      <c r="O262" s="74"/>
      <c r="P262" s="74"/>
    </row>
    <row r="263" spans="3:16" x14ac:dyDescent="0.25">
      <c r="C263" s="119"/>
      <c r="D263" s="113"/>
      <c r="E263" s="113"/>
      <c r="F263" s="122"/>
      <c r="G263" s="131"/>
      <c r="J263" s="158"/>
      <c r="K263" s="74"/>
      <c r="L263" s="74"/>
      <c r="M263" s="74"/>
      <c r="N263" s="74"/>
      <c r="O263" s="74"/>
      <c r="P263" s="74"/>
    </row>
    <row r="264" spans="3:16" x14ac:dyDescent="0.25">
      <c r="C264" s="119"/>
      <c r="D264" s="113"/>
      <c r="E264" s="113"/>
      <c r="F264" s="122"/>
      <c r="G264" s="131"/>
      <c r="J264" s="158"/>
      <c r="K264" s="74"/>
      <c r="L264" s="74"/>
      <c r="M264" s="74"/>
      <c r="N264" s="74"/>
      <c r="O264" s="74"/>
      <c r="P264" s="74"/>
    </row>
    <row r="265" spans="3:16" x14ac:dyDescent="0.25">
      <c r="C265" s="119"/>
      <c r="D265" s="113"/>
      <c r="E265" s="113"/>
      <c r="F265" s="122"/>
      <c r="G265" s="131"/>
      <c r="J265" s="158"/>
      <c r="K265" s="74"/>
      <c r="L265" s="74"/>
      <c r="M265" s="74"/>
      <c r="N265" s="74"/>
      <c r="O265" s="74"/>
      <c r="P265" s="74"/>
    </row>
    <row r="266" spans="3:16" x14ac:dyDescent="0.25">
      <c r="C266" s="119"/>
      <c r="D266" s="113"/>
      <c r="E266" s="113"/>
      <c r="F266" s="122"/>
      <c r="G266" s="131"/>
      <c r="J266" s="158"/>
      <c r="K266" s="74"/>
      <c r="L266" s="74"/>
      <c r="M266" s="74"/>
      <c r="N266" s="74"/>
      <c r="O266" s="74"/>
      <c r="P266" s="74"/>
    </row>
    <row r="267" spans="3:16" x14ac:dyDescent="0.25">
      <c r="C267" s="119"/>
      <c r="D267" s="113"/>
      <c r="E267" s="113"/>
      <c r="F267" s="122"/>
      <c r="G267" s="131"/>
      <c r="J267" s="158"/>
      <c r="K267" s="74"/>
      <c r="L267" s="74"/>
      <c r="M267" s="74"/>
      <c r="N267" s="74"/>
      <c r="O267" s="74"/>
      <c r="P267" s="74"/>
    </row>
    <row r="268" spans="3:16" x14ac:dyDescent="0.25">
      <c r="C268" s="119"/>
      <c r="D268" s="113"/>
      <c r="E268" s="113"/>
      <c r="F268" s="122"/>
      <c r="G268" s="131"/>
      <c r="J268" s="158"/>
      <c r="K268" s="74"/>
      <c r="L268" s="74"/>
      <c r="M268" s="74"/>
      <c r="N268" s="74"/>
      <c r="O268" s="74"/>
      <c r="P268" s="74"/>
    </row>
    <row r="269" spans="3:16" x14ac:dyDescent="0.25">
      <c r="C269" s="119"/>
      <c r="D269" s="113"/>
      <c r="E269" s="113"/>
      <c r="F269" s="122"/>
      <c r="G269" s="131"/>
      <c r="J269" s="158"/>
      <c r="K269" s="74"/>
      <c r="L269" s="74"/>
      <c r="M269" s="74"/>
      <c r="N269" s="74"/>
      <c r="O269" s="74"/>
      <c r="P269" s="74"/>
    </row>
    <row r="270" spans="3:16" x14ac:dyDescent="0.25">
      <c r="C270" s="119"/>
      <c r="D270" s="113"/>
      <c r="E270" s="113"/>
      <c r="F270" s="122"/>
      <c r="G270" s="131"/>
      <c r="J270" s="158"/>
      <c r="K270" s="74"/>
      <c r="L270" s="74"/>
      <c r="M270" s="74"/>
      <c r="N270" s="74"/>
      <c r="O270" s="74"/>
      <c r="P270" s="74"/>
    </row>
    <row r="271" spans="3:16" x14ac:dyDescent="0.25">
      <c r="C271" s="119"/>
      <c r="D271" s="113"/>
      <c r="E271" s="113"/>
      <c r="F271" s="122"/>
      <c r="G271" s="131"/>
      <c r="J271" s="158"/>
      <c r="K271" s="74"/>
      <c r="L271" s="74"/>
      <c r="M271" s="74"/>
      <c r="N271" s="74"/>
      <c r="O271" s="74"/>
      <c r="P271" s="74"/>
    </row>
    <row r="272" spans="3:16" x14ac:dyDescent="0.25">
      <c r="C272" s="119"/>
      <c r="D272" s="113"/>
      <c r="E272" s="113"/>
      <c r="F272" s="122"/>
      <c r="G272" s="131"/>
      <c r="J272" s="158"/>
      <c r="K272" s="74"/>
      <c r="L272" s="74"/>
      <c r="M272" s="74"/>
      <c r="N272" s="74"/>
      <c r="O272" s="74"/>
      <c r="P272" s="74"/>
    </row>
    <row r="273" spans="3:16" x14ac:dyDescent="0.25">
      <c r="C273" s="119"/>
      <c r="D273" s="113"/>
      <c r="E273" s="113"/>
      <c r="F273" s="122"/>
      <c r="G273" s="131"/>
      <c r="J273" s="158"/>
      <c r="K273" s="74"/>
      <c r="L273" s="74"/>
      <c r="M273" s="74"/>
      <c r="N273" s="74"/>
      <c r="O273" s="74"/>
      <c r="P273" s="74"/>
    </row>
    <row r="274" spans="3:16" x14ac:dyDescent="0.25">
      <c r="C274" s="119"/>
      <c r="D274" s="113"/>
      <c r="E274" s="113"/>
      <c r="F274" s="122"/>
      <c r="G274" s="131"/>
      <c r="J274" s="158"/>
      <c r="K274" s="74"/>
      <c r="L274" s="74"/>
      <c r="M274" s="74"/>
      <c r="N274" s="74"/>
      <c r="O274" s="74"/>
      <c r="P274" s="74"/>
    </row>
    <row r="275" spans="3:16" x14ac:dyDescent="0.25">
      <c r="C275" s="119"/>
      <c r="D275" s="113"/>
      <c r="E275" s="113"/>
      <c r="F275" s="122"/>
      <c r="G275" s="131"/>
      <c r="J275" s="158"/>
      <c r="K275" s="74"/>
      <c r="L275" s="74"/>
      <c r="M275" s="74"/>
      <c r="N275" s="74"/>
      <c r="O275" s="74"/>
      <c r="P275" s="74"/>
    </row>
    <row r="276" spans="3:16" x14ac:dyDescent="0.25">
      <c r="C276" s="119"/>
      <c r="D276" s="113"/>
      <c r="E276" s="113"/>
      <c r="F276" s="122"/>
      <c r="G276" s="131"/>
      <c r="J276" s="158"/>
      <c r="K276" s="74"/>
      <c r="L276" s="74"/>
      <c r="M276" s="74"/>
      <c r="N276" s="74"/>
      <c r="O276" s="74"/>
      <c r="P276" s="74"/>
    </row>
    <row r="277" spans="3:16" x14ac:dyDescent="0.25">
      <c r="C277" s="119"/>
      <c r="D277" s="113"/>
      <c r="E277" s="113"/>
      <c r="F277" s="122"/>
      <c r="G277" s="131"/>
      <c r="J277" s="158"/>
      <c r="K277" s="74"/>
      <c r="L277" s="74"/>
      <c r="M277" s="74"/>
      <c r="N277" s="74"/>
      <c r="O277" s="74"/>
      <c r="P277" s="74"/>
    </row>
    <row r="278" spans="3:16" x14ac:dyDescent="0.25">
      <c r="C278" s="119"/>
      <c r="D278" s="113"/>
      <c r="E278" s="113"/>
      <c r="F278" s="122"/>
      <c r="G278" s="131"/>
      <c r="J278" s="158"/>
      <c r="K278" s="74"/>
      <c r="L278" s="74"/>
      <c r="M278" s="74"/>
      <c r="N278" s="74"/>
      <c r="O278" s="74"/>
      <c r="P278" s="74"/>
    </row>
    <row r="279" spans="3:16" x14ac:dyDescent="0.25">
      <c r="C279" s="119"/>
      <c r="D279" s="113"/>
      <c r="E279" s="113"/>
      <c r="F279" s="122"/>
      <c r="G279" s="131"/>
      <c r="J279" s="158"/>
      <c r="K279" s="74"/>
      <c r="L279" s="74"/>
      <c r="M279" s="74"/>
      <c r="N279" s="74"/>
      <c r="O279" s="74"/>
      <c r="P279" s="74"/>
    </row>
    <row r="280" spans="3:16" x14ac:dyDescent="0.25">
      <c r="C280" s="119"/>
      <c r="D280" s="113"/>
      <c r="E280" s="113"/>
      <c r="F280" s="122"/>
      <c r="G280" s="131"/>
      <c r="J280" s="158"/>
      <c r="K280" s="74"/>
      <c r="L280" s="74"/>
      <c r="M280" s="74"/>
      <c r="N280" s="74"/>
      <c r="O280" s="74"/>
      <c r="P280" s="74"/>
    </row>
    <row r="281" spans="3:16" x14ac:dyDescent="0.25">
      <c r="C281" s="119"/>
      <c r="D281" s="113"/>
      <c r="E281" s="113"/>
      <c r="F281" s="122"/>
      <c r="G281" s="131"/>
      <c r="J281" s="158"/>
      <c r="K281" s="74"/>
      <c r="L281" s="74"/>
      <c r="M281" s="74"/>
      <c r="N281" s="74"/>
      <c r="O281" s="74"/>
      <c r="P281" s="74"/>
    </row>
    <row r="282" spans="3:16" x14ac:dyDescent="0.25">
      <c r="C282" s="119"/>
      <c r="D282" s="113"/>
      <c r="E282" s="113"/>
      <c r="F282" s="122"/>
      <c r="G282" s="131"/>
      <c r="J282" s="158"/>
      <c r="K282" s="74"/>
      <c r="L282" s="74"/>
      <c r="M282" s="74"/>
      <c r="N282" s="74"/>
      <c r="O282" s="74"/>
      <c r="P282" s="74"/>
    </row>
    <row r="283" spans="3:16" x14ac:dyDescent="0.25">
      <c r="C283" s="119"/>
      <c r="D283" s="113"/>
      <c r="E283" s="113"/>
      <c r="F283" s="122"/>
      <c r="G283" s="131"/>
      <c r="J283" s="158"/>
      <c r="K283" s="74"/>
      <c r="L283" s="74"/>
      <c r="M283" s="74"/>
      <c r="N283" s="74"/>
      <c r="O283" s="74"/>
      <c r="P283" s="74"/>
    </row>
    <row r="284" spans="3:16" x14ac:dyDescent="0.25">
      <c r="C284" s="119"/>
      <c r="D284" s="113"/>
      <c r="E284" s="113"/>
      <c r="F284" s="122"/>
      <c r="G284" s="131"/>
      <c r="J284" s="158"/>
      <c r="K284" s="74"/>
      <c r="L284" s="74"/>
      <c r="M284" s="74"/>
      <c r="N284" s="74"/>
      <c r="O284" s="74"/>
      <c r="P284" s="74"/>
    </row>
    <row r="285" spans="3:16" x14ac:dyDescent="0.25">
      <c r="C285" s="119"/>
      <c r="D285" s="113"/>
      <c r="E285" s="113"/>
      <c r="F285" s="122"/>
      <c r="G285" s="131"/>
      <c r="J285" s="158"/>
      <c r="K285" s="74"/>
      <c r="L285" s="74"/>
      <c r="M285" s="74"/>
      <c r="N285" s="74"/>
      <c r="O285" s="74"/>
      <c r="P285" s="74"/>
    </row>
    <row r="286" spans="3:16" x14ac:dyDescent="0.25">
      <c r="C286" s="119"/>
      <c r="D286" s="113"/>
      <c r="E286" s="113"/>
      <c r="F286" s="122"/>
      <c r="G286" s="131"/>
      <c r="J286" s="158"/>
      <c r="K286" s="74"/>
      <c r="L286" s="74"/>
      <c r="M286" s="74"/>
      <c r="N286" s="74"/>
      <c r="O286" s="74"/>
      <c r="P286" s="74"/>
    </row>
    <row r="287" spans="3:16" x14ac:dyDescent="0.25">
      <c r="C287" s="119"/>
      <c r="D287" s="113"/>
      <c r="E287" s="113"/>
      <c r="F287" s="122"/>
      <c r="G287" s="131"/>
      <c r="J287" s="158"/>
      <c r="K287" s="74"/>
      <c r="L287" s="74"/>
      <c r="M287" s="74"/>
      <c r="N287" s="74"/>
      <c r="O287" s="74"/>
      <c r="P287" s="74"/>
    </row>
    <row r="288" spans="3:16" x14ac:dyDescent="0.25">
      <c r="C288" s="119"/>
      <c r="D288" s="113"/>
      <c r="E288" s="113"/>
      <c r="F288" s="122"/>
      <c r="G288" s="131"/>
      <c r="J288" s="158"/>
      <c r="K288" s="74"/>
      <c r="L288" s="74"/>
      <c r="M288" s="74"/>
      <c r="N288" s="74"/>
      <c r="O288" s="74"/>
      <c r="P288" s="74"/>
    </row>
    <row r="289" spans="3:16" x14ac:dyDescent="0.25">
      <c r="C289" s="119"/>
      <c r="D289" s="113"/>
      <c r="E289" s="113"/>
      <c r="F289" s="122"/>
      <c r="G289" s="131"/>
      <c r="J289" s="158"/>
      <c r="K289" s="74"/>
      <c r="L289" s="74"/>
      <c r="M289" s="74"/>
      <c r="N289" s="74"/>
      <c r="O289" s="74"/>
      <c r="P289" s="74"/>
    </row>
    <row r="290" spans="3:16" x14ac:dyDescent="0.25">
      <c r="C290" s="119"/>
      <c r="D290" s="113"/>
      <c r="E290" s="113"/>
      <c r="F290" s="122"/>
      <c r="G290" s="131"/>
      <c r="J290" s="158"/>
      <c r="K290" s="74"/>
      <c r="L290" s="74"/>
      <c r="M290" s="74"/>
      <c r="N290" s="74"/>
      <c r="O290" s="74"/>
      <c r="P290" s="74"/>
    </row>
    <row r="291" spans="3:16" x14ac:dyDescent="0.25">
      <c r="C291" s="119"/>
      <c r="D291" s="113"/>
      <c r="E291" s="113"/>
      <c r="F291" s="122"/>
      <c r="G291" s="131"/>
      <c r="J291" s="158"/>
      <c r="K291" s="74"/>
      <c r="L291" s="74"/>
      <c r="M291" s="74"/>
      <c r="N291" s="74"/>
      <c r="O291" s="74"/>
      <c r="P291" s="74"/>
    </row>
    <row r="292" spans="3:16" x14ac:dyDescent="0.25">
      <c r="C292" s="119"/>
      <c r="D292" s="113"/>
      <c r="E292" s="113"/>
      <c r="F292" s="122"/>
      <c r="G292" s="131"/>
      <c r="J292" s="158"/>
      <c r="K292" s="74"/>
      <c r="L292" s="74"/>
      <c r="M292" s="74"/>
      <c r="N292" s="74"/>
      <c r="O292" s="74"/>
      <c r="P292" s="74"/>
    </row>
    <row r="293" spans="3:16" x14ac:dyDescent="0.25">
      <c r="C293" s="119"/>
      <c r="D293" s="113"/>
      <c r="E293" s="113"/>
      <c r="F293" s="122"/>
      <c r="G293" s="131"/>
      <c r="J293" s="158"/>
      <c r="K293" s="74"/>
      <c r="L293" s="74"/>
      <c r="M293" s="74"/>
      <c r="N293" s="74"/>
      <c r="O293" s="74"/>
      <c r="P293" s="74"/>
    </row>
    <row r="294" spans="3:16" x14ac:dyDescent="0.25">
      <c r="C294" s="119"/>
      <c r="D294" s="113"/>
      <c r="E294" s="113"/>
      <c r="F294" s="122"/>
      <c r="G294" s="131"/>
      <c r="J294" s="158"/>
      <c r="K294" s="74"/>
      <c r="L294" s="74"/>
      <c r="M294" s="74"/>
      <c r="N294" s="74"/>
      <c r="O294" s="74"/>
      <c r="P294" s="74"/>
    </row>
    <row r="295" spans="3:16" x14ac:dyDescent="0.25">
      <c r="C295" s="119"/>
      <c r="D295" s="113"/>
      <c r="E295" s="113"/>
      <c r="F295" s="122"/>
      <c r="G295" s="131"/>
      <c r="J295" s="158"/>
      <c r="K295" s="74"/>
      <c r="L295" s="74"/>
      <c r="M295" s="74"/>
      <c r="N295" s="74"/>
      <c r="O295" s="74"/>
      <c r="P295" s="74"/>
    </row>
    <row r="296" spans="3:16" x14ac:dyDescent="0.25">
      <c r="C296" s="119"/>
      <c r="D296" s="113"/>
      <c r="E296" s="113"/>
      <c r="F296" s="122"/>
      <c r="G296" s="131"/>
      <c r="J296" s="158"/>
      <c r="K296" s="74"/>
      <c r="L296" s="74"/>
      <c r="M296" s="74"/>
      <c r="N296" s="74"/>
      <c r="O296" s="74"/>
      <c r="P296" s="74"/>
    </row>
    <row r="297" spans="3:16" x14ac:dyDescent="0.25">
      <c r="C297" s="119"/>
      <c r="D297" s="113"/>
      <c r="E297" s="113"/>
      <c r="F297" s="122"/>
      <c r="G297" s="131"/>
      <c r="J297" s="158"/>
      <c r="K297" s="74"/>
      <c r="L297" s="74"/>
      <c r="M297" s="74"/>
      <c r="N297" s="74"/>
      <c r="O297" s="74"/>
      <c r="P297" s="74"/>
    </row>
    <row r="298" spans="3:16" x14ac:dyDescent="0.25">
      <c r="C298" s="119"/>
      <c r="D298" s="113"/>
      <c r="E298" s="113"/>
      <c r="F298" s="122"/>
      <c r="G298" s="131"/>
      <c r="J298" s="158"/>
      <c r="K298" s="74"/>
      <c r="L298" s="74"/>
      <c r="M298" s="74"/>
      <c r="N298" s="74"/>
      <c r="O298" s="74"/>
      <c r="P298" s="74"/>
    </row>
    <row r="299" spans="3:16" x14ac:dyDescent="0.25">
      <c r="C299" s="119"/>
      <c r="D299" s="113"/>
      <c r="E299" s="113"/>
      <c r="F299" s="122"/>
      <c r="G299" s="131"/>
      <c r="J299" s="158"/>
      <c r="K299" s="74"/>
      <c r="L299" s="74"/>
      <c r="M299" s="74"/>
      <c r="N299" s="74"/>
      <c r="O299" s="74"/>
      <c r="P299" s="74"/>
    </row>
    <row r="300" spans="3:16" x14ac:dyDescent="0.25">
      <c r="C300" s="119"/>
      <c r="D300" s="113"/>
      <c r="E300" s="113"/>
      <c r="F300" s="122"/>
      <c r="G300" s="131"/>
      <c r="J300" s="158"/>
      <c r="K300" s="74"/>
      <c r="L300" s="74"/>
      <c r="M300" s="74"/>
      <c r="N300" s="74"/>
      <c r="O300" s="74"/>
      <c r="P300" s="74"/>
    </row>
    <row r="301" spans="3:16" x14ac:dyDescent="0.25">
      <c r="C301" s="119"/>
      <c r="D301" s="113"/>
      <c r="E301" s="113"/>
      <c r="F301" s="122"/>
      <c r="G301" s="131"/>
      <c r="J301" s="158"/>
      <c r="K301" s="74"/>
      <c r="L301" s="74"/>
      <c r="M301" s="74"/>
      <c r="N301" s="74"/>
      <c r="O301" s="74"/>
      <c r="P301" s="74"/>
    </row>
    <row r="302" spans="3:16" x14ac:dyDescent="0.25">
      <c r="C302" s="119"/>
      <c r="D302" s="113"/>
      <c r="E302" s="113"/>
      <c r="F302" s="122"/>
      <c r="G302" s="131"/>
      <c r="J302" s="158"/>
      <c r="K302" s="74"/>
      <c r="L302" s="74"/>
      <c r="M302" s="74"/>
      <c r="N302" s="74"/>
      <c r="O302" s="74"/>
      <c r="P302" s="74"/>
    </row>
    <row r="303" spans="3:16" x14ac:dyDescent="0.25">
      <c r="C303" s="119"/>
      <c r="D303" s="113"/>
      <c r="E303" s="113"/>
      <c r="F303" s="122"/>
      <c r="G303" s="131"/>
      <c r="J303" s="158"/>
      <c r="K303" s="74"/>
      <c r="L303" s="74"/>
      <c r="M303" s="74"/>
      <c r="N303" s="74"/>
      <c r="O303" s="74"/>
      <c r="P303" s="74"/>
    </row>
    <row r="304" spans="3:16" x14ac:dyDescent="0.25">
      <c r="C304" s="119"/>
      <c r="D304" s="113"/>
      <c r="E304" s="113"/>
      <c r="F304" s="122"/>
      <c r="G304" s="131"/>
      <c r="J304" s="158"/>
      <c r="K304" s="74"/>
      <c r="L304" s="74"/>
      <c r="M304" s="74"/>
      <c r="N304" s="74"/>
      <c r="O304" s="74"/>
      <c r="P304" s="74"/>
    </row>
    <row r="305" spans="3:16" x14ac:dyDescent="0.25">
      <c r="C305" s="119"/>
      <c r="D305" s="113"/>
      <c r="E305" s="113"/>
      <c r="F305" s="122"/>
      <c r="G305" s="131"/>
      <c r="J305" s="158"/>
      <c r="K305" s="74"/>
      <c r="L305" s="74"/>
      <c r="M305" s="74"/>
      <c r="N305" s="74"/>
      <c r="O305" s="74"/>
      <c r="P305" s="74"/>
    </row>
    <row r="306" spans="3:16" x14ac:dyDescent="0.25">
      <c r="C306" s="119"/>
      <c r="D306" s="113"/>
      <c r="E306" s="113"/>
      <c r="F306" s="122"/>
      <c r="G306" s="131"/>
      <c r="J306" s="158"/>
      <c r="K306" s="74"/>
      <c r="L306" s="74"/>
      <c r="M306" s="74"/>
      <c r="N306" s="74"/>
      <c r="O306" s="74"/>
      <c r="P306" s="74"/>
    </row>
    <row r="307" spans="3:16" x14ac:dyDescent="0.25">
      <c r="C307" s="119"/>
      <c r="D307" s="113"/>
      <c r="E307" s="113"/>
      <c r="F307" s="122"/>
      <c r="G307" s="131"/>
      <c r="J307" s="158"/>
      <c r="K307" s="74"/>
      <c r="L307" s="74"/>
      <c r="M307" s="74"/>
      <c r="N307" s="74"/>
      <c r="O307" s="74"/>
      <c r="P307" s="74"/>
    </row>
    <row r="308" spans="3:16" x14ac:dyDescent="0.25">
      <c r="C308" s="119"/>
      <c r="D308" s="113"/>
      <c r="E308" s="113"/>
      <c r="F308" s="122"/>
      <c r="G308" s="131"/>
      <c r="J308" s="158"/>
      <c r="K308" s="74"/>
      <c r="L308" s="74"/>
      <c r="M308" s="74"/>
      <c r="N308" s="74"/>
      <c r="O308" s="74"/>
      <c r="P308" s="74"/>
    </row>
    <row r="309" spans="3:16" x14ac:dyDescent="0.25">
      <c r="C309" s="119"/>
      <c r="D309" s="113"/>
      <c r="E309" s="113"/>
      <c r="F309" s="122"/>
      <c r="G309" s="131"/>
      <c r="J309" s="158"/>
      <c r="K309" s="74"/>
      <c r="L309" s="74"/>
      <c r="M309" s="74"/>
      <c r="N309" s="74"/>
      <c r="O309" s="74"/>
      <c r="P309" s="74"/>
    </row>
    <row r="310" spans="3:16" x14ac:dyDescent="0.25">
      <c r="C310" s="119"/>
      <c r="D310" s="113"/>
      <c r="E310" s="113"/>
      <c r="F310" s="122"/>
      <c r="G310" s="131"/>
      <c r="J310" s="158"/>
      <c r="K310" s="74"/>
      <c r="L310" s="74"/>
      <c r="M310" s="74"/>
      <c r="N310" s="74"/>
      <c r="O310" s="74"/>
      <c r="P310" s="74"/>
    </row>
    <row r="311" spans="3:16" x14ac:dyDescent="0.25">
      <c r="C311" s="119"/>
      <c r="D311" s="113"/>
      <c r="E311" s="113"/>
      <c r="F311" s="122"/>
      <c r="G311" s="131"/>
      <c r="J311" s="158"/>
      <c r="K311" s="74"/>
      <c r="L311" s="74"/>
      <c r="M311" s="74"/>
      <c r="N311" s="74"/>
      <c r="O311" s="74"/>
      <c r="P311" s="74"/>
    </row>
    <row r="312" spans="3:16" x14ac:dyDescent="0.25">
      <c r="C312" s="119"/>
      <c r="D312" s="113"/>
      <c r="E312" s="113"/>
      <c r="F312" s="122"/>
      <c r="G312" s="131"/>
      <c r="J312" s="158"/>
      <c r="K312" s="74"/>
      <c r="L312" s="74"/>
      <c r="M312" s="74"/>
      <c r="N312" s="74"/>
      <c r="O312" s="74"/>
      <c r="P312" s="74"/>
    </row>
    <row r="313" spans="3:16" x14ac:dyDescent="0.25">
      <c r="C313" s="119"/>
      <c r="D313" s="113"/>
      <c r="E313" s="113"/>
      <c r="F313" s="122"/>
      <c r="G313" s="131"/>
      <c r="J313" s="158"/>
      <c r="K313" s="74"/>
      <c r="L313" s="74"/>
      <c r="M313" s="74"/>
      <c r="N313" s="74"/>
      <c r="O313" s="74"/>
      <c r="P313" s="74"/>
    </row>
    <row r="314" spans="3:16" x14ac:dyDescent="0.25">
      <c r="C314" s="119"/>
      <c r="D314" s="113"/>
      <c r="E314" s="113"/>
      <c r="F314" s="122"/>
      <c r="G314" s="131"/>
      <c r="J314" s="158"/>
      <c r="K314" s="74"/>
      <c r="L314" s="74"/>
      <c r="M314" s="74"/>
      <c r="N314" s="74"/>
      <c r="O314" s="74"/>
      <c r="P314" s="74"/>
    </row>
    <row r="315" spans="3:16" x14ac:dyDescent="0.25">
      <c r="C315" s="119"/>
      <c r="D315" s="113"/>
      <c r="E315" s="113"/>
      <c r="F315" s="122"/>
      <c r="G315" s="131"/>
      <c r="J315" s="158"/>
      <c r="K315" s="74"/>
      <c r="L315" s="74"/>
      <c r="M315" s="74"/>
      <c r="N315" s="74"/>
      <c r="O315" s="74"/>
      <c r="P315" s="74"/>
    </row>
    <row r="316" spans="3:16" x14ac:dyDescent="0.25">
      <c r="C316" s="119"/>
      <c r="D316" s="113"/>
      <c r="E316" s="113"/>
      <c r="F316" s="122"/>
      <c r="G316" s="131"/>
      <c r="J316" s="158"/>
      <c r="K316" s="74"/>
      <c r="L316" s="74"/>
      <c r="M316" s="74"/>
      <c r="N316" s="74"/>
      <c r="O316" s="74"/>
      <c r="P316" s="74"/>
    </row>
    <row r="317" spans="3:16" x14ac:dyDescent="0.25">
      <c r="C317" s="119"/>
      <c r="D317" s="113"/>
      <c r="E317" s="113"/>
      <c r="F317" s="122"/>
      <c r="G317" s="131"/>
      <c r="J317" s="158"/>
      <c r="K317" s="74"/>
      <c r="L317" s="74"/>
      <c r="M317" s="74"/>
      <c r="N317" s="74"/>
      <c r="O317" s="74"/>
      <c r="P317" s="74"/>
    </row>
    <row r="318" spans="3:16" x14ac:dyDescent="0.25">
      <c r="C318" s="119"/>
      <c r="D318" s="113"/>
      <c r="E318" s="113"/>
      <c r="F318" s="122"/>
      <c r="G318" s="131"/>
      <c r="J318" s="158"/>
      <c r="K318" s="74"/>
      <c r="L318" s="74"/>
      <c r="M318" s="74"/>
      <c r="N318" s="74"/>
      <c r="O318" s="74"/>
      <c r="P318" s="74"/>
    </row>
    <row r="319" spans="3:16" x14ac:dyDescent="0.25">
      <c r="C319" s="119"/>
      <c r="D319" s="113"/>
      <c r="E319" s="113"/>
      <c r="F319" s="122"/>
      <c r="G319" s="131"/>
      <c r="J319" s="158"/>
      <c r="K319" s="74"/>
      <c r="L319" s="74"/>
      <c r="M319" s="74"/>
      <c r="N319" s="74"/>
      <c r="O319" s="74"/>
      <c r="P319" s="74"/>
    </row>
    <row r="320" spans="3:16" x14ac:dyDescent="0.25">
      <c r="C320" s="119"/>
      <c r="D320" s="113"/>
      <c r="E320" s="113"/>
      <c r="F320" s="122"/>
      <c r="G320" s="131"/>
      <c r="J320" s="158"/>
      <c r="K320" s="74"/>
      <c r="L320" s="74"/>
      <c r="M320" s="74"/>
      <c r="N320" s="74"/>
      <c r="O320" s="74"/>
      <c r="P320" s="74"/>
    </row>
    <row r="321" spans="3:16" x14ac:dyDescent="0.25">
      <c r="C321" s="119"/>
      <c r="D321" s="113"/>
      <c r="E321" s="113"/>
      <c r="F321" s="122"/>
      <c r="G321" s="131"/>
      <c r="J321" s="158"/>
      <c r="K321" s="74"/>
      <c r="L321" s="74"/>
      <c r="M321" s="74"/>
      <c r="N321" s="74"/>
      <c r="O321" s="74"/>
      <c r="P321" s="74"/>
    </row>
    <row r="322" spans="3:16" x14ac:dyDescent="0.25">
      <c r="C322" s="119"/>
      <c r="D322" s="113"/>
      <c r="E322" s="113"/>
      <c r="F322" s="122"/>
      <c r="G322" s="131"/>
      <c r="J322" s="158"/>
      <c r="K322" s="74"/>
      <c r="L322" s="74"/>
      <c r="M322" s="74"/>
      <c r="N322" s="74"/>
      <c r="O322" s="74"/>
      <c r="P322" s="74"/>
    </row>
    <row r="323" spans="3:16" x14ac:dyDescent="0.25">
      <c r="C323" s="119"/>
      <c r="D323" s="113"/>
      <c r="E323" s="113"/>
      <c r="F323" s="122"/>
      <c r="G323" s="131"/>
      <c r="J323" s="158"/>
      <c r="K323" s="74"/>
      <c r="L323" s="74"/>
      <c r="M323" s="74"/>
      <c r="N323" s="74"/>
      <c r="O323" s="74"/>
      <c r="P323" s="74"/>
    </row>
    <row r="324" spans="3:16" x14ac:dyDescent="0.25">
      <c r="C324" s="119"/>
      <c r="D324" s="113"/>
      <c r="E324" s="113"/>
      <c r="F324" s="122"/>
      <c r="G324" s="131"/>
      <c r="J324" s="158"/>
      <c r="K324" s="74"/>
      <c r="L324" s="74"/>
      <c r="M324" s="74"/>
      <c r="N324" s="74"/>
      <c r="O324" s="74"/>
      <c r="P324" s="74"/>
    </row>
    <row r="325" spans="3:16" x14ac:dyDescent="0.25">
      <c r="C325" s="119"/>
      <c r="D325" s="113"/>
      <c r="E325" s="113"/>
      <c r="F325" s="122"/>
      <c r="G325" s="131"/>
      <c r="J325" s="158"/>
      <c r="K325" s="74"/>
      <c r="L325" s="74"/>
      <c r="M325" s="74"/>
      <c r="N325" s="74"/>
      <c r="O325" s="74"/>
      <c r="P325" s="74"/>
    </row>
    <row r="326" spans="3:16" x14ac:dyDescent="0.25">
      <c r="C326" s="119"/>
      <c r="D326" s="113"/>
      <c r="E326" s="113"/>
      <c r="F326" s="122"/>
      <c r="G326" s="131"/>
      <c r="J326" s="158"/>
      <c r="K326" s="74"/>
      <c r="L326" s="74"/>
      <c r="M326" s="74"/>
      <c r="N326" s="74"/>
      <c r="O326" s="74"/>
      <c r="P326" s="74"/>
    </row>
    <row r="327" spans="3:16" x14ac:dyDescent="0.25">
      <c r="C327" s="119"/>
      <c r="D327" s="113"/>
      <c r="E327" s="113"/>
      <c r="F327" s="122"/>
      <c r="G327" s="131"/>
      <c r="J327" s="158"/>
      <c r="K327" s="74"/>
      <c r="L327" s="74"/>
      <c r="M327" s="74"/>
      <c r="N327" s="74"/>
      <c r="O327" s="74"/>
      <c r="P327" s="74"/>
    </row>
    <row r="328" spans="3:16" x14ac:dyDescent="0.25">
      <c r="C328" s="119"/>
      <c r="D328" s="113"/>
      <c r="E328" s="113"/>
      <c r="F328" s="122"/>
      <c r="G328" s="131"/>
      <c r="J328" s="158"/>
      <c r="K328" s="74"/>
      <c r="L328" s="74"/>
      <c r="M328" s="74"/>
      <c r="N328" s="74"/>
      <c r="O328" s="74"/>
      <c r="P328" s="74"/>
    </row>
    <row r="329" spans="3:16" x14ac:dyDescent="0.25">
      <c r="C329" s="119"/>
      <c r="D329" s="113"/>
      <c r="E329" s="113"/>
      <c r="F329" s="122"/>
      <c r="G329" s="131"/>
      <c r="J329" s="158"/>
      <c r="K329" s="74"/>
      <c r="L329" s="74"/>
      <c r="M329" s="74"/>
      <c r="N329" s="74"/>
      <c r="O329" s="74"/>
      <c r="P329" s="74"/>
    </row>
    <row r="330" spans="3:16" x14ac:dyDescent="0.25">
      <c r="C330" s="119"/>
      <c r="D330" s="113"/>
      <c r="E330" s="113"/>
      <c r="F330" s="122"/>
      <c r="G330" s="131"/>
      <c r="J330" s="158"/>
      <c r="K330" s="74"/>
      <c r="L330" s="74"/>
      <c r="M330" s="74"/>
      <c r="N330" s="74"/>
      <c r="O330" s="74"/>
      <c r="P330" s="74"/>
    </row>
    <row r="331" spans="3:16" x14ac:dyDescent="0.25">
      <c r="C331" s="119"/>
      <c r="D331" s="113"/>
      <c r="E331" s="113"/>
      <c r="F331" s="122"/>
      <c r="G331" s="131"/>
      <c r="J331" s="158"/>
      <c r="K331" s="74"/>
      <c r="L331" s="74"/>
      <c r="M331" s="74"/>
      <c r="N331" s="74"/>
      <c r="O331" s="74"/>
      <c r="P331" s="74"/>
    </row>
    <row r="332" spans="3:16" x14ac:dyDescent="0.25">
      <c r="C332" s="119"/>
      <c r="D332" s="113"/>
      <c r="E332" s="113"/>
      <c r="F332" s="122"/>
      <c r="G332" s="131"/>
      <c r="J332" s="158"/>
      <c r="K332" s="74"/>
      <c r="L332" s="74"/>
      <c r="M332" s="74"/>
      <c r="N332" s="74"/>
      <c r="O332" s="74"/>
      <c r="P332" s="74"/>
    </row>
    <row r="333" spans="3:16" x14ac:dyDescent="0.25">
      <c r="C333" s="119"/>
      <c r="D333" s="113"/>
      <c r="E333" s="113"/>
      <c r="F333" s="122"/>
      <c r="G333" s="131"/>
      <c r="J333" s="158"/>
      <c r="K333" s="74"/>
      <c r="L333" s="74"/>
      <c r="M333" s="74"/>
      <c r="N333" s="74"/>
      <c r="O333" s="74"/>
      <c r="P333" s="74"/>
    </row>
    <row r="334" spans="3:16" x14ac:dyDescent="0.25">
      <c r="C334" s="119"/>
      <c r="D334" s="113"/>
      <c r="E334" s="113"/>
      <c r="F334" s="122"/>
      <c r="G334" s="131"/>
      <c r="J334" s="158"/>
      <c r="K334" s="74"/>
      <c r="L334" s="74"/>
      <c r="M334" s="74"/>
      <c r="N334" s="74"/>
      <c r="O334" s="74"/>
      <c r="P334" s="74"/>
    </row>
    <row r="335" spans="3:16" x14ac:dyDescent="0.25">
      <c r="C335" s="119"/>
      <c r="D335" s="113"/>
      <c r="E335" s="113"/>
      <c r="F335" s="122"/>
      <c r="G335" s="131"/>
      <c r="J335" s="158"/>
      <c r="K335" s="74"/>
      <c r="L335" s="74"/>
      <c r="M335" s="74"/>
      <c r="N335" s="74"/>
      <c r="O335" s="74"/>
      <c r="P335" s="74"/>
    </row>
    <row r="336" spans="3:16" x14ac:dyDescent="0.25">
      <c r="C336" s="119"/>
      <c r="D336" s="113"/>
      <c r="E336" s="113"/>
      <c r="F336" s="122"/>
      <c r="G336" s="131"/>
      <c r="J336" s="158"/>
      <c r="K336" s="74"/>
      <c r="L336" s="74"/>
      <c r="M336" s="74"/>
      <c r="N336" s="74"/>
      <c r="O336" s="74"/>
      <c r="P336" s="74"/>
    </row>
    <row r="337" spans="3:16" x14ac:dyDescent="0.25">
      <c r="C337" s="119"/>
      <c r="D337" s="113"/>
      <c r="E337" s="113"/>
      <c r="F337" s="122"/>
      <c r="G337" s="131"/>
      <c r="J337" s="158"/>
      <c r="K337" s="74"/>
      <c r="L337" s="74"/>
      <c r="M337" s="74"/>
      <c r="N337" s="74"/>
      <c r="O337" s="74"/>
      <c r="P337" s="74"/>
    </row>
    <row r="338" spans="3:16" x14ac:dyDescent="0.25">
      <c r="C338" s="119"/>
      <c r="D338" s="113"/>
      <c r="E338" s="113"/>
      <c r="F338" s="122"/>
      <c r="G338" s="131"/>
      <c r="J338" s="158"/>
      <c r="K338" s="74"/>
      <c r="L338" s="74"/>
      <c r="M338" s="74"/>
      <c r="N338" s="74"/>
      <c r="O338" s="74"/>
      <c r="P338" s="74"/>
    </row>
    <row r="339" spans="3:16" x14ac:dyDescent="0.25">
      <c r="C339" s="119"/>
      <c r="D339" s="113"/>
      <c r="E339" s="113"/>
      <c r="F339" s="122"/>
      <c r="G339" s="131"/>
      <c r="J339" s="158"/>
      <c r="K339" s="74"/>
      <c r="L339" s="74"/>
      <c r="M339" s="74"/>
      <c r="N339" s="74"/>
      <c r="O339" s="74"/>
      <c r="P339" s="74"/>
    </row>
    <row r="340" spans="3:16" x14ac:dyDescent="0.25">
      <c r="C340" s="119"/>
      <c r="D340" s="113"/>
      <c r="E340" s="113"/>
      <c r="F340" s="122"/>
      <c r="G340" s="131"/>
      <c r="J340" s="158"/>
      <c r="K340" s="74"/>
      <c r="L340" s="74"/>
      <c r="M340" s="74"/>
      <c r="N340" s="74"/>
      <c r="O340" s="74"/>
      <c r="P340" s="74"/>
    </row>
    <row r="341" spans="3:16" x14ac:dyDescent="0.25">
      <c r="C341" s="119"/>
      <c r="D341" s="113"/>
      <c r="E341" s="113"/>
      <c r="F341" s="122"/>
      <c r="G341" s="131"/>
      <c r="J341" s="158"/>
      <c r="K341" s="74"/>
      <c r="L341" s="74"/>
      <c r="M341" s="74"/>
      <c r="N341" s="74"/>
      <c r="O341" s="74"/>
      <c r="P341" s="74"/>
    </row>
    <row r="342" spans="3:16" x14ac:dyDescent="0.25">
      <c r="C342" s="119"/>
      <c r="D342" s="113"/>
      <c r="E342" s="113"/>
      <c r="F342" s="122"/>
      <c r="G342" s="131"/>
      <c r="J342" s="158"/>
      <c r="K342" s="74"/>
      <c r="L342" s="74"/>
      <c r="M342" s="74"/>
      <c r="N342" s="74"/>
      <c r="O342" s="74"/>
      <c r="P342" s="74"/>
    </row>
    <row r="343" spans="3:16" x14ac:dyDescent="0.25">
      <c r="C343" s="119"/>
      <c r="D343" s="113"/>
      <c r="E343" s="113"/>
      <c r="F343" s="122"/>
      <c r="G343" s="131"/>
      <c r="J343" s="158"/>
      <c r="K343" s="74"/>
      <c r="L343" s="74"/>
      <c r="M343" s="74"/>
      <c r="N343" s="74"/>
      <c r="O343" s="74"/>
      <c r="P343" s="74"/>
    </row>
    <row r="344" spans="3:16" x14ac:dyDescent="0.25">
      <c r="C344" s="119"/>
      <c r="D344" s="113"/>
      <c r="E344" s="113"/>
      <c r="F344" s="122"/>
      <c r="G344" s="131"/>
      <c r="J344" s="158"/>
      <c r="K344" s="74"/>
      <c r="L344" s="74"/>
      <c r="M344" s="74"/>
      <c r="N344" s="74"/>
      <c r="O344" s="74"/>
      <c r="P344" s="74"/>
    </row>
    <row r="345" spans="3:16" x14ac:dyDescent="0.25">
      <c r="C345" s="119"/>
      <c r="D345" s="113"/>
      <c r="E345" s="113"/>
      <c r="F345" s="122"/>
      <c r="G345" s="131"/>
      <c r="J345" s="158"/>
      <c r="K345" s="74"/>
      <c r="L345" s="74"/>
      <c r="M345" s="74"/>
      <c r="N345" s="74"/>
      <c r="O345" s="74"/>
      <c r="P345" s="74"/>
    </row>
    <row r="346" spans="3:16" x14ac:dyDescent="0.25">
      <c r="C346" s="119"/>
      <c r="D346" s="113"/>
      <c r="E346" s="113"/>
      <c r="F346" s="122"/>
      <c r="G346" s="131"/>
      <c r="J346" s="158"/>
      <c r="K346" s="74"/>
      <c r="L346" s="74"/>
      <c r="M346" s="74"/>
      <c r="N346" s="74"/>
      <c r="O346" s="74"/>
      <c r="P346" s="74"/>
    </row>
    <row r="347" spans="3:16" x14ac:dyDescent="0.25">
      <c r="C347" s="119"/>
      <c r="D347" s="113"/>
      <c r="E347" s="113"/>
      <c r="F347" s="122"/>
      <c r="G347" s="131"/>
      <c r="J347" s="158"/>
      <c r="K347" s="74"/>
      <c r="L347" s="74"/>
      <c r="M347" s="74"/>
      <c r="N347" s="74"/>
      <c r="O347" s="74"/>
      <c r="P347" s="74"/>
    </row>
    <row r="348" spans="3:16" x14ac:dyDescent="0.25">
      <c r="C348" s="119"/>
      <c r="D348" s="113"/>
      <c r="E348" s="113"/>
      <c r="F348" s="122"/>
      <c r="G348" s="131"/>
      <c r="J348" s="158"/>
      <c r="K348" s="74"/>
      <c r="L348" s="74"/>
      <c r="M348" s="74"/>
      <c r="N348" s="74"/>
      <c r="O348" s="74"/>
      <c r="P348" s="74"/>
    </row>
    <row r="349" spans="3:16" x14ac:dyDescent="0.25">
      <c r="C349" s="119"/>
      <c r="D349" s="113"/>
      <c r="E349" s="113"/>
      <c r="F349" s="122"/>
      <c r="G349" s="131"/>
      <c r="J349" s="158"/>
      <c r="K349" s="74"/>
      <c r="L349" s="74"/>
      <c r="M349" s="74"/>
      <c r="N349" s="74"/>
      <c r="O349" s="74"/>
      <c r="P349" s="74"/>
    </row>
    <row r="350" spans="3:16" x14ac:dyDescent="0.25">
      <c r="C350" s="119"/>
      <c r="D350" s="113"/>
      <c r="E350" s="113"/>
      <c r="F350" s="122"/>
      <c r="G350" s="131"/>
      <c r="J350" s="158"/>
      <c r="K350" s="74"/>
      <c r="L350" s="74"/>
      <c r="M350" s="74"/>
      <c r="N350" s="74"/>
      <c r="O350" s="74"/>
      <c r="P350" s="74"/>
    </row>
    <row r="351" spans="3:16" x14ac:dyDescent="0.25">
      <c r="C351" s="119"/>
      <c r="D351" s="113"/>
      <c r="E351" s="113"/>
      <c r="F351" s="122"/>
      <c r="G351" s="131"/>
      <c r="J351" s="158"/>
      <c r="K351" s="74"/>
      <c r="L351" s="74"/>
      <c r="M351" s="74"/>
      <c r="N351" s="74"/>
      <c r="O351" s="74"/>
      <c r="P351" s="74"/>
    </row>
    <row r="352" spans="3:16" x14ac:dyDescent="0.25">
      <c r="C352" s="119"/>
      <c r="D352" s="113"/>
      <c r="E352" s="113"/>
      <c r="F352" s="122"/>
      <c r="G352" s="131"/>
      <c r="J352" s="158"/>
      <c r="K352" s="74"/>
      <c r="L352" s="74"/>
      <c r="M352" s="74"/>
      <c r="N352" s="74"/>
      <c r="O352" s="74"/>
      <c r="P352" s="74"/>
    </row>
    <row r="353" spans="3:16" x14ac:dyDescent="0.25">
      <c r="C353" s="119"/>
      <c r="D353" s="113"/>
      <c r="E353" s="113"/>
      <c r="F353" s="122"/>
      <c r="G353" s="131"/>
      <c r="J353" s="158"/>
      <c r="K353" s="74"/>
      <c r="L353" s="74"/>
      <c r="M353" s="74"/>
      <c r="N353" s="74"/>
      <c r="O353" s="74"/>
      <c r="P353" s="74"/>
    </row>
    <row r="354" spans="3:16" x14ac:dyDescent="0.25">
      <c r="C354" s="119"/>
      <c r="D354" s="113"/>
      <c r="E354" s="113"/>
      <c r="F354" s="122"/>
      <c r="G354" s="131"/>
      <c r="J354" s="158"/>
      <c r="K354" s="74"/>
      <c r="L354" s="74"/>
      <c r="M354" s="74"/>
      <c r="N354" s="74"/>
      <c r="O354" s="74"/>
      <c r="P354" s="74"/>
    </row>
    <row r="355" spans="3:16" x14ac:dyDescent="0.25">
      <c r="C355" s="119"/>
      <c r="D355" s="113"/>
      <c r="E355" s="113"/>
      <c r="F355" s="122"/>
      <c r="G355" s="131"/>
      <c r="J355" s="158"/>
      <c r="K355" s="74"/>
      <c r="L355" s="74"/>
      <c r="M355" s="74"/>
      <c r="N355" s="74"/>
      <c r="O355" s="74"/>
      <c r="P355" s="74"/>
    </row>
    <row r="356" spans="3:16" x14ac:dyDescent="0.25">
      <c r="C356" s="119"/>
      <c r="D356" s="113"/>
      <c r="E356" s="113"/>
      <c r="F356" s="122"/>
      <c r="G356" s="131"/>
      <c r="J356" s="158"/>
      <c r="K356" s="74"/>
      <c r="L356" s="74"/>
      <c r="M356" s="74"/>
      <c r="N356" s="74"/>
      <c r="O356" s="74"/>
      <c r="P356" s="74"/>
    </row>
    <row r="357" spans="3:16" x14ac:dyDescent="0.25">
      <c r="C357" s="119"/>
      <c r="D357" s="113"/>
      <c r="E357" s="113"/>
      <c r="F357" s="122"/>
      <c r="G357" s="131"/>
      <c r="J357" s="158"/>
      <c r="K357" s="74"/>
      <c r="L357" s="74"/>
      <c r="M357" s="74"/>
      <c r="N357" s="74"/>
      <c r="O357" s="74"/>
      <c r="P357" s="74"/>
    </row>
    <row r="358" spans="3:16" x14ac:dyDescent="0.25">
      <c r="C358" s="119"/>
      <c r="D358" s="113"/>
      <c r="E358" s="113"/>
      <c r="F358" s="122"/>
      <c r="G358" s="131"/>
      <c r="J358" s="158"/>
      <c r="K358" s="74"/>
      <c r="L358" s="74"/>
      <c r="M358" s="74"/>
      <c r="N358" s="74"/>
      <c r="O358" s="74"/>
      <c r="P358" s="74"/>
    </row>
    <row r="359" spans="3:16" x14ac:dyDescent="0.25">
      <c r="C359" s="119"/>
      <c r="D359" s="113"/>
      <c r="E359" s="113"/>
      <c r="F359" s="122"/>
      <c r="G359" s="131"/>
      <c r="J359" s="158"/>
      <c r="K359" s="74"/>
      <c r="L359" s="74"/>
      <c r="M359" s="74"/>
      <c r="N359" s="74"/>
      <c r="O359" s="74"/>
      <c r="P359" s="74"/>
    </row>
    <row r="360" spans="3:16" x14ac:dyDescent="0.25">
      <c r="C360" s="119"/>
      <c r="D360" s="113"/>
      <c r="E360" s="113"/>
      <c r="F360" s="122"/>
      <c r="G360" s="131"/>
      <c r="J360" s="158"/>
      <c r="K360" s="74"/>
      <c r="L360" s="74"/>
      <c r="M360" s="74"/>
      <c r="N360" s="74"/>
      <c r="O360" s="74"/>
      <c r="P360" s="74"/>
    </row>
    <row r="361" spans="3:16" x14ac:dyDescent="0.25">
      <c r="C361" s="119"/>
      <c r="D361" s="113"/>
      <c r="E361" s="113"/>
      <c r="F361" s="122"/>
      <c r="G361" s="131"/>
      <c r="J361" s="158"/>
      <c r="K361" s="74"/>
      <c r="L361" s="74"/>
      <c r="M361" s="74"/>
      <c r="N361" s="74"/>
      <c r="O361" s="74"/>
      <c r="P361" s="74"/>
    </row>
    <row r="362" spans="3:16" x14ac:dyDescent="0.25">
      <c r="C362" s="119"/>
      <c r="D362" s="113"/>
      <c r="E362" s="113"/>
      <c r="F362" s="122"/>
      <c r="G362" s="131"/>
      <c r="J362" s="158"/>
      <c r="K362" s="74"/>
      <c r="L362" s="74"/>
      <c r="M362" s="74"/>
      <c r="N362" s="74"/>
      <c r="O362" s="74"/>
      <c r="P362" s="74"/>
    </row>
    <row r="363" spans="3:16" x14ac:dyDescent="0.25">
      <c r="C363" s="119"/>
      <c r="D363" s="113"/>
      <c r="E363" s="113"/>
      <c r="F363" s="122"/>
      <c r="G363" s="131"/>
      <c r="J363" s="158"/>
      <c r="K363" s="74"/>
      <c r="L363" s="74"/>
      <c r="M363" s="74"/>
      <c r="N363" s="74"/>
      <c r="O363" s="74"/>
      <c r="P363" s="74"/>
    </row>
    <row r="364" spans="3:16" x14ac:dyDescent="0.25">
      <c r="C364" s="119"/>
      <c r="D364" s="113"/>
      <c r="E364" s="113"/>
      <c r="F364" s="122"/>
      <c r="G364" s="131"/>
      <c r="J364" s="158"/>
      <c r="K364" s="74"/>
      <c r="L364" s="74"/>
      <c r="M364" s="74"/>
      <c r="N364" s="74"/>
      <c r="O364" s="74"/>
      <c r="P364" s="74"/>
    </row>
    <row r="365" spans="3:16" x14ac:dyDescent="0.25">
      <c r="C365" s="119"/>
      <c r="D365" s="113"/>
      <c r="E365" s="113"/>
      <c r="F365" s="113"/>
      <c r="G365" s="131"/>
      <c r="J365" s="158"/>
      <c r="K365" s="74"/>
      <c r="L365" s="74"/>
      <c r="M365" s="74"/>
      <c r="N365" s="74"/>
      <c r="O365" s="74"/>
      <c r="P365" s="74"/>
    </row>
    <row r="366" spans="3:16" x14ac:dyDescent="0.25">
      <c r="C366" s="119"/>
      <c r="D366" s="113"/>
      <c r="E366" s="113"/>
      <c r="F366" s="113"/>
      <c r="G366" s="112"/>
      <c r="J366" s="158"/>
      <c r="K366" s="74"/>
      <c r="L366" s="74"/>
      <c r="M366" s="74"/>
      <c r="N366" s="74"/>
      <c r="O366" s="74"/>
      <c r="P366" s="74"/>
    </row>
    <row r="367" spans="3:16" x14ac:dyDescent="0.25">
      <c r="C367" s="119"/>
      <c r="D367" s="113"/>
      <c r="E367" s="113"/>
      <c r="F367" s="113"/>
      <c r="G367" s="112"/>
      <c r="J367" s="158"/>
      <c r="K367" s="74"/>
      <c r="L367" s="74"/>
      <c r="M367" s="74"/>
      <c r="N367" s="74"/>
      <c r="O367" s="74"/>
      <c r="P367" s="74"/>
    </row>
    <row r="368" spans="3:16" x14ac:dyDescent="0.25">
      <c r="C368" s="119"/>
      <c r="D368" s="113"/>
      <c r="E368" s="113"/>
      <c r="F368" s="113"/>
      <c r="G368" s="112"/>
      <c r="J368" s="158"/>
      <c r="K368" s="74"/>
      <c r="L368" s="74"/>
      <c r="M368" s="74"/>
      <c r="N368" s="74"/>
      <c r="O368" s="74"/>
      <c r="P368" s="74"/>
    </row>
    <row r="369" spans="3:16" x14ac:dyDescent="0.25">
      <c r="C369" s="119"/>
      <c r="D369" s="113"/>
      <c r="E369" s="113"/>
      <c r="F369" s="113"/>
      <c r="G369" s="112"/>
      <c r="J369" s="158"/>
      <c r="K369" s="74"/>
      <c r="L369" s="74"/>
      <c r="M369" s="74"/>
      <c r="N369" s="74"/>
      <c r="O369" s="74"/>
      <c r="P369" s="74"/>
    </row>
    <row r="370" spans="3:16" x14ac:dyDescent="0.25">
      <c r="C370" s="119"/>
      <c r="D370" s="113"/>
      <c r="E370" s="113"/>
      <c r="F370" s="113"/>
      <c r="G370" s="112"/>
      <c r="J370" s="158"/>
      <c r="K370" s="74"/>
      <c r="L370" s="74"/>
      <c r="M370" s="74"/>
      <c r="N370" s="74"/>
      <c r="O370" s="74"/>
      <c r="P370" s="74"/>
    </row>
    <row r="371" spans="3:16" x14ac:dyDescent="0.25">
      <c r="C371" s="119"/>
      <c r="D371" s="113"/>
      <c r="E371" s="113"/>
      <c r="F371" s="113"/>
      <c r="G371" s="112"/>
      <c r="J371" s="158"/>
      <c r="K371" s="74"/>
      <c r="L371" s="74"/>
      <c r="M371" s="74"/>
      <c r="N371" s="74"/>
      <c r="O371" s="74"/>
      <c r="P371" s="74"/>
    </row>
    <row r="372" spans="3:16" x14ac:dyDescent="0.25">
      <c r="C372" s="119"/>
      <c r="D372" s="113"/>
      <c r="E372" s="113"/>
      <c r="F372" s="113"/>
      <c r="G372" s="112"/>
      <c r="J372" s="158"/>
      <c r="K372" s="74"/>
      <c r="L372" s="74"/>
      <c r="M372" s="74"/>
      <c r="N372" s="74"/>
      <c r="O372" s="74"/>
      <c r="P372" s="74"/>
    </row>
    <row r="373" spans="3:16" x14ac:dyDescent="0.25">
      <c r="C373" s="119"/>
      <c r="D373" s="113"/>
      <c r="E373" s="113"/>
      <c r="F373" s="113"/>
      <c r="G373" s="112"/>
      <c r="J373" s="158"/>
      <c r="K373" s="74"/>
      <c r="L373" s="74"/>
      <c r="M373" s="74"/>
      <c r="N373" s="74"/>
      <c r="O373" s="74"/>
      <c r="P373" s="74"/>
    </row>
    <row r="374" spans="3:16" x14ac:dyDescent="0.25">
      <c r="C374" s="119"/>
      <c r="D374" s="113"/>
      <c r="E374" s="113"/>
      <c r="F374" s="113"/>
      <c r="G374" s="112"/>
      <c r="J374" s="158"/>
      <c r="K374" s="74"/>
      <c r="L374" s="74"/>
      <c r="M374" s="74"/>
      <c r="N374" s="74"/>
      <c r="O374" s="74"/>
      <c r="P374" s="74"/>
    </row>
    <row r="375" spans="3:16" x14ac:dyDescent="0.25">
      <c r="C375" s="119"/>
      <c r="D375" s="113"/>
      <c r="E375" s="113"/>
      <c r="F375" s="113"/>
      <c r="G375" s="112"/>
      <c r="J375" s="158"/>
      <c r="K375" s="74"/>
      <c r="L375" s="74"/>
      <c r="M375" s="74"/>
      <c r="N375" s="74"/>
      <c r="O375" s="74"/>
      <c r="P375" s="74"/>
    </row>
    <row r="376" spans="3:16" x14ac:dyDescent="0.25">
      <c r="C376" s="119"/>
      <c r="D376" s="113"/>
      <c r="E376" s="113"/>
      <c r="F376" s="113"/>
      <c r="G376" s="112"/>
      <c r="J376" s="158"/>
      <c r="K376" s="74"/>
      <c r="L376" s="74"/>
      <c r="M376" s="74"/>
      <c r="N376" s="74"/>
      <c r="O376" s="74"/>
      <c r="P376" s="74"/>
    </row>
    <row r="377" spans="3:16" x14ac:dyDescent="0.25">
      <c r="C377" s="119"/>
      <c r="D377" s="113"/>
      <c r="E377" s="113"/>
      <c r="F377" s="113"/>
      <c r="G377" s="112"/>
      <c r="J377" s="158"/>
      <c r="K377" s="74"/>
      <c r="L377" s="74"/>
      <c r="M377" s="74"/>
      <c r="N377" s="74"/>
      <c r="O377" s="74"/>
      <c r="P377" s="74"/>
    </row>
    <row r="378" spans="3:16" x14ac:dyDescent="0.25">
      <c r="C378" s="119"/>
      <c r="D378" s="113"/>
      <c r="E378" s="113"/>
      <c r="F378" s="113"/>
      <c r="G378" s="112"/>
      <c r="J378" s="158"/>
      <c r="K378" s="74"/>
      <c r="L378" s="74"/>
      <c r="M378" s="74"/>
      <c r="N378" s="74"/>
      <c r="O378" s="74"/>
      <c r="P378" s="74"/>
    </row>
    <row r="379" spans="3:16" x14ac:dyDescent="0.25">
      <c r="C379" s="119"/>
      <c r="D379" s="113"/>
      <c r="E379" s="113"/>
      <c r="F379" s="113"/>
      <c r="G379" s="112"/>
      <c r="J379" s="158"/>
      <c r="K379" s="74"/>
      <c r="L379" s="74"/>
      <c r="M379" s="74"/>
      <c r="N379" s="74"/>
      <c r="O379" s="74"/>
      <c r="P379" s="74"/>
    </row>
    <row r="380" spans="3:16" x14ac:dyDescent="0.25">
      <c r="C380" s="119"/>
      <c r="D380" s="113"/>
      <c r="E380" s="113"/>
      <c r="F380" s="113"/>
      <c r="G380" s="112"/>
      <c r="J380" s="158"/>
      <c r="K380" s="74"/>
      <c r="L380" s="74"/>
      <c r="M380" s="74"/>
      <c r="N380" s="74"/>
      <c r="O380" s="74"/>
      <c r="P380" s="74"/>
    </row>
    <row r="381" spans="3:16" x14ac:dyDescent="0.25">
      <c r="C381" s="119"/>
      <c r="D381" s="113"/>
      <c r="E381" s="113"/>
      <c r="F381" s="113"/>
      <c r="G381" s="112"/>
      <c r="J381" s="158"/>
      <c r="K381" s="74"/>
      <c r="L381" s="74"/>
      <c r="M381" s="74"/>
      <c r="N381" s="74"/>
      <c r="O381" s="74"/>
      <c r="P381" s="74"/>
    </row>
    <row r="382" spans="3:16" x14ac:dyDescent="0.25">
      <c r="C382" s="119"/>
      <c r="D382" s="113"/>
      <c r="E382" s="113"/>
      <c r="F382" s="113"/>
      <c r="G382" s="112"/>
      <c r="J382" s="158"/>
      <c r="K382" s="74"/>
      <c r="L382" s="74"/>
      <c r="M382" s="74"/>
      <c r="N382" s="74"/>
      <c r="O382" s="74"/>
      <c r="P382" s="74"/>
    </row>
    <row r="383" spans="3:16" x14ac:dyDescent="0.25">
      <c r="C383" s="119"/>
      <c r="D383" s="113"/>
      <c r="E383" s="113"/>
      <c r="F383" s="113"/>
      <c r="G383" s="112"/>
      <c r="J383" s="158"/>
      <c r="K383" s="74"/>
      <c r="L383" s="74"/>
      <c r="M383" s="74"/>
      <c r="N383" s="74"/>
      <c r="O383" s="74"/>
      <c r="P383" s="74"/>
    </row>
    <row r="384" spans="3:16" x14ac:dyDescent="0.25">
      <c r="C384" s="119"/>
      <c r="D384" s="113"/>
      <c r="E384" s="113"/>
      <c r="F384" s="113"/>
      <c r="G384" s="112"/>
      <c r="J384" s="158"/>
      <c r="K384" s="74"/>
      <c r="L384" s="74"/>
      <c r="M384" s="74"/>
      <c r="N384" s="74"/>
      <c r="O384" s="74"/>
      <c r="P384" s="74"/>
    </row>
    <row r="385" spans="3:16" x14ac:dyDescent="0.25">
      <c r="C385" s="119"/>
      <c r="D385" s="113"/>
      <c r="E385" s="113"/>
      <c r="F385" s="113"/>
      <c r="G385" s="112"/>
      <c r="J385" s="158"/>
      <c r="K385" s="74"/>
      <c r="L385" s="74"/>
      <c r="M385" s="74"/>
      <c r="N385" s="74"/>
      <c r="O385" s="74"/>
      <c r="P385" s="74"/>
    </row>
    <row r="386" spans="3:16" x14ac:dyDescent="0.25">
      <c r="C386" s="119"/>
      <c r="D386" s="113"/>
      <c r="E386" s="113"/>
      <c r="F386" s="113"/>
      <c r="G386" s="112"/>
      <c r="J386" s="158"/>
      <c r="K386" s="74"/>
      <c r="L386" s="74"/>
      <c r="M386" s="74"/>
      <c r="N386" s="74"/>
      <c r="O386" s="74"/>
      <c r="P386" s="74"/>
    </row>
    <row r="387" spans="3:16" x14ac:dyDescent="0.25">
      <c r="C387" s="119"/>
      <c r="D387" s="113"/>
      <c r="E387" s="113"/>
      <c r="F387" s="113"/>
      <c r="G387" s="112"/>
      <c r="J387" s="158"/>
      <c r="K387" s="74"/>
      <c r="L387" s="74"/>
      <c r="M387" s="74"/>
      <c r="N387" s="74"/>
      <c r="O387" s="74"/>
      <c r="P387" s="74"/>
    </row>
    <row r="388" spans="3:16" x14ac:dyDescent="0.25">
      <c r="C388" s="119"/>
      <c r="D388" s="113"/>
      <c r="E388" s="113"/>
      <c r="F388" s="113"/>
      <c r="G388" s="112"/>
      <c r="J388" s="158"/>
      <c r="K388" s="74"/>
      <c r="L388" s="74"/>
      <c r="M388" s="74"/>
      <c r="N388" s="74"/>
      <c r="O388" s="74"/>
      <c r="P388" s="74"/>
    </row>
    <row r="389" spans="3:16" x14ac:dyDescent="0.25">
      <c r="C389" s="119"/>
      <c r="D389" s="113"/>
      <c r="E389" s="113"/>
      <c r="F389" s="113"/>
      <c r="G389" s="112"/>
      <c r="J389" s="158"/>
      <c r="K389" s="74"/>
      <c r="L389" s="74"/>
      <c r="M389" s="74"/>
      <c r="N389" s="74"/>
      <c r="O389" s="74"/>
      <c r="P389" s="74"/>
    </row>
    <row r="390" spans="3:16" x14ac:dyDescent="0.25">
      <c r="C390" s="119"/>
      <c r="D390" s="113"/>
      <c r="E390" s="113"/>
      <c r="F390" s="113"/>
      <c r="G390" s="112"/>
      <c r="J390" s="158"/>
      <c r="K390" s="74"/>
      <c r="L390" s="74"/>
      <c r="M390" s="74"/>
      <c r="N390" s="74"/>
      <c r="O390" s="74"/>
      <c r="P390" s="74"/>
    </row>
    <row r="391" spans="3:16" x14ac:dyDescent="0.25">
      <c r="C391" s="119"/>
      <c r="D391" s="113"/>
      <c r="E391" s="113"/>
      <c r="F391" s="113"/>
      <c r="G391" s="112"/>
      <c r="J391" s="158"/>
      <c r="K391" s="74"/>
      <c r="L391" s="74"/>
      <c r="M391" s="74"/>
      <c r="N391" s="74"/>
      <c r="O391" s="74"/>
      <c r="P391" s="74"/>
    </row>
    <row r="392" spans="3:16" x14ac:dyDescent="0.25">
      <c r="C392" s="119"/>
      <c r="D392" s="113"/>
      <c r="E392" s="113"/>
      <c r="F392" s="113"/>
      <c r="G392" s="112"/>
      <c r="J392" s="158"/>
      <c r="K392" s="74"/>
      <c r="L392" s="74"/>
      <c r="M392" s="74"/>
      <c r="N392" s="74"/>
      <c r="O392" s="74"/>
      <c r="P392" s="74"/>
    </row>
    <row r="393" spans="3:16" x14ac:dyDescent="0.25">
      <c r="C393" s="119"/>
      <c r="D393" s="113"/>
      <c r="E393" s="113"/>
      <c r="F393" s="113"/>
      <c r="G393" s="112"/>
      <c r="J393" s="158"/>
      <c r="K393" s="74"/>
      <c r="L393" s="74"/>
      <c r="M393" s="74"/>
      <c r="N393" s="74"/>
      <c r="O393" s="74"/>
      <c r="P393" s="74"/>
    </row>
    <row r="394" spans="3:16" x14ac:dyDescent="0.25">
      <c r="C394" s="119"/>
      <c r="D394" s="113"/>
      <c r="E394" s="113"/>
      <c r="F394" s="113"/>
      <c r="G394" s="112"/>
      <c r="J394" s="158"/>
      <c r="K394" s="74"/>
      <c r="L394" s="74"/>
      <c r="M394" s="74"/>
      <c r="N394" s="74"/>
      <c r="O394" s="74"/>
      <c r="P394" s="74"/>
    </row>
    <row r="395" spans="3:16" x14ac:dyDescent="0.25">
      <c r="C395" s="119"/>
      <c r="D395" s="113"/>
      <c r="E395" s="113"/>
      <c r="F395" s="113"/>
      <c r="G395" s="112"/>
      <c r="J395" s="158"/>
      <c r="K395" s="74"/>
      <c r="L395" s="74"/>
      <c r="M395" s="74"/>
      <c r="N395" s="74"/>
      <c r="O395" s="74"/>
      <c r="P395" s="74"/>
    </row>
    <row r="396" spans="3:16" x14ac:dyDescent="0.25">
      <c r="C396" s="119"/>
      <c r="D396" s="113"/>
      <c r="E396" s="113"/>
      <c r="F396" s="113"/>
      <c r="G396" s="112"/>
      <c r="J396" s="158"/>
      <c r="K396" s="74"/>
      <c r="L396" s="74"/>
      <c r="M396" s="74"/>
      <c r="N396" s="74"/>
      <c r="O396" s="74"/>
      <c r="P396" s="74"/>
    </row>
    <row r="397" spans="3:16" x14ac:dyDescent="0.25">
      <c r="C397" s="119"/>
      <c r="D397" s="113"/>
      <c r="E397" s="113"/>
      <c r="F397" s="113"/>
      <c r="G397" s="112"/>
      <c r="J397" s="158"/>
      <c r="K397" s="74"/>
      <c r="L397" s="74"/>
      <c r="M397" s="74"/>
      <c r="N397" s="74"/>
      <c r="O397" s="74"/>
      <c r="P397" s="74"/>
    </row>
    <row r="398" spans="3:16" x14ac:dyDescent="0.25">
      <c r="C398" s="119"/>
      <c r="D398" s="113"/>
      <c r="E398" s="113"/>
      <c r="F398" s="113"/>
      <c r="G398" s="112"/>
      <c r="J398" s="158"/>
      <c r="K398" s="74"/>
      <c r="L398" s="74"/>
      <c r="M398" s="74"/>
      <c r="N398" s="74"/>
      <c r="O398" s="74"/>
      <c r="P398" s="74"/>
    </row>
    <row r="399" spans="3:16" x14ac:dyDescent="0.25">
      <c r="C399" s="119"/>
      <c r="D399" s="113"/>
      <c r="E399" s="113"/>
      <c r="F399" s="113"/>
      <c r="G399" s="112"/>
      <c r="J399" s="158"/>
      <c r="K399" s="74"/>
      <c r="L399" s="74"/>
      <c r="M399" s="74"/>
      <c r="N399" s="74"/>
      <c r="O399" s="74"/>
      <c r="P399" s="74"/>
    </row>
    <row r="400" spans="3:16" x14ac:dyDescent="0.25">
      <c r="C400" s="119"/>
      <c r="D400" s="113"/>
      <c r="E400" s="113"/>
      <c r="F400" s="113"/>
      <c r="G400" s="112"/>
      <c r="J400" s="158"/>
      <c r="K400" s="74"/>
      <c r="L400" s="74"/>
      <c r="M400" s="74"/>
      <c r="N400" s="74"/>
      <c r="O400" s="74"/>
      <c r="P400" s="74"/>
    </row>
    <row r="401" spans="3:16" x14ac:dyDescent="0.25">
      <c r="C401" s="119"/>
      <c r="D401" s="113"/>
      <c r="E401" s="113"/>
      <c r="F401" s="113"/>
      <c r="G401" s="112"/>
      <c r="J401" s="158"/>
      <c r="K401" s="74"/>
      <c r="L401" s="74"/>
      <c r="M401" s="74"/>
      <c r="N401" s="74"/>
      <c r="O401" s="74"/>
      <c r="P401" s="74"/>
    </row>
    <row r="402" spans="3:16" x14ac:dyDescent="0.25">
      <c r="C402" s="119"/>
      <c r="D402" s="113"/>
      <c r="E402" s="113"/>
      <c r="F402" s="113"/>
      <c r="G402" s="112"/>
      <c r="J402" s="158"/>
      <c r="K402" s="74"/>
      <c r="L402" s="74"/>
      <c r="M402" s="74"/>
      <c r="N402" s="74"/>
      <c r="O402" s="74"/>
      <c r="P402" s="74"/>
    </row>
    <row r="403" spans="3:16" x14ac:dyDescent="0.25">
      <c r="C403" s="119"/>
      <c r="D403" s="113"/>
      <c r="E403" s="113"/>
      <c r="F403" s="113"/>
      <c r="G403" s="112"/>
      <c r="J403" s="158"/>
      <c r="K403" s="74"/>
      <c r="L403" s="74"/>
      <c r="M403" s="74"/>
      <c r="N403" s="74"/>
      <c r="O403" s="74"/>
      <c r="P403" s="74"/>
    </row>
    <row r="404" spans="3:16" x14ac:dyDescent="0.25">
      <c r="C404" s="119"/>
      <c r="D404" s="113"/>
      <c r="E404" s="113"/>
      <c r="F404" s="113"/>
      <c r="G404" s="112"/>
      <c r="J404" s="158"/>
      <c r="K404" s="74"/>
      <c r="L404" s="74"/>
      <c r="M404" s="74"/>
      <c r="N404" s="74"/>
      <c r="O404" s="74"/>
      <c r="P404" s="74"/>
    </row>
    <row r="405" spans="3:16" x14ac:dyDescent="0.25">
      <c r="C405" s="119"/>
      <c r="D405" s="113"/>
      <c r="E405" s="113"/>
      <c r="F405" s="113"/>
      <c r="G405" s="112"/>
      <c r="J405" s="158"/>
      <c r="K405" s="74"/>
      <c r="L405" s="74"/>
      <c r="M405" s="74"/>
      <c r="N405" s="74"/>
      <c r="O405" s="74"/>
      <c r="P405" s="74"/>
    </row>
    <row r="406" spans="3:16" x14ac:dyDescent="0.25">
      <c r="C406" s="119"/>
      <c r="D406" s="113"/>
      <c r="E406" s="113"/>
      <c r="F406" s="113"/>
      <c r="G406" s="112"/>
      <c r="J406" s="158"/>
      <c r="K406" s="74"/>
      <c r="L406" s="74"/>
      <c r="M406" s="74"/>
      <c r="N406" s="74"/>
      <c r="O406" s="74"/>
      <c r="P406" s="74"/>
    </row>
    <row r="407" spans="3:16" x14ac:dyDescent="0.25">
      <c r="C407" s="119"/>
      <c r="D407" s="113"/>
      <c r="E407" s="113"/>
      <c r="F407" s="113"/>
      <c r="G407" s="112"/>
      <c r="J407" s="158"/>
      <c r="K407" s="74"/>
      <c r="L407" s="74"/>
      <c r="M407" s="74"/>
      <c r="N407" s="74"/>
      <c r="O407" s="74"/>
      <c r="P407" s="74"/>
    </row>
    <row r="408" spans="3:16" x14ac:dyDescent="0.25">
      <c r="C408" s="119"/>
      <c r="D408" s="113"/>
      <c r="E408" s="113"/>
      <c r="F408" s="113"/>
      <c r="G408" s="112"/>
      <c r="J408" s="158"/>
      <c r="K408" s="74"/>
      <c r="L408" s="74"/>
      <c r="M408" s="74"/>
      <c r="N408" s="74"/>
      <c r="O408" s="74"/>
      <c r="P408" s="74"/>
    </row>
    <row r="409" spans="3:16" x14ac:dyDescent="0.25">
      <c r="C409" s="119"/>
      <c r="D409" s="113"/>
      <c r="E409" s="113"/>
      <c r="F409" s="113"/>
      <c r="G409" s="112"/>
      <c r="J409" s="158"/>
      <c r="K409" s="74"/>
      <c r="L409" s="74"/>
      <c r="M409" s="74"/>
      <c r="N409" s="74"/>
      <c r="O409" s="74"/>
      <c r="P409" s="74"/>
    </row>
    <row r="410" spans="3:16" x14ac:dyDescent="0.25">
      <c r="C410" s="119"/>
      <c r="D410" s="113"/>
      <c r="E410" s="113"/>
      <c r="F410" s="113"/>
      <c r="G410" s="112"/>
      <c r="J410" s="158"/>
      <c r="K410" s="74"/>
      <c r="L410" s="74"/>
      <c r="M410" s="74"/>
      <c r="N410" s="74"/>
      <c r="O410" s="74"/>
      <c r="P410" s="74"/>
    </row>
    <row r="411" spans="3:16" x14ac:dyDescent="0.25">
      <c r="C411" s="119"/>
      <c r="D411" s="113"/>
      <c r="E411" s="113"/>
      <c r="F411" s="113"/>
      <c r="G411" s="112"/>
      <c r="J411" s="158"/>
      <c r="K411" s="74"/>
      <c r="L411" s="74"/>
      <c r="M411" s="74"/>
      <c r="N411" s="74"/>
      <c r="O411" s="74"/>
      <c r="P411" s="74"/>
    </row>
    <row r="412" spans="3:16" x14ac:dyDescent="0.25">
      <c r="C412" s="119"/>
      <c r="D412" s="113"/>
      <c r="E412" s="113"/>
      <c r="F412" s="113"/>
      <c r="G412" s="112"/>
      <c r="J412" s="158"/>
      <c r="K412" s="74"/>
      <c r="L412" s="74"/>
      <c r="M412" s="74"/>
      <c r="N412" s="74"/>
      <c r="O412" s="74"/>
      <c r="P412" s="74"/>
    </row>
    <row r="413" spans="3:16" x14ac:dyDescent="0.25">
      <c r="C413" s="119"/>
      <c r="D413" s="113"/>
      <c r="E413" s="113"/>
      <c r="F413" s="113"/>
      <c r="G413" s="112"/>
      <c r="J413" s="158"/>
      <c r="K413" s="74"/>
      <c r="L413" s="74"/>
      <c r="M413" s="74"/>
      <c r="N413" s="74"/>
      <c r="O413" s="74"/>
      <c r="P413" s="74"/>
    </row>
    <row r="414" spans="3:16" x14ac:dyDescent="0.25">
      <c r="C414" s="119"/>
      <c r="D414" s="113"/>
      <c r="E414" s="113"/>
      <c r="F414" s="113"/>
      <c r="G414" s="112"/>
      <c r="J414" s="158"/>
      <c r="K414" s="74"/>
      <c r="L414" s="74"/>
      <c r="M414" s="74"/>
      <c r="N414" s="74"/>
      <c r="O414" s="74"/>
      <c r="P414" s="74"/>
    </row>
    <row r="415" spans="3:16" x14ac:dyDescent="0.25">
      <c r="C415" s="119"/>
      <c r="D415" s="113"/>
      <c r="E415" s="113"/>
      <c r="F415" s="113"/>
      <c r="G415" s="112"/>
      <c r="J415" s="158"/>
      <c r="K415" s="74"/>
      <c r="L415" s="74"/>
      <c r="M415" s="74"/>
      <c r="N415" s="74"/>
      <c r="O415" s="74"/>
      <c r="P415" s="74"/>
    </row>
    <row r="416" spans="3:16" x14ac:dyDescent="0.25">
      <c r="C416" s="119"/>
      <c r="D416" s="113"/>
      <c r="E416" s="113"/>
      <c r="F416" s="113"/>
      <c r="G416" s="112"/>
      <c r="J416" s="158"/>
      <c r="K416" s="74"/>
      <c r="L416" s="74"/>
      <c r="M416" s="74"/>
      <c r="N416" s="74"/>
      <c r="O416" s="74"/>
      <c r="P416" s="74"/>
    </row>
    <row r="417" spans="3:16" x14ac:dyDescent="0.25">
      <c r="C417" s="119"/>
      <c r="D417" s="113"/>
      <c r="E417" s="113"/>
      <c r="F417" s="113"/>
      <c r="G417" s="112"/>
      <c r="J417" s="158"/>
      <c r="K417" s="74"/>
      <c r="L417" s="74"/>
      <c r="M417" s="74"/>
      <c r="N417" s="74"/>
      <c r="O417" s="74"/>
      <c r="P417" s="74"/>
    </row>
    <row r="418" spans="3:16" x14ac:dyDescent="0.25">
      <c r="C418" s="119"/>
      <c r="D418" s="113"/>
      <c r="E418" s="113"/>
      <c r="F418" s="113"/>
      <c r="G418" s="112"/>
      <c r="J418" s="158"/>
      <c r="K418" s="74"/>
      <c r="L418" s="74"/>
      <c r="M418" s="74"/>
      <c r="N418" s="74"/>
      <c r="O418" s="74"/>
      <c r="P418" s="74"/>
    </row>
    <row r="419" spans="3:16" x14ac:dyDescent="0.25">
      <c r="C419" s="119"/>
      <c r="D419" s="113"/>
      <c r="E419" s="113"/>
      <c r="F419" s="113"/>
      <c r="G419" s="112"/>
      <c r="J419" s="158"/>
      <c r="K419" s="74"/>
      <c r="L419" s="74"/>
      <c r="M419" s="74"/>
      <c r="N419" s="74"/>
      <c r="O419" s="74"/>
      <c r="P419" s="74"/>
    </row>
    <row r="420" spans="3:16" x14ac:dyDescent="0.25">
      <c r="C420" s="119"/>
      <c r="D420" s="113"/>
      <c r="E420" s="113"/>
      <c r="F420" s="113"/>
      <c r="G420" s="112"/>
      <c r="J420" s="158"/>
      <c r="K420" s="74"/>
      <c r="L420" s="74"/>
      <c r="M420" s="74"/>
      <c r="N420" s="74"/>
      <c r="O420" s="74"/>
      <c r="P420" s="74"/>
    </row>
    <row r="421" spans="3:16" x14ac:dyDescent="0.25">
      <c r="C421" s="119"/>
      <c r="D421" s="113"/>
      <c r="E421" s="113"/>
      <c r="F421" s="113"/>
      <c r="G421" s="112"/>
      <c r="J421" s="158"/>
      <c r="K421" s="74"/>
      <c r="L421" s="74"/>
      <c r="M421" s="74"/>
      <c r="N421" s="74"/>
      <c r="O421" s="74"/>
      <c r="P421" s="74"/>
    </row>
    <row r="422" spans="3:16" x14ac:dyDescent="0.25">
      <c r="C422" s="119"/>
      <c r="D422" s="113"/>
      <c r="E422" s="113"/>
      <c r="F422" s="113"/>
      <c r="G422" s="112"/>
      <c r="J422" s="158"/>
      <c r="K422" s="74"/>
      <c r="L422" s="74"/>
      <c r="M422" s="74"/>
      <c r="N422" s="74"/>
      <c r="O422" s="74"/>
      <c r="P422" s="74"/>
    </row>
    <row r="423" spans="3:16" x14ac:dyDescent="0.25">
      <c r="C423" s="119"/>
      <c r="D423" s="113"/>
      <c r="E423" s="113"/>
      <c r="F423" s="113"/>
      <c r="G423" s="112"/>
      <c r="J423" s="158"/>
      <c r="K423" s="74"/>
      <c r="L423" s="74"/>
      <c r="M423" s="74"/>
      <c r="N423" s="74"/>
      <c r="O423" s="74"/>
      <c r="P423" s="74"/>
    </row>
    <row r="424" spans="3:16" x14ac:dyDescent="0.25">
      <c r="C424" s="119"/>
      <c r="D424" s="113"/>
      <c r="E424" s="113"/>
      <c r="F424" s="113"/>
      <c r="G424" s="112"/>
      <c r="J424" s="158"/>
      <c r="K424" s="74"/>
      <c r="L424" s="74"/>
      <c r="M424" s="74"/>
      <c r="N424" s="74"/>
      <c r="O424" s="74"/>
      <c r="P424" s="74"/>
    </row>
    <row r="425" spans="3:16" x14ac:dyDescent="0.25">
      <c r="C425" s="119"/>
      <c r="D425" s="113"/>
      <c r="E425" s="113"/>
      <c r="F425" s="113"/>
      <c r="G425" s="112"/>
      <c r="J425" s="158"/>
      <c r="K425" s="74"/>
      <c r="L425" s="74"/>
      <c r="M425" s="74"/>
      <c r="N425" s="74"/>
      <c r="O425" s="74"/>
      <c r="P425" s="74"/>
    </row>
    <row r="426" spans="3:16" x14ac:dyDescent="0.25">
      <c r="C426" s="119"/>
      <c r="D426" s="113"/>
      <c r="E426" s="113"/>
      <c r="F426" s="113"/>
      <c r="G426" s="112"/>
      <c r="J426" s="158"/>
      <c r="K426" s="74"/>
      <c r="L426" s="74"/>
      <c r="M426" s="74"/>
      <c r="N426" s="74"/>
      <c r="O426" s="74"/>
      <c r="P426" s="74"/>
    </row>
    <row r="427" spans="3:16" x14ac:dyDescent="0.25">
      <c r="C427" s="119"/>
      <c r="D427" s="113"/>
      <c r="E427" s="113"/>
      <c r="F427" s="113"/>
      <c r="G427" s="112"/>
      <c r="J427" s="158"/>
      <c r="K427" s="74"/>
      <c r="L427" s="74"/>
      <c r="M427" s="74"/>
      <c r="N427" s="74"/>
      <c r="O427" s="74"/>
      <c r="P427" s="74"/>
    </row>
    <row r="428" spans="3:16" x14ac:dyDescent="0.25">
      <c r="C428" s="119"/>
      <c r="D428" s="113"/>
      <c r="E428" s="113"/>
      <c r="F428" s="113"/>
      <c r="G428" s="112"/>
      <c r="J428" s="158"/>
      <c r="K428" s="74"/>
      <c r="L428" s="74"/>
      <c r="M428" s="74"/>
      <c r="N428" s="74"/>
      <c r="O428" s="74"/>
      <c r="P428" s="74"/>
    </row>
    <row r="429" spans="3:16" x14ac:dyDescent="0.25">
      <c r="C429" s="119"/>
      <c r="D429" s="113"/>
      <c r="E429" s="113"/>
      <c r="F429" s="113"/>
      <c r="G429" s="112"/>
      <c r="J429" s="158"/>
      <c r="K429" s="74"/>
      <c r="L429" s="74"/>
      <c r="M429" s="74"/>
      <c r="N429" s="74"/>
      <c r="O429" s="74"/>
      <c r="P429" s="74"/>
    </row>
    <row r="430" spans="3:16" x14ac:dyDescent="0.25">
      <c r="C430" s="119"/>
      <c r="D430" s="113"/>
      <c r="E430" s="113"/>
      <c r="F430" s="113"/>
      <c r="G430" s="112"/>
      <c r="J430" s="158"/>
      <c r="K430" s="74"/>
      <c r="L430" s="74"/>
      <c r="M430" s="74"/>
      <c r="N430" s="74"/>
      <c r="O430" s="74"/>
      <c r="P430" s="74"/>
    </row>
    <row r="431" spans="3:16" x14ac:dyDescent="0.25">
      <c r="C431" s="119"/>
      <c r="D431" s="113"/>
      <c r="E431" s="113"/>
      <c r="F431" s="113"/>
      <c r="G431" s="112"/>
      <c r="J431" s="158"/>
      <c r="K431" s="74"/>
      <c r="L431" s="74"/>
      <c r="M431" s="74"/>
      <c r="N431" s="74"/>
      <c r="O431" s="74"/>
      <c r="P431" s="74"/>
    </row>
    <row r="432" spans="3:16" x14ac:dyDescent="0.25">
      <c r="C432" s="119"/>
      <c r="D432" s="113"/>
      <c r="E432" s="113"/>
      <c r="F432" s="113"/>
      <c r="G432" s="112"/>
      <c r="J432" s="158"/>
      <c r="K432" s="74"/>
      <c r="L432" s="74"/>
      <c r="M432" s="74"/>
      <c r="N432" s="74"/>
      <c r="O432" s="74"/>
      <c r="P432" s="74"/>
    </row>
    <row r="433" spans="3:16" x14ac:dyDescent="0.25">
      <c r="C433" s="119"/>
      <c r="D433" s="113"/>
      <c r="E433" s="113"/>
      <c r="F433" s="113"/>
      <c r="G433" s="112"/>
      <c r="J433" s="158"/>
      <c r="K433" s="74"/>
      <c r="L433" s="74"/>
      <c r="M433" s="74"/>
      <c r="N433" s="74"/>
      <c r="O433" s="74"/>
      <c r="P433" s="74"/>
    </row>
    <row r="434" spans="3:16" x14ac:dyDescent="0.25">
      <c r="C434" s="119"/>
      <c r="D434" s="113"/>
      <c r="E434" s="113"/>
      <c r="F434" s="113"/>
      <c r="G434" s="112"/>
      <c r="J434" s="158"/>
      <c r="K434" s="74"/>
      <c r="L434" s="74"/>
      <c r="M434" s="74"/>
      <c r="N434" s="74"/>
      <c r="O434" s="74"/>
      <c r="P434" s="74"/>
    </row>
    <row r="435" spans="3:16" x14ac:dyDescent="0.25">
      <c r="C435" s="119"/>
      <c r="D435" s="113"/>
      <c r="E435" s="113"/>
      <c r="F435" s="113"/>
      <c r="G435" s="112"/>
      <c r="J435" s="158"/>
      <c r="K435" s="74"/>
      <c r="L435" s="74"/>
      <c r="M435" s="74"/>
      <c r="N435" s="74"/>
      <c r="O435" s="74"/>
      <c r="P435" s="74"/>
    </row>
    <row r="436" spans="3:16" x14ac:dyDescent="0.25">
      <c r="C436" s="119"/>
      <c r="D436" s="113"/>
      <c r="E436" s="113"/>
      <c r="F436" s="113"/>
      <c r="G436" s="112"/>
      <c r="J436" s="158"/>
      <c r="K436" s="74"/>
      <c r="L436" s="74"/>
      <c r="M436" s="74"/>
      <c r="N436" s="74"/>
      <c r="O436" s="74"/>
      <c r="P436" s="74"/>
    </row>
    <row r="437" spans="3:16" x14ac:dyDescent="0.25">
      <c r="C437" s="119"/>
      <c r="D437" s="113"/>
      <c r="E437" s="113"/>
      <c r="F437" s="113"/>
      <c r="G437" s="112"/>
      <c r="J437" s="158"/>
      <c r="K437" s="74"/>
      <c r="L437" s="74"/>
      <c r="M437" s="74"/>
      <c r="N437" s="74"/>
      <c r="O437" s="74"/>
      <c r="P437" s="74"/>
    </row>
    <row r="438" spans="3:16" x14ac:dyDescent="0.25">
      <c r="C438" s="119"/>
      <c r="D438" s="113"/>
      <c r="E438" s="113"/>
      <c r="F438" s="113"/>
      <c r="G438" s="112"/>
      <c r="J438" s="158"/>
      <c r="K438" s="74"/>
      <c r="L438" s="74"/>
      <c r="M438" s="74"/>
      <c r="N438" s="74"/>
      <c r="O438" s="74"/>
      <c r="P438" s="74"/>
    </row>
    <row r="439" spans="3:16" x14ac:dyDescent="0.25">
      <c r="C439" s="119"/>
      <c r="D439" s="113"/>
      <c r="E439" s="113"/>
      <c r="F439" s="113"/>
      <c r="G439" s="112"/>
      <c r="J439" s="158"/>
      <c r="K439" s="74"/>
      <c r="L439" s="74"/>
      <c r="M439" s="74"/>
      <c r="N439" s="74"/>
      <c r="O439" s="74"/>
      <c r="P439" s="74"/>
    </row>
    <row r="440" spans="3:16" x14ac:dyDescent="0.25">
      <c r="C440" s="119"/>
      <c r="D440" s="113"/>
      <c r="E440" s="113"/>
      <c r="F440" s="113"/>
      <c r="G440" s="112"/>
      <c r="J440" s="158"/>
      <c r="K440" s="74"/>
      <c r="L440" s="74"/>
      <c r="M440" s="74"/>
      <c r="N440" s="74"/>
      <c r="O440" s="74"/>
      <c r="P440" s="74"/>
    </row>
    <row r="441" spans="3:16" x14ac:dyDescent="0.25">
      <c r="C441" s="119"/>
      <c r="D441" s="113"/>
      <c r="E441" s="113"/>
      <c r="F441" s="113"/>
      <c r="G441" s="112"/>
      <c r="J441" s="158"/>
      <c r="K441" s="74"/>
      <c r="L441" s="74"/>
      <c r="M441" s="74"/>
      <c r="N441" s="74"/>
      <c r="O441" s="74"/>
      <c r="P441" s="74"/>
    </row>
    <row r="442" spans="3:16" x14ac:dyDescent="0.25">
      <c r="C442" s="119"/>
      <c r="D442" s="113"/>
      <c r="E442" s="113"/>
      <c r="F442" s="113"/>
      <c r="G442" s="112"/>
      <c r="J442" s="158"/>
      <c r="K442" s="74"/>
      <c r="L442" s="74"/>
      <c r="M442" s="74"/>
      <c r="N442" s="74"/>
      <c r="O442" s="74"/>
      <c r="P442" s="74"/>
    </row>
    <row r="443" spans="3:16" x14ac:dyDescent="0.25">
      <c r="C443" s="119"/>
      <c r="D443" s="113"/>
      <c r="E443" s="113"/>
      <c r="F443" s="113"/>
      <c r="G443" s="112"/>
      <c r="J443" s="158"/>
      <c r="K443" s="74"/>
      <c r="L443" s="74"/>
      <c r="M443" s="74"/>
      <c r="N443" s="74"/>
      <c r="O443" s="74"/>
      <c r="P443" s="74"/>
    </row>
    <row r="444" spans="3:16" x14ac:dyDescent="0.25">
      <c r="C444" s="119"/>
      <c r="D444" s="113"/>
      <c r="E444" s="113"/>
      <c r="F444" s="113"/>
      <c r="G444" s="112"/>
      <c r="J444" s="158"/>
      <c r="K444" s="74"/>
      <c r="L444" s="74"/>
      <c r="M444" s="74"/>
      <c r="N444" s="74"/>
      <c r="O444" s="74"/>
      <c r="P444" s="74"/>
    </row>
    <row r="445" spans="3:16" x14ac:dyDescent="0.25">
      <c r="C445" s="119"/>
      <c r="D445" s="113"/>
      <c r="E445" s="113"/>
      <c r="F445" s="113"/>
      <c r="G445" s="112"/>
      <c r="J445" s="158"/>
      <c r="K445" s="74"/>
      <c r="L445" s="74"/>
      <c r="M445" s="74"/>
      <c r="N445" s="74"/>
      <c r="O445" s="74"/>
      <c r="P445" s="74"/>
    </row>
    <row r="446" spans="3:16" x14ac:dyDescent="0.25">
      <c r="C446" s="119"/>
      <c r="D446" s="113"/>
      <c r="E446" s="113"/>
      <c r="F446" s="113"/>
      <c r="G446" s="112"/>
      <c r="J446" s="158"/>
      <c r="K446" s="74"/>
      <c r="L446" s="74"/>
      <c r="M446" s="74"/>
      <c r="N446" s="74"/>
      <c r="O446" s="74"/>
      <c r="P446" s="74"/>
    </row>
    <row r="447" spans="3:16" x14ac:dyDescent="0.25">
      <c r="C447" s="119"/>
      <c r="D447" s="113"/>
      <c r="E447" s="113"/>
      <c r="F447" s="113"/>
      <c r="G447" s="112"/>
      <c r="J447" s="158"/>
      <c r="K447" s="74"/>
      <c r="L447" s="74"/>
      <c r="M447" s="74"/>
      <c r="N447" s="74"/>
      <c r="O447" s="74"/>
      <c r="P447" s="74"/>
    </row>
    <row r="448" spans="3:16" x14ac:dyDescent="0.25">
      <c r="C448" s="119"/>
      <c r="D448" s="113"/>
      <c r="E448" s="113"/>
      <c r="F448" s="113"/>
      <c r="G448" s="112"/>
      <c r="J448" s="158"/>
      <c r="K448" s="74"/>
      <c r="L448" s="74"/>
      <c r="M448" s="74"/>
      <c r="N448" s="74"/>
      <c r="O448" s="74"/>
      <c r="P448" s="74"/>
    </row>
    <row r="449" spans="3:16" x14ac:dyDescent="0.25">
      <c r="C449" s="119"/>
      <c r="D449" s="113"/>
      <c r="E449" s="113"/>
      <c r="F449" s="113"/>
      <c r="G449" s="112"/>
      <c r="J449" s="158"/>
      <c r="K449" s="74"/>
      <c r="L449" s="74"/>
      <c r="M449" s="74"/>
      <c r="N449" s="74"/>
      <c r="O449" s="74"/>
      <c r="P449" s="74"/>
    </row>
    <row r="450" spans="3:16" x14ac:dyDescent="0.25">
      <c r="C450" s="119"/>
      <c r="D450" s="113"/>
      <c r="E450" s="113"/>
      <c r="F450" s="113"/>
      <c r="G450" s="112"/>
      <c r="J450" s="158"/>
      <c r="K450" s="74"/>
      <c r="L450" s="74"/>
      <c r="M450" s="74"/>
      <c r="N450" s="74"/>
      <c r="O450" s="74"/>
      <c r="P450" s="74"/>
    </row>
    <row r="451" spans="3:16" x14ac:dyDescent="0.25">
      <c r="C451" s="119"/>
      <c r="D451" s="113"/>
      <c r="E451" s="113"/>
      <c r="F451" s="113"/>
      <c r="G451" s="112"/>
      <c r="J451" s="158"/>
      <c r="K451" s="74"/>
      <c r="L451" s="74"/>
      <c r="M451" s="74"/>
      <c r="N451" s="74"/>
      <c r="O451" s="74"/>
      <c r="P451" s="74"/>
    </row>
    <row r="452" spans="3:16" x14ac:dyDescent="0.25">
      <c r="C452" s="119"/>
      <c r="D452" s="113"/>
      <c r="E452" s="113"/>
      <c r="F452" s="113"/>
      <c r="G452" s="112"/>
      <c r="J452" s="158"/>
      <c r="K452" s="74"/>
      <c r="L452" s="74"/>
      <c r="M452" s="74"/>
      <c r="N452" s="74"/>
      <c r="O452" s="74"/>
      <c r="P452" s="74"/>
    </row>
    <row r="453" spans="3:16" x14ac:dyDescent="0.25">
      <c r="C453" s="119"/>
      <c r="D453" s="113"/>
      <c r="E453" s="113"/>
      <c r="F453" s="113"/>
      <c r="G453" s="112"/>
      <c r="J453" s="158"/>
      <c r="K453" s="74"/>
      <c r="L453" s="74"/>
      <c r="M453" s="74"/>
      <c r="N453" s="74"/>
      <c r="O453" s="74"/>
      <c r="P453" s="74"/>
    </row>
    <row r="454" spans="3:16" x14ac:dyDescent="0.25">
      <c r="C454" s="119"/>
      <c r="D454" s="113"/>
      <c r="E454" s="113"/>
      <c r="F454" s="113"/>
      <c r="G454" s="112"/>
      <c r="J454" s="158"/>
      <c r="K454" s="74"/>
      <c r="L454" s="74"/>
      <c r="M454" s="74"/>
      <c r="N454" s="74"/>
      <c r="O454" s="74"/>
      <c r="P454" s="74"/>
    </row>
    <row r="455" spans="3:16" x14ac:dyDescent="0.25">
      <c r="C455" s="119"/>
      <c r="D455" s="113"/>
      <c r="E455" s="113"/>
      <c r="F455" s="113"/>
      <c r="G455" s="112"/>
      <c r="J455" s="158"/>
      <c r="K455" s="74"/>
      <c r="L455" s="74"/>
      <c r="M455" s="74"/>
      <c r="N455" s="74"/>
      <c r="O455" s="74"/>
      <c r="P455" s="74"/>
    </row>
    <row r="456" spans="3:16" x14ac:dyDescent="0.25">
      <c r="C456" s="119"/>
      <c r="D456" s="113"/>
      <c r="E456" s="113"/>
      <c r="F456" s="113"/>
      <c r="G456" s="112"/>
      <c r="J456" s="158"/>
      <c r="K456" s="74"/>
      <c r="L456" s="74"/>
      <c r="M456" s="74"/>
      <c r="N456" s="74"/>
      <c r="O456" s="74"/>
      <c r="P456" s="74"/>
    </row>
    <row r="457" spans="3:16" x14ac:dyDescent="0.25">
      <c r="C457" s="119"/>
      <c r="D457" s="113"/>
      <c r="E457" s="113"/>
      <c r="F457" s="113"/>
      <c r="G457" s="112"/>
      <c r="J457" s="158"/>
      <c r="K457" s="74"/>
      <c r="L457" s="74"/>
      <c r="M457" s="74"/>
      <c r="N457" s="74"/>
      <c r="O457" s="74"/>
      <c r="P457" s="74"/>
    </row>
    <row r="458" spans="3:16" x14ac:dyDescent="0.25">
      <c r="C458" s="119"/>
      <c r="D458" s="113"/>
      <c r="E458" s="113"/>
      <c r="F458" s="113"/>
      <c r="G458" s="112"/>
      <c r="J458" s="158"/>
      <c r="K458" s="74"/>
      <c r="L458" s="74"/>
      <c r="M458" s="74"/>
      <c r="N458" s="74"/>
      <c r="O458" s="74"/>
      <c r="P458" s="74"/>
    </row>
    <row r="459" spans="3:16" x14ac:dyDescent="0.25">
      <c r="C459" s="119"/>
      <c r="D459" s="113"/>
      <c r="E459" s="113"/>
      <c r="F459" s="113"/>
      <c r="G459" s="112"/>
      <c r="J459" s="158"/>
      <c r="K459" s="74"/>
      <c r="L459" s="74"/>
      <c r="M459" s="74"/>
      <c r="N459" s="74"/>
      <c r="O459" s="74"/>
      <c r="P459" s="74"/>
    </row>
    <row r="460" spans="3:16" x14ac:dyDescent="0.25">
      <c r="C460" s="119"/>
      <c r="D460" s="113"/>
      <c r="E460" s="113"/>
      <c r="F460" s="113"/>
      <c r="G460" s="112"/>
      <c r="J460" s="158"/>
      <c r="K460" s="74"/>
      <c r="L460" s="74"/>
      <c r="M460" s="74"/>
      <c r="N460" s="74"/>
      <c r="O460" s="74"/>
      <c r="P460" s="74"/>
    </row>
    <row r="461" spans="3:16" x14ac:dyDescent="0.25">
      <c r="C461" s="119"/>
      <c r="D461" s="113"/>
      <c r="E461" s="113"/>
      <c r="F461" s="113"/>
      <c r="G461" s="112"/>
      <c r="J461" s="158"/>
      <c r="K461" s="74"/>
      <c r="L461" s="74"/>
      <c r="M461" s="74"/>
      <c r="N461" s="74"/>
      <c r="O461" s="74"/>
      <c r="P461" s="74"/>
    </row>
    <row r="462" spans="3:16" x14ac:dyDescent="0.25">
      <c r="C462" s="119"/>
      <c r="D462" s="113"/>
      <c r="E462" s="113"/>
      <c r="F462" s="113"/>
      <c r="G462" s="112"/>
      <c r="J462" s="158"/>
      <c r="K462" s="74"/>
      <c r="L462" s="74"/>
      <c r="M462" s="74"/>
      <c r="N462" s="74"/>
      <c r="O462" s="74"/>
      <c r="P462" s="74"/>
    </row>
    <row r="463" spans="3:16" x14ac:dyDescent="0.25">
      <c r="C463" s="119"/>
      <c r="D463" s="113"/>
      <c r="E463" s="113"/>
      <c r="F463" s="113"/>
      <c r="G463" s="112"/>
      <c r="J463" s="158"/>
      <c r="K463" s="74"/>
      <c r="L463" s="74"/>
      <c r="M463" s="74"/>
      <c r="N463" s="74"/>
      <c r="O463" s="74"/>
      <c r="P463" s="74"/>
    </row>
    <row r="464" spans="3:16" x14ac:dyDescent="0.25">
      <c r="C464" s="119"/>
      <c r="D464" s="113"/>
      <c r="E464" s="113"/>
      <c r="F464" s="113"/>
      <c r="G464" s="112"/>
      <c r="J464" s="158"/>
      <c r="K464" s="74"/>
      <c r="L464" s="74"/>
      <c r="M464" s="74"/>
      <c r="N464" s="74"/>
      <c r="O464" s="74"/>
      <c r="P464" s="74"/>
    </row>
    <row r="465" spans="3:16" x14ac:dyDescent="0.25">
      <c r="C465" s="119"/>
      <c r="D465" s="113"/>
      <c r="E465" s="113"/>
      <c r="F465" s="113"/>
      <c r="G465" s="112"/>
      <c r="J465" s="158"/>
      <c r="K465" s="74"/>
      <c r="L465" s="74"/>
      <c r="M465" s="74"/>
      <c r="N465" s="74"/>
      <c r="O465" s="74"/>
      <c r="P465" s="74"/>
    </row>
    <row r="466" spans="3:16" x14ac:dyDescent="0.25">
      <c r="C466" s="119"/>
      <c r="D466" s="113"/>
      <c r="E466" s="113"/>
      <c r="F466" s="113"/>
      <c r="G466" s="112"/>
      <c r="J466" s="158"/>
      <c r="K466" s="74"/>
      <c r="L466" s="74"/>
      <c r="M466" s="74"/>
      <c r="N466" s="74"/>
      <c r="O466" s="74"/>
      <c r="P466" s="74"/>
    </row>
    <row r="467" spans="3:16" x14ac:dyDescent="0.25">
      <c r="C467" s="119"/>
      <c r="D467" s="113"/>
      <c r="E467" s="113"/>
      <c r="F467" s="113"/>
      <c r="G467" s="112"/>
      <c r="J467" s="158"/>
      <c r="K467" s="74"/>
      <c r="L467" s="74"/>
      <c r="M467" s="74"/>
      <c r="N467" s="74"/>
      <c r="O467" s="74"/>
      <c r="P467" s="74"/>
    </row>
    <row r="468" spans="3:16" x14ac:dyDescent="0.25">
      <c r="C468" s="119"/>
      <c r="D468" s="113"/>
      <c r="E468" s="113"/>
      <c r="F468" s="113"/>
      <c r="G468" s="112"/>
      <c r="J468" s="158"/>
      <c r="K468" s="74"/>
      <c r="L468" s="74"/>
      <c r="M468" s="74"/>
      <c r="N468" s="74"/>
      <c r="O468" s="74"/>
      <c r="P468" s="74"/>
    </row>
    <row r="469" spans="3:16" x14ac:dyDescent="0.25">
      <c r="C469" s="119"/>
      <c r="D469" s="113"/>
      <c r="E469" s="113"/>
      <c r="F469" s="113"/>
      <c r="G469" s="112"/>
      <c r="J469" s="158"/>
      <c r="K469" s="74"/>
      <c r="L469" s="74"/>
      <c r="M469" s="74"/>
      <c r="N469" s="74"/>
      <c r="O469" s="74"/>
      <c r="P469" s="74"/>
    </row>
    <row r="470" spans="3:16" x14ac:dyDescent="0.25">
      <c r="C470" s="119"/>
      <c r="D470" s="113"/>
      <c r="E470" s="113"/>
      <c r="F470" s="113"/>
      <c r="G470" s="112"/>
      <c r="J470" s="158"/>
      <c r="K470" s="74"/>
      <c r="L470" s="74"/>
      <c r="M470" s="74"/>
      <c r="N470" s="74"/>
      <c r="O470" s="74"/>
      <c r="P470" s="74"/>
    </row>
    <row r="471" spans="3:16" x14ac:dyDescent="0.25">
      <c r="C471" s="119"/>
      <c r="D471" s="113"/>
      <c r="E471" s="113"/>
      <c r="F471" s="113"/>
      <c r="G471" s="112"/>
      <c r="J471" s="158"/>
      <c r="K471" s="74"/>
      <c r="L471" s="74"/>
      <c r="M471" s="74"/>
      <c r="N471" s="74"/>
      <c r="O471" s="74"/>
      <c r="P471" s="74"/>
    </row>
    <row r="472" spans="3:16" x14ac:dyDescent="0.25">
      <c r="C472" s="119"/>
      <c r="D472" s="113"/>
      <c r="E472" s="113"/>
      <c r="F472" s="113"/>
      <c r="G472" s="112"/>
      <c r="J472" s="158"/>
      <c r="K472" s="74"/>
      <c r="L472" s="74"/>
      <c r="M472" s="74"/>
      <c r="N472" s="74"/>
      <c r="O472" s="74"/>
      <c r="P472" s="74"/>
    </row>
    <row r="473" spans="3:16" x14ac:dyDescent="0.25">
      <c r="C473" s="119"/>
      <c r="D473" s="113"/>
      <c r="E473" s="113"/>
      <c r="F473" s="113"/>
      <c r="G473" s="112"/>
      <c r="J473" s="158"/>
      <c r="K473" s="74"/>
      <c r="L473" s="74"/>
      <c r="M473" s="74"/>
      <c r="N473" s="74"/>
      <c r="O473" s="74"/>
      <c r="P473" s="74"/>
    </row>
    <row r="474" spans="3:16" x14ac:dyDescent="0.25">
      <c r="C474" s="119"/>
      <c r="D474" s="113"/>
      <c r="E474" s="113"/>
      <c r="F474" s="113"/>
      <c r="G474" s="112"/>
      <c r="J474" s="158"/>
      <c r="K474" s="74"/>
      <c r="L474" s="74"/>
      <c r="M474" s="74"/>
      <c r="N474" s="74"/>
      <c r="O474" s="74"/>
      <c r="P474" s="74"/>
    </row>
    <row r="475" spans="3:16" x14ac:dyDescent="0.25">
      <c r="C475" s="119"/>
      <c r="D475" s="113"/>
      <c r="E475" s="113"/>
      <c r="F475" s="113"/>
      <c r="G475" s="112"/>
      <c r="J475" s="158"/>
      <c r="K475" s="74"/>
      <c r="L475" s="74"/>
      <c r="M475" s="74"/>
      <c r="N475" s="74"/>
      <c r="O475" s="74"/>
      <c r="P475" s="74"/>
    </row>
    <row r="476" spans="3:16" x14ac:dyDescent="0.25">
      <c r="C476" s="119"/>
      <c r="D476" s="113"/>
      <c r="E476" s="113"/>
      <c r="F476" s="113"/>
      <c r="G476" s="112"/>
      <c r="J476" s="158"/>
      <c r="K476" s="74"/>
      <c r="L476" s="74"/>
      <c r="M476" s="74"/>
      <c r="N476" s="74"/>
      <c r="O476" s="74"/>
      <c r="P476" s="74"/>
    </row>
    <row r="477" spans="3:16" x14ac:dyDescent="0.25">
      <c r="C477" s="119"/>
      <c r="D477" s="113"/>
      <c r="E477" s="113"/>
      <c r="F477" s="113"/>
      <c r="G477" s="112"/>
      <c r="J477" s="158"/>
      <c r="K477" s="74"/>
      <c r="L477" s="74"/>
      <c r="M477" s="74"/>
      <c r="N477" s="74"/>
      <c r="O477" s="74"/>
      <c r="P477" s="74"/>
    </row>
    <row r="478" spans="3:16" x14ac:dyDescent="0.25">
      <c r="C478" s="119"/>
      <c r="D478" s="113"/>
      <c r="E478" s="113"/>
      <c r="F478" s="113"/>
      <c r="G478" s="112"/>
      <c r="J478" s="158"/>
      <c r="K478" s="74"/>
      <c r="L478" s="74"/>
      <c r="M478" s="74"/>
      <c r="N478" s="74"/>
      <c r="O478" s="74"/>
      <c r="P478" s="74"/>
    </row>
    <row r="479" spans="3:16" x14ac:dyDescent="0.25">
      <c r="C479" s="119"/>
      <c r="D479" s="113"/>
      <c r="E479" s="113"/>
      <c r="F479" s="113"/>
      <c r="G479" s="112"/>
      <c r="J479" s="158"/>
      <c r="K479" s="74"/>
      <c r="L479" s="74"/>
      <c r="M479" s="74"/>
      <c r="N479" s="74"/>
      <c r="O479" s="74"/>
      <c r="P479" s="74"/>
    </row>
    <row r="480" spans="3:16" x14ac:dyDescent="0.25">
      <c r="C480" s="119"/>
      <c r="D480" s="113"/>
      <c r="E480" s="113"/>
      <c r="F480" s="113"/>
      <c r="G480" s="112"/>
      <c r="J480" s="158"/>
      <c r="K480" s="74"/>
      <c r="L480" s="74"/>
      <c r="M480" s="74"/>
      <c r="N480" s="74"/>
      <c r="O480" s="74"/>
      <c r="P480" s="74"/>
    </row>
    <row r="481" spans="3:16" x14ac:dyDescent="0.25">
      <c r="C481" s="119"/>
      <c r="D481" s="113"/>
      <c r="E481" s="113"/>
      <c r="F481" s="113"/>
      <c r="G481" s="112"/>
      <c r="J481" s="158"/>
      <c r="K481" s="74"/>
      <c r="L481" s="74"/>
      <c r="M481" s="74"/>
      <c r="N481" s="74"/>
      <c r="O481" s="74"/>
      <c r="P481" s="74"/>
    </row>
    <row r="482" spans="3:16" x14ac:dyDescent="0.25">
      <c r="C482" s="119"/>
      <c r="D482" s="113"/>
      <c r="E482" s="113"/>
      <c r="F482" s="113"/>
      <c r="G482" s="112"/>
      <c r="J482" s="158"/>
      <c r="K482" s="74"/>
      <c r="L482" s="74"/>
      <c r="M482" s="74"/>
      <c r="N482" s="74"/>
      <c r="O482" s="74"/>
      <c r="P482" s="74"/>
    </row>
    <row r="483" spans="3:16" x14ac:dyDescent="0.25">
      <c r="C483" s="119"/>
      <c r="D483" s="113"/>
      <c r="E483" s="113"/>
      <c r="F483" s="113"/>
      <c r="G483" s="112"/>
      <c r="J483" s="158"/>
      <c r="K483" s="74"/>
      <c r="L483" s="74"/>
      <c r="M483" s="74"/>
      <c r="N483" s="74"/>
      <c r="O483" s="74"/>
      <c r="P483" s="74"/>
    </row>
    <row r="484" spans="3:16" x14ac:dyDescent="0.25">
      <c r="C484" s="119"/>
      <c r="D484" s="113"/>
      <c r="E484" s="113"/>
      <c r="F484" s="113"/>
      <c r="G484" s="112"/>
      <c r="J484" s="158"/>
      <c r="K484" s="74"/>
      <c r="L484" s="74"/>
      <c r="M484" s="74"/>
      <c r="N484" s="74"/>
      <c r="O484" s="74"/>
      <c r="P484" s="74"/>
    </row>
    <row r="485" spans="3:16" x14ac:dyDescent="0.25">
      <c r="C485" s="119"/>
      <c r="D485" s="113"/>
      <c r="E485" s="113"/>
      <c r="F485" s="113"/>
      <c r="G485" s="112"/>
      <c r="J485" s="158"/>
      <c r="K485" s="74"/>
      <c r="L485" s="74"/>
      <c r="M485" s="74"/>
      <c r="N485" s="74"/>
      <c r="O485" s="74"/>
      <c r="P485" s="74"/>
    </row>
    <row r="486" spans="3:16" x14ac:dyDescent="0.25">
      <c r="C486" s="119"/>
      <c r="D486" s="113"/>
      <c r="E486" s="113"/>
      <c r="F486" s="113"/>
      <c r="G486" s="112"/>
      <c r="J486" s="158"/>
      <c r="K486" s="74"/>
      <c r="L486" s="74"/>
      <c r="M486" s="74"/>
      <c r="N486" s="74"/>
      <c r="O486" s="74"/>
      <c r="P486" s="74"/>
    </row>
    <row r="487" spans="3:16" x14ac:dyDescent="0.25">
      <c r="C487" s="119"/>
      <c r="D487" s="113"/>
      <c r="E487" s="113"/>
      <c r="F487" s="113"/>
      <c r="G487" s="112"/>
      <c r="J487" s="158"/>
      <c r="K487" s="74"/>
      <c r="L487" s="74"/>
      <c r="M487" s="74"/>
      <c r="N487" s="74"/>
      <c r="O487" s="74"/>
      <c r="P487" s="74"/>
    </row>
    <row r="488" spans="3:16" x14ac:dyDescent="0.25">
      <c r="C488" s="119"/>
      <c r="D488" s="113"/>
      <c r="E488" s="113"/>
      <c r="F488" s="113"/>
      <c r="G488" s="112"/>
      <c r="J488" s="158"/>
      <c r="K488" s="74"/>
      <c r="L488" s="74"/>
      <c r="M488" s="74"/>
      <c r="N488" s="74"/>
      <c r="O488" s="74"/>
      <c r="P488" s="74"/>
    </row>
    <row r="489" spans="3:16" x14ac:dyDescent="0.25">
      <c r="C489" s="119"/>
      <c r="D489" s="113"/>
      <c r="E489" s="113"/>
      <c r="F489" s="113"/>
      <c r="G489" s="112"/>
      <c r="J489" s="158"/>
      <c r="K489" s="74"/>
      <c r="L489" s="74"/>
      <c r="M489" s="74"/>
      <c r="N489" s="74"/>
      <c r="O489" s="74"/>
      <c r="P489" s="74"/>
    </row>
    <row r="490" spans="3:16" x14ac:dyDescent="0.25">
      <c r="C490" s="119"/>
      <c r="D490" s="113"/>
      <c r="E490" s="113"/>
      <c r="F490" s="113"/>
      <c r="G490" s="112"/>
      <c r="J490" s="158"/>
      <c r="K490" s="74"/>
      <c r="L490" s="74"/>
      <c r="M490" s="74"/>
      <c r="N490" s="74"/>
      <c r="O490" s="74"/>
      <c r="P490" s="74"/>
    </row>
    <row r="491" spans="3:16" x14ac:dyDescent="0.25">
      <c r="C491" s="119"/>
      <c r="D491" s="113"/>
      <c r="E491" s="113"/>
      <c r="F491" s="113"/>
      <c r="G491" s="112"/>
      <c r="J491" s="158"/>
      <c r="K491" s="74"/>
      <c r="L491" s="74"/>
      <c r="M491" s="74"/>
      <c r="N491" s="74"/>
      <c r="O491" s="74"/>
      <c r="P491" s="74"/>
    </row>
    <row r="492" spans="3:16" x14ac:dyDescent="0.25">
      <c r="C492" s="119"/>
      <c r="D492" s="113"/>
      <c r="E492" s="113"/>
      <c r="F492" s="113"/>
      <c r="G492" s="112"/>
      <c r="J492" s="158"/>
      <c r="K492" s="74"/>
      <c r="L492" s="74"/>
      <c r="M492" s="74"/>
      <c r="N492" s="74"/>
      <c r="O492" s="74"/>
      <c r="P492" s="74"/>
    </row>
    <row r="493" spans="3:16" x14ac:dyDescent="0.25">
      <c r="C493" s="119"/>
      <c r="D493" s="113"/>
      <c r="E493" s="113"/>
      <c r="F493" s="113"/>
      <c r="G493" s="112"/>
      <c r="J493" s="158"/>
      <c r="K493" s="74"/>
      <c r="L493" s="74"/>
      <c r="M493" s="74"/>
      <c r="N493" s="74"/>
      <c r="O493" s="74"/>
      <c r="P493" s="74"/>
    </row>
    <row r="494" spans="3:16" x14ac:dyDescent="0.25">
      <c r="C494" s="119"/>
      <c r="D494" s="113"/>
      <c r="E494" s="113"/>
      <c r="F494" s="113"/>
      <c r="G494" s="112"/>
      <c r="J494" s="158"/>
      <c r="K494" s="74"/>
      <c r="L494" s="74"/>
      <c r="M494" s="74"/>
      <c r="N494" s="74"/>
      <c r="O494" s="74"/>
      <c r="P494" s="74"/>
    </row>
    <row r="495" spans="3:16" x14ac:dyDescent="0.25">
      <c r="C495" s="119"/>
      <c r="D495" s="113"/>
      <c r="E495" s="113"/>
      <c r="F495" s="113"/>
      <c r="G495" s="112"/>
      <c r="J495" s="158"/>
      <c r="K495" s="74"/>
      <c r="L495" s="74"/>
      <c r="M495" s="74"/>
      <c r="N495" s="74"/>
      <c r="O495" s="74"/>
      <c r="P495" s="74"/>
    </row>
    <row r="496" spans="3:16" x14ac:dyDescent="0.25">
      <c r="C496" s="119"/>
      <c r="D496" s="113"/>
      <c r="E496" s="113"/>
      <c r="F496" s="113"/>
      <c r="G496" s="112"/>
      <c r="J496" s="158"/>
      <c r="K496" s="74"/>
      <c r="L496" s="74"/>
      <c r="M496" s="74"/>
      <c r="N496" s="74"/>
      <c r="O496" s="74"/>
      <c r="P496" s="74"/>
    </row>
    <row r="497" spans="3:16" x14ac:dyDescent="0.25">
      <c r="C497" s="119"/>
      <c r="D497" s="113"/>
      <c r="E497" s="113"/>
      <c r="F497" s="113"/>
      <c r="G497" s="112"/>
      <c r="J497" s="158"/>
      <c r="K497" s="74"/>
      <c r="L497" s="74"/>
      <c r="M497" s="74"/>
      <c r="N497" s="74"/>
      <c r="O497" s="74"/>
      <c r="P497" s="74"/>
    </row>
    <row r="498" spans="3:16" x14ac:dyDescent="0.25">
      <c r="C498" s="119"/>
      <c r="D498" s="113"/>
      <c r="E498" s="113"/>
      <c r="F498" s="113"/>
      <c r="G498" s="112"/>
      <c r="J498" s="158"/>
      <c r="K498" s="74"/>
      <c r="L498" s="74"/>
      <c r="M498" s="74"/>
      <c r="N498" s="74"/>
      <c r="O498" s="74"/>
      <c r="P498" s="74"/>
    </row>
    <row r="499" spans="3:16" x14ac:dyDescent="0.25">
      <c r="C499" s="119"/>
      <c r="D499" s="113"/>
      <c r="E499" s="113"/>
      <c r="F499" s="113"/>
      <c r="G499" s="112"/>
      <c r="J499" s="158"/>
      <c r="K499" s="74"/>
      <c r="L499" s="74"/>
      <c r="M499" s="74"/>
      <c r="N499" s="74"/>
      <c r="O499" s="74"/>
      <c r="P499" s="74"/>
    </row>
    <row r="500" spans="3:16" x14ac:dyDescent="0.25">
      <c r="C500" s="119"/>
      <c r="D500" s="113"/>
      <c r="E500" s="113"/>
      <c r="F500" s="113"/>
      <c r="G500" s="112"/>
      <c r="J500" s="158"/>
      <c r="K500" s="74"/>
      <c r="L500" s="74"/>
      <c r="M500" s="74"/>
      <c r="N500" s="74"/>
      <c r="O500" s="74"/>
      <c r="P500" s="74"/>
    </row>
    <row r="501" spans="3:16" x14ac:dyDescent="0.25">
      <c r="C501" s="119"/>
      <c r="D501" s="113"/>
      <c r="E501" s="113"/>
      <c r="F501" s="113"/>
      <c r="G501" s="112"/>
      <c r="J501" s="158"/>
      <c r="K501" s="74"/>
      <c r="L501" s="74"/>
      <c r="M501" s="74"/>
      <c r="N501" s="74"/>
      <c r="O501" s="74"/>
      <c r="P501" s="74"/>
    </row>
    <row r="502" spans="3:16" x14ac:dyDescent="0.25">
      <c r="C502" s="119"/>
      <c r="D502" s="113"/>
      <c r="E502" s="113"/>
      <c r="F502" s="113"/>
      <c r="G502" s="112"/>
      <c r="J502" s="158"/>
      <c r="K502" s="74"/>
      <c r="L502" s="74"/>
      <c r="M502" s="74"/>
      <c r="N502" s="74"/>
      <c r="O502" s="74"/>
      <c r="P502" s="74"/>
    </row>
    <row r="503" spans="3:16" x14ac:dyDescent="0.25">
      <c r="C503" s="119"/>
      <c r="D503" s="113"/>
      <c r="E503" s="113"/>
      <c r="F503" s="113"/>
      <c r="G503" s="112"/>
      <c r="J503" s="158"/>
      <c r="K503" s="74"/>
      <c r="L503" s="74"/>
      <c r="M503" s="74"/>
      <c r="N503" s="74"/>
      <c r="O503" s="74"/>
      <c r="P503" s="74"/>
    </row>
    <row r="504" spans="3:16" x14ac:dyDescent="0.25">
      <c r="C504" s="119"/>
      <c r="D504" s="113"/>
      <c r="E504" s="113"/>
      <c r="F504" s="113"/>
      <c r="G504" s="112"/>
      <c r="J504" s="158"/>
      <c r="K504" s="74"/>
      <c r="L504" s="74"/>
      <c r="M504" s="74"/>
      <c r="N504" s="74"/>
      <c r="O504" s="74"/>
      <c r="P504" s="74"/>
    </row>
    <row r="505" spans="3:16" x14ac:dyDescent="0.25">
      <c r="C505" s="119"/>
      <c r="D505" s="113"/>
      <c r="E505" s="113"/>
      <c r="F505" s="113"/>
      <c r="G505" s="112"/>
      <c r="J505" s="158"/>
      <c r="K505" s="74"/>
      <c r="L505" s="74"/>
      <c r="M505" s="74"/>
      <c r="N505" s="74"/>
      <c r="O505" s="74"/>
      <c r="P505" s="74"/>
    </row>
    <row r="506" spans="3:16" x14ac:dyDescent="0.25">
      <c r="C506" s="119"/>
      <c r="D506" s="113"/>
      <c r="E506" s="113"/>
      <c r="F506" s="113"/>
      <c r="G506" s="112"/>
      <c r="J506" s="158"/>
      <c r="K506" s="74"/>
      <c r="L506" s="74"/>
      <c r="M506" s="74"/>
      <c r="N506" s="74"/>
      <c r="O506" s="74"/>
      <c r="P506" s="74"/>
    </row>
    <row r="507" spans="3:16" x14ac:dyDescent="0.25">
      <c r="C507" s="119"/>
      <c r="D507" s="113"/>
      <c r="E507" s="113"/>
      <c r="F507" s="113"/>
      <c r="G507" s="112"/>
      <c r="J507" s="158"/>
      <c r="K507" s="74"/>
      <c r="L507" s="74"/>
      <c r="M507" s="74"/>
      <c r="N507" s="74"/>
      <c r="O507" s="74"/>
      <c r="P507" s="74"/>
    </row>
    <row r="508" spans="3:16" x14ac:dyDescent="0.25">
      <c r="C508" s="119"/>
      <c r="D508" s="113"/>
      <c r="E508" s="113"/>
      <c r="F508" s="113"/>
      <c r="G508" s="112"/>
      <c r="J508" s="158"/>
      <c r="K508" s="74"/>
      <c r="L508" s="74"/>
      <c r="M508" s="74"/>
      <c r="N508" s="74"/>
      <c r="O508" s="74"/>
      <c r="P508" s="74"/>
    </row>
    <row r="509" spans="3:16" x14ac:dyDescent="0.25">
      <c r="C509" s="119"/>
      <c r="D509" s="113"/>
      <c r="E509" s="113"/>
      <c r="F509" s="113"/>
      <c r="G509" s="112"/>
      <c r="J509" s="158"/>
      <c r="K509" s="74"/>
      <c r="L509" s="74"/>
      <c r="M509" s="74"/>
      <c r="N509" s="74"/>
      <c r="O509" s="74"/>
      <c r="P509" s="74"/>
    </row>
    <row r="510" spans="3:16" x14ac:dyDescent="0.25">
      <c r="C510" s="119"/>
      <c r="D510" s="113"/>
      <c r="E510" s="113"/>
      <c r="F510" s="113"/>
      <c r="G510" s="112"/>
      <c r="J510" s="158"/>
      <c r="K510" s="74"/>
      <c r="L510" s="74"/>
      <c r="M510" s="74"/>
      <c r="N510" s="74"/>
      <c r="O510" s="74"/>
      <c r="P510" s="74"/>
    </row>
    <row r="511" spans="3:16" x14ac:dyDescent="0.25">
      <c r="C511" s="119"/>
      <c r="D511" s="113"/>
      <c r="E511" s="113"/>
      <c r="F511" s="113"/>
      <c r="G511" s="112"/>
      <c r="J511" s="158"/>
      <c r="K511" s="74"/>
      <c r="L511" s="74"/>
      <c r="M511" s="74"/>
      <c r="N511" s="74"/>
      <c r="O511" s="74"/>
      <c r="P511" s="74"/>
    </row>
    <row r="512" spans="3:16" x14ac:dyDescent="0.25">
      <c r="C512" s="119"/>
      <c r="D512" s="113"/>
      <c r="E512" s="113"/>
      <c r="F512" s="113"/>
      <c r="G512" s="112"/>
      <c r="J512" s="158"/>
      <c r="K512" s="74"/>
      <c r="L512" s="74"/>
      <c r="M512" s="74"/>
      <c r="N512" s="74"/>
      <c r="O512" s="74"/>
      <c r="P512" s="74"/>
    </row>
    <row r="513" spans="3:16" x14ac:dyDescent="0.25">
      <c r="C513" s="119"/>
      <c r="D513" s="113"/>
      <c r="E513" s="113"/>
      <c r="F513" s="113"/>
      <c r="G513" s="112"/>
      <c r="J513" s="158"/>
      <c r="K513" s="74"/>
      <c r="L513" s="74"/>
      <c r="M513" s="74"/>
      <c r="N513" s="74"/>
      <c r="O513" s="74"/>
      <c r="P513" s="74"/>
    </row>
    <row r="514" spans="3:16" x14ac:dyDescent="0.25">
      <c r="C514" s="119"/>
      <c r="D514" s="113"/>
      <c r="E514" s="113"/>
      <c r="F514" s="113"/>
      <c r="G514" s="112"/>
      <c r="J514" s="158"/>
      <c r="K514" s="74"/>
      <c r="L514" s="74"/>
      <c r="M514" s="74"/>
      <c r="N514" s="74"/>
      <c r="O514" s="74"/>
      <c r="P514" s="74"/>
    </row>
    <row r="515" spans="3:16" x14ac:dyDescent="0.25">
      <c r="C515" s="119"/>
      <c r="D515" s="113"/>
      <c r="E515" s="113"/>
      <c r="F515" s="113"/>
      <c r="G515" s="112"/>
      <c r="J515" s="158"/>
      <c r="K515" s="74"/>
      <c r="L515" s="74"/>
      <c r="M515" s="74"/>
      <c r="N515" s="74"/>
      <c r="O515" s="74"/>
      <c r="P515" s="74"/>
    </row>
    <row r="516" spans="3:16" x14ac:dyDescent="0.25">
      <c r="C516" s="119"/>
      <c r="D516" s="113"/>
      <c r="E516" s="113"/>
      <c r="F516" s="113"/>
      <c r="G516" s="112"/>
      <c r="J516" s="158"/>
      <c r="K516" s="74"/>
      <c r="L516" s="74"/>
      <c r="M516" s="74"/>
      <c r="N516" s="74"/>
      <c r="O516" s="74"/>
      <c r="P516" s="74"/>
    </row>
    <row r="517" spans="3:16" x14ac:dyDescent="0.25">
      <c r="C517" s="119"/>
      <c r="D517" s="113"/>
      <c r="E517" s="113"/>
      <c r="F517" s="113"/>
      <c r="G517" s="112"/>
      <c r="J517" s="158"/>
      <c r="K517" s="74"/>
      <c r="L517" s="74"/>
      <c r="M517" s="74"/>
      <c r="N517" s="74"/>
      <c r="O517" s="74"/>
      <c r="P517" s="74"/>
    </row>
    <row r="518" spans="3:16" x14ac:dyDescent="0.25">
      <c r="C518" s="119"/>
      <c r="D518" s="113"/>
      <c r="E518" s="113"/>
      <c r="F518" s="113"/>
      <c r="G518" s="112"/>
      <c r="J518" s="158"/>
      <c r="K518" s="74"/>
      <c r="L518" s="74"/>
      <c r="M518" s="74"/>
      <c r="N518" s="74"/>
      <c r="O518" s="74"/>
      <c r="P518" s="74"/>
    </row>
    <row r="519" spans="3:16" x14ac:dyDescent="0.25">
      <c r="C519" s="119"/>
      <c r="D519" s="113"/>
      <c r="E519" s="113"/>
      <c r="F519" s="113"/>
      <c r="G519" s="112"/>
      <c r="J519" s="158"/>
      <c r="K519" s="74"/>
      <c r="L519" s="74"/>
      <c r="M519" s="74"/>
      <c r="N519" s="74"/>
      <c r="O519" s="74"/>
      <c r="P519" s="74"/>
    </row>
    <row r="520" spans="3:16" x14ac:dyDescent="0.25">
      <c r="C520" s="119"/>
      <c r="D520" s="113"/>
      <c r="E520" s="113"/>
      <c r="F520" s="113"/>
      <c r="G520" s="112"/>
      <c r="J520" s="158"/>
      <c r="K520" s="74"/>
      <c r="L520" s="74"/>
      <c r="M520" s="74"/>
      <c r="N520" s="74"/>
      <c r="O520" s="74"/>
      <c r="P520" s="74"/>
    </row>
    <row r="521" spans="3:16" x14ac:dyDescent="0.25">
      <c r="C521" s="119"/>
      <c r="D521" s="113"/>
      <c r="E521" s="113"/>
      <c r="F521" s="113"/>
      <c r="G521" s="112"/>
      <c r="J521" s="158"/>
      <c r="K521" s="74"/>
      <c r="L521" s="74"/>
      <c r="M521" s="74"/>
      <c r="N521" s="74"/>
      <c r="O521" s="74"/>
      <c r="P521" s="74"/>
    </row>
    <row r="522" spans="3:16" x14ac:dyDescent="0.25">
      <c r="C522" s="119"/>
      <c r="D522" s="113"/>
      <c r="E522" s="113"/>
      <c r="F522" s="113"/>
      <c r="G522" s="112"/>
      <c r="J522" s="158"/>
      <c r="K522" s="74"/>
      <c r="L522" s="74"/>
      <c r="M522" s="74"/>
      <c r="N522" s="74"/>
      <c r="O522" s="74"/>
      <c r="P522" s="74"/>
    </row>
    <row r="523" spans="3:16" x14ac:dyDescent="0.25">
      <c r="C523" s="119"/>
      <c r="D523" s="113"/>
      <c r="E523" s="113"/>
      <c r="F523" s="113"/>
      <c r="G523" s="112"/>
      <c r="J523" s="158"/>
      <c r="K523" s="74"/>
      <c r="L523" s="74"/>
      <c r="M523" s="74"/>
      <c r="N523" s="74"/>
      <c r="O523" s="74"/>
      <c r="P523" s="74"/>
    </row>
    <row r="524" spans="3:16" x14ac:dyDescent="0.25">
      <c r="C524" s="119"/>
      <c r="D524" s="113"/>
      <c r="E524" s="113"/>
      <c r="F524" s="113"/>
      <c r="G524" s="112"/>
      <c r="J524" s="158"/>
      <c r="K524" s="74"/>
      <c r="L524" s="74"/>
      <c r="M524" s="74"/>
      <c r="N524" s="74"/>
      <c r="O524" s="74"/>
      <c r="P524" s="74"/>
    </row>
    <row r="525" spans="3:16" x14ac:dyDescent="0.25">
      <c r="C525" s="119"/>
      <c r="D525" s="113"/>
      <c r="E525" s="113"/>
      <c r="F525" s="113"/>
      <c r="G525" s="112"/>
      <c r="J525" s="158"/>
      <c r="K525" s="74"/>
      <c r="L525" s="74"/>
      <c r="M525" s="74"/>
      <c r="N525" s="74"/>
      <c r="O525" s="74"/>
      <c r="P525" s="74"/>
    </row>
    <row r="526" spans="3:16" x14ac:dyDescent="0.25">
      <c r="C526" s="119"/>
      <c r="D526" s="113"/>
      <c r="E526" s="113"/>
      <c r="F526" s="113"/>
      <c r="G526" s="112"/>
      <c r="J526" s="158"/>
      <c r="K526" s="74"/>
      <c r="L526" s="74"/>
      <c r="M526" s="74"/>
      <c r="N526" s="74"/>
      <c r="O526" s="74"/>
      <c r="P526" s="74"/>
    </row>
    <row r="527" spans="3:16" x14ac:dyDescent="0.25">
      <c r="C527" s="119"/>
      <c r="D527" s="113"/>
      <c r="E527" s="113"/>
      <c r="F527" s="113"/>
      <c r="G527" s="112"/>
      <c r="J527" s="158"/>
      <c r="K527" s="74"/>
      <c r="L527" s="74"/>
      <c r="M527" s="74"/>
      <c r="N527" s="74"/>
      <c r="O527" s="74"/>
      <c r="P527" s="74"/>
    </row>
    <row r="528" spans="3:16" x14ac:dyDescent="0.25">
      <c r="C528" s="119"/>
      <c r="D528" s="113"/>
      <c r="E528" s="113"/>
      <c r="F528" s="113"/>
      <c r="G528" s="112"/>
      <c r="J528" s="158"/>
      <c r="K528" s="74"/>
      <c r="L528" s="74"/>
      <c r="M528" s="74"/>
      <c r="N528" s="74"/>
      <c r="O528" s="74"/>
      <c r="P528" s="74"/>
    </row>
    <row r="529" spans="3:16" x14ac:dyDescent="0.25">
      <c r="C529" s="119"/>
      <c r="D529" s="113"/>
      <c r="E529" s="113"/>
      <c r="F529" s="113"/>
      <c r="G529" s="112"/>
      <c r="J529" s="158"/>
      <c r="K529" s="74"/>
      <c r="L529" s="74"/>
      <c r="M529" s="74"/>
      <c r="N529" s="74"/>
      <c r="O529" s="74"/>
      <c r="P529" s="74"/>
    </row>
    <row r="530" spans="3:16" x14ac:dyDescent="0.25">
      <c r="C530" s="119"/>
      <c r="D530" s="113"/>
      <c r="E530" s="113"/>
      <c r="F530" s="113"/>
      <c r="G530" s="112"/>
      <c r="J530" s="158"/>
      <c r="K530" s="74"/>
      <c r="L530" s="74"/>
      <c r="M530" s="74"/>
      <c r="N530" s="74"/>
      <c r="O530" s="74"/>
      <c r="P530" s="74"/>
    </row>
    <row r="531" spans="3:16" x14ac:dyDescent="0.25">
      <c r="C531" s="119"/>
      <c r="D531" s="113"/>
      <c r="E531" s="113"/>
      <c r="F531" s="113"/>
      <c r="G531" s="112"/>
      <c r="J531" s="158"/>
      <c r="K531" s="74"/>
      <c r="L531" s="74"/>
      <c r="M531" s="74"/>
      <c r="N531" s="74"/>
      <c r="O531" s="74"/>
      <c r="P531" s="74"/>
    </row>
    <row r="532" spans="3:16" x14ac:dyDescent="0.25">
      <c r="C532" s="119"/>
      <c r="D532" s="113"/>
      <c r="E532" s="113"/>
      <c r="F532" s="113"/>
      <c r="G532" s="112"/>
      <c r="J532" s="158"/>
      <c r="K532" s="74"/>
      <c r="L532" s="74"/>
      <c r="M532" s="74"/>
      <c r="N532" s="74"/>
      <c r="O532" s="74"/>
      <c r="P532" s="74"/>
    </row>
    <row r="533" spans="3:16" x14ac:dyDescent="0.25">
      <c r="C533" s="119"/>
      <c r="D533" s="113"/>
      <c r="E533" s="113"/>
      <c r="F533" s="113"/>
      <c r="G533" s="112"/>
      <c r="J533" s="158"/>
      <c r="K533" s="74"/>
      <c r="L533" s="74"/>
      <c r="M533" s="74"/>
      <c r="N533" s="74"/>
      <c r="O533" s="74"/>
      <c r="P533" s="74"/>
    </row>
    <row r="534" spans="3:16" x14ac:dyDescent="0.25">
      <c r="C534" s="119"/>
      <c r="D534" s="113"/>
      <c r="E534" s="113"/>
      <c r="F534" s="113"/>
      <c r="G534" s="112"/>
      <c r="J534" s="158"/>
      <c r="K534" s="74"/>
      <c r="L534" s="74"/>
      <c r="M534" s="74"/>
      <c r="N534" s="74"/>
      <c r="O534" s="74"/>
      <c r="P534" s="74"/>
    </row>
    <row r="535" spans="3:16" x14ac:dyDescent="0.25">
      <c r="C535" s="119"/>
      <c r="D535" s="113"/>
      <c r="E535" s="113"/>
      <c r="F535" s="113"/>
      <c r="G535" s="112"/>
      <c r="J535" s="158"/>
      <c r="K535" s="74"/>
      <c r="L535" s="74"/>
      <c r="M535" s="74"/>
      <c r="N535" s="74"/>
      <c r="O535" s="74"/>
      <c r="P535" s="74"/>
    </row>
    <row r="536" spans="3:16" x14ac:dyDescent="0.25">
      <c r="C536" s="119"/>
      <c r="D536" s="113"/>
      <c r="E536" s="113"/>
      <c r="F536" s="113"/>
      <c r="G536" s="112"/>
      <c r="J536" s="158"/>
      <c r="K536" s="74"/>
      <c r="L536" s="74"/>
      <c r="M536" s="74"/>
      <c r="N536" s="74"/>
      <c r="O536" s="74"/>
      <c r="P536" s="74"/>
    </row>
    <row r="537" spans="3:16" x14ac:dyDescent="0.25">
      <c r="C537" s="119"/>
      <c r="D537" s="113"/>
      <c r="E537" s="113"/>
      <c r="F537" s="113"/>
      <c r="G537" s="112"/>
      <c r="J537" s="158"/>
      <c r="K537" s="74"/>
      <c r="L537" s="74"/>
      <c r="M537" s="74"/>
      <c r="N537" s="74"/>
      <c r="O537" s="74"/>
      <c r="P537" s="74"/>
    </row>
    <row r="538" spans="3:16" x14ac:dyDescent="0.25">
      <c r="C538" s="119"/>
      <c r="D538" s="113"/>
      <c r="E538" s="113"/>
      <c r="F538" s="113"/>
      <c r="G538" s="112"/>
      <c r="J538" s="158"/>
      <c r="K538" s="74"/>
      <c r="L538" s="74"/>
      <c r="M538" s="74"/>
      <c r="N538" s="74"/>
      <c r="O538" s="74"/>
      <c r="P538" s="74"/>
    </row>
    <row r="539" spans="3:16" x14ac:dyDescent="0.25">
      <c r="C539" s="119"/>
      <c r="D539" s="113"/>
      <c r="E539" s="113"/>
      <c r="F539" s="113"/>
      <c r="G539" s="112"/>
      <c r="J539" s="158"/>
      <c r="K539" s="74"/>
      <c r="L539" s="74"/>
      <c r="M539" s="74"/>
      <c r="N539" s="74"/>
      <c r="O539" s="74"/>
      <c r="P539" s="74"/>
    </row>
    <row r="540" spans="3:16" x14ac:dyDescent="0.25">
      <c r="C540" s="119"/>
      <c r="D540" s="113"/>
      <c r="E540" s="113"/>
      <c r="F540" s="113"/>
      <c r="G540" s="112"/>
      <c r="J540" s="158"/>
      <c r="K540" s="74"/>
      <c r="L540" s="74"/>
      <c r="M540" s="74"/>
      <c r="N540" s="74"/>
      <c r="O540" s="74"/>
      <c r="P540" s="74"/>
    </row>
    <row r="541" spans="3:16" x14ac:dyDescent="0.25">
      <c r="C541" s="119"/>
      <c r="D541" s="113"/>
      <c r="E541" s="113"/>
      <c r="F541" s="113"/>
      <c r="G541" s="112"/>
      <c r="J541" s="158"/>
      <c r="K541" s="74"/>
      <c r="L541" s="74"/>
      <c r="M541" s="74"/>
      <c r="N541" s="74"/>
      <c r="O541" s="74"/>
      <c r="P541" s="74"/>
    </row>
    <row r="542" spans="3:16" x14ac:dyDescent="0.25">
      <c r="C542" s="119"/>
      <c r="D542" s="113"/>
      <c r="E542" s="113"/>
      <c r="F542" s="113"/>
      <c r="G542" s="112"/>
      <c r="J542" s="158"/>
      <c r="K542" s="74"/>
      <c r="L542" s="74"/>
      <c r="M542" s="74"/>
      <c r="N542" s="74"/>
      <c r="O542" s="74"/>
      <c r="P542" s="74"/>
    </row>
    <row r="543" spans="3:16" x14ac:dyDescent="0.25">
      <c r="C543" s="119"/>
      <c r="D543" s="113"/>
      <c r="E543" s="113"/>
      <c r="F543" s="113"/>
      <c r="G543" s="112"/>
      <c r="J543" s="158"/>
      <c r="K543" s="74"/>
      <c r="L543" s="74"/>
      <c r="M543" s="74"/>
      <c r="N543" s="74"/>
      <c r="O543" s="74"/>
      <c r="P543" s="74"/>
    </row>
    <row r="544" spans="3:16" x14ac:dyDescent="0.25">
      <c r="C544" s="119"/>
      <c r="D544" s="113"/>
      <c r="E544" s="113"/>
      <c r="F544" s="113"/>
      <c r="G544" s="112"/>
      <c r="J544" s="158"/>
      <c r="K544" s="74"/>
      <c r="L544" s="74"/>
      <c r="M544" s="74"/>
      <c r="N544" s="74"/>
      <c r="O544" s="74"/>
      <c r="P544" s="74"/>
    </row>
    <row r="545" spans="3:16" x14ac:dyDescent="0.25">
      <c r="C545" s="119"/>
      <c r="D545" s="113"/>
      <c r="E545" s="113"/>
      <c r="F545" s="113"/>
      <c r="G545" s="112"/>
      <c r="J545" s="158"/>
      <c r="K545" s="74"/>
      <c r="L545" s="74"/>
      <c r="M545" s="74"/>
      <c r="N545" s="74"/>
      <c r="O545" s="74"/>
      <c r="P545" s="74"/>
    </row>
    <row r="546" spans="3:16" x14ac:dyDescent="0.25">
      <c r="C546" s="119"/>
      <c r="D546" s="113"/>
      <c r="E546" s="113"/>
      <c r="F546" s="113"/>
      <c r="G546" s="112"/>
      <c r="J546" s="158"/>
      <c r="K546" s="74"/>
      <c r="L546" s="74"/>
      <c r="M546" s="74"/>
      <c r="N546" s="74"/>
      <c r="O546" s="74"/>
      <c r="P546" s="74"/>
    </row>
    <row r="547" spans="3:16" x14ac:dyDescent="0.25">
      <c r="C547" s="119"/>
      <c r="D547" s="113"/>
      <c r="E547" s="113"/>
      <c r="F547" s="113"/>
      <c r="G547" s="112"/>
      <c r="J547" s="158"/>
      <c r="K547" s="74"/>
      <c r="L547" s="74"/>
      <c r="M547" s="74"/>
      <c r="N547" s="74"/>
      <c r="O547" s="74"/>
      <c r="P547" s="74"/>
    </row>
    <row r="548" spans="3:16" x14ac:dyDescent="0.25">
      <c r="C548" s="119"/>
      <c r="D548" s="113"/>
      <c r="E548" s="113"/>
      <c r="F548" s="113"/>
      <c r="G548" s="112"/>
      <c r="J548" s="158"/>
      <c r="K548" s="74"/>
      <c r="L548" s="74"/>
      <c r="M548" s="74"/>
      <c r="N548" s="74"/>
      <c r="O548" s="74"/>
      <c r="P548" s="74"/>
    </row>
    <row r="549" spans="3:16" x14ac:dyDescent="0.25">
      <c r="C549" s="119"/>
      <c r="D549" s="113"/>
      <c r="E549" s="113"/>
      <c r="F549" s="113"/>
      <c r="G549" s="112"/>
      <c r="J549" s="158"/>
      <c r="K549" s="74"/>
      <c r="L549" s="74"/>
      <c r="M549" s="74"/>
      <c r="N549" s="74"/>
      <c r="O549" s="74"/>
      <c r="P549" s="74"/>
    </row>
    <row r="550" spans="3:16" x14ac:dyDescent="0.25">
      <c r="C550" s="119"/>
      <c r="D550" s="113"/>
      <c r="E550" s="113"/>
      <c r="F550" s="113"/>
      <c r="G550" s="112"/>
      <c r="J550" s="158"/>
      <c r="K550" s="74"/>
      <c r="L550" s="74"/>
      <c r="M550" s="74"/>
      <c r="N550" s="74"/>
      <c r="O550" s="74"/>
      <c r="P550" s="74"/>
    </row>
    <row r="551" spans="3:16" x14ac:dyDescent="0.25">
      <c r="C551" s="119"/>
      <c r="D551" s="113"/>
      <c r="E551" s="113"/>
      <c r="F551" s="113"/>
      <c r="G551" s="112"/>
      <c r="J551" s="158"/>
      <c r="K551" s="74"/>
      <c r="L551" s="74"/>
      <c r="M551" s="74"/>
      <c r="N551" s="74"/>
      <c r="O551" s="74"/>
      <c r="P551" s="74"/>
    </row>
    <row r="552" spans="3:16" x14ac:dyDescent="0.25">
      <c r="C552" s="119"/>
      <c r="D552" s="113"/>
      <c r="E552" s="113"/>
      <c r="F552" s="113"/>
      <c r="G552" s="112"/>
      <c r="J552" s="158"/>
      <c r="K552" s="74"/>
      <c r="L552" s="74"/>
      <c r="M552" s="74"/>
      <c r="N552" s="74"/>
      <c r="O552" s="74"/>
      <c r="P552" s="74"/>
    </row>
    <row r="553" spans="3:16" x14ac:dyDescent="0.25">
      <c r="C553" s="119"/>
      <c r="D553" s="113"/>
      <c r="E553" s="113"/>
      <c r="F553" s="113"/>
      <c r="G553" s="112"/>
      <c r="J553" s="158"/>
      <c r="K553" s="74"/>
      <c r="L553" s="74"/>
      <c r="M553" s="74"/>
      <c r="N553" s="74"/>
      <c r="O553" s="74"/>
      <c r="P553" s="74"/>
    </row>
    <row r="554" spans="3:16" x14ac:dyDescent="0.25">
      <c r="C554" s="119"/>
      <c r="D554" s="113"/>
      <c r="E554" s="113"/>
      <c r="F554" s="113"/>
      <c r="G554" s="112"/>
      <c r="J554" s="158"/>
      <c r="K554" s="74"/>
      <c r="L554" s="74"/>
      <c r="M554" s="74"/>
      <c r="N554" s="74"/>
      <c r="O554" s="74"/>
      <c r="P554" s="74"/>
    </row>
    <row r="555" spans="3:16" x14ac:dyDescent="0.25">
      <c r="C555" s="119"/>
      <c r="D555" s="113"/>
      <c r="E555" s="113"/>
      <c r="F555" s="113"/>
      <c r="G555" s="112"/>
      <c r="J555" s="158"/>
      <c r="K555" s="74"/>
      <c r="L555" s="74"/>
      <c r="M555" s="74"/>
      <c r="N555" s="74"/>
      <c r="O555" s="74"/>
      <c r="P555" s="74"/>
    </row>
    <row r="556" spans="3:16" x14ac:dyDescent="0.25">
      <c r="C556" s="119"/>
      <c r="D556" s="113"/>
      <c r="E556" s="113"/>
      <c r="F556" s="113"/>
      <c r="G556" s="112"/>
      <c r="J556" s="158"/>
      <c r="K556" s="74"/>
      <c r="L556" s="74"/>
      <c r="M556" s="74"/>
      <c r="N556" s="74"/>
      <c r="O556" s="74"/>
      <c r="P556" s="74"/>
    </row>
    <row r="557" spans="3:16" x14ac:dyDescent="0.25">
      <c r="C557" s="119"/>
      <c r="D557" s="113"/>
      <c r="E557" s="113"/>
      <c r="F557" s="113"/>
      <c r="G557" s="112"/>
      <c r="J557" s="158"/>
      <c r="K557" s="74"/>
      <c r="L557" s="74"/>
      <c r="M557" s="74"/>
      <c r="N557" s="74"/>
      <c r="O557" s="74"/>
      <c r="P557" s="74"/>
    </row>
    <row r="558" spans="3:16" x14ac:dyDescent="0.25">
      <c r="C558" s="119"/>
      <c r="D558" s="113"/>
      <c r="E558" s="113"/>
      <c r="F558" s="113"/>
      <c r="G558" s="112"/>
      <c r="J558" s="158"/>
      <c r="K558" s="74"/>
      <c r="L558" s="74"/>
      <c r="M558" s="74"/>
      <c r="N558" s="74"/>
      <c r="O558" s="74"/>
      <c r="P558" s="74"/>
    </row>
    <row r="559" spans="3:16" x14ac:dyDescent="0.25">
      <c r="C559" s="119"/>
      <c r="D559" s="113"/>
      <c r="E559" s="113"/>
      <c r="F559" s="113"/>
      <c r="G559" s="112"/>
      <c r="J559" s="158"/>
      <c r="K559" s="74"/>
      <c r="L559" s="74"/>
      <c r="M559" s="74"/>
      <c r="N559" s="74"/>
      <c r="O559" s="74"/>
      <c r="P559" s="74"/>
    </row>
    <row r="560" spans="3:16" x14ac:dyDescent="0.25">
      <c r="C560" s="119"/>
      <c r="D560" s="113"/>
      <c r="E560" s="113"/>
      <c r="F560" s="113"/>
      <c r="G560" s="112"/>
      <c r="J560" s="158"/>
      <c r="K560" s="74"/>
      <c r="L560" s="74"/>
      <c r="M560" s="74"/>
      <c r="N560" s="74"/>
      <c r="O560" s="74"/>
      <c r="P560" s="74"/>
    </row>
    <row r="561" spans="3:16" x14ac:dyDescent="0.25">
      <c r="C561" s="119"/>
      <c r="D561" s="113"/>
      <c r="E561" s="113"/>
      <c r="F561" s="113"/>
      <c r="G561" s="112"/>
      <c r="J561" s="158"/>
      <c r="K561" s="74"/>
      <c r="L561" s="74"/>
      <c r="M561" s="74"/>
      <c r="N561" s="74"/>
      <c r="O561" s="74"/>
      <c r="P561" s="74"/>
    </row>
    <row r="562" spans="3:16" x14ac:dyDescent="0.25">
      <c r="C562" s="119"/>
      <c r="D562" s="113"/>
      <c r="E562" s="113"/>
      <c r="F562" s="113"/>
      <c r="G562" s="112"/>
      <c r="J562" s="158"/>
      <c r="K562" s="74"/>
      <c r="L562" s="74"/>
      <c r="M562" s="74"/>
      <c r="N562" s="74"/>
      <c r="O562" s="74"/>
      <c r="P562" s="74"/>
    </row>
    <row r="563" spans="3:16" x14ac:dyDescent="0.25">
      <c r="C563" s="119"/>
      <c r="D563" s="113"/>
      <c r="E563" s="113"/>
      <c r="F563" s="113"/>
      <c r="G563" s="112"/>
      <c r="J563" s="158"/>
      <c r="K563" s="74"/>
      <c r="L563" s="74"/>
      <c r="M563" s="74"/>
      <c r="N563" s="74"/>
      <c r="O563" s="74"/>
      <c r="P563" s="74"/>
    </row>
    <row r="564" spans="3:16" x14ac:dyDescent="0.25">
      <c r="C564" s="119"/>
      <c r="D564" s="113"/>
      <c r="E564" s="113"/>
      <c r="F564" s="113"/>
      <c r="G564" s="112"/>
      <c r="J564" s="158"/>
      <c r="K564" s="74"/>
      <c r="L564" s="74"/>
      <c r="M564" s="74"/>
      <c r="N564" s="74"/>
      <c r="O564" s="74"/>
      <c r="P564" s="74"/>
    </row>
    <row r="565" spans="3:16" x14ac:dyDescent="0.25">
      <c r="C565" s="119"/>
      <c r="D565" s="113"/>
      <c r="E565" s="113"/>
      <c r="F565" s="113"/>
      <c r="G565" s="112"/>
      <c r="J565" s="158"/>
      <c r="K565" s="74"/>
      <c r="L565" s="74"/>
      <c r="M565" s="74"/>
      <c r="N565" s="74"/>
      <c r="O565" s="74"/>
      <c r="P565" s="74"/>
    </row>
    <row r="566" spans="3:16" x14ac:dyDescent="0.25">
      <c r="C566" s="119"/>
      <c r="D566" s="113"/>
      <c r="E566" s="113"/>
      <c r="F566" s="113"/>
      <c r="G566" s="112"/>
      <c r="J566" s="158"/>
      <c r="K566" s="74"/>
      <c r="L566" s="74"/>
      <c r="M566" s="74"/>
      <c r="N566" s="74"/>
      <c r="O566" s="74"/>
      <c r="P566" s="74"/>
    </row>
    <row r="567" spans="3:16" x14ac:dyDescent="0.25">
      <c r="C567" s="119"/>
      <c r="D567" s="113"/>
      <c r="E567" s="113"/>
      <c r="F567" s="113"/>
      <c r="G567" s="112"/>
      <c r="J567" s="158"/>
      <c r="K567" s="74"/>
      <c r="L567" s="74"/>
      <c r="M567" s="74"/>
      <c r="N567" s="74"/>
      <c r="O567" s="74"/>
      <c r="P567" s="74"/>
    </row>
    <row r="568" spans="3:16" x14ac:dyDescent="0.25">
      <c r="C568" s="119"/>
      <c r="D568" s="113"/>
      <c r="E568" s="113"/>
      <c r="F568" s="113"/>
      <c r="G568" s="112"/>
      <c r="J568" s="158"/>
      <c r="K568" s="74"/>
      <c r="L568" s="74"/>
      <c r="M568" s="74"/>
      <c r="N568" s="74"/>
      <c r="O568" s="74"/>
      <c r="P568" s="74"/>
    </row>
    <row r="569" spans="3:16" x14ac:dyDescent="0.25">
      <c r="C569" s="119"/>
      <c r="D569" s="113"/>
      <c r="E569" s="113"/>
      <c r="F569" s="113"/>
      <c r="G569" s="112"/>
      <c r="J569" s="158"/>
      <c r="K569" s="74"/>
      <c r="L569" s="74"/>
      <c r="M569" s="74"/>
      <c r="N569" s="74"/>
      <c r="O569" s="74"/>
      <c r="P569" s="74"/>
    </row>
    <row r="570" spans="3:16" x14ac:dyDescent="0.25">
      <c r="C570" s="119"/>
      <c r="D570" s="113"/>
      <c r="E570" s="113"/>
      <c r="F570" s="113"/>
      <c r="G570" s="112"/>
      <c r="J570" s="158"/>
      <c r="K570" s="74"/>
      <c r="L570" s="74"/>
      <c r="M570" s="74"/>
      <c r="N570" s="74"/>
      <c r="O570" s="74"/>
      <c r="P570" s="74"/>
    </row>
    <row r="571" spans="3:16" x14ac:dyDescent="0.25">
      <c r="C571" s="119"/>
      <c r="D571" s="113"/>
      <c r="E571" s="113"/>
      <c r="F571" s="113"/>
      <c r="G571" s="112"/>
      <c r="J571" s="158"/>
      <c r="K571" s="74"/>
      <c r="L571" s="74"/>
      <c r="M571" s="74"/>
      <c r="N571" s="74"/>
      <c r="O571" s="74"/>
      <c r="P571" s="74"/>
    </row>
    <row r="572" spans="3:16" x14ac:dyDescent="0.25">
      <c r="C572" s="119"/>
      <c r="D572" s="113"/>
      <c r="E572" s="113"/>
      <c r="F572" s="113"/>
      <c r="G572" s="112"/>
      <c r="J572" s="158"/>
      <c r="K572" s="74"/>
      <c r="L572" s="74"/>
      <c r="M572" s="74"/>
      <c r="N572" s="74"/>
      <c r="O572" s="74"/>
      <c r="P572" s="74"/>
    </row>
    <row r="573" spans="3:16" x14ac:dyDescent="0.25">
      <c r="C573" s="119"/>
      <c r="D573" s="113"/>
      <c r="E573" s="113"/>
      <c r="F573" s="113"/>
      <c r="G573" s="112"/>
      <c r="J573" s="158"/>
      <c r="K573" s="74"/>
      <c r="L573" s="74"/>
      <c r="M573" s="74"/>
      <c r="N573" s="74"/>
      <c r="O573" s="74"/>
      <c r="P573" s="74"/>
    </row>
    <row r="574" spans="3:16" x14ac:dyDescent="0.25">
      <c r="C574" s="119"/>
      <c r="D574" s="113"/>
      <c r="E574" s="113"/>
      <c r="F574" s="113"/>
      <c r="G574" s="112"/>
      <c r="J574" s="158"/>
      <c r="K574" s="74"/>
      <c r="L574" s="74"/>
      <c r="M574" s="74"/>
      <c r="N574" s="74"/>
      <c r="O574" s="74"/>
      <c r="P574" s="74"/>
    </row>
    <row r="575" spans="3:16" x14ac:dyDescent="0.25">
      <c r="C575" s="119"/>
      <c r="D575" s="113"/>
      <c r="E575" s="113"/>
      <c r="F575" s="113"/>
      <c r="G575" s="112"/>
      <c r="J575" s="158"/>
      <c r="K575" s="74"/>
      <c r="L575" s="74"/>
      <c r="M575" s="74"/>
      <c r="N575" s="74"/>
      <c r="O575" s="74"/>
      <c r="P575" s="74"/>
    </row>
    <row r="576" spans="3:16" x14ac:dyDescent="0.25">
      <c r="C576" s="119"/>
      <c r="D576" s="113"/>
      <c r="E576" s="113"/>
      <c r="F576" s="113"/>
      <c r="G576" s="112"/>
      <c r="J576" s="158"/>
      <c r="K576" s="74"/>
      <c r="L576" s="74"/>
      <c r="M576" s="74"/>
      <c r="N576" s="74"/>
      <c r="O576" s="74"/>
      <c r="P576" s="74"/>
    </row>
    <row r="577" spans="3:16" x14ac:dyDescent="0.25">
      <c r="C577" s="119"/>
      <c r="D577" s="113"/>
      <c r="E577" s="113"/>
      <c r="F577" s="113"/>
      <c r="G577" s="112"/>
      <c r="J577" s="158"/>
      <c r="K577" s="74"/>
      <c r="L577" s="74"/>
      <c r="M577" s="74"/>
      <c r="N577" s="74"/>
      <c r="O577" s="74"/>
      <c r="P577" s="74"/>
    </row>
    <row r="578" spans="3:16" x14ac:dyDescent="0.25">
      <c r="C578" s="119"/>
      <c r="D578" s="113"/>
      <c r="E578" s="113"/>
      <c r="F578" s="113"/>
      <c r="G578" s="112"/>
      <c r="J578" s="158"/>
      <c r="K578" s="74"/>
      <c r="L578" s="74"/>
      <c r="M578" s="74"/>
      <c r="N578" s="74"/>
      <c r="O578" s="74"/>
      <c r="P578" s="74"/>
    </row>
    <row r="579" spans="3:16" x14ac:dyDescent="0.25">
      <c r="C579" s="119"/>
      <c r="D579" s="113"/>
      <c r="E579" s="113"/>
      <c r="F579" s="113"/>
      <c r="G579" s="112"/>
      <c r="J579" s="158"/>
      <c r="K579" s="74"/>
      <c r="L579" s="74"/>
      <c r="M579" s="74"/>
      <c r="N579" s="74"/>
      <c r="O579" s="74"/>
      <c r="P579" s="74"/>
    </row>
    <row r="580" spans="3:16" x14ac:dyDescent="0.25">
      <c r="C580" s="119"/>
      <c r="D580" s="113"/>
      <c r="E580" s="113"/>
      <c r="F580" s="113"/>
      <c r="G580" s="112"/>
      <c r="J580" s="158"/>
      <c r="K580" s="74"/>
      <c r="L580" s="74"/>
      <c r="M580" s="74"/>
      <c r="N580" s="74"/>
      <c r="O580" s="74"/>
      <c r="P580" s="74"/>
    </row>
    <row r="581" spans="3:16" x14ac:dyDescent="0.25">
      <c r="C581" s="119"/>
      <c r="D581" s="113"/>
      <c r="E581" s="113"/>
      <c r="F581" s="113"/>
      <c r="G581" s="112"/>
      <c r="J581" s="158"/>
      <c r="K581" s="74"/>
      <c r="L581" s="74"/>
      <c r="M581" s="74"/>
      <c r="N581" s="74"/>
      <c r="O581" s="74"/>
      <c r="P581" s="74"/>
    </row>
    <row r="582" spans="3:16" x14ac:dyDescent="0.25">
      <c r="C582" s="119"/>
      <c r="D582" s="113"/>
      <c r="E582" s="113"/>
      <c r="F582" s="113"/>
      <c r="G582" s="112"/>
      <c r="J582" s="158"/>
      <c r="K582" s="74"/>
      <c r="L582" s="74"/>
      <c r="M582" s="74"/>
      <c r="N582" s="74"/>
      <c r="O582" s="74"/>
      <c r="P582" s="74"/>
    </row>
    <row r="583" spans="3:16" x14ac:dyDescent="0.25">
      <c r="C583" s="119"/>
      <c r="D583" s="113"/>
      <c r="E583" s="113"/>
      <c r="F583" s="113"/>
      <c r="G583" s="112"/>
      <c r="J583" s="158"/>
      <c r="K583" s="74"/>
      <c r="L583" s="74"/>
      <c r="M583" s="74"/>
      <c r="N583" s="74"/>
      <c r="O583" s="74"/>
      <c r="P583" s="74"/>
    </row>
    <row r="584" spans="3:16" x14ac:dyDescent="0.25">
      <c r="C584" s="119"/>
      <c r="D584" s="113"/>
      <c r="E584" s="113"/>
      <c r="F584" s="113"/>
      <c r="G584" s="112"/>
      <c r="J584" s="158"/>
      <c r="K584" s="74"/>
      <c r="L584" s="74"/>
      <c r="M584" s="74"/>
      <c r="N584" s="74"/>
      <c r="O584" s="74"/>
      <c r="P584" s="74"/>
    </row>
    <row r="585" spans="3:16" x14ac:dyDescent="0.25">
      <c r="C585" s="119"/>
      <c r="D585" s="113"/>
      <c r="E585" s="113"/>
      <c r="F585" s="113"/>
      <c r="G585" s="112"/>
      <c r="J585" s="158"/>
      <c r="K585" s="74"/>
      <c r="L585" s="74"/>
      <c r="M585" s="74"/>
      <c r="N585" s="74"/>
      <c r="O585" s="74"/>
      <c r="P585" s="74"/>
    </row>
    <row r="586" spans="3:16" x14ac:dyDescent="0.25">
      <c r="C586" s="119"/>
      <c r="D586" s="113"/>
      <c r="E586" s="113"/>
      <c r="F586" s="113"/>
      <c r="G586" s="112"/>
      <c r="J586" s="158"/>
      <c r="K586" s="74"/>
      <c r="L586" s="74"/>
      <c r="M586" s="74"/>
      <c r="N586" s="74"/>
      <c r="O586" s="74"/>
      <c r="P586" s="74"/>
    </row>
    <row r="587" spans="3:16" x14ac:dyDescent="0.25">
      <c r="C587" s="119"/>
      <c r="D587" s="113"/>
      <c r="E587" s="113"/>
      <c r="F587" s="113"/>
      <c r="G587" s="112"/>
      <c r="J587" s="158"/>
      <c r="K587" s="74"/>
      <c r="L587" s="74"/>
      <c r="M587" s="74"/>
      <c r="N587" s="74"/>
      <c r="O587" s="74"/>
      <c r="P587" s="74"/>
    </row>
    <row r="588" spans="3:16" x14ac:dyDescent="0.25">
      <c r="C588" s="119"/>
      <c r="D588" s="113"/>
      <c r="E588" s="113"/>
      <c r="F588" s="113"/>
      <c r="G588" s="112"/>
      <c r="J588" s="158"/>
      <c r="K588" s="74"/>
      <c r="L588" s="74"/>
      <c r="M588" s="74"/>
      <c r="N588" s="74"/>
      <c r="O588" s="74"/>
      <c r="P588" s="74"/>
    </row>
    <row r="589" spans="3:16" x14ac:dyDescent="0.25">
      <c r="C589" s="119"/>
      <c r="D589" s="113"/>
      <c r="E589" s="113"/>
      <c r="F589" s="113"/>
      <c r="G589" s="112"/>
      <c r="J589" s="158"/>
      <c r="K589" s="74"/>
      <c r="L589" s="74"/>
      <c r="M589" s="74"/>
      <c r="N589" s="74"/>
      <c r="O589" s="74"/>
      <c r="P589" s="74"/>
    </row>
    <row r="590" spans="3:16" x14ac:dyDescent="0.25">
      <c r="C590" s="119"/>
      <c r="D590" s="113"/>
      <c r="E590" s="113"/>
      <c r="F590" s="113"/>
      <c r="G590" s="112"/>
      <c r="J590" s="158"/>
      <c r="K590" s="74"/>
      <c r="L590" s="74"/>
      <c r="M590" s="74"/>
      <c r="N590" s="74"/>
      <c r="O590" s="74"/>
      <c r="P590" s="74"/>
    </row>
    <row r="591" spans="3:16" x14ac:dyDescent="0.25">
      <c r="C591" s="119"/>
      <c r="D591" s="113"/>
      <c r="E591" s="113"/>
      <c r="F591" s="113"/>
      <c r="G591" s="112"/>
      <c r="J591" s="158"/>
      <c r="K591" s="74"/>
      <c r="L591" s="74"/>
      <c r="M591" s="74"/>
      <c r="N591" s="74"/>
      <c r="O591" s="74"/>
      <c r="P591" s="74"/>
    </row>
    <row r="592" spans="3:16" x14ac:dyDescent="0.25">
      <c r="C592" s="119"/>
      <c r="D592" s="113"/>
      <c r="E592" s="113"/>
      <c r="F592" s="113"/>
      <c r="G592" s="112"/>
      <c r="J592" s="158"/>
      <c r="K592" s="74"/>
      <c r="L592" s="74"/>
      <c r="M592" s="74"/>
      <c r="N592" s="74"/>
      <c r="O592" s="74"/>
      <c r="P592" s="74"/>
    </row>
    <row r="593" spans="3:16" x14ac:dyDescent="0.25">
      <c r="C593" s="119"/>
      <c r="D593" s="113"/>
      <c r="E593" s="113"/>
      <c r="F593" s="113"/>
      <c r="G593" s="112"/>
      <c r="J593" s="158"/>
      <c r="K593" s="74"/>
      <c r="L593" s="74"/>
      <c r="M593" s="74"/>
      <c r="N593" s="74"/>
      <c r="O593" s="74"/>
      <c r="P593" s="74"/>
    </row>
    <row r="594" spans="3:16" x14ac:dyDescent="0.25">
      <c r="C594" s="119"/>
      <c r="D594" s="113"/>
      <c r="E594" s="113"/>
      <c r="F594" s="113"/>
      <c r="G594" s="112"/>
      <c r="J594" s="158"/>
      <c r="K594" s="74"/>
      <c r="L594" s="74"/>
      <c r="M594" s="74"/>
      <c r="N594" s="74"/>
      <c r="O594" s="74"/>
      <c r="P594" s="74"/>
    </row>
    <row r="595" spans="3:16" x14ac:dyDescent="0.25">
      <c r="C595" s="119"/>
      <c r="D595" s="113"/>
      <c r="E595" s="113"/>
      <c r="F595" s="113"/>
      <c r="G595" s="112"/>
      <c r="J595" s="158"/>
      <c r="K595" s="74"/>
      <c r="L595" s="74"/>
      <c r="M595" s="74"/>
      <c r="N595" s="74"/>
      <c r="O595" s="74"/>
      <c r="P595" s="74"/>
    </row>
    <row r="596" spans="3:16" x14ac:dyDescent="0.25">
      <c r="C596" s="119"/>
      <c r="D596" s="113"/>
      <c r="E596" s="113"/>
      <c r="F596" s="113"/>
      <c r="G596" s="112"/>
      <c r="J596" s="158"/>
      <c r="K596" s="74"/>
      <c r="L596" s="74"/>
      <c r="M596" s="74"/>
      <c r="N596" s="74"/>
      <c r="O596" s="74"/>
      <c r="P596" s="74"/>
    </row>
    <row r="597" spans="3:16" x14ac:dyDescent="0.25">
      <c r="C597" s="119"/>
      <c r="D597" s="113"/>
      <c r="E597" s="113"/>
      <c r="F597" s="113"/>
      <c r="G597" s="112"/>
      <c r="J597" s="158"/>
      <c r="K597" s="74"/>
      <c r="L597" s="74"/>
      <c r="M597" s="74"/>
      <c r="N597" s="74"/>
      <c r="O597" s="74"/>
      <c r="P597" s="74"/>
    </row>
    <row r="598" spans="3:16" x14ac:dyDescent="0.25">
      <c r="C598" s="119"/>
      <c r="D598" s="113"/>
      <c r="E598" s="113"/>
      <c r="F598" s="113"/>
      <c r="G598" s="112"/>
      <c r="J598" s="158"/>
      <c r="K598" s="74"/>
      <c r="L598" s="74"/>
      <c r="M598" s="74"/>
      <c r="N598" s="74"/>
      <c r="O598" s="74"/>
      <c r="P598" s="74"/>
    </row>
    <row r="599" spans="3:16" x14ac:dyDescent="0.25">
      <c r="C599" s="119"/>
      <c r="D599" s="113"/>
      <c r="E599" s="113"/>
      <c r="F599" s="113"/>
      <c r="G599" s="112"/>
      <c r="J599" s="158"/>
      <c r="K599" s="74"/>
      <c r="L599" s="74"/>
      <c r="M599" s="74"/>
      <c r="N599" s="74"/>
      <c r="O599" s="74"/>
      <c r="P599" s="74"/>
    </row>
    <row r="600" spans="3:16" x14ac:dyDescent="0.25">
      <c r="C600" s="119"/>
      <c r="D600" s="113"/>
      <c r="E600" s="113"/>
      <c r="F600" s="113"/>
      <c r="G600" s="112"/>
      <c r="J600" s="158"/>
      <c r="K600" s="74"/>
      <c r="L600" s="74"/>
      <c r="M600" s="74"/>
      <c r="N600" s="74"/>
      <c r="O600" s="74"/>
      <c r="P600" s="74"/>
    </row>
    <row r="601" spans="3:16" x14ac:dyDescent="0.25">
      <c r="C601" s="119"/>
      <c r="D601" s="113"/>
      <c r="E601" s="113"/>
      <c r="F601" s="113"/>
      <c r="G601" s="112"/>
      <c r="J601" s="158"/>
      <c r="K601" s="74"/>
      <c r="L601" s="74"/>
      <c r="M601" s="74"/>
      <c r="N601" s="74"/>
      <c r="O601" s="74"/>
      <c r="P601" s="74"/>
    </row>
    <row r="602" spans="3:16" x14ac:dyDescent="0.25">
      <c r="C602" s="119"/>
      <c r="D602" s="113"/>
      <c r="E602" s="113"/>
      <c r="F602" s="113"/>
      <c r="G602" s="112"/>
      <c r="J602" s="158"/>
      <c r="K602" s="74"/>
      <c r="L602" s="74"/>
      <c r="M602" s="74"/>
      <c r="N602" s="74"/>
      <c r="O602" s="74"/>
      <c r="P602" s="74"/>
    </row>
    <row r="603" spans="3:16" x14ac:dyDescent="0.25">
      <c r="C603" s="119"/>
      <c r="D603" s="113"/>
      <c r="E603" s="113"/>
      <c r="F603" s="113"/>
      <c r="G603" s="112"/>
      <c r="J603" s="158"/>
      <c r="K603" s="74"/>
      <c r="L603" s="74"/>
      <c r="M603" s="74"/>
      <c r="N603" s="74"/>
      <c r="O603" s="74"/>
      <c r="P603" s="74"/>
    </row>
    <row r="604" spans="3:16" x14ac:dyDescent="0.25">
      <c r="C604" s="119"/>
      <c r="D604" s="113"/>
      <c r="E604" s="113"/>
      <c r="F604" s="113"/>
      <c r="G604" s="112"/>
      <c r="J604" s="158"/>
      <c r="K604" s="74"/>
      <c r="L604" s="74"/>
      <c r="M604" s="74"/>
      <c r="N604" s="74"/>
      <c r="O604" s="74"/>
      <c r="P604" s="74"/>
    </row>
    <row r="605" spans="3:16" x14ac:dyDescent="0.25">
      <c r="C605" s="119"/>
      <c r="D605" s="113"/>
      <c r="E605" s="113"/>
      <c r="F605" s="113"/>
      <c r="G605" s="112"/>
      <c r="J605" s="158"/>
      <c r="K605" s="74"/>
      <c r="L605" s="74"/>
      <c r="M605" s="74"/>
      <c r="N605" s="74"/>
      <c r="O605" s="74"/>
      <c r="P605" s="74"/>
    </row>
    <row r="606" spans="3:16" x14ac:dyDescent="0.25">
      <c r="C606" s="119"/>
      <c r="D606" s="113"/>
      <c r="E606" s="113"/>
      <c r="F606" s="113"/>
      <c r="G606" s="112"/>
      <c r="J606" s="158"/>
      <c r="K606" s="74"/>
      <c r="L606" s="74"/>
      <c r="M606" s="74"/>
      <c r="N606" s="74"/>
      <c r="O606" s="74"/>
      <c r="P606" s="74"/>
    </row>
    <row r="607" spans="3:16" x14ac:dyDescent="0.25">
      <c r="C607" s="119"/>
      <c r="D607" s="113"/>
      <c r="E607" s="113"/>
      <c r="F607" s="113"/>
      <c r="G607" s="112"/>
      <c r="J607" s="158"/>
      <c r="K607" s="74"/>
      <c r="L607" s="74"/>
      <c r="M607" s="74"/>
      <c r="N607" s="74"/>
      <c r="O607" s="74"/>
      <c r="P607" s="74"/>
    </row>
    <row r="608" spans="3:16" x14ac:dyDescent="0.25">
      <c r="C608" s="119"/>
      <c r="D608" s="113"/>
      <c r="E608" s="113"/>
      <c r="F608" s="113"/>
      <c r="G608" s="112"/>
      <c r="J608" s="158"/>
      <c r="K608" s="74"/>
      <c r="L608" s="74"/>
      <c r="M608" s="74"/>
      <c r="N608" s="74"/>
      <c r="O608" s="74"/>
      <c r="P608" s="74"/>
    </row>
    <row r="609" spans="3:16" x14ac:dyDescent="0.25">
      <c r="C609" s="119"/>
      <c r="D609" s="113"/>
      <c r="E609" s="113"/>
      <c r="F609" s="113"/>
      <c r="G609" s="112"/>
      <c r="J609" s="158"/>
      <c r="K609" s="74"/>
      <c r="L609" s="74"/>
      <c r="M609" s="74"/>
      <c r="N609" s="74"/>
      <c r="O609" s="74"/>
      <c r="P609" s="74"/>
    </row>
    <row r="610" spans="3:16" x14ac:dyDescent="0.25">
      <c r="C610" s="119"/>
      <c r="D610" s="113"/>
      <c r="E610" s="113"/>
      <c r="F610" s="113"/>
      <c r="G610" s="112"/>
      <c r="J610" s="158"/>
      <c r="K610" s="74"/>
      <c r="L610" s="74"/>
      <c r="M610" s="74"/>
      <c r="N610" s="74"/>
      <c r="O610" s="74"/>
      <c r="P610" s="74"/>
    </row>
    <row r="611" spans="3:16" x14ac:dyDescent="0.25">
      <c r="C611" s="119"/>
      <c r="D611" s="113"/>
      <c r="E611" s="113"/>
      <c r="F611" s="113"/>
      <c r="G611" s="112"/>
      <c r="J611" s="158"/>
      <c r="K611" s="74"/>
      <c r="L611" s="74"/>
      <c r="M611" s="74"/>
      <c r="N611" s="74"/>
      <c r="O611" s="74"/>
      <c r="P611" s="74"/>
    </row>
    <row r="612" spans="3:16" x14ac:dyDescent="0.25">
      <c r="C612" s="119"/>
      <c r="D612" s="113"/>
      <c r="E612" s="113"/>
      <c r="F612" s="113"/>
      <c r="G612" s="112"/>
      <c r="J612" s="158"/>
      <c r="K612" s="74"/>
      <c r="L612" s="74"/>
      <c r="M612" s="74"/>
      <c r="N612" s="74"/>
      <c r="O612" s="74"/>
      <c r="P612" s="74"/>
    </row>
    <row r="613" spans="3:16" x14ac:dyDescent="0.25">
      <c r="C613" s="119"/>
      <c r="D613" s="113"/>
      <c r="E613" s="113"/>
      <c r="F613" s="113"/>
      <c r="G613" s="112"/>
      <c r="J613" s="158"/>
      <c r="K613" s="74"/>
      <c r="L613" s="74"/>
      <c r="M613" s="74"/>
      <c r="N613" s="74"/>
      <c r="O613" s="74"/>
      <c r="P613" s="74"/>
    </row>
    <row r="614" spans="3:16" x14ac:dyDescent="0.25">
      <c r="C614" s="119"/>
      <c r="D614" s="113"/>
      <c r="E614" s="113"/>
      <c r="F614" s="113"/>
      <c r="G614" s="112"/>
      <c r="J614" s="158"/>
      <c r="K614" s="74"/>
      <c r="L614" s="74"/>
      <c r="M614" s="74"/>
      <c r="N614" s="74"/>
      <c r="O614" s="74"/>
      <c r="P614" s="74"/>
    </row>
    <row r="615" spans="3:16" x14ac:dyDescent="0.25">
      <c r="C615" s="119"/>
      <c r="D615" s="113"/>
      <c r="E615" s="113"/>
      <c r="F615" s="113"/>
      <c r="G615" s="112"/>
      <c r="J615" s="158"/>
      <c r="K615" s="74"/>
      <c r="L615" s="74"/>
      <c r="M615" s="74"/>
      <c r="N615" s="74"/>
      <c r="O615" s="74"/>
      <c r="P615" s="74"/>
    </row>
    <row r="616" spans="3:16" x14ac:dyDescent="0.25">
      <c r="C616" s="119"/>
      <c r="D616" s="113"/>
      <c r="E616" s="113"/>
      <c r="F616" s="113"/>
      <c r="G616" s="112"/>
      <c r="J616" s="158"/>
      <c r="K616" s="74"/>
      <c r="L616" s="74"/>
      <c r="M616" s="74"/>
      <c r="N616" s="74"/>
      <c r="O616" s="74"/>
      <c r="P616" s="74"/>
    </row>
    <row r="617" spans="3:16" x14ac:dyDescent="0.25">
      <c r="C617" s="119"/>
      <c r="D617" s="113"/>
      <c r="E617" s="113"/>
      <c r="F617" s="113"/>
      <c r="G617" s="112"/>
      <c r="J617" s="158"/>
      <c r="K617" s="74"/>
      <c r="L617" s="74"/>
      <c r="M617" s="74"/>
      <c r="N617" s="74"/>
      <c r="O617" s="74"/>
      <c r="P617" s="74"/>
    </row>
    <row r="618" spans="3:16" x14ac:dyDescent="0.25">
      <c r="C618" s="119"/>
      <c r="D618" s="113"/>
      <c r="E618" s="113"/>
      <c r="F618" s="113"/>
      <c r="G618" s="112"/>
      <c r="J618" s="158"/>
      <c r="K618" s="74"/>
      <c r="L618" s="74"/>
      <c r="M618" s="74"/>
      <c r="N618" s="74"/>
      <c r="O618" s="74"/>
      <c r="P618" s="74"/>
    </row>
    <row r="619" spans="3:16" x14ac:dyDescent="0.25">
      <c r="C619" s="119"/>
      <c r="D619" s="113"/>
      <c r="E619" s="113"/>
      <c r="F619" s="113"/>
      <c r="G619" s="112"/>
      <c r="J619" s="158"/>
      <c r="K619" s="74"/>
      <c r="L619" s="74"/>
      <c r="M619" s="74"/>
      <c r="N619" s="74"/>
      <c r="O619" s="74"/>
      <c r="P619" s="74"/>
    </row>
    <row r="620" spans="3:16" x14ac:dyDescent="0.25">
      <c r="C620" s="119"/>
      <c r="D620" s="113"/>
      <c r="E620" s="113"/>
      <c r="F620" s="113"/>
      <c r="G620" s="112"/>
      <c r="J620" s="158"/>
      <c r="K620" s="74"/>
      <c r="L620" s="74"/>
      <c r="M620" s="74"/>
      <c r="N620" s="74"/>
      <c r="O620" s="74"/>
      <c r="P620" s="74"/>
    </row>
    <row r="621" spans="3:16" x14ac:dyDescent="0.25">
      <c r="C621" s="119"/>
      <c r="D621" s="113"/>
      <c r="E621" s="113"/>
      <c r="F621" s="113"/>
      <c r="G621" s="112"/>
      <c r="J621" s="158"/>
      <c r="K621" s="74"/>
      <c r="L621" s="74"/>
      <c r="M621" s="74"/>
      <c r="N621" s="74"/>
      <c r="O621" s="74"/>
      <c r="P621" s="74"/>
    </row>
    <row r="622" spans="3:16" x14ac:dyDescent="0.25">
      <c r="C622" s="119"/>
      <c r="D622" s="113"/>
      <c r="E622" s="113"/>
      <c r="F622" s="113"/>
      <c r="G622" s="112"/>
      <c r="J622" s="158"/>
      <c r="K622" s="74"/>
      <c r="L622" s="74"/>
      <c r="M622" s="74"/>
      <c r="N622" s="74"/>
      <c r="O622" s="74"/>
      <c r="P622" s="74"/>
    </row>
    <row r="623" spans="3:16" x14ac:dyDescent="0.25">
      <c r="C623" s="119"/>
      <c r="D623" s="113"/>
      <c r="E623" s="113"/>
      <c r="F623" s="113"/>
      <c r="G623" s="112"/>
      <c r="J623" s="158"/>
      <c r="K623" s="74"/>
      <c r="L623" s="74"/>
      <c r="M623" s="74"/>
      <c r="N623" s="74"/>
      <c r="O623" s="74"/>
      <c r="P623" s="74"/>
    </row>
    <row r="624" spans="3:16" x14ac:dyDescent="0.25">
      <c r="C624" s="119"/>
      <c r="D624" s="113"/>
      <c r="E624" s="113"/>
      <c r="F624" s="113"/>
      <c r="G624" s="112"/>
      <c r="J624" s="158"/>
      <c r="K624" s="74"/>
      <c r="L624" s="74"/>
      <c r="M624" s="74"/>
      <c r="N624" s="74"/>
      <c r="O624" s="74"/>
      <c r="P624" s="74"/>
    </row>
    <row r="625" spans="3:16" x14ac:dyDescent="0.25">
      <c r="C625" s="119"/>
      <c r="D625" s="113"/>
      <c r="E625" s="113"/>
      <c r="F625" s="113"/>
      <c r="G625" s="112"/>
      <c r="J625" s="158"/>
      <c r="K625" s="74"/>
      <c r="L625" s="74"/>
      <c r="M625" s="74"/>
      <c r="N625" s="74"/>
      <c r="O625" s="74"/>
      <c r="P625" s="74"/>
    </row>
    <row r="626" spans="3:16" x14ac:dyDescent="0.25">
      <c r="C626" s="119"/>
      <c r="D626" s="113"/>
      <c r="E626" s="113"/>
      <c r="F626" s="113"/>
      <c r="G626" s="112"/>
      <c r="J626" s="158"/>
      <c r="K626" s="74"/>
      <c r="L626" s="74"/>
      <c r="M626" s="74"/>
      <c r="N626" s="74"/>
      <c r="O626" s="74"/>
      <c r="P626" s="74"/>
    </row>
    <row r="627" spans="3:16" x14ac:dyDescent="0.25">
      <c r="C627" s="119"/>
      <c r="D627" s="113"/>
      <c r="E627" s="113"/>
      <c r="F627" s="113"/>
      <c r="G627" s="112"/>
      <c r="J627" s="158"/>
      <c r="K627" s="74"/>
      <c r="L627" s="74"/>
      <c r="M627" s="74"/>
      <c r="N627" s="74"/>
      <c r="O627" s="74"/>
      <c r="P627" s="74"/>
    </row>
    <row r="628" spans="3:16" x14ac:dyDescent="0.25">
      <c r="C628" s="119"/>
      <c r="D628" s="113"/>
      <c r="E628" s="113"/>
      <c r="F628" s="113"/>
      <c r="G628" s="112"/>
      <c r="J628" s="158"/>
      <c r="K628" s="74"/>
      <c r="L628" s="74"/>
      <c r="M628" s="74"/>
      <c r="N628" s="74"/>
      <c r="O628" s="74"/>
      <c r="P628" s="74"/>
    </row>
    <row r="629" spans="3:16" x14ac:dyDescent="0.25">
      <c r="C629" s="119"/>
      <c r="D629" s="113"/>
      <c r="E629" s="113"/>
      <c r="F629" s="113"/>
      <c r="G629" s="112"/>
      <c r="J629" s="158"/>
      <c r="K629" s="74"/>
      <c r="L629" s="74"/>
      <c r="M629" s="74"/>
      <c r="N629" s="74"/>
      <c r="O629" s="74"/>
      <c r="P629" s="74"/>
    </row>
    <row r="630" spans="3:16" x14ac:dyDescent="0.25">
      <c r="C630" s="119"/>
      <c r="D630" s="113"/>
      <c r="E630" s="113"/>
      <c r="F630" s="113"/>
      <c r="G630" s="112"/>
      <c r="J630" s="158"/>
      <c r="K630" s="74"/>
      <c r="L630" s="74"/>
      <c r="M630" s="74"/>
      <c r="N630" s="74"/>
      <c r="O630" s="74"/>
      <c r="P630" s="74"/>
    </row>
    <row r="631" spans="3:16" x14ac:dyDescent="0.25">
      <c r="C631" s="119"/>
      <c r="D631" s="113"/>
      <c r="E631" s="113"/>
      <c r="F631" s="113"/>
      <c r="G631" s="112"/>
      <c r="J631" s="158"/>
      <c r="K631" s="74"/>
      <c r="L631" s="74"/>
      <c r="M631" s="74"/>
      <c r="N631" s="74"/>
      <c r="O631" s="74"/>
      <c r="P631" s="74"/>
    </row>
    <row r="632" spans="3:16" x14ac:dyDescent="0.25">
      <c r="C632" s="119"/>
      <c r="D632" s="113"/>
      <c r="E632" s="113"/>
      <c r="F632" s="113"/>
      <c r="G632" s="112"/>
      <c r="J632" s="158"/>
      <c r="K632" s="74"/>
      <c r="L632" s="74"/>
      <c r="M632" s="74"/>
      <c r="N632" s="74"/>
      <c r="O632" s="74"/>
      <c r="P632" s="74"/>
    </row>
    <row r="633" spans="3:16" x14ac:dyDescent="0.25">
      <c r="C633" s="119"/>
      <c r="D633" s="113"/>
      <c r="E633" s="113"/>
      <c r="F633" s="113"/>
      <c r="G633" s="112"/>
      <c r="J633" s="158"/>
      <c r="K633" s="74"/>
      <c r="L633" s="74"/>
      <c r="M633" s="74"/>
      <c r="N633" s="74"/>
      <c r="O633" s="74"/>
      <c r="P633" s="74"/>
    </row>
    <row r="634" spans="3:16" x14ac:dyDescent="0.25">
      <c r="C634" s="119"/>
      <c r="D634" s="113"/>
      <c r="E634" s="113"/>
      <c r="F634" s="113"/>
      <c r="G634" s="112"/>
      <c r="J634" s="158"/>
      <c r="K634" s="74"/>
      <c r="L634" s="74"/>
      <c r="M634" s="74"/>
      <c r="N634" s="74"/>
      <c r="O634" s="74"/>
      <c r="P634" s="74"/>
    </row>
    <row r="635" spans="3:16" x14ac:dyDescent="0.25">
      <c r="C635" s="119"/>
      <c r="D635" s="113"/>
      <c r="E635" s="113"/>
      <c r="F635" s="113"/>
      <c r="G635" s="112"/>
      <c r="J635" s="158"/>
      <c r="K635" s="74"/>
      <c r="L635" s="74"/>
      <c r="M635" s="74"/>
      <c r="N635" s="74"/>
      <c r="O635" s="74"/>
      <c r="P635" s="74"/>
    </row>
    <row r="636" spans="3:16" x14ac:dyDescent="0.25">
      <c r="C636" s="119"/>
      <c r="D636" s="113"/>
      <c r="E636" s="113"/>
      <c r="F636" s="113"/>
      <c r="G636" s="112"/>
      <c r="J636" s="158"/>
      <c r="K636" s="74"/>
      <c r="L636" s="74"/>
      <c r="M636" s="74"/>
      <c r="N636" s="74"/>
      <c r="O636" s="74"/>
      <c r="P636" s="74"/>
    </row>
    <row r="637" spans="3:16" x14ac:dyDescent="0.25">
      <c r="C637" s="119"/>
      <c r="D637" s="113"/>
      <c r="E637" s="113"/>
      <c r="F637" s="113"/>
      <c r="G637" s="112"/>
      <c r="J637" s="158"/>
      <c r="K637" s="74"/>
      <c r="L637" s="74"/>
      <c r="M637" s="74"/>
      <c r="N637" s="74"/>
      <c r="O637" s="74"/>
      <c r="P637" s="74"/>
    </row>
    <row r="638" spans="3:16" x14ac:dyDescent="0.25">
      <c r="C638" s="119"/>
      <c r="D638" s="113"/>
      <c r="E638" s="113"/>
      <c r="F638" s="113"/>
      <c r="G638" s="112"/>
      <c r="J638" s="158"/>
      <c r="K638" s="74"/>
      <c r="L638" s="74"/>
      <c r="M638" s="74"/>
      <c r="N638" s="74"/>
      <c r="O638" s="74"/>
      <c r="P638" s="74"/>
    </row>
    <row r="639" spans="3:16" x14ac:dyDescent="0.25">
      <c r="C639" s="119"/>
      <c r="D639" s="113"/>
      <c r="E639" s="113"/>
      <c r="F639" s="113"/>
      <c r="G639" s="112"/>
      <c r="J639" s="158"/>
      <c r="K639" s="74"/>
      <c r="L639" s="74"/>
      <c r="M639" s="74"/>
      <c r="N639" s="74"/>
      <c r="O639" s="74"/>
      <c r="P639" s="74"/>
    </row>
    <row r="640" spans="3:16" x14ac:dyDescent="0.25">
      <c r="C640" s="119"/>
      <c r="D640" s="113"/>
      <c r="E640" s="113"/>
      <c r="F640" s="113"/>
      <c r="G640" s="112"/>
      <c r="J640" s="158"/>
      <c r="K640" s="74"/>
      <c r="L640" s="74"/>
      <c r="M640" s="74"/>
      <c r="N640" s="74"/>
      <c r="O640" s="74"/>
      <c r="P640" s="74"/>
    </row>
    <row r="641" spans="3:16" x14ac:dyDescent="0.25">
      <c r="C641" s="119"/>
      <c r="D641" s="113"/>
      <c r="E641" s="113"/>
      <c r="F641" s="113"/>
      <c r="G641" s="112"/>
      <c r="J641" s="158"/>
      <c r="K641" s="74"/>
      <c r="L641" s="74"/>
      <c r="M641" s="74"/>
      <c r="N641" s="74"/>
      <c r="O641" s="74"/>
      <c r="P641" s="74"/>
    </row>
    <row r="642" spans="3:16" x14ac:dyDescent="0.25">
      <c r="C642" s="119"/>
      <c r="D642" s="113"/>
      <c r="E642" s="113"/>
      <c r="F642" s="113"/>
      <c r="G642" s="112"/>
      <c r="J642" s="158"/>
      <c r="K642" s="74"/>
      <c r="L642" s="74"/>
      <c r="M642" s="74"/>
      <c r="N642" s="74"/>
      <c r="O642" s="74"/>
      <c r="P642" s="74"/>
    </row>
    <row r="643" spans="3:16" x14ac:dyDescent="0.25">
      <c r="C643" s="119"/>
      <c r="D643" s="113"/>
      <c r="E643" s="113"/>
      <c r="F643" s="113"/>
      <c r="G643" s="112"/>
      <c r="J643" s="158"/>
      <c r="K643" s="74"/>
      <c r="L643" s="74"/>
      <c r="M643" s="74"/>
      <c r="N643" s="74"/>
      <c r="O643" s="74"/>
      <c r="P643" s="74"/>
    </row>
    <row r="644" spans="3:16" x14ac:dyDescent="0.25">
      <c r="C644" s="119"/>
      <c r="D644" s="113"/>
      <c r="E644" s="113"/>
      <c r="F644" s="113"/>
      <c r="G644" s="112"/>
      <c r="J644" s="158"/>
      <c r="K644" s="74"/>
      <c r="L644" s="74"/>
      <c r="M644" s="74"/>
      <c r="N644" s="74"/>
      <c r="O644" s="74"/>
      <c r="P644" s="74"/>
    </row>
    <row r="645" spans="3:16" x14ac:dyDescent="0.25">
      <c r="C645" s="119"/>
      <c r="D645" s="113"/>
      <c r="E645" s="113"/>
      <c r="F645" s="113"/>
      <c r="G645" s="112"/>
      <c r="J645" s="158"/>
      <c r="K645" s="74"/>
      <c r="L645" s="74"/>
      <c r="M645" s="74"/>
      <c r="N645" s="74"/>
      <c r="O645" s="74"/>
      <c r="P645" s="74"/>
    </row>
    <row r="646" spans="3:16" x14ac:dyDescent="0.25">
      <c r="C646" s="119"/>
      <c r="D646" s="113"/>
      <c r="E646" s="113"/>
      <c r="F646" s="113"/>
      <c r="G646" s="112"/>
      <c r="J646" s="158"/>
      <c r="K646" s="74"/>
      <c r="L646" s="74"/>
      <c r="M646" s="74"/>
      <c r="N646" s="74"/>
      <c r="O646" s="74"/>
      <c r="P646" s="74"/>
    </row>
    <row r="647" spans="3:16" x14ac:dyDescent="0.25">
      <c r="C647" s="119"/>
      <c r="D647" s="113"/>
      <c r="E647" s="113"/>
      <c r="F647" s="113"/>
      <c r="G647" s="112"/>
      <c r="J647" s="158"/>
      <c r="K647" s="74"/>
      <c r="L647" s="74"/>
      <c r="M647" s="74"/>
      <c r="N647" s="74"/>
      <c r="O647" s="74"/>
      <c r="P647" s="74"/>
    </row>
    <row r="648" spans="3:16" x14ac:dyDescent="0.25">
      <c r="C648" s="119"/>
      <c r="D648" s="113"/>
      <c r="E648" s="113"/>
      <c r="F648" s="113"/>
      <c r="G648" s="112"/>
      <c r="J648" s="158"/>
      <c r="K648" s="74"/>
      <c r="L648" s="74"/>
      <c r="M648" s="74"/>
      <c r="N648" s="74"/>
      <c r="O648" s="74"/>
      <c r="P648" s="74"/>
    </row>
    <row r="649" spans="3:16" x14ac:dyDescent="0.25">
      <c r="C649" s="119"/>
      <c r="D649" s="113"/>
      <c r="E649" s="113"/>
      <c r="F649" s="113"/>
      <c r="G649" s="112"/>
      <c r="J649" s="158"/>
      <c r="K649" s="74"/>
      <c r="L649" s="74"/>
      <c r="M649" s="74"/>
      <c r="N649" s="74"/>
      <c r="O649" s="74"/>
      <c r="P649" s="74"/>
    </row>
    <row r="650" spans="3:16" x14ac:dyDescent="0.25">
      <c r="C650" s="119"/>
      <c r="D650" s="113"/>
      <c r="E650" s="113"/>
      <c r="F650" s="113"/>
      <c r="G650" s="112"/>
      <c r="J650" s="158"/>
      <c r="K650" s="74"/>
      <c r="L650" s="74"/>
      <c r="M650" s="74"/>
      <c r="N650" s="74"/>
      <c r="O650" s="74"/>
      <c r="P650" s="74"/>
    </row>
    <row r="651" spans="3:16" x14ac:dyDescent="0.25">
      <c r="C651" s="119"/>
      <c r="D651" s="113"/>
      <c r="E651" s="113"/>
      <c r="F651" s="113"/>
      <c r="G651" s="112"/>
      <c r="J651" s="158"/>
      <c r="K651" s="74"/>
      <c r="L651" s="74"/>
      <c r="M651" s="74"/>
      <c r="N651" s="74"/>
      <c r="O651" s="74"/>
      <c r="P651" s="74"/>
    </row>
    <row r="652" spans="3:16" x14ac:dyDescent="0.25">
      <c r="C652" s="119"/>
      <c r="D652" s="113"/>
      <c r="E652" s="113"/>
      <c r="F652" s="113"/>
      <c r="G652" s="112"/>
      <c r="J652" s="158"/>
      <c r="K652" s="74"/>
      <c r="L652" s="74"/>
      <c r="M652" s="74"/>
      <c r="N652" s="74"/>
      <c r="O652" s="74"/>
      <c r="P652" s="74"/>
    </row>
    <row r="653" spans="3:16" x14ac:dyDescent="0.25">
      <c r="C653" s="119"/>
      <c r="D653" s="113"/>
      <c r="E653" s="113"/>
      <c r="F653" s="113"/>
      <c r="G653" s="112"/>
      <c r="J653" s="158"/>
      <c r="K653" s="74"/>
      <c r="L653" s="74"/>
      <c r="M653" s="74"/>
      <c r="N653" s="74"/>
      <c r="O653" s="74"/>
      <c r="P653" s="74"/>
    </row>
    <row r="654" spans="3:16" x14ac:dyDescent="0.25">
      <c r="C654" s="119"/>
      <c r="D654" s="113"/>
      <c r="E654" s="113"/>
      <c r="F654" s="113"/>
      <c r="G654" s="112"/>
      <c r="J654" s="158"/>
      <c r="K654" s="74"/>
      <c r="L654" s="74"/>
      <c r="M654" s="74"/>
      <c r="N654" s="74"/>
      <c r="O654" s="74"/>
      <c r="P654" s="74"/>
    </row>
    <row r="655" spans="3:16" x14ac:dyDescent="0.25">
      <c r="C655" s="119"/>
      <c r="D655" s="113"/>
      <c r="E655" s="113"/>
      <c r="F655" s="113"/>
      <c r="G655" s="112"/>
      <c r="J655" s="158"/>
      <c r="K655" s="74"/>
      <c r="L655" s="74"/>
      <c r="M655" s="74"/>
      <c r="N655" s="74"/>
      <c r="O655" s="74"/>
      <c r="P655" s="74"/>
    </row>
    <row r="656" spans="3:16" x14ac:dyDescent="0.25">
      <c r="C656" s="119"/>
      <c r="D656" s="113"/>
      <c r="E656" s="113"/>
      <c r="F656" s="113"/>
      <c r="G656" s="112"/>
      <c r="J656" s="158"/>
      <c r="K656" s="74"/>
      <c r="L656" s="74"/>
      <c r="M656" s="74"/>
      <c r="N656" s="74"/>
      <c r="O656" s="74"/>
      <c r="P656" s="74"/>
    </row>
    <row r="657" spans="3:16" x14ac:dyDescent="0.25">
      <c r="C657" s="119"/>
      <c r="D657" s="113"/>
      <c r="E657" s="113"/>
      <c r="F657" s="113"/>
      <c r="G657" s="112"/>
      <c r="J657" s="158"/>
      <c r="K657" s="74"/>
      <c r="L657" s="74"/>
      <c r="M657" s="74"/>
      <c r="N657" s="74"/>
      <c r="O657" s="74"/>
      <c r="P657" s="74"/>
    </row>
    <row r="658" spans="3:16" x14ac:dyDescent="0.25">
      <c r="C658" s="119"/>
      <c r="D658" s="113"/>
      <c r="E658" s="113"/>
      <c r="F658" s="113"/>
      <c r="G658" s="112"/>
      <c r="J658" s="158"/>
      <c r="K658" s="74"/>
      <c r="L658" s="74"/>
      <c r="M658" s="74"/>
      <c r="N658" s="74"/>
      <c r="O658" s="74"/>
      <c r="P658" s="74"/>
    </row>
    <row r="659" spans="3:16" x14ac:dyDescent="0.25">
      <c r="C659" s="119"/>
      <c r="D659" s="113"/>
      <c r="E659" s="113"/>
      <c r="F659" s="113"/>
      <c r="G659" s="112"/>
      <c r="J659" s="158"/>
      <c r="K659" s="74"/>
      <c r="L659" s="74"/>
      <c r="M659" s="74"/>
      <c r="N659" s="74"/>
      <c r="O659" s="74"/>
      <c r="P659" s="74"/>
    </row>
    <row r="660" spans="3:16" x14ac:dyDescent="0.25">
      <c r="C660" s="119"/>
      <c r="D660" s="113"/>
      <c r="E660" s="113"/>
      <c r="F660" s="113"/>
      <c r="G660" s="112"/>
      <c r="J660" s="158"/>
      <c r="K660" s="74"/>
      <c r="L660" s="74"/>
      <c r="M660" s="74"/>
      <c r="N660" s="74"/>
      <c r="O660" s="74"/>
      <c r="P660" s="74"/>
    </row>
    <row r="661" spans="3:16" x14ac:dyDescent="0.25">
      <c r="C661" s="119"/>
      <c r="D661" s="113"/>
      <c r="E661" s="113"/>
      <c r="F661" s="113"/>
      <c r="G661" s="112"/>
      <c r="J661" s="158"/>
      <c r="K661" s="74"/>
      <c r="L661" s="74"/>
      <c r="M661" s="74"/>
      <c r="N661" s="74"/>
      <c r="O661" s="74"/>
      <c r="P661" s="74"/>
    </row>
    <row r="662" spans="3:16" x14ac:dyDescent="0.25">
      <c r="C662" s="119"/>
      <c r="D662" s="113"/>
      <c r="E662" s="113"/>
      <c r="F662" s="113"/>
      <c r="G662" s="112"/>
      <c r="J662" s="158"/>
      <c r="K662" s="74"/>
      <c r="L662" s="74"/>
      <c r="M662" s="74"/>
      <c r="N662" s="74"/>
      <c r="O662" s="74"/>
      <c r="P662" s="74"/>
    </row>
    <row r="663" spans="3:16" x14ac:dyDescent="0.25">
      <c r="C663" s="119"/>
      <c r="D663" s="113"/>
      <c r="E663" s="113"/>
      <c r="F663" s="113"/>
      <c r="G663" s="112"/>
      <c r="J663" s="158"/>
      <c r="K663" s="74"/>
      <c r="L663" s="74"/>
      <c r="M663" s="74"/>
      <c r="N663" s="74"/>
      <c r="O663" s="74"/>
      <c r="P663" s="74"/>
    </row>
    <row r="664" spans="3:16" x14ac:dyDescent="0.25">
      <c r="C664" s="119"/>
      <c r="D664" s="113"/>
      <c r="E664" s="113"/>
      <c r="F664" s="113"/>
      <c r="G664" s="112"/>
      <c r="J664" s="158"/>
      <c r="K664" s="74"/>
      <c r="L664" s="74"/>
      <c r="M664" s="74"/>
      <c r="N664" s="74"/>
      <c r="O664" s="74"/>
      <c r="P664" s="74"/>
    </row>
    <row r="665" spans="3:16" x14ac:dyDescent="0.25">
      <c r="C665" s="119"/>
      <c r="D665" s="113"/>
      <c r="E665" s="113"/>
      <c r="F665" s="113"/>
      <c r="G665" s="112"/>
      <c r="J665" s="158"/>
      <c r="K665" s="74"/>
      <c r="L665" s="74"/>
      <c r="M665" s="74"/>
      <c r="N665" s="74"/>
      <c r="O665" s="74"/>
      <c r="P665" s="74"/>
    </row>
    <row r="666" spans="3:16" x14ac:dyDescent="0.25">
      <c r="C666" s="119"/>
      <c r="D666" s="113"/>
      <c r="E666" s="113"/>
      <c r="F666" s="113"/>
      <c r="G666" s="112"/>
      <c r="J666" s="158"/>
      <c r="K666" s="74"/>
      <c r="L666" s="74"/>
      <c r="M666" s="74"/>
      <c r="N666" s="74"/>
      <c r="O666" s="74"/>
      <c r="P666" s="74"/>
    </row>
    <row r="667" spans="3:16" x14ac:dyDescent="0.25">
      <c r="C667" s="119"/>
      <c r="D667" s="113"/>
      <c r="E667" s="113"/>
      <c r="F667" s="113"/>
      <c r="G667" s="112"/>
      <c r="J667" s="158"/>
      <c r="K667" s="74"/>
      <c r="L667" s="74"/>
      <c r="M667" s="74"/>
      <c r="N667" s="74"/>
      <c r="O667" s="74"/>
      <c r="P667" s="74"/>
    </row>
    <row r="668" spans="3:16" x14ac:dyDescent="0.25">
      <c r="C668" s="119"/>
      <c r="D668" s="113"/>
      <c r="E668" s="113"/>
      <c r="F668" s="113"/>
      <c r="G668" s="112"/>
      <c r="J668" s="158"/>
      <c r="K668" s="74"/>
      <c r="L668" s="74"/>
      <c r="M668" s="74"/>
      <c r="N668" s="74"/>
      <c r="O668" s="74"/>
      <c r="P668" s="74"/>
    </row>
    <row r="669" spans="3:16" x14ac:dyDescent="0.25">
      <c r="C669" s="119"/>
      <c r="D669" s="113"/>
      <c r="E669" s="113"/>
      <c r="F669" s="113"/>
      <c r="G669" s="112"/>
      <c r="J669" s="158"/>
      <c r="K669" s="74"/>
      <c r="L669" s="74"/>
      <c r="M669" s="74"/>
      <c r="N669" s="74"/>
      <c r="O669" s="74"/>
      <c r="P669" s="74"/>
    </row>
    <row r="670" spans="3:16" x14ac:dyDescent="0.25">
      <c r="C670" s="119"/>
      <c r="D670" s="113"/>
      <c r="E670" s="113"/>
      <c r="F670" s="113"/>
      <c r="G670" s="112"/>
      <c r="J670" s="158"/>
      <c r="K670" s="74"/>
      <c r="L670" s="74"/>
      <c r="M670" s="74"/>
      <c r="N670" s="74"/>
      <c r="O670" s="74"/>
      <c r="P670" s="74"/>
    </row>
    <row r="671" spans="3:16" x14ac:dyDescent="0.25">
      <c r="C671" s="119"/>
      <c r="D671" s="113"/>
      <c r="E671" s="113"/>
      <c r="F671" s="113"/>
      <c r="G671" s="112"/>
      <c r="J671" s="158"/>
      <c r="K671" s="74"/>
      <c r="L671" s="74"/>
      <c r="M671" s="74"/>
      <c r="N671" s="74"/>
      <c r="O671" s="74"/>
      <c r="P671" s="74"/>
    </row>
    <row r="672" spans="3:16" x14ac:dyDescent="0.25">
      <c r="C672" s="119"/>
      <c r="D672" s="113"/>
      <c r="E672" s="113"/>
      <c r="F672" s="113"/>
      <c r="G672" s="112"/>
      <c r="J672" s="158"/>
      <c r="K672" s="74"/>
      <c r="L672" s="74"/>
      <c r="M672" s="74"/>
      <c r="N672" s="74"/>
      <c r="O672" s="74"/>
      <c r="P672" s="74"/>
    </row>
    <row r="673" spans="3:16" x14ac:dyDescent="0.25">
      <c r="C673" s="119"/>
      <c r="D673" s="113"/>
      <c r="E673" s="113"/>
      <c r="F673" s="113"/>
      <c r="G673" s="112"/>
      <c r="J673" s="158"/>
      <c r="K673" s="74"/>
      <c r="L673" s="74"/>
      <c r="M673" s="74"/>
      <c r="N673" s="74"/>
      <c r="O673" s="74"/>
      <c r="P673" s="74"/>
    </row>
    <row r="674" spans="3:16" x14ac:dyDescent="0.25">
      <c r="C674" s="119"/>
      <c r="D674" s="113"/>
      <c r="E674" s="113"/>
      <c r="F674" s="113"/>
      <c r="G674" s="112"/>
      <c r="J674" s="158"/>
      <c r="K674" s="74"/>
      <c r="L674" s="74"/>
      <c r="M674" s="74"/>
      <c r="N674" s="74"/>
      <c r="O674" s="74"/>
      <c r="P674" s="74"/>
    </row>
    <row r="675" spans="3:16" x14ac:dyDescent="0.25">
      <c r="C675" s="119"/>
      <c r="D675" s="113"/>
      <c r="E675" s="113"/>
      <c r="F675" s="113"/>
      <c r="G675" s="112"/>
      <c r="J675" s="158"/>
      <c r="K675" s="74"/>
      <c r="L675" s="74"/>
      <c r="M675" s="74"/>
      <c r="N675" s="74"/>
      <c r="O675" s="74"/>
      <c r="P675" s="74"/>
    </row>
    <row r="676" spans="3:16" x14ac:dyDescent="0.25">
      <c r="C676" s="119"/>
      <c r="D676" s="113"/>
      <c r="E676" s="113"/>
      <c r="F676" s="113"/>
      <c r="G676" s="112"/>
      <c r="J676" s="158"/>
      <c r="K676" s="74"/>
      <c r="L676" s="74"/>
      <c r="M676" s="74"/>
      <c r="N676" s="74"/>
      <c r="O676" s="74"/>
      <c r="P676" s="74"/>
    </row>
    <row r="677" spans="3:16" x14ac:dyDescent="0.25">
      <c r="C677" s="119"/>
      <c r="D677" s="113"/>
      <c r="E677" s="113"/>
      <c r="F677" s="113"/>
      <c r="G677" s="112"/>
      <c r="J677" s="158"/>
      <c r="K677" s="74"/>
      <c r="L677" s="74"/>
      <c r="M677" s="74"/>
      <c r="N677" s="74"/>
      <c r="O677" s="74"/>
      <c r="P677" s="74"/>
    </row>
    <row r="678" spans="3:16" x14ac:dyDescent="0.25">
      <c r="C678" s="119"/>
      <c r="D678" s="113"/>
      <c r="E678" s="113"/>
      <c r="F678" s="113"/>
      <c r="G678" s="112"/>
      <c r="J678" s="158"/>
      <c r="K678" s="74"/>
      <c r="L678" s="74"/>
      <c r="M678" s="74"/>
      <c r="N678" s="74"/>
      <c r="O678" s="74"/>
      <c r="P678" s="74"/>
    </row>
    <row r="679" spans="3:16" x14ac:dyDescent="0.25">
      <c r="C679" s="119"/>
      <c r="D679" s="113"/>
      <c r="E679" s="113"/>
      <c r="F679" s="113"/>
      <c r="G679" s="112"/>
      <c r="J679" s="158"/>
      <c r="K679" s="74"/>
      <c r="L679" s="74"/>
      <c r="M679" s="74"/>
      <c r="N679" s="74"/>
      <c r="O679" s="74"/>
      <c r="P679" s="74"/>
    </row>
    <row r="680" spans="3:16" x14ac:dyDescent="0.25">
      <c r="C680" s="119"/>
      <c r="D680" s="113"/>
      <c r="E680" s="113"/>
      <c r="F680" s="113"/>
      <c r="G680" s="112"/>
      <c r="J680" s="158"/>
      <c r="K680" s="74"/>
      <c r="L680" s="74"/>
      <c r="M680" s="74"/>
      <c r="N680" s="74"/>
      <c r="O680" s="74"/>
      <c r="P680" s="74"/>
    </row>
    <row r="681" spans="3:16" x14ac:dyDescent="0.25">
      <c r="C681" s="119"/>
      <c r="D681" s="113"/>
      <c r="E681" s="113"/>
      <c r="F681" s="113"/>
      <c r="G681" s="112"/>
      <c r="J681" s="158"/>
      <c r="K681" s="74"/>
      <c r="L681" s="74"/>
      <c r="M681" s="74"/>
      <c r="N681" s="74"/>
      <c r="O681" s="74"/>
      <c r="P681" s="74"/>
    </row>
    <row r="682" spans="3:16" x14ac:dyDescent="0.25">
      <c r="C682" s="119"/>
      <c r="D682" s="113"/>
      <c r="E682" s="113"/>
      <c r="F682" s="113"/>
      <c r="G682" s="112"/>
      <c r="J682" s="158"/>
      <c r="K682" s="74"/>
      <c r="L682" s="74"/>
      <c r="M682" s="74"/>
      <c r="N682" s="74"/>
      <c r="O682" s="74"/>
      <c r="P682" s="74"/>
    </row>
    <row r="683" spans="3:16" x14ac:dyDescent="0.25">
      <c r="C683" s="119"/>
      <c r="D683" s="113"/>
      <c r="E683" s="113"/>
      <c r="F683" s="113"/>
      <c r="G683" s="112"/>
      <c r="J683" s="158"/>
      <c r="K683" s="74"/>
      <c r="L683" s="74"/>
      <c r="M683" s="74"/>
      <c r="N683" s="74"/>
      <c r="O683" s="74"/>
      <c r="P683" s="74"/>
    </row>
    <row r="684" spans="3:16" x14ac:dyDescent="0.25">
      <c r="C684" s="119"/>
      <c r="D684" s="113"/>
      <c r="E684" s="113"/>
      <c r="F684" s="113"/>
      <c r="G684" s="112"/>
      <c r="J684" s="158"/>
      <c r="K684" s="74"/>
      <c r="L684" s="74"/>
      <c r="M684" s="74"/>
      <c r="N684" s="74"/>
      <c r="O684" s="74"/>
      <c r="P684" s="74"/>
    </row>
    <row r="685" spans="3:16" x14ac:dyDescent="0.25">
      <c r="C685" s="119"/>
      <c r="D685" s="113"/>
      <c r="E685" s="113"/>
      <c r="F685" s="113"/>
      <c r="G685" s="112"/>
      <c r="J685" s="158"/>
      <c r="K685" s="74"/>
      <c r="L685" s="74"/>
      <c r="M685" s="74"/>
      <c r="N685" s="74"/>
      <c r="O685" s="74"/>
      <c r="P685" s="74"/>
    </row>
    <row r="686" spans="3:16" x14ac:dyDescent="0.25">
      <c r="C686" s="119"/>
      <c r="D686" s="113"/>
      <c r="E686" s="113"/>
      <c r="F686" s="113"/>
      <c r="G686" s="112"/>
      <c r="J686" s="158"/>
      <c r="K686" s="74"/>
      <c r="L686" s="74"/>
      <c r="M686" s="74"/>
      <c r="N686" s="74"/>
      <c r="O686" s="74"/>
      <c r="P686" s="74"/>
    </row>
    <row r="687" spans="3:16" x14ac:dyDescent="0.25">
      <c r="C687" s="119"/>
      <c r="D687" s="113"/>
      <c r="E687" s="113"/>
      <c r="F687" s="113"/>
      <c r="G687" s="112"/>
      <c r="J687" s="158"/>
      <c r="K687" s="74"/>
      <c r="L687" s="74"/>
      <c r="M687" s="74"/>
      <c r="N687" s="74"/>
      <c r="O687" s="74"/>
      <c r="P687" s="74"/>
    </row>
    <row r="688" spans="3:16" x14ac:dyDescent="0.25">
      <c r="C688" s="119"/>
      <c r="D688" s="113"/>
      <c r="E688" s="113"/>
      <c r="F688" s="113"/>
      <c r="G688" s="112"/>
      <c r="J688" s="158"/>
      <c r="K688" s="74"/>
      <c r="L688" s="74"/>
      <c r="M688" s="74"/>
      <c r="N688" s="74"/>
      <c r="O688" s="74"/>
      <c r="P688" s="74"/>
    </row>
    <row r="689" spans="3:16" x14ac:dyDescent="0.25">
      <c r="C689" s="119"/>
      <c r="D689" s="113"/>
      <c r="E689" s="113"/>
      <c r="F689" s="113"/>
      <c r="G689" s="112"/>
      <c r="J689" s="158"/>
      <c r="K689" s="74"/>
      <c r="L689" s="74"/>
      <c r="M689" s="74"/>
      <c r="N689" s="74"/>
      <c r="O689" s="74"/>
      <c r="P689" s="74"/>
    </row>
    <row r="690" spans="3:16" x14ac:dyDescent="0.25">
      <c r="C690" s="119"/>
      <c r="D690" s="113"/>
      <c r="E690" s="113"/>
      <c r="F690" s="113"/>
      <c r="G690" s="112"/>
      <c r="J690" s="158"/>
      <c r="K690" s="74"/>
      <c r="L690" s="74"/>
      <c r="M690" s="74"/>
      <c r="N690" s="74"/>
      <c r="O690" s="74"/>
      <c r="P690" s="74"/>
    </row>
    <row r="691" spans="3:16" x14ac:dyDescent="0.25">
      <c r="C691" s="119"/>
      <c r="D691" s="113"/>
      <c r="E691" s="113"/>
      <c r="F691" s="113"/>
      <c r="G691" s="112"/>
      <c r="J691" s="158"/>
      <c r="K691" s="74"/>
      <c r="L691" s="74"/>
      <c r="M691" s="74"/>
      <c r="N691" s="74"/>
      <c r="O691" s="74"/>
      <c r="P691" s="74"/>
    </row>
    <row r="692" spans="3:16" x14ac:dyDescent="0.25">
      <c r="C692" s="119"/>
      <c r="D692" s="113"/>
      <c r="E692" s="113"/>
      <c r="F692" s="113"/>
      <c r="G692" s="112"/>
      <c r="J692" s="158"/>
      <c r="K692" s="74"/>
      <c r="L692" s="74"/>
      <c r="M692" s="74"/>
      <c r="N692" s="74"/>
      <c r="O692" s="74"/>
      <c r="P692" s="74"/>
    </row>
    <row r="693" spans="3:16" x14ac:dyDescent="0.25">
      <c r="C693" s="119"/>
      <c r="D693" s="113"/>
      <c r="E693" s="113"/>
      <c r="F693" s="113"/>
      <c r="G693" s="112"/>
      <c r="J693" s="158"/>
      <c r="K693" s="74"/>
      <c r="L693" s="74"/>
      <c r="M693" s="74"/>
      <c r="N693" s="74"/>
      <c r="O693" s="74"/>
      <c r="P693" s="74"/>
    </row>
    <row r="694" spans="3:16" x14ac:dyDescent="0.25">
      <c r="C694" s="119"/>
      <c r="D694" s="113"/>
      <c r="E694" s="113"/>
      <c r="F694" s="113"/>
      <c r="G694" s="112"/>
      <c r="J694" s="158"/>
      <c r="K694" s="74"/>
      <c r="L694" s="74"/>
      <c r="M694" s="74"/>
      <c r="N694" s="74"/>
      <c r="O694" s="74"/>
      <c r="P694" s="74"/>
    </row>
    <row r="695" spans="3:16" x14ac:dyDescent="0.25">
      <c r="C695" s="119"/>
      <c r="D695" s="113"/>
      <c r="E695" s="113"/>
      <c r="F695" s="113"/>
      <c r="G695" s="112"/>
      <c r="J695" s="158"/>
      <c r="K695" s="74"/>
      <c r="L695" s="74"/>
      <c r="M695" s="74"/>
      <c r="N695" s="74"/>
      <c r="O695" s="74"/>
      <c r="P695" s="74"/>
    </row>
    <row r="696" spans="3:16" x14ac:dyDescent="0.25">
      <c r="C696" s="119"/>
      <c r="D696" s="113"/>
      <c r="E696" s="113"/>
      <c r="F696" s="113"/>
      <c r="G696" s="112"/>
      <c r="J696" s="158"/>
      <c r="K696" s="74"/>
      <c r="L696" s="74"/>
      <c r="M696" s="74"/>
      <c r="N696" s="74"/>
      <c r="O696" s="74"/>
      <c r="P696" s="74"/>
    </row>
    <row r="697" spans="3:16" x14ac:dyDescent="0.25">
      <c r="C697" s="119"/>
      <c r="D697" s="113"/>
      <c r="E697" s="113"/>
      <c r="F697" s="113"/>
      <c r="G697" s="112"/>
      <c r="J697" s="158"/>
      <c r="K697" s="74"/>
      <c r="L697" s="74"/>
      <c r="M697" s="74"/>
      <c r="N697" s="74"/>
      <c r="O697" s="74"/>
      <c r="P697" s="74"/>
    </row>
    <row r="698" spans="3:16" x14ac:dyDescent="0.25">
      <c r="C698" s="119"/>
      <c r="D698" s="113"/>
      <c r="E698" s="113"/>
      <c r="F698" s="113"/>
      <c r="G698" s="112"/>
      <c r="J698" s="158"/>
      <c r="K698" s="74"/>
      <c r="L698" s="74"/>
      <c r="M698" s="74"/>
      <c r="N698" s="74"/>
      <c r="O698" s="74"/>
      <c r="P698" s="74"/>
    </row>
    <row r="699" spans="3:16" x14ac:dyDescent="0.25">
      <c r="C699" s="119"/>
      <c r="D699" s="113"/>
      <c r="E699" s="113"/>
      <c r="F699" s="113"/>
      <c r="G699" s="112"/>
      <c r="J699" s="158"/>
      <c r="K699" s="74"/>
      <c r="L699" s="74"/>
      <c r="M699" s="74"/>
      <c r="N699" s="74"/>
      <c r="O699" s="74"/>
      <c r="P699" s="74"/>
    </row>
    <row r="700" spans="3:16" x14ac:dyDescent="0.25">
      <c r="C700" s="119"/>
      <c r="D700" s="113"/>
      <c r="E700" s="113"/>
      <c r="F700" s="113"/>
      <c r="G700" s="112"/>
      <c r="J700" s="158"/>
      <c r="K700" s="74"/>
      <c r="L700" s="74"/>
      <c r="M700" s="74"/>
      <c r="N700" s="74"/>
      <c r="O700" s="74"/>
      <c r="P700" s="74"/>
    </row>
    <row r="701" spans="3:16" x14ac:dyDescent="0.25">
      <c r="C701" s="119"/>
      <c r="D701" s="113"/>
      <c r="E701" s="113"/>
      <c r="F701" s="113"/>
      <c r="G701" s="112"/>
      <c r="J701" s="158"/>
      <c r="K701" s="74"/>
      <c r="L701" s="74"/>
      <c r="M701" s="74"/>
      <c r="N701" s="74"/>
      <c r="O701" s="74"/>
      <c r="P701" s="74"/>
    </row>
    <row r="702" spans="3:16" x14ac:dyDescent="0.25">
      <c r="C702" s="119"/>
      <c r="D702" s="113"/>
      <c r="E702" s="113"/>
      <c r="F702" s="113"/>
      <c r="G702" s="112"/>
      <c r="J702" s="158"/>
      <c r="K702" s="74"/>
      <c r="L702" s="74"/>
      <c r="M702" s="74"/>
      <c r="N702" s="74"/>
      <c r="O702" s="74"/>
      <c r="P702" s="74"/>
    </row>
    <row r="703" spans="3:16" x14ac:dyDescent="0.25">
      <c r="C703" s="119"/>
      <c r="D703" s="113"/>
      <c r="E703" s="113"/>
      <c r="F703" s="113"/>
      <c r="G703" s="112"/>
      <c r="J703" s="158"/>
      <c r="K703" s="74"/>
      <c r="L703" s="74"/>
      <c r="M703" s="74"/>
      <c r="N703" s="74"/>
      <c r="O703" s="74"/>
      <c r="P703" s="74"/>
    </row>
    <row r="704" spans="3:16" x14ac:dyDescent="0.25">
      <c r="C704" s="119"/>
      <c r="D704" s="113"/>
      <c r="E704" s="113"/>
      <c r="F704" s="113"/>
      <c r="G704" s="112"/>
      <c r="J704" s="158"/>
      <c r="K704" s="74"/>
      <c r="L704" s="74"/>
      <c r="M704" s="74"/>
      <c r="N704" s="74"/>
      <c r="O704" s="74"/>
      <c r="P704" s="74"/>
    </row>
    <row r="705" spans="3:16" x14ac:dyDescent="0.25">
      <c r="C705" s="119"/>
      <c r="D705" s="113"/>
      <c r="E705" s="113"/>
      <c r="F705" s="113"/>
      <c r="G705" s="112"/>
      <c r="J705" s="158"/>
      <c r="K705" s="74"/>
      <c r="L705" s="74"/>
      <c r="M705" s="74"/>
      <c r="N705" s="74"/>
      <c r="O705" s="74"/>
      <c r="P705" s="74"/>
    </row>
    <row r="706" spans="3:16" x14ac:dyDescent="0.25">
      <c r="C706" s="119"/>
      <c r="D706" s="113"/>
      <c r="E706" s="113"/>
      <c r="F706" s="113"/>
      <c r="G706" s="112"/>
      <c r="J706" s="158"/>
      <c r="K706" s="74"/>
      <c r="L706" s="74"/>
      <c r="M706" s="74"/>
      <c r="N706" s="74"/>
      <c r="O706" s="74"/>
      <c r="P706" s="74"/>
    </row>
    <row r="707" spans="3:16" x14ac:dyDescent="0.25">
      <c r="C707" s="119"/>
      <c r="D707" s="113"/>
      <c r="E707" s="113"/>
      <c r="F707" s="113"/>
      <c r="G707" s="112"/>
      <c r="J707" s="158"/>
      <c r="K707" s="74"/>
      <c r="L707" s="74"/>
      <c r="M707" s="74"/>
      <c r="N707" s="74"/>
      <c r="O707" s="74"/>
      <c r="P707" s="74"/>
    </row>
    <row r="708" spans="3:16" x14ac:dyDescent="0.25">
      <c r="C708" s="119"/>
      <c r="D708" s="113"/>
      <c r="E708" s="113"/>
      <c r="F708" s="113"/>
      <c r="G708" s="112"/>
      <c r="J708" s="158"/>
      <c r="K708" s="74"/>
      <c r="L708" s="74"/>
      <c r="M708" s="74"/>
      <c r="N708" s="74"/>
      <c r="O708" s="74"/>
      <c r="P708" s="74"/>
    </row>
    <row r="709" spans="3:16" x14ac:dyDescent="0.25">
      <c r="C709" s="119"/>
      <c r="D709" s="113"/>
      <c r="E709" s="113"/>
      <c r="F709" s="113"/>
      <c r="G709" s="112"/>
      <c r="J709" s="158"/>
      <c r="K709" s="74"/>
      <c r="L709" s="74"/>
      <c r="M709" s="74"/>
      <c r="N709" s="74"/>
      <c r="O709" s="74"/>
      <c r="P709" s="74"/>
    </row>
    <row r="710" spans="3:16" x14ac:dyDescent="0.25">
      <c r="C710" s="119"/>
      <c r="D710" s="113"/>
      <c r="E710" s="113"/>
      <c r="F710" s="113"/>
      <c r="G710" s="112"/>
      <c r="J710" s="158"/>
      <c r="K710" s="74"/>
      <c r="L710" s="74"/>
      <c r="M710" s="74"/>
      <c r="N710" s="74"/>
      <c r="O710" s="74"/>
      <c r="P710" s="74"/>
    </row>
    <row r="711" spans="3:16" x14ac:dyDescent="0.25">
      <c r="C711" s="119"/>
      <c r="D711" s="113"/>
      <c r="E711" s="113"/>
      <c r="F711" s="113"/>
      <c r="G711" s="112"/>
      <c r="J711" s="158"/>
      <c r="K711" s="74"/>
      <c r="L711" s="74"/>
      <c r="M711" s="74"/>
      <c r="N711" s="74"/>
      <c r="O711" s="74"/>
      <c r="P711" s="74"/>
    </row>
    <row r="712" spans="3:16" x14ac:dyDescent="0.25">
      <c r="C712" s="119"/>
      <c r="D712" s="113"/>
      <c r="E712" s="113"/>
      <c r="F712" s="113"/>
      <c r="G712" s="112"/>
      <c r="J712" s="158"/>
      <c r="K712" s="74"/>
      <c r="L712" s="74"/>
      <c r="M712" s="74"/>
      <c r="N712" s="74"/>
      <c r="O712" s="74"/>
      <c r="P712" s="74"/>
    </row>
    <row r="713" spans="3:16" x14ac:dyDescent="0.25">
      <c r="C713" s="119"/>
      <c r="D713" s="113"/>
      <c r="E713" s="113"/>
      <c r="F713" s="113"/>
      <c r="G713" s="112"/>
      <c r="J713" s="158"/>
      <c r="K713" s="74"/>
      <c r="L713" s="74"/>
      <c r="M713" s="74"/>
      <c r="N713" s="74"/>
      <c r="O713" s="74"/>
      <c r="P713" s="74"/>
    </row>
    <row r="714" spans="3:16" x14ac:dyDescent="0.25">
      <c r="C714" s="119"/>
      <c r="D714" s="113"/>
      <c r="E714" s="113"/>
      <c r="F714" s="113"/>
      <c r="G714" s="112"/>
      <c r="J714" s="158"/>
      <c r="K714" s="74"/>
      <c r="L714" s="74"/>
      <c r="M714" s="74"/>
      <c r="N714" s="74"/>
      <c r="O714" s="74"/>
      <c r="P714" s="74"/>
    </row>
    <row r="715" spans="3:16" x14ac:dyDescent="0.25">
      <c r="C715" s="119"/>
      <c r="D715" s="113"/>
      <c r="E715" s="113"/>
      <c r="F715" s="113"/>
      <c r="G715" s="112"/>
      <c r="J715" s="158"/>
      <c r="K715" s="74"/>
      <c r="L715" s="74"/>
      <c r="M715" s="74"/>
      <c r="N715" s="74"/>
      <c r="O715" s="74"/>
      <c r="P715" s="74"/>
    </row>
    <row r="716" spans="3:16" x14ac:dyDescent="0.25">
      <c r="C716" s="119"/>
      <c r="D716" s="113"/>
      <c r="E716" s="113"/>
      <c r="F716" s="113"/>
      <c r="G716" s="112"/>
      <c r="J716" s="158"/>
      <c r="K716" s="74"/>
      <c r="L716" s="74"/>
      <c r="M716" s="74"/>
      <c r="N716" s="74"/>
      <c r="O716" s="74"/>
      <c r="P716" s="74"/>
    </row>
    <row r="717" spans="3:16" x14ac:dyDescent="0.25">
      <c r="C717" s="119"/>
      <c r="D717" s="113"/>
      <c r="E717" s="113"/>
      <c r="F717" s="113"/>
      <c r="G717" s="112"/>
      <c r="J717" s="158"/>
      <c r="K717" s="74"/>
      <c r="L717" s="74"/>
      <c r="M717" s="74"/>
      <c r="N717" s="74"/>
      <c r="O717" s="74"/>
      <c r="P717" s="74"/>
    </row>
    <row r="718" spans="3:16" x14ac:dyDescent="0.25">
      <c r="C718" s="119"/>
      <c r="D718" s="113"/>
      <c r="E718" s="113"/>
      <c r="F718" s="113"/>
      <c r="G718" s="112"/>
      <c r="J718" s="158"/>
      <c r="K718" s="74"/>
      <c r="L718" s="74"/>
      <c r="M718" s="74"/>
      <c r="N718" s="74"/>
      <c r="O718" s="74"/>
      <c r="P718" s="74"/>
    </row>
    <row r="719" spans="3:16" x14ac:dyDescent="0.25">
      <c r="C719" s="119"/>
      <c r="D719" s="113"/>
      <c r="E719" s="113"/>
      <c r="F719" s="113"/>
      <c r="G719" s="112"/>
      <c r="J719" s="158"/>
      <c r="K719" s="74"/>
      <c r="L719" s="74"/>
      <c r="M719" s="74"/>
      <c r="N719" s="74"/>
      <c r="O719" s="74"/>
      <c r="P719" s="74"/>
    </row>
    <row r="720" spans="3:16" x14ac:dyDescent="0.25">
      <c r="C720" s="119"/>
      <c r="D720" s="113"/>
      <c r="E720" s="113"/>
      <c r="F720" s="113"/>
      <c r="G720" s="112"/>
      <c r="J720" s="158"/>
      <c r="K720" s="74"/>
      <c r="L720" s="74"/>
      <c r="M720" s="74"/>
      <c r="N720" s="74"/>
      <c r="O720" s="74"/>
      <c r="P720" s="74"/>
    </row>
    <row r="721" spans="3:16" x14ac:dyDescent="0.25">
      <c r="C721" s="119"/>
      <c r="D721" s="113"/>
      <c r="E721" s="113"/>
      <c r="F721" s="113"/>
      <c r="G721" s="112"/>
      <c r="J721" s="158"/>
      <c r="K721" s="74"/>
      <c r="L721" s="74"/>
      <c r="M721" s="74"/>
      <c r="N721" s="74"/>
      <c r="O721" s="74"/>
      <c r="P721" s="74"/>
    </row>
    <row r="722" spans="3:16" x14ac:dyDescent="0.25">
      <c r="C722" s="119"/>
      <c r="D722" s="113"/>
      <c r="E722" s="113"/>
      <c r="F722" s="113"/>
      <c r="G722" s="112"/>
      <c r="J722" s="158"/>
      <c r="K722" s="74"/>
      <c r="L722" s="74"/>
      <c r="M722" s="74"/>
      <c r="N722" s="74"/>
      <c r="O722" s="74"/>
      <c r="P722" s="74"/>
    </row>
    <row r="723" spans="3:16" x14ac:dyDescent="0.25">
      <c r="C723" s="119"/>
      <c r="D723" s="113"/>
      <c r="E723" s="113"/>
      <c r="F723" s="113"/>
      <c r="G723" s="112"/>
      <c r="J723" s="158"/>
      <c r="K723" s="74"/>
      <c r="L723" s="74"/>
      <c r="M723" s="74"/>
      <c r="N723" s="74"/>
      <c r="O723" s="74"/>
      <c r="P723" s="74"/>
    </row>
    <row r="724" spans="3:16" x14ac:dyDescent="0.25">
      <c r="C724" s="119"/>
      <c r="D724" s="113"/>
      <c r="E724" s="113"/>
      <c r="F724" s="113"/>
      <c r="G724" s="112"/>
      <c r="J724" s="158"/>
      <c r="K724" s="74"/>
      <c r="L724" s="74"/>
      <c r="M724" s="74"/>
      <c r="N724" s="74"/>
      <c r="O724" s="74"/>
      <c r="P724" s="74"/>
    </row>
    <row r="725" spans="3:16" x14ac:dyDescent="0.25">
      <c r="C725" s="119"/>
      <c r="D725" s="113"/>
      <c r="E725" s="113"/>
      <c r="F725" s="113"/>
      <c r="G725" s="112"/>
      <c r="J725" s="158"/>
      <c r="K725" s="74"/>
      <c r="L725" s="74"/>
      <c r="M725" s="74"/>
      <c r="N725" s="74"/>
      <c r="O725" s="74"/>
      <c r="P725" s="74"/>
    </row>
    <row r="726" spans="3:16" x14ac:dyDescent="0.25">
      <c r="C726" s="119"/>
      <c r="D726" s="113"/>
      <c r="E726" s="113"/>
      <c r="F726" s="113"/>
      <c r="G726" s="112"/>
      <c r="J726" s="158"/>
      <c r="K726" s="74"/>
      <c r="L726" s="74"/>
      <c r="M726" s="74"/>
      <c r="N726" s="74"/>
      <c r="O726" s="74"/>
      <c r="P726" s="74"/>
    </row>
    <row r="727" spans="3:16" x14ac:dyDescent="0.25">
      <c r="C727" s="119"/>
      <c r="D727" s="113"/>
      <c r="E727" s="113"/>
      <c r="F727" s="113"/>
      <c r="G727" s="112"/>
      <c r="J727" s="158"/>
      <c r="K727" s="74"/>
      <c r="L727" s="74"/>
      <c r="M727" s="74"/>
      <c r="N727" s="74"/>
      <c r="O727" s="74"/>
      <c r="P727" s="74"/>
    </row>
    <row r="728" spans="3:16" x14ac:dyDescent="0.25">
      <c r="C728" s="119"/>
      <c r="D728" s="113"/>
      <c r="E728" s="113"/>
      <c r="F728" s="113"/>
      <c r="G728" s="112"/>
      <c r="J728" s="158"/>
      <c r="K728" s="74"/>
      <c r="L728" s="74"/>
      <c r="M728" s="74"/>
      <c r="N728" s="74"/>
      <c r="O728" s="74"/>
      <c r="P728" s="74"/>
    </row>
    <row r="729" spans="3:16" x14ac:dyDescent="0.25">
      <c r="C729" s="119"/>
      <c r="D729" s="113"/>
      <c r="E729" s="113"/>
      <c r="F729" s="113"/>
      <c r="G729" s="112"/>
      <c r="J729" s="158"/>
      <c r="K729" s="74"/>
      <c r="L729" s="74"/>
      <c r="M729" s="74"/>
      <c r="N729" s="74"/>
      <c r="O729" s="74"/>
      <c r="P729" s="74"/>
    </row>
    <row r="730" spans="3:16" x14ac:dyDescent="0.25">
      <c r="C730" s="119"/>
      <c r="D730" s="113"/>
      <c r="E730" s="113"/>
      <c r="F730" s="113"/>
      <c r="G730" s="112"/>
      <c r="J730" s="158"/>
      <c r="K730" s="74"/>
      <c r="L730" s="74"/>
      <c r="M730" s="74"/>
      <c r="N730" s="74"/>
      <c r="O730" s="74"/>
      <c r="P730" s="74"/>
    </row>
    <row r="731" spans="3:16" x14ac:dyDescent="0.25">
      <c r="C731" s="119"/>
      <c r="D731" s="113"/>
      <c r="E731" s="113"/>
      <c r="F731" s="113"/>
      <c r="G731" s="112"/>
      <c r="J731" s="158"/>
      <c r="K731" s="74"/>
      <c r="L731" s="74"/>
      <c r="M731" s="74"/>
      <c r="N731" s="74"/>
      <c r="O731" s="74"/>
      <c r="P731" s="74"/>
    </row>
    <row r="732" spans="3:16" x14ac:dyDescent="0.25">
      <c r="C732" s="119"/>
      <c r="D732" s="113"/>
      <c r="E732" s="113"/>
      <c r="F732" s="113"/>
      <c r="G732" s="112"/>
      <c r="J732" s="158"/>
      <c r="K732" s="74"/>
      <c r="L732" s="74"/>
      <c r="M732" s="74"/>
      <c r="N732" s="74"/>
      <c r="O732" s="74"/>
      <c r="P732" s="74"/>
    </row>
    <row r="733" spans="3:16" x14ac:dyDescent="0.25">
      <c r="C733" s="119"/>
      <c r="D733" s="113"/>
      <c r="E733" s="113"/>
      <c r="F733" s="113"/>
      <c r="G733" s="112"/>
      <c r="J733" s="158"/>
      <c r="K733" s="74"/>
      <c r="L733" s="74"/>
      <c r="M733" s="74"/>
      <c r="N733" s="74"/>
      <c r="O733" s="74"/>
      <c r="P733" s="74"/>
    </row>
    <row r="734" spans="3:16" x14ac:dyDescent="0.25">
      <c r="C734" s="119"/>
      <c r="D734" s="113"/>
      <c r="E734" s="113"/>
      <c r="F734" s="113"/>
      <c r="G734" s="112"/>
      <c r="J734" s="158"/>
      <c r="K734" s="74"/>
      <c r="L734" s="74"/>
      <c r="M734" s="74"/>
      <c r="N734" s="74"/>
      <c r="O734" s="74"/>
      <c r="P734" s="74"/>
    </row>
    <row r="735" spans="3:16" x14ac:dyDescent="0.25">
      <c r="C735" s="119"/>
      <c r="D735" s="113"/>
      <c r="E735" s="113"/>
      <c r="F735" s="113"/>
      <c r="G735" s="112"/>
      <c r="J735" s="158"/>
      <c r="K735" s="74"/>
      <c r="L735" s="74"/>
      <c r="M735" s="74"/>
      <c r="N735" s="74"/>
      <c r="O735" s="74"/>
      <c r="P735" s="74"/>
    </row>
    <row r="736" spans="3:16" x14ac:dyDescent="0.25">
      <c r="C736" s="119"/>
      <c r="D736" s="113"/>
      <c r="E736" s="113"/>
      <c r="F736" s="113"/>
      <c r="G736" s="112"/>
      <c r="J736" s="158"/>
      <c r="K736" s="74"/>
      <c r="L736" s="74"/>
      <c r="M736" s="74"/>
      <c r="N736" s="74"/>
      <c r="O736" s="74"/>
      <c r="P736" s="74"/>
    </row>
    <row r="737" spans="3:16" x14ac:dyDescent="0.25">
      <c r="C737" s="119"/>
      <c r="D737" s="113"/>
      <c r="E737" s="113"/>
      <c r="F737" s="113"/>
      <c r="G737" s="112"/>
      <c r="J737" s="158"/>
      <c r="K737" s="74"/>
      <c r="L737" s="74"/>
      <c r="M737" s="74"/>
      <c r="N737" s="74"/>
      <c r="O737" s="74"/>
      <c r="P737" s="74"/>
    </row>
    <row r="738" spans="3:16" x14ac:dyDescent="0.25">
      <c r="C738" s="119"/>
      <c r="D738" s="113"/>
      <c r="E738" s="113"/>
      <c r="F738" s="113"/>
      <c r="G738" s="112"/>
      <c r="J738" s="158"/>
      <c r="K738" s="74"/>
      <c r="L738" s="74"/>
      <c r="M738" s="74"/>
      <c r="N738" s="74"/>
      <c r="O738" s="74"/>
      <c r="P738" s="74"/>
    </row>
    <row r="739" spans="3:16" x14ac:dyDescent="0.25">
      <c r="C739" s="119"/>
      <c r="D739" s="113"/>
      <c r="E739" s="113"/>
      <c r="F739" s="113"/>
      <c r="G739" s="112"/>
      <c r="J739" s="158"/>
      <c r="K739" s="74"/>
      <c r="L739" s="74"/>
      <c r="M739" s="74"/>
      <c r="N739" s="74"/>
      <c r="O739" s="74"/>
      <c r="P739" s="74"/>
    </row>
    <row r="740" spans="3:16" x14ac:dyDescent="0.25">
      <c r="C740" s="119"/>
      <c r="D740" s="113"/>
      <c r="E740" s="113"/>
      <c r="F740" s="113"/>
      <c r="G740" s="112"/>
      <c r="J740" s="158"/>
      <c r="K740" s="74"/>
      <c r="L740" s="74"/>
      <c r="M740" s="74"/>
      <c r="N740" s="74"/>
      <c r="O740" s="74"/>
      <c r="P740" s="74"/>
    </row>
    <row r="741" spans="3:16" x14ac:dyDescent="0.25">
      <c r="C741" s="119"/>
      <c r="D741" s="113"/>
      <c r="E741" s="113"/>
      <c r="F741" s="113"/>
      <c r="G741" s="112"/>
      <c r="J741" s="158"/>
      <c r="K741" s="74"/>
      <c r="L741" s="74"/>
      <c r="M741" s="74"/>
      <c r="N741" s="74"/>
      <c r="O741" s="74"/>
      <c r="P741" s="74"/>
    </row>
    <row r="742" spans="3:16" x14ac:dyDescent="0.25">
      <c r="C742" s="119"/>
      <c r="D742" s="113"/>
      <c r="E742" s="113"/>
      <c r="F742" s="113"/>
      <c r="G742" s="112"/>
      <c r="J742" s="158"/>
      <c r="K742" s="74"/>
      <c r="L742" s="74"/>
      <c r="M742" s="74"/>
      <c r="N742" s="74"/>
      <c r="O742" s="74"/>
      <c r="P742" s="74"/>
    </row>
    <row r="743" spans="3:16" x14ac:dyDescent="0.25">
      <c r="C743" s="119"/>
      <c r="D743" s="113"/>
      <c r="E743" s="113"/>
      <c r="F743" s="113"/>
      <c r="G743" s="112"/>
      <c r="J743" s="158"/>
      <c r="K743" s="74"/>
      <c r="L743" s="74"/>
      <c r="M743" s="74"/>
      <c r="N743" s="74"/>
      <c r="O743" s="74"/>
      <c r="P743" s="74"/>
    </row>
    <row r="744" spans="3:16" x14ac:dyDescent="0.25">
      <c r="C744" s="119"/>
      <c r="D744" s="113"/>
      <c r="E744" s="113"/>
      <c r="F744" s="113"/>
      <c r="G744" s="112"/>
      <c r="J744" s="158"/>
      <c r="K744" s="74"/>
      <c r="L744" s="74"/>
      <c r="M744" s="74"/>
      <c r="N744" s="74"/>
      <c r="O744" s="74"/>
      <c r="P744" s="74"/>
    </row>
    <row r="745" spans="3:16" x14ac:dyDescent="0.25">
      <c r="C745" s="119"/>
      <c r="D745" s="113"/>
      <c r="E745" s="113"/>
      <c r="F745" s="113"/>
      <c r="G745" s="112"/>
      <c r="J745" s="158"/>
      <c r="K745" s="74"/>
      <c r="L745" s="74"/>
      <c r="M745" s="74"/>
      <c r="N745" s="74"/>
      <c r="O745" s="74"/>
      <c r="P745" s="74"/>
    </row>
    <row r="746" spans="3:16" x14ac:dyDescent="0.25">
      <c r="C746" s="119"/>
      <c r="D746" s="113"/>
      <c r="E746" s="113"/>
      <c r="F746" s="113"/>
      <c r="G746" s="112"/>
      <c r="J746" s="158"/>
      <c r="K746" s="74"/>
      <c r="L746" s="74"/>
      <c r="M746" s="74"/>
      <c r="N746" s="74"/>
      <c r="O746" s="74"/>
      <c r="P746" s="74"/>
    </row>
    <row r="747" spans="3:16" x14ac:dyDescent="0.25">
      <c r="C747" s="119"/>
      <c r="D747" s="113"/>
      <c r="E747" s="113"/>
      <c r="F747" s="113"/>
      <c r="G747" s="112"/>
      <c r="J747" s="158"/>
      <c r="K747" s="74"/>
      <c r="L747" s="74"/>
      <c r="M747" s="74"/>
      <c r="N747" s="74"/>
      <c r="O747" s="74"/>
      <c r="P747" s="74"/>
    </row>
    <row r="748" spans="3:16" x14ac:dyDescent="0.25">
      <c r="C748" s="119"/>
      <c r="D748" s="113"/>
      <c r="E748" s="113"/>
      <c r="F748" s="113"/>
      <c r="G748" s="112"/>
      <c r="J748" s="158"/>
      <c r="K748" s="74"/>
      <c r="L748" s="74"/>
      <c r="M748" s="74"/>
      <c r="N748" s="74"/>
      <c r="O748" s="74"/>
      <c r="P748" s="74"/>
    </row>
    <row r="749" spans="3:16" x14ac:dyDescent="0.25">
      <c r="C749" s="119"/>
      <c r="D749" s="113"/>
      <c r="E749" s="113"/>
      <c r="F749" s="113"/>
      <c r="G749" s="112"/>
      <c r="J749" s="158"/>
      <c r="K749" s="74"/>
      <c r="L749" s="74"/>
      <c r="M749" s="74"/>
      <c r="N749" s="74"/>
      <c r="O749" s="74"/>
      <c r="P749" s="74"/>
    </row>
    <row r="750" spans="3:16" x14ac:dyDescent="0.25">
      <c r="C750" s="119"/>
      <c r="D750" s="113"/>
      <c r="E750" s="113"/>
      <c r="F750" s="113"/>
      <c r="G750" s="112"/>
      <c r="J750" s="158"/>
      <c r="K750" s="74"/>
      <c r="L750" s="74"/>
      <c r="M750" s="74"/>
      <c r="N750" s="74"/>
      <c r="O750" s="74"/>
      <c r="P750" s="74"/>
    </row>
    <row r="751" spans="3:16" x14ac:dyDescent="0.25">
      <c r="C751" s="119"/>
      <c r="D751" s="113"/>
      <c r="E751" s="113"/>
      <c r="F751" s="113"/>
      <c r="G751" s="112"/>
      <c r="J751" s="158"/>
      <c r="K751" s="74"/>
      <c r="L751" s="74"/>
      <c r="M751" s="74"/>
      <c r="N751" s="74"/>
      <c r="O751" s="74"/>
      <c r="P751" s="74"/>
    </row>
    <row r="752" spans="3:16" x14ac:dyDescent="0.25">
      <c r="C752" s="119"/>
      <c r="D752" s="113"/>
      <c r="E752" s="113"/>
      <c r="F752" s="113"/>
      <c r="G752" s="112"/>
      <c r="J752" s="158"/>
      <c r="K752" s="74"/>
      <c r="L752" s="74"/>
      <c r="M752" s="74"/>
      <c r="N752" s="74"/>
      <c r="O752" s="74"/>
      <c r="P752" s="74"/>
    </row>
    <row r="753" spans="3:16" x14ac:dyDescent="0.25">
      <c r="C753" s="119"/>
      <c r="D753" s="113"/>
      <c r="E753" s="113"/>
      <c r="F753" s="113"/>
      <c r="G753" s="112"/>
      <c r="J753" s="158"/>
      <c r="K753" s="74"/>
      <c r="L753" s="74"/>
      <c r="M753" s="74"/>
      <c r="N753" s="74"/>
      <c r="O753" s="74"/>
      <c r="P753" s="74"/>
    </row>
    <row r="754" spans="3:16" x14ac:dyDescent="0.25">
      <c r="C754" s="119"/>
      <c r="D754" s="113"/>
      <c r="E754" s="113"/>
      <c r="F754" s="113"/>
      <c r="G754" s="112"/>
      <c r="J754" s="158"/>
      <c r="K754" s="74"/>
      <c r="L754" s="74"/>
      <c r="M754" s="74"/>
      <c r="N754" s="74"/>
      <c r="O754" s="74"/>
      <c r="P754" s="74"/>
    </row>
    <row r="755" spans="3:16" x14ac:dyDescent="0.25">
      <c r="C755" s="119"/>
      <c r="D755" s="113"/>
      <c r="E755" s="113"/>
      <c r="F755" s="113"/>
      <c r="G755" s="112"/>
      <c r="J755" s="158"/>
      <c r="K755" s="74"/>
      <c r="L755" s="74"/>
      <c r="M755" s="74"/>
      <c r="N755" s="74"/>
      <c r="O755" s="74"/>
      <c r="P755" s="74"/>
    </row>
    <row r="756" spans="3:16" x14ac:dyDescent="0.25">
      <c r="C756" s="119"/>
      <c r="D756" s="113"/>
      <c r="E756" s="113"/>
      <c r="F756" s="113"/>
      <c r="G756" s="112"/>
      <c r="J756" s="158"/>
      <c r="K756" s="74"/>
      <c r="L756" s="74"/>
      <c r="M756" s="74"/>
      <c r="N756" s="74"/>
      <c r="O756" s="74"/>
      <c r="P756" s="74"/>
    </row>
    <row r="757" spans="3:16" x14ac:dyDescent="0.25">
      <c r="C757" s="119"/>
      <c r="D757" s="113"/>
      <c r="E757" s="113"/>
      <c r="F757" s="113"/>
      <c r="G757" s="112"/>
      <c r="J757" s="158"/>
      <c r="K757" s="74"/>
      <c r="L757" s="74"/>
      <c r="M757" s="74"/>
      <c r="N757" s="74"/>
      <c r="O757" s="74"/>
      <c r="P757" s="74"/>
    </row>
    <row r="758" spans="3:16" x14ac:dyDescent="0.25">
      <c r="C758" s="119"/>
      <c r="D758" s="113"/>
      <c r="E758" s="113"/>
      <c r="F758" s="113"/>
      <c r="G758" s="112"/>
      <c r="J758" s="158"/>
      <c r="K758" s="74"/>
      <c r="L758" s="74"/>
      <c r="M758" s="74"/>
      <c r="N758" s="74"/>
      <c r="O758" s="74"/>
      <c r="P758" s="74"/>
    </row>
    <row r="759" spans="3:16" x14ac:dyDescent="0.25">
      <c r="C759" s="119"/>
      <c r="D759" s="113"/>
      <c r="E759" s="113"/>
      <c r="F759" s="113"/>
      <c r="G759" s="112"/>
      <c r="J759" s="158"/>
      <c r="K759" s="74"/>
      <c r="L759" s="74"/>
      <c r="M759" s="74"/>
      <c r="N759" s="74"/>
      <c r="O759" s="74"/>
      <c r="P759" s="74"/>
    </row>
    <row r="760" spans="3:16" x14ac:dyDescent="0.25">
      <c r="C760" s="119"/>
      <c r="D760" s="113"/>
      <c r="E760" s="113"/>
      <c r="F760" s="113"/>
      <c r="G760" s="112"/>
      <c r="J760" s="158"/>
      <c r="K760" s="74"/>
      <c r="L760" s="74"/>
      <c r="M760" s="74"/>
      <c r="N760" s="74"/>
      <c r="O760" s="74"/>
      <c r="P760" s="74"/>
    </row>
    <row r="761" spans="3:16" x14ac:dyDescent="0.25">
      <c r="C761" s="119"/>
      <c r="D761" s="113"/>
      <c r="E761" s="113"/>
      <c r="F761" s="113"/>
      <c r="G761" s="112"/>
      <c r="J761" s="158"/>
      <c r="K761" s="74"/>
      <c r="L761" s="74"/>
      <c r="M761" s="74"/>
      <c r="N761" s="74"/>
      <c r="O761" s="74"/>
      <c r="P761" s="74"/>
    </row>
    <row r="762" spans="3:16" x14ac:dyDescent="0.25">
      <c r="C762" s="119"/>
      <c r="D762" s="113"/>
      <c r="E762" s="113"/>
      <c r="F762" s="113"/>
      <c r="G762" s="112"/>
      <c r="J762" s="158"/>
      <c r="K762" s="74"/>
      <c r="L762" s="74"/>
      <c r="M762" s="74"/>
      <c r="N762" s="74"/>
      <c r="O762" s="74"/>
      <c r="P762" s="74"/>
    </row>
    <row r="763" spans="3:16" x14ac:dyDescent="0.25">
      <c r="C763" s="119"/>
      <c r="D763" s="113"/>
      <c r="E763" s="113"/>
      <c r="F763" s="113"/>
      <c r="G763" s="112"/>
      <c r="J763" s="158"/>
      <c r="K763" s="74"/>
      <c r="L763" s="74"/>
      <c r="M763" s="74"/>
      <c r="N763" s="74"/>
      <c r="O763" s="74"/>
      <c r="P763" s="74"/>
    </row>
    <row r="764" spans="3:16" x14ac:dyDescent="0.25">
      <c r="C764" s="119"/>
      <c r="D764" s="113"/>
      <c r="E764" s="113"/>
      <c r="F764" s="113"/>
      <c r="G764" s="112"/>
      <c r="J764" s="158"/>
      <c r="K764" s="74"/>
      <c r="L764" s="74"/>
      <c r="M764" s="74"/>
      <c r="N764" s="74"/>
      <c r="O764" s="74"/>
      <c r="P764" s="74"/>
    </row>
    <row r="765" spans="3:16" x14ac:dyDescent="0.25">
      <c r="C765" s="119"/>
      <c r="D765" s="113"/>
      <c r="E765" s="113"/>
      <c r="F765" s="113"/>
      <c r="G765" s="112"/>
      <c r="J765" s="158"/>
      <c r="K765" s="74"/>
      <c r="L765" s="74"/>
      <c r="M765" s="74"/>
      <c r="N765" s="74"/>
      <c r="O765" s="74"/>
      <c r="P765" s="74"/>
    </row>
    <row r="766" spans="3:16" x14ac:dyDescent="0.25">
      <c r="C766" s="119"/>
      <c r="D766" s="113"/>
      <c r="E766" s="113"/>
      <c r="F766" s="113"/>
      <c r="G766" s="112"/>
      <c r="J766" s="158"/>
      <c r="K766" s="74"/>
      <c r="L766" s="74"/>
      <c r="M766" s="74"/>
      <c r="N766" s="74"/>
      <c r="O766" s="74"/>
      <c r="P766" s="74"/>
    </row>
    <row r="767" spans="3:16" x14ac:dyDescent="0.25">
      <c r="C767" s="119"/>
      <c r="D767" s="113"/>
      <c r="E767" s="113"/>
      <c r="F767" s="113"/>
      <c r="G767" s="112"/>
      <c r="J767" s="158"/>
      <c r="K767" s="74"/>
      <c r="L767" s="74"/>
      <c r="M767" s="74"/>
      <c r="N767" s="74"/>
      <c r="O767" s="74"/>
      <c r="P767" s="74"/>
    </row>
    <row r="768" spans="3:16" x14ac:dyDescent="0.25">
      <c r="C768" s="119"/>
      <c r="D768" s="113"/>
      <c r="E768" s="113"/>
      <c r="F768" s="113"/>
      <c r="G768" s="112"/>
      <c r="J768" s="158"/>
      <c r="K768" s="74"/>
      <c r="L768" s="74"/>
      <c r="M768" s="74"/>
      <c r="N768" s="74"/>
      <c r="O768" s="74"/>
      <c r="P768" s="74"/>
    </row>
    <row r="769" spans="3:16" x14ac:dyDescent="0.25">
      <c r="C769" s="119"/>
      <c r="D769" s="113"/>
      <c r="E769" s="113"/>
      <c r="F769" s="113"/>
      <c r="G769" s="112"/>
      <c r="J769" s="158"/>
      <c r="K769" s="74"/>
      <c r="L769" s="74"/>
      <c r="M769" s="74"/>
      <c r="N769" s="74"/>
      <c r="O769" s="74"/>
      <c r="P769" s="74"/>
    </row>
    <row r="770" spans="3:16" x14ac:dyDescent="0.25">
      <c r="C770" s="119"/>
      <c r="D770" s="113"/>
      <c r="E770" s="113"/>
      <c r="F770" s="113"/>
      <c r="G770" s="112"/>
      <c r="J770" s="158"/>
      <c r="K770" s="74"/>
      <c r="L770" s="74"/>
      <c r="M770" s="74"/>
      <c r="N770" s="74"/>
      <c r="O770" s="74"/>
      <c r="P770" s="74"/>
    </row>
    <row r="771" spans="3:16" x14ac:dyDescent="0.25">
      <c r="C771" s="119"/>
      <c r="D771" s="113"/>
      <c r="E771" s="113"/>
      <c r="F771" s="113"/>
      <c r="G771" s="112"/>
      <c r="J771" s="158"/>
      <c r="K771" s="74"/>
      <c r="L771" s="74"/>
      <c r="M771" s="74"/>
      <c r="N771" s="74"/>
      <c r="O771" s="74"/>
      <c r="P771" s="74"/>
    </row>
    <row r="772" spans="3:16" x14ac:dyDescent="0.25">
      <c r="C772" s="119"/>
      <c r="D772" s="113"/>
      <c r="E772" s="113"/>
      <c r="F772" s="113"/>
      <c r="G772" s="112"/>
      <c r="J772" s="158"/>
      <c r="K772" s="74"/>
      <c r="L772" s="74"/>
      <c r="M772" s="74"/>
      <c r="N772" s="74"/>
      <c r="O772" s="74"/>
      <c r="P772" s="74"/>
    </row>
    <row r="773" spans="3:16" x14ac:dyDescent="0.25">
      <c r="C773" s="119"/>
      <c r="D773" s="113"/>
      <c r="E773" s="113"/>
      <c r="F773" s="113"/>
      <c r="G773" s="112"/>
      <c r="J773" s="158"/>
      <c r="K773" s="74"/>
      <c r="L773" s="74"/>
      <c r="M773" s="74"/>
      <c r="N773" s="74"/>
      <c r="O773" s="74"/>
      <c r="P773" s="74"/>
    </row>
    <row r="774" spans="3:16" x14ac:dyDescent="0.25">
      <c r="C774" s="119"/>
      <c r="D774" s="113"/>
      <c r="E774" s="113"/>
      <c r="F774" s="113"/>
      <c r="G774" s="112"/>
      <c r="J774" s="158"/>
      <c r="K774" s="74"/>
      <c r="L774" s="74"/>
      <c r="M774" s="74"/>
      <c r="N774" s="74"/>
      <c r="O774" s="74"/>
      <c r="P774" s="74"/>
    </row>
    <row r="775" spans="3:16" x14ac:dyDescent="0.25">
      <c r="C775" s="119"/>
      <c r="D775" s="113"/>
      <c r="E775" s="113"/>
      <c r="F775" s="113"/>
      <c r="G775" s="112"/>
      <c r="J775" s="158"/>
      <c r="K775" s="74"/>
      <c r="L775" s="74"/>
      <c r="M775" s="74"/>
      <c r="N775" s="74"/>
      <c r="O775" s="74"/>
      <c r="P775" s="74"/>
    </row>
    <row r="776" spans="3:16" x14ac:dyDescent="0.25">
      <c r="C776" s="119"/>
      <c r="D776" s="113"/>
      <c r="E776" s="113"/>
      <c r="F776" s="113"/>
      <c r="G776" s="112"/>
      <c r="J776" s="158"/>
      <c r="K776" s="74"/>
      <c r="L776" s="74"/>
      <c r="M776" s="74"/>
      <c r="N776" s="74"/>
      <c r="O776" s="74"/>
      <c r="P776" s="74"/>
    </row>
    <row r="777" spans="3:16" x14ac:dyDescent="0.25">
      <c r="C777" s="119"/>
      <c r="D777" s="113"/>
      <c r="E777" s="113"/>
      <c r="F777" s="113"/>
      <c r="G777" s="112"/>
      <c r="J777" s="158"/>
      <c r="K777" s="74"/>
      <c r="L777" s="74"/>
      <c r="M777" s="74"/>
      <c r="N777" s="74"/>
      <c r="O777" s="74"/>
      <c r="P777" s="74"/>
    </row>
    <row r="778" spans="3:16" x14ac:dyDescent="0.25">
      <c r="C778" s="119"/>
      <c r="D778" s="113"/>
      <c r="E778" s="113"/>
      <c r="F778" s="113"/>
      <c r="G778" s="112"/>
      <c r="J778" s="158"/>
      <c r="K778" s="74"/>
      <c r="L778" s="74"/>
      <c r="M778" s="74"/>
      <c r="N778" s="74"/>
      <c r="O778" s="74"/>
      <c r="P778" s="74"/>
    </row>
    <row r="779" spans="3:16" x14ac:dyDescent="0.25">
      <c r="C779" s="119"/>
      <c r="D779" s="113"/>
      <c r="E779" s="113"/>
      <c r="F779" s="113"/>
      <c r="G779" s="112"/>
      <c r="J779" s="158"/>
      <c r="K779" s="74"/>
      <c r="L779" s="74"/>
      <c r="M779" s="74"/>
      <c r="N779" s="74"/>
      <c r="O779" s="74"/>
      <c r="P779" s="74"/>
    </row>
    <row r="780" spans="3:16" x14ac:dyDescent="0.25">
      <c r="C780" s="119"/>
      <c r="D780" s="113"/>
      <c r="E780" s="113"/>
      <c r="F780" s="113"/>
      <c r="G780" s="112"/>
      <c r="J780" s="158"/>
      <c r="K780" s="74"/>
      <c r="L780" s="74"/>
      <c r="M780" s="74"/>
      <c r="N780" s="74"/>
      <c r="O780" s="74"/>
      <c r="P780" s="74"/>
    </row>
    <row r="781" spans="3:16" x14ac:dyDescent="0.25">
      <c r="C781" s="119"/>
      <c r="D781" s="113"/>
      <c r="E781" s="113"/>
      <c r="F781" s="113"/>
      <c r="G781" s="112"/>
      <c r="J781" s="158"/>
      <c r="K781" s="74"/>
      <c r="L781" s="74"/>
      <c r="M781" s="74"/>
      <c r="N781" s="74"/>
      <c r="O781" s="74"/>
      <c r="P781" s="74"/>
    </row>
    <row r="782" spans="3:16" x14ac:dyDescent="0.25">
      <c r="C782" s="119"/>
      <c r="D782" s="113"/>
      <c r="E782" s="113"/>
      <c r="F782" s="113"/>
      <c r="G782" s="112"/>
      <c r="J782" s="158"/>
      <c r="K782" s="74"/>
      <c r="L782" s="74"/>
      <c r="M782" s="74"/>
      <c r="N782" s="74"/>
      <c r="O782" s="74"/>
      <c r="P782" s="74"/>
    </row>
    <row r="783" spans="3:16" x14ac:dyDescent="0.25">
      <c r="C783" s="119"/>
      <c r="D783" s="113"/>
      <c r="E783" s="113"/>
      <c r="F783" s="113"/>
      <c r="G783" s="112"/>
      <c r="J783" s="158"/>
      <c r="K783" s="74"/>
      <c r="L783" s="74"/>
      <c r="M783" s="74"/>
      <c r="N783" s="74"/>
      <c r="O783" s="74"/>
      <c r="P783" s="74"/>
    </row>
    <row r="784" spans="3:16" x14ac:dyDescent="0.25">
      <c r="C784" s="119"/>
      <c r="D784" s="113"/>
      <c r="E784" s="113"/>
      <c r="F784" s="113"/>
      <c r="G784" s="112"/>
      <c r="J784" s="158"/>
      <c r="K784" s="74"/>
      <c r="L784" s="74"/>
      <c r="M784" s="74"/>
      <c r="N784" s="74"/>
      <c r="O784" s="74"/>
      <c r="P784" s="74"/>
    </row>
    <row r="785" spans="3:16" x14ac:dyDescent="0.25">
      <c r="C785" s="119"/>
      <c r="D785" s="113"/>
      <c r="E785" s="113"/>
      <c r="F785" s="113"/>
      <c r="G785" s="112"/>
      <c r="J785" s="158"/>
      <c r="K785" s="74"/>
      <c r="L785" s="74"/>
      <c r="M785" s="74"/>
      <c r="N785" s="74"/>
      <c r="O785" s="74"/>
      <c r="P785" s="74"/>
    </row>
    <row r="786" spans="3:16" x14ac:dyDescent="0.25">
      <c r="C786" s="119"/>
      <c r="D786" s="113"/>
      <c r="E786" s="113"/>
      <c r="F786" s="113"/>
      <c r="G786" s="112"/>
      <c r="J786" s="158"/>
      <c r="K786" s="74"/>
      <c r="L786" s="74"/>
      <c r="M786" s="74"/>
      <c r="N786" s="74"/>
      <c r="O786" s="74"/>
      <c r="P786" s="74"/>
    </row>
    <row r="787" spans="3:16" x14ac:dyDescent="0.25">
      <c r="C787" s="119"/>
      <c r="D787" s="113"/>
      <c r="E787" s="113"/>
      <c r="F787" s="113"/>
      <c r="G787" s="112"/>
      <c r="J787" s="158"/>
      <c r="K787" s="74"/>
      <c r="L787" s="74"/>
      <c r="M787" s="74"/>
      <c r="N787" s="74"/>
      <c r="O787" s="74"/>
      <c r="P787" s="74"/>
    </row>
    <row r="788" spans="3:16" x14ac:dyDescent="0.25">
      <c r="C788" s="119"/>
      <c r="D788" s="113"/>
      <c r="E788" s="113"/>
      <c r="F788" s="113"/>
      <c r="G788" s="112"/>
      <c r="J788" s="158"/>
      <c r="K788" s="74"/>
      <c r="L788" s="74"/>
      <c r="M788" s="74"/>
      <c r="N788" s="74"/>
      <c r="O788" s="74"/>
      <c r="P788" s="74"/>
    </row>
    <row r="789" spans="3:16" x14ac:dyDescent="0.25">
      <c r="C789" s="119"/>
      <c r="D789" s="113"/>
      <c r="E789" s="113"/>
      <c r="F789" s="113"/>
      <c r="G789" s="112"/>
      <c r="J789" s="158"/>
      <c r="K789" s="74"/>
      <c r="L789" s="74"/>
      <c r="M789" s="74"/>
      <c r="N789" s="74"/>
      <c r="O789" s="74"/>
      <c r="P789" s="74"/>
    </row>
    <row r="790" spans="3:16" x14ac:dyDescent="0.25">
      <c r="C790" s="119"/>
      <c r="D790" s="113"/>
      <c r="E790" s="113"/>
      <c r="F790" s="113"/>
      <c r="G790" s="112"/>
      <c r="J790" s="158"/>
      <c r="K790" s="74"/>
      <c r="L790" s="74"/>
      <c r="M790" s="74"/>
      <c r="N790" s="74"/>
      <c r="O790" s="74"/>
      <c r="P790" s="74"/>
    </row>
    <row r="791" spans="3:16" x14ac:dyDescent="0.25">
      <c r="C791" s="119"/>
      <c r="D791" s="113"/>
      <c r="E791" s="113"/>
      <c r="F791" s="113"/>
      <c r="G791" s="112"/>
      <c r="J791" s="158"/>
      <c r="K791" s="74"/>
      <c r="L791" s="74"/>
      <c r="M791" s="74"/>
      <c r="N791" s="74"/>
      <c r="O791" s="74"/>
      <c r="P791" s="74"/>
    </row>
    <row r="792" spans="3:16" x14ac:dyDescent="0.25">
      <c r="C792" s="119"/>
      <c r="D792" s="113"/>
      <c r="E792" s="113"/>
      <c r="F792" s="113"/>
      <c r="G792" s="112"/>
      <c r="J792" s="158"/>
      <c r="K792" s="74"/>
      <c r="L792" s="74"/>
      <c r="M792" s="74"/>
      <c r="N792" s="74"/>
      <c r="O792" s="74"/>
      <c r="P792" s="74"/>
    </row>
    <row r="793" spans="3:16" x14ac:dyDescent="0.25">
      <c r="C793" s="119"/>
      <c r="D793" s="113"/>
      <c r="E793" s="113"/>
      <c r="F793" s="113"/>
      <c r="G793" s="112"/>
      <c r="J793" s="158"/>
      <c r="K793" s="74"/>
      <c r="L793" s="74"/>
      <c r="M793" s="74"/>
      <c r="N793" s="74"/>
      <c r="O793" s="74"/>
      <c r="P793" s="74"/>
    </row>
    <row r="794" spans="3:16" x14ac:dyDescent="0.25">
      <c r="C794" s="119"/>
      <c r="D794" s="113"/>
      <c r="E794" s="113"/>
      <c r="F794" s="113"/>
      <c r="G794" s="112"/>
      <c r="J794" s="158"/>
      <c r="K794" s="74"/>
      <c r="L794" s="74"/>
      <c r="M794" s="74"/>
      <c r="N794" s="74"/>
      <c r="O794" s="74"/>
      <c r="P794" s="74"/>
    </row>
    <row r="795" spans="3:16" x14ac:dyDescent="0.25">
      <c r="C795" s="119"/>
      <c r="D795" s="113"/>
      <c r="E795" s="113"/>
      <c r="F795" s="113"/>
      <c r="G795" s="112"/>
      <c r="J795" s="158"/>
      <c r="K795" s="74"/>
      <c r="L795" s="74"/>
      <c r="M795" s="74"/>
      <c r="N795" s="74"/>
      <c r="O795" s="74"/>
      <c r="P795" s="74"/>
    </row>
    <row r="796" spans="3:16" x14ac:dyDescent="0.25">
      <c r="C796" s="119"/>
      <c r="D796" s="113"/>
      <c r="E796" s="113"/>
      <c r="F796" s="113"/>
      <c r="G796" s="112"/>
      <c r="J796" s="158"/>
      <c r="K796" s="74"/>
      <c r="L796" s="74"/>
      <c r="M796" s="74"/>
      <c r="N796" s="74"/>
      <c r="O796" s="74"/>
      <c r="P796" s="74"/>
    </row>
    <row r="797" spans="3:16" x14ac:dyDescent="0.25">
      <c r="C797" s="119"/>
      <c r="D797" s="113"/>
      <c r="E797" s="113"/>
      <c r="F797" s="113"/>
      <c r="G797" s="112"/>
      <c r="J797" s="158"/>
      <c r="K797" s="74"/>
      <c r="L797" s="74"/>
      <c r="M797" s="74"/>
      <c r="N797" s="74"/>
      <c r="O797" s="74"/>
      <c r="P797" s="74"/>
    </row>
    <row r="798" spans="3:16" x14ac:dyDescent="0.25">
      <c r="C798" s="119"/>
      <c r="D798" s="113"/>
      <c r="E798" s="113"/>
      <c r="F798" s="113"/>
      <c r="G798" s="112"/>
      <c r="J798" s="158"/>
      <c r="K798" s="74"/>
      <c r="L798" s="74"/>
      <c r="M798" s="74"/>
      <c r="N798" s="74"/>
      <c r="O798" s="74"/>
      <c r="P798" s="74"/>
    </row>
    <row r="799" spans="3:16" x14ac:dyDescent="0.25">
      <c r="C799" s="119"/>
      <c r="D799" s="113"/>
      <c r="E799" s="113"/>
      <c r="F799" s="113"/>
      <c r="G799" s="112"/>
      <c r="J799" s="158"/>
      <c r="K799" s="74"/>
      <c r="L799" s="74"/>
      <c r="M799" s="74"/>
      <c r="N799" s="74"/>
      <c r="O799" s="74"/>
      <c r="P799" s="74"/>
    </row>
    <row r="800" spans="3:16" x14ac:dyDescent="0.25">
      <c r="C800" s="119"/>
      <c r="D800" s="113"/>
      <c r="E800" s="113"/>
      <c r="F800" s="113"/>
      <c r="G800" s="112"/>
      <c r="J800" s="158"/>
      <c r="K800" s="74"/>
      <c r="L800" s="74"/>
      <c r="M800" s="74"/>
      <c r="N800" s="74"/>
      <c r="O800" s="74"/>
      <c r="P800" s="74"/>
    </row>
    <row r="801" spans="3:16" x14ac:dyDescent="0.25">
      <c r="C801" s="119"/>
      <c r="D801" s="113"/>
      <c r="E801" s="113"/>
      <c r="F801" s="113"/>
      <c r="G801" s="112"/>
      <c r="J801" s="158"/>
      <c r="K801" s="74"/>
      <c r="L801" s="74"/>
      <c r="M801" s="74"/>
      <c r="N801" s="74"/>
      <c r="O801" s="74"/>
      <c r="P801" s="74"/>
    </row>
    <row r="802" spans="3:16" x14ac:dyDescent="0.25">
      <c r="C802" s="119"/>
      <c r="D802" s="113"/>
      <c r="E802" s="113"/>
      <c r="F802" s="113"/>
      <c r="G802" s="112"/>
      <c r="J802" s="158"/>
      <c r="K802" s="74"/>
      <c r="L802" s="74"/>
      <c r="M802" s="74"/>
      <c r="N802" s="74"/>
      <c r="O802" s="74"/>
      <c r="P802" s="74"/>
    </row>
    <row r="803" spans="3:16" x14ac:dyDescent="0.25">
      <c r="C803" s="119"/>
      <c r="D803" s="113"/>
      <c r="E803" s="113"/>
      <c r="F803" s="113"/>
      <c r="G803" s="112"/>
      <c r="J803" s="158"/>
      <c r="K803" s="74"/>
      <c r="L803" s="74"/>
      <c r="M803" s="74"/>
      <c r="N803" s="74"/>
      <c r="O803" s="74"/>
      <c r="P803" s="74"/>
    </row>
    <row r="804" spans="3:16" x14ac:dyDescent="0.25">
      <c r="C804" s="119"/>
      <c r="D804" s="113"/>
      <c r="E804" s="113"/>
      <c r="F804" s="113"/>
      <c r="G804" s="112"/>
      <c r="J804" s="158"/>
      <c r="K804" s="74"/>
      <c r="L804" s="74"/>
      <c r="M804" s="74"/>
      <c r="N804" s="74"/>
      <c r="O804" s="74"/>
      <c r="P804" s="74"/>
    </row>
    <row r="805" spans="3:16" x14ac:dyDescent="0.25">
      <c r="C805" s="119"/>
      <c r="D805" s="113"/>
      <c r="E805" s="113"/>
      <c r="F805" s="113"/>
      <c r="G805" s="112"/>
      <c r="J805" s="158"/>
      <c r="K805" s="74"/>
      <c r="L805" s="74"/>
      <c r="M805" s="74"/>
      <c r="N805" s="74"/>
      <c r="O805" s="74"/>
      <c r="P805" s="74"/>
    </row>
    <row r="806" spans="3:16" x14ac:dyDescent="0.25">
      <c r="C806" s="119"/>
      <c r="D806" s="113"/>
      <c r="E806" s="113"/>
      <c r="F806" s="113"/>
      <c r="G806" s="112"/>
      <c r="J806" s="158"/>
      <c r="K806" s="74"/>
      <c r="L806" s="74"/>
      <c r="M806" s="74"/>
      <c r="N806" s="74"/>
      <c r="O806" s="74"/>
      <c r="P806" s="74"/>
    </row>
    <row r="807" spans="3:16" x14ac:dyDescent="0.25">
      <c r="C807" s="119"/>
      <c r="D807" s="113"/>
      <c r="E807" s="113"/>
      <c r="F807" s="113"/>
      <c r="G807" s="112"/>
      <c r="J807" s="158"/>
      <c r="K807" s="74"/>
      <c r="L807" s="74"/>
      <c r="M807" s="74"/>
      <c r="N807" s="74"/>
      <c r="O807" s="74"/>
      <c r="P807" s="74"/>
    </row>
    <row r="808" spans="3:16" x14ac:dyDescent="0.25">
      <c r="C808" s="119"/>
      <c r="D808" s="113"/>
      <c r="E808" s="113"/>
      <c r="F808" s="113"/>
      <c r="G808" s="112"/>
      <c r="J808" s="158"/>
      <c r="K808" s="74"/>
      <c r="L808" s="74"/>
      <c r="M808" s="74"/>
      <c r="N808" s="74"/>
      <c r="O808" s="74"/>
      <c r="P808" s="74"/>
    </row>
    <row r="809" spans="3:16" x14ac:dyDescent="0.25">
      <c r="C809" s="119"/>
      <c r="D809" s="113"/>
      <c r="E809" s="113"/>
      <c r="F809" s="113"/>
      <c r="G809" s="112"/>
      <c r="J809" s="158"/>
      <c r="K809" s="74"/>
      <c r="L809" s="74"/>
      <c r="M809" s="74"/>
      <c r="N809" s="74"/>
      <c r="O809" s="74"/>
      <c r="P809" s="74"/>
    </row>
    <row r="810" spans="3:16" x14ac:dyDescent="0.25">
      <c r="C810" s="119"/>
      <c r="D810" s="113"/>
      <c r="E810" s="113"/>
      <c r="F810" s="113"/>
      <c r="G810" s="112"/>
      <c r="J810" s="158"/>
      <c r="K810" s="74"/>
      <c r="L810" s="74"/>
      <c r="M810" s="74"/>
      <c r="N810" s="74"/>
      <c r="O810" s="74"/>
      <c r="P810" s="74"/>
    </row>
    <row r="811" spans="3:16" x14ac:dyDescent="0.25">
      <c r="C811" s="119"/>
      <c r="D811" s="113"/>
      <c r="E811" s="113"/>
      <c r="F811" s="113"/>
      <c r="G811" s="112"/>
      <c r="J811" s="158"/>
      <c r="K811" s="74"/>
      <c r="L811" s="74"/>
      <c r="M811" s="74"/>
      <c r="N811" s="74"/>
      <c r="O811" s="74"/>
      <c r="P811" s="74"/>
    </row>
    <row r="812" spans="3:16" x14ac:dyDescent="0.25">
      <c r="C812" s="119"/>
      <c r="D812" s="113"/>
      <c r="E812" s="113"/>
      <c r="F812" s="113"/>
      <c r="G812" s="112"/>
      <c r="J812" s="158"/>
      <c r="K812" s="74"/>
      <c r="L812" s="74"/>
      <c r="M812" s="74"/>
      <c r="N812" s="74"/>
      <c r="O812" s="74"/>
      <c r="P812" s="74"/>
    </row>
    <row r="813" spans="3:16" x14ac:dyDescent="0.25">
      <c r="C813" s="119"/>
      <c r="D813" s="113"/>
      <c r="E813" s="113"/>
      <c r="F813" s="113"/>
      <c r="G813" s="112"/>
      <c r="J813" s="158"/>
      <c r="K813" s="74"/>
      <c r="L813" s="74"/>
      <c r="M813" s="74"/>
      <c r="N813" s="74"/>
      <c r="O813" s="74"/>
      <c r="P813" s="74"/>
    </row>
    <row r="814" spans="3:16" x14ac:dyDescent="0.25">
      <c r="C814" s="119"/>
      <c r="D814" s="113"/>
      <c r="E814" s="113"/>
      <c r="F814" s="113"/>
      <c r="G814" s="112"/>
      <c r="J814" s="158"/>
      <c r="K814" s="74"/>
      <c r="L814" s="74"/>
      <c r="M814" s="74"/>
      <c r="N814" s="74"/>
      <c r="O814" s="74"/>
      <c r="P814" s="74"/>
    </row>
    <row r="815" spans="3:16" x14ac:dyDescent="0.25">
      <c r="C815" s="119"/>
      <c r="D815" s="113"/>
      <c r="E815" s="113"/>
      <c r="F815" s="113"/>
      <c r="G815" s="112"/>
      <c r="J815" s="158"/>
      <c r="K815" s="74"/>
      <c r="L815" s="74"/>
      <c r="M815" s="74"/>
      <c r="N815" s="74"/>
      <c r="O815" s="74"/>
      <c r="P815" s="74"/>
    </row>
    <row r="816" spans="3:16" x14ac:dyDescent="0.25">
      <c r="C816" s="119"/>
      <c r="D816" s="113"/>
      <c r="E816" s="113"/>
      <c r="F816" s="113"/>
      <c r="G816" s="112"/>
      <c r="J816" s="158"/>
      <c r="K816" s="74"/>
      <c r="L816" s="74"/>
      <c r="M816" s="74"/>
      <c r="N816" s="74"/>
      <c r="O816" s="74"/>
      <c r="P816" s="74"/>
    </row>
    <row r="817" spans="3:16" x14ac:dyDescent="0.25">
      <c r="C817" s="119"/>
      <c r="D817" s="113"/>
      <c r="E817" s="113"/>
      <c r="F817" s="113"/>
      <c r="G817" s="112"/>
      <c r="J817" s="158"/>
      <c r="K817" s="74"/>
      <c r="L817" s="74"/>
      <c r="M817" s="74"/>
      <c r="N817" s="74"/>
      <c r="O817" s="74"/>
      <c r="P817" s="74"/>
    </row>
    <row r="818" spans="3:16" x14ac:dyDescent="0.25">
      <c r="C818" s="119"/>
      <c r="D818" s="113"/>
      <c r="E818" s="113"/>
      <c r="F818" s="113"/>
      <c r="G818" s="112"/>
      <c r="J818" s="158"/>
      <c r="K818" s="74"/>
      <c r="L818" s="74"/>
      <c r="M818" s="74"/>
      <c r="N818" s="74"/>
      <c r="O818" s="74"/>
      <c r="P818" s="74"/>
    </row>
    <row r="819" spans="3:16" x14ac:dyDescent="0.25">
      <c r="C819" s="119"/>
      <c r="D819" s="113"/>
      <c r="E819" s="113"/>
      <c r="F819" s="113"/>
      <c r="G819" s="112"/>
      <c r="J819" s="158"/>
      <c r="K819" s="74"/>
      <c r="L819" s="74"/>
      <c r="M819" s="74"/>
      <c r="N819" s="74"/>
      <c r="O819" s="74"/>
      <c r="P819" s="74"/>
    </row>
    <row r="820" spans="3:16" x14ac:dyDescent="0.25">
      <c r="C820" s="119"/>
      <c r="D820" s="113"/>
      <c r="E820" s="113"/>
      <c r="F820" s="113"/>
      <c r="G820" s="112"/>
      <c r="J820" s="158"/>
      <c r="K820" s="74"/>
      <c r="L820" s="74"/>
      <c r="M820" s="74"/>
      <c r="N820" s="74"/>
      <c r="O820" s="74"/>
      <c r="P820" s="74"/>
    </row>
    <row r="821" spans="3:16" x14ac:dyDescent="0.25">
      <c r="C821" s="119"/>
      <c r="D821" s="113"/>
      <c r="E821" s="113"/>
      <c r="F821" s="113"/>
      <c r="G821" s="112"/>
      <c r="J821" s="158"/>
      <c r="K821" s="74"/>
      <c r="L821" s="74"/>
      <c r="M821" s="74"/>
      <c r="N821" s="74"/>
      <c r="O821" s="74"/>
      <c r="P821" s="74"/>
    </row>
    <row r="822" spans="3:16" x14ac:dyDescent="0.25">
      <c r="C822" s="119"/>
      <c r="D822" s="113"/>
      <c r="E822" s="113"/>
      <c r="F822" s="113"/>
      <c r="G822" s="112"/>
      <c r="J822" s="158"/>
      <c r="K822" s="74"/>
      <c r="L822" s="74"/>
      <c r="M822" s="74"/>
      <c r="N822" s="74"/>
      <c r="O822" s="74"/>
      <c r="P822" s="74"/>
    </row>
    <row r="823" spans="3:16" x14ac:dyDescent="0.25">
      <c r="C823" s="119"/>
      <c r="D823" s="113"/>
      <c r="E823" s="113"/>
      <c r="F823" s="113"/>
      <c r="G823" s="112"/>
      <c r="J823" s="158"/>
      <c r="K823" s="74"/>
      <c r="L823" s="74"/>
      <c r="M823" s="74"/>
      <c r="N823" s="74"/>
      <c r="O823" s="74"/>
      <c r="P823" s="74"/>
    </row>
    <row r="824" spans="3:16" x14ac:dyDescent="0.25">
      <c r="C824" s="119"/>
      <c r="D824" s="113"/>
      <c r="E824" s="113"/>
      <c r="F824" s="113"/>
      <c r="G824" s="112"/>
      <c r="J824" s="158"/>
      <c r="K824" s="74"/>
      <c r="L824" s="74"/>
      <c r="M824" s="74"/>
      <c r="N824" s="74"/>
      <c r="O824" s="74"/>
      <c r="P824" s="74"/>
    </row>
    <row r="825" spans="3:16" x14ac:dyDescent="0.25">
      <c r="C825" s="119"/>
      <c r="D825" s="113"/>
      <c r="E825" s="113"/>
      <c r="F825" s="113"/>
      <c r="G825" s="112"/>
      <c r="J825" s="158"/>
      <c r="K825" s="74"/>
      <c r="L825" s="74"/>
      <c r="M825" s="74"/>
      <c r="N825" s="74"/>
      <c r="O825" s="74"/>
      <c r="P825" s="74"/>
    </row>
    <row r="826" spans="3:16" x14ac:dyDescent="0.25">
      <c r="C826" s="119"/>
      <c r="D826" s="113"/>
      <c r="E826" s="113"/>
      <c r="F826" s="113"/>
      <c r="G826" s="112"/>
      <c r="J826" s="158"/>
      <c r="K826" s="74"/>
      <c r="L826" s="74"/>
      <c r="M826" s="74"/>
      <c r="N826" s="74"/>
      <c r="O826" s="74"/>
      <c r="P826" s="74"/>
    </row>
    <row r="827" spans="3:16" x14ac:dyDescent="0.25">
      <c r="C827" s="119"/>
      <c r="D827" s="113"/>
      <c r="E827" s="113"/>
      <c r="F827" s="113"/>
      <c r="G827" s="112"/>
      <c r="J827" s="158"/>
      <c r="K827" s="74"/>
      <c r="L827" s="74"/>
      <c r="M827" s="74"/>
      <c r="N827" s="74"/>
      <c r="O827" s="74"/>
      <c r="P827" s="74"/>
    </row>
    <row r="828" spans="3:16" x14ac:dyDescent="0.25">
      <c r="C828" s="119"/>
      <c r="D828" s="113"/>
      <c r="E828" s="113"/>
      <c r="F828" s="113"/>
      <c r="G828" s="112"/>
      <c r="J828" s="158"/>
      <c r="K828" s="74"/>
      <c r="L828" s="74"/>
      <c r="M828" s="74"/>
      <c r="N828" s="74"/>
      <c r="O828" s="74"/>
      <c r="P828" s="74"/>
    </row>
    <row r="829" spans="3:16" x14ac:dyDescent="0.25">
      <c r="C829" s="119"/>
      <c r="D829" s="113"/>
      <c r="E829" s="113"/>
      <c r="F829" s="113"/>
      <c r="G829" s="112"/>
      <c r="J829" s="158"/>
      <c r="K829" s="74"/>
      <c r="L829" s="74"/>
      <c r="M829" s="74"/>
      <c r="N829" s="74"/>
      <c r="O829" s="74"/>
      <c r="P829" s="74"/>
    </row>
    <row r="830" spans="3:16" x14ac:dyDescent="0.25">
      <c r="C830" s="119"/>
      <c r="D830" s="113"/>
      <c r="E830" s="113"/>
      <c r="F830" s="113"/>
      <c r="G830" s="112"/>
      <c r="J830" s="158"/>
      <c r="K830" s="74"/>
      <c r="L830" s="74"/>
      <c r="M830" s="74"/>
      <c r="N830" s="74"/>
      <c r="O830" s="74"/>
      <c r="P830" s="74"/>
    </row>
    <row r="831" spans="3:16" x14ac:dyDescent="0.25">
      <c r="C831" s="119"/>
      <c r="D831" s="113"/>
      <c r="E831" s="113"/>
      <c r="F831" s="113"/>
      <c r="G831" s="112"/>
      <c r="J831" s="158"/>
      <c r="K831" s="74"/>
      <c r="L831" s="74"/>
      <c r="M831" s="74"/>
      <c r="N831" s="74"/>
      <c r="O831" s="74"/>
      <c r="P831" s="74"/>
    </row>
    <row r="832" spans="3:16" x14ac:dyDescent="0.25">
      <c r="C832" s="119"/>
      <c r="D832" s="113"/>
      <c r="E832" s="113"/>
      <c r="F832" s="113"/>
      <c r="G832" s="112"/>
      <c r="J832" s="158"/>
      <c r="K832" s="74"/>
      <c r="L832" s="74"/>
      <c r="M832" s="74"/>
      <c r="N832" s="74"/>
      <c r="O832" s="74"/>
      <c r="P832" s="74"/>
    </row>
    <row r="833" spans="3:16" x14ac:dyDescent="0.25">
      <c r="C833" s="119"/>
      <c r="D833" s="113"/>
      <c r="E833" s="113"/>
      <c r="F833" s="113"/>
      <c r="G833" s="112"/>
      <c r="J833" s="158"/>
      <c r="K833" s="74"/>
      <c r="L833" s="74"/>
      <c r="M833" s="74"/>
      <c r="N833" s="74"/>
      <c r="O833" s="74"/>
      <c r="P833" s="74"/>
    </row>
    <row r="834" spans="3:16" x14ac:dyDescent="0.25">
      <c r="C834" s="119"/>
      <c r="D834" s="113"/>
      <c r="E834" s="113"/>
      <c r="F834" s="113"/>
      <c r="G834" s="112"/>
      <c r="J834" s="158"/>
      <c r="K834" s="74"/>
      <c r="L834" s="74"/>
      <c r="M834" s="74"/>
      <c r="N834" s="74"/>
      <c r="O834" s="74"/>
      <c r="P834" s="74"/>
    </row>
    <row r="835" spans="3:16" x14ac:dyDescent="0.25">
      <c r="C835" s="119"/>
      <c r="D835" s="113"/>
      <c r="E835" s="113"/>
      <c r="F835" s="113"/>
      <c r="G835" s="112"/>
      <c r="J835" s="158"/>
      <c r="K835" s="74"/>
      <c r="L835" s="74"/>
      <c r="M835" s="74"/>
      <c r="N835" s="74"/>
      <c r="O835" s="74"/>
      <c r="P835" s="74"/>
    </row>
    <row r="836" spans="3:16" x14ac:dyDescent="0.25">
      <c r="C836" s="119"/>
      <c r="D836" s="113"/>
      <c r="E836" s="113"/>
      <c r="F836" s="113"/>
      <c r="G836" s="112"/>
      <c r="J836" s="158"/>
      <c r="K836" s="74"/>
      <c r="L836" s="74"/>
      <c r="M836" s="74"/>
      <c r="N836" s="74"/>
      <c r="O836" s="74"/>
      <c r="P836" s="74"/>
    </row>
    <row r="837" spans="3:16" x14ac:dyDescent="0.25">
      <c r="C837" s="119"/>
      <c r="D837" s="113"/>
      <c r="E837" s="113"/>
      <c r="F837" s="113"/>
      <c r="G837" s="112"/>
      <c r="J837" s="158"/>
      <c r="K837" s="74"/>
      <c r="L837" s="74"/>
      <c r="M837" s="74"/>
      <c r="N837" s="74"/>
      <c r="O837" s="74"/>
      <c r="P837" s="74"/>
    </row>
    <row r="838" spans="3:16" x14ac:dyDescent="0.25">
      <c r="C838" s="119"/>
      <c r="D838" s="113"/>
      <c r="E838" s="113"/>
      <c r="F838" s="113"/>
      <c r="G838" s="112"/>
      <c r="J838" s="158"/>
      <c r="K838" s="74"/>
      <c r="L838" s="74"/>
      <c r="M838" s="74"/>
      <c r="N838" s="74"/>
      <c r="O838" s="74"/>
      <c r="P838" s="74"/>
    </row>
    <row r="839" spans="3:16" x14ac:dyDescent="0.25">
      <c r="C839" s="119"/>
      <c r="D839" s="113"/>
      <c r="E839" s="113"/>
      <c r="F839" s="113"/>
      <c r="G839" s="112"/>
      <c r="J839" s="158"/>
      <c r="K839" s="74"/>
      <c r="L839" s="74"/>
      <c r="M839" s="74"/>
      <c r="N839" s="74"/>
      <c r="O839" s="74"/>
      <c r="P839" s="74"/>
    </row>
    <row r="840" spans="3:16" x14ac:dyDescent="0.25">
      <c r="C840" s="119"/>
      <c r="D840" s="113"/>
      <c r="E840" s="113"/>
      <c r="F840" s="113"/>
      <c r="G840" s="112"/>
      <c r="J840" s="158"/>
      <c r="K840" s="74"/>
      <c r="L840" s="74"/>
      <c r="M840" s="74"/>
      <c r="N840" s="74"/>
      <c r="O840" s="74"/>
      <c r="P840" s="74"/>
    </row>
    <row r="841" spans="3:16" x14ac:dyDescent="0.25">
      <c r="C841" s="119"/>
      <c r="D841" s="113"/>
      <c r="E841" s="113"/>
      <c r="F841" s="113"/>
      <c r="G841" s="112"/>
      <c r="J841" s="158"/>
      <c r="K841" s="74"/>
      <c r="L841" s="74"/>
      <c r="M841" s="74"/>
      <c r="N841" s="74"/>
      <c r="O841" s="74"/>
      <c r="P841" s="74"/>
    </row>
    <row r="842" spans="3:16" x14ac:dyDescent="0.25">
      <c r="C842" s="119"/>
      <c r="D842" s="113"/>
      <c r="E842" s="113"/>
      <c r="F842" s="113"/>
      <c r="G842" s="112"/>
      <c r="J842" s="158"/>
      <c r="K842" s="74"/>
      <c r="L842" s="74"/>
      <c r="M842" s="74"/>
      <c r="N842" s="74"/>
      <c r="O842" s="74"/>
      <c r="P842" s="74"/>
    </row>
    <row r="843" spans="3:16" x14ac:dyDescent="0.25">
      <c r="C843" s="119"/>
      <c r="D843" s="113"/>
      <c r="E843" s="113"/>
      <c r="F843" s="113"/>
      <c r="G843" s="112"/>
      <c r="J843" s="158"/>
      <c r="K843" s="74"/>
      <c r="L843" s="74"/>
      <c r="M843" s="74"/>
      <c r="N843" s="74"/>
      <c r="O843" s="74"/>
      <c r="P843" s="74"/>
    </row>
    <row r="844" spans="3:16" x14ac:dyDescent="0.25">
      <c r="C844" s="119"/>
      <c r="D844" s="113"/>
      <c r="E844" s="113"/>
      <c r="F844" s="113"/>
      <c r="G844" s="112"/>
      <c r="J844" s="158"/>
      <c r="K844" s="74"/>
      <c r="L844" s="74"/>
      <c r="M844" s="74"/>
      <c r="N844" s="74"/>
      <c r="O844" s="74"/>
      <c r="P844" s="74"/>
    </row>
    <row r="845" spans="3:16" x14ac:dyDescent="0.25">
      <c r="C845" s="119"/>
      <c r="D845" s="113"/>
      <c r="E845" s="113"/>
      <c r="F845" s="113"/>
      <c r="G845" s="112"/>
      <c r="J845" s="158"/>
      <c r="K845" s="74"/>
      <c r="L845" s="74"/>
      <c r="M845" s="74"/>
      <c r="N845" s="74"/>
      <c r="O845" s="74"/>
      <c r="P845" s="74"/>
    </row>
    <row r="846" spans="3:16" x14ac:dyDescent="0.25">
      <c r="C846" s="119"/>
      <c r="D846" s="113"/>
      <c r="E846" s="113"/>
      <c r="F846" s="113"/>
      <c r="G846" s="112"/>
      <c r="J846" s="158"/>
      <c r="K846" s="74"/>
      <c r="L846" s="74"/>
      <c r="M846" s="74"/>
      <c r="N846" s="74"/>
      <c r="O846" s="74"/>
      <c r="P846" s="74"/>
    </row>
    <row r="847" spans="3:16" x14ac:dyDescent="0.25">
      <c r="C847" s="119"/>
      <c r="D847" s="113"/>
      <c r="E847" s="113"/>
      <c r="F847" s="113"/>
      <c r="G847" s="112"/>
      <c r="J847" s="158"/>
      <c r="K847" s="74"/>
      <c r="L847" s="74"/>
      <c r="M847" s="74"/>
      <c r="N847" s="74"/>
      <c r="O847" s="74"/>
      <c r="P847" s="74"/>
    </row>
    <row r="848" spans="3:16" x14ac:dyDescent="0.25">
      <c r="C848" s="119"/>
      <c r="D848" s="113"/>
      <c r="E848" s="113"/>
      <c r="F848" s="113"/>
      <c r="G848" s="112"/>
      <c r="J848" s="158"/>
      <c r="K848" s="74"/>
      <c r="L848" s="74"/>
      <c r="M848" s="74"/>
      <c r="N848" s="74"/>
      <c r="O848" s="74"/>
      <c r="P848" s="74"/>
    </row>
    <row r="849" spans="3:16" x14ac:dyDescent="0.25">
      <c r="C849" s="119"/>
      <c r="D849" s="113"/>
      <c r="E849" s="113"/>
      <c r="F849" s="113"/>
      <c r="G849" s="112"/>
      <c r="J849" s="158"/>
      <c r="K849" s="74"/>
      <c r="L849" s="74"/>
      <c r="M849" s="74"/>
      <c r="N849" s="74"/>
      <c r="O849" s="74"/>
      <c r="P849" s="74"/>
    </row>
    <row r="850" spans="3:16" x14ac:dyDescent="0.25">
      <c r="C850" s="119"/>
      <c r="D850" s="113"/>
      <c r="E850" s="113"/>
      <c r="F850" s="113"/>
      <c r="G850" s="112"/>
      <c r="J850" s="158"/>
      <c r="K850" s="74"/>
      <c r="L850" s="74"/>
      <c r="M850" s="74"/>
      <c r="N850" s="74"/>
      <c r="O850" s="74"/>
      <c r="P850" s="74"/>
    </row>
    <row r="851" spans="3:16" x14ac:dyDescent="0.25">
      <c r="C851" s="119"/>
      <c r="D851" s="113"/>
      <c r="E851" s="113"/>
      <c r="F851" s="113"/>
      <c r="G851" s="112"/>
      <c r="J851" s="158"/>
      <c r="K851" s="74"/>
      <c r="L851" s="74"/>
      <c r="M851" s="74"/>
      <c r="N851" s="74"/>
      <c r="O851" s="74"/>
      <c r="P851" s="74"/>
    </row>
    <row r="852" spans="3:16" x14ac:dyDescent="0.25">
      <c r="C852" s="119"/>
      <c r="D852" s="113"/>
      <c r="E852" s="113"/>
      <c r="F852" s="113"/>
      <c r="G852" s="112"/>
      <c r="J852" s="158"/>
      <c r="K852" s="74"/>
      <c r="L852" s="74"/>
      <c r="M852" s="74"/>
      <c r="N852" s="74"/>
      <c r="O852" s="74"/>
      <c r="P852" s="74"/>
    </row>
    <row r="853" spans="3:16" x14ac:dyDescent="0.25">
      <c r="C853" s="119"/>
      <c r="D853" s="113"/>
      <c r="E853" s="113"/>
      <c r="F853" s="113"/>
      <c r="G853" s="112"/>
      <c r="J853" s="158"/>
      <c r="K853" s="74"/>
      <c r="L853" s="74"/>
      <c r="M853" s="74"/>
      <c r="N853" s="74"/>
      <c r="O853" s="74"/>
      <c r="P853" s="74"/>
    </row>
    <row r="854" spans="3:16" x14ac:dyDescent="0.25">
      <c r="C854" s="119"/>
      <c r="D854" s="113"/>
      <c r="E854" s="113"/>
      <c r="F854" s="113"/>
      <c r="G854" s="112"/>
      <c r="J854" s="158"/>
      <c r="K854" s="74"/>
      <c r="L854" s="74"/>
      <c r="M854" s="74"/>
      <c r="N854" s="74"/>
      <c r="O854" s="74"/>
      <c r="P854" s="74"/>
    </row>
    <row r="855" spans="3:16" x14ac:dyDescent="0.25">
      <c r="C855" s="119"/>
      <c r="D855" s="113"/>
      <c r="E855" s="113"/>
      <c r="F855" s="113"/>
      <c r="G855" s="112"/>
      <c r="J855" s="158"/>
      <c r="K855" s="74"/>
      <c r="L855" s="74"/>
      <c r="M855" s="74"/>
      <c r="N855" s="74"/>
      <c r="O855" s="74"/>
      <c r="P855" s="74"/>
    </row>
    <row r="856" spans="3:16" x14ac:dyDescent="0.25">
      <c r="C856" s="119"/>
      <c r="D856" s="113"/>
      <c r="E856" s="113"/>
      <c r="F856" s="113"/>
      <c r="G856" s="112"/>
      <c r="J856" s="158"/>
      <c r="K856" s="74"/>
      <c r="L856" s="74"/>
      <c r="M856" s="74"/>
      <c r="N856" s="74"/>
      <c r="O856" s="74"/>
      <c r="P856" s="74"/>
    </row>
    <row r="857" spans="3:16" x14ac:dyDescent="0.25">
      <c r="C857" s="119"/>
      <c r="D857" s="113"/>
      <c r="E857" s="113"/>
      <c r="F857" s="113"/>
      <c r="G857" s="112"/>
      <c r="J857" s="158"/>
      <c r="K857" s="74"/>
      <c r="L857" s="74"/>
      <c r="M857" s="74"/>
      <c r="N857" s="74"/>
      <c r="O857" s="74"/>
      <c r="P857" s="74"/>
    </row>
    <row r="858" spans="3:16" x14ac:dyDescent="0.25">
      <c r="C858" s="119"/>
      <c r="D858" s="113"/>
      <c r="E858" s="113"/>
      <c r="F858" s="113"/>
      <c r="G858" s="112"/>
      <c r="J858" s="158"/>
      <c r="K858" s="74"/>
      <c r="L858" s="74"/>
      <c r="M858" s="74"/>
      <c r="N858" s="74"/>
      <c r="O858" s="74"/>
      <c r="P858" s="74"/>
    </row>
    <row r="859" spans="3:16" x14ac:dyDescent="0.25">
      <c r="C859" s="119"/>
      <c r="D859" s="113"/>
      <c r="E859" s="113"/>
      <c r="F859" s="113"/>
      <c r="G859" s="112"/>
      <c r="J859" s="158"/>
      <c r="K859" s="74"/>
      <c r="L859" s="74"/>
      <c r="M859" s="74"/>
      <c r="N859" s="74"/>
      <c r="O859" s="74"/>
      <c r="P859" s="74"/>
    </row>
    <row r="860" spans="3:16" x14ac:dyDescent="0.25">
      <c r="C860" s="119"/>
      <c r="D860" s="113"/>
      <c r="E860" s="113"/>
      <c r="F860" s="113"/>
      <c r="G860" s="112"/>
      <c r="J860" s="158"/>
      <c r="K860" s="74"/>
      <c r="L860" s="74"/>
      <c r="M860" s="74"/>
      <c r="N860" s="74"/>
      <c r="O860" s="74"/>
      <c r="P860" s="74"/>
    </row>
    <row r="861" spans="3:16" x14ac:dyDescent="0.25">
      <c r="C861" s="119"/>
      <c r="D861" s="113"/>
      <c r="E861" s="113"/>
      <c r="F861" s="113"/>
      <c r="G861" s="112"/>
      <c r="J861" s="158"/>
      <c r="K861" s="74"/>
      <c r="L861" s="74"/>
      <c r="M861" s="74"/>
      <c r="N861" s="74"/>
      <c r="O861" s="74"/>
      <c r="P861" s="74"/>
    </row>
    <row r="862" spans="3:16" x14ac:dyDescent="0.25">
      <c r="C862" s="119"/>
      <c r="D862" s="113"/>
      <c r="E862" s="113"/>
      <c r="F862" s="113"/>
      <c r="G862" s="112"/>
      <c r="J862" s="158"/>
      <c r="K862" s="74"/>
      <c r="L862" s="74"/>
      <c r="M862" s="74"/>
      <c r="N862" s="74"/>
      <c r="O862" s="74"/>
      <c r="P862" s="74"/>
    </row>
    <row r="863" spans="3:16" x14ac:dyDescent="0.25">
      <c r="C863" s="119"/>
      <c r="D863" s="113"/>
      <c r="E863" s="113"/>
      <c r="F863" s="113"/>
      <c r="G863" s="112"/>
      <c r="J863" s="158"/>
      <c r="K863" s="74"/>
      <c r="L863" s="74"/>
      <c r="M863" s="74"/>
      <c r="N863" s="74"/>
      <c r="O863" s="74"/>
      <c r="P863" s="74"/>
    </row>
    <row r="864" spans="3:16" x14ac:dyDescent="0.25">
      <c r="C864" s="119"/>
      <c r="D864" s="113"/>
      <c r="E864" s="113"/>
      <c r="F864" s="113"/>
      <c r="G864" s="112"/>
      <c r="J864" s="158"/>
      <c r="K864" s="74"/>
      <c r="L864" s="74"/>
      <c r="M864" s="74"/>
      <c r="N864" s="74"/>
      <c r="O864" s="74"/>
      <c r="P864" s="74"/>
    </row>
    <row r="865" spans="3:16" x14ac:dyDescent="0.25">
      <c r="C865" s="119"/>
      <c r="D865" s="113"/>
      <c r="E865" s="113"/>
      <c r="F865" s="113"/>
      <c r="G865" s="112"/>
      <c r="J865" s="158"/>
      <c r="K865" s="74"/>
      <c r="L865" s="74"/>
      <c r="M865" s="74"/>
      <c r="N865" s="74"/>
      <c r="O865" s="74"/>
      <c r="P865" s="74"/>
    </row>
    <row r="866" spans="3:16" x14ac:dyDescent="0.25">
      <c r="C866" s="119"/>
      <c r="D866" s="113"/>
      <c r="E866" s="113"/>
      <c r="F866" s="113"/>
      <c r="G866" s="112"/>
      <c r="J866" s="158"/>
      <c r="K866" s="74"/>
      <c r="L866" s="74"/>
      <c r="M866" s="74"/>
      <c r="N866" s="74"/>
      <c r="O866" s="74"/>
      <c r="P866" s="74"/>
    </row>
    <row r="867" spans="3:16" x14ac:dyDescent="0.25">
      <c r="C867" s="119"/>
      <c r="D867" s="113"/>
      <c r="E867" s="113"/>
      <c r="F867" s="113"/>
      <c r="G867" s="112"/>
      <c r="J867" s="158"/>
      <c r="K867" s="74"/>
      <c r="L867" s="74"/>
      <c r="M867" s="74"/>
      <c r="N867" s="74"/>
      <c r="O867" s="74"/>
      <c r="P867" s="74"/>
    </row>
    <row r="868" spans="3:16" x14ac:dyDescent="0.25">
      <c r="C868" s="119"/>
      <c r="D868" s="113"/>
      <c r="E868" s="113"/>
      <c r="F868" s="113"/>
      <c r="G868" s="112"/>
      <c r="J868" s="158"/>
      <c r="K868" s="74"/>
      <c r="L868" s="74"/>
      <c r="M868" s="74"/>
      <c r="N868" s="74"/>
      <c r="O868" s="74"/>
      <c r="P868" s="74"/>
    </row>
    <row r="869" spans="3:16" x14ac:dyDescent="0.25">
      <c r="C869" s="119"/>
      <c r="D869" s="113"/>
      <c r="E869" s="113"/>
      <c r="F869" s="113"/>
      <c r="G869" s="112"/>
      <c r="J869" s="158"/>
      <c r="K869" s="74"/>
      <c r="L869" s="74"/>
      <c r="M869" s="74"/>
      <c r="N869" s="74"/>
      <c r="O869" s="74"/>
      <c r="P869" s="74"/>
    </row>
    <row r="870" spans="3:16" x14ac:dyDescent="0.25">
      <c r="C870" s="119"/>
      <c r="D870" s="113"/>
      <c r="E870" s="113"/>
      <c r="F870" s="113"/>
      <c r="G870" s="112"/>
      <c r="J870" s="158"/>
      <c r="K870" s="74"/>
      <c r="L870" s="74"/>
      <c r="M870" s="74"/>
      <c r="N870" s="74"/>
      <c r="O870" s="74"/>
      <c r="P870" s="74"/>
    </row>
    <row r="871" spans="3:16" x14ac:dyDescent="0.25">
      <c r="C871" s="119"/>
      <c r="D871" s="113"/>
      <c r="E871" s="113"/>
      <c r="F871" s="113"/>
      <c r="G871" s="112"/>
      <c r="J871" s="158"/>
      <c r="K871" s="74"/>
      <c r="L871" s="74"/>
      <c r="M871" s="74"/>
      <c r="N871" s="74"/>
      <c r="O871" s="74"/>
      <c r="P871" s="74"/>
    </row>
    <row r="872" spans="3:16" x14ac:dyDescent="0.25">
      <c r="C872" s="119"/>
      <c r="D872" s="113"/>
      <c r="E872" s="113"/>
      <c r="F872" s="113"/>
      <c r="G872" s="112"/>
      <c r="J872" s="158"/>
      <c r="K872" s="74"/>
      <c r="L872" s="74"/>
      <c r="M872" s="74"/>
      <c r="N872" s="74"/>
      <c r="O872" s="74"/>
      <c r="P872" s="74"/>
    </row>
    <row r="873" spans="3:16" x14ac:dyDescent="0.25">
      <c r="C873" s="119"/>
      <c r="D873" s="113"/>
      <c r="E873" s="113"/>
      <c r="F873" s="113"/>
      <c r="G873" s="112"/>
      <c r="J873" s="158"/>
      <c r="K873" s="74"/>
      <c r="L873" s="74"/>
      <c r="M873" s="74"/>
      <c r="N873" s="74"/>
      <c r="O873" s="74"/>
      <c r="P873" s="74"/>
    </row>
    <row r="874" spans="3:16" x14ac:dyDescent="0.25">
      <c r="C874" s="119"/>
      <c r="D874" s="113"/>
      <c r="E874" s="113"/>
      <c r="F874" s="113"/>
      <c r="G874" s="112"/>
      <c r="J874" s="158"/>
      <c r="K874" s="74"/>
      <c r="L874" s="74"/>
      <c r="M874" s="74"/>
      <c r="N874" s="74"/>
      <c r="O874" s="74"/>
      <c r="P874" s="74"/>
    </row>
    <row r="875" spans="3:16" x14ac:dyDescent="0.25">
      <c r="C875" s="119"/>
      <c r="D875" s="113"/>
      <c r="E875" s="113"/>
      <c r="F875" s="113"/>
      <c r="G875" s="112"/>
      <c r="J875" s="158"/>
      <c r="K875" s="74"/>
      <c r="L875" s="74"/>
      <c r="M875" s="74"/>
      <c r="N875" s="74"/>
      <c r="O875" s="74"/>
      <c r="P875" s="74"/>
    </row>
    <row r="876" spans="3:16" x14ac:dyDescent="0.25">
      <c r="C876" s="119"/>
      <c r="D876" s="113"/>
      <c r="E876" s="113"/>
      <c r="F876" s="113"/>
      <c r="G876" s="112"/>
      <c r="J876" s="158"/>
      <c r="K876" s="74"/>
      <c r="L876" s="74"/>
      <c r="M876" s="74"/>
      <c r="N876" s="74"/>
      <c r="O876" s="74"/>
      <c r="P876" s="74"/>
    </row>
    <row r="877" spans="3:16" x14ac:dyDescent="0.25">
      <c r="C877" s="119"/>
      <c r="D877" s="113"/>
      <c r="E877" s="113"/>
      <c r="F877" s="113"/>
      <c r="G877" s="112"/>
      <c r="J877" s="158"/>
      <c r="K877" s="74"/>
      <c r="L877" s="74"/>
      <c r="M877" s="74"/>
      <c r="N877" s="74"/>
      <c r="O877" s="74"/>
      <c r="P877" s="74"/>
    </row>
    <row r="878" spans="3:16" x14ac:dyDescent="0.25">
      <c r="C878" s="119"/>
      <c r="D878" s="113"/>
      <c r="E878" s="113"/>
      <c r="F878" s="113"/>
      <c r="G878" s="112"/>
      <c r="J878" s="158"/>
      <c r="K878" s="74"/>
      <c r="L878" s="74"/>
      <c r="M878" s="74"/>
      <c r="N878" s="74"/>
      <c r="O878" s="74"/>
      <c r="P878" s="74"/>
    </row>
    <row r="879" spans="3:16" x14ac:dyDescent="0.25">
      <c r="C879" s="119"/>
      <c r="D879" s="113"/>
      <c r="E879" s="113"/>
      <c r="F879" s="113"/>
      <c r="G879" s="112"/>
      <c r="J879" s="158"/>
      <c r="K879" s="74"/>
      <c r="L879" s="74"/>
      <c r="M879" s="74"/>
      <c r="N879" s="74"/>
      <c r="O879" s="74"/>
      <c r="P879" s="74"/>
    </row>
    <row r="880" spans="3:16" x14ac:dyDescent="0.25">
      <c r="C880" s="119"/>
      <c r="D880" s="113"/>
      <c r="E880" s="113"/>
      <c r="F880" s="113"/>
      <c r="G880" s="112"/>
      <c r="J880" s="158"/>
      <c r="K880" s="74"/>
      <c r="L880" s="74"/>
      <c r="M880" s="74"/>
      <c r="N880" s="74"/>
      <c r="O880" s="74"/>
      <c r="P880" s="74"/>
    </row>
    <row r="881" spans="3:16" x14ac:dyDescent="0.25">
      <c r="C881" s="119"/>
      <c r="D881" s="113"/>
      <c r="E881" s="113"/>
      <c r="F881" s="113"/>
      <c r="G881" s="112"/>
      <c r="J881" s="158"/>
      <c r="K881" s="74"/>
      <c r="L881" s="74"/>
      <c r="M881" s="74"/>
      <c r="N881" s="74"/>
      <c r="O881" s="74"/>
      <c r="P881" s="74"/>
    </row>
    <row r="882" spans="3:16" x14ac:dyDescent="0.25">
      <c r="C882" s="119"/>
      <c r="D882" s="113"/>
      <c r="E882" s="113"/>
      <c r="F882" s="113"/>
      <c r="G882" s="112"/>
      <c r="J882" s="158"/>
      <c r="K882" s="74"/>
      <c r="L882" s="74"/>
      <c r="M882" s="74"/>
      <c r="N882" s="74"/>
      <c r="O882" s="74"/>
      <c r="P882" s="74"/>
    </row>
    <row r="883" spans="3:16" x14ac:dyDescent="0.25">
      <c r="C883" s="119"/>
      <c r="D883" s="113"/>
      <c r="E883" s="113"/>
      <c r="F883" s="113"/>
      <c r="G883" s="112"/>
      <c r="J883" s="158"/>
      <c r="K883" s="74"/>
      <c r="L883" s="74"/>
      <c r="M883" s="74"/>
      <c r="N883" s="74"/>
      <c r="O883" s="74"/>
      <c r="P883" s="74"/>
    </row>
    <row r="884" spans="3:16" x14ac:dyDescent="0.25">
      <c r="C884" s="119"/>
      <c r="D884" s="113"/>
      <c r="E884" s="113"/>
      <c r="F884" s="113"/>
      <c r="G884" s="112"/>
      <c r="J884" s="158"/>
      <c r="K884" s="74"/>
      <c r="L884" s="74"/>
      <c r="M884" s="74"/>
      <c r="N884" s="74"/>
      <c r="O884" s="74"/>
      <c r="P884" s="74"/>
    </row>
    <row r="885" spans="3:16" x14ac:dyDescent="0.25">
      <c r="C885" s="119"/>
      <c r="D885" s="113"/>
      <c r="E885" s="113"/>
      <c r="F885" s="113"/>
      <c r="G885" s="112"/>
      <c r="J885" s="158"/>
      <c r="K885" s="74"/>
      <c r="L885" s="74"/>
      <c r="M885" s="74"/>
      <c r="N885" s="74"/>
      <c r="O885" s="74"/>
      <c r="P885" s="74"/>
    </row>
    <row r="886" spans="3:16" x14ac:dyDescent="0.25">
      <c r="C886" s="119"/>
      <c r="D886" s="113"/>
      <c r="E886" s="113"/>
      <c r="F886" s="113"/>
      <c r="G886" s="112"/>
      <c r="J886" s="158"/>
      <c r="K886" s="74"/>
      <c r="L886" s="74"/>
      <c r="M886" s="74"/>
      <c r="N886" s="74"/>
      <c r="O886" s="74"/>
      <c r="P886" s="74"/>
    </row>
    <row r="887" spans="3:16" x14ac:dyDescent="0.25">
      <c r="C887" s="119"/>
      <c r="D887" s="113"/>
      <c r="E887" s="113"/>
      <c r="F887" s="113"/>
      <c r="G887" s="112"/>
      <c r="J887" s="158"/>
      <c r="K887" s="74"/>
      <c r="L887" s="74"/>
      <c r="M887" s="74"/>
      <c r="N887" s="74"/>
      <c r="O887" s="74"/>
      <c r="P887" s="74"/>
    </row>
    <row r="888" spans="3:16" x14ac:dyDescent="0.25">
      <c r="C888" s="119"/>
      <c r="D888" s="113"/>
      <c r="E888" s="113"/>
      <c r="F888" s="113"/>
      <c r="G888" s="112"/>
      <c r="J888" s="158"/>
      <c r="K888" s="74"/>
      <c r="L888" s="74"/>
      <c r="M888" s="74"/>
      <c r="N888" s="74"/>
      <c r="O888" s="74"/>
      <c r="P888" s="74"/>
    </row>
    <row r="889" spans="3:16" x14ac:dyDescent="0.25">
      <c r="C889" s="119"/>
      <c r="D889" s="113"/>
      <c r="E889" s="113"/>
      <c r="F889" s="113"/>
      <c r="G889" s="112"/>
      <c r="J889" s="158"/>
      <c r="K889" s="74"/>
      <c r="L889" s="74"/>
      <c r="M889" s="74"/>
      <c r="N889" s="74"/>
      <c r="O889" s="74"/>
      <c r="P889" s="74"/>
    </row>
    <row r="890" spans="3:16" x14ac:dyDescent="0.25">
      <c r="C890" s="119"/>
      <c r="D890" s="113"/>
      <c r="E890" s="113"/>
      <c r="F890" s="113"/>
      <c r="G890" s="112"/>
      <c r="J890" s="158"/>
      <c r="K890" s="74"/>
      <c r="L890" s="74"/>
      <c r="M890" s="74"/>
      <c r="N890" s="74"/>
      <c r="O890" s="74"/>
      <c r="P890" s="74"/>
    </row>
    <row r="891" spans="3:16" x14ac:dyDescent="0.25">
      <c r="C891" s="119"/>
      <c r="D891" s="113"/>
      <c r="E891" s="113"/>
      <c r="F891" s="113"/>
      <c r="G891" s="112"/>
      <c r="J891" s="158"/>
      <c r="K891" s="74"/>
      <c r="L891" s="74"/>
      <c r="M891" s="74"/>
      <c r="N891" s="74"/>
      <c r="O891" s="74"/>
      <c r="P891" s="74"/>
    </row>
    <row r="892" spans="3:16" x14ac:dyDescent="0.25">
      <c r="C892" s="119"/>
      <c r="D892" s="113"/>
      <c r="E892" s="113"/>
      <c r="F892" s="113"/>
      <c r="G892" s="112"/>
      <c r="J892" s="158"/>
      <c r="K892" s="74"/>
      <c r="L892" s="74"/>
      <c r="M892" s="74"/>
      <c r="N892" s="74"/>
      <c r="O892" s="74"/>
      <c r="P892" s="74"/>
    </row>
    <row r="893" spans="3:16" x14ac:dyDescent="0.25">
      <c r="C893" s="119"/>
      <c r="D893" s="113"/>
      <c r="E893" s="113"/>
      <c r="F893" s="113"/>
      <c r="G893" s="112"/>
      <c r="J893" s="158"/>
      <c r="K893" s="74"/>
      <c r="L893" s="74"/>
      <c r="M893" s="74"/>
      <c r="N893" s="74"/>
      <c r="O893" s="74"/>
      <c r="P893" s="74"/>
    </row>
    <row r="894" spans="3:16" x14ac:dyDescent="0.25">
      <c r="C894" s="119"/>
      <c r="D894" s="113"/>
      <c r="E894" s="113"/>
      <c r="F894" s="113"/>
      <c r="G894" s="112"/>
      <c r="J894" s="158"/>
      <c r="K894" s="74"/>
      <c r="L894" s="74"/>
      <c r="M894" s="74"/>
      <c r="N894" s="74"/>
      <c r="O894" s="74"/>
      <c r="P894" s="74"/>
    </row>
    <row r="895" spans="3:16" x14ac:dyDescent="0.25">
      <c r="C895" s="119"/>
      <c r="D895" s="113"/>
      <c r="E895" s="113"/>
      <c r="F895" s="113"/>
      <c r="G895" s="112"/>
      <c r="J895" s="158"/>
      <c r="K895" s="74"/>
      <c r="L895" s="74"/>
      <c r="M895" s="74"/>
      <c r="N895" s="74"/>
      <c r="O895" s="74"/>
      <c r="P895" s="74"/>
    </row>
    <row r="896" spans="3:16" x14ac:dyDescent="0.25">
      <c r="C896" s="119"/>
      <c r="D896" s="113"/>
      <c r="E896" s="113"/>
      <c r="F896" s="113"/>
      <c r="G896" s="112"/>
      <c r="J896" s="158"/>
      <c r="K896" s="74"/>
      <c r="L896" s="74"/>
      <c r="M896" s="74"/>
      <c r="N896" s="74"/>
      <c r="O896" s="74"/>
      <c r="P896" s="74"/>
    </row>
    <row r="897" spans="3:16" x14ac:dyDescent="0.25">
      <c r="C897" s="119"/>
      <c r="D897" s="113"/>
      <c r="E897" s="113"/>
      <c r="F897" s="113"/>
      <c r="G897" s="112"/>
      <c r="J897" s="158"/>
      <c r="K897" s="74"/>
      <c r="L897" s="74"/>
      <c r="M897" s="74"/>
      <c r="N897" s="74"/>
      <c r="O897" s="74"/>
      <c r="P897" s="74"/>
    </row>
    <row r="898" spans="3:16" x14ac:dyDescent="0.25">
      <c r="C898" s="119"/>
      <c r="D898" s="113"/>
      <c r="E898" s="113"/>
      <c r="F898" s="113"/>
      <c r="G898" s="112"/>
      <c r="J898" s="158"/>
      <c r="K898" s="74"/>
      <c r="L898" s="74"/>
      <c r="M898" s="74"/>
      <c r="N898" s="74"/>
      <c r="O898" s="74"/>
      <c r="P898" s="74"/>
    </row>
    <row r="899" spans="3:16" x14ac:dyDescent="0.25">
      <c r="C899" s="119"/>
      <c r="D899" s="113"/>
      <c r="E899" s="113"/>
      <c r="F899" s="113"/>
      <c r="G899" s="112"/>
      <c r="J899" s="158"/>
      <c r="K899" s="74"/>
      <c r="L899" s="74"/>
      <c r="M899" s="74"/>
      <c r="N899" s="74"/>
      <c r="O899" s="74"/>
      <c r="P899" s="74"/>
    </row>
    <row r="900" spans="3:16" x14ac:dyDescent="0.25">
      <c r="C900" s="119"/>
      <c r="D900" s="113"/>
      <c r="E900" s="113"/>
      <c r="F900" s="113"/>
      <c r="G900" s="112"/>
      <c r="J900" s="158"/>
      <c r="K900" s="74"/>
      <c r="L900" s="74"/>
      <c r="M900" s="74"/>
      <c r="N900" s="74"/>
      <c r="O900" s="74"/>
      <c r="P900" s="74"/>
    </row>
    <row r="901" spans="3:16" x14ac:dyDescent="0.25">
      <c r="C901" s="119"/>
      <c r="D901" s="113"/>
      <c r="E901" s="113"/>
      <c r="F901" s="113"/>
      <c r="G901" s="112"/>
      <c r="J901" s="158"/>
      <c r="K901" s="74"/>
      <c r="L901" s="74"/>
      <c r="M901" s="74"/>
      <c r="N901" s="74"/>
      <c r="O901" s="74"/>
      <c r="P901" s="74"/>
    </row>
    <row r="902" spans="3:16" x14ac:dyDescent="0.25">
      <c r="C902" s="119"/>
      <c r="D902" s="113"/>
      <c r="E902" s="113"/>
      <c r="F902" s="113"/>
      <c r="G902" s="112"/>
      <c r="J902" s="158"/>
      <c r="K902" s="74"/>
      <c r="L902" s="74"/>
      <c r="M902" s="74"/>
      <c r="N902" s="74"/>
      <c r="O902" s="74"/>
      <c r="P902" s="74"/>
    </row>
    <row r="903" spans="3:16" x14ac:dyDescent="0.25">
      <c r="C903" s="119"/>
      <c r="D903" s="113"/>
      <c r="E903" s="113"/>
      <c r="F903" s="113"/>
      <c r="G903" s="112"/>
      <c r="J903" s="158"/>
      <c r="K903" s="74"/>
      <c r="L903" s="74"/>
      <c r="M903" s="74"/>
      <c r="N903" s="74"/>
      <c r="O903" s="74"/>
      <c r="P903" s="74"/>
    </row>
    <row r="904" spans="3:16" x14ac:dyDescent="0.25">
      <c r="C904" s="119"/>
      <c r="D904" s="113"/>
      <c r="E904" s="113"/>
      <c r="F904" s="113"/>
      <c r="G904" s="112"/>
      <c r="J904" s="158"/>
      <c r="K904" s="74"/>
      <c r="L904" s="74"/>
      <c r="M904" s="74"/>
      <c r="N904" s="74"/>
      <c r="O904" s="74"/>
      <c r="P904" s="74"/>
    </row>
    <row r="905" spans="3:16" x14ac:dyDescent="0.25">
      <c r="C905" s="119"/>
      <c r="D905" s="113"/>
      <c r="E905" s="113"/>
      <c r="F905" s="113"/>
      <c r="G905" s="112"/>
      <c r="J905" s="158"/>
      <c r="K905" s="74"/>
      <c r="L905" s="74"/>
      <c r="M905" s="74"/>
      <c r="N905" s="74"/>
      <c r="O905" s="74"/>
      <c r="P905" s="74"/>
    </row>
    <row r="906" spans="3:16" x14ac:dyDescent="0.25">
      <c r="C906" s="119"/>
      <c r="D906" s="113"/>
      <c r="E906" s="113"/>
      <c r="F906" s="113"/>
      <c r="G906" s="112"/>
      <c r="J906" s="158"/>
      <c r="K906" s="74"/>
      <c r="L906" s="74"/>
      <c r="M906" s="74"/>
      <c r="N906" s="74"/>
      <c r="O906" s="74"/>
      <c r="P906" s="74"/>
    </row>
    <row r="907" spans="3:16" x14ac:dyDescent="0.25">
      <c r="C907" s="119"/>
      <c r="D907" s="113"/>
      <c r="E907" s="113"/>
      <c r="F907" s="113"/>
      <c r="G907" s="112"/>
      <c r="J907" s="158"/>
      <c r="K907" s="74"/>
      <c r="L907" s="74"/>
      <c r="M907" s="74"/>
      <c r="N907" s="74"/>
      <c r="O907" s="74"/>
      <c r="P907" s="74"/>
    </row>
    <row r="908" spans="3:16" x14ac:dyDescent="0.25">
      <c r="C908" s="119"/>
      <c r="D908" s="113"/>
      <c r="E908" s="113"/>
      <c r="F908" s="113"/>
      <c r="G908" s="112"/>
      <c r="J908" s="158"/>
      <c r="K908" s="74"/>
      <c r="L908" s="74"/>
      <c r="M908" s="74"/>
      <c r="N908" s="74"/>
      <c r="O908" s="74"/>
      <c r="P908" s="74"/>
    </row>
    <row r="909" spans="3:16" x14ac:dyDescent="0.25">
      <c r="C909" s="119"/>
      <c r="D909" s="113"/>
      <c r="E909" s="113"/>
      <c r="F909" s="113"/>
      <c r="G909" s="112"/>
      <c r="J909" s="158"/>
      <c r="K909" s="74"/>
      <c r="L909" s="74"/>
      <c r="M909" s="74"/>
      <c r="N909" s="74"/>
      <c r="O909" s="74"/>
      <c r="P909" s="74"/>
    </row>
    <row r="910" spans="3:16" x14ac:dyDescent="0.25">
      <c r="C910" s="119"/>
      <c r="D910" s="113"/>
      <c r="E910" s="113"/>
      <c r="F910" s="113"/>
      <c r="G910" s="112"/>
      <c r="J910" s="158"/>
      <c r="K910" s="74"/>
      <c r="L910" s="74"/>
      <c r="M910" s="74"/>
      <c r="N910" s="74"/>
      <c r="O910" s="74"/>
      <c r="P910" s="74"/>
    </row>
    <row r="911" spans="3:16" x14ac:dyDescent="0.25">
      <c r="C911" s="119"/>
      <c r="D911" s="113"/>
      <c r="E911" s="113"/>
      <c r="F911" s="113"/>
      <c r="G911" s="112"/>
      <c r="J911" s="158"/>
      <c r="K911" s="74"/>
      <c r="L911" s="74"/>
      <c r="M911" s="74"/>
      <c r="N911" s="74"/>
      <c r="O911" s="74"/>
      <c r="P911" s="74"/>
    </row>
    <row r="912" spans="3:16" x14ac:dyDescent="0.25">
      <c r="C912" s="119"/>
      <c r="D912" s="113"/>
      <c r="E912" s="113"/>
      <c r="F912" s="113"/>
      <c r="G912" s="112"/>
      <c r="J912" s="158"/>
      <c r="K912" s="74"/>
      <c r="L912" s="74"/>
      <c r="M912" s="74"/>
      <c r="N912" s="74"/>
      <c r="O912" s="74"/>
      <c r="P912" s="74"/>
    </row>
    <row r="913" spans="3:16" x14ac:dyDescent="0.25">
      <c r="C913" s="119"/>
      <c r="D913" s="113"/>
      <c r="E913" s="113"/>
      <c r="F913" s="113"/>
      <c r="G913" s="112"/>
      <c r="J913" s="158"/>
      <c r="K913" s="74"/>
      <c r="L913" s="74"/>
      <c r="M913" s="74"/>
      <c r="N913" s="74"/>
      <c r="O913" s="74"/>
      <c r="P913" s="74"/>
    </row>
    <row r="914" spans="3:16" x14ac:dyDescent="0.25">
      <c r="C914" s="119"/>
      <c r="D914" s="113"/>
      <c r="E914" s="113"/>
      <c r="F914" s="113"/>
      <c r="G914" s="112"/>
      <c r="J914" s="158"/>
      <c r="K914" s="74"/>
      <c r="L914" s="74"/>
      <c r="M914" s="74"/>
      <c r="N914" s="74"/>
      <c r="O914" s="74"/>
      <c r="P914" s="74"/>
    </row>
    <row r="915" spans="3:16" x14ac:dyDescent="0.25">
      <c r="C915" s="119"/>
      <c r="D915" s="113"/>
      <c r="E915" s="113"/>
      <c r="F915" s="113"/>
      <c r="G915" s="112"/>
      <c r="J915" s="158"/>
      <c r="K915" s="74"/>
      <c r="L915" s="74"/>
      <c r="M915" s="74"/>
      <c r="N915" s="74"/>
      <c r="O915" s="74"/>
      <c r="P915" s="74"/>
    </row>
    <row r="916" spans="3:16" x14ac:dyDescent="0.25">
      <c r="C916" s="119"/>
      <c r="D916" s="113"/>
      <c r="E916" s="113"/>
      <c r="F916" s="113"/>
      <c r="G916" s="112"/>
      <c r="J916" s="158"/>
      <c r="K916" s="74"/>
      <c r="L916" s="74"/>
      <c r="M916" s="74"/>
      <c r="N916" s="74"/>
      <c r="O916" s="74"/>
      <c r="P916" s="74"/>
    </row>
    <row r="917" spans="3:16" x14ac:dyDescent="0.25">
      <c r="C917" s="119"/>
      <c r="D917" s="113"/>
      <c r="E917" s="113"/>
      <c r="F917" s="113"/>
      <c r="G917" s="112"/>
      <c r="J917" s="158"/>
      <c r="K917" s="74"/>
      <c r="L917" s="74"/>
      <c r="M917" s="74"/>
      <c r="N917" s="74"/>
      <c r="O917" s="74"/>
      <c r="P917" s="74"/>
    </row>
    <row r="918" spans="3:16" x14ac:dyDescent="0.25">
      <c r="C918" s="119"/>
      <c r="D918" s="113"/>
      <c r="E918" s="113"/>
      <c r="F918" s="113"/>
      <c r="G918" s="112"/>
      <c r="J918" s="158"/>
      <c r="K918" s="74"/>
      <c r="L918" s="74"/>
      <c r="M918" s="74"/>
      <c r="N918" s="74"/>
      <c r="O918" s="74"/>
      <c r="P918" s="74"/>
    </row>
    <row r="919" spans="3:16" x14ac:dyDescent="0.25">
      <c r="C919" s="119"/>
      <c r="D919" s="113"/>
      <c r="E919" s="113"/>
      <c r="F919" s="113"/>
      <c r="G919" s="112"/>
      <c r="J919" s="158"/>
      <c r="K919" s="74"/>
      <c r="L919" s="74"/>
      <c r="M919" s="74"/>
      <c r="N919" s="74"/>
      <c r="O919" s="74"/>
      <c r="P919" s="74"/>
    </row>
    <row r="920" spans="3:16" x14ac:dyDescent="0.25">
      <c r="C920" s="119"/>
      <c r="D920" s="113"/>
      <c r="E920" s="113"/>
      <c r="F920" s="113"/>
      <c r="G920" s="112"/>
      <c r="J920" s="158"/>
      <c r="K920" s="74"/>
      <c r="L920" s="74"/>
      <c r="M920" s="74"/>
      <c r="N920" s="74"/>
      <c r="O920" s="74"/>
      <c r="P920" s="74"/>
    </row>
    <row r="921" spans="3:16" x14ac:dyDescent="0.25">
      <c r="C921" s="119"/>
      <c r="D921" s="113"/>
      <c r="E921" s="113"/>
      <c r="F921" s="113"/>
      <c r="G921" s="112"/>
      <c r="J921" s="158"/>
      <c r="K921" s="74"/>
      <c r="L921" s="74"/>
      <c r="M921" s="74"/>
      <c r="N921" s="74"/>
      <c r="O921" s="74"/>
      <c r="P921" s="74"/>
    </row>
    <row r="922" spans="3:16" x14ac:dyDescent="0.25">
      <c r="C922" s="119"/>
      <c r="D922" s="113"/>
      <c r="E922" s="113"/>
      <c r="F922" s="113"/>
      <c r="G922" s="112"/>
      <c r="J922" s="158"/>
      <c r="K922" s="74"/>
      <c r="L922" s="74"/>
      <c r="M922" s="74"/>
      <c r="N922" s="74"/>
      <c r="O922" s="74"/>
      <c r="P922" s="74"/>
    </row>
    <row r="923" spans="3:16" x14ac:dyDescent="0.25">
      <c r="C923" s="119"/>
      <c r="D923" s="113"/>
      <c r="E923" s="113"/>
      <c r="F923" s="113"/>
      <c r="G923" s="112"/>
      <c r="J923" s="158"/>
      <c r="K923" s="74"/>
      <c r="L923" s="74"/>
      <c r="M923" s="74"/>
      <c r="N923" s="74"/>
      <c r="O923" s="74"/>
      <c r="P923" s="74"/>
    </row>
    <row r="924" spans="3:16" x14ac:dyDescent="0.25">
      <c r="C924" s="119"/>
      <c r="D924" s="113"/>
      <c r="E924" s="113"/>
      <c r="F924" s="113"/>
      <c r="G924" s="112"/>
      <c r="J924" s="158"/>
      <c r="K924" s="74"/>
      <c r="L924" s="74"/>
      <c r="M924" s="74"/>
      <c r="N924" s="74"/>
      <c r="O924" s="74"/>
      <c r="P924" s="74"/>
    </row>
    <row r="925" spans="3:16" x14ac:dyDescent="0.25">
      <c r="C925" s="119"/>
      <c r="D925" s="113"/>
      <c r="E925" s="113"/>
      <c r="F925" s="113"/>
      <c r="G925" s="112"/>
      <c r="J925" s="158"/>
      <c r="K925" s="74"/>
      <c r="L925" s="74"/>
      <c r="M925" s="74"/>
      <c r="N925" s="74"/>
      <c r="O925" s="74"/>
      <c r="P925" s="74"/>
    </row>
    <row r="926" spans="3:16" x14ac:dyDescent="0.25">
      <c r="C926" s="119"/>
      <c r="D926" s="113"/>
      <c r="E926" s="113"/>
      <c r="F926" s="113"/>
      <c r="G926" s="112"/>
      <c r="J926" s="158"/>
      <c r="K926" s="74"/>
      <c r="L926" s="74"/>
      <c r="M926" s="74"/>
      <c r="N926" s="74"/>
      <c r="O926" s="74"/>
      <c r="P926" s="74"/>
    </row>
    <row r="927" spans="3:16" x14ac:dyDescent="0.25">
      <c r="C927" s="119"/>
      <c r="D927" s="113"/>
      <c r="E927" s="113"/>
      <c r="F927" s="113"/>
      <c r="G927" s="112"/>
      <c r="J927" s="158"/>
      <c r="K927" s="74"/>
      <c r="L927" s="74"/>
      <c r="M927" s="74"/>
      <c r="N927" s="74"/>
      <c r="O927" s="74"/>
      <c r="P927" s="74"/>
    </row>
    <row r="928" spans="3:16" x14ac:dyDescent="0.25">
      <c r="C928" s="119"/>
      <c r="D928" s="113"/>
      <c r="E928" s="113"/>
      <c r="F928" s="113"/>
      <c r="G928" s="112"/>
      <c r="J928" s="158"/>
      <c r="K928" s="74"/>
      <c r="L928" s="74"/>
      <c r="M928" s="74"/>
      <c r="N928" s="74"/>
      <c r="O928" s="74"/>
      <c r="P928" s="74"/>
    </row>
    <row r="929" spans="3:16" x14ac:dyDescent="0.25">
      <c r="C929" s="119"/>
      <c r="D929" s="113"/>
      <c r="E929" s="113"/>
      <c r="F929" s="113"/>
      <c r="G929" s="112"/>
      <c r="J929" s="158"/>
      <c r="K929" s="74"/>
      <c r="L929" s="74"/>
      <c r="M929" s="74"/>
      <c r="N929" s="74"/>
      <c r="O929" s="74"/>
      <c r="P929" s="74"/>
    </row>
    <row r="930" spans="3:16" x14ac:dyDescent="0.25">
      <c r="C930" s="119"/>
      <c r="D930" s="113"/>
      <c r="E930" s="113"/>
      <c r="F930" s="113"/>
      <c r="G930" s="112"/>
      <c r="J930" s="158"/>
      <c r="K930" s="74"/>
      <c r="L930" s="74"/>
      <c r="M930" s="74"/>
      <c r="N930" s="74"/>
      <c r="O930" s="74"/>
      <c r="P930" s="74"/>
    </row>
    <row r="931" spans="3:16" x14ac:dyDescent="0.25">
      <c r="C931" s="119"/>
      <c r="D931" s="113"/>
      <c r="E931" s="113"/>
      <c r="F931" s="113"/>
      <c r="G931" s="112"/>
      <c r="J931" s="158"/>
      <c r="K931" s="74"/>
      <c r="L931" s="74"/>
      <c r="M931" s="74"/>
      <c r="N931" s="74"/>
      <c r="O931" s="74"/>
      <c r="P931" s="74"/>
    </row>
    <row r="932" spans="3:16" x14ac:dyDescent="0.25">
      <c r="C932" s="119"/>
      <c r="D932" s="113"/>
      <c r="E932" s="113"/>
      <c r="F932" s="113"/>
      <c r="G932" s="112"/>
      <c r="J932" s="158"/>
      <c r="K932" s="74"/>
      <c r="L932" s="74"/>
      <c r="M932" s="74"/>
      <c r="N932" s="74"/>
      <c r="O932" s="74"/>
      <c r="P932" s="74"/>
    </row>
    <row r="933" spans="3:16" x14ac:dyDescent="0.25">
      <c r="C933" s="119"/>
      <c r="D933" s="113"/>
      <c r="E933" s="113"/>
      <c r="F933" s="113"/>
      <c r="G933" s="112"/>
      <c r="J933" s="158"/>
      <c r="K933" s="74"/>
      <c r="L933" s="74"/>
      <c r="M933" s="74"/>
      <c r="N933" s="74"/>
      <c r="O933" s="74"/>
      <c r="P933" s="74"/>
    </row>
    <row r="934" spans="3:16" x14ac:dyDescent="0.25">
      <c r="C934" s="119"/>
      <c r="D934" s="113"/>
      <c r="E934" s="113"/>
      <c r="F934" s="113"/>
      <c r="G934" s="112"/>
      <c r="J934" s="158"/>
      <c r="K934" s="74"/>
      <c r="L934" s="74"/>
      <c r="M934" s="74"/>
      <c r="N934" s="74"/>
      <c r="O934" s="74"/>
      <c r="P934" s="74"/>
    </row>
    <row r="935" spans="3:16" x14ac:dyDescent="0.25">
      <c r="C935" s="119"/>
      <c r="D935" s="113"/>
      <c r="E935" s="113"/>
      <c r="F935" s="113"/>
      <c r="G935" s="112"/>
      <c r="J935" s="158"/>
      <c r="K935" s="74"/>
      <c r="L935" s="74"/>
      <c r="M935" s="74"/>
      <c r="N935" s="74"/>
      <c r="O935" s="74"/>
      <c r="P935" s="74"/>
    </row>
    <row r="936" spans="3:16" x14ac:dyDescent="0.25">
      <c r="C936" s="119"/>
      <c r="D936" s="113"/>
      <c r="E936" s="113"/>
      <c r="F936" s="113"/>
      <c r="G936" s="112"/>
      <c r="J936" s="158"/>
      <c r="K936" s="74"/>
      <c r="L936" s="74"/>
      <c r="M936" s="74"/>
      <c r="N936" s="74"/>
      <c r="O936" s="74"/>
      <c r="P936" s="74"/>
    </row>
    <row r="937" spans="3:16" x14ac:dyDescent="0.25">
      <c r="C937" s="119"/>
      <c r="D937" s="113"/>
      <c r="E937" s="113"/>
      <c r="F937" s="113"/>
      <c r="G937" s="112"/>
      <c r="J937" s="158"/>
      <c r="K937" s="74"/>
      <c r="L937" s="74"/>
      <c r="M937" s="74"/>
      <c r="N937" s="74"/>
      <c r="O937" s="74"/>
      <c r="P937" s="74"/>
    </row>
    <row r="938" spans="3:16" x14ac:dyDescent="0.25">
      <c r="C938" s="119"/>
      <c r="D938" s="113"/>
      <c r="E938" s="113"/>
      <c r="F938" s="113"/>
      <c r="G938" s="112"/>
      <c r="J938" s="158"/>
      <c r="K938" s="74"/>
      <c r="L938" s="74"/>
      <c r="M938" s="74"/>
      <c r="N938" s="74"/>
      <c r="O938" s="74"/>
      <c r="P938" s="74"/>
    </row>
    <row r="939" spans="3:16" x14ac:dyDescent="0.25">
      <c r="C939" s="119"/>
      <c r="D939" s="113"/>
      <c r="E939" s="113"/>
      <c r="F939" s="113"/>
      <c r="G939" s="112"/>
      <c r="J939" s="158"/>
      <c r="K939" s="74"/>
      <c r="L939" s="74"/>
      <c r="M939" s="74"/>
      <c r="N939" s="74"/>
      <c r="O939" s="74"/>
      <c r="P939" s="74"/>
    </row>
    <row r="940" spans="3:16" x14ac:dyDescent="0.25">
      <c r="C940" s="119"/>
      <c r="D940" s="113"/>
      <c r="E940" s="113"/>
      <c r="F940" s="113"/>
      <c r="G940" s="112"/>
      <c r="J940" s="158"/>
      <c r="K940" s="74"/>
      <c r="L940" s="74"/>
      <c r="M940" s="74"/>
      <c r="N940" s="74"/>
      <c r="O940" s="74"/>
      <c r="P940" s="74"/>
    </row>
    <row r="941" spans="3:16" x14ac:dyDescent="0.25">
      <c r="C941" s="119"/>
      <c r="D941" s="113"/>
      <c r="E941" s="113"/>
      <c r="F941" s="113"/>
      <c r="G941" s="112"/>
      <c r="J941" s="158"/>
      <c r="K941" s="74"/>
      <c r="L941" s="74"/>
      <c r="M941" s="74"/>
      <c r="N941" s="74"/>
      <c r="O941" s="74"/>
      <c r="P941" s="74"/>
    </row>
    <row r="942" spans="3:16" x14ac:dyDescent="0.25">
      <c r="C942" s="119"/>
      <c r="D942" s="113"/>
      <c r="E942" s="113"/>
      <c r="F942" s="113"/>
      <c r="G942" s="112"/>
      <c r="J942" s="158"/>
      <c r="K942" s="74"/>
      <c r="L942" s="74"/>
      <c r="M942" s="74"/>
      <c r="N942" s="74"/>
      <c r="O942" s="74"/>
      <c r="P942" s="74"/>
    </row>
    <row r="943" spans="3:16" x14ac:dyDescent="0.25">
      <c r="C943" s="119"/>
      <c r="D943" s="113"/>
      <c r="E943" s="113"/>
      <c r="F943" s="113"/>
      <c r="G943" s="112"/>
      <c r="J943" s="158"/>
      <c r="K943" s="74"/>
      <c r="L943" s="74"/>
      <c r="M943" s="74"/>
      <c r="N943" s="74"/>
      <c r="O943" s="74"/>
      <c r="P943" s="74"/>
    </row>
    <row r="944" spans="3:16" x14ac:dyDescent="0.25">
      <c r="C944" s="119"/>
      <c r="D944" s="113"/>
      <c r="E944" s="113"/>
      <c r="F944" s="113"/>
      <c r="G944" s="112"/>
      <c r="J944" s="158"/>
      <c r="K944" s="74"/>
      <c r="L944" s="74"/>
      <c r="M944" s="74"/>
      <c r="N944" s="74"/>
      <c r="O944" s="74"/>
      <c r="P944" s="74"/>
    </row>
    <row r="945" spans="3:16" x14ac:dyDescent="0.25">
      <c r="C945" s="119"/>
      <c r="D945" s="113"/>
      <c r="E945" s="113"/>
      <c r="F945" s="113"/>
      <c r="G945" s="112"/>
      <c r="J945" s="158"/>
      <c r="K945" s="74"/>
      <c r="L945" s="74"/>
      <c r="M945" s="74"/>
      <c r="N945" s="74"/>
      <c r="O945" s="74"/>
      <c r="P945" s="74"/>
    </row>
    <row r="946" spans="3:16" x14ac:dyDescent="0.25">
      <c r="C946" s="119"/>
      <c r="D946" s="113"/>
      <c r="E946" s="113"/>
      <c r="F946" s="113"/>
      <c r="G946" s="112"/>
      <c r="J946" s="158"/>
      <c r="K946" s="74"/>
      <c r="L946" s="74"/>
      <c r="M946" s="74"/>
      <c r="N946" s="74"/>
      <c r="O946" s="74"/>
      <c r="P946" s="74"/>
    </row>
    <row r="947" spans="3:16" x14ac:dyDescent="0.25">
      <c r="C947" s="119"/>
      <c r="D947" s="113"/>
      <c r="E947" s="113"/>
      <c r="F947" s="113"/>
      <c r="G947" s="112"/>
      <c r="J947" s="158"/>
      <c r="K947" s="74"/>
      <c r="L947" s="74"/>
      <c r="M947" s="74"/>
      <c r="N947" s="74"/>
      <c r="O947" s="74"/>
      <c r="P947" s="74"/>
    </row>
    <row r="948" spans="3:16" x14ac:dyDescent="0.25">
      <c r="C948" s="119"/>
      <c r="D948" s="113"/>
      <c r="E948" s="113"/>
      <c r="F948" s="113"/>
      <c r="G948" s="112"/>
      <c r="J948" s="158"/>
      <c r="K948" s="74"/>
      <c r="L948" s="74"/>
      <c r="M948" s="74"/>
      <c r="N948" s="74"/>
      <c r="O948" s="74"/>
      <c r="P948" s="74"/>
    </row>
    <row r="949" spans="3:16" x14ac:dyDescent="0.25">
      <c r="C949" s="119"/>
      <c r="D949" s="113"/>
      <c r="E949" s="113"/>
      <c r="F949" s="113"/>
      <c r="G949" s="112"/>
      <c r="J949" s="158"/>
      <c r="K949" s="74"/>
      <c r="L949" s="74"/>
      <c r="M949" s="74"/>
      <c r="N949" s="74"/>
      <c r="O949" s="74"/>
      <c r="P949" s="74"/>
    </row>
    <row r="950" spans="3:16" x14ac:dyDescent="0.25">
      <c r="C950" s="119"/>
      <c r="D950" s="113"/>
      <c r="E950" s="113"/>
      <c r="F950" s="113"/>
      <c r="G950" s="112"/>
      <c r="J950" s="158"/>
      <c r="K950" s="74"/>
      <c r="L950" s="74"/>
      <c r="M950" s="74"/>
      <c r="N950" s="74"/>
      <c r="O950" s="74"/>
      <c r="P950" s="74"/>
    </row>
    <row r="951" spans="3:16" x14ac:dyDescent="0.25">
      <c r="C951" s="119"/>
      <c r="D951" s="113"/>
      <c r="E951" s="113"/>
      <c r="F951" s="113"/>
      <c r="G951" s="112"/>
      <c r="J951" s="158"/>
      <c r="K951" s="74"/>
      <c r="L951" s="74"/>
      <c r="M951" s="74"/>
      <c r="N951" s="74"/>
      <c r="O951" s="74"/>
      <c r="P951" s="74"/>
    </row>
    <row r="952" spans="3:16" x14ac:dyDescent="0.25">
      <c r="C952" s="119"/>
      <c r="D952" s="113"/>
      <c r="E952" s="113"/>
      <c r="F952" s="113"/>
      <c r="G952" s="112"/>
      <c r="J952" s="158"/>
      <c r="K952" s="74"/>
      <c r="L952" s="74"/>
      <c r="M952" s="74"/>
      <c r="N952" s="74"/>
      <c r="O952" s="74"/>
      <c r="P952" s="74"/>
    </row>
    <row r="953" spans="3:16" x14ac:dyDescent="0.25">
      <c r="C953" s="119"/>
      <c r="D953" s="113"/>
      <c r="E953" s="113"/>
      <c r="F953" s="113"/>
      <c r="G953" s="112"/>
      <c r="J953" s="158"/>
      <c r="K953" s="74"/>
      <c r="L953" s="74"/>
      <c r="M953" s="74"/>
      <c r="N953" s="74"/>
      <c r="O953" s="74"/>
      <c r="P953" s="74"/>
    </row>
    <row r="954" spans="3:16" x14ac:dyDescent="0.25">
      <c r="C954" s="119"/>
      <c r="D954" s="113"/>
      <c r="E954" s="113"/>
      <c r="F954" s="113"/>
      <c r="G954" s="112"/>
      <c r="J954" s="158"/>
      <c r="K954" s="74"/>
      <c r="L954" s="74"/>
      <c r="M954" s="74"/>
      <c r="N954" s="74"/>
      <c r="O954" s="74"/>
      <c r="P954" s="74"/>
    </row>
    <row r="955" spans="3:16" x14ac:dyDescent="0.25">
      <c r="C955" s="119"/>
      <c r="D955" s="113"/>
      <c r="E955" s="113"/>
      <c r="F955" s="113"/>
      <c r="G955" s="112"/>
      <c r="J955" s="158"/>
      <c r="K955" s="74"/>
      <c r="L955" s="74"/>
      <c r="M955" s="74"/>
      <c r="N955" s="74"/>
      <c r="O955" s="74"/>
      <c r="P955" s="74"/>
    </row>
    <row r="956" spans="3:16" x14ac:dyDescent="0.25">
      <c r="C956" s="119"/>
      <c r="D956" s="113"/>
      <c r="E956" s="113"/>
      <c r="F956" s="113"/>
      <c r="G956" s="112"/>
      <c r="J956" s="158"/>
      <c r="K956" s="74"/>
      <c r="L956" s="74"/>
      <c r="M956" s="74"/>
      <c r="N956" s="74"/>
      <c r="O956" s="74"/>
      <c r="P956" s="74"/>
    </row>
    <row r="957" spans="3:16" x14ac:dyDescent="0.25">
      <c r="C957" s="119"/>
      <c r="D957" s="113"/>
      <c r="E957" s="113"/>
      <c r="F957" s="113"/>
      <c r="G957" s="112"/>
      <c r="J957" s="158"/>
      <c r="K957" s="74"/>
      <c r="L957" s="74"/>
      <c r="M957" s="74"/>
      <c r="N957" s="74"/>
      <c r="O957" s="74"/>
      <c r="P957" s="74"/>
    </row>
    <row r="958" spans="3:16" x14ac:dyDescent="0.25">
      <c r="C958" s="119"/>
      <c r="D958" s="113"/>
      <c r="E958" s="113"/>
      <c r="F958" s="113"/>
      <c r="G958" s="112"/>
      <c r="J958" s="158"/>
      <c r="K958" s="74"/>
      <c r="L958" s="74"/>
      <c r="M958" s="74"/>
      <c r="N958" s="74"/>
      <c r="O958" s="74"/>
      <c r="P958" s="74"/>
    </row>
    <row r="959" spans="3:16" x14ac:dyDescent="0.25">
      <c r="C959" s="119"/>
      <c r="D959" s="113"/>
      <c r="E959" s="113"/>
      <c r="F959" s="113"/>
      <c r="G959" s="112"/>
      <c r="J959" s="158"/>
      <c r="K959" s="74"/>
      <c r="L959" s="74"/>
      <c r="M959" s="74"/>
      <c r="N959" s="74"/>
      <c r="O959" s="74"/>
      <c r="P959" s="74"/>
    </row>
    <row r="960" spans="3:16" x14ac:dyDescent="0.25">
      <c r="C960" s="119"/>
      <c r="D960" s="113"/>
      <c r="E960" s="113"/>
      <c r="F960" s="113"/>
      <c r="G960" s="112"/>
      <c r="J960" s="158"/>
      <c r="K960" s="74"/>
      <c r="L960" s="74"/>
      <c r="M960" s="74"/>
      <c r="N960" s="74"/>
      <c r="O960" s="74"/>
      <c r="P960" s="74"/>
    </row>
    <row r="961" spans="3:16" x14ac:dyDescent="0.25">
      <c r="C961" s="119"/>
      <c r="D961" s="113"/>
      <c r="E961" s="113"/>
      <c r="F961" s="113"/>
      <c r="G961" s="112"/>
      <c r="J961" s="158"/>
      <c r="K961" s="74"/>
      <c r="L961" s="74"/>
      <c r="M961" s="74"/>
      <c r="N961" s="74"/>
      <c r="O961" s="74"/>
      <c r="P961" s="74"/>
    </row>
    <row r="962" spans="3:16" x14ac:dyDescent="0.25">
      <c r="C962" s="119"/>
      <c r="D962" s="113"/>
      <c r="E962" s="113"/>
      <c r="F962" s="113"/>
      <c r="G962" s="112"/>
      <c r="J962" s="158"/>
      <c r="K962" s="74"/>
      <c r="L962" s="74"/>
      <c r="M962" s="74"/>
      <c r="N962" s="74"/>
      <c r="O962" s="74"/>
      <c r="P962" s="74"/>
    </row>
    <row r="963" spans="3:16" x14ac:dyDescent="0.25">
      <c r="C963" s="119"/>
      <c r="D963" s="113"/>
      <c r="E963" s="113"/>
      <c r="F963" s="113"/>
      <c r="G963" s="112"/>
      <c r="J963" s="158"/>
      <c r="K963" s="74"/>
      <c r="L963" s="74"/>
      <c r="M963" s="74"/>
      <c r="N963" s="74"/>
      <c r="O963" s="74"/>
      <c r="P963" s="74"/>
    </row>
    <row r="964" spans="3:16" x14ac:dyDescent="0.25">
      <c r="C964" s="119"/>
      <c r="D964" s="113"/>
      <c r="E964" s="113"/>
      <c r="F964" s="113"/>
      <c r="G964" s="112"/>
      <c r="J964" s="158"/>
      <c r="K964" s="74"/>
      <c r="L964" s="74"/>
      <c r="M964" s="74"/>
      <c r="N964" s="74"/>
      <c r="O964" s="74"/>
      <c r="P964" s="74"/>
    </row>
    <row r="965" spans="3:16" x14ac:dyDescent="0.25">
      <c r="C965" s="119"/>
      <c r="D965" s="113"/>
      <c r="E965" s="113"/>
      <c r="F965" s="113"/>
      <c r="G965" s="112"/>
      <c r="J965" s="158"/>
      <c r="K965" s="74"/>
      <c r="L965" s="74"/>
      <c r="M965" s="74"/>
      <c r="N965" s="74"/>
      <c r="O965" s="74"/>
      <c r="P965" s="74"/>
    </row>
    <row r="966" spans="3:16" x14ac:dyDescent="0.25">
      <c r="C966" s="119"/>
      <c r="D966" s="113"/>
      <c r="E966" s="113"/>
      <c r="F966" s="113"/>
      <c r="G966" s="112"/>
      <c r="J966" s="158"/>
      <c r="K966" s="74"/>
      <c r="L966" s="74"/>
      <c r="M966" s="74"/>
      <c r="N966" s="74"/>
      <c r="O966" s="74"/>
      <c r="P966" s="74"/>
    </row>
    <row r="967" spans="3:16" x14ac:dyDescent="0.25">
      <c r="C967" s="119"/>
      <c r="D967" s="113"/>
      <c r="E967" s="113"/>
      <c r="F967" s="113"/>
      <c r="G967" s="112"/>
      <c r="J967" s="158"/>
      <c r="K967" s="74"/>
      <c r="L967" s="74"/>
      <c r="M967" s="74"/>
      <c r="N967" s="74"/>
      <c r="O967" s="74"/>
      <c r="P967" s="74"/>
    </row>
    <row r="968" spans="3:16" x14ac:dyDescent="0.25">
      <c r="C968" s="119"/>
      <c r="D968" s="113"/>
      <c r="E968" s="113"/>
      <c r="F968" s="113"/>
      <c r="G968" s="112"/>
      <c r="J968" s="158"/>
      <c r="K968" s="74"/>
      <c r="L968" s="74"/>
      <c r="M968" s="74"/>
      <c r="N968" s="74"/>
      <c r="O968" s="74"/>
      <c r="P968" s="74"/>
    </row>
    <row r="969" spans="3:16" x14ac:dyDescent="0.25">
      <c r="C969" s="119"/>
      <c r="D969" s="113"/>
      <c r="E969" s="113"/>
      <c r="F969" s="113"/>
      <c r="G969" s="112"/>
      <c r="J969" s="158"/>
      <c r="K969" s="74"/>
      <c r="L969" s="74"/>
      <c r="M969" s="74"/>
      <c r="N969" s="74"/>
      <c r="O969" s="74"/>
      <c r="P969" s="74"/>
    </row>
    <row r="970" spans="3:16" x14ac:dyDescent="0.25">
      <c r="C970" s="119"/>
      <c r="D970" s="113"/>
      <c r="E970" s="113"/>
      <c r="F970" s="113"/>
      <c r="G970" s="112"/>
      <c r="J970" s="158"/>
      <c r="K970" s="74"/>
      <c r="L970" s="74"/>
      <c r="M970" s="74"/>
      <c r="N970" s="74"/>
      <c r="O970" s="74"/>
      <c r="P970" s="74"/>
    </row>
    <row r="971" spans="3:16" x14ac:dyDescent="0.25">
      <c r="C971" s="119"/>
      <c r="D971" s="113"/>
      <c r="E971" s="113"/>
      <c r="F971" s="113"/>
      <c r="G971" s="112"/>
      <c r="J971" s="158"/>
      <c r="K971" s="74"/>
      <c r="L971" s="74"/>
      <c r="M971" s="74"/>
      <c r="N971" s="74"/>
      <c r="O971" s="74"/>
      <c r="P971" s="74"/>
    </row>
    <row r="972" spans="3:16" x14ac:dyDescent="0.25">
      <c r="C972" s="119"/>
      <c r="D972" s="113"/>
      <c r="E972" s="113"/>
      <c r="F972" s="113"/>
      <c r="G972" s="112"/>
      <c r="J972" s="158"/>
      <c r="K972" s="74"/>
      <c r="L972" s="74"/>
      <c r="M972" s="74"/>
      <c r="N972" s="74"/>
      <c r="O972" s="74"/>
      <c r="P972" s="74"/>
    </row>
    <row r="973" spans="3:16" x14ac:dyDescent="0.25">
      <c r="C973" s="119"/>
      <c r="D973" s="113"/>
      <c r="E973" s="113"/>
      <c r="F973" s="113"/>
      <c r="G973" s="112"/>
      <c r="J973" s="158"/>
      <c r="K973" s="74"/>
      <c r="L973" s="74"/>
      <c r="M973" s="74"/>
      <c r="N973" s="74"/>
      <c r="O973" s="74"/>
      <c r="P973" s="74"/>
    </row>
    <row r="974" spans="3:16" x14ac:dyDescent="0.25">
      <c r="C974" s="119"/>
      <c r="D974" s="113"/>
      <c r="E974" s="113"/>
      <c r="F974" s="113"/>
      <c r="G974" s="112"/>
      <c r="J974" s="158"/>
      <c r="K974" s="74"/>
      <c r="L974" s="74"/>
      <c r="M974" s="74"/>
      <c r="N974" s="74"/>
      <c r="O974" s="74"/>
      <c r="P974" s="74"/>
    </row>
    <row r="975" spans="3:16" x14ac:dyDescent="0.25">
      <c r="C975" s="119"/>
      <c r="D975" s="113"/>
      <c r="E975" s="113"/>
      <c r="F975" s="113"/>
      <c r="G975" s="112"/>
      <c r="J975" s="158"/>
      <c r="K975" s="74"/>
      <c r="L975" s="74"/>
      <c r="M975" s="74"/>
      <c r="N975" s="74"/>
      <c r="O975" s="74"/>
      <c r="P975" s="74"/>
    </row>
    <row r="976" spans="3:16" x14ac:dyDescent="0.25">
      <c r="C976" s="119"/>
      <c r="D976" s="113"/>
      <c r="E976" s="113"/>
      <c r="F976" s="113"/>
      <c r="G976" s="112"/>
      <c r="J976" s="158"/>
      <c r="K976" s="74"/>
      <c r="L976" s="74"/>
      <c r="M976" s="74"/>
      <c r="N976" s="74"/>
      <c r="O976" s="74"/>
      <c r="P976" s="74"/>
    </row>
    <row r="977" spans="3:16" x14ac:dyDescent="0.25">
      <c r="C977" s="119"/>
      <c r="D977" s="113"/>
      <c r="E977" s="113"/>
      <c r="F977" s="113"/>
      <c r="G977" s="112"/>
      <c r="J977" s="158"/>
      <c r="K977" s="74"/>
      <c r="L977" s="74"/>
      <c r="M977" s="74"/>
      <c r="N977" s="74"/>
      <c r="O977" s="74"/>
      <c r="P977" s="74"/>
    </row>
    <row r="978" spans="3:16" x14ac:dyDescent="0.25">
      <c r="C978" s="119"/>
      <c r="D978" s="113"/>
      <c r="E978" s="113"/>
      <c r="F978" s="113"/>
      <c r="G978" s="112"/>
      <c r="J978" s="158"/>
      <c r="K978" s="74"/>
      <c r="L978" s="74"/>
      <c r="M978" s="74"/>
      <c r="N978" s="74"/>
      <c r="O978" s="74"/>
      <c r="P978" s="74"/>
    </row>
    <row r="979" spans="3:16" x14ac:dyDescent="0.25">
      <c r="C979" s="119"/>
      <c r="D979" s="113"/>
      <c r="E979" s="113"/>
      <c r="F979" s="113"/>
      <c r="G979" s="112"/>
      <c r="J979" s="158"/>
      <c r="K979" s="74"/>
      <c r="L979" s="74"/>
      <c r="M979" s="74"/>
      <c r="N979" s="74"/>
      <c r="O979" s="74"/>
      <c r="P979" s="74"/>
    </row>
    <row r="980" spans="3:16" x14ac:dyDescent="0.25">
      <c r="C980" s="119"/>
      <c r="D980" s="113"/>
      <c r="E980" s="113"/>
      <c r="F980" s="113"/>
      <c r="G980" s="112"/>
      <c r="J980" s="158"/>
      <c r="K980" s="74"/>
      <c r="L980" s="74"/>
      <c r="M980" s="74"/>
      <c r="N980" s="74"/>
      <c r="O980" s="74"/>
      <c r="P980" s="74"/>
    </row>
    <row r="981" spans="3:16" x14ac:dyDescent="0.25">
      <c r="C981" s="119"/>
      <c r="D981" s="113"/>
      <c r="E981" s="113"/>
      <c r="F981" s="113"/>
      <c r="G981" s="112"/>
      <c r="J981" s="158"/>
      <c r="K981" s="74"/>
      <c r="L981" s="74"/>
      <c r="M981" s="74"/>
      <c r="N981" s="74"/>
      <c r="O981" s="74"/>
      <c r="P981" s="74"/>
    </row>
    <row r="982" spans="3:16" x14ac:dyDescent="0.25">
      <c r="C982" s="119"/>
      <c r="D982" s="113"/>
      <c r="E982" s="113"/>
      <c r="F982" s="113"/>
      <c r="G982" s="112"/>
      <c r="J982" s="158"/>
      <c r="K982" s="74"/>
      <c r="L982" s="74"/>
      <c r="M982" s="74"/>
      <c r="N982" s="74"/>
      <c r="O982" s="74"/>
      <c r="P982" s="74"/>
    </row>
    <row r="983" spans="3:16" x14ac:dyDescent="0.25">
      <c r="C983" s="119"/>
      <c r="D983" s="113"/>
      <c r="E983" s="113"/>
      <c r="F983" s="113"/>
      <c r="G983" s="112"/>
      <c r="J983" s="158"/>
      <c r="K983" s="74"/>
      <c r="L983" s="74"/>
      <c r="M983" s="74"/>
      <c r="N983" s="74"/>
      <c r="O983" s="74"/>
      <c r="P983" s="74"/>
    </row>
    <row r="984" spans="3:16" x14ac:dyDescent="0.25">
      <c r="C984" s="119"/>
      <c r="D984" s="113"/>
      <c r="E984" s="113"/>
      <c r="F984" s="113"/>
      <c r="G984" s="112"/>
      <c r="J984" s="158"/>
      <c r="K984" s="74"/>
      <c r="L984" s="74"/>
      <c r="M984" s="74"/>
      <c r="N984" s="74"/>
      <c r="O984" s="74"/>
      <c r="P984" s="74"/>
    </row>
    <row r="985" spans="3:16" x14ac:dyDescent="0.25">
      <c r="C985" s="119"/>
      <c r="D985" s="113"/>
      <c r="E985" s="113"/>
      <c r="F985" s="113"/>
      <c r="G985" s="112"/>
      <c r="J985" s="158"/>
      <c r="K985" s="74"/>
      <c r="L985" s="74"/>
      <c r="M985" s="74"/>
      <c r="N985" s="74"/>
      <c r="O985" s="74"/>
      <c r="P985" s="74"/>
    </row>
    <row r="986" spans="3:16" x14ac:dyDescent="0.25">
      <c r="C986" s="119"/>
      <c r="D986" s="113"/>
      <c r="E986" s="113"/>
      <c r="F986" s="113"/>
      <c r="G986" s="112"/>
      <c r="J986" s="158"/>
      <c r="K986" s="74"/>
      <c r="L986" s="74"/>
      <c r="M986" s="74"/>
      <c r="N986" s="74"/>
      <c r="O986" s="74"/>
      <c r="P986" s="74"/>
    </row>
    <row r="987" spans="3:16" x14ac:dyDescent="0.25">
      <c r="C987" s="119"/>
      <c r="D987" s="113"/>
      <c r="E987" s="113"/>
      <c r="F987" s="113"/>
      <c r="G987" s="112"/>
      <c r="J987" s="158"/>
      <c r="K987" s="74"/>
      <c r="L987" s="74"/>
      <c r="M987" s="74"/>
      <c r="N987" s="74"/>
      <c r="O987" s="74"/>
      <c r="P987" s="74"/>
    </row>
    <row r="988" spans="3:16" x14ac:dyDescent="0.25">
      <c r="C988" s="119"/>
      <c r="D988" s="113"/>
      <c r="E988" s="113"/>
      <c r="F988" s="113"/>
      <c r="G988" s="112"/>
      <c r="J988" s="158"/>
      <c r="K988" s="74"/>
      <c r="L988" s="74"/>
      <c r="M988" s="74"/>
      <c r="N988" s="74"/>
      <c r="O988" s="74"/>
      <c r="P988" s="74"/>
    </row>
    <row r="989" spans="3:16" x14ac:dyDescent="0.25">
      <c r="C989" s="119"/>
      <c r="D989" s="113"/>
      <c r="E989" s="113"/>
      <c r="F989" s="113"/>
      <c r="G989" s="112"/>
      <c r="J989" s="158"/>
      <c r="K989" s="74"/>
      <c r="L989" s="74"/>
      <c r="M989" s="74"/>
      <c r="N989" s="74"/>
      <c r="O989" s="74"/>
      <c r="P989" s="74"/>
    </row>
    <row r="990" spans="3:16" x14ac:dyDescent="0.25">
      <c r="C990" s="119"/>
      <c r="D990" s="113"/>
      <c r="E990" s="113"/>
      <c r="F990" s="113"/>
      <c r="G990" s="112"/>
      <c r="J990" s="158"/>
      <c r="K990" s="74"/>
      <c r="L990" s="74"/>
      <c r="M990" s="74"/>
      <c r="N990" s="74"/>
      <c r="O990" s="74"/>
      <c r="P990" s="74"/>
    </row>
    <row r="991" spans="3:16" x14ac:dyDescent="0.25">
      <c r="C991" s="119"/>
      <c r="D991" s="113"/>
      <c r="E991" s="113"/>
      <c r="F991" s="113"/>
      <c r="G991" s="112"/>
      <c r="J991" s="158"/>
      <c r="K991" s="74"/>
      <c r="L991" s="74"/>
      <c r="M991" s="74"/>
      <c r="N991" s="74"/>
      <c r="O991" s="74"/>
      <c r="P991" s="74"/>
    </row>
    <row r="992" spans="3:16" x14ac:dyDescent="0.25">
      <c r="C992" s="119"/>
      <c r="D992" s="113"/>
      <c r="E992" s="113"/>
      <c r="F992" s="113"/>
      <c r="G992" s="112"/>
      <c r="J992" s="158"/>
      <c r="K992" s="74"/>
      <c r="L992" s="74"/>
      <c r="M992" s="74"/>
      <c r="N992" s="74"/>
      <c r="O992" s="74"/>
      <c r="P992" s="74"/>
    </row>
    <row r="993" spans="3:16" x14ac:dyDescent="0.25">
      <c r="C993" s="119"/>
      <c r="D993" s="113"/>
      <c r="E993" s="113"/>
      <c r="F993" s="113"/>
      <c r="G993" s="112"/>
      <c r="J993" s="158"/>
      <c r="K993" s="74"/>
      <c r="L993" s="74"/>
      <c r="M993" s="74"/>
      <c r="N993" s="74"/>
      <c r="O993" s="74"/>
      <c r="P993" s="74"/>
    </row>
    <row r="994" spans="3:16" x14ac:dyDescent="0.25">
      <c r="C994" s="119"/>
      <c r="D994" s="113"/>
      <c r="E994" s="113"/>
      <c r="F994" s="113"/>
      <c r="G994" s="112"/>
      <c r="J994" s="158"/>
      <c r="K994" s="74"/>
      <c r="L994" s="74"/>
      <c r="M994" s="74"/>
      <c r="N994" s="74"/>
      <c r="O994" s="74"/>
      <c r="P994" s="74"/>
    </row>
    <row r="995" spans="3:16" x14ac:dyDescent="0.25">
      <c r="C995" s="119"/>
      <c r="D995" s="113"/>
      <c r="E995" s="113"/>
      <c r="F995" s="113"/>
      <c r="G995" s="112"/>
      <c r="J995" s="158"/>
      <c r="K995" s="74"/>
      <c r="L995" s="74"/>
      <c r="M995" s="74"/>
      <c r="N995" s="74"/>
      <c r="O995" s="74"/>
      <c r="P995" s="74"/>
    </row>
    <row r="996" spans="3:16" x14ac:dyDescent="0.25">
      <c r="C996" s="119"/>
      <c r="D996" s="113"/>
      <c r="E996" s="113"/>
      <c r="F996" s="113"/>
      <c r="G996" s="112"/>
      <c r="J996" s="158"/>
      <c r="K996" s="74"/>
      <c r="L996" s="74"/>
      <c r="M996" s="74"/>
      <c r="N996" s="74"/>
      <c r="O996" s="74"/>
      <c r="P996" s="74"/>
    </row>
    <row r="997" spans="3:16" x14ac:dyDescent="0.25">
      <c r="C997" s="119"/>
      <c r="D997" s="113"/>
      <c r="E997" s="113"/>
      <c r="F997" s="113"/>
      <c r="G997" s="112"/>
      <c r="J997" s="158"/>
      <c r="K997" s="74"/>
      <c r="L997" s="74"/>
      <c r="M997" s="74"/>
      <c r="N997" s="74"/>
      <c r="O997" s="74"/>
      <c r="P997" s="74"/>
    </row>
    <row r="998" spans="3:16" x14ac:dyDescent="0.25">
      <c r="C998" s="119"/>
      <c r="D998" s="113"/>
      <c r="E998" s="113"/>
      <c r="F998" s="113"/>
      <c r="G998" s="112"/>
      <c r="J998" s="158"/>
      <c r="K998" s="74"/>
      <c r="L998" s="74"/>
      <c r="M998" s="74"/>
      <c r="N998" s="74"/>
      <c r="O998" s="74"/>
      <c r="P998" s="74"/>
    </row>
    <row r="999" spans="3:16" x14ac:dyDescent="0.25">
      <c r="C999" s="119"/>
      <c r="D999" s="113"/>
      <c r="E999" s="113"/>
      <c r="F999" s="113"/>
      <c r="G999" s="112"/>
    </row>
    <row r="1000" spans="3:16" x14ac:dyDescent="0.25">
      <c r="C1000" s="119"/>
      <c r="D1000" s="113"/>
      <c r="E1000" s="113"/>
      <c r="F1000" s="113"/>
      <c r="G1000" s="112"/>
    </row>
    <row r="1001" spans="3:16" x14ac:dyDescent="0.25">
      <c r="C1001" s="119"/>
      <c r="D1001" s="113"/>
      <c r="E1001" s="113"/>
      <c r="F1001" s="113"/>
      <c r="G1001" s="112"/>
    </row>
    <row r="1002" spans="3:16" x14ac:dyDescent="0.25">
      <c r="C1002" s="119"/>
      <c r="D1002" s="113"/>
      <c r="G1002" s="112"/>
    </row>
  </sheetData>
  <sheetProtection selectLockedCells="1" autoFilter="0"/>
  <protectedRanges>
    <protectedRange sqref="F1:P4" name="Range1"/>
  </protectedRanges>
  <mergeCells count="8">
    <mergeCell ref="B1:B2"/>
    <mergeCell ref="E3:E4"/>
    <mergeCell ref="C3:D4"/>
    <mergeCell ref="F3:G4"/>
    <mergeCell ref="F1:F2"/>
    <mergeCell ref="C1:D2"/>
    <mergeCell ref="E1:E2"/>
    <mergeCell ref="G1:P2"/>
  </mergeCells>
  <phoneticPr fontId="11" type="noConversion"/>
  <printOptions horizontalCentered="1"/>
  <pageMargins left="0.70866141732283472" right="0.70866141732283472" top="0.98425196850393704" bottom="0.59055118110236227" header="0.49212598425196852" footer="0.39370078740157483"/>
  <pageSetup paperSize="9" scale="80" orientation="portrait" r:id="rId1"/>
  <headerFooter>
    <oddHeader>&amp;L&amp;F&amp;CPT. PP LONDON SUMATERA INDONESIA Tbk.&amp;RCONFIDENTIAL</oddHeader>
    <oddFooter>&amp;L&amp;D&amp;R&amp;P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Spinner 1">
              <controlPr locked="0" defaultSize="0" autoPict="0">
                <anchor moveWithCells="1">
                  <from>
                    <xdr:col>6</xdr:col>
                    <xdr:colOff>228600</xdr:colOff>
                    <xdr:row>0</xdr:row>
                    <xdr:rowOff>0</xdr:rowOff>
                  </from>
                  <to>
                    <xdr:col>6</xdr:col>
                    <xdr:colOff>514350</xdr:colOff>
                    <xdr:row>1</xdr:row>
                    <xdr:rowOff>180975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CD8F0E6A-5A83-4732-B9EC-5FB29D0E367D}">
          <x14:formula1>
            <xm:f>'Form Responses'!$A$3:$A$138</xm:f>
          </x14:formula1>
          <xm:sqref>F1:F2</xm:sqref>
        </x14:dataValidation>
      </x14:dataValidations>
    </ext>
    <ext xmlns:x15="http://schemas.microsoft.com/office/spreadsheetml/2010/11/main" uri="{3A4CF648-6AED-40f4-86FF-DC5316D8AED3}">
      <x14:slicerList xmlns:x14="http://schemas.microsoft.com/office/spreadsheetml/2009/9/main">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DF180-E4B1-4536-A6D1-9FE2406D0B32}">
  <sheetPr codeName="Sheet8">
    <tabColor theme="7" tint="0.79998168889431442"/>
  </sheetPr>
  <dimension ref="C2:AB1002"/>
  <sheetViews>
    <sheetView showGridLines="0" view="pageBreakPreview" zoomScaleNormal="85" zoomScaleSheetLayoutView="100" workbookViewId="0">
      <selection activeCell="L94" sqref="L94"/>
    </sheetView>
  </sheetViews>
  <sheetFormatPr defaultColWidth="14.42578125" defaultRowHeight="15" customHeight="1" x14ac:dyDescent="0.25"/>
  <cols>
    <col min="1" max="1" width="5.7109375" style="75" customWidth="1"/>
    <col min="2" max="2" width="2.5703125" style="75" customWidth="1"/>
    <col min="3" max="3" width="9.28515625" style="75" customWidth="1"/>
    <col min="4" max="4" width="15.85546875" style="75" customWidth="1"/>
    <col min="5" max="7" width="2.28515625" style="75" customWidth="1"/>
    <col min="8" max="8" width="15.28515625" style="75" customWidth="1"/>
    <col min="9" max="9" width="6.7109375" style="75" customWidth="1"/>
    <col min="10" max="10" width="12.7109375" style="75" customWidth="1"/>
    <col min="11" max="11" width="11.5703125" style="75" customWidth="1"/>
    <col min="12" max="12" width="15.7109375" style="75" customWidth="1"/>
    <col min="13" max="13" width="7.42578125" style="75" customWidth="1"/>
    <col min="14" max="14" width="2.5703125" style="75" customWidth="1"/>
    <col min="15" max="15" width="5.42578125" style="75" customWidth="1"/>
    <col min="16" max="20" width="8.7109375" style="75" customWidth="1"/>
    <col min="21" max="21" width="10.5703125" style="75" customWidth="1"/>
    <col min="22" max="22" width="17" style="75" bestFit="1" customWidth="1"/>
    <col min="23" max="28" width="8.7109375" style="75" customWidth="1"/>
    <col min="29" max="16384" width="14.42578125" style="75"/>
  </cols>
  <sheetData>
    <row r="2" spans="3:28" ht="15" customHeight="1" x14ac:dyDescent="0.25">
      <c r="U2" s="199" t="s">
        <v>1169</v>
      </c>
    </row>
    <row r="3" spans="3:28" ht="15" customHeight="1" x14ac:dyDescent="0.25">
      <c r="C3" s="200" t="s">
        <v>0</v>
      </c>
      <c r="D3" s="200"/>
      <c r="E3" s="200"/>
      <c r="F3" s="200"/>
      <c r="G3" s="200"/>
      <c r="H3" s="200"/>
      <c r="I3" s="200"/>
      <c r="J3" s="200"/>
      <c r="K3" s="200"/>
      <c r="L3" s="200"/>
      <c r="M3" s="200"/>
      <c r="N3" s="2"/>
      <c r="O3" s="2"/>
      <c r="P3" s="2"/>
      <c r="U3" s="199"/>
      <c r="X3" s="2"/>
      <c r="Y3" s="2"/>
      <c r="Z3" s="2"/>
      <c r="AA3" s="2"/>
      <c r="AB3" s="2"/>
    </row>
    <row r="4" spans="3:28" ht="15.75" customHeight="1" x14ac:dyDescent="0.25">
      <c r="C4" s="200"/>
      <c r="D4" s="200"/>
      <c r="E4" s="200"/>
      <c r="F4" s="200"/>
      <c r="G4" s="200"/>
      <c r="H4" s="200"/>
      <c r="I4" s="200"/>
      <c r="J4" s="200"/>
      <c r="K4" s="200"/>
      <c r="L4" s="200"/>
      <c r="M4" s="200"/>
      <c r="N4" s="2"/>
      <c r="O4" s="2"/>
      <c r="P4" s="2"/>
      <c r="Q4" s="201" t="s">
        <v>762</v>
      </c>
      <c r="R4" s="201"/>
      <c r="U4" s="45">
        <f>COUNTA(Form_Responses[Index])</f>
        <v>136</v>
      </c>
      <c r="Y4" s="2"/>
      <c r="Z4" s="2"/>
      <c r="AA4" s="2"/>
      <c r="AB4" s="2"/>
    </row>
    <row r="5" spans="3:28" ht="4.5" customHeight="1" x14ac:dyDescent="0.25">
      <c r="C5" s="67"/>
      <c r="D5" s="67"/>
      <c r="E5" s="67"/>
      <c r="F5" s="67"/>
      <c r="G5" s="67"/>
      <c r="H5" s="67"/>
      <c r="I5" s="67"/>
      <c r="J5" s="67"/>
      <c r="K5" s="67"/>
      <c r="L5" s="67"/>
      <c r="M5" s="67"/>
      <c r="N5" s="2"/>
      <c r="O5" s="2"/>
      <c r="P5" s="2"/>
      <c r="Q5" s="201"/>
      <c r="R5" s="201"/>
      <c r="U5" s="2"/>
      <c r="V5" s="43"/>
      <c r="W5" s="43"/>
      <c r="X5" s="43"/>
      <c r="Y5" s="2"/>
      <c r="Z5" s="2"/>
      <c r="AA5" s="2"/>
      <c r="AB5" s="2"/>
    </row>
    <row r="6" spans="3:28" ht="15" customHeight="1" x14ac:dyDescent="0.25">
      <c r="C6" s="188" t="s">
        <v>1</v>
      </c>
      <c r="D6" s="189"/>
      <c r="E6" s="54" t="s">
        <v>2</v>
      </c>
      <c r="F6" s="190" t="str">
        <f>INDEX(Form_Responses[],MATCH($P$10,Form_Responses[Index],0),MATCH($C6,Form_Responses[#Headers],0))</f>
        <v>Rini Harianti</v>
      </c>
      <c r="G6" s="189"/>
      <c r="H6" s="189"/>
      <c r="I6" s="189"/>
      <c r="J6" s="90"/>
      <c r="K6" s="90"/>
      <c r="L6" s="90"/>
      <c r="M6" s="68"/>
      <c r="N6" s="2"/>
      <c r="O6" s="2"/>
      <c r="P6" s="2"/>
      <c r="Q6" s="201"/>
      <c r="R6" s="201"/>
      <c r="U6" s="2"/>
      <c r="V6" s="43"/>
      <c r="W6" s="43"/>
      <c r="X6" s="43"/>
      <c r="Y6" s="2"/>
      <c r="Z6" s="2"/>
      <c r="AA6" s="2"/>
      <c r="AB6" s="2"/>
    </row>
    <row r="7" spans="3:28" ht="15" customHeight="1" x14ac:dyDescent="0.25">
      <c r="C7" s="188" t="s">
        <v>3</v>
      </c>
      <c r="D7" s="189"/>
      <c r="E7" s="54" t="s">
        <v>2</v>
      </c>
      <c r="F7" s="190" t="str">
        <f>INDEX(Form_Responses[],MATCH($P$10,Form_Responses[Index],0),MATCH($C7,Form_Responses[#Headers],0))</f>
        <v>Perempuan</v>
      </c>
      <c r="G7" s="189"/>
      <c r="H7" s="189"/>
      <c r="I7" s="189"/>
      <c r="J7" s="90"/>
      <c r="K7" s="90"/>
      <c r="L7" s="90"/>
      <c r="M7" s="68"/>
      <c r="N7" s="2"/>
      <c r="O7" s="2"/>
      <c r="P7" s="31" t="s">
        <v>1165</v>
      </c>
      <c r="S7" s="31" t="s">
        <v>1164</v>
      </c>
      <c r="T7" s="2"/>
      <c r="V7" s="43"/>
      <c r="W7" s="43"/>
      <c r="X7" s="43"/>
      <c r="Y7" s="2"/>
      <c r="Z7" s="2"/>
      <c r="AA7" s="2"/>
      <c r="AB7" s="2"/>
    </row>
    <row r="8" spans="3:28" ht="15" customHeight="1" x14ac:dyDescent="0.25">
      <c r="C8" s="188" t="s">
        <v>4</v>
      </c>
      <c r="D8" s="189"/>
      <c r="E8" s="54" t="s">
        <v>2</v>
      </c>
      <c r="F8" s="190" t="str">
        <f>INDEX(Form_Responses[],MATCH($P$10,Form_Responses[Index],0),MATCH($C8,Form_Responses[#Headers],0))</f>
        <v>24</v>
      </c>
      <c r="G8" s="189"/>
      <c r="H8" s="189"/>
      <c r="I8" s="189"/>
      <c r="J8" s="91"/>
      <c r="K8" s="91"/>
      <c r="L8" s="69"/>
      <c r="M8" s="69"/>
      <c r="N8" s="2"/>
      <c r="O8" s="2"/>
      <c r="Q8" s="2"/>
      <c r="S8" s="14"/>
      <c r="T8" s="2"/>
      <c r="V8" s="2"/>
      <c r="W8" s="2"/>
      <c r="X8" s="2"/>
      <c r="Y8" s="2"/>
      <c r="Z8" s="2"/>
      <c r="AA8" s="2"/>
      <c r="AB8" s="2"/>
    </row>
    <row r="9" spans="3:28" ht="15" customHeight="1" x14ac:dyDescent="0.25">
      <c r="C9" s="188" t="s">
        <v>5</v>
      </c>
      <c r="D9" s="189"/>
      <c r="E9" s="54" t="s">
        <v>2</v>
      </c>
      <c r="F9" s="190" t="str">
        <f>INDEX(Form_Responses[],MATCH($P$10,Form_Responses[Index],0),MATCH($C9,Form_Responses[#Headers],0))</f>
        <v>S1</v>
      </c>
      <c r="G9" s="189"/>
      <c r="H9" s="189"/>
      <c r="I9" s="189"/>
      <c r="J9" s="74"/>
      <c r="K9" s="74"/>
      <c r="L9" s="74"/>
      <c r="M9" s="70"/>
      <c r="N9" s="2"/>
      <c r="O9" s="2"/>
      <c r="P9" s="41" t="s">
        <v>1161</v>
      </c>
      <c r="Q9" s="2"/>
      <c r="R9" s="198" t="s">
        <v>1162</v>
      </c>
      <c r="S9" s="198"/>
      <c r="T9" s="198"/>
      <c r="X9" s="2"/>
      <c r="Y9" s="2"/>
      <c r="Z9" s="2"/>
      <c r="AA9" s="2"/>
      <c r="AB9" s="2"/>
    </row>
    <row r="10" spans="3:28" ht="15" customHeight="1" x14ac:dyDescent="0.25">
      <c r="C10" s="188" t="s">
        <v>6</v>
      </c>
      <c r="D10" s="189"/>
      <c r="E10" s="54" t="s">
        <v>2</v>
      </c>
      <c r="F10" s="193">
        <f>INDEX(Form_Responses[],MATCH($P$10,Form_Responses[Index],0),MATCH($C10,Form_Responses[#Headers],0))</f>
        <v>44538</v>
      </c>
      <c r="G10" s="194"/>
      <c r="H10" s="194"/>
      <c r="I10" s="194"/>
      <c r="J10" s="74"/>
      <c r="K10" s="74"/>
      <c r="L10" s="74"/>
      <c r="M10" s="71"/>
      <c r="N10" s="4"/>
      <c r="O10" s="4"/>
      <c r="P10" s="195">
        <v>28</v>
      </c>
      <c r="Q10" s="2"/>
      <c r="R10" s="187">
        <v>28</v>
      </c>
      <c r="S10" s="196" t="s">
        <v>1163</v>
      </c>
      <c r="T10" s="187">
        <v>98</v>
      </c>
      <c r="U10" s="2"/>
      <c r="V10" s="2"/>
      <c r="W10" s="2"/>
      <c r="X10" s="2"/>
      <c r="Y10" s="2"/>
      <c r="Z10" s="2"/>
      <c r="AA10" s="2"/>
      <c r="AB10" s="2"/>
    </row>
    <row r="11" spans="3:28" ht="15" customHeight="1" x14ac:dyDescent="0.25">
      <c r="C11" s="188" t="s">
        <v>7</v>
      </c>
      <c r="D11" s="189"/>
      <c r="E11" s="54" t="s">
        <v>2</v>
      </c>
      <c r="F11" s="190" t="str">
        <f>INDEX(Form_Responses[],MATCH($P$10,Form_Responses[Index],0),MATCH($C11,Form_Responses[#Headers],0))</f>
        <v>Field Assistant Trainee</v>
      </c>
      <c r="G11" s="189"/>
      <c r="H11" s="189"/>
      <c r="I11" s="189"/>
      <c r="J11" s="74"/>
      <c r="K11" s="74"/>
      <c r="L11" s="74"/>
      <c r="M11" s="71"/>
      <c r="N11" s="2"/>
      <c r="O11" s="2"/>
      <c r="P11" s="195"/>
      <c r="Q11" s="2"/>
      <c r="R11" s="187"/>
      <c r="S11" s="197"/>
      <c r="T11" s="187"/>
      <c r="U11" s="2"/>
      <c r="V11" s="2"/>
      <c r="W11" s="2"/>
      <c r="X11" s="2"/>
      <c r="Y11" s="2"/>
      <c r="Z11" s="2"/>
      <c r="AA11" s="2"/>
      <c r="AB11" s="2"/>
    </row>
    <row r="12" spans="3:28" ht="7.5" customHeight="1" x14ac:dyDescent="0.25">
      <c r="C12" s="94"/>
      <c r="D12" s="92"/>
      <c r="E12" s="74"/>
      <c r="F12" s="93"/>
      <c r="G12" s="74"/>
      <c r="H12" s="74"/>
      <c r="I12" s="74"/>
      <c r="J12" s="74"/>
      <c r="K12" s="74"/>
      <c r="L12" s="74"/>
      <c r="M12" s="71"/>
      <c r="N12" s="2"/>
      <c r="O12" s="2"/>
      <c r="P12" s="2"/>
      <c r="Q12" s="2"/>
      <c r="T12" s="2"/>
      <c r="U12" s="2"/>
      <c r="V12" s="2"/>
      <c r="W12" s="2"/>
      <c r="X12" s="2"/>
      <c r="Y12" s="2"/>
      <c r="Z12" s="2"/>
      <c r="AA12" s="2"/>
      <c r="AB12" s="2"/>
    </row>
    <row r="13" spans="3:28" ht="60" customHeight="1" x14ac:dyDescent="0.25">
      <c r="C13" s="183" t="s">
        <v>8</v>
      </c>
      <c r="D13" s="86" t="s">
        <v>9</v>
      </c>
      <c r="E13" s="87" t="s">
        <v>10</v>
      </c>
      <c r="F13" s="88" t="s">
        <v>2</v>
      </c>
      <c r="G13" s="89">
        <f>COUNTIF($L$86:$L$175,Template!$E13)</f>
        <v>5</v>
      </c>
      <c r="H13" s="184" t="str">
        <f t="array" aca="1" ref="H13" ca="1">INDEX(OFFSET(Dictionary!$AJ$4,MATCH(Template!$E13,Dictionary!$AG$4:$AG$84,0)-1,0,COUNTIF(Dictionary!$AG$4:$AG$84,Template!$E13),1),MATCH($G13,OFFSET(Dictionary!$AH$4,MATCH(Template!$E13,Dictionary!$AG$4:$AG$84,0)-1,0,COUNTIF(Dictionary!$AG$4:$AG$84,Template!$E13),1),1))</f>
        <v>Tahu akan tujuan yang ingin dicapainya dan dapat merumuskannya, realistis akan kemampuan diri, dan berusaha untuk mencapai target.</v>
      </c>
      <c r="I13" s="185"/>
      <c r="J13" s="185"/>
      <c r="K13" s="185"/>
      <c r="L13" s="185"/>
      <c r="M13" s="186"/>
      <c r="N13" s="2"/>
      <c r="O13" s="2"/>
      <c r="P13" s="46" t="s">
        <v>763</v>
      </c>
      <c r="Q13" s="191" t="str">
        <f>"Assessment Kandidat "&amp;F11&amp;"_"&amp;F6</f>
        <v>Assessment Kandidat Field Assistant Trainee_Rini Harianti</v>
      </c>
      <c r="R13" s="191"/>
      <c r="S13" s="191"/>
      <c r="T13" s="191"/>
      <c r="U13" s="2"/>
      <c r="V13" s="2"/>
      <c r="W13" s="2"/>
      <c r="X13" s="2"/>
      <c r="Y13" s="2"/>
      <c r="Z13" s="2"/>
      <c r="AA13" s="2"/>
      <c r="AB13" s="2"/>
    </row>
    <row r="14" spans="3:28" ht="60" customHeight="1" x14ac:dyDescent="0.25">
      <c r="C14" s="182"/>
      <c r="D14" s="78" t="s">
        <v>11</v>
      </c>
      <c r="E14" s="79" t="s">
        <v>12</v>
      </c>
      <c r="F14" s="80" t="s">
        <v>2</v>
      </c>
      <c r="G14" s="81">
        <f>COUNTIF($L$86:$L$175,Template!$E14)</f>
        <v>6</v>
      </c>
      <c r="H14" s="175" t="str">
        <f t="array" aca="1" ref="H14" ca="1">INDEX(OFFSET(Dictionary!$AJ$4,MATCH(Template!$E14,Dictionary!$AG$4:$AG$84,0)-1,0,COUNTIF(Dictionary!$AG$4:$AG$84,Template!$E14),1),MATCH($G14,OFFSET(Dictionary!$AH$4,MATCH(Template!$E14,Dictionary!$AG$4:$AG$84,0)-1,0,COUNTIF(Dictionary!$AG$4:$AG$84,Template!$E14),1),1))</f>
        <v xml:space="preserve">Komitmen tinggi, lebih suka menangani pekerjaan satu demi satu, akan tetapi masih dapat mengubah prioritas jika terpaksa </v>
      </c>
      <c r="I14" s="176"/>
      <c r="J14" s="176"/>
      <c r="K14" s="176"/>
      <c r="L14" s="176"/>
      <c r="M14" s="177"/>
      <c r="N14" s="2"/>
      <c r="O14" s="2"/>
      <c r="P14" s="76" t="s">
        <v>1170</v>
      </c>
      <c r="Q14" s="192" t="str" cm="1">
        <f t="array" aca="1" ref="Q14" ca="1">LEFT(CELL("filename",C3),FIND("[",CELL("filename",C3))-1)</f>
        <v>E:\Lonsum\PAPI Kostick Assessment\</v>
      </c>
      <c r="R14" s="192"/>
      <c r="S14" s="192"/>
      <c r="T14" s="192"/>
      <c r="U14" s="2"/>
      <c r="V14" s="2"/>
      <c r="W14" s="2"/>
      <c r="X14" s="2"/>
      <c r="Y14" s="2"/>
      <c r="Z14" s="2"/>
      <c r="AA14" s="2"/>
      <c r="AB14" s="2"/>
    </row>
    <row r="15" spans="3:28" ht="60" customHeight="1" x14ac:dyDescent="0.25">
      <c r="C15" s="174"/>
      <c r="D15" s="82" t="s">
        <v>13</v>
      </c>
      <c r="E15" s="79" t="s">
        <v>14</v>
      </c>
      <c r="F15" s="80" t="s">
        <v>2</v>
      </c>
      <c r="G15" s="81">
        <f>COUNTIF($L$86:$L$175,Template!$E15)</f>
        <v>6</v>
      </c>
      <c r="H15" s="178" t="str">
        <f t="array" aca="1" ref="H15" ca="1">INDEX(OFFSET(Dictionary!$AJ$4,MATCH(Template!$E15,Dictionary!$AG$4:$AG$84,0)-1,0,COUNTIF(Dictionary!$AG$4:$AG$84,Template!$E15),1),MATCH($G15,OFFSET(Dictionary!$AH$4,MATCH(Template!$E15,Dictionary!$AG$4:$AG$84,0)-1,0,COUNTIF(Dictionary!$AG$4:$AG$84,Template!$E15),1),1))</f>
        <v xml:space="preserve">Bekerja keras, tetapi  jelas tujuan yg ingin dicapainya   </v>
      </c>
      <c r="I15" s="179"/>
      <c r="J15" s="179"/>
      <c r="K15" s="179"/>
      <c r="L15" s="179"/>
      <c r="M15" s="180"/>
      <c r="N15" s="2"/>
      <c r="O15" s="2"/>
      <c r="P15" s="77" t="s">
        <v>1200</v>
      </c>
      <c r="Q15" s="3" t="s">
        <v>933</v>
      </c>
      <c r="R15" s="3">
        <f>INDEX(Form_Responses[Index],MATCH($Q$15,Form_Responses[Nama],0))</f>
        <v>28</v>
      </c>
      <c r="S15" s="44"/>
      <c r="T15" s="2"/>
      <c r="U15" s="2"/>
      <c r="V15" s="2"/>
      <c r="W15" s="2"/>
      <c r="X15" s="2"/>
      <c r="Y15" s="2"/>
      <c r="Z15" s="2"/>
      <c r="AA15" s="2"/>
      <c r="AB15" s="2"/>
    </row>
    <row r="16" spans="3:28" ht="60" customHeight="1" x14ac:dyDescent="0.25">
      <c r="C16" s="172" t="s">
        <v>15</v>
      </c>
      <c r="D16" s="78" t="s">
        <v>16</v>
      </c>
      <c r="E16" s="79" t="s">
        <v>17</v>
      </c>
      <c r="F16" s="80" t="s">
        <v>2</v>
      </c>
      <c r="G16" s="81">
        <f>COUNTIF($L$86:$L$175,Template!$E16)</f>
        <v>7</v>
      </c>
      <c r="H16" s="175" t="str">
        <f t="array" aca="1" ref="H16" ca="1">INDEX(OFFSET(Dictionary!$AJ$4,MATCH(Template!$E16,Dictionary!$AG$4:$AG$84,0)-1,0,COUNTIF(Dictionary!$AG$4:$AG$84,Template!$E16),1),MATCH($G16,OFFSET(Dictionary!$AH$4,MATCH(Template!$E16,Dictionary!$AG$4:$AG$84,0)-1,0,COUNTIF(Dictionary!$AG$4:$AG$84,Template!$E16),1),1))</f>
        <v xml:space="preserve">Sistematis, bermetoda, berstruktur, rapi dan teratur, dapat menata tugas dengan baik.  Cenderung kaku, tidak fleksibel </v>
      </c>
      <c r="I16" s="176"/>
      <c r="J16" s="176"/>
      <c r="K16" s="176"/>
      <c r="L16" s="176"/>
      <c r="M16" s="177"/>
      <c r="N16" s="2"/>
      <c r="O16" s="2"/>
      <c r="S16" s="43"/>
      <c r="T16" s="2"/>
      <c r="U16" s="2"/>
      <c r="V16" s="2"/>
      <c r="W16" s="2"/>
      <c r="X16" s="2"/>
      <c r="Y16" s="2"/>
      <c r="Z16" s="2"/>
      <c r="AA16" s="2"/>
      <c r="AB16" s="2"/>
    </row>
    <row r="17" spans="3:28" ht="60" customHeight="1" x14ac:dyDescent="0.25">
      <c r="C17" s="173"/>
      <c r="D17" s="78" t="s">
        <v>18</v>
      </c>
      <c r="E17" s="79" t="s">
        <v>19</v>
      </c>
      <c r="F17" s="80" t="s">
        <v>2</v>
      </c>
      <c r="G17" s="81">
        <f>COUNTIF($L$86:$L$175,Template!$E17)</f>
        <v>3</v>
      </c>
      <c r="H17" s="175" t="str">
        <f t="array" aca="1" ref="H17" ca="1">INDEX(OFFSET(Dictionary!$AJ$4,MATCH(Template!$E17,Dictionary!$AG$4:$AG$84,0)-1,0,COUNTIF(Dictionary!$AG$4:$AG$84,Template!$E17),1),MATCH($G17,OFFSET(Dictionary!$AH$4,MATCH(Template!$E17,Dictionary!$AG$4:$AG$84,0)-1,0,COUNTIF(Dictionary!$AG$4:$AG$84,Template!$E17),1),1))</f>
        <v xml:space="preserve">Cukup peduli akan akurasi dan kelengkapan data   </v>
      </c>
      <c r="I17" s="176"/>
      <c r="J17" s="176"/>
      <c r="K17" s="176"/>
      <c r="L17" s="176"/>
      <c r="M17" s="177"/>
      <c r="N17" s="2"/>
      <c r="O17" s="2"/>
      <c r="R17" s="2"/>
      <c r="S17" s="2"/>
      <c r="T17" s="2"/>
      <c r="U17" s="2"/>
      <c r="V17" s="2"/>
      <c r="W17" s="2"/>
      <c r="X17" s="2"/>
      <c r="Y17" s="2"/>
      <c r="Z17" s="2"/>
      <c r="AA17" s="2"/>
      <c r="AB17" s="2"/>
    </row>
    <row r="18" spans="3:28" ht="60" customHeight="1" x14ac:dyDescent="0.25">
      <c r="C18" s="182"/>
      <c r="D18" s="78" t="s">
        <v>20</v>
      </c>
      <c r="E18" s="95" t="s">
        <v>21</v>
      </c>
      <c r="F18" s="96" t="s">
        <v>2</v>
      </c>
      <c r="G18" s="97">
        <f>COUNTIF($L$86:$L$175,Template!$E18)</f>
        <v>2</v>
      </c>
      <c r="H18" s="175" t="str">
        <f t="array" aca="1" ref="H18" ca="1">INDEX(OFFSET(Dictionary!$AJ$4,MATCH(Template!$E18,Dictionary!$AG$4:$AG$84,0)-1,0,COUNTIF(Dictionary!$AG$4:$AG$84,Template!$E18),1),MATCH($G18,OFFSET(Dictionary!$AH$4,MATCH(Template!$E18,Dictionary!$AG$4:$AG$84,0)-1,0,COUNTIF(Dictionary!$AG$4:$AG$84,Template!$E18),1),1))</f>
        <v xml:space="preserve">Tipe pelaksana, praktis - pragmatis, mengandalkan pengalaman  masa lalu dan intuisi. Bekerja tanpa perencanaan, mengandalkan perasaan.  </v>
      </c>
      <c r="I18" s="176"/>
      <c r="J18" s="176"/>
      <c r="K18" s="176"/>
      <c r="L18" s="176"/>
      <c r="M18" s="177"/>
      <c r="N18" s="2"/>
      <c r="O18" s="2"/>
      <c r="Q18" s="2"/>
      <c r="R18" s="2"/>
      <c r="S18" s="2"/>
      <c r="T18" s="2"/>
      <c r="U18" s="2"/>
      <c r="V18" s="2"/>
      <c r="W18" s="2"/>
      <c r="X18" s="2"/>
      <c r="Y18" s="2"/>
      <c r="Z18" s="2"/>
      <c r="AA18" s="2"/>
      <c r="AB18" s="2"/>
    </row>
    <row r="19" spans="3:28" ht="60" customHeight="1" x14ac:dyDescent="0.25">
      <c r="C19" s="183" t="s">
        <v>22</v>
      </c>
      <c r="D19" s="86" t="s">
        <v>23</v>
      </c>
      <c r="E19" s="87" t="s">
        <v>24</v>
      </c>
      <c r="F19" s="88" t="s">
        <v>2</v>
      </c>
      <c r="G19" s="89">
        <f>COUNTIF($L$86:$L$175,Template!$E19)</f>
        <v>2</v>
      </c>
      <c r="H19" s="184" t="str">
        <f t="array" aca="1" ref="H19" ca="1">INDEX(OFFSET(Dictionary!$AJ$4,MATCH(Template!$E19,Dictionary!$AG$4:$AG$84,0)-1,0,COUNTIF(Dictionary!$AG$4:$AG$84,Template!$E19),1),MATCH($G19,OFFSET(Dictionary!$AH$4,MATCH(Template!$E19,Dictionary!$AG$4:$AG$84,0)-1,0,COUNTIF(Dictionary!$AG$4:$AG$84,Template!$E19),1),1))</f>
        <v xml:space="preserve">Santai. Kurang peduli akan waktu, kurang memiliki rasa urgensi, membuang-buang waktu, bukan pekerja yang tepat waktu </v>
      </c>
      <c r="I19" s="185"/>
      <c r="J19" s="185"/>
      <c r="K19" s="185"/>
      <c r="L19" s="185"/>
      <c r="M19" s="186"/>
      <c r="N19" s="2"/>
      <c r="O19" s="2"/>
      <c r="P19" s="2"/>
      <c r="Q19" s="2"/>
      <c r="R19" s="2"/>
      <c r="S19" s="2"/>
      <c r="T19" s="2"/>
      <c r="U19" s="2"/>
      <c r="V19" s="2"/>
      <c r="W19" s="2"/>
      <c r="X19" s="2"/>
      <c r="Y19" s="2"/>
      <c r="Z19" s="2"/>
      <c r="AA19" s="2"/>
      <c r="AB19" s="2"/>
    </row>
    <row r="20" spans="3:28" ht="60" customHeight="1" x14ac:dyDescent="0.25">
      <c r="C20" s="174"/>
      <c r="D20" s="82" t="s">
        <v>25</v>
      </c>
      <c r="E20" s="79" t="s">
        <v>26</v>
      </c>
      <c r="F20" s="80" t="s">
        <v>2</v>
      </c>
      <c r="G20" s="81">
        <f>COUNTIF($L$86:$L$175,Template!$E20)</f>
        <v>5</v>
      </c>
      <c r="H20" s="178" t="str">
        <f t="array" aca="1" ref="H20" ca="1">INDEX(OFFSET(Dictionary!$AJ$4,MATCH(Template!$E20,Dictionary!$AG$4:$AG$84,0)-1,0,COUNTIF(Dictionary!$AG$4:$AG$84,Template!$E20),1),MATCH($G20,OFFSET(Dictionary!$AH$4,MATCH(Template!$E20,Dictionary!$AG$4:$AG$84,0)-1,0,COUNTIF(Dictionary!$AG$4:$AG$84,Template!$E20),1),1))</f>
        <v xml:space="preserve">Dapat bekerja di belakang meja dan senang jika sesekali harus terjun ke lapangan atau melaksanakan tugas-tugas yang bersifat mobile.  </v>
      </c>
      <c r="I20" s="179"/>
      <c r="J20" s="179"/>
      <c r="K20" s="179"/>
      <c r="L20" s="179"/>
      <c r="M20" s="180"/>
      <c r="N20" s="2"/>
      <c r="O20" s="2"/>
      <c r="P20" s="2"/>
      <c r="Q20" s="2"/>
      <c r="R20" s="2"/>
      <c r="S20" s="2"/>
      <c r="T20" s="2"/>
      <c r="U20" s="2"/>
      <c r="V20" s="2"/>
      <c r="W20" s="2"/>
      <c r="X20" s="2"/>
      <c r="Y20" s="2"/>
      <c r="Z20" s="2"/>
      <c r="AA20" s="2"/>
      <c r="AB20" s="2"/>
    </row>
    <row r="21" spans="3:28" ht="60" customHeight="1" x14ac:dyDescent="0.25">
      <c r="C21" s="181" t="s">
        <v>27</v>
      </c>
      <c r="D21" s="83" t="s">
        <v>28</v>
      </c>
      <c r="E21" s="84" t="s">
        <v>29</v>
      </c>
      <c r="F21" s="85" t="s">
        <v>2</v>
      </c>
      <c r="G21" s="81">
        <f>COUNTIF($L$86:$L$175,Template!$E21)</f>
        <v>4</v>
      </c>
      <c r="H21" s="175" t="str">
        <f t="array" aca="1" ref="H21" ca="1">INDEX(OFFSET(Dictionary!$AJ$4,MATCH(Template!$E21,Dictionary!$AG$4:$AG$84,0)-1,0,COUNTIF(Dictionary!$AG$4:$AG$84,Template!$E21),1),MATCH($G21,OFFSET(Dictionary!$AH$4,MATCH(Template!$E21,Dictionary!$AG$4:$AG$84,0)-1,0,COUNTIF(Dictionary!$AG$4:$AG$84,Template!$E21),1),1))</f>
        <v xml:space="preserve">Perlu pengarahan awal dan tolok ukur keberhasilan   </v>
      </c>
      <c r="I21" s="176"/>
      <c r="J21" s="176"/>
      <c r="K21" s="176"/>
      <c r="L21" s="176"/>
      <c r="M21" s="177"/>
      <c r="N21" s="2"/>
      <c r="O21" s="2"/>
      <c r="P21" s="2"/>
      <c r="Q21" s="2"/>
      <c r="R21" s="2"/>
      <c r="S21" s="2"/>
      <c r="T21" s="2"/>
      <c r="U21" s="2"/>
      <c r="V21" s="2"/>
      <c r="W21" s="2"/>
      <c r="X21" s="2"/>
      <c r="Y21" s="2"/>
      <c r="Z21" s="2"/>
      <c r="AA21" s="2"/>
      <c r="AB21" s="2"/>
    </row>
    <row r="22" spans="3:28" ht="60" customHeight="1" x14ac:dyDescent="0.25">
      <c r="C22" s="174"/>
      <c r="D22" s="82" t="s">
        <v>30</v>
      </c>
      <c r="E22" s="79" t="s">
        <v>31</v>
      </c>
      <c r="F22" s="80" t="s">
        <v>2</v>
      </c>
      <c r="G22" s="81">
        <f>COUNTIF($L$86:$L$175,Template!$E22)</f>
        <v>2</v>
      </c>
      <c r="H22" s="178" t="str">
        <f t="array" aca="1" ref="H22" ca="1">INDEX(OFFSET(Dictionary!$AJ$4,MATCH(Template!$E22,Dictionary!$AG$4:$AG$84,0)-1,0,COUNTIF(Dictionary!$AG$4:$AG$84,Template!$E22),1),MATCH($G22,OFFSET(Dictionary!$AH$4,MATCH(Template!$E22,Dictionary!$AG$4:$AG$84,0)-1,0,COUNTIF(Dictionary!$AG$4:$AG$84,Template!$E22),1),1))</f>
        <v>Otonom, dapat bekerja sendiri tanpa campur tangan orang lain, motivasi timbul krn pekerjaan itu sendiri, bukan krn pujian dr otoritas. Mempertanyakan otoritas, cenderung tidak puas thdp atasan, loya- litas lebih didasari kepentingan pribadi.</v>
      </c>
      <c r="I22" s="179"/>
      <c r="J22" s="179"/>
      <c r="K22" s="179"/>
      <c r="L22" s="179"/>
      <c r="M22" s="180"/>
      <c r="N22" s="2"/>
      <c r="O22" s="2"/>
      <c r="P22" s="2"/>
      <c r="Q22" s="2"/>
      <c r="R22" s="2"/>
      <c r="S22" s="2"/>
      <c r="T22" s="2"/>
      <c r="U22" s="2"/>
      <c r="V22" s="2"/>
      <c r="W22" s="2"/>
      <c r="X22" s="2"/>
      <c r="Y22" s="2"/>
      <c r="Z22" s="2"/>
      <c r="AA22" s="2"/>
      <c r="AB22" s="2"/>
    </row>
    <row r="23" spans="3:28" ht="60" customHeight="1" x14ac:dyDescent="0.25">
      <c r="C23" s="172" t="s">
        <v>32</v>
      </c>
      <c r="D23" s="83" t="s">
        <v>33</v>
      </c>
      <c r="E23" s="84" t="s">
        <v>34</v>
      </c>
      <c r="F23" s="80" t="s">
        <v>2</v>
      </c>
      <c r="G23" s="81">
        <f>COUNTIF($L$86:$L$175,Template!$E23)</f>
        <v>4</v>
      </c>
      <c r="H23" s="175" t="str">
        <f t="array" aca="1" ref="H23" ca="1">INDEX(OFFSET(Dictionary!$AJ$4,MATCH(Template!$E23,Dictionary!$AG$4:$AG$84,0)-1,0,COUNTIF(Dictionary!$AG$4:$AG$84,Template!$E23),1),MATCH($G23,OFFSET(Dictionary!$AH$4,MATCH(Template!$E23,Dictionary!$AG$4:$AG$84,0)-1,0,COUNTIF(Dictionary!$AG$4:$AG$84,Template!$E23),1),1))</f>
        <v xml:space="preserve">Kurang percaya diri dan kurang berminat utk menjadi pemimpin      </v>
      </c>
      <c r="I23" s="176"/>
      <c r="J23" s="176"/>
      <c r="K23" s="176"/>
      <c r="L23" s="176"/>
      <c r="M23" s="177"/>
      <c r="N23" s="2"/>
      <c r="O23" s="2"/>
      <c r="P23" s="2"/>
      <c r="Q23" s="2"/>
      <c r="R23" s="2"/>
      <c r="S23" s="2"/>
      <c r="T23" s="2"/>
      <c r="U23" s="2"/>
      <c r="V23" s="2"/>
      <c r="W23" s="2"/>
      <c r="X23" s="2"/>
      <c r="Y23" s="2"/>
      <c r="Z23" s="2"/>
      <c r="AA23" s="2"/>
      <c r="AB23" s="2"/>
    </row>
    <row r="24" spans="3:28" ht="60" customHeight="1" x14ac:dyDescent="0.25">
      <c r="C24" s="173"/>
      <c r="D24" s="78" t="s">
        <v>35</v>
      </c>
      <c r="E24" s="79" t="s">
        <v>36</v>
      </c>
      <c r="F24" s="80" t="s">
        <v>2</v>
      </c>
      <c r="G24" s="81">
        <f>COUNTIF($L$86:$L$175,Template!$E24)</f>
        <v>5</v>
      </c>
      <c r="H24" s="175" t="str">
        <f t="array" aca="1" ref="H24" ca="1">INDEX(OFFSET(Dictionary!$AJ$4,MATCH(Template!$E24,Dictionary!$AG$4:$AG$84,0)-1,0,COUNTIF(Dictionary!$AG$4:$AG$84,Template!$E24),1),MATCH($G24,OFFSET(Dictionary!$AH$4,MATCH(Template!$E24,Dictionary!$AG$4:$AG$84,0)-1,0,COUNTIF(Dictionary!$AG$4:$AG$84,Template!$E24),1),1))</f>
        <v xml:space="preserve">Bertanggung jawab, akan melakukan fungsi pengarahan, pengendalian dan pengawasan, tapi tidak mendominasi </v>
      </c>
      <c r="I24" s="176"/>
      <c r="J24" s="176"/>
      <c r="K24" s="176"/>
      <c r="L24" s="176"/>
      <c r="M24" s="177"/>
      <c r="N24" s="2"/>
      <c r="O24" s="2"/>
      <c r="P24" s="2"/>
      <c r="Q24" s="2"/>
      <c r="R24" s="2"/>
      <c r="S24" s="2"/>
      <c r="T24" s="2"/>
      <c r="U24" s="2"/>
      <c r="V24" s="2"/>
      <c r="W24" s="2"/>
      <c r="X24" s="2"/>
      <c r="Y24" s="2"/>
      <c r="Z24" s="2"/>
      <c r="AA24" s="2"/>
      <c r="AB24" s="2"/>
    </row>
    <row r="25" spans="3:28" ht="60" customHeight="1" x14ac:dyDescent="0.25">
      <c r="C25" s="174"/>
      <c r="D25" s="82" t="s">
        <v>37</v>
      </c>
      <c r="E25" s="79" t="s">
        <v>38</v>
      </c>
      <c r="F25" s="80" t="s">
        <v>2</v>
      </c>
      <c r="G25" s="81">
        <f>COUNTIF($L$86:$L$175,Template!$E25)</f>
        <v>5</v>
      </c>
      <c r="H25" s="178" t="str">
        <f t="array" aca="1" ref="H25" ca="1">INDEX(OFFSET(Dictionary!$AJ$4,MATCH(Template!$E25,Dictionary!$AG$4:$AG$84,0)-1,0,COUNTIF(Dictionary!$AG$4:$AG$84,Template!$E25),1),MATCH($G25,OFFSET(Dictionary!$AH$4,MATCH(Template!$E25,Dictionary!$AG$4:$AG$84,0)-1,0,COUNTIF(Dictionary!$AG$4:$AG$84,Template!$E25),1),1))</f>
        <v xml:space="preserve">Berhati - hati dlm pengambilan keputusan   </v>
      </c>
      <c r="I25" s="179"/>
      <c r="J25" s="179"/>
      <c r="K25" s="179"/>
      <c r="L25" s="179"/>
      <c r="M25" s="180"/>
      <c r="N25" s="2"/>
      <c r="O25" s="2"/>
      <c r="P25" s="2"/>
      <c r="Q25" s="2"/>
      <c r="R25" s="2"/>
      <c r="S25" s="2"/>
      <c r="T25" s="2"/>
      <c r="U25" s="2"/>
      <c r="V25" s="2"/>
      <c r="W25" s="2"/>
      <c r="X25" s="2"/>
      <c r="Y25" s="2"/>
      <c r="Z25" s="2"/>
      <c r="AA25" s="2"/>
      <c r="AB25" s="2"/>
    </row>
    <row r="26" spans="3:28" ht="60" customHeight="1" x14ac:dyDescent="0.25">
      <c r="C26" s="181" t="s">
        <v>39</v>
      </c>
      <c r="D26" s="83" t="s">
        <v>40</v>
      </c>
      <c r="E26" s="84" t="s">
        <v>41</v>
      </c>
      <c r="F26" s="85" t="s">
        <v>2</v>
      </c>
      <c r="G26" s="81">
        <f>COUNTIF($L$86:$L$175,Template!$E26)</f>
        <v>8</v>
      </c>
      <c r="H26" s="175" t="str">
        <f t="array" aca="1" ref="H26" ca="1">INDEX(OFFSET(Dictionary!$AJ$4,MATCH(Template!$E26,Dictionary!$AG$4:$AG$84,0)-1,0,COUNTIF(Dictionary!$AG$4:$AG$84,Template!$E26),1),MATCH($G26,OFFSET(Dictionary!$AH$4,MATCH(Template!$E26,Dictionary!$AG$4:$AG$84,0)-1,0,COUNTIF(Dictionary!$AG$4:$AG$84,Template!$E26),1),1))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I26" s="176"/>
      <c r="J26" s="176"/>
      <c r="K26" s="176"/>
      <c r="L26" s="176"/>
      <c r="M26" s="177"/>
      <c r="N26" s="2"/>
      <c r="O26" s="2"/>
      <c r="P26" s="2"/>
      <c r="Q26" s="2"/>
      <c r="R26" s="2"/>
      <c r="S26" s="2"/>
      <c r="T26" s="2"/>
      <c r="U26" s="2"/>
      <c r="V26" s="2"/>
      <c r="W26" s="2"/>
      <c r="X26" s="2"/>
      <c r="Y26" s="2"/>
      <c r="Z26" s="2"/>
      <c r="AA26" s="2"/>
      <c r="AB26" s="2"/>
    </row>
    <row r="27" spans="3:28" ht="60" customHeight="1" x14ac:dyDescent="0.25">
      <c r="C27" s="173"/>
      <c r="D27" s="78" t="s">
        <v>42</v>
      </c>
      <c r="E27" s="79" t="s">
        <v>43</v>
      </c>
      <c r="F27" s="80" t="s">
        <v>2</v>
      </c>
      <c r="G27" s="81">
        <f>COUNTIF($L$86:$L$175,Template!$E27)</f>
        <v>8</v>
      </c>
      <c r="H27" s="175" t="str">
        <f t="array" aca="1" ref="H27" ca="1">INDEX(OFFSET(Dictionary!$AJ$4,MATCH(Template!$E27,Dictionary!$AG$4:$AG$84,0)-1,0,COUNTIF(Dictionary!$AG$4:$AG$84,Template!$E27),1),MATCH($G27,OFFSET(Dictionary!$AH$4,MATCH(Template!$E27,Dictionary!$AG$4:$AG$84,0)-1,0,COUNTIF(Dictionary!$AG$4:$AG$84,Template!$E27),1),1))</f>
        <v>Suka bergabung dlm kelompok, sadar akan sikap &amp; kebutuhan ke- lompok, suka bekerja sama, ingin menjadi bagian dari kelompok, ingin disukai &amp; diakui oleh lingkungan; sangat tergantung pd kelom- pok, lebih memperhatikan kebutuhan kelompok daripada pekerjaan.</v>
      </c>
      <c r="I27" s="176"/>
      <c r="J27" s="176"/>
      <c r="K27" s="176"/>
      <c r="L27" s="176"/>
      <c r="M27" s="177"/>
      <c r="N27" s="2"/>
      <c r="O27" s="2"/>
      <c r="P27" s="2"/>
      <c r="Q27" s="2"/>
      <c r="R27" s="2"/>
      <c r="S27" s="2"/>
      <c r="T27" s="2"/>
      <c r="U27" s="2"/>
      <c r="V27" s="2"/>
      <c r="W27" s="2"/>
      <c r="X27" s="2"/>
      <c r="Y27" s="2"/>
      <c r="Z27" s="2"/>
      <c r="AA27" s="2"/>
      <c r="AB27" s="2"/>
    </row>
    <row r="28" spans="3:28" ht="60" customHeight="1" x14ac:dyDescent="0.25">
      <c r="C28" s="173"/>
      <c r="D28" s="78" t="s">
        <v>44</v>
      </c>
      <c r="E28" s="79" t="s">
        <v>45</v>
      </c>
      <c r="F28" s="80" t="s">
        <v>2</v>
      </c>
      <c r="G28" s="81">
        <f>COUNTIF($L$86:$L$175,Template!$E28)</f>
        <v>3</v>
      </c>
      <c r="H28" s="175" t="str">
        <f t="array" aca="1" ref="H28" ca="1">INDEX(OFFSET(Dictionary!$AJ$4,MATCH(Template!$E28,Dictionary!$AG$4:$AG$84,0)-1,0,COUNTIF(Dictionary!$AG$4:$AG$84,Template!$E28),1),MATCH($G28,OFFSET(Dictionary!$AH$4,MATCH(Template!$E28,Dictionary!$AG$4:$AG$84,0)-1,0,COUNTIF(Dictionary!$AG$4:$AG$84,Template!$E28),1),1))</f>
        <v xml:space="preserve">Tidak mencari atau menghindari hubungan antar pribadi di  lingkungan kerja, masih mampu menjaga jarak </v>
      </c>
      <c r="I28" s="176"/>
      <c r="J28" s="176"/>
      <c r="K28" s="176"/>
      <c r="L28" s="176"/>
      <c r="M28" s="177"/>
      <c r="N28" s="2"/>
      <c r="O28" s="2"/>
      <c r="P28" s="2"/>
      <c r="Q28" s="2"/>
      <c r="R28" s="2"/>
      <c r="S28" s="2"/>
      <c r="T28" s="2"/>
      <c r="U28" s="2"/>
      <c r="V28" s="2"/>
      <c r="W28" s="2"/>
      <c r="X28" s="2"/>
      <c r="Y28" s="2"/>
      <c r="Z28" s="2"/>
      <c r="AA28" s="2"/>
      <c r="AB28" s="2"/>
    </row>
    <row r="29" spans="3:28" ht="60" customHeight="1" x14ac:dyDescent="0.25">
      <c r="C29" s="174"/>
      <c r="D29" s="82" t="s">
        <v>46</v>
      </c>
      <c r="E29" s="79" t="s">
        <v>47</v>
      </c>
      <c r="F29" s="80" t="s">
        <v>2</v>
      </c>
      <c r="G29" s="81">
        <f>COUNTIF($L$86:$L$175,Template!$E29)</f>
        <v>4</v>
      </c>
      <c r="H29" s="178" t="str">
        <f t="array" aca="1" ref="H29" ca="1">INDEX(OFFSET(Dictionary!$AJ$4,MATCH(Template!$E29,Dictionary!$AG$4:$AG$84,0)-1,0,COUNTIF(Dictionary!$AG$4:$AG$84,Template!$E29),1),MATCH($G29,OFFSET(Dictionary!$AH$4,MATCH(Template!$E29,Dictionary!$AG$4:$AG$84,0)-1,0,COUNTIF(Dictionary!$AG$4:$AG$84,Template!$E29),1),1))</f>
        <v xml:space="preserve">Mengharapkan pengakuan lingkungan dan tidak mau diabaikan tetapi tidak mencari-cari perhatian </v>
      </c>
      <c r="I29" s="179"/>
      <c r="J29" s="179"/>
      <c r="K29" s="179"/>
      <c r="L29" s="179"/>
      <c r="M29" s="180"/>
      <c r="N29" s="2"/>
      <c r="O29" s="2"/>
      <c r="P29" s="2"/>
      <c r="Q29" s="2"/>
      <c r="R29" s="2"/>
      <c r="S29" s="2"/>
      <c r="T29" s="2"/>
      <c r="U29" s="2"/>
      <c r="V29" s="2"/>
      <c r="W29" s="2"/>
      <c r="X29" s="2"/>
      <c r="Y29" s="2"/>
      <c r="Z29" s="2"/>
      <c r="AA29" s="2"/>
      <c r="AB29" s="2"/>
    </row>
    <row r="30" spans="3:28" ht="60" customHeight="1" x14ac:dyDescent="0.25">
      <c r="C30" s="172" t="s">
        <v>48</v>
      </c>
      <c r="D30" s="83" t="s">
        <v>49</v>
      </c>
      <c r="E30" s="84" t="s">
        <v>50</v>
      </c>
      <c r="F30" s="80" t="s">
        <v>2</v>
      </c>
      <c r="G30" s="81">
        <f>COUNTIF($L$86:$L$175,Template!$E30)</f>
        <v>3</v>
      </c>
      <c r="H30" s="175" t="str">
        <f t="array" aca="1" ref="H30" ca="1">INDEX(OFFSET(Dictionary!$AJ$4,MATCH(Template!$E30,Dictionary!$AG$4:$AG$84,0)-1,0,COUNTIF(Dictionary!$AG$4:$AG$84,Template!$E30),1),MATCH($G30,OFFSET(Dictionary!$AH$4,MATCH(Template!$E30,Dictionary!$AG$4:$AG$84,0)-1,0,COUNTIF(Dictionary!$AG$4:$AG$84,Template!$E30),1),1))</f>
        <v xml:space="preserve">Terbuka, mudah mengungkap pendapat atau perasaannya menge- nai suatu hal kepada org lain </v>
      </c>
      <c r="I30" s="176"/>
      <c r="J30" s="176"/>
      <c r="K30" s="176"/>
      <c r="L30" s="176"/>
      <c r="M30" s="177"/>
      <c r="N30" s="2"/>
      <c r="O30" s="2"/>
      <c r="P30" s="2"/>
      <c r="Q30" s="2"/>
      <c r="R30" s="2"/>
      <c r="S30" s="2"/>
      <c r="T30" s="2"/>
      <c r="U30" s="2"/>
      <c r="V30" s="2"/>
      <c r="W30" s="2"/>
      <c r="X30" s="2"/>
      <c r="Y30" s="2"/>
      <c r="Z30" s="2"/>
      <c r="AA30" s="2"/>
      <c r="AB30" s="2"/>
    </row>
    <row r="31" spans="3:28" ht="60" customHeight="1" x14ac:dyDescent="0.25">
      <c r="C31" s="173"/>
      <c r="D31" s="78" t="s">
        <v>51</v>
      </c>
      <c r="E31" s="79" t="s">
        <v>52</v>
      </c>
      <c r="F31" s="80" t="s">
        <v>2</v>
      </c>
      <c r="G31" s="81">
        <f>COUNTIF($L$86:$L$175,Template!$E31)</f>
        <v>2</v>
      </c>
      <c r="H31" s="175" t="str">
        <f t="array" aca="1" ref="H31" ca="1">INDEX(OFFSET(Dictionary!$AJ$4,MATCH(Template!$E31,Dictionary!$AG$4:$AG$84,0)-1,0,COUNTIF(Dictionary!$AG$4:$AG$84,Template!$E31),1),MATCH($G31,OFFSET(Dictionary!$AH$4,MATCH(Template!$E31,Dictionary!$AG$4:$AG$84,0)-1,0,COUNTIF(Dictionary!$AG$4:$AG$84,Template!$E31),1),1))</f>
        <v xml:space="preserve">Lebih suka menghindari konflik, akan mencari rasionalisasi untuk  dapat menerima situasi dan melihat permasalahan dari sudut pan- dang orang lain.  </v>
      </c>
      <c r="I31" s="176"/>
      <c r="J31" s="176"/>
      <c r="K31" s="176"/>
      <c r="L31" s="176"/>
      <c r="M31" s="177"/>
      <c r="N31" s="2"/>
      <c r="O31" s="2"/>
      <c r="P31" s="2"/>
      <c r="Q31" s="2"/>
      <c r="R31" s="2"/>
      <c r="S31" s="2"/>
      <c r="T31" s="2"/>
      <c r="U31" s="2"/>
      <c r="V31" s="2"/>
      <c r="W31" s="2"/>
      <c r="X31" s="2"/>
      <c r="Y31" s="2"/>
      <c r="Z31" s="2"/>
      <c r="AA31" s="2"/>
      <c r="AB31" s="2"/>
    </row>
    <row r="32" spans="3:28" ht="60" customHeight="1" x14ac:dyDescent="0.25">
      <c r="C32" s="174"/>
      <c r="D32" s="82" t="s">
        <v>53</v>
      </c>
      <c r="E32" s="79" t="s">
        <v>54</v>
      </c>
      <c r="F32" s="80" t="s">
        <v>2</v>
      </c>
      <c r="G32" s="81">
        <f>COUNTIF($L$86:$L$175,Template!$E32)</f>
        <v>6</v>
      </c>
      <c r="H32" s="178" t="str">
        <f t="array" aca="1" ref="H32" ca="1">INDEX(OFFSET(Dictionary!$AJ$4,MATCH(Template!$E32,Dictionary!$AG$4:$AG$84,0)-1,0,COUNTIF(Dictionary!$AG$4:$AG$84,Template!$E32),1),MATCH($G32,OFFSET(Dictionary!$AH$4,MATCH(Template!$E32,Dictionary!$AG$4:$AG$84,0)-1,0,COUNTIF(Dictionary!$AG$4:$AG$84,Template!$E32),1),1))</f>
        <v>Antusias terhadap perubahan dan akan mencari hal-hal baru, tetapi masih selektif (menilai kemanfaatannya)</v>
      </c>
      <c r="I32" s="179"/>
      <c r="J32" s="179"/>
      <c r="K32" s="179"/>
      <c r="L32" s="179"/>
      <c r="M32" s="180"/>
      <c r="N32" s="2"/>
      <c r="O32" s="2"/>
      <c r="P32" s="2"/>
      <c r="Q32" s="2"/>
      <c r="R32" s="2"/>
      <c r="S32" s="2"/>
      <c r="T32" s="2"/>
      <c r="U32" s="2"/>
      <c r="V32" s="2"/>
      <c r="W32" s="2"/>
      <c r="X32" s="2"/>
      <c r="Y32" s="2"/>
      <c r="Z32" s="2"/>
      <c r="AA32" s="2"/>
      <c r="AB32" s="2"/>
    </row>
    <row r="33" spans="3:28" ht="12.75" customHeight="1" x14ac:dyDescent="0.25">
      <c r="C33" s="8"/>
      <c r="D33" s="6"/>
      <c r="E33" s="9"/>
      <c r="F33" s="10"/>
      <c r="G33" s="11"/>
      <c r="H33" s="11"/>
      <c r="I33" s="11"/>
      <c r="J33" s="11"/>
      <c r="K33" s="11"/>
      <c r="L33" s="11"/>
      <c r="M33" s="12"/>
      <c r="N33" s="2"/>
      <c r="O33" s="2"/>
      <c r="P33" s="2"/>
      <c r="Q33" s="2"/>
      <c r="R33" s="2"/>
      <c r="S33" s="2"/>
      <c r="T33" s="2"/>
      <c r="U33" s="2"/>
      <c r="V33" s="2"/>
      <c r="W33" s="2"/>
      <c r="X33" s="2"/>
      <c r="Y33" s="2"/>
      <c r="Z33" s="2"/>
      <c r="AA33" s="2"/>
      <c r="AB33" s="2"/>
    </row>
    <row r="34" spans="3:28" ht="12.75" customHeight="1" x14ac:dyDescent="0.25">
      <c r="C34" s="8"/>
      <c r="D34" s="6"/>
      <c r="E34" s="9"/>
      <c r="F34" s="10"/>
      <c r="G34" s="11"/>
      <c r="H34" s="11"/>
      <c r="I34" s="11"/>
      <c r="J34" s="11"/>
      <c r="K34" s="11"/>
      <c r="L34" s="11"/>
      <c r="M34" s="12"/>
      <c r="N34" s="2"/>
      <c r="O34" s="2"/>
      <c r="P34" s="2"/>
      <c r="Q34" s="2"/>
      <c r="R34" s="2"/>
      <c r="S34" s="2"/>
      <c r="T34" s="2"/>
      <c r="U34" s="2"/>
      <c r="V34" s="2"/>
      <c r="W34" s="2"/>
      <c r="X34" s="2"/>
      <c r="Y34" s="2"/>
      <c r="Z34" s="2"/>
      <c r="AA34" s="2"/>
      <c r="AB34" s="2"/>
    </row>
    <row r="35" spans="3:28" ht="12.75" customHeight="1" x14ac:dyDescent="0.25">
      <c r="C35" s="8"/>
      <c r="D35" s="6"/>
      <c r="E35" s="9"/>
      <c r="F35" s="10"/>
      <c r="G35" s="11"/>
      <c r="H35" s="11"/>
      <c r="I35" s="11"/>
      <c r="J35" s="11"/>
      <c r="K35" s="11"/>
      <c r="L35" s="11"/>
      <c r="M35" s="12"/>
      <c r="N35" s="2"/>
      <c r="O35" s="2"/>
      <c r="P35" s="2"/>
      <c r="Q35" s="2"/>
      <c r="R35" s="2"/>
      <c r="S35" s="2"/>
      <c r="T35" s="2"/>
      <c r="U35" s="2"/>
      <c r="V35" s="2"/>
      <c r="W35" s="2"/>
      <c r="X35" s="2"/>
      <c r="Y35" s="2"/>
      <c r="Z35" s="2"/>
      <c r="AA35" s="2"/>
      <c r="AB35" s="2"/>
    </row>
    <row r="36" spans="3:28" ht="12.75" customHeight="1" x14ac:dyDescent="0.25">
      <c r="C36" s="13"/>
      <c r="D36" s="6"/>
      <c r="E36" s="10"/>
      <c r="F36" s="10"/>
      <c r="G36" s="11"/>
      <c r="H36" s="11"/>
      <c r="I36" s="11"/>
      <c r="J36" s="11"/>
      <c r="K36" s="11"/>
      <c r="L36" s="11"/>
      <c r="M36" s="12"/>
      <c r="N36" s="2"/>
      <c r="O36" s="2"/>
      <c r="P36" s="2"/>
      <c r="Q36" s="2"/>
      <c r="R36" s="2"/>
      <c r="S36" s="2"/>
      <c r="T36" s="2"/>
      <c r="U36" s="2"/>
      <c r="V36" s="2"/>
      <c r="W36" s="2"/>
      <c r="X36" s="2"/>
      <c r="Y36" s="2"/>
      <c r="Z36" s="2"/>
      <c r="AA36" s="2"/>
      <c r="AB36" s="2"/>
    </row>
    <row r="37" spans="3:28" ht="12.75" customHeight="1" x14ac:dyDescent="0.25">
      <c r="C37" s="5"/>
      <c r="D37" s="6"/>
      <c r="E37" s="10"/>
      <c r="F37" s="7"/>
      <c r="G37" s="11"/>
      <c r="H37" s="11"/>
      <c r="I37" s="11"/>
      <c r="J37" s="11"/>
      <c r="K37" s="11"/>
      <c r="L37" s="11"/>
      <c r="M37" s="12"/>
      <c r="N37" s="2"/>
      <c r="O37" s="2"/>
      <c r="P37" s="2"/>
      <c r="Q37" s="2"/>
      <c r="R37" s="2"/>
      <c r="S37" s="2"/>
      <c r="T37" s="2"/>
      <c r="U37" s="2"/>
      <c r="V37" s="2"/>
      <c r="W37" s="2"/>
      <c r="X37" s="2"/>
      <c r="Y37" s="2"/>
      <c r="Z37" s="2"/>
      <c r="AA37" s="2"/>
      <c r="AB37" s="2"/>
    </row>
    <row r="38" spans="3:28" ht="12.75" customHeight="1" x14ac:dyDescent="0.25">
      <c r="C38" s="5"/>
      <c r="D38" s="6"/>
      <c r="E38" s="10"/>
      <c r="F38" s="7"/>
      <c r="G38" s="11"/>
      <c r="H38" s="11"/>
      <c r="I38" s="11"/>
      <c r="J38" s="11"/>
      <c r="K38" s="11"/>
      <c r="L38" s="11"/>
      <c r="M38" s="12"/>
      <c r="N38" s="2"/>
      <c r="O38" s="2"/>
      <c r="P38" s="2"/>
      <c r="Q38" s="2"/>
      <c r="R38" s="2"/>
      <c r="S38" s="2"/>
      <c r="T38" s="2"/>
      <c r="U38" s="2"/>
      <c r="V38" s="2"/>
      <c r="W38" s="2"/>
      <c r="X38" s="2"/>
      <c r="Y38" s="2"/>
      <c r="Z38" s="2"/>
      <c r="AA38" s="2"/>
      <c r="AB38" s="2"/>
    </row>
    <row r="39" spans="3:28" ht="12.75" customHeight="1" x14ac:dyDescent="0.25">
      <c r="C39" s="5"/>
      <c r="D39" s="6"/>
      <c r="E39" s="10"/>
      <c r="F39" s="7"/>
      <c r="G39" s="11"/>
      <c r="H39" s="11"/>
      <c r="I39" s="11"/>
      <c r="J39" s="11"/>
      <c r="K39" s="11"/>
      <c r="L39" s="11"/>
      <c r="M39" s="12"/>
      <c r="N39" s="2"/>
      <c r="O39" s="2"/>
      <c r="P39" s="2"/>
      <c r="Q39" s="2"/>
      <c r="R39" s="2"/>
      <c r="S39" s="2"/>
      <c r="T39" s="2"/>
      <c r="U39" s="2"/>
      <c r="V39" s="2"/>
      <c r="W39" s="2"/>
      <c r="X39" s="2"/>
      <c r="Y39" s="2"/>
      <c r="Z39" s="2"/>
      <c r="AA39" s="2"/>
      <c r="AB39" s="2"/>
    </row>
    <row r="40" spans="3:28" ht="12.75" customHeight="1" x14ac:dyDescent="0.25">
      <c r="C40" s="5"/>
      <c r="D40" s="6"/>
      <c r="E40" s="10"/>
      <c r="F40" s="7"/>
      <c r="G40" s="11"/>
      <c r="H40" s="11"/>
      <c r="I40" s="11"/>
      <c r="J40" s="11"/>
      <c r="K40" s="11"/>
      <c r="L40" s="11"/>
      <c r="M40" s="12"/>
      <c r="N40" s="2"/>
      <c r="O40" s="2"/>
      <c r="P40" s="2"/>
      <c r="Q40" s="2"/>
      <c r="R40" s="2"/>
      <c r="S40" s="2"/>
      <c r="T40" s="2"/>
      <c r="U40" s="2"/>
      <c r="V40" s="2"/>
      <c r="W40" s="2"/>
      <c r="X40" s="2"/>
      <c r="Y40" s="2"/>
      <c r="Z40" s="2"/>
      <c r="AA40" s="2"/>
      <c r="AB40" s="2"/>
    </row>
    <row r="41" spans="3:28" ht="12.75" customHeight="1" x14ac:dyDescent="0.25">
      <c r="C41" s="5"/>
      <c r="D41" s="6"/>
      <c r="E41" s="10"/>
      <c r="F41" s="7"/>
      <c r="G41" s="11"/>
      <c r="H41" s="11"/>
      <c r="I41" s="11"/>
      <c r="J41" s="11"/>
      <c r="K41" s="11"/>
      <c r="L41" s="11"/>
      <c r="M41" s="12"/>
      <c r="N41" s="2"/>
      <c r="O41" s="2"/>
      <c r="P41" s="2"/>
      <c r="Q41" s="2"/>
      <c r="R41" s="2"/>
      <c r="S41" s="2"/>
      <c r="T41" s="2"/>
      <c r="U41" s="2"/>
      <c r="V41" s="2"/>
      <c r="W41" s="2"/>
      <c r="X41" s="2"/>
      <c r="Y41" s="2"/>
      <c r="Z41" s="2"/>
      <c r="AA41" s="2"/>
      <c r="AB41" s="2"/>
    </row>
    <row r="42" spans="3:28" ht="12.75" customHeight="1" x14ac:dyDescent="0.25">
      <c r="C42" s="5"/>
      <c r="D42" s="6"/>
      <c r="E42" s="10"/>
      <c r="F42" s="7"/>
      <c r="G42" s="11"/>
      <c r="H42" s="11"/>
      <c r="I42" s="11"/>
      <c r="J42" s="11"/>
      <c r="K42" s="11"/>
      <c r="L42" s="11"/>
      <c r="M42" s="12"/>
      <c r="N42" s="2"/>
      <c r="O42" s="2"/>
      <c r="P42" s="2"/>
      <c r="Q42" s="2"/>
      <c r="R42" s="2"/>
      <c r="S42" s="2"/>
      <c r="T42" s="2"/>
      <c r="U42" s="2"/>
      <c r="V42" s="2"/>
      <c r="W42" s="2"/>
      <c r="X42" s="2"/>
      <c r="Y42" s="2"/>
      <c r="Z42" s="2"/>
      <c r="AA42" s="2"/>
      <c r="AB42" s="2"/>
    </row>
    <row r="43" spans="3:28" ht="12.75" customHeight="1" x14ac:dyDescent="0.25">
      <c r="C43" s="5"/>
      <c r="D43" s="6"/>
      <c r="E43" s="10"/>
      <c r="F43" s="7"/>
      <c r="G43" s="11"/>
      <c r="H43" s="11"/>
      <c r="I43" s="11"/>
      <c r="J43" s="11"/>
      <c r="K43" s="11"/>
      <c r="L43" s="11"/>
      <c r="M43" s="12"/>
      <c r="N43" s="2"/>
      <c r="O43" s="2"/>
      <c r="P43" s="2"/>
      <c r="Q43" s="2"/>
      <c r="R43" s="2"/>
      <c r="S43" s="2"/>
      <c r="T43" s="2"/>
      <c r="U43" s="2"/>
      <c r="V43" s="2"/>
      <c r="W43" s="2"/>
      <c r="X43" s="2"/>
      <c r="Y43" s="2"/>
      <c r="Z43" s="2"/>
      <c r="AA43" s="2"/>
      <c r="AB43" s="2"/>
    </row>
    <row r="44" spans="3:28" ht="12.75" customHeight="1" x14ac:dyDescent="0.25">
      <c r="C44" s="5"/>
      <c r="D44" s="6"/>
      <c r="E44" s="10"/>
      <c r="F44" s="7"/>
      <c r="G44" s="11"/>
      <c r="H44" s="11"/>
      <c r="I44" s="11"/>
      <c r="J44" s="11"/>
      <c r="K44" s="11"/>
      <c r="L44" s="11"/>
      <c r="M44" s="12"/>
      <c r="N44" s="2"/>
      <c r="O44" s="2"/>
      <c r="P44" s="2"/>
      <c r="Q44" s="2"/>
      <c r="R44" s="2"/>
      <c r="S44" s="2"/>
      <c r="T44" s="2"/>
      <c r="U44" s="2"/>
      <c r="V44" s="2"/>
      <c r="W44" s="2"/>
      <c r="X44" s="2"/>
      <c r="Y44" s="2"/>
      <c r="Z44" s="2"/>
      <c r="AA44" s="2"/>
      <c r="AB44" s="2"/>
    </row>
    <row r="45" spans="3:28" ht="12.75" customHeight="1" x14ac:dyDescent="0.25">
      <c r="C45" s="5"/>
      <c r="D45" s="6"/>
      <c r="E45" s="10"/>
      <c r="F45" s="7"/>
      <c r="G45" s="11"/>
      <c r="H45" s="11"/>
      <c r="I45" s="11"/>
      <c r="J45" s="11"/>
      <c r="K45" s="11"/>
      <c r="L45" s="11"/>
      <c r="M45" s="12"/>
      <c r="N45" s="2"/>
      <c r="O45" s="2"/>
      <c r="P45" s="2"/>
      <c r="Q45" s="2"/>
      <c r="R45" s="2"/>
      <c r="S45" s="2"/>
      <c r="T45" s="2"/>
      <c r="U45" s="2"/>
      <c r="V45" s="2"/>
      <c r="W45" s="2"/>
      <c r="X45" s="2"/>
      <c r="Y45" s="2"/>
      <c r="Z45" s="2"/>
      <c r="AA45" s="2"/>
      <c r="AB45" s="2"/>
    </row>
    <row r="46" spans="3:28" ht="12.75" customHeight="1" x14ac:dyDescent="0.25">
      <c r="C46" s="5"/>
      <c r="D46" s="6"/>
      <c r="E46" s="10"/>
      <c r="F46" s="7"/>
      <c r="G46" s="11"/>
      <c r="H46" s="11"/>
      <c r="I46" s="11"/>
      <c r="J46" s="11"/>
      <c r="K46" s="11"/>
      <c r="L46" s="11"/>
      <c r="M46" s="12"/>
      <c r="N46" s="2"/>
      <c r="O46" s="2"/>
      <c r="P46" s="2"/>
      <c r="Q46" s="2"/>
      <c r="R46" s="2"/>
      <c r="S46" s="2"/>
      <c r="T46" s="2"/>
      <c r="U46" s="2"/>
      <c r="V46" s="2"/>
      <c r="W46" s="2"/>
      <c r="X46" s="2"/>
      <c r="Y46" s="2"/>
      <c r="Z46" s="2"/>
      <c r="AA46" s="2"/>
      <c r="AB46" s="2"/>
    </row>
    <row r="47" spans="3:28" ht="12.75" customHeight="1" x14ac:dyDescent="0.25">
      <c r="C47" s="5"/>
      <c r="D47" s="6"/>
      <c r="E47" s="10"/>
      <c r="F47" s="7"/>
      <c r="G47" s="11"/>
      <c r="H47" s="11"/>
      <c r="I47" s="11"/>
      <c r="J47" s="11"/>
      <c r="K47" s="11"/>
      <c r="L47" s="11"/>
      <c r="M47" s="12"/>
      <c r="N47" s="2"/>
      <c r="O47" s="2"/>
      <c r="P47" s="2"/>
      <c r="Q47" s="2"/>
      <c r="R47" s="2"/>
      <c r="S47" s="2"/>
      <c r="T47" s="2"/>
      <c r="U47" s="2"/>
      <c r="V47" s="2"/>
      <c r="W47" s="2"/>
      <c r="X47" s="2"/>
      <c r="Y47" s="2"/>
      <c r="Z47" s="2"/>
      <c r="AA47" s="2"/>
      <c r="AB47" s="2"/>
    </row>
    <row r="48" spans="3:28" ht="12.75" customHeight="1" x14ac:dyDescent="0.25">
      <c r="C48" s="5"/>
      <c r="D48" s="6"/>
      <c r="E48" s="10"/>
      <c r="F48" s="7"/>
      <c r="G48" s="11"/>
      <c r="H48" s="11"/>
      <c r="I48" s="11"/>
      <c r="J48" s="11"/>
      <c r="K48" s="11"/>
      <c r="L48" s="11"/>
      <c r="M48" s="12"/>
      <c r="N48" s="2"/>
      <c r="O48" s="2"/>
      <c r="P48" s="2"/>
      <c r="Q48" s="2"/>
      <c r="R48" s="2"/>
      <c r="S48" s="2"/>
      <c r="T48" s="2"/>
      <c r="U48" s="2"/>
      <c r="V48" s="2"/>
      <c r="W48" s="2"/>
      <c r="X48" s="2"/>
      <c r="Y48" s="2"/>
      <c r="Z48" s="2"/>
      <c r="AA48" s="2"/>
      <c r="AB48" s="2"/>
    </row>
    <row r="49" spans="3:28" ht="12.75" customHeight="1" x14ac:dyDescent="0.25">
      <c r="C49" s="5"/>
      <c r="D49" s="6"/>
      <c r="E49" s="10"/>
      <c r="F49" s="7"/>
      <c r="G49" s="11"/>
      <c r="H49" s="11"/>
      <c r="I49" s="11"/>
      <c r="J49" s="11"/>
      <c r="K49" s="11"/>
      <c r="L49" s="11"/>
      <c r="M49" s="12"/>
      <c r="N49" s="2"/>
      <c r="O49" s="2"/>
      <c r="P49" s="2"/>
      <c r="Q49" s="2"/>
      <c r="R49" s="2"/>
      <c r="S49" s="2"/>
      <c r="T49" s="2"/>
      <c r="U49" s="2"/>
      <c r="V49" s="2"/>
      <c r="W49" s="2"/>
      <c r="X49" s="2"/>
      <c r="Y49" s="2"/>
      <c r="Z49" s="2"/>
      <c r="AA49" s="2"/>
      <c r="AB49" s="2"/>
    </row>
    <row r="50" spans="3:28" ht="12.75" customHeight="1" x14ac:dyDescent="0.25">
      <c r="C50" s="5"/>
      <c r="D50" s="6"/>
      <c r="E50" s="10"/>
      <c r="F50" s="7"/>
      <c r="G50" s="11"/>
      <c r="H50" s="11"/>
      <c r="I50" s="11"/>
      <c r="J50" s="11"/>
      <c r="K50" s="11"/>
      <c r="L50" s="11"/>
      <c r="M50" s="12"/>
      <c r="N50" s="2"/>
      <c r="O50" s="2"/>
      <c r="P50" s="2"/>
      <c r="Q50" s="2"/>
      <c r="R50" s="2"/>
      <c r="S50" s="2"/>
      <c r="T50" s="2"/>
      <c r="U50" s="2"/>
      <c r="V50" s="2"/>
      <c r="W50" s="2"/>
      <c r="X50" s="2"/>
      <c r="Y50" s="2"/>
      <c r="Z50" s="2"/>
      <c r="AA50" s="2"/>
      <c r="AB50" s="2"/>
    </row>
    <row r="51" spans="3:28" ht="12.75" customHeight="1" x14ac:dyDescent="0.25">
      <c r="C51" s="5"/>
      <c r="D51" s="6"/>
      <c r="E51" s="10"/>
      <c r="F51" s="7"/>
      <c r="G51" s="11"/>
      <c r="H51" s="11"/>
      <c r="I51" s="11"/>
      <c r="J51" s="11"/>
      <c r="K51" s="11"/>
      <c r="L51" s="11"/>
      <c r="M51" s="12"/>
      <c r="N51" s="2"/>
      <c r="O51" s="2"/>
      <c r="P51" s="2"/>
      <c r="Q51" s="2"/>
      <c r="R51" s="2"/>
      <c r="S51" s="2"/>
      <c r="T51" s="2"/>
      <c r="U51" s="2"/>
      <c r="V51" s="2"/>
      <c r="W51" s="2"/>
      <c r="X51" s="2"/>
      <c r="Y51" s="2"/>
      <c r="Z51" s="2"/>
      <c r="AA51" s="2"/>
      <c r="AB51" s="2"/>
    </row>
    <row r="52" spans="3:28" ht="12.75" customHeight="1" x14ac:dyDescent="0.25">
      <c r="C52" s="5"/>
      <c r="D52" s="6"/>
      <c r="E52" s="10"/>
      <c r="F52" s="7"/>
      <c r="G52" s="11"/>
      <c r="H52" s="11"/>
      <c r="I52" s="11"/>
      <c r="J52" s="11"/>
      <c r="K52" s="11"/>
      <c r="L52" s="11"/>
      <c r="M52" s="12"/>
      <c r="N52" s="2"/>
      <c r="O52" s="2"/>
      <c r="P52" s="2"/>
      <c r="Q52" s="2"/>
      <c r="R52" s="2"/>
      <c r="S52" s="2"/>
      <c r="T52" s="2"/>
      <c r="U52" s="2"/>
      <c r="V52" s="2"/>
      <c r="W52" s="2"/>
      <c r="X52" s="2"/>
      <c r="Y52" s="2"/>
      <c r="Z52" s="2"/>
      <c r="AA52" s="2"/>
      <c r="AB52" s="2"/>
    </row>
    <row r="53" spans="3:28" ht="12.75" customHeight="1" x14ac:dyDescent="0.25">
      <c r="C53" s="5"/>
      <c r="D53" s="6"/>
      <c r="E53" s="10"/>
      <c r="F53" s="7"/>
      <c r="G53" s="11"/>
      <c r="H53" s="11"/>
      <c r="I53" s="11"/>
      <c r="J53" s="11"/>
      <c r="K53" s="11"/>
      <c r="L53" s="11"/>
      <c r="M53" s="12"/>
      <c r="N53" s="2"/>
      <c r="O53" s="2"/>
      <c r="P53" s="2"/>
      <c r="Q53" s="2"/>
      <c r="R53" s="2"/>
      <c r="S53" s="2"/>
      <c r="T53" s="2"/>
      <c r="U53" s="2"/>
      <c r="V53" s="2"/>
      <c r="W53" s="2"/>
      <c r="X53" s="2"/>
      <c r="Y53" s="2"/>
      <c r="Z53" s="2"/>
      <c r="AA53" s="2"/>
      <c r="AB53" s="2"/>
    </row>
    <row r="54" spans="3:28" ht="12.75" customHeight="1" x14ac:dyDescent="0.25">
      <c r="C54" s="5"/>
      <c r="D54" s="6"/>
      <c r="E54" s="10"/>
      <c r="F54" s="7"/>
      <c r="G54" s="11"/>
      <c r="H54" s="11"/>
      <c r="I54" s="11"/>
      <c r="J54" s="11"/>
      <c r="K54" s="11"/>
      <c r="L54" s="11"/>
      <c r="M54" s="12"/>
      <c r="N54" s="2"/>
      <c r="O54" s="2"/>
      <c r="P54" s="2"/>
      <c r="Q54" s="2"/>
      <c r="R54" s="2"/>
      <c r="S54" s="2"/>
      <c r="T54" s="2"/>
      <c r="U54" s="2"/>
      <c r="V54" s="2"/>
      <c r="W54" s="2"/>
      <c r="X54" s="2"/>
      <c r="Y54" s="2"/>
      <c r="Z54" s="2"/>
      <c r="AA54" s="2"/>
      <c r="AB54" s="2"/>
    </row>
    <row r="55" spans="3:28" ht="12.75" customHeight="1" x14ac:dyDescent="0.25">
      <c r="C55" s="5"/>
      <c r="D55" s="6"/>
      <c r="E55" s="10"/>
      <c r="F55" s="7"/>
      <c r="G55" s="11"/>
      <c r="H55" s="11"/>
      <c r="I55" s="11"/>
      <c r="J55" s="11"/>
      <c r="K55" s="11"/>
      <c r="L55" s="11"/>
      <c r="M55" s="12"/>
      <c r="N55" s="2"/>
      <c r="O55" s="2"/>
      <c r="P55" s="2"/>
      <c r="Q55" s="2"/>
      <c r="R55" s="2"/>
      <c r="S55" s="2"/>
      <c r="T55" s="2"/>
      <c r="U55" s="2"/>
      <c r="V55" s="2"/>
      <c r="W55" s="2"/>
      <c r="X55" s="2"/>
      <c r="Y55" s="2"/>
      <c r="Z55" s="2"/>
      <c r="AA55" s="2"/>
      <c r="AB55" s="2"/>
    </row>
    <row r="56" spans="3:28" ht="12.75" customHeight="1" x14ac:dyDescent="0.25">
      <c r="C56" s="5"/>
      <c r="D56" s="6"/>
      <c r="E56" s="10"/>
      <c r="F56" s="7"/>
      <c r="G56" s="11"/>
      <c r="H56" s="11"/>
      <c r="I56" s="11"/>
      <c r="J56" s="11"/>
      <c r="K56" s="11"/>
      <c r="L56" s="11"/>
      <c r="M56" s="12"/>
      <c r="N56" s="2"/>
      <c r="O56" s="2"/>
      <c r="P56" s="2"/>
      <c r="Q56" s="2"/>
      <c r="R56" s="2"/>
      <c r="S56" s="2"/>
      <c r="T56" s="2"/>
      <c r="U56" s="2"/>
      <c r="V56" s="2"/>
      <c r="W56" s="2"/>
      <c r="X56" s="2"/>
      <c r="Y56" s="2"/>
      <c r="Z56" s="2"/>
      <c r="AA56" s="2"/>
      <c r="AB56" s="2"/>
    </row>
    <row r="57" spans="3:28" ht="12.75" customHeight="1" x14ac:dyDescent="0.25">
      <c r="C57" s="5"/>
      <c r="D57" s="6"/>
      <c r="E57" s="10"/>
      <c r="F57" s="7"/>
      <c r="G57" s="11"/>
      <c r="H57" s="11"/>
      <c r="I57" s="11"/>
      <c r="J57" s="11"/>
      <c r="K57" s="11"/>
      <c r="L57" s="11"/>
      <c r="M57" s="12"/>
      <c r="N57" s="2"/>
      <c r="O57" s="2"/>
      <c r="P57" s="2"/>
      <c r="Q57" s="2"/>
      <c r="R57" s="2"/>
      <c r="S57" s="2"/>
      <c r="T57" s="2"/>
      <c r="U57" s="2"/>
      <c r="V57" s="2"/>
      <c r="W57" s="2"/>
      <c r="X57" s="2"/>
      <c r="Y57" s="2"/>
      <c r="Z57" s="2"/>
      <c r="AA57" s="2"/>
      <c r="AB57" s="2"/>
    </row>
    <row r="58" spans="3:28" ht="12.75" customHeight="1" x14ac:dyDescent="0.25">
      <c r="C58" s="5"/>
      <c r="D58" s="6"/>
      <c r="E58" s="10"/>
      <c r="F58" s="7"/>
      <c r="G58" s="11"/>
      <c r="H58" s="11"/>
      <c r="I58" s="11"/>
      <c r="J58" s="11"/>
      <c r="K58" s="11"/>
      <c r="L58" s="11"/>
      <c r="M58" s="12"/>
      <c r="N58" s="2"/>
      <c r="O58" s="2"/>
      <c r="P58" s="2"/>
      <c r="Q58" s="2"/>
      <c r="R58" s="2"/>
      <c r="S58" s="2"/>
      <c r="T58" s="2"/>
      <c r="U58" s="2"/>
      <c r="V58" s="2"/>
      <c r="W58" s="2"/>
      <c r="X58" s="2"/>
      <c r="Y58" s="2"/>
      <c r="Z58" s="2"/>
      <c r="AA58" s="2"/>
      <c r="AB58" s="2"/>
    </row>
    <row r="59" spans="3:28" ht="12.75" customHeight="1" x14ac:dyDescent="0.25">
      <c r="C59" s="5"/>
      <c r="D59" s="6"/>
      <c r="E59" s="10"/>
      <c r="F59" s="7"/>
      <c r="G59" s="11"/>
      <c r="H59" s="11"/>
      <c r="I59" s="11"/>
      <c r="J59" s="11"/>
      <c r="K59" s="11"/>
      <c r="L59" s="11"/>
      <c r="M59" s="12"/>
      <c r="N59" s="2"/>
      <c r="O59" s="2"/>
      <c r="P59" s="2"/>
      <c r="Q59" s="2"/>
      <c r="R59" s="2"/>
      <c r="S59" s="2"/>
      <c r="T59" s="2"/>
      <c r="U59" s="2"/>
      <c r="V59" s="2"/>
      <c r="W59" s="2"/>
      <c r="X59" s="2"/>
      <c r="Y59" s="2"/>
      <c r="Z59" s="2"/>
      <c r="AA59" s="2"/>
      <c r="AB59" s="2"/>
    </row>
    <row r="60" spans="3:28" ht="12.75" customHeight="1" x14ac:dyDescent="0.25">
      <c r="C60" s="5"/>
      <c r="D60" s="6"/>
      <c r="E60" s="10"/>
      <c r="F60" s="7"/>
      <c r="G60" s="11"/>
      <c r="H60" s="11"/>
      <c r="I60" s="11"/>
      <c r="J60" s="11"/>
      <c r="K60" s="11"/>
      <c r="L60" s="11"/>
      <c r="M60" s="12"/>
      <c r="N60" s="2"/>
      <c r="O60" s="2"/>
      <c r="P60" s="2"/>
      <c r="Q60" s="2"/>
      <c r="R60" s="2"/>
      <c r="S60" s="2"/>
      <c r="T60" s="2"/>
      <c r="U60" s="2"/>
      <c r="V60" s="2"/>
      <c r="W60" s="2"/>
      <c r="X60" s="2"/>
      <c r="Y60" s="2"/>
      <c r="Z60" s="2"/>
      <c r="AA60" s="2"/>
      <c r="AB60" s="2"/>
    </row>
    <row r="61" spans="3:28" ht="12.75" customHeight="1" x14ac:dyDescent="0.25">
      <c r="C61" s="5"/>
      <c r="D61" s="6"/>
      <c r="E61" s="10"/>
      <c r="F61" s="7"/>
      <c r="G61" s="11"/>
      <c r="H61" s="11"/>
      <c r="I61" s="11"/>
      <c r="J61" s="11"/>
      <c r="K61" s="11"/>
      <c r="L61" s="11"/>
      <c r="M61" s="12"/>
      <c r="N61" s="2"/>
      <c r="O61" s="2"/>
      <c r="P61" s="2"/>
      <c r="Q61" s="2"/>
      <c r="R61" s="2"/>
      <c r="S61" s="2"/>
      <c r="T61" s="2"/>
      <c r="U61" s="2"/>
      <c r="V61" s="2"/>
      <c r="W61" s="2"/>
      <c r="X61" s="2"/>
      <c r="Y61" s="2"/>
      <c r="Z61" s="2"/>
      <c r="AA61" s="2"/>
      <c r="AB61" s="2"/>
    </row>
    <row r="62" spans="3:28" ht="12.75" customHeight="1" x14ac:dyDescent="0.25">
      <c r="C62" s="5"/>
      <c r="D62" s="6"/>
      <c r="E62" s="10"/>
      <c r="F62" s="7"/>
      <c r="G62" s="11"/>
      <c r="H62" s="11"/>
      <c r="I62" s="11"/>
      <c r="J62" s="11"/>
      <c r="K62" s="11"/>
      <c r="L62" s="11"/>
      <c r="M62" s="12"/>
      <c r="N62" s="2"/>
      <c r="O62" s="2"/>
      <c r="P62" s="2"/>
      <c r="Q62" s="2"/>
      <c r="R62" s="2"/>
      <c r="S62" s="2"/>
      <c r="T62" s="2"/>
      <c r="U62" s="2"/>
      <c r="V62" s="2"/>
      <c r="W62" s="2"/>
      <c r="X62" s="2"/>
      <c r="Y62" s="2"/>
      <c r="Z62" s="2"/>
      <c r="AA62" s="2"/>
      <c r="AB62" s="2"/>
    </row>
    <row r="63" spans="3:28" ht="12.75" customHeight="1" x14ac:dyDescent="0.25">
      <c r="C63" s="5"/>
      <c r="D63" s="6"/>
      <c r="E63" s="10"/>
      <c r="F63" s="7"/>
      <c r="G63" s="11"/>
      <c r="H63" s="11"/>
      <c r="I63" s="11"/>
      <c r="J63" s="11"/>
      <c r="K63" s="11"/>
      <c r="L63" s="11"/>
      <c r="M63" s="12"/>
      <c r="N63" s="2"/>
      <c r="O63" s="2"/>
      <c r="P63" s="2"/>
      <c r="Q63" s="2"/>
      <c r="R63" s="2"/>
      <c r="S63" s="2"/>
      <c r="T63" s="2"/>
      <c r="U63" s="2"/>
      <c r="V63" s="2"/>
      <c r="W63" s="2"/>
      <c r="X63" s="2"/>
      <c r="Y63" s="2"/>
      <c r="Z63" s="2"/>
      <c r="AA63" s="2"/>
      <c r="AB63" s="2"/>
    </row>
    <row r="64" spans="3:28" ht="12.75" customHeight="1" x14ac:dyDescent="0.25">
      <c r="M64" s="12"/>
      <c r="N64" s="2"/>
      <c r="O64" s="2"/>
      <c r="P64" s="2"/>
      <c r="Q64" s="2"/>
      <c r="R64" s="2"/>
      <c r="S64" s="2"/>
      <c r="T64" s="2"/>
      <c r="U64" s="2"/>
      <c r="V64" s="2"/>
      <c r="W64" s="2"/>
      <c r="X64" s="2"/>
      <c r="Y64" s="2"/>
      <c r="Z64" s="2"/>
      <c r="AA64" s="2"/>
      <c r="AB64" s="2"/>
    </row>
    <row r="65" spans="13:28" ht="12.75" customHeight="1" x14ac:dyDescent="0.25">
      <c r="M65" s="12"/>
      <c r="N65" s="2"/>
      <c r="O65" s="2"/>
      <c r="P65" s="2"/>
      <c r="Q65" s="2"/>
      <c r="R65" s="2"/>
      <c r="S65" s="2"/>
      <c r="T65" s="2"/>
      <c r="U65" s="2"/>
      <c r="V65" s="2"/>
      <c r="W65" s="2"/>
      <c r="X65" s="2"/>
      <c r="Y65" s="2"/>
      <c r="Z65" s="2"/>
      <c r="AA65" s="2"/>
      <c r="AB65" s="2"/>
    </row>
    <row r="66" spans="13:28" ht="12.75" customHeight="1" x14ac:dyDescent="0.25">
      <c r="M66" s="12"/>
      <c r="N66" s="2"/>
      <c r="O66" s="2"/>
      <c r="P66" s="2"/>
      <c r="Q66" s="2"/>
      <c r="R66" s="2"/>
      <c r="S66" s="2"/>
      <c r="T66" s="2"/>
      <c r="U66" s="2"/>
      <c r="V66" s="2"/>
      <c r="W66" s="2"/>
      <c r="X66" s="2"/>
      <c r="Y66" s="2"/>
      <c r="Z66" s="2"/>
      <c r="AA66" s="2"/>
      <c r="AB66" s="2"/>
    </row>
    <row r="67" spans="13:28" ht="12.75" customHeight="1" x14ac:dyDescent="0.25">
      <c r="M67" s="12"/>
      <c r="N67" s="2"/>
      <c r="O67" s="2"/>
      <c r="P67" s="2"/>
      <c r="Q67" s="2"/>
      <c r="R67" s="2"/>
      <c r="S67" s="2"/>
      <c r="T67" s="2"/>
      <c r="U67" s="2"/>
      <c r="V67" s="2"/>
      <c r="W67" s="2"/>
      <c r="X67" s="2"/>
      <c r="Y67" s="2"/>
      <c r="Z67" s="2"/>
      <c r="AA67" s="2"/>
      <c r="AB67" s="2"/>
    </row>
    <row r="68" spans="13:28" ht="12.75" customHeight="1" x14ac:dyDescent="0.25">
      <c r="M68" s="12"/>
      <c r="N68" s="2"/>
      <c r="O68" s="2"/>
      <c r="P68" s="2"/>
      <c r="Q68" s="2"/>
      <c r="R68" s="2"/>
      <c r="S68" s="2"/>
      <c r="T68" s="2"/>
      <c r="U68" s="2"/>
      <c r="V68" s="2"/>
      <c r="W68" s="2"/>
      <c r="X68" s="2"/>
      <c r="Y68" s="2"/>
      <c r="Z68" s="2"/>
      <c r="AA68" s="2"/>
      <c r="AB68" s="2"/>
    </row>
    <row r="69" spans="13:28" ht="12.75" customHeight="1" x14ac:dyDescent="0.25">
      <c r="M69" s="12"/>
      <c r="N69" s="2"/>
      <c r="O69" s="2"/>
      <c r="P69" s="2"/>
      <c r="Q69" s="2"/>
      <c r="R69" s="2"/>
      <c r="S69" s="2"/>
      <c r="T69" s="2"/>
      <c r="U69" s="2"/>
      <c r="V69" s="2"/>
      <c r="W69" s="2"/>
      <c r="X69" s="2"/>
      <c r="Y69" s="2"/>
      <c r="Z69" s="2"/>
      <c r="AA69" s="2"/>
      <c r="AB69" s="2"/>
    </row>
    <row r="70" spans="13:28" ht="12.75" customHeight="1" x14ac:dyDescent="0.25">
      <c r="M70" s="12"/>
      <c r="N70" s="2"/>
      <c r="O70" s="2"/>
      <c r="P70" s="2"/>
      <c r="Q70" s="2"/>
      <c r="R70" s="2"/>
      <c r="S70" s="2"/>
      <c r="T70" s="2"/>
      <c r="U70" s="2"/>
      <c r="V70" s="2"/>
      <c r="W70" s="2"/>
      <c r="X70" s="2"/>
      <c r="Y70" s="2"/>
      <c r="Z70" s="2"/>
      <c r="AA70" s="2"/>
      <c r="AB70" s="2"/>
    </row>
    <row r="71" spans="13:28" ht="12.75" customHeight="1" x14ac:dyDescent="0.25">
      <c r="M71" s="12"/>
      <c r="N71" s="2"/>
      <c r="O71" s="2"/>
      <c r="P71" s="2"/>
      <c r="Q71" s="2"/>
      <c r="R71" s="2"/>
      <c r="S71" s="2"/>
      <c r="T71" s="2"/>
      <c r="U71" s="2"/>
      <c r="V71" s="2"/>
      <c r="W71" s="2"/>
      <c r="X71" s="2"/>
      <c r="Y71" s="2"/>
      <c r="Z71" s="2"/>
      <c r="AA71" s="2"/>
      <c r="AB71" s="2"/>
    </row>
    <row r="72" spans="13:28" ht="12.75" customHeight="1" x14ac:dyDescent="0.25">
      <c r="M72" s="12"/>
      <c r="N72" s="2"/>
      <c r="O72" s="2"/>
      <c r="P72" s="2"/>
      <c r="Q72" s="2"/>
      <c r="R72" s="2"/>
      <c r="S72" s="2"/>
      <c r="T72" s="2"/>
      <c r="U72" s="2"/>
      <c r="V72" s="2"/>
      <c r="W72" s="2"/>
      <c r="X72" s="2"/>
      <c r="Y72" s="2"/>
      <c r="Z72" s="2"/>
      <c r="AA72" s="2"/>
      <c r="AB72" s="2"/>
    </row>
    <row r="73" spans="13:28" ht="12.75" customHeight="1" x14ac:dyDescent="0.25">
      <c r="M73" s="12"/>
      <c r="N73" s="2"/>
      <c r="O73" s="2"/>
      <c r="P73" s="2"/>
      <c r="Q73" s="2"/>
      <c r="R73" s="2"/>
      <c r="S73" s="2"/>
      <c r="T73" s="2"/>
      <c r="U73" s="2"/>
      <c r="V73" s="2"/>
      <c r="W73" s="2"/>
      <c r="X73" s="2"/>
      <c r="Y73" s="2"/>
      <c r="Z73" s="2"/>
      <c r="AA73" s="2"/>
      <c r="AB73" s="2"/>
    </row>
    <row r="74" spans="13:28" ht="12.75" customHeight="1" x14ac:dyDescent="0.25">
      <c r="M74" s="12"/>
      <c r="N74" s="2"/>
      <c r="O74" s="2"/>
      <c r="P74" s="2"/>
      <c r="Q74" s="2"/>
      <c r="R74" s="2"/>
      <c r="S74" s="2"/>
      <c r="T74" s="2"/>
      <c r="U74" s="2"/>
      <c r="V74" s="2"/>
      <c r="W74" s="2"/>
      <c r="X74" s="2"/>
      <c r="Y74" s="2"/>
      <c r="Z74" s="2"/>
      <c r="AA74" s="2"/>
      <c r="AB74" s="2"/>
    </row>
    <row r="75" spans="13:28" ht="12.75" customHeight="1" x14ac:dyDescent="0.25">
      <c r="M75" s="12"/>
      <c r="N75" s="2"/>
      <c r="O75" s="2"/>
      <c r="P75" s="2"/>
      <c r="Q75" s="2"/>
      <c r="R75" s="2"/>
      <c r="S75" s="2"/>
      <c r="T75" s="2"/>
      <c r="U75" s="2"/>
      <c r="V75" s="2"/>
      <c r="W75" s="2"/>
      <c r="X75" s="2"/>
      <c r="Y75" s="2"/>
      <c r="Z75" s="2"/>
      <c r="AA75" s="2"/>
      <c r="AB75" s="2"/>
    </row>
    <row r="76" spans="13:28" ht="12.75" customHeight="1" x14ac:dyDescent="0.25">
      <c r="M76" s="12"/>
      <c r="N76" s="2"/>
      <c r="O76" s="2"/>
      <c r="P76" s="2"/>
      <c r="Q76" s="2"/>
      <c r="R76" s="2"/>
      <c r="S76" s="2"/>
      <c r="T76" s="2"/>
      <c r="U76" s="2"/>
      <c r="V76" s="2"/>
      <c r="W76" s="2"/>
      <c r="X76" s="2"/>
      <c r="Y76" s="2"/>
      <c r="Z76" s="2"/>
      <c r="AA76" s="2"/>
      <c r="AB76" s="2"/>
    </row>
    <row r="77" spans="13:28" ht="12.75" customHeight="1" x14ac:dyDescent="0.25">
      <c r="M77" s="12"/>
      <c r="N77" s="2"/>
      <c r="O77" s="2"/>
      <c r="P77" s="2"/>
      <c r="Q77" s="2"/>
      <c r="R77" s="2"/>
      <c r="S77" s="2"/>
      <c r="T77" s="2"/>
      <c r="U77" s="2"/>
      <c r="V77" s="2"/>
      <c r="W77" s="2"/>
      <c r="X77" s="2"/>
      <c r="Y77" s="2"/>
      <c r="Z77" s="2"/>
      <c r="AA77" s="2"/>
      <c r="AB77" s="2"/>
    </row>
    <row r="78" spans="13:28" ht="12.75" customHeight="1" x14ac:dyDescent="0.25">
      <c r="M78" s="12"/>
      <c r="N78" s="2"/>
      <c r="O78" s="2"/>
      <c r="P78" s="2"/>
      <c r="Q78" s="2"/>
      <c r="R78" s="2"/>
      <c r="S78" s="2"/>
      <c r="T78" s="2"/>
      <c r="U78" s="2"/>
      <c r="V78" s="2"/>
      <c r="W78" s="2"/>
      <c r="X78" s="2"/>
      <c r="Y78" s="2"/>
      <c r="Z78" s="2"/>
      <c r="AA78" s="2"/>
      <c r="AB78" s="2"/>
    </row>
    <row r="79" spans="13:28" ht="12.75" customHeight="1" x14ac:dyDescent="0.25">
      <c r="M79" s="12"/>
      <c r="N79" s="2"/>
      <c r="O79" s="2"/>
      <c r="P79" s="2"/>
      <c r="Q79" s="2"/>
      <c r="R79" s="2"/>
      <c r="S79" s="2"/>
      <c r="T79" s="2"/>
      <c r="U79" s="2"/>
      <c r="V79" s="2"/>
      <c r="W79" s="2"/>
      <c r="X79" s="2"/>
      <c r="Y79" s="2"/>
      <c r="Z79" s="2"/>
      <c r="AA79" s="2"/>
      <c r="AB79" s="2"/>
    </row>
    <row r="80" spans="13:28" ht="12.75" customHeight="1" x14ac:dyDescent="0.25">
      <c r="M80" s="12"/>
      <c r="N80" s="2"/>
      <c r="O80" s="2"/>
      <c r="P80" s="2"/>
      <c r="Q80" s="2"/>
      <c r="R80" s="2"/>
      <c r="S80" s="2"/>
      <c r="T80" s="2"/>
      <c r="U80" s="2"/>
      <c r="V80" s="2"/>
      <c r="W80" s="2"/>
      <c r="X80" s="2"/>
      <c r="Y80" s="2"/>
      <c r="Z80" s="2"/>
      <c r="AA80" s="2"/>
      <c r="AB80" s="2"/>
    </row>
    <row r="81" spans="3:28" ht="12.75" customHeight="1" x14ac:dyDescent="0.25">
      <c r="M81" s="12"/>
      <c r="N81" s="2"/>
      <c r="O81" s="2"/>
      <c r="P81" s="2"/>
      <c r="Q81" s="2"/>
      <c r="R81" s="2"/>
      <c r="S81" s="2"/>
      <c r="T81" s="2"/>
      <c r="U81" s="2"/>
      <c r="V81" s="2"/>
      <c r="W81" s="2"/>
      <c r="X81" s="2"/>
      <c r="Y81" s="2"/>
      <c r="Z81" s="2"/>
      <c r="AA81" s="2"/>
      <c r="AB81" s="2"/>
    </row>
    <row r="82" spans="3:28" ht="12.75" customHeight="1" x14ac:dyDescent="0.25">
      <c r="M82" s="12"/>
      <c r="N82" s="2"/>
      <c r="O82" s="2"/>
      <c r="P82" s="2"/>
      <c r="Q82" s="2"/>
      <c r="R82" s="2"/>
      <c r="S82" s="2"/>
      <c r="T82" s="2"/>
      <c r="U82" s="2"/>
      <c r="V82" s="2"/>
      <c r="W82" s="2"/>
      <c r="X82" s="2"/>
      <c r="Y82" s="2"/>
      <c r="Z82" s="2"/>
      <c r="AA82" s="2"/>
      <c r="AB82" s="2"/>
    </row>
    <row r="83" spans="3:28" ht="12.75" customHeight="1" x14ac:dyDescent="0.25">
      <c r="M83" s="12"/>
      <c r="N83" s="2"/>
      <c r="O83" s="2"/>
      <c r="P83" s="2"/>
      <c r="Q83" s="2"/>
      <c r="R83" s="2"/>
      <c r="S83" s="2"/>
      <c r="T83" s="2"/>
      <c r="U83" s="2"/>
      <c r="V83" s="2"/>
      <c r="W83" s="2"/>
      <c r="X83" s="2"/>
      <c r="Y83" s="2"/>
      <c r="Z83" s="2"/>
      <c r="AA83" s="2"/>
      <c r="AB83" s="2"/>
    </row>
    <row r="84" spans="3:28" ht="12.75" customHeight="1" x14ac:dyDescent="0.25">
      <c r="M84" s="12"/>
      <c r="N84" s="2"/>
      <c r="O84" s="2"/>
      <c r="P84" s="2"/>
      <c r="Q84" s="2"/>
      <c r="R84" s="2"/>
      <c r="S84" s="2"/>
      <c r="T84" s="2"/>
      <c r="U84" s="2"/>
      <c r="V84" s="2"/>
      <c r="W84" s="2"/>
      <c r="X84" s="2"/>
      <c r="Y84" s="2"/>
      <c r="Z84" s="2"/>
      <c r="AA84" s="2"/>
      <c r="AB84" s="2"/>
    </row>
    <row r="85" spans="3:28" ht="12.75" customHeight="1" x14ac:dyDescent="0.25">
      <c r="D85" s="35" t="s">
        <v>55</v>
      </c>
      <c r="E85" s="36"/>
      <c r="F85" s="37"/>
      <c r="G85" s="38"/>
      <c r="H85" s="38"/>
      <c r="I85" s="39"/>
      <c r="J85" s="39"/>
      <c r="K85" s="39"/>
      <c r="L85" s="34" t="s">
        <v>56</v>
      </c>
      <c r="M85" s="12"/>
      <c r="N85" s="2"/>
      <c r="O85" s="2"/>
      <c r="P85" s="2"/>
      <c r="Q85" s="2"/>
      <c r="R85" s="2"/>
      <c r="S85" s="2"/>
      <c r="T85" s="2"/>
      <c r="U85" s="2"/>
      <c r="V85" s="2"/>
      <c r="W85" s="2"/>
      <c r="X85" s="2"/>
      <c r="Y85" s="2"/>
      <c r="Z85" s="2"/>
      <c r="AA85" s="2"/>
      <c r="AB85" s="2"/>
    </row>
    <row r="86" spans="3:28" ht="12.75" customHeight="1" x14ac:dyDescent="0.25">
      <c r="C86" s="13" t="str" cm="1">
        <f t="array" ref="C86">INDEX(Form_Responses[#Headers],1,ROWS($C$86:C95))</f>
        <v>1</v>
      </c>
      <c r="D86" s="14" t="str">
        <f>INDEX(Form_Responses[],MATCH($P$10,Form_Responses[Index],0),MATCH($C86,Form_Responses[#Headers],0))</f>
        <v>Saya seorang pekerja keras</v>
      </c>
      <c r="E86" s="33"/>
      <c r="F86" s="7"/>
      <c r="G86" s="11"/>
      <c r="L86" s="7" t="str">
        <f>IF($D86=Dictionary!$B4,Dictionary!$AD4,IF($D86=Dictionary!$C4,Dictionary!$AE4,""))</f>
        <v>G</v>
      </c>
      <c r="M86" s="12"/>
      <c r="N86" s="2"/>
      <c r="O86" s="2"/>
      <c r="P86" s="2"/>
      <c r="Q86" s="2"/>
      <c r="R86" s="2"/>
      <c r="S86" s="2"/>
      <c r="T86" s="2"/>
      <c r="U86" s="2"/>
      <c r="V86" s="2"/>
      <c r="W86" s="2"/>
      <c r="X86" s="2"/>
      <c r="Y86" s="2"/>
      <c r="Z86" s="2"/>
      <c r="AA86" s="2"/>
      <c r="AB86" s="2"/>
    </row>
    <row r="87" spans="3:28" ht="12.75" customHeight="1" x14ac:dyDescent="0.25">
      <c r="C87" s="13" t="str" cm="1">
        <f t="array" ref="C87">INDEX(Form_Responses[#Headers],1,ROWS($C$86:C96))</f>
        <v>2</v>
      </c>
      <c r="D87" s="14" t="str">
        <f>INDEX(Form_Responses[],MATCH($P$10,Form_Responses[Index],0),MATCH($C87,Form_Responses[#Headers],0))</f>
        <v>Saya suka mengerjakan apa yang sedang saya kerjakan, sampai selesai</v>
      </c>
      <c r="E87" s="33"/>
      <c r="F87" s="7"/>
      <c r="G87" s="11"/>
      <c r="L87" s="7" t="str">
        <f>IF($D87=Dictionary!$B5,Dictionary!$AD5,IF($D87=Dictionary!$C5,Dictionary!$AE5,""))</f>
        <v>N</v>
      </c>
      <c r="M87" s="12"/>
      <c r="N87" s="2"/>
      <c r="O87" s="2"/>
      <c r="P87" s="2"/>
      <c r="Q87" s="2"/>
      <c r="R87" s="2"/>
      <c r="S87" s="2"/>
      <c r="T87" s="2"/>
      <c r="U87" s="2"/>
      <c r="V87" s="2"/>
      <c r="W87" s="2"/>
      <c r="X87" s="2"/>
      <c r="Y87" s="2"/>
      <c r="Z87" s="2"/>
      <c r="AA87" s="2"/>
      <c r="AB87" s="2"/>
    </row>
    <row r="88" spans="3:28" ht="12.75" customHeight="1" x14ac:dyDescent="0.25">
      <c r="C88" s="13" t="str" cm="1">
        <f t="array" ref="C88">INDEX(Form_Responses[#Headers],1,ROWS($C$86:C97))</f>
        <v>3</v>
      </c>
      <c r="D88" s="14" t="str">
        <f>INDEX(Form_Responses[],MATCH($P$10,Form_Responses[Index],0),MATCH($C88,Form_Responses[#Headers],0))</f>
        <v>Saya ingin bekerja sebaik mungkin</v>
      </c>
      <c r="E88" s="33"/>
      <c r="F88" s="7"/>
      <c r="G88" s="11"/>
      <c r="L88" s="7" t="str">
        <f>IF($D88=Dictionary!$B6,Dictionary!$AD6,IF($D88=Dictionary!$C6,Dictionary!$AE6,""))</f>
        <v>A</v>
      </c>
      <c r="M88" s="12"/>
      <c r="N88" s="2"/>
      <c r="O88" s="2"/>
      <c r="P88" s="2"/>
      <c r="Q88" s="2"/>
      <c r="R88" s="2"/>
      <c r="S88" s="2"/>
      <c r="T88" s="2"/>
      <c r="U88" s="2"/>
      <c r="V88" s="2"/>
      <c r="W88" s="2"/>
      <c r="X88" s="2"/>
      <c r="Y88" s="2"/>
      <c r="Z88" s="2"/>
      <c r="AA88" s="2"/>
      <c r="AB88" s="2"/>
    </row>
    <row r="89" spans="3:28" ht="12.75" customHeight="1" x14ac:dyDescent="0.25">
      <c r="C89" s="13" t="str" cm="1">
        <f t="array" ref="C89">INDEX(Form_Responses[#Headers],1,ROWS($C$86:C98))</f>
        <v>4</v>
      </c>
      <c r="D89" s="14" t="str">
        <f>INDEX(Form_Responses[],MATCH($P$10,Form_Responses[Index],0),MATCH($C89,Form_Responses[#Headers],0))</f>
        <v>Saya suka berkelakar</v>
      </c>
      <c r="E89" s="33"/>
      <c r="F89" s="7"/>
      <c r="G89" s="11"/>
      <c r="L89" s="7" t="str">
        <f>IF($D89=Dictionary!$B7,Dictionary!$AD7,IF($D89=Dictionary!$C7,Dictionary!$AE7,""))</f>
        <v>X</v>
      </c>
      <c r="M89" s="12"/>
      <c r="N89" s="2"/>
      <c r="O89" s="2"/>
      <c r="P89" s="2"/>
      <c r="Q89" s="2"/>
      <c r="R89" s="2"/>
      <c r="S89" s="2"/>
      <c r="T89" s="2"/>
      <c r="U89" s="2"/>
      <c r="V89" s="2"/>
      <c r="W89" s="2"/>
      <c r="X89" s="2"/>
      <c r="Y89" s="2"/>
      <c r="Z89" s="2"/>
      <c r="AA89" s="2"/>
      <c r="AB89" s="2"/>
    </row>
    <row r="90" spans="3:28" ht="12.75" customHeight="1" x14ac:dyDescent="0.25">
      <c r="C90" s="13" t="str" cm="1">
        <f t="array" ref="C90">INDEX(Form_Responses[#Headers],1,ROWS($C$86:C99))</f>
        <v>5</v>
      </c>
      <c r="D90" s="14" t="str">
        <f>INDEX(Form_Responses[],MATCH($P$10,Form_Responses[Index],0),MATCH($C90,Form_Responses[#Headers],0))</f>
        <v>Saya suka menggabungkan diri dengan kelompok - kelompok</v>
      </c>
      <c r="E90" s="33"/>
      <c r="F90" s="7"/>
      <c r="G90" s="11"/>
      <c r="L90" s="7" t="str">
        <f>IF($D90=Dictionary!$B8,Dictionary!$AD8,IF($D90=Dictionary!$C8,Dictionary!$AE8,""))</f>
        <v>B</v>
      </c>
      <c r="M90" s="12"/>
      <c r="N90" s="2"/>
      <c r="O90" s="2"/>
      <c r="P90" s="2"/>
      <c r="Q90" s="2"/>
      <c r="R90" s="2"/>
      <c r="S90" s="2"/>
      <c r="T90" s="2"/>
      <c r="U90" s="2"/>
      <c r="V90" s="2"/>
      <c r="W90" s="2"/>
      <c r="X90" s="2"/>
      <c r="Y90" s="2"/>
      <c r="Z90" s="2"/>
      <c r="AA90" s="2"/>
      <c r="AB90" s="2"/>
    </row>
    <row r="91" spans="3:28" ht="12.75" customHeight="1" x14ac:dyDescent="0.25">
      <c r="C91" s="13" t="str" cm="1">
        <f t="array" ref="C91">INDEX(Form_Responses[#Headers],1,ROWS($C$86:C100))</f>
        <v>6</v>
      </c>
      <c r="D91" s="14" t="str">
        <f>INDEX(Form_Responses[],MATCH($P$10,Form_Responses[Index],0),MATCH($C91,Form_Responses[#Headers],0))</f>
        <v>Saya senang bersahabat dengan sekelompok orang</v>
      </c>
      <c r="E91" s="33"/>
      <c r="F91" s="7"/>
      <c r="G91" s="11"/>
      <c r="L91" s="7" t="str">
        <f>IF($D91=Dictionary!$B9,Dictionary!$AD9,IF($D91=Dictionary!$C9,Dictionary!$AE9,""))</f>
        <v>B</v>
      </c>
      <c r="M91" s="12"/>
      <c r="N91" s="2"/>
      <c r="O91" s="2"/>
      <c r="P91" s="2"/>
      <c r="Q91" s="2"/>
      <c r="R91" s="2"/>
      <c r="S91" s="2"/>
      <c r="T91" s="2"/>
      <c r="U91" s="2"/>
      <c r="V91" s="2"/>
      <c r="W91" s="2"/>
      <c r="X91" s="2"/>
      <c r="Y91" s="2"/>
      <c r="Z91" s="2"/>
      <c r="AA91" s="2"/>
      <c r="AB91" s="2"/>
    </row>
    <row r="92" spans="3:28" ht="12.75" customHeight="1" x14ac:dyDescent="0.25">
      <c r="C92" s="13" t="str" cm="1">
        <f t="array" ref="C92">INDEX(Form_Responses[#Headers],1,ROWS($C$86:C101))</f>
        <v>7</v>
      </c>
      <c r="D92" s="14" t="str">
        <f>INDEX(Form_Responses[],MATCH($P$10,Form_Responses[Index],0),MATCH($C92,Form_Responses[#Headers],0))</f>
        <v>Saya cepat berubah bila hal itu diperlukan</v>
      </c>
      <c r="E92" s="33"/>
      <c r="F92" s="7"/>
      <c r="G92" s="11"/>
      <c r="L92" s="7" t="str">
        <f>IF($D92=Dictionary!$B10,Dictionary!$AD10,IF($D92=Dictionary!$C10,Dictionary!$AE10,""))</f>
        <v>Z</v>
      </c>
      <c r="M92" s="12"/>
      <c r="N92" s="2"/>
      <c r="O92" s="2"/>
      <c r="P92" s="2"/>
      <c r="Q92" s="2"/>
      <c r="R92" s="2"/>
      <c r="S92" s="2"/>
      <c r="T92" s="2"/>
      <c r="U92" s="2"/>
      <c r="V92" s="2"/>
      <c r="W92" s="2"/>
      <c r="X92" s="2"/>
      <c r="Y92" s="2"/>
      <c r="Z92" s="2"/>
      <c r="AA92" s="2"/>
      <c r="AB92" s="2"/>
    </row>
    <row r="93" spans="3:28" ht="12.75" customHeight="1" x14ac:dyDescent="0.25">
      <c r="C93" s="13" t="str" cm="1">
        <f t="array" ref="C93">INDEX(Form_Responses[#Headers],1,ROWS($C$86:C102))</f>
        <v>8</v>
      </c>
      <c r="D93" s="14" t="str">
        <f>INDEX(Form_Responses[],MATCH($P$10,Form_Responses[Index],0),MATCH($C93,Form_Responses[#Headers],0))</f>
        <v>Saya suka melakukan hal-hal yang baru dan berbeda</v>
      </c>
      <c r="E93" s="33"/>
      <c r="F93" s="7"/>
      <c r="G93" s="11"/>
      <c r="L93" s="7" t="str">
        <f>IF($D93=Dictionary!$B11,Dictionary!$AD11,IF($D93=Dictionary!$C11,Dictionary!$AE11,""))</f>
        <v>Z</v>
      </c>
      <c r="M93" s="12"/>
      <c r="N93" s="2"/>
      <c r="O93" s="2"/>
      <c r="P93" s="2"/>
      <c r="Q93" s="2"/>
      <c r="R93" s="2"/>
      <c r="S93" s="2"/>
      <c r="T93" s="2"/>
      <c r="U93" s="2"/>
      <c r="V93" s="2"/>
      <c r="W93" s="2"/>
      <c r="X93" s="2"/>
      <c r="Y93" s="2"/>
      <c r="Z93" s="2"/>
      <c r="AA93" s="2"/>
      <c r="AB93" s="2"/>
    </row>
    <row r="94" spans="3:28" ht="12.75" customHeight="1" x14ac:dyDescent="0.25">
      <c r="C94" s="13" t="str" cm="1">
        <f t="array" ref="C94">INDEX(Form_Responses[#Headers],1,ROWS($C$86:C103))</f>
        <v>9</v>
      </c>
      <c r="D94" s="14" t="str">
        <f>INDEX(Form_Responses[],MATCH($P$10,Form_Responses[Index],0),MATCH($C94,Form_Responses[#Headers],0))</f>
        <v>Saya suka mengatakan kepada orang lain, bila mereka salah</v>
      </c>
      <c r="E94" s="33"/>
      <c r="F94" s="7"/>
      <c r="G94" s="11"/>
      <c r="L94" s="7" t="str">
        <f>IF($D94=Dictionary!$B12,Dictionary!$AD12,IF($D94=Dictionary!$C12,Dictionary!$AE12,""))</f>
        <v>K</v>
      </c>
      <c r="M94" s="12"/>
      <c r="N94" s="2"/>
      <c r="O94" s="2"/>
      <c r="P94" s="2"/>
      <c r="Q94" s="2"/>
      <c r="R94" s="2"/>
      <c r="S94" s="2"/>
      <c r="T94" s="2"/>
      <c r="U94" s="2"/>
      <c r="V94" s="2"/>
      <c r="W94" s="2"/>
      <c r="X94" s="2"/>
      <c r="Y94" s="2"/>
      <c r="Z94" s="2"/>
      <c r="AA94" s="2"/>
      <c r="AB94" s="2"/>
    </row>
    <row r="95" spans="3:28" ht="12.75" customHeight="1" x14ac:dyDescent="0.25">
      <c r="C95" s="13" t="str" cm="1">
        <f t="array" ref="C95">INDEX(Form_Responses[#Headers],1,ROWS($C$86:C104))</f>
        <v>10</v>
      </c>
      <c r="D95" s="14" t="str">
        <f>INDEX(Form_Responses[],MATCH($P$10,Form_Responses[Index],0),MATCH($C95,Form_Responses[#Headers],0))</f>
        <v>Saya suka mengikuti perintah-perintah yang diberikan kepada saya</v>
      </c>
      <c r="E95" s="33"/>
      <c r="F95" s="7"/>
      <c r="G95" s="11"/>
      <c r="L95" s="7" t="str">
        <f>IF($D95=Dictionary!$B13,Dictionary!$AD13,IF($D95=Dictionary!$C13,Dictionary!$AE13,""))</f>
        <v>W</v>
      </c>
      <c r="M95" s="12"/>
      <c r="N95" s="2"/>
      <c r="O95" s="2"/>
      <c r="P95" s="2"/>
      <c r="Q95" s="2"/>
      <c r="R95" s="2"/>
      <c r="S95" s="2"/>
      <c r="T95" s="2"/>
      <c r="U95" s="2"/>
      <c r="V95" s="2"/>
      <c r="W95" s="2"/>
      <c r="X95" s="2"/>
      <c r="Y95" s="2"/>
      <c r="Z95" s="2"/>
      <c r="AA95" s="2"/>
      <c r="AB95" s="2"/>
    </row>
    <row r="96" spans="3:28" ht="12.75" customHeight="1" x14ac:dyDescent="0.25">
      <c r="C96" s="13" t="str" cm="1">
        <f t="array" ref="C96">INDEX(Form_Responses[#Headers],1,ROWS($C$86:C105))</f>
        <v>11</v>
      </c>
      <c r="D96" s="14" t="str">
        <f>INDEX(Form_Responses[],MATCH($P$10,Form_Responses[Index],0),MATCH($C96,Form_Responses[#Headers],0))</f>
        <v>Saya seorang yang tertib. Saya meletakkan segala sesuatu pada tempatnya</v>
      </c>
      <c r="E96" s="33"/>
      <c r="F96" s="7"/>
      <c r="L96" s="7" t="str">
        <f>IF($D96=Dictionary!$B14,Dictionary!$AD14,IF($D96=Dictionary!$C14,Dictionary!$AE14,""))</f>
        <v>C</v>
      </c>
      <c r="M96" s="12"/>
      <c r="N96" s="2"/>
      <c r="O96" s="2"/>
      <c r="P96" s="2"/>
      <c r="Q96" s="2"/>
      <c r="R96" s="2"/>
      <c r="S96" s="2"/>
      <c r="T96" s="2"/>
      <c r="U96" s="2"/>
      <c r="V96" s="2"/>
      <c r="W96" s="2"/>
      <c r="X96" s="2"/>
      <c r="Y96" s="2"/>
      <c r="Z96" s="2"/>
      <c r="AA96" s="2"/>
      <c r="AB96" s="2"/>
    </row>
    <row r="97" spans="3:28" ht="12.75" customHeight="1" x14ac:dyDescent="0.25">
      <c r="C97" s="13" t="str" cm="1">
        <f t="array" ref="C97">INDEX(Form_Responses[#Headers],1,ROWS($C$86:C106))</f>
        <v>12</v>
      </c>
      <c r="D97" s="14" t="str">
        <f>INDEX(Form_Responses[],MATCH($P$10,Form_Responses[Index],0),MATCH($C97,Form_Responses[#Headers],0))</f>
        <v>Saya bukan orang yang cepat gusar</v>
      </c>
      <c r="E97" s="33"/>
      <c r="F97" s="7"/>
      <c r="L97" s="7" t="str">
        <f>IF($D97=Dictionary!$B15,Dictionary!$AD15,IF($D97=Dictionary!$C15,Dictionary!$AE15,""))</f>
        <v>E</v>
      </c>
      <c r="M97" s="12"/>
      <c r="N97" s="2"/>
      <c r="O97" s="2"/>
      <c r="P97" s="2"/>
      <c r="Q97" s="2"/>
      <c r="R97" s="2"/>
      <c r="S97" s="2"/>
      <c r="T97" s="2"/>
      <c r="U97" s="2"/>
      <c r="V97" s="2"/>
      <c r="W97" s="2"/>
      <c r="X97" s="2"/>
      <c r="Y97" s="2"/>
      <c r="Z97" s="2"/>
      <c r="AA97" s="2"/>
      <c r="AB97" s="2"/>
    </row>
    <row r="98" spans="3:28" ht="12.75" customHeight="1" x14ac:dyDescent="0.25">
      <c r="C98" s="13" t="str" cm="1">
        <f t="array" ref="C98">INDEX(Form_Responses[#Headers],1,ROWS($C$86:C107))</f>
        <v>13</v>
      </c>
      <c r="D98" s="14" t="str">
        <f>INDEX(Form_Responses[],MATCH($P$10,Form_Responses[Index],0),MATCH($C98,Form_Responses[#Headers],0))</f>
        <v>Saya menekuni satu pekerjaan sampai selesai</v>
      </c>
      <c r="E98" s="33"/>
      <c r="F98" s="7"/>
      <c r="L98" s="7" t="str">
        <f>IF($D98=Dictionary!$B16,Dictionary!$AD16,IF($D98=Dictionary!$C16,Dictionary!$AE16,""))</f>
        <v>N</v>
      </c>
      <c r="M98" s="12"/>
      <c r="N98" s="2"/>
      <c r="O98" s="2"/>
      <c r="P98" s="2"/>
      <c r="Q98" s="2"/>
      <c r="R98" s="2"/>
      <c r="S98" s="2"/>
      <c r="T98" s="2"/>
      <c r="U98" s="2"/>
      <c r="V98" s="2"/>
      <c r="W98" s="2"/>
      <c r="X98" s="2"/>
      <c r="Y98" s="2"/>
      <c r="Z98" s="2"/>
      <c r="AA98" s="2"/>
      <c r="AB98" s="2"/>
    </row>
    <row r="99" spans="3:28" ht="12.75" customHeight="1" x14ac:dyDescent="0.25">
      <c r="C99" s="13" t="str" cm="1">
        <f t="array" ref="C99">INDEX(Form_Responses[#Headers],1,ROWS($C$86:C108))</f>
        <v>14</v>
      </c>
      <c r="D99" s="14" t="str">
        <f>INDEX(Form_Responses[],MATCH($P$10,Form_Responses[Index],0),MATCH($C99,Form_Responses[#Headers],0))</f>
        <v>Saya ingin tampak bersemangat dan menarik</v>
      </c>
      <c r="E99" s="33"/>
      <c r="F99" s="7"/>
      <c r="L99" s="7" t="str">
        <f>IF($D99=Dictionary!$B17,Dictionary!$AD17,IF($D99=Dictionary!$C17,Dictionary!$AE17,""))</f>
        <v>X</v>
      </c>
      <c r="M99" s="12"/>
      <c r="N99" s="2"/>
      <c r="O99" s="2"/>
      <c r="P99" s="2"/>
      <c r="Q99" s="2"/>
      <c r="R99" s="2"/>
      <c r="S99" s="2"/>
      <c r="T99" s="2"/>
      <c r="U99" s="2"/>
      <c r="V99" s="2"/>
      <c r="W99" s="2"/>
      <c r="X99" s="2"/>
      <c r="Y99" s="2"/>
      <c r="Z99" s="2"/>
      <c r="AA99" s="2"/>
      <c r="AB99" s="2"/>
    </row>
    <row r="100" spans="3:28" ht="12.75" customHeight="1" x14ac:dyDescent="0.25">
      <c r="C100" s="13" t="str" cm="1">
        <f t="array" ref="C100">INDEX(Form_Responses[#Headers],1,ROWS($C$86:C109))</f>
        <v>15</v>
      </c>
      <c r="D100" s="14" t="str">
        <f>INDEX(Form_Responses[],MATCH($P$10,Form_Responses[Index],0),MATCH($C100,Form_Responses[#Headers],0))</f>
        <v>Saya suka membantu orang lain menentukan pendapatnya</v>
      </c>
      <c r="E100" s="33"/>
      <c r="F100" s="7"/>
      <c r="L100" s="7" t="str">
        <f>IF($D100=Dictionary!$B18,Dictionary!$AD18,IF($D100=Dictionary!$C18,Dictionary!$AE18,""))</f>
        <v>P</v>
      </c>
      <c r="M100" s="12"/>
      <c r="N100" s="2"/>
      <c r="O100" s="2"/>
      <c r="P100" s="2"/>
      <c r="Q100" s="2"/>
      <c r="R100" s="2"/>
      <c r="S100" s="2"/>
      <c r="T100" s="2"/>
      <c r="U100" s="2"/>
      <c r="V100" s="2"/>
      <c r="W100" s="2"/>
      <c r="X100" s="2"/>
      <c r="Y100" s="2"/>
      <c r="Z100" s="2"/>
      <c r="AA100" s="2"/>
      <c r="AB100" s="2"/>
    </row>
    <row r="101" spans="3:28" ht="12.75" customHeight="1" x14ac:dyDescent="0.25">
      <c r="C101" s="13" t="str" cm="1">
        <f t="array" ref="C101">INDEX(Form_Responses[#Headers],1,ROWS($C$86:C110))</f>
        <v>16</v>
      </c>
      <c r="D101" s="14" t="str">
        <f>INDEX(Form_Responses[],MATCH($P$10,Form_Responses[Index],0),MATCH($C101,Form_Responses[#Headers],0))</f>
        <v>Saya cemas kalau orang lain tidak menyukasi saya</v>
      </c>
      <c r="E101" s="33"/>
      <c r="F101" s="7"/>
      <c r="L101" s="7" t="str">
        <f>IF($D101=Dictionary!$B19,Dictionary!$AD19,IF($D101=Dictionary!$C19,Dictionary!$AE19,""))</f>
        <v>O</v>
      </c>
      <c r="M101" s="12"/>
      <c r="N101" s="2"/>
      <c r="O101" s="2"/>
      <c r="P101" s="2"/>
      <c r="Q101" s="2"/>
      <c r="R101" s="2"/>
      <c r="S101" s="2"/>
      <c r="T101" s="2"/>
      <c r="U101" s="2"/>
      <c r="V101" s="2"/>
      <c r="W101" s="2"/>
      <c r="X101" s="2"/>
      <c r="Y101" s="2"/>
      <c r="Z101" s="2"/>
      <c r="AA101" s="2"/>
      <c r="AB101" s="2"/>
    </row>
    <row r="102" spans="3:28" ht="12.75" customHeight="1" x14ac:dyDescent="0.25">
      <c r="C102" s="13" t="str" cm="1">
        <f t="array" ref="C102">INDEX(Form_Responses[#Headers],1,ROWS($C$86:C111))</f>
        <v>17</v>
      </c>
      <c r="D102" s="14" t="str">
        <f>INDEX(Form_Responses[],MATCH($P$10,Form_Responses[Index],0),MATCH($C102,Form_Responses[#Headers],0))</f>
        <v>Saya lebih suka bekerja bersama orang-orang daripada bekerja sendiri</v>
      </c>
      <c r="E102" s="33"/>
      <c r="F102" s="7"/>
      <c r="L102" s="7" t="str">
        <f>IF($D102=Dictionary!$B20,Dictionary!$AD20,IF($D102=Dictionary!$C20,Dictionary!$AE20,""))</f>
        <v>B</v>
      </c>
      <c r="M102" s="12"/>
      <c r="N102" s="2"/>
      <c r="O102" s="2"/>
      <c r="P102" s="2"/>
      <c r="Q102" s="2"/>
      <c r="R102" s="2"/>
      <c r="S102" s="2"/>
      <c r="T102" s="2"/>
      <c r="U102" s="2"/>
      <c r="V102" s="2"/>
      <c r="W102" s="2"/>
      <c r="X102" s="2"/>
      <c r="Y102" s="2"/>
      <c r="Z102" s="2"/>
      <c r="AA102" s="2"/>
      <c r="AB102" s="2"/>
    </row>
    <row r="103" spans="3:28" ht="12.75" customHeight="1" x14ac:dyDescent="0.25">
      <c r="C103" s="13" t="str" cm="1">
        <f t="array" ref="C103">INDEX(Form_Responses[#Headers],1,ROWS($C$86:C112))</f>
        <v>18</v>
      </c>
      <c r="D103" s="14" t="str">
        <f>INDEX(Form_Responses[],MATCH($P$10,Form_Responses[Index],0),MATCH($C103,Form_Responses[#Headers],0))</f>
        <v>Saya cemas bila seseorang tidak menyukai saya</v>
      </c>
      <c r="E103" s="33"/>
      <c r="F103" s="7"/>
      <c r="L103" s="7" t="str">
        <f>IF($D103=Dictionary!$B21,Dictionary!$AD21,IF($D103=Dictionary!$C21,Dictionary!$AE21,""))</f>
        <v>O</v>
      </c>
      <c r="M103" s="12"/>
      <c r="N103" s="2"/>
      <c r="O103" s="2"/>
      <c r="P103" s="2"/>
      <c r="Q103" s="2"/>
      <c r="R103" s="2"/>
      <c r="S103" s="2"/>
      <c r="T103" s="2"/>
      <c r="U103" s="2"/>
      <c r="V103" s="2"/>
      <c r="W103" s="2"/>
      <c r="X103" s="2"/>
      <c r="Y103" s="2"/>
      <c r="Z103" s="2"/>
      <c r="AA103" s="2"/>
      <c r="AB103" s="2"/>
    </row>
    <row r="104" spans="3:28" ht="12.75" customHeight="1" x14ac:dyDescent="0.25">
      <c r="C104" s="13" t="str" cm="1">
        <f t="array" ref="C104">INDEX(Form_Responses[#Headers],1,ROWS($C$86:C113))</f>
        <v>19</v>
      </c>
      <c r="D104" s="14" t="str">
        <f>INDEX(Form_Responses[],MATCH($P$10,Form_Responses[Index],0),MATCH($C104,Form_Responses[#Headers],0))</f>
        <v>Saya suka mencoba pekerjaan-pekerjaan yang baru dan berbeda</v>
      </c>
      <c r="E104" s="33"/>
      <c r="F104" s="7"/>
      <c r="L104" s="7" t="str">
        <f>IF($D104=Dictionary!$B22,Dictionary!$AD22,IF($D104=Dictionary!$C22,Dictionary!$AE22,""))</f>
        <v>Z</v>
      </c>
      <c r="M104" s="12"/>
      <c r="N104" s="2"/>
      <c r="O104" s="2"/>
      <c r="P104" s="2"/>
      <c r="Q104" s="2"/>
      <c r="R104" s="2"/>
      <c r="S104" s="2"/>
      <c r="T104" s="2"/>
      <c r="U104" s="2"/>
      <c r="V104" s="2"/>
      <c r="W104" s="2"/>
      <c r="X104" s="2"/>
      <c r="Y104" s="2"/>
      <c r="Z104" s="2"/>
      <c r="AA104" s="2"/>
      <c r="AB104" s="2"/>
    </row>
    <row r="105" spans="3:28" ht="12.75" customHeight="1" x14ac:dyDescent="0.25">
      <c r="C105" s="13" t="str" cm="1">
        <f t="array" ref="C105">INDEX(Form_Responses[#Headers],1,ROWS($C$86:C114))</f>
        <v>20</v>
      </c>
      <c r="D105" s="14" t="str">
        <f>INDEX(Form_Responses[],MATCH($P$10,Form_Responses[Index],0),MATCH($C105,Form_Responses[#Headers],0))</f>
        <v>Saya menyukai petunjuk yang terinci untuk melakukan sesuatu pekerjaan</v>
      </c>
      <c r="E105" s="33"/>
      <c r="F105" s="7"/>
      <c r="L105" s="7" t="str">
        <f>IF($D105=Dictionary!$B23,Dictionary!$AD23,IF($D105=Dictionary!$C23,Dictionary!$AE23,""))</f>
        <v>W</v>
      </c>
      <c r="M105" s="12"/>
      <c r="N105" s="2"/>
      <c r="O105" s="2"/>
      <c r="P105" s="2"/>
      <c r="Q105" s="2"/>
      <c r="R105" s="2"/>
      <c r="S105" s="2"/>
      <c r="T105" s="2"/>
      <c r="U105" s="2"/>
      <c r="V105" s="2"/>
      <c r="W105" s="2"/>
      <c r="X105" s="2"/>
      <c r="Y105" s="2"/>
      <c r="Z105" s="2"/>
      <c r="AA105" s="2"/>
      <c r="AB105" s="2"/>
    </row>
    <row r="106" spans="3:28" ht="12.75" customHeight="1" x14ac:dyDescent="0.25">
      <c r="C106" s="13" t="str" cm="1">
        <f t="array" ref="C106">INDEX(Form_Responses[#Headers],1,ROWS($C$86:C115))</f>
        <v>21</v>
      </c>
      <c r="D106" s="14" t="str">
        <f>INDEX(Form_Responses[],MATCH($P$10,Form_Responses[Index],0),MATCH($C106,Form_Responses[#Headers],0))</f>
        <v>Saya selalu mencoba sekuat tenaga</v>
      </c>
      <c r="E106" s="33"/>
      <c r="F106" s="7"/>
      <c r="L106" s="7" t="str">
        <f>IF($D106=Dictionary!$B24,Dictionary!$AD24,IF($D106=Dictionary!$C24,Dictionary!$AE24,""))</f>
        <v>G</v>
      </c>
      <c r="M106" s="12"/>
      <c r="N106" s="2"/>
      <c r="O106" s="2"/>
      <c r="P106" s="2"/>
      <c r="Q106" s="2"/>
      <c r="R106" s="2"/>
      <c r="S106" s="2"/>
      <c r="T106" s="2"/>
      <c r="U106" s="2"/>
      <c r="V106" s="2"/>
      <c r="W106" s="2"/>
      <c r="X106" s="2"/>
      <c r="Y106" s="2"/>
      <c r="Z106" s="2"/>
      <c r="AA106" s="2"/>
      <c r="AB106" s="2"/>
    </row>
    <row r="107" spans="3:28" ht="12.75" customHeight="1" x14ac:dyDescent="0.25">
      <c r="C107" s="13" t="str" cm="1">
        <f t="array" ref="C107">INDEX(Form_Responses[#Headers],1,ROWS($C$86:C116))</f>
        <v>22</v>
      </c>
      <c r="D107" s="14" t="str">
        <f>INDEX(Form_Responses[],MATCH($P$10,Form_Responses[Index],0),MATCH($C107,Form_Responses[#Headers],0))</f>
        <v>Saya mengorganisir tugas-tugas secara baik</v>
      </c>
      <c r="E107" s="33"/>
      <c r="F107" s="7"/>
      <c r="L107" s="7" t="str">
        <f>IF($D107=Dictionary!$B25,Dictionary!$AD25,IF($D107=Dictionary!$C25,Dictionary!$AE25,""))</f>
        <v>C</v>
      </c>
      <c r="M107" s="12"/>
      <c r="N107" s="2"/>
      <c r="O107" s="2"/>
      <c r="P107" s="2"/>
      <c r="Q107" s="2"/>
      <c r="R107" s="2"/>
      <c r="S107" s="2"/>
      <c r="T107" s="2"/>
      <c r="U107" s="2"/>
      <c r="V107" s="2"/>
      <c r="W107" s="2"/>
      <c r="X107" s="2"/>
      <c r="Y107" s="2"/>
      <c r="Z107" s="2"/>
      <c r="AA107" s="2"/>
      <c r="AB107" s="2"/>
    </row>
    <row r="108" spans="3:28" ht="12.75" customHeight="1" x14ac:dyDescent="0.25">
      <c r="C108" s="13" t="str" cm="1">
        <f t="array" ref="C108">INDEX(Form_Responses[#Headers],1,ROWS($C$86:C117))</f>
        <v>23</v>
      </c>
      <c r="D108" s="14" t="str">
        <f>INDEX(Form_Responses[],MATCH($P$10,Form_Responses[Index],0),MATCH($C108,Form_Responses[#Headers],0))</f>
        <v>Saya mudah menjadi gusar</v>
      </c>
      <c r="E108" s="33"/>
      <c r="F108" s="7"/>
      <c r="L108" s="7" t="str">
        <f>IF($D108=Dictionary!$B26,Dictionary!$AD26,IF($D108=Dictionary!$C26,Dictionary!$AE26,""))</f>
        <v>I</v>
      </c>
      <c r="M108" s="12"/>
      <c r="N108" s="2"/>
      <c r="O108" s="2"/>
      <c r="P108" s="2"/>
      <c r="Q108" s="2"/>
      <c r="R108" s="2"/>
      <c r="S108" s="2"/>
      <c r="T108" s="2"/>
      <c r="U108" s="2"/>
      <c r="V108" s="2"/>
      <c r="W108" s="2"/>
      <c r="X108" s="2"/>
      <c r="Y108" s="2"/>
      <c r="Z108" s="2"/>
      <c r="AA108" s="2"/>
      <c r="AB108" s="2"/>
    </row>
    <row r="109" spans="3:28" ht="12.75" customHeight="1" x14ac:dyDescent="0.25">
      <c r="C109" s="13" t="str" cm="1">
        <f t="array" ref="C109">INDEX(Form_Responses[#Headers],1,ROWS($C$86:C118))</f>
        <v>24</v>
      </c>
      <c r="D109" s="14" t="str">
        <f>INDEX(Form_Responses[],MATCH($P$10,Form_Responses[Index],0),MATCH($C109,Form_Responses[#Headers],0))</f>
        <v>Saya senang mengerjakan beberapa pekerjaan pada waktu yang bersamaan</v>
      </c>
      <c r="E109" s="33"/>
      <c r="F109" s="7"/>
      <c r="L109" s="7" t="str">
        <f>IF($D109=Dictionary!$B27,Dictionary!$AD27,IF($D109=Dictionary!$C27,Dictionary!$AE27,""))</f>
        <v>X</v>
      </c>
      <c r="M109" s="12"/>
      <c r="N109" s="2"/>
      <c r="O109" s="2"/>
      <c r="P109" s="2"/>
      <c r="Q109" s="2"/>
      <c r="R109" s="2"/>
      <c r="S109" s="2"/>
      <c r="T109" s="2"/>
      <c r="U109" s="2"/>
      <c r="V109" s="2"/>
      <c r="W109" s="2"/>
      <c r="X109" s="2"/>
      <c r="Y109" s="2"/>
      <c r="Z109" s="2"/>
      <c r="AA109" s="2"/>
      <c r="AB109" s="2"/>
    </row>
    <row r="110" spans="3:28" ht="12.75" customHeight="1" x14ac:dyDescent="0.25">
      <c r="C110" s="13" t="str" cm="1">
        <f t="array" ref="C110">INDEX(Form_Responses[#Headers],1,ROWS($C$86:C119))</f>
        <v>25</v>
      </c>
      <c r="D110" s="14" t="str">
        <f>INDEX(Form_Responses[],MATCH($P$10,Form_Responses[Index],0),MATCH($C110,Form_Responses[#Headers],0))</f>
        <v>Saya senang bila diundang</v>
      </c>
      <c r="E110" s="33"/>
      <c r="F110" s="7"/>
      <c r="L110" s="7" t="str">
        <f>IF($D110=Dictionary!$B28,Dictionary!$AD28,IF($D110=Dictionary!$C28,Dictionary!$AE28,""))</f>
        <v>B</v>
      </c>
      <c r="M110" s="12"/>
      <c r="N110" s="2"/>
      <c r="O110" s="2"/>
      <c r="P110" s="2"/>
      <c r="Q110" s="2"/>
      <c r="R110" s="2"/>
      <c r="S110" s="2"/>
      <c r="T110" s="2"/>
      <c r="U110" s="2"/>
      <c r="V110" s="2"/>
      <c r="W110" s="2"/>
      <c r="X110" s="2"/>
      <c r="Y110" s="2"/>
      <c r="Z110" s="2"/>
      <c r="AA110" s="2"/>
      <c r="AB110" s="2"/>
    </row>
    <row r="111" spans="3:28" ht="12.75" customHeight="1" x14ac:dyDescent="0.25">
      <c r="C111" s="13" t="str" cm="1">
        <f t="array" ref="C111">INDEX(Form_Responses[#Headers],1,ROWS($C$86:C120))</f>
        <v>26</v>
      </c>
      <c r="D111" s="14" t="str">
        <f>INDEX(Form_Responses[],MATCH($P$10,Form_Responses[Index],0),MATCH($C111,Form_Responses[#Headers],0))</f>
        <v>Saya suka memberi nasihat kepada orang lain</v>
      </c>
      <c r="E111" s="33"/>
      <c r="F111" s="7"/>
      <c r="L111" s="7" t="str">
        <f>IF($D111=Dictionary!$B29,Dictionary!$AD29,IF($D111=Dictionary!$C29,Dictionary!$AE29,""))</f>
        <v>P</v>
      </c>
      <c r="M111" s="12"/>
      <c r="N111" s="2"/>
      <c r="O111" s="2"/>
      <c r="P111" s="2"/>
      <c r="Q111" s="2"/>
      <c r="R111" s="2"/>
      <c r="S111" s="2"/>
      <c r="T111" s="2"/>
      <c r="U111" s="2"/>
      <c r="V111" s="2"/>
      <c r="W111" s="2"/>
      <c r="X111" s="2"/>
      <c r="Y111" s="2"/>
      <c r="Z111" s="2"/>
      <c r="AA111" s="2"/>
      <c r="AB111" s="2"/>
    </row>
    <row r="112" spans="3:28" ht="12.75" customHeight="1" x14ac:dyDescent="0.25">
      <c r="C112" s="13" t="str" cm="1">
        <f t="array" ref="C112">INDEX(Form_Responses[#Headers],1,ROWS($C$86:C121))</f>
        <v>27</v>
      </c>
      <c r="D112" s="14" t="str">
        <f>INDEX(Form_Responses[],MATCH($P$10,Form_Responses[Index],0),MATCH($C112,Form_Responses[#Headers],0))</f>
        <v>Saya suka melakukan hal-hal yang baru dan berbeda</v>
      </c>
      <c r="E112" s="33"/>
      <c r="F112" s="7"/>
      <c r="L112" s="7" t="str">
        <f>IF($D112=Dictionary!$B30,Dictionary!$AD30,IF($D112=Dictionary!$C30,Dictionary!$AE30,""))</f>
        <v>Z</v>
      </c>
      <c r="M112" s="12"/>
      <c r="N112" s="2"/>
      <c r="O112" s="2"/>
      <c r="P112" s="2"/>
      <c r="Q112" s="2"/>
      <c r="R112" s="2"/>
      <c r="S112" s="2"/>
      <c r="T112" s="2"/>
      <c r="U112" s="2"/>
      <c r="V112" s="2"/>
      <c r="W112" s="2"/>
      <c r="X112" s="2"/>
      <c r="Y112" s="2"/>
      <c r="Z112" s="2"/>
      <c r="AA112" s="2"/>
      <c r="AB112" s="2"/>
    </row>
    <row r="113" spans="3:28" ht="12.75" customHeight="1" x14ac:dyDescent="0.25">
      <c r="C113" s="13" t="str" cm="1">
        <f t="array" ref="C113">INDEX(Form_Responses[#Headers],1,ROWS($C$86:C122))</f>
        <v>28</v>
      </c>
      <c r="D113" s="14" t="str">
        <f>INDEX(Form_Responses[],MATCH($P$10,Form_Responses[Index],0),MATCH($C113,Form_Responses[#Headers],0))</f>
        <v>Saya suka bergabung ke dalam suatu kelompok</v>
      </c>
      <c r="E113" s="33"/>
      <c r="F113" s="7"/>
      <c r="L113" s="7" t="str">
        <f>IF($D113=Dictionary!$B31,Dictionary!$AD31,IF($D113=Dictionary!$C31,Dictionary!$AE31,""))</f>
        <v>B</v>
      </c>
      <c r="M113" s="12"/>
      <c r="N113" s="2"/>
      <c r="O113" s="2"/>
      <c r="P113" s="2"/>
      <c r="Q113" s="2"/>
      <c r="R113" s="2"/>
      <c r="S113" s="2"/>
      <c r="T113" s="2"/>
      <c r="U113" s="2"/>
      <c r="V113" s="2"/>
      <c r="W113" s="2"/>
      <c r="X113" s="2"/>
      <c r="Y113" s="2"/>
      <c r="Z113" s="2"/>
      <c r="AA113" s="2"/>
      <c r="AB113" s="2"/>
    </row>
    <row r="114" spans="3:28" ht="12.75" customHeight="1" x14ac:dyDescent="0.25">
      <c r="C114" s="13" t="str" cm="1">
        <f t="array" ref="C114">INDEX(Form_Responses[#Headers],1,ROWS($C$86:C123))</f>
        <v>29</v>
      </c>
      <c r="D114" s="14" t="str">
        <f>INDEX(Form_Responses[],MATCH($P$10,Form_Responses[Index],0),MATCH($C114,Form_Responses[#Headers],0))</f>
        <v>Saya berusaha untuk sangat intim dengan orang-orang</v>
      </c>
      <c r="E114" s="33"/>
      <c r="F114" s="7"/>
      <c r="L114" s="7" t="str">
        <f>IF($D114=Dictionary!$B32,Dictionary!$AD32,IF($D114=Dictionary!$C32,Dictionary!$AE32,""))</f>
        <v>O</v>
      </c>
      <c r="M114" s="12"/>
      <c r="N114" s="2"/>
      <c r="O114" s="2"/>
      <c r="P114" s="2"/>
      <c r="Q114" s="2"/>
      <c r="R114" s="2"/>
      <c r="S114" s="2"/>
      <c r="T114" s="2"/>
      <c r="U114" s="2"/>
      <c r="V114" s="2"/>
      <c r="W114" s="2"/>
      <c r="X114" s="2"/>
      <c r="Y114" s="2"/>
      <c r="Z114" s="2"/>
      <c r="AA114" s="2"/>
      <c r="AB114" s="2"/>
    </row>
    <row r="115" spans="3:28" ht="12.75" customHeight="1" x14ac:dyDescent="0.25">
      <c r="C115" s="13" t="str" cm="1">
        <f t="array" ref="C115">INDEX(Form_Responses[#Headers],1,ROWS($C$86:C124))</f>
        <v>30</v>
      </c>
      <c r="D115" s="14" t="str">
        <f>INDEX(Form_Responses[],MATCH($P$10,Form_Responses[Index],0),MATCH($C115,Form_Responses[#Headers],0))</f>
        <v>Saya suka diajari mengenai caranya mengerjakan suatu pekerjaan</v>
      </c>
      <c r="E115" s="33"/>
      <c r="F115" s="7"/>
      <c r="L115" s="7" t="str">
        <f>IF($D115=Dictionary!$B33,Dictionary!$AD33,IF($D115=Dictionary!$C33,Dictionary!$AE33,""))</f>
        <v>W</v>
      </c>
      <c r="M115" s="12"/>
      <c r="N115" s="2"/>
      <c r="O115" s="2"/>
      <c r="P115" s="2"/>
      <c r="Q115" s="2"/>
      <c r="R115" s="2"/>
      <c r="S115" s="2"/>
      <c r="T115" s="2"/>
      <c r="U115" s="2"/>
      <c r="V115" s="2"/>
      <c r="W115" s="2"/>
      <c r="X115" s="2"/>
      <c r="Y115" s="2"/>
      <c r="Z115" s="2"/>
      <c r="AA115" s="2"/>
      <c r="AB115" s="2"/>
    </row>
    <row r="116" spans="3:28" ht="12.75" customHeight="1" x14ac:dyDescent="0.25">
      <c r="C116" s="13" t="str" cm="1">
        <f t="array" ref="C116">INDEX(Form_Responses[#Headers],1,ROWS($C$86:C125))</f>
        <v>31</v>
      </c>
      <c r="D116" s="14" t="str">
        <f>INDEX(Form_Responses[],MATCH($P$10,Form_Responses[Index],0),MATCH($C116,Form_Responses[#Headers],0))</f>
        <v>Saya bekerja "keras"</v>
      </c>
      <c r="E116" s="33"/>
      <c r="F116" s="7"/>
      <c r="L116" s="7" t="str">
        <f>IF($D116=Dictionary!$B34,Dictionary!$AD34,IF($D116=Dictionary!$C34,Dictionary!$AE34,""))</f>
        <v>G</v>
      </c>
      <c r="M116" s="12"/>
      <c r="N116" s="2"/>
      <c r="O116" s="2"/>
      <c r="P116" s="2"/>
      <c r="Q116" s="2"/>
      <c r="R116" s="2"/>
      <c r="S116" s="2"/>
      <c r="T116" s="2"/>
      <c r="U116" s="2"/>
      <c r="V116" s="2"/>
      <c r="W116" s="2"/>
      <c r="X116" s="2"/>
      <c r="Y116" s="2"/>
      <c r="Z116" s="2"/>
      <c r="AA116" s="2"/>
      <c r="AB116" s="2"/>
    </row>
    <row r="117" spans="3:28" ht="12.75" customHeight="1" x14ac:dyDescent="0.25">
      <c r="C117" s="13" t="str" cm="1">
        <f t="array" ref="C117">INDEX(Form_Responses[#Headers],1,ROWS($C$86:C126))</f>
        <v>32</v>
      </c>
      <c r="D117" s="14" t="str">
        <f>INDEX(Form_Responses[],MATCH($P$10,Form_Responses[Index],0),MATCH($C117,Form_Responses[#Headers],0))</f>
        <v>Hal-hal yang kecil (Detail) menarik hati saya</v>
      </c>
      <c r="E117" s="33"/>
      <c r="F117" s="7"/>
      <c r="L117" s="7" t="str">
        <f>IF($D117=Dictionary!$B35,Dictionary!$AD35,IF($D117=Dictionary!$C35,Dictionary!$AE35,""))</f>
        <v>D</v>
      </c>
      <c r="M117" s="12"/>
      <c r="N117" s="2"/>
      <c r="O117" s="2"/>
      <c r="P117" s="2"/>
      <c r="Q117" s="2"/>
      <c r="R117" s="2"/>
      <c r="S117" s="2"/>
      <c r="T117" s="2"/>
      <c r="U117" s="2"/>
      <c r="V117" s="2"/>
      <c r="W117" s="2"/>
      <c r="X117" s="2"/>
      <c r="Y117" s="2"/>
      <c r="Z117" s="2"/>
      <c r="AA117" s="2"/>
      <c r="AB117" s="2"/>
    </row>
    <row r="118" spans="3:28" ht="12.75" customHeight="1" x14ac:dyDescent="0.25">
      <c r="C118" s="13" t="str" cm="1">
        <f t="array" ref="C118">INDEX(Form_Responses[#Headers],1,ROWS($C$86:C127))</f>
        <v>33</v>
      </c>
      <c r="D118" s="14" t="str">
        <f>INDEX(Form_Responses[],MATCH($P$10,Form_Responses[Index],0),MATCH($C118,Form_Responses[#Headers],0))</f>
        <v>saya meletakkan segala sesuatu secara rapi dan teratur</v>
      </c>
      <c r="E118" s="33"/>
      <c r="F118" s="7"/>
      <c r="L118" s="7" t="str">
        <f>IF($D118=Dictionary!$B36,Dictionary!$AD36,IF($D118=Dictionary!$C36,Dictionary!$AE36,""))</f>
        <v>C</v>
      </c>
      <c r="M118" s="12"/>
      <c r="N118" s="2"/>
      <c r="O118" s="2"/>
      <c r="P118" s="2"/>
      <c r="Q118" s="2"/>
      <c r="R118" s="2"/>
      <c r="S118" s="2"/>
      <c r="T118" s="2"/>
      <c r="U118" s="2"/>
      <c r="V118" s="2"/>
      <c r="W118" s="2"/>
      <c r="X118" s="2"/>
      <c r="Y118" s="2"/>
      <c r="Z118" s="2"/>
      <c r="AA118" s="2"/>
      <c r="AB118" s="2"/>
    </row>
    <row r="119" spans="3:28" ht="12.75" customHeight="1" x14ac:dyDescent="0.25">
      <c r="C119" s="13" t="str" cm="1">
        <f t="array" ref="C119">INDEX(Form_Responses[#Headers],1,ROWS($C$86:C128))</f>
        <v>34</v>
      </c>
      <c r="D119" s="14" t="str">
        <f>INDEX(Form_Responses[],MATCH($P$10,Form_Responses[Index],0),MATCH($C119,Form_Responses[#Headers],0))</f>
        <v>Tugas-tugas saya kerjakan secara cepat</v>
      </c>
      <c r="E119" s="33"/>
      <c r="F119" s="7"/>
      <c r="L119" s="7" t="str">
        <f>IF($D119=Dictionary!$B37,Dictionary!$AD37,IF($D119=Dictionary!$C37,Dictionary!$AE37,""))</f>
        <v>T</v>
      </c>
      <c r="M119" s="12"/>
      <c r="N119" s="2"/>
      <c r="O119" s="2"/>
      <c r="P119" s="2"/>
      <c r="Q119" s="2"/>
      <c r="R119" s="2"/>
      <c r="S119" s="2"/>
      <c r="T119" s="2"/>
      <c r="U119" s="2"/>
      <c r="V119" s="2"/>
      <c r="W119" s="2"/>
      <c r="X119" s="2"/>
      <c r="Y119" s="2"/>
      <c r="Z119" s="2"/>
      <c r="AA119" s="2"/>
      <c r="AB119" s="2"/>
    </row>
    <row r="120" spans="3:28" ht="12.75" customHeight="1" x14ac:dyDescent="0.25">
      <c r="C120" s="13" t="str" cm="1">
        <f t="array" ref="C120">INDEX(Form_Responses[#Headers],1,ROWS($C$86:C129))</f>
        <v>35</v>
      </c>
      <c r="D120" s="14" t="str">
        <f>INDEX(Form_Responses[],MATCH($P$10,Form_Responses[Index],0),MATCH($C120,Form_Responses[#Headers],0))</f>
        <v>Saya ingin menjadi bagian dari kelompok</v>
      </c>
      <c r="E120" s="33"/>
      <c r="F120" s="7"/>
      <c r="L120" s="7" t="str">
        <f>IF($D120=Dictionary!$B38,Dictionary!$AD38,IF($D120=Dictionary!$C38,Dictionary!$AE38,""))</f>
        <v>B</v>
      </c>
      <c r="M120" s="12"/>
      <c r="N120" s="2"/>
      <c r="O120" s="2"/>
      <c r="P120" s="2"/>
      <c r="Q120" s="2"/>
      <c r="R120" s="2"/>
      <c r="S120" s="2"/>
      <c r="T120" s="2"/>
      <c r="U120" s="2"/>
      <c r="V120" s="2"/>
      <c r="W120" s="2"/>
      <c r="X120" s="2"/>
      <c r="Y120" s="2"/>
      <c r="Z120" s="2"/>
      <c r="AA120" s="2"/>
      <c r="AB120" s="2"/>
    </row>
    <row r="121" spans="3:28" ht="12.75" customHeight="1" x14ac:dyDescent="0.25">
      <c r="C121" s="13" t="str" cm="1">
        <f t="array" ref="C121">INDEX(Form_Responses[#Headers],1,ROWS($C$86:C130))</f>
        <v>36</v>
      </c>
      <c r="D121" s="14" t="str">
        <f>INDEX(Form_Responses[],MATCH($P$10,Form_Responses[Index],0),MATCH($C121,Form_Responses[#Headers],0))</f>
        <v>Saya berusaha keras untuk menjadi yang terbaik</v>
      </c>
      <c r="E121" s="33"/>
      <c r="F121" s="7"/>
      <c r="L121" s="7" t="str">
        <f>IF($D121=Dictionary!$B39,Dictionary!$AD39,IF($D121=Dictionary!$C39,Dictionary!$AE39,""))</f>
        <v>A</v>
      </c>
      <c r="M121" s="12"/>
      <c r="N121" s="2"/>
      <c r="O121" s="2"/>
      <c r="P121" s="2"/>
      <c r="Q121" s="2"/>
      <c r="R121" s="2"/>
      <c r="S121" s="2"/>
      <c r="T121" s="2"/>
      <c r="U121" s="2"/>
      <c r="V121" s="2"/>
      <c r="W121" s="2"/>
      <c r="X121" s="2"/>
      <c r="Y121" s="2"/>
      <c r="Z121" s="2"/>
      <c r="AA121" s="2"/>
      <c r="AB121" s="2"/>
    </row>
    <row r="122" spans="3:28" ht="12.75" customHeight="1" x14ac:dyDescent="0.25">
      <c r="C122" s="13" t="str" cm="1">
        <f t="array" ref="C122">INDEX(Form_Responses[#Headers],1,ROWS($C$86:C131))</f>
        <v>37</v>
      </c>
      <c r="D122" s="14" t="str">
        <f>INDEX(Form_Responses[],MATCH($P$10,Form_Responses[Index],0),MATCH($C122,Form_Responses[#Headers],0))</f>
        <v>Saya ingin menjadi penanggung jawab bagi orang-orang lain</v>
      </c>
      <c r="E122" s="33"/>
      <c r="F122" s="7"/>
      <c r="L122" s="7" t="str">
        <f>IF($D122=Dictionary!$B40,Dictionary!$AD40,IF($D122=Dictionary!$C40,Dictionary!$AE40,""))</f>
        <v>P</v>
      </c>
      <c r="M122" s="12"/>
      <c r="N122" s="2"/>
      <c r="O122" s="2"/>
      <c r="P122" s="2"/>
      <c r="Q122" s="2"/>
      <c r="R122" s="2"/>
      <c r="S122" s="2"/>
      <c r="T122" s="2"/>
      <c r="U122" s="2"/>
      <c r="V122" s="2"/>
      <c r="W122" s="2"/>
      <c r="X122" s="2"/>
      <c r="Y122" s="2"/>
      <c r="Z122" s="2"/>
      <c r="AA122" s="2"/>
      <c r="AB122" s="2"/>
    </row>
    <row r="123" spans="3:28" ht="12.75" customHeight="1" x14ac:dyDescent="0.25">
      <c r="C123" s="13" t="str" cm="1">
        <f t="array" ref="C123">INDEX(Form_Responses[#Headers],1,ROWS($C$86:C132))</f>
        <v>38</v>
      </c>
      <c r="D123" s="14" t="str">
        <f>INDEX(Form_Responses[],MATCH($P$10,Form_Responses[Index],0),MATCH($C123,Form_Responses[#Headers],0))</f>
        <v>Saya suka berdebat</v>
      </c>
      <c r="E123" s="33"/>
      <c r="F123" s="7"/>
      <c r="L123" s="7" t="str">
        <f>IF($D123=Dictionary!$B41,Dictionary!$AD41,IF($D123=Dictionary!$C41,Dictionary!$AE41,""))</f>
        <v>K</v>
      </c>
      <c r="M123" s="12"/>
      <c r="N123" s="2"/>
      <c r="O123" s="2"/>
      <c r="P123" s="2"/>
      <c r="Q123" s="2"/>
      <c r="R123" s="2"/>
      <c r="S123" s="2"/>
      <c r="T123" s="2"/>
      <c r="U123" s="2"/>
      <c r="V123" s="2"/>
      <c r="W123" s="2"/>
      <c r="X123" s="2"/>
      <c r="Y123" s="2"/>
      <c r="Z123" s="2"/>
      <c r="AA123" s="2"/>
      <c r="AB123" s="2"/>
    </row>
    <row r="124" spans="3:28" ht="12.75" customHeight="1" x14ac:dyDescent="0.25">
      <c r="C124" s="13" t="str" cm="1">
        <f t="array" ref="C124">INDEX(Form_Responses[#Headers],1,ROWS($C$86:C133))</f>
        <v>39</v>
      </c>
      <c r="D124" s="14" t="str">
        <f>INDEX(Form_Responses[],MATCH($P$10,Form_Responses[Index],0),MATCH($C124,Form_Responses[#Headers],0))</f>
        <v>Saya tertarik menjadi anggota dari suatu kelompok</v>
      </c>
      <c r="E124" s="33"/>
      <c r="F124" s="7"/>
      <c r="L124" s="7" t="str">
        <f>IF($D124=Dictionary!$B42,Dictionary!$AD42,IF($D124=Dictionary!$C42,Dictionary!$AE42,""))</f>
        <v>B</v>
      </c>
      <c r="M124" s="12"/>
      <c r="N124" s="2"/>
      <c r="O124" s="2"/>
      <c r="P124" s="2"/>
      <c r="Q124" s="2"/>
      <c r="R124" s="2"/>
      <c r="S124" s="2"/>
      <c r="T124" s="2"/>
      <c r="U124" s="2"/>
      <c r="V124" s="2"/>
      <c r="W124" s="2"/>
      <c r="X124" s="2"/>
      <c r="Y124" s="2"/>
      <c r="Z124" s="2"/>
      <c r="AA124" s="2"/>
      <c r="AB124" s="2"/>
    </row>
    <row r="125" spans="3:28" ht="12.75" customHeight="1" x14ac:dyDescent="0.25">
      <c r="C125" s="13" t="str" cm="1">
        <f t="array" ref="C125">INDEX(Form_Responses[#Headers],1,ROWS($C$86:C134))</f>
        <v>40</v>
      </c>
      <c r="D125" s="14" t="str">
        <f>INDEX(Form_Responses[],MATCH($P$10,Form_Responses[Index],0),MATCH($C125,Form_Responses[#Headers],0))</f>
        <v>Saya senang mengikuti aturan secara tertib</v>
      </c>
      <c r="E125" s="33"/>
      <c r="F125" s="7"/>
      <c r="L125" s="7" t="str">
        <f>IF($D125=Dictionary!$B43,Dictionary!$AD43,IF($D125=Dictionary!$C43,Dictionary!$AE43,""))</f>
        <v>W</v>
      </c>
      <c r="M125" s="12"/>
      <c r="N125" s="2"/>
      <c r="O125" s="2"/>
      <c r="P125" s="2"/>
      <c r="Q125" s="2"/>
      <c r="R125" s="2"/>
      <c r="S125" s="2"/>
      <c r="T125" s="2"/>
      <c r="U125" s="2"/>
      <c r="V125" s="2"/>
      <c r="W125" s="2"/>
      <c r="X125" s="2"/>
      <c r="Y125" s="2"/>
      <c r="Z125" s="2"/>
      <c r="AA125" s="2"/>
      <c r="AB125" s="2"/>
    </row>
    <row r="126" spans="3:28" ht="12.75" customHeight="1" x14ac:dyDescent="0.25">
      <c r="C126" s="13" t="str" cm="1">
        <f t="array" ref="C126">INDEX(Form_Responses[#Headers],1,ROWS($C$86:C135))</f>
        <v>41</v>
      </c>
      <c r="D126" s="14" t="str">
        <f>INDEX(Form_Responses[],MATCH($P$10,Form_Responses[Index],0),MATCH($C126,Form_Responses[#Headers],0))</f>
        <v>Saya mencoba sekuat tenaga</v>
      </c>
      <c r="E126" s="33"/>
      <c r="F126" s="7"/>
      <c r="L126" s="7" t="str">
        <f>IF($D126=Dictionary!$B44,Dictionary!$AD44,IF($D126=Dictionary!$C44,Dictionary!$AE44,""))</f>
        <v>G</v>
      </c>
      <c r="M126" s="12"/>
      <c r="N126" s="2"/>
      <c r="O126" s="2"/>
      <c r="P126" s="2"/>
      <c r="Q126" s="2"/>
      <c r="R126" s="2"/>
      <c r="S126" s="2"/>
      <c r="T126" s="2"/>
      <c r="U126" s="2"/>
      <c r="V126" s="2"/>
      <c r="W126" s="2"/>
      <c r="X126" s="2"/>
      <c r="Y126" s="2"/>
      <c r="Z126" s="2"/>
      <c r="AA126" s="2"/>
      <c r="AB126" s="2"/>
    </row>
    <row r="127" spans="3:28" ht="12.75" customHeight="1" x14ac:dyDescent="0.25">
      <c r="C127" s="13" t="str" cm="1">
        <f t="array" ref="C127">INDEX(Form_Responses[#Headers],1,ROWS($C$86:C136))</f>
        <v>42</v>
      </c>
      <c r="D127" s="14" t="str">
        <f>INDEX(Form_Responses[],MATCH($P$10,Form_Responses[Index],0),MATCH($C127,Form_Responses[#Headers],0))</f>
        <v>Saya berpikir jauh ke depan dan terinci</v>
      </c>
      <c r="E127" s="33"/>
      <c r="F127" s="7"/>
      <c r="L127" s="7" t="str">
        <f>IF($D127=Dictionary!$B45,Dictionary!$AD45,IF($D127=Dictionary!$C45,Dictionary!$AE45,""))</f>
        <v>R</v>
      </c>
      <c r="M127" s="12"/>
      <c r="N127" s="2"/>
      <c r="O127" s="2"/>
      <c r="P127" s="2"/>
      <c r="Q127" s="2"/>
      <c r="R127" s="2"/>
      <c r="S127" s="2"/>
      <c r="T127" s="2"/>
      <c r="U127" s="2"/>
      <c r="V127" s="2"/>
      <c r="W127" s="2"/>
      <c r="X127" s="2"/>
      <c r="Y127" s="2"/>
      <c r="Z127" s="2"/>
      <c r="AA127" s="2"/>
      <c r="AB127" s="2"/>
    </row>
    <row r="128" spans="3:28" ht="12.75" customHeight="1" x14ac:dyDescent="0.25">
      <c r="C128" s="13" t="str" cm="1">
        <f t="array" ref="C128">INDEX(Form_Responses[#Headers],1,ROWS($C$86:C137))</f>
        <v>43</v>
      </c>
      <c r="D128" s="14" t="str">
        <f>INDEX(Form_Responses[],MATCH($P$10,Form_Responses[Index],0),MATCH($C128,Form_Responses[#Headers],0))</f>
        <v>Seringkali saya memanfaatkan peluang</v>
      </c>
      <c r="E128" s="33"/>
      <c r="F128" s="7"/>
      <c r="L128" s="7" t="str">
        <f>IF($D128=Dictionary!$B46,Dictionary!$AD46,IF($D128=Dictionary!$C46,Dictionary!$AE46,""))</f>
        <v>I</v>
      </c>
      <c r="M128" s="12"/>
      <c r="N128" s="2"/>
      <c r="O128" s="2"/>
      <c r="P128" s="2"/>
      <c r="Q128" s="2"/>
      <c r="R128" s="2"/>
      <c r="S128" s="2"/>
      <c r="T128" s="2"/>
      <c r="U128" s="2"/>
      <c r="V128" s="2"/>
      <c r="W128" s="2"/>
      <c r="X128" s="2"/>
      <c r="Y128" s="2"/>
      <c r="Z128" s="2"/>
      <c r="AA128" s="2"/>
      <c r="AB128" s="2"/>
    </row>
    <row r="129" spans="3:28" ht="12.75" customHeight="1" x14ac:dyDescent="0.25">
      <c r="C129" s="13" t="str" cm="1">
        <f t="array" ref="C129">INDEX(Form_Responses[#Headers],1,ROWS($C$86:C138))</f>
        <v>44</v>
      </c>
      <c r="D129" s="14" t="str">
        <f>INDEX(Form_Responses[],MATCH($P$10,Form_Responses[Index],0),MATCH($C129,Form_Responses[#Headers],0))</f>
        <v>Orang lain menganggap saya dapat melakukan penataan yang rapi dan teratur</v>
      </c>
      <c r="E129" s="33"/>
      <c r="F129" s="7"/>
      <c r="L129" s="7" t="str">
        <f>IF($D129=Dictionary!$B47,Dictionary!$AD47,IF($D129=Dictionary!$C47,Dictionary!$AE47,""))</f>
        <v>C</v>
      </c>
      <c r="M129" s="12"/>
      <c r="N129" s="2"/>
      <c r="O129" s="2"/>
      <c r="P129" s="2"/>
      <c r="Q129" s="2"/>
      <c r="R129" s="2"/>
      <c r="S129" s="2"/>
      <c r="T129" s="2"/>
      <c r="U129" s="2"/>
      <c r="V129" s="2"/>
      <c r="W129" s="2"/>
      <c r="X129" s="2"/>
      <c r="Y129" s="2"/>
      <c r="Z129" s="2"/>
      <c r="AA129" s="2"/>
      <c r="AB129" s="2"/>
    </row>
    <row r="130" spans="3:28" ht="12.75" customHeight="1" x14ac:dyDescent="0.25">
      <c r="C130" s="13" t="str" cm="1">
        <f t="array" ref="C130">INDEX(Form_Responses[#Headers],1,ROWS($C$86:C139))</f>
        <v>45</v>
      </c>
      <c r="D130" s="14" t="str">
        <f>INDEX(Form_Responses[],MATCH($P$10,Form_Responses[Index],0),MATCH($C130,Form_Responses[#Headers],0))</f>
        <v>Saya menyukai permainan-permainan dan olahraga</v>
      </c>
      <c r="E130" s="33"/>
      <c r="F130" s="7"/>
      <c r="L130" s="7" t="str">
        <f>IF($D130=Dictionary!$B48,Dictionary!$AD48,IF($D130=Dictionary!$C48,Dictionary!$AE48,""))</f>
        <v>V</v>
      </c>
      <c r="M130" s="12"/>
      <c r="N130" s="2"/>
      <c r="O130" s="2"/>
      <c r="P130" s="2"/>
      <c r="Q130" s="2"/>
      <c r="R130" s="2"/>
      <c r="S130" s="2"/>
      <c r="T130" s="2"/>
      <c r="U130" s="2"/>
      <c r="V130" s="2"/>
      <c r="W130" s="2"/>
      <c r="X130" s="2"/>
      <c r="Y130" s="2"/>
      <c r="Z130" s="2"/>
      <c r="AA130" s="2"/>
      <c r="AB130" s="2"/>
    </row>
    <row r="131" spans="3:28" ht="12.75" customHeight="1" x14ac:dyDescent="0.25">
      <c r="C131" s="13" t="str" cm="1">
        <f t="array" ref="C131">INDEX(Form_Responses[#Headers],1,ROWS($C$86:C140))</f>
        <v>46</v>
      </c>
      <c r="D131" s="14" t="str">
        <f>INDEX(Form_Responses[],MATCH($P$10,Form_Responses[Index],0),MATCH($C131,Form_Responses[#Headers],0))</f>
        <v>Saya selalu berusaha menyelesaikan apa yang telah saya mulai</v>
      </c>
      <c r="E131" s="33"/>
      <c r="F131" s="7"/>
      <c r="L131" s="7" t="str">
        <f>IF($D131=Dictionary!$B49,Dictionary!$AD49,IF($D131=Dictionary!$C49,Dictionary!$AE49,""))</f>
        <v>N</v>
      </c>
      <c r="M131" s="12"/>
      <c r="N131" s="2"/>
      <c r="O131" s="2"/>
      <c r="P131" s="2"/>
      <c r="Q131" s="2"/>
      <c r="R131" s="2"/>
      <c r="S131" s="2"/>
      <c r="T131" s="2"/>
      <c r="U131" s="2"/>
      <c r="V131" s="2"/>
      <c r="W131" s="2"/>
      <c r="X131" s="2"/>
      <c r="Y131" s="2"/>
      <c r="Z131" s="2"/>
      <c r="AA131" s="2"/>
      <c r="AB131" s="2"/>
    </row>
    <row r="132" spans="3:28" ht="12.75" customHeight="1" x14ac:dyDescent="0.25">
      <c r="C132" s="13" t="str" cm="1">
        <f t="array" ref="C132">INDEX(Form_Responses[#Headers],1,ROWS($C$86:C141))</f>
        <v>47</v>
      </c>
      <c r="D132" s="14" t="str">
        <f>INDEX(Form_Responses[],MATCH($P$10,Form_Responses[Index],0),MATCH($C132,Form_Responses[#Headers],0))</f>
        <v>Saya suka bereksperimen dan mencoba sesuatu yang baru</v>
      </c>
      <c r="E132" s="33"/>
      <c r="F132" s="7"/>
      <c r="L132" s="7" t="str">
        <f>IF($D132=Dictionary!$B50,Dictionary!$AD50,IF($D132=Dictionary!$C50,Dictionary!$AE50,""))</f>
        <v>Z</v>
      </c>
      <c r="M132" s="12"/>
      <c r="N132" s="2"/>
      <c r="O132" s="2"/>
      <c r="P132" s="2"/>
      <c r="Q132" s="2"/>
      <c r="R132" s="2"/>
      <c r="S132" s="2"/>
      <c r="T132" s="2"/>
      <c r="U132" s="2"/>
      <c r="V132" s="2"/>
      <c r="W132" s="2"/>
      <c r="X132" s="2"/>
      <c r="Y132" s="2"/>
      <c r="Z132" s="2"/>
      <c r="AA132" s="2"/>
      <c r="AB132" s="2"/>
    </row>
    <row r="133" spans="3:28" ht="12.75" customHeight="1" x14ac:dyDescent="0.25">
      <c r="C133" s="13" t="str" cm="1">
        <f t="array" ref="C133">INDEX(Form_Responses[#Headers],1,ROWS($C$86:C142))</f>
        <v>48</v>
      </c>
      <c r="D133" s="14" t="str">
        <f>INDEX(Form_Responses[],MATCH($P$10,Form_Responses[Index],0),MATCH($C133,Form_Responses[#Headers],0))</f>
        <v>Saya senang mengajari orang lain bagaimana caranya mengerjakan sesuatu</v>
      </c>
      <c r="E133" s="33"/>
      <c r="F133" s="7"/>
      <c r="L133" s="7" t="str">
        <f>IF($D133=Dictionary!$B51,Dictionary!$AD51,IF($D133=Dictionary!$C51,Dictionary!$AE51,""))</f>
        <v>P</v>
      </c>
      <c r="M133" s="12"/>
      <c r="N133" s="2"/>
      <c r="O133" s="2"/>
      <c r="P133" s="2"/>
      <c r="Q133" s="2"/>
      <c r="R133" s="2"/>
      <c r="S133" s="2"/>
      <c r="T133" s="2"/>
      <c r="U133" s="2"/>
      <c r="V133" s="2"/>
      <c r="W133" s="2"/>
      <c r="X133" s="2"/>
      <c r="Y133" s="2"/>
      <c r="Z133" s="2"/>
      <c r="AA133" s="2"/>
      <c r="AB133" s="2"/>
    </row>
    <row r="134" spans="3:28" ht="12.75" customHeight="1" x14ac:dyDescent="0.25">
      <c r="C134" s="13" t="str" cm="1">
        <f t="array" ref="C134">INDEX(Form_Responses[#Headers],1,ROWS($C$86:C143))</f>
        <v>49</v>
      </c>
      <c r="D134" s="14" t="str">
        <f>INDEX(Form_Responses[],MATCH($P$10,Form_Responses[Index],0),MATCH($C134,Form_Responses[#Headers],0))</f>
        <v>Saya suka mengerjakan apa yang diharapkan dari saya</v>
      </c>
      <c r="E134" s="33"/>
      <c r="F134" s="7"/>
      <c r="L134" s="7" t="str">
        <f>IF($D134=Dictionary!$B52,Dictionary!$AD52,IF($D134=Dictionary!$C52,Dictionary!$AE52,""))</f>
        <v>F</v>
      </c>
      <c r="M134" s="12"/>
      <c r="N134" s="2"/>
      <c r="O134" s="2"/>
      <c r="P134" s="2"/>
      <c r="Q134" s="2"/>
      <c r="R134" s="2"/>
      <c r="S134" s="2"/>
      <c r="T134" s="2"/>
      <c r="U134" s="2"/>
      <c r="V134" s="2"/>
      <c r="W134" s="2"/>
      <c r="X134" s="2"/>
      <c r="Y134" s="2"/>
      <c r="Z134" s="2"/>
      <c r="AA134" s="2"/>
      <c r="AB134" s="2"/>
    </row>
    <row r="135" spans="3:28" ht="12.75" customHeight="1" x14ac:dyDescent="0.25">
      <c r="C135" s="13" t="str" cm="1">
        <f t="array" ref="C135">INDEX(Form_Responses[#Headers],1,ROWS($C$86:C144))</f>
        <v>50</v>
      </c>
      <c r="D135" s="14" t="str">
        <f>INDEX(Form_Responses[],MATCH($P$10,Form_Responses[Index],0),MATCH($C135,Form_Responses[#Headers],0))</f>
        <v>Saya senang berada bersama dengan orang lain</v>
      </c>
      <c r="E135" s="33"/>
      <c r="F135" s="7"/>
      <c r="L135" s="7" t="str">
        <f>IF($D135=Dictionary!$B53,Dictionary!$AD53,IF($D135=Dictionary!$C53,Dictionary!$AE53,""))</f>
        <v>B</v>
      </c>
      <c r="M135" s="12"/>
      <c r="N135" s="2"/>
      <c r="O135" s="2"/>
      <c r="P135" s="2"/>
      <c r="Q135" s="2"/>
      <c r="R135" s="2"/>
      <c r="S135" s="2"/>
      <c r="T135" s="2"/>
      <c r="U135" s="2"/>
      <c r="V135" s="2"/>
      <c r="W135" s="2"/>
      <c r="X135" s="2"/>
      <c r="Y135" s="2"/>
      <c r="Z135" s="2"/>
      <c r="AA135" s="2"/>
      <c r="AB135" s="2"/>
    </row>
    <row r="136" spans="3:28" ht="12.75" customHeight="1" x14ac:dyDescent="0.25">
      <c r="C136" s="13" t="str" cm="1">
        <f t="array" ref="C136">INDEX(Form_Responses[#Headers],1,ROWS($C$86:C145))</f>
        <v>51</v>
      </c>
      <c r="D136" s="14" t="str">
        <f>INDEX(Form_Responses[],MATCH($P$10,Form_Responses[Index],0),MATCH($C136,Form_Responses[#Headers],0))</f>
        <v>Orang lain menganggap, saya tidak mengenal lelah, dalam kerja sehari-hari</v>
      </c>
      <c r="E136" s="33"/>
      <c r="F136" s="7"/>
      <c r="L136" s="7" t="str">
        <f>IF($D136=Dictionary!$B54,Dictionary!$AD54,IF($D136=Dictionary!$C54,Dictionary!$AE54,""))</f>
        <v>V</v>
      </c>
      <c r="M136" s="12"/>
      <c r="N136" s="2"/>
      <c r="O136" s="2"/>
      <c r="P136" s="2"/>
      <c r="Q136" s="2"/>
      <c r="R136" s="2"/>
      <c r="S136" s="2"/>
      <c r="T136" s="2"/>
      <c r="U136" s="2"/>
      <c r="V136" s="2"/>
      <c r="W136" s="2"/>
      <c r="X136" s="2"/>
      <c r="Y136" s="2"/>
      <c r="Z136" s="2"/>
      <c r="AA136" s="2"/>
      <c r="AB136" s="2"/>
    </row>
    <row r="137" spans="3:28" ht="12.75" customHeight="1" x14ac:dyDescent="0.25">
      <c r="C137" s="13" t="str" cm="1">
        <f t="array" ref="C137">INDEX(Form_Responses[#Headers],1,ROWS($C$86:C146))</f>
        <v>52</v>
      </c>
      <c r="D137" s="14" t="str">
        <f>INDEX(Form_Responses[],MATCH($P$10,Form_Responses[Index],0),MATCH($C137,Form_Responses[#Headers],0))</f>
        <v>Saya mudah berteman</v>
      </c>
      <c r="E137" s="33"/>
      <c r="F137" s="7"/>
      <c r="L137" s="7" t="str">
        <f>IF($D137=Dictionary!$B55,Dictionary!$AD55,IF($D137=Dictionary!$C55,Dictionary!$AE55,""))</f>
        <v>S</v>
      </c>
      <c r="M137" s="12"/>
      <c r="N137" s="2"/>
      <c r="O137" s="2"/>
      <c r="P137" s="2"/>
      <c r="Q137" s="2"/>
      <c r="R137" s="2"/>
      <c r="S137" s="2"/>
      <c r="T137" s="2"/>
      <c r="U137" s="2"/>
      <c r="V137" s="2"/>
      <c r="W137" s="2"/>
      <c r="X137" s="2"/>
      <c r="Y137" s="2"/>
      <c r="Z137" s="2"/>
      <c r="AA137" s="2"/>
      <c r="AB137" s="2"/>
    </row>
    <row r="138" spans="3:28" ht="12.75" customHeight="1" x14ac:dyDescent="0.25">
      <c r="C138" s="13" t="str" cm="1">
        <f t="array" ref="C138">INDEX(Form_Responses[#Headers],1,ROWS($C$86:C147))</f>
        <v>53</v>
      </c>
      <c r="D138" s="14" t="str">
        <f>INDEX(Form_Responses[],MATCH($P$10,Form_Responses[Index],0),MATCH($C138,Form_Responses[#Headers],0))</f>
        <v>Saya memanfaatkan peluang-peluang</v>
      </c>
      <c r="E138" s="33"/>
      <c r="F138" s="7"/>
      <c r="L138" s="7" t="str">
        <f>IF($D138=Dictionary!$B56,Dictionary!$AD56,IF($D138=Dictionary!$C56,Dictionary!$AE56,""))</f>
        <v>I</v>
      </c>
      <c r="M138" s="12"/>
      <c r="N138" s="2"/>
      <c r="O138" s="2"/>
      <c r="P138" s="2"/>
      <c r="Q138" s="2"/>
      <c r="R138" s="2"/>
      <c r="S138" s="2"/>
      <c r="T138" s="2"/>
      <c r="U138" s="2"/>
      <c r="V138" s="2"/>
      <c r="W138" s="2"/>
      <c r="X138" s="2"/>
      <c r="Y138" s="2"/>
      <c r="Z138" s="2"/>
      <c r="AA138" s="2"/>
      <c r="AB138" s="2"/>
    </row>
    <row r="139" spans="3:28" ht="12.75" customHeight="1" x14ac:dyDescent="0.25">
      <c r="C139" s="13" t="str" cm="1">
        <f t="array" ref="C139">INDEX(Form_Responses[#Headers],1,ROWS($C$86:C148))</f>
        <v>54</v>
      </c>
      <c r="D139" s="14" t="str">
        <f>INDEX(Form_Responses[],MATCH($P$10,Form_Responses[Index],0),MATCH($C139,Form_Responses[#Headers],0))</f>
        <v>Saya senang mengerjakan hal-hal yang detail</v>
      </c>
      <c r="E139" s="33"/>
      <c r="F139" s="7"/>
      <c r="L139" s="7" t="str">
        <f>IF($D139=Dictionary!$B57,Dictionary!$AD57,IF($D139=Dictionary!$C57,Dictionary!$AE57,""))</f>
        <v>D</v>
      </c>
      <c r="M139" s="12"/>
      <c r="N139" s="2"/>
      <c r="O139" s="2"/>
      <c r="P139" s="2"/>
      <c r="Q139" s="2"/>
      <c r="R139" s="2"/>
      <c r="S139" s="2"/>
      <c r="T139" s="2"/>
      <c r="U139" s="2"/>
      <c r="V139" s="2"/>
      <c r="W139" s="2"/>
      <c r="X139" s="2"/>
      <c r="Y139" s="2"/>
      <c r="Z139" s="2"/>
      <c r="AA139" s="2"/>
      <c r="AB139" s="2"/>
    </row>
    <row r="140" spans="3:28" ht="12.75" customHeight="1" x14ac:dyDescent="0.25">
      <c r="C140" s="13" t="str" cm="1">
        <f t="array" ref="C140">INDEX(Form_Responses[#Headers],1,ROWS($C$86:C149))</f>
        <v>55</v>
      </c>
      <c r="D140" s="14" t="str">
        <f>INDEX(Form_Responses[],MATCH($P$10,Form_Responses[Index],0),MATCH($C140,Form_Responses[#Headers],0))</f>
        <v>saya menempatkan segala sesuatunya secara rapih dan teratur</v>
      </c>
      <c r="E140" s="33"/>
      <c r="F140" s="7"/>
      <c r="L140" s="7" t="str">
        <f>IF($D140=Dictionary!$B58,Dictionary!$AD58,IF($D140=Dictionary!$C58,Dictionary!$AE58,""))</f>
        <v>C</v>
      </c>
      <c r="M140" s="12"/>
      <c r="N140" s="2"/>
      <c r="O140" s="2"/>
      <c r="P140" s="2"/>
      <c r="Q140" s="2"/>
      <c r="R140" s="2"/>
      <c r="S140" s="2"/>
      <c r="T140" s="2"/>
      <c r="U140" s="2"/>
      <c r="V140" s="2"/>
      <c r="W140" s="2"/>
      <c r="X140" s="2"/>
      <c r="Y140" s="2"/>
      <c r="Z140" s="2"/>
      <c r="AA140" s="2"/>
      <c r="AB140" s="2"/>
    </row>
    <row r="141" spans="3:28" ht="12.75" customHeight="1" x14ac:dyDescent="0.25">
      <c r="C141" s="13" t="str" cm="1">
        <f t="array" ref="C141">INDEX(Form_Responses[#Headers],1,ROWS($C$86:C150))</f>
        <v>56</v>
      </c>
      <c r="D141" s="14" t="str">
        <f>INDEX(Form_Responses[],MATCH($P$10,Form_Responses[Index],0),MATCH($C141,Form_Responses[#Headers],0))</f>
        <v>Saya bergaul baik dengan semua orang</v>
      </c>
      <c r="E141" s="33"/>
      <c r="F141" s="7"/>
      <c r="L141" s="7" t="str">
        <f>IF($D141=Dictionary!$B59,Dictionary!$AD59,IF($D141=Dictionary!$C59,Dictionary!$AE59,""))</f>
        <v>S</v>
      </c>
      <c r="M141" s="12"/>
      <c r="N141" s="2"/>
      <c r="O141" s="2"/>
      <c r="P141" s="2"/>
      <c r="Q141" s="2"/>
      <c r="R141" s="2"/>
      <c r="S141" s="2"/>
      <c r="T141" s="2"/>
      <c r="U141" s="2"/>
      <c r="V141" s="2"/>
      <c r="W141" s="2"/>
      <c r="X141" s="2"/>
      <c r="Y141" s="2"/>
      <c r="Z141" s="2"/>
      <c r="AA141" s="2"/>
      <c r="AB141" s="2"/>
    </row>
    <row r="142" spans="3:28" ht="12.75" customHeight="1" x14ac:dyDescent="0.25">
      <c r="C142" s="13" t="str" cm="1">
        <f t="array" ref="C142">INDEX(Form_Responses[#Headers],1,ROWS($C$86:C151))</f>
        <v>57</v>
      </c>
      <c r="D142" s="14" t="str">
        <f>INDEX(Form_Responses[],MATCH($P$10,Form_Responses[Index],0),MATCH($C142,Form_Responses[#Headers],0))</f>
        <v>Saya ingin berkenalan dengan orang-orang baru dan mengerjakan hal baru</v>
      </c>
      <c r="E142" s="33"/>
      <c r="F142" s="7"/>
      <c r="L142" s="7" t="str">
        <f>IF($D142=Dictionary!$B60,Dictionary!$AD60,IF($D142=Dictionary!$C60,Dictionary!$AE60,""))</f>
        <v>Z</v>
      </c>
      <c r="M142" s="12"/>
      <c r="N142" s="2"/>
      <c r="O142" s="2"/>
      <c r="P142" s="2"/>
      <c r="Q142" s="2"/>
      <c r="R142" s="2"/>
      <c r="S142" s="2"/>
      <c r="T142" s="2"/>
      <c r="U142" s="2"/>
      <c r="V142" s="2"/>
      <c r="W142" s="2"/>
      <c r="X142" s="2"/>
      <c r="Y142" s="2"/>
      <c r="Z142" s="2"/>
      <c r="AA142" s="2"/>
      <c r="AB142" s="2"/>
    </row>
    <row r="143" spans="3:28" ht="12.75" customHeight="1" x14ac:dyDescent="0.25">
      <c r="C143" s="13" t="str" cm="1">
        <f t="array" ref="C143">INDEX(Form_Responses[#Headers],1,ROWS($C$86:C152))</f>
        <v>58</v>
      </c>
      <c r="D143" s="14" t="str">
        <f>INDEX(Form_Responses[],MATCH($P$10,Form_Responses[Index],0),MATCH($C143,Form_Responses[#Headers],0))</f>
        <v>Biasanya saya suka bekerja keras</v>
      </c>
      <c r="E143" s="33"/>
      <c r="F143" s="7"/>
      <c r="L143" s="7" t="str">
        <f>IF($D143=Dictionary!$B61,Dictionary!$AD61,IF($D143=Dictionary!$C61,Dictionary!$AE61,""))</f>
        <v>A</v>
      </c>
      <c r="M143" s="12"/>
      <c r="N143" s="2"/>
      <c r="O143" s="2"/>
      <c r="P143" s="2"/>
      <c r="Q143" s="2"/>
      <c r="R143" s="2"/>
      <c r="S143" s="2"/>
      <c r="T143" s="2"/>
      <c r="U143" s="2"/>
      <c r="V143" s="2"/>
      <c r="W143" s="2"/>
      <c r="X143" s="2"/>
      <c r="Y143" s="2"/>
      <c r="Z143" s="2"/>
      <c r="AA143" s="2"/>
      <c r="AB143" s="2"/>
    </row>
    <row r="144" spans="3:28" ht="12.75" customHeight="1" x14ac:dyDescent="0.25">
      <c r="C144" s="13" t="str" cm="1">
        <f t="array" ref="C144">INDEX(Form_Responses[#Headers],1,ROWS($C$86:C153))</f>
        <v>59</v>
      </c>
      <c r="D144" s="14" t="str">
        <f>INDEX(Form_Responses[],MATCH($P$10,Form_Responses[Index],0),MATCH($C144,Form_Responses[#Headers],0))</f>
        <v>Saya menyukai saran-saran dari orang-orang yang saya kagumi</v>
      </c>
      <c r="E144" s="33"/>
      <c r="F144" s="7"/>
      <c r="L144" s="7" t="str">
        <f>IF($D144=Dictionary!$B62,Dictionary!$AD62,IF($D144=Dictionary!$C62,Dictionary!$AE62,""))</f>
        <v>F</v>
      </c>
      <c r="M144" s="12"/>
      <c r="N144" s="2"/>
      <c r="O144" s="2"/>
      <c r="P144" s="2"/>
      <c r="Q144" s="2"/>
      <c r="R144" s="2"/>
      <c r="S144" s="2"/>
      <c r="T144" s="2"/>
      <c r="U144" s="2"/>
      <c r="V144" s="2"/>
      <c r="W144" s="2"/>
      <c r="X144" s="2"/>
      <c r="Y144" s="2"/>
      <c r="Z144" s="2"/>
      <c r="AA144" s="2"/>
      <c r="AB144" s="2"/>
    </row>
    <row r="145" spans="3:28" ht="12.75" customHeight="1" x14ac:dyDescent="0.25">
      <c r="C145" s="13" t="str" cm="1">
        <f t="array" ref="C145">INDEX(Form_Responses[#Headers],1,ROWS($C$86:C154))</f>
        <v>60</v>
      </c>
      <c r="D145" s="14" t="str">
        <f>INDEX(Form_Responses[],MATCH($P$10,Form_Responses[Index],0),MATCH($C145,Form_Responses[#Headers],0))</f>
        <v>Saya suka menerima banyak perhatian</v>
      </c>
      <c r="E145" s="33"/>
      <c r="F145" s="7"/>
      <c r="L145" s="7" t="str">
        <f>IF($D145=Dictionary!$B63,Dictionary!$AD63,IF($D145=Dictionary!$C63,Dictionary!$AE63,""))</f>
        <v>X</v>
      </c>
      <c r="M145" s="12"/>
      <c r="N145" s="2"/>
      <c r="O145" s="2"/>
      <c r="P145" s="2"/>
      <c r="Q145" s="2"/>
      <c r="R145" s="2"/>
      <c r="S145" s="2"/>
      <c r="T145" s="2"/>
      <c r="U145" s="2"/>
      <c r="V145" s="2"/>
      <c r="W145" s="2"/>
      <c r="X145" s="2"/>
      <c r="Y145" s="2"/>
      <c r="Z145" s="2"/>
      <c r="AA145" s="2"/>
      <c r="AB145" s="2"/>
    </row>
    <row r="146" spans="3:28" ht="12.75" customHeight="1" x14ac:dyDescent="0.25">
      <c r="C146" s="13" t="str" cm="1">
        <f t="array" ref="C146">INDEX(Form_Responses[#Headers],1,ROWS($C$86:C155))</f>
        <v>61</v>
      </c>
      <c r="D146" s="14" t="str">
        <f>INDEX(Form_Responses[],MATCH($P$10,Form_Responses[Index],0),MATCH($C146,Form_Responses[#Headers],0))</f>
        <v>Biasanya saya bekerja sangat keras</v>
      </c>
      <c r="E146" s="33"/>
      <c r="F146" s="7"/>
      <c r="L146" s="7" t="str">
        <f>IF($D146=Dictionary!$B64,Dictionary!$AD64,IF($D146=Dictionary!$C64,Dictionary!$AE64,""))</f>
        <v>G</v>
      </c>
      <c r="M146" s="12"/>
      <c r="N146" s="2"/>
      <c r="O146" s="2"/>
      <c r="P146" s="2"/>
      <c r="Q146" s="2"/>
      <c r="R146" s="2"/>
      <c r="S146" s="2"/>
      <c r="T146" s="2"/>
      <c r="U146" s="2"/>
      <c r="V146" s="2"/>
      <c r="W146" s="2"/>
      <c r="X146" s="2"/>
      <c r="Y146" s="2"/>
      <c r="Z146" s="2"/>
      <c r="AA146" s="2"/>
      <c r="AB146" s="2"/>
    </row>
    <row r="147" spans="3:28" ht="12.75" customHeight="1" x14ac:dyDescent="0.25">
      <c r="C147" s="13" t="str" cm="1">
        <f t="array" ref="C147">INDEX(Form_Responses[#Headers],1,ROWS($C$86:C156))</f>
        <v>62</v>
      </c>
      <c r="D147" s="14" t="str">
        <f>INDEX(Form_Responses[],MATCH($P$10,Form_Responses[Index],0),MATCH($C147,Form_Responses[#Headers],0))</f>
        <v>Bila saya berbicara, kelompok akan mendengarkan</v>
      </c>
      <c r="E147" s="33"/>
      <c r="F147" s="7"/>
      <c r="L147" s="7" t="str">
        <f>IF($D147=Dictionary!$B65,Dictionary!$AD65,IF($D147=Dictionary!$C65,Dictionary!$AE65,""))</f>
        <v>L</v>
      </c>
      <c r="M147" s="12"/>
      <c r="N147" s="2"/>
      <c r="O147" s="2"/>
      <c r="P147" s="2"/>
      <c r="Q147" s="2"/>
      <c r="R147" s="2"/>
      <c r="S147" s="2"/>
      <c r="T147" s="2"/>
      <c r="U147" s="2"/>
      <c r="V147" s="2"/>
      <c r="W147" s="2"/>
      <c r="X147" s="2"/>
      <c r="Y147" s="2"/>
      <c r="Z147" s="2"/>
      <c r="AA147" s="2"/>
      <c r="AB147" s="2"/>
    </row>
    <row r="148" spans="3:28" ht="12.75" customHeight="1" x14ac:dyDescent="0.25">
      <c r="C148" s="13" t="str" cm="1">
        <f t="array" ref="C148">INDEX(Form_Responses[#Headers],1,ROWS($C$86:C157))</f>
        <v>63</v>
      </c>
      <c r="D148" s="14" t="str">
        <f>INDEX(Form_Responses[],MATCH($P$10,Form_Responses[Index],0),MATCH($C148,Form_Responses[#Headers],0))</f>
        <v>Saya lambat dalam mengambil keputusan</v>
      </c>
      <c r="E148" s="33"/>
      <c r="F148" s="7"/>
      <c r="L148" s="7" t="str">
        <f>IF($D148=Dictionary!$B66,Dictionary!$AD66,IF($D148=Dictionary!$C66,Dictionary!$AE66,""))</f>
        <v>S</v>
      </c>
      <c r="M148" s="12"/>
      <c r="N148" s="2"/>
      <c r="O148" s="2"/>
      <c r="P148" s="2"/>
      <c r="Q148" s="2"/>
      <c r="R148" s="2"/>
      <c r="S148" s="2"/>
      <c r="T148" s="2"/>
      <c r="U148" s="2"/>
      <c r="V148" s="2"/>
      <c r="W148" s="2"/>
      <c r="X148" s="2"/>
      <c r="Y148" s="2"/>
      <c r="Z148" s="2"/>
      <c r="AA148" s="2"/>
      <c r="AB148" s="2"/>
    </row>
    <row r="149" spans="3:28" ht="12.75" customHeight="1" x14ac:dyDescent="0.25">
      <c r="C149" s="13" t="str" cm="1">
        <f t="array" ref="C149">INDEX(Form_Responses[#Headers],1,ROWS($C$86:C158))</f>
        <v>64</v>
      </c>
      <c r="D149" s="14" t="str">
        <f>INDEX(Form_Responses[],MATCH($P$10,Form_Responses[Index],0),MATCH($C149,Form_Responses[#Headers],0))</f>
        <v>Biasanya saya makan secara cepat</v>
      </c>
      <c r="E149" s="33"/>
      <c r="F149" s="7"/>
      <c r="L149" s="7" t="str">
        <f>IF($D149=Dictionary!$B67,Dictionary!$AD67,IF($D149=Dictionary!$C67,Dictionary!$AE67,""))</f>
        <v>T</v>
      </c>
      <c r="M149" s="12"/>
      <c r="N149" s="2"/>
      <c r="O149" s="2"/>
      <c r="P149" s="2"/>
      <c r="Q149" s="2"/>
      <c r="R149" s="2"/>
      <c r="S149" s="2"/>
      <c r="T149" s="2"/>
      <c r="U149" s="2"/>
      <c r="V149" s="2"/>
      <c r="W149" s="2"/>
      <c r="X149" s="2"/>
      <c r="Y149" s="2"/>
      <c r="Z149" s="2"/>
      <c r="AA149" s="2"/>
      <c r="AB149" s="2"/>
    </row>
    <row r="150" spans="3:28" ht="12.75" customHeight="1" x14ac:dyDescent="0.25">
      <c r="C150" s="13" t="str" cm="1">
        <f t="array" ref="C150">INDEX(Form_Responses[#Headers],1,ROWS($C$86:C159))</f>
        <v>65</v>
      </c>
      <c r="D150" s="14" t="str">
        <f>INDEX(Form_Responses[],MATCH($P$10,Form_Responses[Index],0),MATCH($C150,Form_Responses[#Headers],0))</f>
        <v>Saya menyukai pekerjaan yang memungkinkan saya berkeliling</v>
      </c>
      <c r="E150" s="33"/>
      <c r="F150" s="7"/>
      <c r="L150" s="7" t="str">
        <f>IF($D150=Dictionary!$B68,Dictionary!$AD68,IF($D150=Dictionary!$C68,Dictionary!$AE68,""))</f>
        <v>V</v>
      </c>
      <c r="M150" s="12"/>
      <c r="N150" s="2"/>
      <c r="O150" s="2"/>
      <c r="P150" s="2"/>
      <c r="Q150" s="2"/>
      <c r="R150" s="2"/>
      <c r="S150" s="2"/>
      <c r="T150" s="2"/>
      <c r="U150" s="2"/>
      <c r="V150" s="2"/>
      <c r="W150" s="2"/>
      <c r="X150" s="2"/>
      <c r="Y150" s="2"/>
      <c r="Z150" s="2"/>
      <c r="AA150" s="2"/>
      <c r="AB150" s="2"/>
    </row>
    <row r="151" spans="3:28" ht="12.75" customHeight="1" x14ac:dyDescent="0.25">
      <c r="C151" s="13" t="str" cm="1">
        <f t="array" ref="C151">INDEX(Form_Responses[#Headers],1,ROWS($C$86:C160))</f>
        <v>66</v>
      </c>
      <c r="D151" s="14" t="str">
        <f>INDEX(Form_Responses[],MATCH($P$10,Form_Responses[Index],0),MATCH($C151,Form_Responses[#Headers],0))</f>
        <v>Saya berteman sebanyak mungkin</v>
      </c>
      <c r="E151" s="33"/>
      <c r="F151" s="7"/>
      <c r="L151" s="7" t="str">
        <f>IF($D151=Dictionary!$B69,Dictionary!$AD69,IF($D151=Dictionary!$C69,Dictionary!$AE69,""))</f>
        <v>S</v>
      </c>
      <c r="M151" s="12"/>
      <c r="N151" s="2"/>
      <c r="O151" s="2"/>
      <c r="P151" s="2"/>
      <c r="Q151" s="2"/>
      <c r="R151" s="2"/>
      <c r="S151" s="2"/>
      <c r="T151" s="2"/>
      <c r="U151" s="2"/>
      <c r="V151" s="2"/>
      <c r="W151" s="2"/>
      <c r="X151" s="2"/>
      <c r="Y151" s="2"/>
      <c r="Z151" s="2"/>
      <c r="AA151" s="2"/>
      <c r="AB151" s="2"/>
    </row>
    <row r="152" spans="3:28" ht="12.75" customHeight="1" x14ac:dyDescent="0.25">
      <c r="C152" s="13" t="str" cm="1">
        <f t="array" ref="C152">INDEX(Form_Responses[#Headers],1,ROWS($C$86:C161))</f>
        <v>67</v>
      </c>
      <c r="D152" s="14" t="str">
        <f>INDEX(Form_Responses[],MATCH($P$10,Form_Responses[Index],0),MATCH($C152,Form_Responses[#Headers],0))</f>
        <v>Perencanaan saya jauh ke masa depan</v>
      </c>
      <c r="E152" s="33"/>
      <c r="F152" s="7"/>
      <c r="L152" s="7" t="str">
        <f>IF($D152=Dictionary!$B70,Dictionary!$AD70,IF($D152=Dictionary!$C70,Dictionary!$AE70,""))</f>
        <v>R</v>
      </c>
      <c r="M152" s="12"/>
      <c r="N152" s="2"/>
      <c r="O152" s="2"/>
      <c r="P152" s="2"/>
      <c r="Q152" s="2"/>
      <c r="R152" s="2"/>
      <c r="S152" s="2"/>
      <c r="T152" s="2"/>
      <c r="U152" s="2"/>
      <c r="V152" s="2"/>
      <c r="W152" s="2"/>
      <c r="X152" s="2"/>
      <c r="Y152" s="2"/>
      <c r="Z152" s="2"/>
      <c r="AA152" s="2"/>
      <c r="AB152" s="2"/>
    </row>
    <row r="153" spans="3:28" ht="12.75" customHeight="1" x14ac:dyDescent="0.25">
      <c r="C153" s="13" t="str" cm="1">
        <f t="array" ref="C153">INDEX(Form_Responses[#Headers],1,ROWS($C$86:C162))</f>
        <v>68</v>
      </c>
      <c r="D153" s="14" t="str">
        <f>INDEX(Form_Responses[],MATCH($P$10,Form_Responses[Index],0),MATCH($C153,Form_Responses[#Headers],0))</f>
        <v>Saya tetap menekuni satu permasalahan sampai ia terselesaikan</v>
      </c>
      <c r="E153" s="33"/>
      <c r="F153" s="7"/>
      <c r="L153" s="7" t="str">
        <f>IF($D153=Dictionary!$B71,Dictionary!$AD71,IF($D153=Dictionary!$C71,Dictionary!$AE71,""))</f>
        <v>N</v>
      </c>
      <c r="M153" s="12"/>
      <c r="N153" s="2"/>
      <c r="O153" s="2"/>
      <c r="P153" s="2"/>
      <c r="Q153" s="2"/>
      <c r="R153" s="2"/>
      <c r="S153" s="2"/>
      <c r="T153" s="2"/>
      <c r="U153" s="2"/>
      <c r="V153" s="2"/>
      <c r="W153" s="2"/>
      <c r="X153" s="2"/>
      <c r="Y153" s="2"/>
      <c r="Z153" s="2"/>
      <c r="AA153" s="2"/>
      <c r="AB153" s="2"/>
    </row>
    <row r="154" spans="3:28" ht="12.75" customHeight="1" x14ac:dyDescent="0.25">
      <c r="C154" s="13" t="str" cm="1">
        <f t="array" ref="C154">INDEX(Form_Responses[#Headers],1,ROWS($C$86:C163))</f>
        <v>69</v>
      </c>
      <c r="D154" s="14" t="str">
        <f>INDEX(Form_Responses[],MATCH($P$10,Form_Responses[Index],0),MATCH($C154,Form_Responses[#Headers],0))</f>
        <v>Saya suka menjadi seseorang yang berhasil</v>
      </c>
      <c r="E154" s="33"/>
      <c r="F154" s="7"/>
      <c r="L154" s="7" t="str">
        <f>IF($D154=Dictionary!$B72,Dictionary!$AD72,IF($D154=Dictionary!$C72,Dictionary!$AE72,""))</f>
        <v>A</v>
      </c>
      <c r="M154" s="12"/>
      <c r="N154" s="2"/>
      <c r="O154" s="2"/>
      <c r="P154" s="2"/>
      <c r="Q154" s="2"/>
      <c r="R154" s="2"/>
      <c r="S154" s="2"/>
      <c r="T154" s="2"/>
      <c r="U154" s="2"/>
      <c r="V154" s="2"/>
      <c r="W154" s="2"/>
      <c r="X154" s="2"/>
      <c r="Y154" s="2"/>
      <c r="Z154" s="2"/>
      <c r="AA154" s="2"/>
      <c r="AB154" s="2"/>
    </row>
    <row r="155" spans="3:28" ht="12.75" customHeight="1" x14ac:dyDescent="0.25">
      <c r="C155" s="13" t="str" cm="1">
        <f t="array" ref="C155">INDEX(Form_Responses[#Headers],1,ROWS($C$86:C164))</f>
        <v>70</v>
      </c>
      <c r="D155" s="14" t="str">
        <f>INDEX(Form_Responses[],MATCH($P$10,Form_Responses[Index],0),MATCH($C155,Form_Responses[#Headers],0))</f>
        <v>Saya suka mengambil keputusan untuk kelompok</v>
      </c>
      <c r="E155" s="33"/>
      <c r="F155" s="7"/>
      <c r="L155" s="7" t="str">
        <f>IF($D155=Dictionary!$B73,Dictionary!$AD73,IF($D155=Dictionary!$C73,Dictionary!$AE73,""))</f>
        <v>P</v>
      </c>
      <c r="M155" s="12"/>
      <c r="N155" s="2"/>
      <c r="O155" s="2"/>
      <c r="P155" s="2"/>
      <c r="Q155" s="2"/>
      <c r="R155" s="2"/>
      <c r="S155" s="2"/>
      <c r="T155" s="2"/>
      <c r="U155" s="2"/>
      <c r="V155" s="2"/>
      <c r="W155" s="2"/>
      <c r="X155" s="2"/>
      <c r="Y155" s="2"/>
      <c r="Z155" s="2"/>
      <c r="AA155" s="2"/>
      <c r="AB155" s="2"/>
    </row>
    <row r="156" spans="3:28" ht="12.75" customHeight="1" x14ac:dyDescent="0.25">
      <c r="C156" s="13" t="str" cm="1">
        <f t="array" ref="C156">INDEX(Form_Responses[#Headers],1,ROWS($C$86:C165))</f>
        <v>71</v>
      </c>
      <c r="D156" s="14" t="str">
        <f>INDEX(Form_Responses[],MATCH($P$10,Form_Responses[Index],0),MATCH($C156,Form_Responses[#Headers],0))</f>
        <v>Saya selalu berusaha sangat keras</v>
      </c>
      <c r="E156" s="33"/>
      <c r="F156" s="7"/>
      <c r="L156" s="7" t="str">
        <f>IF($D156=Dictionary!$B74,Dictionary!$AD74,IF($D156=Dictionary!$C74,Dictionary!$AE74,""))</f>
        <v>G</v>
      </c>
      <c r="M156" s="12"/>
      <c r="N156" s="2"/>
      <c r="O156" s="2"/>
      <c r="P156" s="2"/>
      <c r="Q156" s="2"/>
      <c r="R156" s="2"/>
      <c r="S156" s="2"/>
      <c r="T156" s="2"/>
      <c r="U156" s="2"/>
      <c r="V156" s="2"/>
      <c r="W156" s="2"/>
      <c r="X156" s="2"/>
      <c r="Y156" s="2"/>
      <c r="Z156" s="2"/>
      <c r="AA156" s="2"/>
      <c r="AB156" s="2"/>
    </row>
    <row r="157" spans="3:28" ht="12.75" customHeight="1" x14ac:dyDescent="0.25">
      <c r="C157" s="13" t="str" cm="1">
        <f t="array" ref="C157">INDEX(Form_Responses[#Headers],1,ROWS($C$86:C166))</f>
        <v>72</v>
      </c>
      <c r="D157" s="14" t="str">
        <f>INDEX(Form_Responses[],MATCH($P$10,Form_Responses[Index],0),MATCH($C157,Form_Responses[#Headers],0))</f>
        <v>Biasanya kelompok saya mengerjakan hal-hal yang saya inginkan</v>
      </c>
      <c r="E157" s="33"/>
      <c r="F157" s="7"/>
      <c r="L157" s="7" t="str">
        <f>IF($D157=Dictionary!$B75,Dictionary!$AD75,IF($D157=Dictionary!$C75,Dictionary!$AE75,""))</f>
        <v>L</v>
      </c>
      <c r="M157" s="12"/>
      <c r="N157" s="2"/>
      <c r="O157" s="2"/>
      <c r="P157" s="2"/>
      <c r="Q157" s="2"/>
      <c r="R157" s="2"/>
      <c r="S157" s="2"/>
      <c r="T157" s="2"/>
      <c r="U157" s="2"/>
      <c r="V157" s="2"/>
      <c r="W157" s="2"/>
      <c r="X157" s="2"/>
      <c r="Y157" s="2"/>
      <c r="Z157" s="2"/>
      <c r="AA157" s="2"/>
      <c r="AB157" s="2"/>
    </row>
    <row r="158" spans="3:28" ht="12.75" customHeight="1" x14ac:dyDescent="0.25">
      <c r="C158" s="13" t="str" cm="1">
        <f t="array" ref="C158">INDEX(Form_Responses[#Headers],1,ROWS($C$86:C167))</f>
        <v>73</v>
      </c>
      <c r="D158" s="14" t="str">
        <f>INDEX(Form_Responses[],MATCH($P$10,Form_Responses[Index],0),MATCH($C158,Form_Responses[#Headers],0))</f>
        <v>Saya seringkali merasa lelah</v>
      </c>
      <c r="E158" s="33"/>
      <c r="F158" s="7"/>
      <c r="L158" s="7" t="str">
        <f>IF($D158=Dictionary!$B76,Dictionary!$AD76,IF($D158=Dictionary!$C76,Dictionary!$AE76,""))</f>
        <v>I</v>
      </c>
      <c r="M158" s="12"/>
      <c r="N158" s="2"/>
      <c r="O158" s="2"/>
      <c r="P158" s="2"/>
      <c r="Q158" s="2"/>
      <c r="R158" s="2"/>
      <c r="S158" s="2"/>
      <c r="T158" s="2"/>
      <c r="U158" s="2"/>
      <c r="V158" s="2"/>
      <c r="W158" s="2"/>
      <c r="X158" s="2"/>
      <c r="Y158" s="2"/>
      <c r="Z158" s="2"/>
      <c r="AA158" s="2"/>
      <c r="AB158" s="2"/>
    </row>
    <row r="159" spans="3:28" ht="12.75" customHeight="1" x14ac:dyDescent="0.25">
      <c r="C159" s="13" t="str" cm="1">
        <f t="array" ref="C159">INDEX(Form_Responses[#Headers],1,ROWS($C$86:C168))</f>
        <v>74</v>
      </c>
      <c r="D159" s="14" t="str">
        <f>INDEX(Form_Responses[],MATCH($P$10,Form_Responses[Index],0),MATCH($C159,Form_Responses[#Headers],0))</f>
        <v>Saya mudah mendapatkan Kawan</v>
      </c>
      <c r="E159" s="33"/>
      <c r="F159" s="7"/>
      <c r="L159" s="7" t="str">
        <f>IF($D159=Dictionary!$B77,Dictionary!$AD77,IF($D159=Dictionary!$C77,Dictionary!$AE77,""))</f>
        <v>S</v>
      </c>
      <c r="M159" s="12"/>
      <c r="N159" s="2"/>
      <c r="O159" s="2"/>
      <c r="P159" s="2"/>
      <c r="Q159" s="2"/>
      <c r="R159" s="2"/>
      <c r="S159" s="2"/>
      <c r="T159" s="2"/>
      <c r="U159" s="2"/>
      <c r="V159" s="2"/>
      <c r="W159" s="2"/>
      <c r="X159" s="2"/>
      <c r="Y159" s="2"/>
      <c r="Z159" s="2"/>
      <c r="AA159" s="2"/>
      <c r="AB159" s="2"/>
    </row>
    <row r="160" spans="3:28" ht="12.75" customHeight="1" x14ac:dyDescent="0.25">
      <c r="C160" s="13" t="str" cm="1">
        <f t="array" ref="C160">INDEX(Form_Responses[#Headers],1,ROWS($C$86:C169))</f>
        <v>75</v>
      </c>
      <c r="D160" s="14" t="str">
        <f>INDEX(Form_Responses[],MATCH($P$10,Form_Responses[Index],0),MATCH($C160,Form_Responses[#Headers],0))</f>
        <v>Biasanya saya bersemangat atau bergairah</v>
      </c>
      <c r="E160" s="33"/>
      <c r="F160" s="7"/>
      <c r="L160" s="7" t="str">
        <f>IF($D160=Dictionary!$B78,Dictionary!$AD78,IF($D160=Dictionary!$C78,Dictionary!$AE78,""))</f>
        <v>V</v>
      </c>
      <c r="M160" s="12"/>
      <c r="N160" s="2"/>
      <c r="O160" s="2"/>
      <c r="P160" s="2"/>
      <c r="Q160" s="2"/>
      <c r="R160" s="2"/>
      <c r="S160" s="2"/>
      <c r="T160" s="2"/>
      <c r="U160" s="2"/>
      <c r="V160" s="2"/>
      <c r="W160" s="2"/>
      <c r="X160" s="2"/>
      <c r="Y160" s="2"/>
      <c r="Z160" s="2"/>
      <c r="AA160" s="2"/>
      <c r="AB160" s="2"/>
    </row>
    <row r="161" spans="3:28" ht="12.75" customHeight="1" x14ac:dyDescent="0.25">
      <c r="C161" s="13" t="str" cm="1">
        <f t="array" ref="C161">INDEX(Form_Responses[#Headers],1,ROWS($C$86:C170))</f>
        <v>76</v>
      </c>
      <c r="D161" s="14" t="str">
        <f>INDEX(Form_Responses[],MATCH($P$10,Form_Responses[Index],0),MATCH($C161,Form_Responses[#Headers],0))</f>
        <v>Saya sangat hangat kepada orang-orang</v>
      </c>
      <c r="E161" s="33"/>
      <c r="F161" s="7"/>
      <c r="L161" s="7" t="str">
        <f>IF($D161=Dictionary!$B79,Dictionary!$AD79,IF($D161=Dictionary!$C79,Dictionary!$AE79,""))</f>
        <v>S</v>
      </c>
      <c r="M161" s="12"/>
      <c r="N161" s="2"/>
      <c r="O161" s="2"/>
      <c r="P161" s="2"/>
      <c r="Q161" s="2"/>
      <c r="R161" s="2"/>
      <c r="S161" s="2"/>
      <c r="T161" s="2"/>
      <c r="U161" s="2"/>
      <c r="V161" s="2"/>
      <c r="W161" s="2"/>
      <c r="X161" s="2"/>
      <c r="Y161" s="2"/>
      <c r="Z161" s="2"/>
      <c r="AA161" s="2"/>
      <c r="AB161" s="2"/>
    </row>
    <row r="162" spans="3:28" ht="12.75" customHeight="1" x14ac:dyDescent="0.25">
      <c r="C162" s="13" t="str" cm="1">
        <f t="array" ref="C162">INDEX(Form_Responses[#Headers],1,ROWS($C$86:C171))</f>
        <v>77</v>
      </c>
      <c r="D162" s="14" t="str">
        <f>INDEX(Form_Responses[],MATCH($P$10,Form_Responses[Index],0),MATCH($C162,Form_Responses[#Headers],0))</f>
        <v>Saya meletakkan segala sesuatu pada tempatnya</v>
      </c>
      <c r="E162" s="33"/>
      <c r="F162" s="7"/>
      <c r="L162" s="7" t="str">
        <f>IF($D162=Dictionary!$B80,Dictionary!$AD80,IF($D162=Dictionary!$C80,Dictionary!$AE80,""))</f>
        <v>C</v>
      </c>
      <c r="M162" s="12"/>
      <c r="N162" s="2"/>
      <c r="O162" s="2"/>
      <c r="P162" s="2"/>
      <c r="Q162" s="2"/>
      <c r="R162" s="2"/>
      <c r="S162" s="2"/>
      <c r="T162" s="2"/>
      <c r="U162" s="2"/>
      <c r="V162" s="2"/>
      <c r="W162" s="2"/>
      <c r="X162" s="2"/>
      <c r="Y162" s="2"/>
      <c r="Z162" s="2"/>
      <c r="AA162" s="2"/>
      <c r="AB162" s="2"/>
    </row>
    <row r="163" spans="3:28" ht="12.75" customHeight="1" x14ac:dyDescent="0.25">
      <c r="C163" s="13" t="str" cm="1">
        <f t="array" ref="C163">INDEX(Form_Responses[#Headers],1,ROWS($C$86:C172))</f>
        <v>78</v>
      </c>
      <c r="D163" s="14" t="str">
        <f>INDEX(Form_Responses[],MATCH($P$10,Form_Responses[Index],0),MATCH($C163,Form_Responses[#Headers],0))</f>
        <v>Saya tidak cepat marah</v>
      </c>
      <c r="E163" s="33"/>
      <c r="F163" s="7"/>
      <c r="L163" s="7" t="str">
        <f>IF($D163=Dictionary!$B81,Dictionary!$AD81,IF($D163=Dictionary!$C81,Dictionary!$AE81,""))</f>
        <v>E</v>
      </c>
      <c r="M163" s="12"/>
      <c r="N163" s="2"/>
      <c r="O163" s="2"/>
      <c r="P163" s="2"/>
      <c r="Q163" s="2"/>
      <c r="R163" s="2"/>
      <c r="S163" s="2"/>
      <c r="T163" s="2"/>
      <c r="U163" s="2"/>
      <c r="V163" s="2"/>
      <c r="W163" s="2"/>
      <c r="X163" s="2"/>
      <c r="Y163" s="2"/>
      <c r="Z163" s="2"/>
      <c r="AA163" s="2"/>
      <c r="AB163" s="2"/>
    </row>
    <row r="164" spans="3:28" ht="12.75" customHeight="1" x14ac:dyDescent="0.25">
      <c r="C164" s="13" t="str" cm="1">
        <f t="array" ref="C164">INDEX(Form_Responses[#Headers],1,ROWS($C$86:C173))</f>
        <v>79</v>
      </c>
      <c r="D164" s="14" t="str">
        <f>INDEX(Form_Responses[],MATCH($P$10,Form_Responses[Index],0),MATCH($C164,Form_Responses[#Headers],0))</f>
        <v>Saya selalu menyelesaikan pekerjaan yang saya mulai</v>
      </c>
      <c r="E164" s="33"/>
      <c r="F164" s="7"/>
      <c r="L164" s="7" t="str">
        <f>IF($D164=Dictionary!$B82,Dictionary!$AD82,IF($D164=Dictionary!$C82,Dictionary!$AE82,""))</f>
        <v>N</v>
      </c>
      <c r="M164" s="12"/>
      <c r="N164" s="2"/>
      <c r="O164" s="2"/>
      <c r="P164" s="2"/>
      <c r="Q164" s="2"/>
      <c r="R164" s="2"/>
      <c r="S164" s="2"/>
      <c r="T164" s="2"/>
      <c r="U164" s="2"/>
      <c r="V164" s="2"/>
      <c r="W164" s="2"/>
      <c r="X164" s="2"/>
      <c r="Y164" s="2"/>
      <c r="Z164" s="2"/>
      <c r="AA164" s="2"/>
      <c r="AB164" s="2"/>
    </row>
    <row r="165" spans="3:28" ht="12.75" customHeight="1" x14ac:dyDescent="0.25">
      <c r="C165" s="13" t="str" cm="1">
        <f t="array" ref="C165">INDEX(Form_Responses[#Headers],1,ROWS($C$86:C174))</f>
        <v>80</v>
      </c>
      <c r="D165" s="14" t="str">
        <f>INDEX(Form_Responses[],MATCH($P$10,Form_Responses[Index],0),MATCH($C165,Form_Responses[#Headers],0))</f>
        <v>Saya suka bekerja keras</v>
      </c>
      <c r="E165" s="33"/>
      <c r="F165" s="7"/>
      <c r="L165" s="7" t="str">
        <f>IF($D165=Dictionary!$B83,Dictionary!$AD83,IF($D165=Dictionary!$C83,Dictionary!$AE83,""))</f>
        <v>A</v>
      </c>
      <c r="M165" s="12"/>
      <c r="N165" s="2"/>
      <c r="O165" s="2"/>
      <c r="P165" s="2"/>
      <c r="Q165" s="2"/>
      <c r="R165" s="2"/>
      <c r="S165" s="2"/>
      <c r="T165" s="2"/>
      <c r="U165" s="2"/>
      <c r="V165" s="2"/>
      <c r="W165" s="2"/>
      <c r="X165" s="2"/>
      <c r="Y165" s="2"/>
      <c r="Z165" s="2"/>
      <c r="AA165" s="2"/>
      <c r="AB165" s="2"/>
    </row>
    <row r="166" spans="3:28" ht="12.75" customHeight="1" x14ac:dyDescent="0.25">
      <c r="C166" s="13" t="str" cm="1">
        <f t="array" ref="C166">INDEX(Form_Responses[#Headers],1,ROWS($C$86:C175))</f>
        <v>81</v>
      </c>
      <c r="D166" s="14" t="str">
        <f>INDEX(Form_Responses[],MATCH($P$10,Form_Responses[Index],0),MATCH($C166,Form_Responses[#Headers],0))</f>
        <v>Saya adalah seorang pemimpin yang baik</v>
      </c>
      <c r="E166" s="33"/>
      <c r="F166" s="7"/>
      <c r="L166" s="7" t="str">
        <f>IF($D166=Dictionary!$B84,Dictionary!$AD84,IF($D166=Dictionary!$C84,Dictionary!$AE84,""))</f>
        <v>L</v>
      </c>
      <c r="M166" s="12"/>
      <c r="N166" s="2"/>
      <c r="O166" s="2"/>
      <c r="P166" s="2"/>
      <c r="Q166" s="2"/>
      <c r="R166" s="2"/>
      <c r="S166" s="2"/>
      <c r="T166" s="2"/>
      <c r="U166" s="2"/>
      <c r="V166" s="2"/>
      <c r="W166" s="2"/>
      <c r="X166" s="2"/>
      <c r="Y166" s="2"/>
      <c r="Z166" s="2"/>
      <c r="AA166" s="2"/>
      <c r="AB166" s="2"/>
    </row>
    <row r="167" spans="3:28" ht="12.75" customHeight="1" x14ac:dyDescent="0.25">
      <c r="C167" s="13" t="str" cm="1">
        <f t="array" ref="C167">INDEX(Form_Responses[#Headers],1,ROWS($C$86:C176))</f>
        <v>82</v>
      </c>
      <c r="D167" s="14" t="str">
        <f>INDEX(Form_Responses[],MATCH($P$10,Form_Responses[Index],0),MATCH($C167,Form_Responses[#Headers],0))</f>
        <v>Saya membuat orang lain bekerja keras</v>
      </c>
      <c r="E167" s="33"/>
      <c r="F167" s="7"/>
      <c r="L167" s="7" t="str">
        <f>IF($D167=Dictionary!$B85,Dictionary!$AD85,IF($D167=Dictionary!$C85,Dictionary!$AE85,""))</f>
        <v>L</v>
      </c>
      <c r="M167" s="12"/>
      <c r="N167" s="2"/>
      <c r="O167" s="2"/>
      <c r="P167" s="2"/>
      <c r="Q167" s="2"/>
      <c r="R167" s="2"/>
      <c r="S167" s="2"/>
      <c r="T167" s="2"/>
      <c r="U167" s="2"/>
      <c r="V167" s="2"/>
      <c r="W167" s="2"/>
      <c r="X167" s="2"/>
      <c r="Y167" s="2"/>
      <c r="Z167" s="2"/>
      <c r="AA167" s="2"/>
      <c r="AB167" s="2"/>
    </row>
    <row r="168" spans="3:28" ht="12.75" customHeight="1" x14ac:dyDescent="0.25">
      <c r="C168" s="13" t="str" cm="1">
        <f t="array" ref="C168">INDEX(Form_Responses[#Headers],1,ROWS($C$86:C177))</f>
        <v>83</v>
      </c>
      <c r="D168" s="14" t="str">
        <f>INDEX(Form_Responses[],MATCH($P$10,Form_Responses[Index],0),MATCH($C168,Form_Responses[#Headers],0))</f>
        <v>Saya membuat keputusan-keputusan secara cepat</v>
      </c>
      <c r="E168" s="33"/>
      <c r="F168" s="7"/>
      <c r="L168" s="7" t="str">
        <f>IF($D168=Dictionary!$B86,Dictionary!$AD86,IF($D168=Dictionary!$C86,Dictionary!$AE86,""))</f>
        <v>I</v>
      </c>
      <c r="M168" s="12"/>
      <c r="N168" s="2"/>
      <c r="O168" s="2"/>
      <c r="P168" s="2"/>
      <c r="Q168" s="2"/>
      <c r="R168" s="2"/>
      <c r="S168" s="2"/>
      <c r="T168" s="2"/>
      <c r="U168" s="2"/>
      <c r="V168" s="2"/>
      <c r="W168" s="2"/>
      <c r="X168" s="2"/>
      <c r="Y168" s="2"/>
      <c r="Z168" s="2"/>
      <c r="AA168" s="2"/>
      <c r="AB168" s="2"/>
    </row>
    <row r="169" spans="3:28" ht="12.75" customHeight="1" x14ac:dyDescent="0.25">
      <c r="C169" s="13" t="str" cm="1">
        <f t="array" ref="C169">INDEX(Form_Responses[#Headers],1,ROWS($C$86:C178))</f>
        <v>84</v>
      </c>
      <c r="D169" s="14" t="str">
        <f>INDEX(Form_Responses[],MATCH($P$10,Form_Responses[Index],0),MATCH($C169,Form_Responses[#Headers],0))</f>
        <v>Secara teratur saya berolahraga</v>
      </c>
      <c r="E169" s="33"/>
      <c r="F169" s="7"/>
      <c r="L169" s="7" t="str">
        <f>IF($D169=Dictionary!$B87,Dictionary!$AD87,IF($D169=Dictionary!$C87,Dictionary!$AE87,""))</f>
        <v>V</v>
      </c>
      <c r="M169" s="12"/>
      <c r="N169" s="2"/>
      <c r="O169" s="2"/>
      <c r="P169" s="2"/>
      <c r="Q169" s="2"/>
      <c r="R169" s="2"/>
      <c r="S169" s="2"/>
      <c r="T169" s="2"/>
      <c r="U169" s="2"/>
      <c r="V169" s="2"/>
      <c r="W169" s="2"/>
      <c r="X169" s="2"/>
      <c r="Y169" s="2"/>
      <c r="Z169" s="2"/>
      <c r="AA169" s="2"/>
      <c r="AB169" s="2"/>
    </row>
    <row r="170" spans="3:28" ht="12.75" customHeight="1" x14ac:dyDescent="0.25">
      <c r="C170" s="13" t="str" cm="1">
        <f t="array" ref="C170">INDEX(Form_Responses[#Headers],1,ROWS($C$86:C179))</f>
        <v>85</v>
      </c>
      <c r="D170" s="14" t="str">
        <f>INDEX(Form_Responses[],MATCH($P$10,Form_Responses[Index],0),MATCH($C170,Form_Responses[#Headers],0))</f>
        <v>Saya cepat lelah</v>
      </c>
      <c r="E170" s="33"/>
      <c r="F170" s="7"/>
      <c r="L170" s="7" t="str">
        <f>IF($D170=Dictionary!$B88,Dictionary!$AD88,IF($D170=Dictionary!$C88,Dictionary!$AE88,""))</f>
        <v>S</v>
      </c>
      <c r="M170" s="12"/>
      <c r="N170" s="2"/>
      <c r="O170" s="2"/>
      <c r="P170" s="2"/>
      <c r="Q170" s="2"/>
      <c r="R170" s="2"/>
      <c r="S170" s="2"/>
      <c r="T170" s="2"/>
      <c r="U170" s="2"/>
      <c r="V170" s="2"/>
      <c r="W170" s="2"/>
      <c r="X170" s="2"/>
      <c r="Y170" s="2"/>
      <c r="Z170" s="2"/>
      <c r="AA170" s="2"/>
      <c r="AB170" s="2"/>
    </row>
    <row r="171" spans="3:28" ht="12.75" customHeight="1" x14ac:dyDescent="0.25">
      <c r="C171" s="13" t="str" cm="1">
        <f t="array" ref="C171">INDEX(Form_Responses[#Headers],1,ROWS($C$86:C180))</f>
        <v>86</v>
      </c>
      <c r="D171" s="14" t="str">
        <f>INDEX(Form_Responses[],MATCH($P$10,Form_Responses[Index],0),MATCH($C171,Form_Responses[#Headers],0))</f>
        <v>Saya mempunyai banyak sekali teman</v>
      </c>
      <c r="E171" s="33"/>
      <c r="F171" s="7"/>
      <c r="L171" s="7" t="str">
        <f>IF($D171=Dictionary!$B89,Dictionary!$AD89,IF($D171=Dictionary!$C89,Dictionary!$AE89,""))</f>
        <v>S</v>
      </c>
      <c r="M171" s="12"/>
      <c r="N171" s="2"/>
      <c r="O171" s="2"/>
      <c r="P171" s="2"/>
      <c r="Q171" s="2"/>
      <c r="R171" s="2"/>
      <c r="S171" s="2"/>
      <c r="T171" s="2"/>
      <c r="U171" s="2"/>
      <c r="V171" s="2"/>
      <c r="W171" s="2"/>
      <c r="X171" s="2"/>
      <c r="Y171" s="2"/>
      <c r="Z171" s="2"/>
      <c r="AA171" s="2"/>
      <c r="AB171" s="2"/>
    </row>
    <row r="172" spans="3:28" ht="12.75" customHeight="1" x14ac:dyDescent="0.25">
      <c r="C172" s="13" t="str" cm="1">
        <f t="array" ref="C172">INDEX(Form_Responses[#Headers],1,ROWS($C$86:C181))</f>
        <v>87</v>
      </c>
      <c r="D172" s="14" t="str">
        <f>INDEX(Form_Responses[],MATCH($P$10,Form_Responses[Index],0),MATCH($C172,Form_Responses[#Headers],0))</f>
        <v>Saya suka bekerja sedetil-detilnya</v>
      </c>
      <c r="E172" s="33"/>
      <c r="F172" s="7"/>
      <c r="L172" s="7" t="str">
        <f>IF($D172=Dictionary!$B90,Dictionary!$AD90,IF($D172=Dictionary!$C90,Dictionary!$AE90,""))</f>
        <v>D</v>
      </c>
      <c r="M172" s="12"/>
      <c r="N172" s="2"/>
      <c r="O172" s="2"/>
      <c r="P172" s="2"/>
      <c r="Q172" s="2"/>
      <c r="R172" s="2"/>
      <c r="S172" s="2"/>
      <c r="T172" s="2"/>
      <c r="U172" s="2"/>
      <c r="V172" s="2"/>
      <c r="W172" s="2"/>
      <c r="X172" s="2"/>
      <c r="Y172" s="2"/>
      <c r="Z172" s="2"/>
      <c r="AA172" s="2"/>
      <c r="AB172" s="2"/>
    </row>
    <row r="173" spans="3:28" ht="12.75" customHeight="1" x14ac:dyDescent="0.25">
      <c r="C173" s="13" t="str" cm="1">
        <f t="array" ref="C173">INDEX(Form_Responses[#Headers],1,ROWS($C$86:C182))</f>
        <v>88</v>
      </c>
      <c r="D173" s="14" t="str">
        <f>INDEX(Form_Responses[],MATCH($P$10,Form_Responses[Index],0),MATCH($C173,Form_Responses[#Headers],0))</f>
        <v>Saya suka mengorganisir pekerjaan saya</v>
      </c>
      <c r="E173" s="33"/>
      <c r="F173" s="7"/>
      <c r="L173" s="7" t="str">
        <f>IF($D173=Dictionary!$B91,Dictionary!$AD91,IF($D173=Dictionary!$C91,Dictionary!$AE91,""))</f>
        <v>C</v>
      </c>
      <c r="M173" s="12"/>
      <c r="N173" s="2"/>
      <c r="O173" s="2"/>
      <c r="P173" s="2"/>
      <c r="Q173" s="2"/>
      <c r="R173" s="2"/>
      <c r="S173" s="2"/>
      <c r="T173" s="2"/>
      <c r="U173" s="2"/>
      <c r="V173" s="2"/>
      <c r="W173" s="2"/>
      <c r="X173" s="2"/>
      <c r="Y173" s="2"/>
      <c r="Z173" s="2"/>
      <c r="AA173" s="2"/>
      <c r="AB173" s="2"/>
    </row>
    <row r="174" spans="3:28" ht="12.75" customHeight="1" x14ac:dyDescent="0.25">
      <c r="C174" s="13" t="str" cm="1">
        <f t="array" ref="C174">INDEX(Form_Responses[#Headers],1,ROWS($C$86:C183))</f>
        <v>89</v>
      </c>
      <c r="D174" s="14" t="str">
        <f>INDEX(Form_Responses[],MATCH($P$10,Form_Responses[Index],0),MATCH($C174,Form_Responses[#Headers],0))</f>
        <v>Saya selalu menyenangkan</v>
      </c>
      <c r="E174" s="33"/>
      <c r="F174" s="7"/>
      <c r="L174" s="7" t="str">
        <f>IF($D174=Dictionary!$B92,Dictionary!$AD92,IF($D174=Dictionary!$C92,Dictionary!$AE92,""))</f>
        <v>E</v>
      </c>
      <c r="M174" s="12"/>
      <c r="N174" s="2"/>
      <c r="O174" s="2"/>
      <c r="P174" s="2"/>
      <c r="Q174" s="2"/>
      <c r="R174" s="2"/>
      <c r="S174" s="2"/>
      <c r="T174" s="2"/>
      <c r="U174" s="2"/>
      <c r="V174" s="2"/>
      <c r="W174" s="2"/>
      <c r="X174" s="2"/>
      <c r="Y174" s="2"/>
      <c r="Z174" s="2"/>
      <c r="AA174" s="2"/>
      <c r="AB174" s="2"/>
    </row>
    <row r="175" spans="3:28" ht="12.75" customHeight="1" x14ac:dyDescent="0.25">
      <c r="C175" s="13" t="str" cm="1">
        <f t="array" ref="C175">INDEX(Form_Responses[#Headers],1,ROWS($C$86:C184))</f>
        <v>90</v>
      </c>
      <c r="D175" s="14" t="str">
        <f>INDEX(Form_Responses[],MATCH($P$10,Form_Responses[Index],0),MATCH($C175,Form_Responses[#Headers],0))</f>
        <v>Saya harus menyelesaikan apa yang sudah saya mulai</v>
      </c>
      <c r="E175" s="33"/>
      <c r="F175" s="7"/>
      <c r="L175" s="7" t="str">
        <f>IF($D175=Dictionary!$B93,Dictionary!$AD93,IF($D175=Dictionary!$C93,Dictionary!$AE93,""))</f>
        <v>N</v>
      </c>
      <c r="M175" s="12"/>
      <c r="N175" s="2"/>
      <c r="O175" s="2"/>
      <c r="P175" s="2"/>
      <c r="Q175" s="2"/>
      <c r="R175" s="2"/>
      <c r="S175" s="2"/>
      <c r="T175" s="2"/>
      <c r="U175" s="2"/>
      <c r="V175" s="2"/>
      <c r="W175" s="2"/>
      <c r="X175" s="2"/>
      <c r="Y175" s="2"/>
      <c r="Z175" s="2"/>
      <c r="AA175" s="2"/>
      <c r="AB175" s="2"/>
    </row>
    <row r="176" spans="3:28" ht="12.75" customHeight="1" x14ac:dyDescent="0.25">
      <c r="C176" s="5"/>
      <c r="D176" s="6"/>
      <c r="E176" s="10"/>
      <c r="F176" s="7"/>
      <c r="G176" s="11"/>
      <c r="H176" s="11"/>
      <c r="I176" s="11"/>
      <c r="J176" s="11"/>
      <c r="K176" s="11"/>
      <c r="L176" s="11"/>
      <c r="M176" s="12"/>
      <c r="N176" s="2"/>
      <c r="O176" s="2"/>
      <c r="P176" s="2"/>
      <c r="Q176" s="2"/>
      <c r="R176" s="2"/>
      <c r="S176" s="2"/>
      <c r="T176" s="2"/>
      <c r="U176" s="2"/>
      <c r="V176" s="2"/>
      <c r="W176" s="2"/>
      <c r="X176" s="2"/>
      <c r="Y176" s="2"/>
      <c r="Z176" s="2"/>
      <c r="AA176" s="2"/>
      <c r="AB176" s="2"/>
    </row>
    <row r="177" spans="3:28" ht="12.75" customHeight="1" x14ac:dyDescent="0.25">
      <c r="C177" s="5"/>
      <c r="D177" s="6"/>
      <c r="E177" s="10"/>
      <c r="F177" s="7"/>
      <c r="G177" s="11"/>
      <c r="H177" s="11"/>
      <c r="I177" s="11"/>
      <c r="J177" s="11"/>
      <c r="K177" s="11"/>
      <c r="L177" s="11"/>
      <c r="M177" s="12"/>
      <c r="N177" s="2"/>
      <c r="O177" s="2"/>
      <c r="P177" s="2"/>
      <c r="Q177" s="2"/>
      <c r="R177" s="2"/>
      <c r="S177" s="2"/>
      <c r="T177" s="2"/>
      <c r="U177" s="2"/>
      <c r="V177" s="2"/>
      <c r="W177" s="2"/>
      <c r="X177" s="2"/>
      <c r="Y177" s="2"/>
      <c r="Z177" s="2"/>
      <c r="AA177" s="2"/>
      <c r="AB177" s="2"/>
    </row>
    <row r="178" spans="3:28" ht="12.75" customHeight="1" x14ac:dyDescent="0.25">
      <c r="C178" s="5"/>
      <c r="D178" s="6"/>
      <c r="E178" s="10"/>
      <c r="F178" s="7"/>
      <c r="G178" s="11"/>
      <c r="H178" s="11"/>
      <c r="I178" s="11"/>
      <c r="J178" s="11"/>
      <c r="K178" s="11"/>
      <c r="L178" s="11"/>
      <c r="M178" s="12"/>
      <c r="N178" s="2"/>
      <c r="O178" s="2"/>
      <c r="P178" s="2"/>
      <c r="Q178" s="2"/>
      <c r="R178" s="2"/>
      <c r="S178" s="2"/>
      <c r="T178" s="2"/>
      <c r="U178" s="2"/>
      <c r="V178" s="2"/>
      <c r="W178" s="2"/>
      <c r="X178" s="2"/>
      <c r="Y178" s="2"/>
      <c r="Z178" s="2"/>
      <c r="AA178" s="2"/>
      <c r="AB178" s="2"/>
    </row>
    <row r="179" spans="3:28" ht="12.75" customHeight="1" x14ac:dyDescent="0.25">
      <c r="C179" s="5"/>
      <c r="D179" s="6"/>
      <c r="E179" s="10"/>
      <c r="F179" s="7"/>
      <c r="G179" s="11"/>
      <c r="H179" s="11"/>
      <c r="I179" s="11"/>
      <c r="J179" s="11"/>
      <c r="K179" s="11"/>
      <c r="L179" s="11"/>
      <c r="M179" s="12"/>
      <c r="N179" s="2"/>
      <c r="O179" s="2"/>
      <c r="P179" s="2"/>
      <c r="Q179" s="2"/>
      <c r="R179" s="2"/>
      <c r="S179" s="2"/>
      <c r="T179" s="2"/>
      <c r="U179" s="2"/>
      <c r="V179" s="2"/>
      <c r="W179" s="2"/>
      <c r="X179" s="2"/>
      <c r="Y179" s="2"/>
      <c r="Z179" s="2"/>
      <c r="AA179" s="2"/>
      <c r="AB179" s="2"/>
    </row>
    <row r="180" spans="3:28" ht="12.75" customHeight="1" x14ac:dyDescent="0.25">
      <c r="C180" s="5"/>
      <c r="D180" s="6"/>
      <c r="E180" s="10"/>
      <c r="F180" s="7"/>
      <c r="G180" s="11"/>
      <c r="H180" s="11"/>
      <c r="I180" s="11"/>
      <c r="J180" s="11"/>
      <c r="K180" s="11"/>
      <c r="L180" s="11"/>
      <c r="M180" s="12"/>
      <c r="N180" s="2"/>
      <c r="O180" s="2"/>
      <c r="P180" s="2"/>
      <c r="Q180" s="2"/>
      <c r="R180" s="2"/>
      <c r="S180" s="2"/>
      <c r="T180" s="2"/>
      <c r="U180" s="2"/>
      <c r="V180" s="2"/>
      <c r="W180" s="2"/>
      <c r="X180" s="2"/>
      <c r="Y180" s="2"/>
      <c r="Z180" s="2"/>
      <c r="AA180" s="2"/>
      <c r="AB180" s="2"/>
    </row>
    <row r="181" spans="3:28" ht="12.75" customHeight="1" x14ac:dyDescent="0.25">
      <c r="C181" s="5"/>
      <c r="D181" s="6"/>
      <c r="E181" s="10"/>
      <c r="F181" s="7"/>
      <c r="G181" s="11"/>
      <c r="H181" s="11"/>
      <c r="I181" s="11"/>
      <c r="J181" s="11"/>
      <c r="K181" s="11"/>
      <c r="L181" s="11"/>
      <c r="M181" s="12"/>
      <c r="N181" s="2"/>
      <c r="O181" s="2"/>
      <c r="P181" s="2"/>
      <c r="Q181" s="2"/>
      <c r="R181" s="2"/>
      <c r="S181" s="2"/>
      <c r="T181" s="2"/>
      <c r="U181" s="2"/>
      <c r="V181" s="2"/>
      <c r="W181" s="2"/>
      <c r="X181" s="2"/>
      <c r="Y181" s="2"/>
      <c r="Z181" s="2"/>
      <c r="AA181" s="2"/>
      <c r="AB181" s="2"/>
    </row>
    <row r="182" spans="3:28" ht="12.75" customHeight="1" x14ac:dyDescent="0.25">
      <c r="C182" s="5"/>
      <c r="D182" s="6"/>
      <c r="E182" s="10"/>
      <c r="F182" s="7"/>
      <c r="G182" s="11"/>
      <c r="H182" s="11"/>
      <c r="I182" s="11"/>
      <c r="J182" s="11"/>
      <c r="K182" s="11"/>
      <c r="L182" s="11"/>
      <c r="M182" s="12"/>
      <c r="N182" s="2"/>
      <c r="O182" s="2"/>
      <c r="P182" s="2"/>
      <c r="Q182" s="2"/>
      <c r="R182" s="2"/>
      <c r="S182" s="2"/>
      <c r="T182" s="2"/>
      <c r="U182" s="2"/>
      <c r="V182" s="2"/>
      <c r="W182" s="2"/>
      <c r="X182" s="2"/>
      <c r="Y182" s="2"/>
      <c r="Z182" s="2"/>
      <c r="AA182" s="2"/>
      <c r="AB182" s="2"/>
    </row>
    <row r="183" spans="3:28" ht="12.75" customHeight="1" x14ac:dyDescent="0.25">
      <c r="C183" s="5"/>
      <c r="D183" s="6"/>
      <c r="E183" s="10"/>
      <c r="F183" s="7"/>
      <c r="G183" s="11"/>
      <c r="H183" s="11"/>
      <c r="I183" s="11"/>
      <c r="J183" s="11"/>
      <c r="K183" s="11"/>
      <c r="L183" s="11"/>
      <c r="M183" s="12"/>
      <c r="N183" s="2"/>
      <c r="O183" s="2"/>
      <c r="P183" s="2"/>
      <c r="Q183" s="2"/>
      <c r="R183" s="2"/>
      <c r="S183" s="2"/>
      <c r="T183" s="2"/>
      <c r="U183" s="2"/>
      <c r="V183" s="2"/>
      <c r="W183" s="2"/>
      <c r="X183" s="2"/>
      <c r="Y183" s="2"/>
      <c r="Z183" s="2"/>
      <c r="AA183" s="2"/>
      <c r="AB183" s="2"/>
    </row>
    <row r="184" spans="3:28" ht="12.75" customHeight="1" x14ac:dyDescent="0.25">
      <c r="C184" s="5"/>
      <c r="D184" s="6"/>
      <c r="E184" s="10"/>
      <c r="F184" s="7"/>
      <c r="G184" s="11"/>
      <c r="H184" s="11"/>
      <c r="I184" s="11"/>
      <c r="J184" s="11"/>
      <c r="K184" s="11"/>
      <c r="L184" s="11"/>
      <c r="M184" s="12"/>
      <c r="N184" s="2"/>
      <c r="O184" s="2"/>
      <c r="P184" s="2"/>
      <c r="Q184" s="2"/>
      <c r="R184" s="2"/>
      <c r="S184" s="2"/>
      <c r="T184" s="2"/>
      <c r="U184" s="2"/>
      <c r="V184" s="2"/>
      <c r="W184" s="2"/>
      <c r="X184" s="2"/>
      <c r="Y184" s="2"/>
      <c r="Z184" s="2"/>
      <c r="AA184" s="2"/>
      <c r="AB184" s="2"/>
    </row>
    <row r="185" spans="3:28" ht="12.75" customHeight="1" x14ac:dyDescent="0.25">
      <c r="C185" s="5"/>
      <c r="D185" s="6"/>
      <c r="E185" s="10"/>
      <c r="F185" s="7"/>
      <c r="G185" s="11"/>
      <c r="H185" s="11"/>
      <c r="I185" s="11"/>
      <c r="J185" s="11"/>
      <c r="K185" s="11"/>
      <c r="L185" s="11"/>
      <c r="M185" s="12"/>
      <c r="N185" s="2"/>
      <c r="O185" s="2"/>
      <c r="P185" s="2"/>
      <c r="Q185" s="2"/>
      <c r="R185" s="2"/>
      <c r="S185" s="2"/>
      <c r="T185" s="2"/>
      <c r="U185" s="2"/>
      <c r="V185" s="2"/>
      <c r="W185" s="2"/>
      <c r="X185" s="2"/>
      <c r="Y185" s="2"/>
      <c r="Z185" s="2"/>
      <c r="AA185" s="2"/>
      <c r="AB185" s="2"/>
    </row>
    <row r="186" spans="3:28" ht="12.75" customHeight="1" x14ac:dyDescent="0.25">
      <c r="C186" s="5"/>
      <c r="D186" s="6"/>
      <c r="E186" s="10"/>
      <c r="F186" s="7"/>
      <c r="G186" s="11"/>
      <c r="H186" s="11"/>
      <c r="I186" s="11"/>
      <c r="J186" s="11"/>
      <c r="K186" s="11"/>
      <c r="L186" s="11"/>
      <c r="M186" s="12"/>
      <c r="N186" s="2"/>
      <c r="O186" s="2"/>
      <c r="P186" s="2"/>
      <c r="Q186" s="2"/>
      <c r="R186" s="2"/>
      <c r="S186" s="2"/>
      <c r="T186" s="2"/>
      <c r="U186" s="2"/>
      <c r="V186" s="2"/>
      <c r="W186" s="2"/>
      <c r="X186" s="2"/>
      <c r="Y186" s="2"/>
      <c r="Z186" s="2"/>
      <c r="AA186" s="2"/>
      <c r="AB186" s="2"/>
    </row>
    <row r="187" spans="3:28" ht="12.75" customHeight="1" x14ac:dyDescent="0.25">
      <c r="C187" s="5"/>
      <c r="D187" s="6"/>
      <c r="E187" s="10"/>
      <c r="F187" s="7"/>
      <c r="G187" s="11"/>
      <c r="H187" s="11"/>
      <c r="I187" s="11"/>
      <c r="J187" s="11"/>
      <c r="K187" s="11"/>
      <c r="L187" s="11"/>
      <c r="M187" s="12"/>
      <c r="N187" s="2"/>
      <c r="O187" s="2"/>
      <c r="P187" s="2"/>
      <c r="Q187" s="2"/>
      <c r="R187" s="2"/>
      <c r="S187" s="2"/>
      <c r="T187" s="2"/>
      <c r="U187" s="2"/>
      <c r="V187" s="2"/>
      <c r="W187" s="2"/>
      <c r="X187" s="2"/>
      <c r="Y187" s="2"/>
      <c r="Z187" s="2"/>
      <c r="AA187" s="2"/>
      <c r="AB187" s="2"/>
    </row>
    <row r="188" spans="3:28" ht="12.75" customHeight="1" x14ac:dyDescent="0.25">
      <c r="C188" s="5"/>
      <c r="D188" s="6"/>
      <c r="E188" s="10"/>
      <c r="F188" s="7"/>
      <c r="G188" s="11"/>
      <c r="H188" s="11"/>
      <c r="I188" s="11"/>
      <c r="J188" s="11"/>
      <c r="K188" s="11"/>
      <c r="L188" s="11"/>
      <c r="M188" s="12"/>
      <c r="N188" s="2"/>
      <c r="O188" s="2"/>
      <c r="P188" s="2"/>
      <c r="Q188" s="2"/>
      <c r="R188" s="2"/>
      <c r="S188" s="2"/>
      <c r="T188" s="2"/>
      <c r="U188" s="2"/>
      <c r="V188" s="2"/>
      <c r="W188" s="2"/>
      <c r="X188" s="2"/>
      <c r="Y188" s="2"/>
      <c r="Z188" s="2"/>
      <c r="AA188" s="2"/>
      <c r="AB188" s="2"/>
    </row>
    <row r="189" spans="3:28" ht="12.75" customHeight="1" x14ac:dyDescent="0.25">
      <c r="C189" s="5"/>
      <c r="D189" s="6"/>
      <c r="E189" s="10"/>
      <c r="F189" s="7"/>
      <c r="G189" s="11"/>
      <c r="H189" s="11"/>
      <c r="I189" s="11"/>
      <c r="J189" s="11"/>
      <c r="K189" s="11"/>
      <c r="L189" s="11"/>
      <c r="M189" s="12"/>
      <c r="N189" s="2"/>
      <c r="O189" s="2"/>
      <c r="P189" s="2"/>
      <c r="Q189" s="2"/>
      <c r="R189" s="2"/>
      <c r="S189" s="2"/>
      <c r="T189" s="2"/>
      <c r="U189" s="2"/>
      <c r="V189" s="2"/>
      <c r="W189" s="2"/>
      <c r="X189" s="2"/>
      <c r="Y189" s="2"/>
      <c r="Z189" s="2"/>
      <c r="AA189" s="2"/>
      <c r="AB189" s="2"/>
    </row>
    <row r="190" spans="3:28" ht="12.75" customHeight="1" x14ac:dyDescent="0.25">
      <c r="C190" s="5"/>
      <c r="D190" s="6"/>
      <c r="E190" s="10"/>
      <c r="F190" s="7"/>
      <c r="G190" s="11"/>
      <c r="H190" s="11"/>
      <c r="I190" s="11"/>
      <c r="J190" s="11"/>
      <c r="K190" s="11"/>
      <c r="L190" s="11"/>
      <c r="M190" s="12"/>
      <c r="N190" s="2"/>
      <c r="O190" s="2"/>
      <c r="P190" s="2"/>
      <c r="Q190" s="2"/>
      <c r="R190" s="2"/>
      <c r="S190" s="2"/>
      <c r="T190" s="2"/>
      <c r="U190" s="2"/>
      <c r="V190" s="2"/>
      <c r="W190" s="2"/>
      <c r="X190" s="2"/>
      <c r="Y190" s="2"/>
      <c r="Z190" s="2"/>
      <c r="AA190" s="2"/>
      <c r="AB190" s="2"/>
    </row>
    <row r="191" spans="3:28" ht="12.75" customHeight="1" x14ac:dyDescent="0.25">
      <c r="C191" s="5"/>
      <c r="D191" s="6"/>
      <c r="E191" s="10"/>
      <c r="F191" s="7"/>
      <c r="G191" s="11"/>
      <c r="H191" s="11"/>
      <c r="I191" s="11"/>
      <c r="J191" s="11"/>
      <c r="K191" s="11"/>
      <c r="L191" s="11"/>
      <c r="M191" s="12"/>
      <c r="N191" s="2"/>
      <c r="O191" s="2"/>
      <c r="P191" s="2"/>
      <c r="Q191" s="2"/>
      <c r="R191" s="2"/>
      <c r="S191" s="2"/>
      <c r="T191" s="2"/>
      <c r="U191" s="2"/>
      <c r="V191" s="2"/>
      <c r="W191" s="2"/>
      <c r="X191" s="2"/>
      <c r="Y191" s="2"/>
      <c r="Z191" s="2"/>
      <c r="AA191" s="2"/>
      <c r="AB191" s="2"/>
    </row>
    <row r="192" spans="3:28" ht="12.75" customHeight="1" x14ac:dyDescent="0.25">
      <c r="C192" s="5"/>
      <c r="D192" s="6"/>
      <c r="E192" s="10"/>
      <c r="F192" s="7"/>
      <c r="G192" s="11"/>
      <c r="H192" s="11"/>
      <c r="I192" s="11"/>
      <c r="J192" s="11"/>
      <c r="K192" s="11"/>
      <c r="L192" s="11"/>
      <c r="M192" s="12"/>
      <c r="N192" s="2"/>
      <c r="O192" s="2"/>
      <c r="P192" s="2"/>
      <c r="Q192" s="2"/>
      <c r="R192" s="2"/>
      <c r="S192" s="2"/>
      <c r="T192" s="2"/>
      <c r="U192" s="2"/>
      <c r="V192" s="2"/>
      <c r="W192" s="2"/>
      <c r="X192" s="2"/>
      <c r="Y192" s="2"/>
      <c r="Z192" s="2"/>
      <c r="AA192" s="2"/>
      <c r="AB192" s="2"/>
    </row>
    <row r="193" spans="3:28" ht="12.75" customHeight="1" x14ac:dyDescent="0.25">
      <c r="C193" s="5"/>
      <c r="D193" s="6"/>
      <c r="E193" s="10"/>
      <c r="F193" s="7"/>
      <c r="G193" s="11"/>
      <c r="H193" s="11"/>
      <c r="I193" s="11"/>
      <c r="J193" s="11"/>
      <c r="K193" s="11"/>
      <c r="L193" s="11"/>
      <c r="M193" s="12"/>
      <c r="N193" s="2"/>
      <c r="O193" s="2"/>
      <c r="P193" s="2"/>
      <c r="Q193" s="2"/>
      <c r="R193" s="2"/>
      <c r="S193" s="2"/>
      <c r="T193" s="2"/>
      <c r="U193" s="2"/>
      <c r="V193" s="2"/>
      <c r="W193" s="2"/>
      <c r="X193" s="2"/>
      <c r="Y193" s="2"/>
      <c r="Z193" s="2"/>
      <c r="AA193" s="2"/>
      <c r="AB193" s="2"/>
    </row>
    <row r="194" spans="3:28" ht="12.75" customHeight="1" x14ac:dyDescent="0.25">
      <c r="C194" s="5"/>
      <c r="D194" s="6"/>
      <c r="E194" s="10"/>
      <c r="F194" s="7"/>
      <c r="G194" s="11"/>
      <c r="H194" s="11"/>
      <c r="I194" s="11"/>
      <c r="J194" s="11"/>
      <c r="K194" s="11"/>
      <c r="L194" s="11"/>
      <c r="M194" s="12"/>
      <c r="N194" s="2"/>
      <c r="O194" s="2"/>
      <c r="P194" s="2"/>
      <c r="Q194" s="2"/>
      <c r="R194" s="2"/>
      <c r="S194" s="2"/>
      <c r="T194" s="2"/>
      <c r="U194" s="2"/>
      <c r="V194" s="2"/>
      <c r="W194" s="2"/>
      <c r="X194" s="2"/>
      <c r="Y194" s="2"/>
      <c r="Z194" s="2"/>
      <c r="AA194" s="2"/>
      <c r="AB194" s="2"/>
    </row>
    <row r="195" spans="3:28" ht="12.75" customHeight="1" x14ac:dyDescent="0.25">
      <c r="C195" s="5"/>
      <c r="D195" s="6"/>
      <c r="E195" s="10"/>
      <c r="F195" s="7"/>
      <c r="G195" s="11"/>
      <c r="H195" s="11"/>
      <c r="I195" s="11"/>
      <c r="J195" s="11"/>
      <c r="K195" s="11"/>
      <c r="L195" s="11"/>
      <c r="M195" s="12"/>
      <c r="N195" s="2"/>
      <c r="O195" s="2"/>
      <c r="P195" s="2"/>
      <c r="Q195" s="2"/>
      <c r="R195" s="2"/>
      <c r="S195" s="2"/>
      <c r="T195" s="2"/>
      <c r="U195" s="2"/>
      <c r="V195" s="2"/>
      <c r="W195" s="2"/>
      <c r="X195" s="2"/>
      <c r="Y195" s="2"/>
      <c r="Z195" s="2"/>
      <c r="AA195" s="2"/>
      <c r="AB195" s="2"/>
    </row>
    <row r="196" spans="3:28" ht="12.75" customHeight="1" x14ac:dyDescent="0.25">
      <c r="C196" s="5"/>
      <c r="D196" s="6"/>
      <c r="E196" s="10"/>
      <c r="F196" s="7"/>
      <c r="G196" s="11"/>
      <c r="H196" s="11"/>
      <c r="I196" s="11"/>
      <c r="J196" s="11"/>
      <c r="K196" s="11"/>
      <c r="L196" s="11"/>
      <c r="M196" s="12"/>
      <c r="N196" s="2"/>
      <c r="O196" s="2"/>
      <c r="P196" s="2"/>
      <c r="Q196" s="2"/>
      <c r="R196" s="2"/>
      <c r="S196" s="2"/>
      <c r="T196" s="2"/>
      <c r="U196" s="2"/>
      <c r="V196" s="2"/>
      <c r="W196" s="2"/>
      <c r="X196" s="2"/>
      <c r="Y196" s="2"/>
      <c r="Z196" s="2"/>
      <c r="AA196" s="2"/>
      <c r="AB196" s="2"/>
    </row>
    <row r="197" spans="3:28" ht="12.75" customHeight="1" x14ac:dyDescent="0.25">
      <c r="C197" s="5"/>
      <c r="D197" s="6"/>
      <c r="E197" s="10"/>
      <c r="F197" s="7"/>
      <c r="G197" s="11"/>
      <c r="H197" s="11"/>
      <c r="I197" s="11"/>
      <c r="J197" s="11"/>
      <c r="K197" s="11"/>
      <c r="L197" s="11"/>
      <c r="M197" s="12"/>
      <c r="N197" s="2"/>
      <c r="O197" s="2"/>
      <c r="P197" s="2"/>
      <c r="Q197" s="2"/>
      <c r="R197" s="2"/>
      <c r="S197" s="2"/>
      <c r="T197" s="2"/>
      <c r="U197" s="2"/>
      <c r="V197" s="2"/>
      <c r="W197" s="2"/>
      <c r="X197" s="2"/>
      <c r="Y197" s="2"/>
      <c r="Z197" s="2"/>
      <c r="AA197" s="2"/>
      <c r="AB197" s="2"/>
    </row>
    <row r="198" spans="3:28" ht="12.75" customHeight="1" x14ac:dyDescent="0.25">
      <c r="C198" s="5"/>
      <c r="D198" s="6"/>
      <c r="E198" s="10"/>
      <c r="F198" s="7"/>
      <c r="G198" s="11"/>
      <c r="H198" s="11"/>
      <c r="I198" s="11"/>
      <c r="J198" s="11"/>
      <c r="K198" s="11"/>
      <c r="L198" s="11"/>
      <c r="M198" s="12"/>
      <c r="N198" s="2"/>
      <c r="O198" s="2"/>
      <c r="P198" s="2"/>
      <c r="Q198" s="2"/>
      <c r="R198" s="2"/>
      <c r="S198" s="2"/>
      <c r="T198" s="2"/>
      <c r="U198" s="2"/>
      <c r="V198" s="2"/>
      <c r="W198" s="2"/>
      <c r="X198" s="2"/>
      <c r="Y198" s="2"/>
      <c r="Z198" s="2"/>
      <c r="AA198" s="2"/>
      <c r="AB198" s="2"/>
    </row>
    <row r="199" spans="3:28" ht="12.75" customHeight="1" x14ac:dyDescent="0.25">
      <c r="C199" s="5"/>
      <c r="D199" s="6"/>
      <c r="E199" s="10"/>
      <c r="F199" s="7"/>
      <c r="G199" s="11"/>
      <c r="H199" s="11"/>
      <c r="I199" s="11"/>
      <c r="J199" s="11"/>
      <c r="K199" s="11"/>
      <c r="L199" s="11"/>
      <c r="M199" s="12"/>
      <c r="N199" s="2"/>
      <c r="O199" s="2"/>
      <c r="P199" s="2"/>
      <c r="Q199" s="2"/>
      <c r="R199" s="2"/>
      <c r="S199" s="2"/>
      <c r="T199" s="2"/>
      <c r="U199" s="2"/>
      <c r="V199" s="2"/>
      <c r="W199" s="2"/>
      <c r="X199" s="2"/>
      <c r="Y199" s="2"/>
      <c r="Z199" s="2"/>
      <c r="AA199" s="2"/>
      <c r="AB199" s="2"/>
    </row>
    <row r="200" spans="3:28" ht="12.75" customHeight="1" x14ac:dyDescent="0.25">
      <c r="C200" s="5"/>
      <c r="D200" s="6"/>
      <c r="E200" s="10"/>
      <c r="F200" s="7"/>
      <c r="G200" s="11"/>
      <c r="H200" s="11"/>
      <c r="I200" s="11"/>
      <c r="J200" s="11"/>
      <c r="K200" s="11"/>
      <c r="L200" s="11"/>
      <c r="M200" s="12"/>
      <c r="N200" s="2"/>
      <c r="O200" s="2"/>
      <c r="P200" s="2"/>
      <c r="Q200" s="2"/>
      <c r="R200" s="2"/>
      <c r="S200" s="2"/>
      <c r="T200" s="2"/>
      <c r="U200" s="2"/>
      <c r="V200" s="2"/>
      <c r="W200" s="2"/>
      <c r="X200" s="2"/>
      <c r="Y200" s="2"/>
      <c r="Z200" s="2"/>
      <c r="AA200" s="2"/>
      <c r="AB200" s="2"/>
    </row>
    <row r="201" spans="3:28" ht="12.75" customHeight="1" x14ac:dyDescent="0.25">
      <c r="C201" s="5"/>
      <c r="D201" s="6"/>
      <c r="E201" s="10"/>
      <c r="F201" s="7"/>
      <c r="G201" s="11"/>
      <c r="H201" s="11"/>
      <c r="I201" s="11"/>
      <c r="J201" s="11"/>
      <c r="K201" s="11"/>
      <c r="L201" s="11"/>
      <c r="M201" s="12"/>
      <c r="N201" s="2"/>
      <c r="O201" s="2"/>
      <c r="P201" s="2"/>
      <c r="Q201" s="2"/>
      <c r="R201" s="2"/>
      <c r="S201" s="2"/>
      <c r="T201" s="2"/>
      <c r="U201" s="2"/>
      <c r="V201" s="2"/>
      <c r="W201" s="2"/>
      <c r="X201" s="2"/>
      <c r="Y201" s="2"/>
      <c r="Z201" s="2"/>
      <c r="AA201" s="2"/>
      <c r="AB201" s="2"/>
    </row>
    <row r="202" spans="3:28" ht="12.75" customHeight="1" x14ac:dyDescent="0.25">
      <c r="C202" s="5"/>
      <c r="D202" s="6"/>
      <c r="E202" s="10"/>
      <c r="F202" s="7"/>
      <c r="G202" s="11"/>
      <c r="H202" s="11"/>
      <c r="I202" s="11"/>
      <c r="J202" s="11"/>
      <c r="K202" s="11"/>
      <c r="L202" s="11"/>
      <c r="M202" s="12"/>
      <c r="N202" s="2"/>
      <c r="O202" s="2"/>
      <c r="P202" s="2"/>
      <c r="Q202" s="2"/>
      <c r="R202" s="2"/>
      <c r="S202" s="2"/>
      <c r="T202" s="2"/>
      <c r="U202" s="2"/>
      <c r="V202" s="2"/>
      <c r="W202" s="2"/>
      <c r="X202" s="2"/>
      <c r="Y202" s="2"/>
      <c r="Z202" s="2"/>
      <c r="AA202" s="2"/>
      <c r="AB202" s="2"/>
    </row>
    <row r="203" spans="3:28" ht="12.75" customHeight="1" x14ac:dyDescent="0.25">
      <c r="C203" s="5"/>
      <c r="D203" s="6"/>
      <c r="E203" s="10"/>
      <c r="F203" s="7"/>
      <c r="G203" s="11"/>
      <c r="H203" s="11"/>
      <c r="I203" s="11"/>
      <c r="J203" s="11"/>
      <c r="K203" s="11"/>
      <c r="L203" s="11"/>
      <c r="M203" s="12"/>
      <c r="N203" s="2"/>
      <c r="O203" s="2"/>
      <c r="P203" s="2"/>
      <c r="Q203" s="2"/>
      <c r="R203" s="2"/>
      <c r="S203" s="2"/>
      <c r="T203" s="2"/>
      <c r="U203" s="2"/>
      <c r="V203" s="2"/>
      <c r="W203" s="2"/>
      <c r="X203" s="2"/>
      <c r="Y203" s="2"/>
      <c r="Z203" s="2"/>
      <c r="AA203" s="2"/>
      <c r="AB203" s="2"/>
    </row>
    <row r="204" spans="3:28" ht="12.75" customHeight="1" x14ac:dyDescent="0.25">
      <c r="C204" s="5"/>
      <c r="D204" s="6"/>
      <c r="E204" s="10"/>
      <c r="F204" s="7"/>
      <c r="G204" s="11"/>
      <c r="H204" s="11"/>
      <c r="I204" s="11"/>
      <c r="J204" s="11"/>
      <c r="K204" s="11"/>
      <c r="L204" s="11"/>
      <c r="M204" s="12"/>
      <c r="N204" s="2"/>
      <c r="O204" s="2"/>
      <c r="P204" s="2"/>
      <c r="Q204" s="2"/>
      <c r="R204" s="2"/>
      <c r="S204" s="2"/>
      <c r="T204" s="2"/>
      <c r="U204" s="2"/>
      <c r="V204" s="2"/>
      <c r="W204" s="2"/>
      <c r="X204" s="2"/>
      <c r="Y204" s="2"/>
      <c r="Z204" s="2"/>
      <c r="AA204" s="2"/>
      <c r="AB204" s="2"/>
    </row>
    <row r="205" spans="3:28" ht="12.75" customHeight="1" x14ac:dyDescent="0.25">
      <c r="C205" s="5"/>
      <c r="D205" s="6"/>
      <c r="E205" s="10"/>
      <c r="F205" s="7"/>
      <c r="G205" s="11"/>
      <c r="H205" s="11"/>
      <c r="I205" s="11"/>
      <c r="J205" s="11"/>
      <c r="K205" s="11"/>
      <c r="L205" s="11"/>
      <c r="M205" s="12"/>
      <c r="N205" s="2"/>
      <c r="O205" s="2"/>
      <c r="P205" s="2"/>
      <c r="Q205" s="2"/>
      <c r="R205" s="2"/>
      <c r="S205" s="2"/>
      <c r="T205" s="2"/>
      <c r="U205" s="2"/>
      <c r="V205" s="2"/>
      <c r="W205" s="2"/>
      <c r="X205" s="2"/>
      <c r="Y205" s="2"/>
      <c r="Z205" s="2"/>
      <c r="AA205" s="2"/>
      <c r="AB205" s="2"/>
    </row>
    <row r="206" spans="3:28" ht="12.75" customHeight="1" x14ac:dyDescent="0.25">
      <c r="C206" s="5"/>
      <c r="D206" s="6"/>
      <c r="E206" s="10"/>
      <c r="F206" s="7"/>
      <c r="G206" s="11"/>
      <c r="H206" s="11"/>
      <c r="I206" s="11"/>
      <c r="J206" s="11"/>
      <c r="K206" s="11"/>
      <c r="L206" s="11"/>
      <c r="M206" s="12"/>
      <c r="N206" s="2"/>
      <c r="O206" s="2"/>
      <c r="P206" s="2"/>
      <c r="Q206" s="2"/>
      <c r="R206" s="2"/>
      <c r="S206" s="2"/>
      <c r="T206" s="2"/>
      <c r="U206" s="2"/>
      <c r="V206" s="2"/>
      <c r="W206" s="2"/>
      <c r="X206" s="2"/>
      <c r="Y206" s="2"/>
      <c r="Z206" s="2"/>
      <c r="AA206" s="2"/>
      <c r="AB206" s="2"/>
    </row>
    <row r="207" spans="3:28" ht="12.75" customHeight="1" x14ac:dyDescent="0.25">
      <c r="C207" s="5"/>
      <c r="D207" s="6"/>
      <c r="E207" s="10"/>
      <c r="F207" s="7"/>
      <c r="G207" s="11"/>
      <c r="H207" s="11"/>
      <c r="I207" s="11"/>
      <c r="J207" s="11"/>
      <c r="K207" s="11"/>
      <c r="L207" s="11"/>
      <c r="M207" s="12"/>
      <c r="N207" s="2"/>
      <c r="O207" s="2"/>
      <c r="P207" s="2"/>
      <c r="Q207" s="2"/>
      <c r="R207" s="2"/>
      <c r="S207" s="2"/>
      <c r="T207" s="2"/>
      <c r="U207" s="2"/>
      <c r="V207" s="2"/>
      <c r="W207" s="2"/>
      <c r="X207" s="2"/>
      <c r="Y207" s="2"/>
      <c r="Z207" s="2"/>
      <c r="AA207" s="2"/>
      <c r="AB207" s="2"/>
    </row>
    <row r="208" spans="3:28" ht="12.75" customHeight="1" x14ac:dyDescent="0.25">
      <c r="C208" s="5"/>
      <c r="D208" s="6"/>
      <c r="E208" s="10"/>
      <c r="F208" s="7"/>
      <c r="G208" s="11"/>
      <c r="H208" s="11"/>
      <c r="I208" s="11"/>
      <c r="J208" s="11"/>
      <c r="K208" s="11"/>
      <c r="L208" s="11"/>
      <c r="M208" s="12"/>
      <c r="N208" s="2"/>
      <c r="O208" s="2"/>
      <c r="P208" s="2"/>
      <c r="Q208" s="2"/>
      <c r="R208" s="2"/>
      <c r="S208" s="2"/>
      <c r="T208" s="2"/>
      <c r="U208" s="2"/>
      <c r="V208" s="2"/>
      <c r="W208" s="2"/>
      <c r="X208" s="2"/>
      <c r="Y208" s="2"/>
      <c r="Z208" s="2"/>
      <c r="AA208" s="2"/>
      <c r="AB208" s="2"/>
    </row>
    <row r="209" spans="3:28" ht="12.75" customHeight="1" x14ac:dyDescent="0.25">
      <c r="C209" s="5"/>
      <c r="D209" s="6"/>
      <c r="E209" s="10"/>
      <c r="F209" s="7"/>
      <c r="G209" s="11"/>
      <c r="H209" s="11"/>
      <c r="I209" s="11"/>
      <c r="J209" s="11"/>
      <c r="K209" s="11"/>
      <c r="L209" s="11"/>
      <c r="M209" s="12"/>
      <c r="N209" s="2"/>
      <c r="O209" s="2"/>
      <c r="P209" s="2"/>
      <c r="Q209" s="2"/>
      <c r="R209" s="2"/>
      <c r="S209" s="2"/>
      <c r="T209" s="2"/>
      <c r="U209" s="2"/>
      <c r="V209" s="2"/>
      <c r="W209" s="2"/>
      <c r="X209" s="2"/>
      <c r="Y209" s="2"/>
      <c r="Z209" s="2"/>
      <c r="AA209" s="2"/>
      <c r="AB209" s="2"/>
    </row>
    <row r="210" spans="3:28" ht="12.75" customHeight="1" x14ac:dyDescent="0.25">
      <c r="C210" s="5"/>
      <c r="D210" s="6"/>
      <c r="E210" s="10"/>
      <c r="F210" s="7"/>
      <c r="G210" s="11"/>
      <c r="H210" s="11"/>
      <c r="I210" s="11"/>
      <c r="J210" s="11"/>
      <c r="K210" s="11"/>
      <c r="L210" s="11"/>
      <c r="M210" s="12"/>
      <c r="N210" s="2"/>
      <c r="O210" s="2"/>
      <c r="P210" s="2"/>
      <c r="Q210" s="2"/>
      <c r="R210" s="2"/>
      <c r="S210" s="2"/>
      <c r="T210" s="2"/>
      <c r="U210" s="2"/>
      <c r="V210" s="2"/>
      <c r="W210" s="2"/>
      <c r="X210" s="2"/>
      <c r="Y210" s="2"/>
      <c r="Z210" s="2"/>
      <c r="AA210" s="2"/>
      <c r="AB210" s="2"/>
    </row>
    <row r="211" spans="3:28" ht="12.75" customHeight="1" x14ac:dyDescent="0.25">
      <c r="C211" s="5"/>
      <c r="D211" s="6"/>
      <c r="E211" s="10"/>
      <c r="F211" s="7"/>
      <c r="G211" s="11"/>
      <c r="H211" s="11"/>
      <c r="I211" s="11"/>
      <c r="J211" s="11"/>
      <c r="K211" s="11"/>
      <c r="L211" s="11"/>
      <c r="M211" s="12"/>
      <c r="N211" s="2"/>
      <c r="O211" s="2"/>
      <c r="P211" s="2"/>
      <c r="Q211" s="2"/>
      <c r="R211" s="2"/>
      <c r="S211" s="2"/>
      <c r="T211" s="2"/>
      <c r="U211" s="2"/>
      <c r="V211" s="2"/>
      <c r="W211" s="2"/>
      <c r="X211" s="2"/>
      <c r="Y211" s="2"/>
      <c r="Z211" s="2"/>
      <c r="AA211" s="2"/>
      <c r="AB211" s="2"/>
    </row>
    <row r="212" spans="3:28" ht="12.75" customHeight="1" x14ac:dyDescent="0.25">
      <c r="C212" s="5"/>
      <c r="D212" s="6"/>
      <c r="E212" s="10"/>
      <c r="F212" s="7"/>
      <c r="G212" s="11"/>
      <c r="H212" s="11"/>
      <c r="I212" s="11"/>
      <c r="J212" s="11"/>
      <c r="K212" s="11"/>
      <c r="L212" s="11"/>
      <c r="M212" s="12"/>
      <c r="N212" s="2"/>
      <c r="O212" s="2"/>
      <c r="P212" s="2"/>
      <c r="Q212" s="2"/>
      <c r="R212" s="2"/>
      <c r="S212" s="2"/>
      <c r="T212" s="2"/>
      <c r="U212" s="2"/>
      <c r="V212" s="2"/>
      <c r="W212" s="2"/>
      <c r="X212" s="2"/>
      <c r="Y212" s="2"/>
      <c r="Z212" s="2"/>
      <c r="AA212" s="2"/>
      <c r="AB212" s="2"/>
    </row>
    <row r="213" spans="3:28" ht="12.75" customHeight="1" x14ac:dyDescent="0.25">
      <c r="C213" s="5"/>
      <c r="D213" s="6"/>
      <c r="E213" s="10"/>
      <c r="F213" s="7"/>
      <c r="G213" s="11"/>
      <c r="H213" s="11"/>
      <c r="I213" s="11"/>
      <c r="J213" s="11"/>
      <c r="K213" s="11"/>
      <c r="L213" s="11"/>
      <c r="M213" s="12"/>
      <c r="N213" s="2"/>
      <c r="O213" s="2"/>
      <c r="P213" s="2"/>
      <c r="Q213" s="2"/>
      <c r="R213" s="2"/>
      <c r="S213" s="2"/>
      <c r="T213" s="2"/>
      <c r="U213" s="2"/>
      <c r="V213" s="2"/>
      <c r="W213" s="2"/>
      <c r="X213" s="2"/>
      <c r="Y213" s="2"/>
      <c r="Z213" s="2"/>
      <c r="AA213" s="2"/>
      <c r="AB213" s="2"/>
    </row>
    <row r="214" spans="3:28" ht="12.75" customHeight="1" x14ac:dyDescent="0.25">
      <c r="C214" s="5"/>
      <c r="D214" s="6"/>
      <c r="E214" s="10"/>
      <c r="F214" s="7"/>
      <c r="G214" s="11"/>
      <c r="H214" s="11"/>
      <c r="I214" s="11"/>
      <c r="J214" s="11"/>
      <c r="K214" s="11"/>
      <c r="L214" s="11"/>
      <c r="M214" s="12"/>
      <c r="N214" s="2"/>
      <c r="O214" s="2"/>
      <c r="P214" s="2"/>
      <c r="Q214" s="2"/>
      <c r="R214" s="2"/>
      <c r="S214" s="2"/>
      <c r="T214" s="2"/>
      <c r="U214" s="2"/>
      <c r="V214" s="2"/>
      <c r="W214" s="2"/>
      <c r="X214" s="2"/>
      <c r="Y214" s="2"/>
      <c r="Z214" s="2"/>
      <c r="AA214" s="2"/>
      <c r="AB214" s="2"/>
    </row>
    <row r="215" spans="3:28" ht="12.75" customHeight="1" x14ac:dyDescent="0.25">
      <c r="C215" s="5"/>
      <c r="D215" s="6"/>
      <c r="E215" s="10"/>
      <c r="F215" s="7"/>
      <c r="G215" s="11"/>
      <c r="H215" s="11"/>
      <c r="I215" s="11"/>
      <c r="J215" s="11"/>
      <c r="K215" s="11"/>
      <c r="L215" s="11"/>
      <c r="M215" s="12"/>
      <c r="N215" s="2"/>
      <c r="O215" s="2"/>
      <c r="P215" s="2"/>
      <c r="Q215" s="2"/>
      <c r="R215" s="2"/>
      <c r="S215" s="2"/>
      <c r="T215" s="2"/>
      <c r="U215" s="2"/>
      <c r="V215" s="2"/>
      <c r="W215" s="2"/>
      <c r="X215" s="2"/>
      <c r="Y215" s="2"/>
      <c r="Z215" s="2"/>
      <c r="AA215" s="2"/>
      <c r="AB215" s="2"/>
    </row>
    <row r="216" spans="3:28" ht="12.75" customHeight="1" x14ac:dyDescent="0.25">
      <c r="C216" s="5"/>
      <c r="D216" s="6"/>
      <c r="E216" s="10"/>
      <c r="F216" s="7"/>
      <c r="G216" s="11"/>
      <c r="H216" s="11"/>
      <c r="I216" s="11"/>
      <c r="J216" s="11"/>
      <c r="K216" s="11"/>
      <c r="L216" s="11"/>
      <c r="M216" s="12"/>
      <c r="N216" s="2"/>
      <c r="O216" s="2"/>
      <c r="P216" s="2"/>
      <c r="Q216" s="2"/>
      <c r="R216" s="2"/>
      <c r="S216" s="2"/>
      <c r="T216" s="2"/>
      <c r="U216" s="2"/>
      <c r="V216" s="2"/>
      <c r="W216" s="2"/>
      <c r="X216" s="2"/>
      <c r="Y216" s="2"/>
      <c r="Z216" s="2"/>
      <c r="AA216" s="2"/>
      <c r="AB216" s="2"/>
    </row>
    <row r="217" spans="3:28" ht="12.75" customHeight="1" x14ac:dyDescent="0.25">
      <c r="C217" s="5"/>
      <c r="D217" s="6"/>
      <c r="E217" s="10"/>
      <c r="F217" s="7"/>
      <c r="G217" s="11"/>
      <c r="H217" s="11"/>
      <c r="I217" s="11"/>
      <c r="J217" s="11"/>
      <c r="K217" s="11"/>
      <c r="L217" s="11"/>
      <c r="M217" s="12"/>
      <c r="N217" s="2"/>
      <c r="O217" s="2"/>
      <c r="P217" s="2"/>
      <c r="Q217" s="2"/>
      <c r="R217" s="2"/>
      <c r="S217" s="2"/>
      <c r="T217" s="2"/>
      <c r="U217" s="2"/>
      <c r="V217" s="2"/>
      <c r="W217" s="2"/>
      <c r="X217" s="2"/>
      <c r="Y217" s="2"/>
      <c r="Z217" s="2"/>
      <c r="AA217" s="2"/>
      <c r="AB217" s="2"/>
    </row>
    <row r="218" spans="3:28" ht="12.75" customHeight="1" x14ac:dyDescent="0.25">
      <c r="C218" s="5"/>
      <c r="D218" s="6"/>
      <c r="E218" s="10"/>
      <c r="F218" s="7"/>
      <c r="G218" s="11"/>
      <c r="H218" s="11"/>
      <c r="I218" s="11"/>
      <c r="J218" s="11"/>
      <c r="K218" s="11"/>
      <c r="L218" s="11"/>
      <c r="M218" s="12"/>
      <c r="N218" s="2"/>
      <c r="O218" s="2"/>
      <c r="P218" s="2"/>
      <c r="Q218" s="2"/>
      <c r="R218" s="2"/>
      <c r="S218" s="2"/>
      <c r="T218" s="2"/>
      <c r="U218" s="2"/>
      <c r="V218" s="2"/>
      <c r="W218" s="2"/>
      <c r="X218" s="2"/>
      <c r="Y218" s="2"/>
      <c r="Z218" s="2"/>
      <c r="AA218" s="2"/>
      <c r="AB218" s="2"/>
    </row>
    <row r="219" spans="3:28" ht="12.75" customHeight="1" x14ac:dyDescent="0.25">
      <c r="C219" s="5"/>
      <c r="D219" s="6"/>
      <c r="E219" s="10"/>
      <c r="F219" s="7"/>
      <c r="G219" s="11"/>
      <c r="H219" s="11"/>
      <c r="I219" s="11"/>
      <c r="J219" s="11"/>
      <c r="K219" s="11"/>
      <c r="L219" s="11"/>
      <c r="M219" s="12"/>
      <c r="N219" s="2"/>
      <c r="O219" s="2"/>
      <c r="P219" s="2"/>
      <c r="Q219" s="2"/>
      <c r="R219" s="2"/>
      <c r="S219" s="2"/>
      <c r="T219" s="2"/>
      <c r="U219" s="2"/>
      <c r="V219" s="2"/>
      <c r="W219" s="2"/>
      <c r="X219" s="2"/>
      <c r="Y219" s="2"/>
      <c r="Z219" s="2"/>
      <c r="AA219" s="2"/>
      <c r="AB219" s="2"/>
    </row>
    <row r="220" spans="3:28" ht="12.75" customHeight="1" x14ac:dyDescent="0.25">
      <c r="C220" s="5"/>
      <c r="D220" s="6"/>
      <c r="E220" s="10"/>
      <c r="F220" s="7"/>
      <c r="G220" s="11"/>
      <c r="H220" s="11"/>
      <c r="I220" s="11"/>
      <c r="J220" s="11"/>
      <c r="K220" s="11"/>
      <c r="L220" s="11"/>
      <c r="M220" s="12"/>
      <c r="N220" s="2"/>
      <c r="O220" s="2"/>
      <c r="P220" s="2"/>
      <c r="Q220" s="2"/>
      <c r="R220" s="2"/>
      <c r="S220" s="2"/>
      <c r="T220" s="2"/>
      <c r="U220" s="2"/>
      <c r="V220" s="2"/>
      <c r="W220" s="2"/>
      <c r="X220" s="2"/>
      <c r="Y220" s="2"/>
      <c r="Z220" s="2"/>
      <c r="AA220" s="2"/>
      <c r="AB220" s="2"/>
    </row>
    <row r="221" spans="3:28" ht="12.75" customHeight="1" x14ac:dyDescent="0.25">
      <c r="C221" s="5"/>
      <c r="D221" s="6"/>
      <c r="E221" s="10"/>
      <c r="F221" s="7"/>
      <c r="G221" s="11"/>
      <c r="H221" s="11"/>
      <c r="I221" s="11"/>
      <c r="J221" s="11"/>
      <c r="K221" s="11"/>
      <c r="L221" s="11"/>
      <c r="M221" s="12"/>
      <c r="N221" s="2"/>
      <c r="O221" s="2"/>
      <c r="P221" s="2"/>
      <c r="Q221" s="2"/>
      <c r="R221" s="2"/>
      <c r="S221" s="2"/>
      <c r="T221" s="2"/>
      <c r="U221" s="2"/>
      <c r="V221" s="2"/>
      <c r="W221" s="2"/>
      <c r="X221" s="2"/>
      <c r="Y221" s="2"/>
      <c r="Z221" s="2"/>
      <c r="AA221" s="2"/>
      <c r="AB221" s="2"/>
    </row>
    <row r="222" spans="3:28" ht="12.75" customHeight="1" x14ac:dyDescent="0.25">
      <c r="C222" s="5"/>
      <c r="D222" s="6"/>
      <c r="E222" s="10"/>
      <c r="F222" s="7"/>
      <c r="G222" s="11"/>
      <c r="H222" s="11"/>
      <c r="I222" s="11"/>
      <c r="J222" s="11"/>
      <c r="K222" s="11"/>
      <c r="L222" s="11"/>
      <c r="M222" s="12"/>
      <c r="N222" s="2"/>
      <c r="O222" s="2"/>
      <c r="P222" s="2"/>
      <c r="Q222" s="2"/>
      <c r="R222" s="2"/>
      <c r="S222" s="2"/>
      <c r="T222" s="2"/>
      <c r="U222" s="2"/>
      <c r="V222" s="2"/>
      <c r="W222" s="2"/>
      <c r="X222" s="2"/>
      <c r="Y222" s="2"/>
      <c r="Z222" s="2"/>
      <c r="AA222" s="2"/>
      <c r="AB222" s="2"/>
    </row>
    <row r="223" spans="3:28" ht="12.75" customHeight="1" x14ac:dyDescent="0.25">
      <c r="C223" s="5"/>
      <c r="D223" s="6"/>
      <c r="E223" s="10"/>
      <c r="F223" s="7"/>
      <c r="G223" s="11"/>
      <c r="H223" s="11"/>
      <c r="I223" s="11"/>
      <c r="J223" s="11"/>
      <c r="K223" s="11"/>
      <c r="L223" s="11"/>
      <c r="M223" s="12"/>
      <c r="N223" s="2"/>
      <c r="O223" s="2"/>
      <c r="P223" s="2"/>
      <c r="Q223" s="2"/>
      <c r="R223" s="2"/>
      <c r="S223" s="2"/>
      <c r="T223" s="2"/>
      <c r="U223" s="2"/>
      <c r="V223" s="2"/>
      <c r="W223" s="2"/>
      <c r="X223" s="2"/>
      <c r="Y223" s="2"/>
      <c r="Z223" s="2"/>
      <c r="AA223" s="2"/>
      <c r="AB223" s="2"/>
    </row>
    <row r="224" spans="3:28" ht="12.75" customHeight="1" x14ac:dyDescent="0.25">
      <c r="C224" s="5"/>
      <c r="D224" s="6"/>
      <c r="E224" s="10"/>
      <c r="F224" s="7"/>
      <c r="G224" s="11"/>
      <c r="H224" s="11"/>
      <c r="I224" s="11"/>
      <c r="J224" s="11"/>
      <c r="K224" s="11"/>
      <c r="L224" s="11"/>
      <c r="M224" s="12"/>
      <c r="N224" s="2"/>
      <c r="O224" s="2"/>
      <c r="P224" s="2"/>
      <c r="Q224" s="2"/>
      <c r="R224" s="2"/>
      <c r="S224" s="2"/>
      <c r="T224" s="2"/>
      <c r="U224" s="2"/>
      <c r="V224" s="2"/>
      <c r="W224" s="2"/>
      <c r="X224" s="2"/>
      <c r="Y224" s="2"/>
      <c r="Z224" s="2"/>
      <c r="AA224" s="2"/>
      <c r="AB224" s="2"/>
    </row>
    <row r="225" spans="3:28" ht="12.75" customHeight="1" x14ac:dyDescent="0.25">
      <c r="C225" s="5"/>
      <c r="D225" s="6"/>
      <c r="E225" s="10"/>
      <c r="F225" s="7"/>
      <c r="G225" s="11"/>
      <c r="H225" s="11"/>
      <c r="I225" s="11"/>
      <c r="J225" s="11"/>
      <c r="K225" s="11"/>
      <c r="L225" s="11"/>
      <c r="M225" s="12"/>
      <c r="N225" s="2"/>
      <c r="O225" s="2"/>
      <c r="P225" s="2"/>
      <c r="Q225" s="2"/>
      <c r="R225" s="2"/>
      <c r="S225" s="2"/>
      <c r="T225" s="2"/>
      <c r="U225" s="2"/>
      <c r="V225" s="2"/>
      <c r="W225" s="2"/>
      <c r="X225" s="2"/>
      <c r="Y225" s="2"/>
      <c r="Z225" s="2"/>
      <c r="AA225" s="2"/>
      <c r="AB225" s="2"/>
    </row>
    <row r="226" spans="3:28" ht="12.75" customHeight="1" x14ac:dyDescent="0.25">
      <c r="C226" s="5"/>
      <c r="D226" s="6"/>
      <c r="E226" s="10"/>
      <c r="F226" s="7"/>
      <c r="G226" s="11"/>
      <c r="H226" s="11"/>
      <c r="I226" s="11"/>
      <c r="J226" s="11"/>
      <c r="K226" s="11"/>
      <c r="L226" s="11"/>
      <c r="M226" s="12"/>
      <c r="N226" s="2"/>
      <c r="O226" s="2"/>
      <c r="P226" s="2"/>
      <c r="Q226" s="2"/>
      <c r="R226" s="2"/>
      <c r="S226" s="2"/>
      <c r="T226" s="2"/>
      <c r="U226" s="2"/>
      <c r="V226" s="2"/>
      <c r="W226" s="2"/>
      <c r="X226" s="2"/>
      <c r="Y226" s="2"/>
      <c r="Z226" s="2"/>
      <c r="AA226" s="2"/>
      <c r="AB226" s="2"/>
    </row>
    <row r="227" spans="3:28" ht="12.75" customHeight="1" x14ac:dyDescent="0.25">
      <c r="C227" s="5"/>
      <c r="D227" s="6"/>
      <c r="E227" s="10"/>
      <c r="F227" s="7"/>
      <c r="G227" s="11"/>
      <c r="H227" s="11"/>
      <c r="I227" s="11"/>
      <c r="J227" s="11"/>
      <c r="K227" s="11"/>
      <c r="L227" s="11"/>
      <c r="M227" s="12"/>
      <c r="N227" s="2"/>
      <c r="O227" s="2"/>
      <c r="P227" s="2"/>
      <c r="Q227" s="2"/>
      <c r="R227" s="2"/>
      <c r="S227" s="2"/>
      <c r="T227" s="2"/>
      <c r="U227" s="2"/>
      <c r="V227" s="2"/>
      <c r="W227" s="2"/>
      <c r="X227" s="2"/>
      <c r="Y227" s="2"/>
      <c r="Z227" s="2"/>
      <c r="AA227" s="2"/>
      <c r="AB227" s="2"/>
    </row>
    <row r="228" spans="3:28" ht="12.75" customHeight="1" x14ac:dyDescent="0.25">
      <c r="C228" s="5"/>
      <c r="D228" s="6"/>
      <c r="E228" s="10"/>
      <c r="F228" s="7"/>
      <c r="G228" s="11"/>
      <c r="H228" s="11"/>
      <c r="I228" s="11"/>
      <c r="J228" s="11"/>
      <c r="K228" s="11"/>
      <c r="L228" s="11"/>
      <c r="M228" s="12"/>
      <c r="N228" s="2"/>
      <c r="O228" s="2"/>
      <c r="P228" s="2"/>
      <c r="Q228" s="2"/>
      <c r="R228" s="2"/>
      <c r="S228" s="2"/>
      <c r="T228" s="2"/>
      <c r="U228" s="2"/>
      <c r="V228" s="2"/>
      <c r="W228" s="2"/>
      <c r="X228" s="2"/>
      <c r="Y228" s="2"/>
      <c r="Z228" s="2"/>
      <c r="AA228" s="2"/>
      <c r="AB228" s="2"/>
    </row>
    <row r="229" spans="3:28" ht="12.75" customHeight="1" x14ac:dyDescent="0.25">
      <c r="C229" s="5"/>
      <c r="D229" s="6"/>
      <c r="E229" s="10"/>
      <c r="F229" s="7"/>
      <c r="G229" s="11"/>
      <c r="H229" s="11"/>
      <c r="I229" s="11"/>
      <c r="J229" s="11"/>
      <c r="K229" s="11"/>
      <c r="L229" s="11"/>
      <c r="M229" s="12"/>
      <c r="N229" s="2"/>
      <c r="O229" s="2"/>
      <c r="P229" s="2"/>
      <c r="Q229" s="2"/>
      <c r="R229" s="2"/>
      <c r="S229" s="2"/>
      <c r="T229" s="2"/>
      <c r="U229" s="2"/>
      <c r="V229" s="2"/>
      <c r="W229" s="2"/>
      <c r="X229" s="2"/>
      <c r="Y229" s="2"/>
      <c r="Z229" s="2"/>
      <c r="AA229" s="2"/>
      <c r="AB229" s="2"/>
    </row>
    <row r="230" spans="3:28" ht="12.75" customHeight="1" x14ac:dyDescent="0.25">
      <c r="C230" s="5"/>
      <c r="D230" s="6"/>
      <c r="E230" s="10"/>
      <c r="F230" s="7"/>
      <c r="G230" s="11"/>
      <c r="H230" s="11"/>
      <c r="I230" s="11"/>
      <c r="J230" s="11"/>
      <c r="K230" s="11"/>
      <c r="L230" s="11"/>
      <c r="M230" s="12"/>
      <c r="N230" s="2"/>
      <c r="O230" s="2"/>
      <c r="P230" s="2"/>
      <c r="Q230" s="2"/>
      <c r="R230" s="2"/>
      <c r="S230" s="2"/>
      <c r="T230" s="2"/>
      <c r="U230" s="2"/>
      <c r="V230" s="2"/>
      <c r="W230" s="2"/>
      <c r="X230" s="2"/>
      <c r="Y230" s="2"/>
      <c r="Z230" s="2"/>
      <c r="AA230" s="2"/>
      <c r="AB230" s="2"/>
    </row>
    <row r="231" spans="3:28" ht="12.75" customHeight="1" x14ac:dyDescent="0.25">
      <c r="C231" s="5"/>
      <c r="D231" s="6"/>
      <c r="E231" s="10"/>
      <c r="F231" s="7"/>
      <c r="G231" s="11"/>
      <c r="H231" s="11"/>
      <c r="I231" s="11"/>
      <c r="J231" s="11"/>
      <c r="K231" s="11"/>
      <c r="L231" s="11"/>
      <c r="M231" s="12"/>
      <c r="N231" s="2"/>
      <c r="O231" s="2"/>
      <c r="P231" s="2"/>
      <c r="Q231" s="2"/>
      <c r="R231" s="2"/>
      <c r="S231" s="2"/>
      <c r="T231" s="2"/>
      <c r="U231" s="2"/>
      <c r="V231" s="2"/>
      <c r="W231" s="2"/>
      <c r="X231" s="2"/>
      <c r="Y231" s="2"/>
      <c r="Z231" s="2"/>
      <c r="AA231" s="2"/>
      <c r="AB231" s="2"/>
    </row>
    <row r="232" spans="3:28" ht="12.75" customHeight="1" x14ac:dyDescent="0.25">
      <c r="C232" s="5"/>
      <c r="D232" s="6"/>
      <c r="E232" s="10"/>
      <c r="F232" s="7"/>
      <c r="G232" s="11"/>
      <c r="H232" s="11"/>
      <c r="I232" s="11"/>
      <c r="J232" s="11"/>
      <c r="K232" s="11"/>
      <c r="L232" s="11"/>
      <c r="M232" s="12"/>
      <c r="N232" s="2"/>
      <c r="O232" s="2"/>
      <c r="P232" s="2"/>
      <c r="Q232" s="2"/>
      <c r="R232" s="2"/>
      <c r="S232" s="2"/>
      <c r="T232" s="2"/>
      <c r="U232" s="2"/>
      <c r="V232" s="2"/>
      <c r="W232" s="2"/>
      <c r="X232" s="2"/>
      <c r="Y232" s="2"/>
      <c r="Z232" s="2"/>
      <c r="AA232" s="2"/>
      <c r="AB232" s="2"/>
    </row>
    <row r="233" spans="3:28" ht="12.75" customHeight="1" x14ac:dyDescent="0.25">
      <c r="C233" s="5"/>
      <c r="D233" s="6"/>
      <c r="E233" s="10"/>
      <c r="F233" s="7"/>
      <c r="G233" s="11"/>
      <c r="H233" s="11"/>
      <c r="I233" s="11"/>
      <c r="J233" s="11"/>
      <c r="K233" s="11"/>
      <c r="L233" s="11"/>
      <c r="M233" s="12"/>
      <c r="N233" s="2"/>
      <c r="O233" s="2"/>
      <c r="P233" s="2"/>
      <c r="Q233" s="2"/>
      <c r="R233" s="2"/>
      <c r="S233" s="2"/>
      <c r="T233" s="2"/>
      <c r="U233" s="2"/>
      <c r="V233" s="2"/>
      <c r="W233" s="2"/>
      <c r="X233" s="2"/>
      <c r="Y233" s="2"/>
      <c r="Z233" s="2"/>
      <c r="AA233" s="2"/>
      <c r="AB233" s="2"/>
    </row>
    <row r="234" spans="3:28" ht="12.75" customHeight="1" x14ac:dyDescent="0.25">
      <c r="C234" s="5"/>
      <c r="D234" s="6"/>
      <c r="E234" s="10"/>
      <c r="F234" s="7"/>
      <c r="G234" s="11"/>
      <c r="H234" s="11"/>
      <c r="I234" s="11"/>
      <c r="J234" s="11"/>
      <c r="K234" s="11"/>
      <c r="L234" s="11"/>
      <c r="M234" s="12"/>
      <c r="N234" s="2"/>
      <c r="O234" s="2"/>
      <c r="P234" s="2"/>
      <c r="Q234" s="2"/>
      <c r="R234" s="2"/>
      <c r="S234" s="2"/>
      <c r="T234" s="2"/>
      <c r="U234" s="2"/>
      <c r="V234" s="2"/>
      <c r="W234" s="2"/>
      <c r="X234" s="2"/>
      <c r="Y234" s="2"/>
      <c r="Z234" s="2"/>
      <c r="AA234" s="2"/>
      <c r="AB234" s="2"/>
    </row>
    <row r="235" spans="3:28" ht="12.75" customHeight="1" x14ac:dyDescent="0.25">
      <c r="C235" s="5"/>
      <c r="D235" s="6"/>
      <c r="E235" s="10"/>
      <c r="F235" s="7"/>
      <c r="G235" s="11"/>
      <c r="H235" s="11"/>
      <c r="I235" s="11"/>
      <c r="J235" s="11"/>
      <c r="K235" s="11"/>
      <c r="L235" s="11"/>
      <c r="M235" s="12"/>
      <c r="N235" s="2"/>
      <c r="O235" s="2"/>
      <c r="P235" s="2"/>
      <c r="Q235" s="2"/>
      <c r="R235" s="2"/>
      <c r="S235" s="2"/>
      <c r="T235" s="2"/>
      <c r="U235" s="2"/>
      <c r="V235" s="2"/>
      <c r="W235" s="2"/>
      <c r="X235" s="2"/>
      <c r="Y235" s="2"/>
      <c r="Z235" s="2"/>
      <c r="AA235" s="2"/>
      <c r="AB235" s="2"/>
    </row>
    <row r="236" spans="3:28" ht="12.75" customHeight="1" x14ac:dyDescent="0.25">
      <c r="C236" s="5"/>
      <c r="D236" s="6"/>
      <c r="E236" s="10"/>
      <c r="F236" s="7"/>
      <c r="G236" s="11"/>
      <c r="H236" s="11"/>
      <c r="I236" s="11"/>
      <c r="J236" s="11"/>
      <c r="K236" s="11"/>
      <c r="L236" s="11"/>
      <c r="M236" s="12"/>
      <c r="N236" s="2"/>
      <c r="O236" s="2"/>
      <c r="P236" s="2"/>
      <c r="Q236" s="2"/>
      <c r="R236" s="2"/>
      <c r="S236" s="2"/>
      <c r="T236" s="2"/>
      <c r="U236" s="2"/>
      <c r="V236" s="2"/>
      <c r="W236" s="2"/>
      <c r="X236" s="2"/>
      <c r="Y236" s="2"/>
      <c r="Z236" s="2"/>
      <c r="AA236" s="2"/>
      <c r="AB236" s="2"/>
    </row>
    <row r="237" spans="3:28" ht="12.75" customHeight="1" x14ac:dyDescent="0.25">
      <c r="C237" s="5"/>
      <c r="D237" s="6"/>
      <c r="E237" s="10"/>
      <c r="F237" s="7"/>
      <c r="G237" s="11"/>
      <c r="H237" s="11"/>
      <c r="I237" s="11"/>
      <c r="J237" s="11"/>
      <c r="K237" s="11"/>
      <c r="L237" s="11"/>
      <c r="M237" s="12"/>
      <c r="N237" s="2"/>
      <c r="O237" s="2"/>
      <c r="P237" s="2"/>
      <c r="Q237" s="2"/>
      <c r="R237" s="2"/>
      <c r="S237" s="2"/>
      <c r="T237" s="2"/>
      <c r="U237" s="2"/>
      <c r="V237" s="2"/>
      <c r="W237" s="2"/>
      <c r="X237" s="2"/>
      <c r="Y237" s="2"/>
      <c r="Z237" s="2"/>
      <c r="AA237" s="2"/>
      <c r="AB237" s="2"/>
    </row>
    <row r="238" spans="3:28" ht="12.75" customHeight="1" x14ac:dyDescent="0.25">
      <c r="C238" s="5"/>
      <c r="D238" s="6"/>
      <c r="E238" s="10"/>
      <c r="F238" s="7"/>
      <c r="G238" s="11"/>
      <c r="H238" s="11"/>
      <c r="I238" s="11"/>
      <c r="J238" s="11"/>
      <c r="K238" s="11"/>
      <c r="L238" s="11"/>
      <c r="M238" s="12"/>
      <c r="N238" s="2"/>
      <c r="O238" s="2"/>
      <c r="P238" s="2"/>
      <c r="Q238" s="2"/>
      <c r="R238" s="2"/>
      <c r="S238" s="2"/>
      <c r="T238" s="2"/>
      <c r="U238" s="2"/>
      <c r="V238" s="2"/>
      <c r="W238" s="2"/>
      <c r="X238" s="2"/>
      <c r="Y238" s="2"/>
      <c r="Z238" s="2"/>
      <c r="AA238" s="2"/>
      <c r="AB238" s="2"/>
    </row>
    <row r="239" spans="3:28" ht="12.75" customHeight="1" x14ac:dyDescent="0.25">
      <c r="C239" s="5"/>
      <c r="D239" s="6"/>
      <c r="E239" s="10"/>
      <c r="F239" s="7"/>
      <c r="G239" s="11"/>
      <c r="H239" s="11"/>
      <c r="I239" s="11"/>
      <c r="J239" s="11"/>
      <c r="K239" s="11"/>
      <c r="L239" s="11"/>
      <c r="M239" s="12"/>
      <c r="N239" s="2"/>
      <c r="O239" s="2"/>
      <c r="P239" s="2"/>
      <c r="Q239" s="2"/>
      <c r="R239" s="2"/>
      <c r="S239" s="2"/>
      <c r="T239" s="2"/>
      <c r="U239" s="2"/>
      <c r="V239" s="2"/>
      <c r="W239" s="2"/>
      <c r="X239" s="2"/>
      <c r="Y239" s="2"/>
      <c r="Z239" s="2"/>
      <c r="AA239" s="2"/>
      <c r="AB239" s="2"/>
    </row>
    <row r="240" spans="3:28" ht="12.75" customHeight="1" x14ac:dyDescent="0.25">
      <c r="C240" s="5"/>
      <c r="D240" s="6"/>
      <c r="E240" s="10"/>
      <c r="F240" s="7"/>
      <c r="G240" s="11"/>
      <c r="H240" s="11"/>
      <c r="I240" s="11"/>
      <c r="J240" s="11"/>
      <c r="K240" s="11"/>
      <c r="L240" s="11"/>
      <c r="M240" s="12"/>
      <c r="N240" s="2"/>
      <c r="O240" s="2"/>
      <c r="P240" s="2"/>
      <c r="Q240" s="2"/>
      <c r="R240" s="2"/>
      <c r="S240" s="2"/>
      <c r="T240" s="2"/>
      <c r="U240" s="2"/>
      <c r="V240" s="2"/>
      <c r="W240" s="2"/>
      <c r="X240" s="2"/>
      <c r="Y240" s="2"/>
      <c r="Z240" s="2"/>
      <c r="AA240" s="2"/>
      <c r="AB240" s="2"/>
    </row>
    <row r="241" spans="3:28" ht="12.75" customHeight="1" x14ac:dyDescent="0.25">
      <c r="C241" s="5"/>
      <c r="D241" s="6"/>
      <c r="E241" s="10"/>
      <c r="F241" s="7"/>
      <c r="G241" s="11"/>
      <c r="H241" s="11"/>
      <c r="I241" s="11"/>
      <c r="J241" s="11"/>
      <c r="K241" s="11"/>
      <c r="L241" s="11"/>
      <c r="M241" s="12"/>
      <c r="N241" s="2"/>
      <c r="O241" s="2"/>
      <c r="P241" s="2"/>
      <c r="Q241" s="2"/>
      <c r="R241" s="2"/>
      <c r="S241" s="2"/>
      <c r="T241" s="2"/>
      <c r="U241" s="2"/>
      <c r="V241" s="2"/>
      <c r="W241" s="2"/>
      <c r="X241" s="2"/>
      <c r="Y241" s="2"/>
      <c r="Z241" s="2"/>
      <c r="AA241" s="2"/>
      <c r="AB241" s="2"/>
    </row>
    <row r="242" spans="3:28" ht="12.75" customHeight="1" x14ac:dyDescent="0.25">
      <c r="C242" s="5"/>
      <c r="D242" s="6"/>
      <c r="E242" s="10"/>
      <c r="F242" s="7"/>
      <c r="G242" s="11"/>
      <c r="H242" s="11"/>
      <c r="I242" s="11"/>
      <c r="J242" s="11"/>
      <c r="K242" s="11"/>
      <c r="L242" s="11"/>
      <c r="M242" s="12"/>
      <c r="N242" s="2"/>
      <c r="O242" s="2"/>
      <c r="P242" s="2"/>
      <c r="Q242" s="2"/>
      <c r="R242" s="2"/>
      <c r="S242" s="2"/>
      <c r="T242" s="2"/>
      <c r="U242" s="2"/>
      <c r="V242" s="2"/>
      <c r="W242" s="2"/>
      <c r="X242" s="2"/>
      <c r="Y242" s="2"/>
      <c r="Z242" s="2"/>
      <c r="AA242" s="2"/>
      <c r="AB242" s="2"/>
    </row>
    <row r="243" spans="3:28" ht="12.75" customHeight="1" x14ac:dyDescent="0.25">
      <c r="C243" s="5"/>
      <c r="D243" s="6"/>
      <c r="E243" s="10"/>
      <c r="F243" s="7"/>
      <c r="G243" s="11"/>
      <c r="H243" s="11"/>
      <c r="I243" s="11"/>
      <c r="J243" s="11"/>
      <c r="K243" s="11"/>
      <c r="L243" s="11"/>
      <c r="M243" s="12"/>
      <c r="N243" s="2"/>
      <c r="O243" s="2"/>
      <c r="P243" s="2"/>
      <c r="Q243" s="2"/>
      <c r="R243" s="2"/>
      <c r="S243" s="2"/>
      <c r="T243" s="2"/>
      <c r="U243" s="2"/>
      <c r="V243" s="2"/>
      <c r="W243" s="2"/>
      <c r="X243" s="2"/>
      <c r="Y243" s="2"/>
      <c r="Z243" s="2"/>
      <c r="AA243" s="2"/>
      <c r="AB243" s="2"/>
    </row>
    <row r="244" spans="3:28" ht="12.75" customHeight="1" x14ac:dyDescent="0.25">
      <c r="C244" s="5"/>
      <c r="D244" s="6"/>
      <c r="E244" s="10"/>
      <c r="F244" s="7"/>
      <c r="G244" s="11"/>
      <c r="H244" s="11"/>
      <c r="I244" s="11"/>
      <c r="J244" s="11"/>
      <c r="K244" s="11"/>
      <c r="L244" s="11"/>
      <c r="M244" s="12"/>
      <c r="N244" s="2"/>
      <c r="O244" s="2"/>
      <c r="P244" s="2"/>
      <c r="Q244" s="2"/>
      <c r="R244" s="2"/>
      <c r="S244" s="2"/>
      <c r="T244" s="2"/>
      <c r="U244" s="2"/>
      <c r="V244" s="2"/>
      <c r="W244" s="2"/>
      <c r="X244" s="2"/>
      <c r="Y244" s="2"/>
      <c r="Z244" s="2"/>
      <c r="AA244" s="2"/>
      <c r="AB244" s="2"/>
    </row>
    <row r="245" spans="3:28" ht="12.75" customHeight="1" x14ac:dyDescent="0.25">
      <c r="C245" s="5"/>
      <c r="D245" s="6"/>
      <c r="E245" s="10"/>
      <c r="F245" s="7"/>
      <c r="G245" s="11"/>
      <c r="H245" s="11"/>
      <c r="I245" s="11"/>
      <c r="J245" s="11"/>
      <c r="K245" s="11"/>
      <c r="L245" s="11"/>
      <c r="M245" s="12"/>
      <c r="N245" s="2"/>
      <c r="O245" s="2"/>
      <c r="P245" s="2"/>
      <c r="Q245" s="2"/>
      <c r="R245" s="2"/>
      <c r="S245" s="2"/>
      <c r="T245" s="2"/>
      <c r="U245" s="2"/>
      <c r="V245" s="2"/>
      <c r="W245" s="2"/>
      <c r="X245" s="2"/>
      <c r="Y245" s="2"/>
      <c r="Z245" s="2"/>
      <c r="AA245" s="2"/>
      <c r="AB245" s="2"/>
    </row>
    <row r="246" spans="3:28" ht="12.75" customHeight="1" x14ac:dyDescent="0.25">
      <c r="C246" s="5"/>
      <c r="D246" s="6"/>
      <c r="E246" s="10"/>
      <c r="F246" s="7"/>
      <c r="G246" s="11"/>
      <c r="H246" s="11"/>
      <c r="I246" s="11"/>
      <c r="J246" s="11"/>
      <c r="K246" s="11"/>
      <c r="L246" s="11"/>
      <c r="M246" s="12"/>
      <c r="N246" s="2"/>
      <c r="O246" s="2"/>
      <c r="P246" s="2"/>
      <c r="Q246" s="2"/>
      <c r="R246" s="2"/>
      <c r="S246" s="2"/>
      <c r="T246" s="2"/>
      <c r="U246" s="2"/>
      <c r="V246" s="2"/>
      <c r="W246" s="2"/>
      <c r="X246" s="2"/>
      <c r="Y246" s="2"/>
      <c r="Z246" s="2"/>
      <c r="AA246" s="2"/>
      <c r="AB246" s="2"/>
    </row>
    <row r="247" spans="3:28" ht="12.75" customHeight="1" x14ac:dyDescent="0.25">
      <c r="C247" s="5"/>
      <c r="D247" s="6"/>
      <c r="E247" s="10"/>
      <c r="F247" s="7"/>
      <c r="G247" s="11"/>
      <c r="H247" s="11"/>
      <c r="I247" s="11"/>
      <c r="J247" s="11"/>
      <c r="K247" s="11"/>
      <c r="L247" s="11"/>
      <c r="M247" s="12"/>
      <c r="N247" s="2"/>
      <c r="O247" s="2"/>
      <c r="P247" s="2"/>
      <c r="Q247" s="2"/>
      <c r="R247" s="2"/>
      <c r="S247" s="2"/>
      <c r="T247" s="2"/>
      <c r="U247" s="2"/>
      <c r="V247" s="2"/>
      <c r="W247" s="2"/>
      <c r="X247" s="2"/>
      <c r="Y247" s="2"/>
      <c r="Z247" s="2"/>
      <c r="AA247" s="2"/>
      <c r="AB247" s="2"/>
    </row>
    <row r="248" spans="3:28" ht="12.75" customHeight="1" x14ac:dyDescent="0.25">
      <c r="C248" s="5"/>
      <c r="D248" s="6"/>
      <c r="E248" s="10"/>
      <c r="F248" s="7"/>
      <c r="G248" s="11"/>
      <c r="H248" s="11"/>
      <c r="I248" s="11"/>
      <c r="J248" s="11"/>
      <c r="K248" s="11"/>
      <c r="L248" s="11"/>
      <c r="M248" s="12"/>
      <c r="N248" s="2"/>
      <c r="O248" s="2"/>
      <c r="P248" s="2"/>
      <c r="Q248" s="2"/>
      <c r="R248" s="2"/>
      <c r="S248" s="2"/>
      <c r="T248" s="2"/>
      <c r="U248" s="2"/>
      <c r="V248" s="2"/>
      <c r="W248" s="2"/>
      <c r="X248" s="2"/>
      <c r="Y248" s="2"/>
      <c r="Z248" s="2"/>
      <c r="AA248" s="2"/>
      <c r="AB248" s="2"/>
    </row>
    <row r="249" spans="3:28" ht="12.75" customHeight="1" x14ac:dyDescent="0.25">
      <c r="C249" s="5"/>
      <c r="D249" s="6"/>
      <c r="E249" s="10"/>
      <c r="F249" s="7"/>
      <c r="G249" s="11"/>
      <c r="H249" s="11"/>
      <c r="I249" s="11"/>
      <c r="J249" s="11"/>
      <c r="K249" s="11"/>
      <c r="L249" s="11"/>
      <c r="M249" s="12"/>
      <c r="N249" s="2"/>
      <c r="O249" s="2"/>
      <c r="P249" s="2"/>
      <c r="Q249" s="2"/>
      <c r="R249" s="2"/>
      <c r="S249" s="2"/>
      <c r="T249" s="2"/>
      <c r="U249" s="2"/>
      <c r="V249" s="2"/>
      <c r="W249" s="2"/>
      <c r="X249" s="2"/>
      <c r="Y249" s="2"/>
      <c r="Z249" s="2"/>
      <c r="AA249" s="2"/>
      <c r="AB249" s="2"/>
    </row>
    <row r="250" spans="3:28" ht="12.75" customHeight="1" x14ac:dyDescent="0.25">
      <c r="C250" s="5"/>
      <c r="D250" s="6"/>
      <c r="E250" s="10"/>
      <c r="F250" s="7"/>
      <c r="G250" s="11"/>
      <c r="H250" s="11"/>
      <c r="I250" s="11"/>
      <c r="J250" s="11"/>
      <c r="K250" s="11"/>
      <c r="L250" s="11"/>
      <c r="M250" s="12"/>
      <c r="N250" s="2"/>
      <c r="O250" s="2"/>
      <c r="P250" s="2"/>
      <c r="Q250" s="2"/>
      <c r="R250" s="2"/>
      <c r="S250" s="2"/>
      <c r="T250" s="2"/>
      <c r="U250" s="2"/>
      <c r="V250" s="2"/>
      <c r="W250" s="2"/>
      <c r="X250" s="2"/>
      <c r="Y250" s="2"/>
      <c r="Z250" s="2"/>
      <c r="AA250" s="2"/>
      <c r="AB250" s="2"/>
    </row>
    <row r="251" spans="3:28" ht="12.75" customHeight="1" x14ac:dyDescent="0.25">
      <c r="C251" s="5"/>
      <c r="D251" s="6"/>
      <c r="E251" s="10"/>
      <c r="F251" s="7"/>
      <c r="G251" s="11"/>
      <c r="H251" s="11"/>
      <c r="I251" s="11"/>
      <c r="J251" s="11"/>
      <c r="K251" s="11"/>
      <c r="L251" s="11"/>
      <c r="M251" s="12"/>
      <c r="N251" s="2"/>
      <c r="O251" s="2"/>
      <c r="P251" s="2"/>
      <c r="Q251" s="2"/>
      <c r="R251" s="2"/>
      <c r="S251" s="2"/>
      <c r="T251" s="2"/>
      <c r="U251" s="2"/>
      <c r="V251" s="2"/>
      <c r="W251" s="2"/>
      <c r="X251" s="2"/>
      <c r="Y251" s="2"/>
      <c r="Z251" s="2"/>
      <c r="AA251" s="2"/>
      <c r="AB251" s="2"/>
    </row>
    <row r="252" spans="3:28" ht="12.75" customHeight="1" x14ac:dyDescent="0.25">
      <c r="C252" s="5"/>
      <c r="D252" s="6"/>
      <c r="E252" s="10"/>
      <c r="F252" s="7"/>
      <c r="G252" s="11"/>
      <c r="H252" s="11"/>
      <c r="I252" s="11"/>
      <c r="J252" s="11"/>
      <c r="K252" s="11"/>
      <c r="L252" s="11"/>
      <c r="M252" s="12"/>
      <c r="N252" s="2"/>
      <c r="O252" s="2"/>
      <c r="P252" s="2"/>
      <c r="Q252" s="2"/>
      <c r="R252" s="2"/>
      <c r="S252" s="2"/>
      <c r="T252" s="2"/>
      <c r="U252" s="2"/>
      <c r="V252" s="2"/>
      <c r="W252" s="2"/>
      <c r="X252" s="2"/>
      <c r="Y252" s="2"/>
      <c r="Z252" s="2"/>
      <c r="AA252" s="2"/>
      <c r="AB252" s="2"/>
    </row>
    <row r="253" spans="3:28" ht="12.75" customHeight="1" x14ac:dyDescent="0.25">
      <c r="C253" s="5"/>
      <c r="D253" s="6"/>
      <c r="E253" s="10"/>
      <c r="F253" s="7"/>
      <c r="G253" s="11"/>
      <c r="H253" s="11"/>
      <c r="I253" s="11"/>
      <c r="J253" s="11"/>
      <c r="K253" s="11"/>
      <c r="L253" s="11"/>
      <c r="M253" s="12"/>
      <c r="N253" s="2"/>
      <c r="O253" s="2"/>
      <c r="P253" s="2"/>
      <c r="Q253" s="2"/>
      <c r="R253" s="2"/>
      <c r="S253" s="2"/>
      <c r="T253" s="2"/>
      <c r="U253" s="2"/>
      <c r="V253" s="2"/>
      <c r="W253" s="2"/>
      <c r="X253" s="2"/>
      <c r="Y253" s="2"/>
      <c r="Z253" s="2"/>
      <c r="AA253" s="2"/>
      <c r="AB253" s="2"/>
    </row>
    <row r="254" spans="3:28" ht="12.75" customHeight="1" x14ac:dyDescent="0.25">
      <c r="C254" s="5"/>
      <c r="D254" s="6"/>
      <c r="E254" s="10"/>
      <c r="F254" s="7"/>
      <c r="G254" s="11"/>
      <c r="H254" s="11"/>
      <c r="I254" s="11"/>
      <c r="J254" s="11"/>
      <c r="K254" s="11"/>
      <c r="L254" s="11"/>
      <c r="M254" s="12"/>
      <c r="N254" s="2"/>
      <c r="O254" s="2"/>
      <c r="P254" s="2"/>
      <c r="Q254" s="2"/>
      <c r="R254" s="2"/>
      <c r="S254" s="2"/>
      <c r="T254" s="2"/>
      <c r="U254" s="2"/>
      <c r="V254" s="2"/>
      <c r="W254" s="2"/>
      <c r="X254" s="2"/>
      <c r="Y254" s="2"/>
      <c r="Z254" s="2"/>
      <c r="AA254" s="2"/>
      <c r="AB254" s="2"/>
    </row>
    <row r="255" spans="3:28" ht="12.75" customHeight="1" x14ac:dyDescent="0.25">
      <c r="C255" s="5"/>
      <c r="D255" s="6"/>
      <c r="E255" s="10"/>
      <c r="F255" s="7"/>
      <c r="G255" s="11"/>
      <c r="H255" s="11"/>
      <c r="I255" s="11"/>
      <c r="J255" s="11"/>
      <c r="K255" s="11"/>
      <c r="L255" s="11"/>
      <c r="M255" s="12"/>
      <c r="N255" s="2"/>
      <c r="O255" s="2"/>
      <c r="P255" s="2"/>
      <c r="Q255" s="2"/>
      <c r="R255" s="2"/>
      <c r="S255" s="2"/>
      <c r="T255" s="2"/>
      <c r="U255" s="2"/>
      <c r="V255" s="2"/>
      <c r="W255" s="2"/>
      <c r="X255" s="2"/>
      <c r="Y255" s="2"/>
      <c r="Z255" s="2"/>
      <c r="AA255" s="2"/>
      <c r="AB255" s="2"/>
    </row>
    <row r="256" spans="3:28" ht="12.75" customHeight="1" x14ac:dyDescent="0.25">
      <c r="C256" s="5"/>
      <c r="D256" s="6"/>
      <c r="E256" s="10"/>
      <c r="F256" s="7"/>
      <c r="G256" s="11"/>
      <c r="H256" s="11"/>
      <c r="I256" s="11"/>
      <c r="J256" s="11"/>
      <c r="K256" s="11"/>
      <c r="L256" s="11"/>
      <c r="M256" s="12"/>
      <c r="N256" s="2"/>
      <c r="O256" s="2"/>
      <c r="P256" s="2"/>
      <c r="Q256" s="2"/>
      <c r="R256" s="2"/>
      <c r="S256" s="2"/>
      <c r="T256" s="2"/>
      <c r="U256" s="2"/>
      <c r="V256" s="2"/>
      <c r="W256" s="2"/>
      <c r="X256" s="2"/>
      <c r="Y256" s="2"/>
      <c r="Z256" s="2"/>
      <c r="AA256" s="2"/>
      <c r="AB256" s="2"/>
    </row>
    <row r="257" spans="3:28" ht="12.75" customHeight="1" x14ac:dyDescent="0.25">
      <c r="C257" s="5"/>
      <c r="D257" s="6"/>
      <c r="E257" s="10"/>
      <c r="F257" s="7"/>
      <c r="G257" s="11"/>
      <c r="H257" s="11"/>
      <c r="I257" s="11"/>
      <c r="J257" s="11"/>
      <c r="K257" s="11"/>
      <c r="L257" s="11"/>
      <c r="M257" s="12"/>
      <c r="N257" s="2"/>
      <c r="O257" s="2"/>
      <c r="P257" s="2"/>
      <c r="Q257" s="2"/>
      <c r="R257" s="2"/>
      <c r="S257" s="2"/>
      <c r="T257" s="2"/>
      <c r="U257" s="2"/>
      <c r="V257" s="2"/>
      <c r="W257" s="2"/>
      <c r="X257" s="2"/>
      <c r="Y257" s="2"/>
      <c r="Z257" s="2"/>
      <c r="AA257" s="2"/>
      <c r="AB257" s="2"/>
    </row>
    <row r="258" spans="3:28" ht="12.75" customHeight="1" x14ac:dyDescent="0.25">
      <c r="C258" s="5"/>
      <c r="D258" s="6"/>
      <c r="E258" s="10"/>
      <c r="F258" s="7"/>
      <c r="G258" s="11"/>
      <c r="H258" s="11"/>
      <c r="I258" s="11"/>
      <c r="J258" s="11"/>
      <c r="K258" s="11"/>
      <c r="L258" s="11"/>
      <c r="M258" s="12"/>
      <c r="N258" s="2"/>
      <c r="O258" s="2"/>
      <c r="P258" s="2"/>
      <c r="Q258" s="2"/>
      <c r="R258" s="2"/>
      <c r="S258" s="2"/>
      <c r="T258" s="2"/>
      <c r="U258" s="2"/>
      <c r="V258" s="2"/>
      <c r="W258" s="2"/>
      <c r="X258" s="2"/>
      <c r="Y258" s="2"/>
      <c r="Z258" s="2"/>
      <c r="AA258" s="2"/>
      <c r="AB258" s="2"/>
    </row>
    <row r="259" spans="3:28" ht="12.75" customHeight="1" x14ac:dyDescent="0.25">
      <c r="C259" s="5"/>
      <c r="D259" s="6"/>
      <c r="E259" s="10"/>
      <c r="F259" s="7"/>
      <c r="G259" s="11"/>
      <c r="H259" s="11"/>
      <c r="I259" s="11"/>
      <c r="J259" s="11"/>
      <c r="K259" s="11"/>
      <c r="L259" s="11"/>
      <c r="M259" s="12"/>
      <c r="N259" s="2"/>
      <c r="O259" s="2"/>
      <c r="P259" s="2"/>
      <c r="Q259" s="2"/>
      <c r="R259" s="2"/>
      <c r="S259" s="2"/>
      <c r="T259" s="2"/>
      <c r="U259" s="2"/>
      <c r="V259" s="2"/>
      <c r="W259" s="2"/>
      <c r="X259" s="2"/>
      <c r="Y259" s="2"/>
      <c r="Z259" s="2"/>
      <c r="AA259" s="2"/>
      <c r="AB259" s="2"/>
    </row>
    <row r="260" spans="3:28" ht="12.75" customHeight="1" x14ac:dyDescent="0.25">
      <c r="C260" s="5"/>
      <c r="D260" s="6"/>
      <c r="E260" s="10"/>
      <c r="F260" s="7"/>
      <c r="G260" s="11"/>
      <c r="H260" s="11"/>
      <c r="I260" s="11"/>
      <c r="J260" s="11"/>
      <c r="K260" s="11"/>
      <c r="L260" s="11"/>
      <c r="M260" s="12"/>
      <c r="N260" s="2"/>
      <c r="O260" s="2"/>
      <c r="P260" s="2"/>
      <c r="Q260" s="2"/>
      <c r="R260" s="2"/>
      <c r="S260" s="2"/>
      <c r="T260" s="2"/>
      <c r="U260" s="2"/>
      <c r="V260" s="2"/>
      <c r="W260" s="2"/>
      <c r="X260" s="2"/>
      <c r="Y260" s="2"/>
      <c r="Z260" s="2"/>
      <c r="AA260" s="2"/>
      <c r="AB260" s="2"/>
    </row>
    <row r="261" spans="3:28" ht="12.75" customHeight="1" x14ac:dyDescent="0.25">
      <c r="C261" s="5"/>
      <c r="D261" s="6"/>
      <c r="E261" s="10"/>
      <c r="F261" s="7"/>
      <c r="G261" s="11"/>
      <c r="H261" s="11"/>
      <c r="I261" s="11"/>
      <c r="J261" s="11"/>
      <c r="K261" s="11"/>
      <c r="L261" s="11"/>
      <c r="M261" s="12"/>
      <c r="N261" s="2"/>
      <c r="O261" s="2"/>
      <c r="P261" s="2"/>
      <c r="Q261" s="2"/>
      <c r="R261" s="2"/>
      <c r="S261" s="2"/>
      <c r="T261" s="2"/>
      <c r="U261" s="2"/>
      <c r="V261" s="2"/>
      <c r="W261" s="2"/>
      <c r="X261" s="2"/>
      <c r="Y261" s="2"/>
      <c r="Z261" s="2"/>
      <c r="AA261" s="2"/>
      <c r="AB261" s="2"/>
    </row>
    <row r="262" spans="3:28" ht="12.75" customHeight="1" x14ac:dyDescent="0.25">
      <c r="C262" s="5"/>
      <c r="D262" s="6"/>
      <c r="E262" s="10"/>
      <c r="F262" s="7"/>
      <c r="G262" s="11"/>
      <c r="H262" s="11"/>
      <c r="I262" s="11"/>
      <c r="J262" s="11"/>
      <c r="K262" s="11"/>
      <c r="L262" s="11"/>
      <c r="M262" s="12"/>
      <c r="N262" s="2"/>
      <c r="O262" s="2"/>
      <c r="P262" s="2"/>
      <c r="Q262" s="2"/>
      <c r="R262" s="2"/>
      <c r="S262" s="2"/>
      <c r="T262" s="2"/>
      <c r="U262" s="2"/>
      <c r="V262" s="2"/>
      <c r="W262" s="2"/>
      <c r="X262" s="2"/>
      <c r="Y262" s="2"/>
      <c r="Z262" s="2"/>
      <c r="AA262" s="2"/>
      <c r="AB262" s="2"/>
    </row>
    <row r="263" spans="3:28" ht="12.75" customHeight="1" x14ac:dyDescent="0.25">
      <c r="C263" s="5"/>
      <c r="D263" s="6"/>
      <c r="E263" s="10"/>
      <c r="F263" s="7"/>
      <c r="G263" s="11"/>
      <c r="H263" s="11"/>
      <c r="I263" s="11"/>
      <c r="J263" s="11"/>
      <c r="K263" s="11"/>
      <c r="L263" s="11"/>
      <c r="M263" s="12"/>
      <c r="N263" s="2"/>
      <c r="O263" s="2"/>
      <c r="P263" s="2"/>
      <c r="Q263" s="2"/>
      <c r="R263" s="2"/>
      <c r="S263" s="2"/>
      <c r="T263" s="2"/>
      <c r="U263" s="2"/>
      <c r="V263" s="2"/>
      <c r="W263" s="2"/>
      <c r="X263" s="2"/>
      <c r="Y263" s="2"/>
      <c r="Z263" s="2"/>
      <c r="AA263" s="2"/>
      <c r="AB263" s="2"/>
    </row>
    <row r="264" spans="3:28" ht="12.75" customHeight="1" x14ac:dyDescent="0.25">
      <c r="C264" s="5"/>
      <c r="D264" s="6"/>
      <c r="E264" s="10"/>
      <c r="F264" s="7"/>
      <c r="G264" s="11"/>
      <c r="H264" s="11"/>
      <c r="I264" s="11"/>
      <c r="J264" s="11"/>
      <c r="K264" s="11"/>
      <c r="L264" s="11"/>
      <c r="M264" s="12"/>
      <c r="N264" s="2"/>
      <c r="O264" s="2"/>
      <c r="P264" s="2"/>
      <c r="Q264" s="2"/>
      <c r="R264" s="2"/>
      <c r="S264" s="2"/>
      <c r="T264" s="2"/>
      <c r="U264" s="2"/>
      <c r="V264" s="2"/>
      <c r="W264" s="2"/>
      <c r="X264" s="2"/>
      <c r="Y264" s="2"/>
      <c r="Z264" s="2"/>
      <c r="AA264" s="2"/>
      <c r="AB264" s="2"/>
    </row>
    <row r="265" spans="3:28" ht="12.75" customHeight="1" x14ac:dyDescent="0.25">
      <c r="C265" s="5"/>
      <c r="D265" s="6"/>
      <c r="E265" s="10"/>
      <c r="F265" s="7"/>
      <c r="G265" s="11"/>
      <c r="H265" s="11"/>
      <c r="I265" s="11"/>
      <c r="J265" s="11"/>
      <c r="K265" s="11"/>
      <c r="L265" s="11"/>
      <c r="M265" s="12"/>
      <c r="N265" s="2"/>
      <c r="O265" s="2"/>
      <c r="P265" s="2"/>
      <c r="Q265" s="2"/>
      <c r="R265" s="2"/>
      <c r="S265" s="2"/>
      <c r="T265" s="2"/>
      <c r="U265" s="2"/>
      <c r="V265" s="2"/>
      <c r="W265" s="2"/>
      <c r="X265" s="2"/>
      <c r="Y265" s="2"/>
      <c r="Z265" s="2"/>
      <c r="AA265" s="2"/>
      <c r="AB265" s="2"/>
    </row>
    <row r="266" spans="3:28" ht="12.75" customHeight="1" x14ac:dyDescent="0.25">
      <c r="C266" s="5"/>
      <c r="D266" s="6"/>
      <c r="E266" s="10"/>
      <c r="F266" s="7"/>
      <c r="G266" s="11"/>
      <c r="H266" s="11"/>
      <c r="I266" s="11"/>
      <c r="J266" s="11"/>
      <c r="K266" s="11"/>
      <c r="L266" s="11"/>
      <c r="M266" s="12"/>
      <c r="N266" s="2"/>
      <c r="O266" s="2"/>
      <c r="P266" s="2"/>
      <c r="Q266" s="2"/>
      <c r="R266" s="2"/>
      <c r="S266" s="2"/>
      <c r="T266" s="2"/>
      <c r="U266" s="2"/>
      <c r="V266" s="2"/>
      <c r="W266" s="2"/>
      <c r="X266" s="2"/>
      <c r="Y266" s="2"/>
      <c r="Z266" s="2"/>
      <c r="AA266" s="2"/>
      <c r="AB266" s="2"/>
    </row>
    <row r="267" spans="3:28" ht="12.75" customHeight="1" x14ac:dyDescent="0.25">
      <c r="C267" s="5"/>
      <c r="D267" s="6"/>
      <c r="E267" s="10"/>
      <c r="F267" s="7"/>
      <c r="G267" s="11"/>
      <c r="H267" s="11"/>
      <c r="I267" s="11"/>
      <c r="J267" s="11"/>
      <c r="K267" s="11"/>
      <c r="L267" s="11"/>
      <c r="M267" s="12"/>
      <c r="N267" s="2"/>
      <c r="O267" s="2"/>
      <c r="P267" s="2"/>
      <c r="Q267" s="2"/>
      <c r="R267" s="2"/>
      <c r="S267" s="2"/>
      <c r="T267" s="2"/>
      <c r="U267" s="2"/>
      <c r="V267" s="2"/>
      <c r="W267" s="2"/>
      <c r="X267" s="2"/>
      <c r="Y267" s="2"/>
      <c r="Z267" s="2"/>
      <c r="AA267" s="2"/>
      <c r="AB267" s="2"/>
    </row>
    <row r="268" spans="3:28" ht="12.75" customHeight="1" x14ac:dyDescent="0.25">
      <c r="C268" s="5"/>
      <c r="D268" s="6"/>
      <c r="E268" s="10"/>
      <c r="F268" s="7"/>
      <c r="G268" s="11"/>
      <c r="H268" s="11"/>
      <c r="I268" s="11"/>
      <c r="J268" s="11"/>
      <c r="K268" s="11"/>
      <c r="L268" s="11"/>
      <c r="M268" s="12"/>
      <c r="N268" s="2"/>
      <c r="O268" s="2"/>
      <c r="P268" s="2"/>
      <c r="Q268" s="2"/>
      <c r="R268" s="2"/>
      <c r="S268" s="2"/>
      <c r="T268" s="2"/>
      <c r="U268" s="2"/>
      <c r="V268" s="2"/>
      <c r="W268" s="2"/>
      <c r="X268" s="2"/>
      <c r="Y268" s="2"/>
      <c r="Z268" s="2"/>
      <c r="AA268" s="2"/>
      <c r="AB268" s="2"/>
    </row>
    <row r="269" spans="3:28" ht="12.75" customHeight="1" x14ac:dyDescent="0.25">
      <c r="C269" s="5"/>
      <c r="D269" s="6"/>
      <c r="E269" s="10"/>
      <c r="F269" s="7"/>
      <c r="G269" s="11"/>
      <c r="H269" s="11"/>
      <c r="I269" s="11"/>
      <c r="J269" s="11"/>
      <c r="K269" s="11"/>
      <c r="L269" s="11"/>
      <c r="M269" s="12"/>
      <c r="N269" s="2"/>
      <c r="O269" s="2"/>
      <c r="P269" s="2"/>
      <c r="Q269" s="2"/>
      <c r="R269" s="2"/>
      <c r="S269" s="2"/>
      <c r="T269" s="2"/>
      <c r="U269" s="2"/>
      <c r="V269" s="2"/>
      <c r="W269" s="2"/>
      <c r="X269" s="2"/>
      <c r="Y269" s="2"/>
      <c r="Z269" s="2"/>
      <c r="AA269" s="2"/>
      <c r="AB269" s="2"/>
    </row>
    <row r="270" spans="3:28" ht="12.75" customHeight="1" x14ac:dyDescent="0.25">
      <c r="C270" s="5"/>
      <c r="D270" s="6"/>
      <c r="E270" s="10"/>
      <c r="F270" s="7"/>
      <c r="G270" s="11"/>
      <c r="H270" s="11"/>
      <c r="I270" s="11"/>
      <c r="J270" s="11"/>
      <c r="K270" s="11"/>
      <c r="L270" s="11"/>
      <c r="M270" s="12"/>
      <c r="N270" s="2"/>
      <c r="O270" s="2"/>
      <c r="P270" s="2"/>
      <c r="Q270" s="2"/>
      <c r="R270" s="2"/>
      <c r="S270" s="2"/>
      <c r="T270" s="2"/>
      <c r="U270" s="2"/>
      <c r="V270" s="2"/>
      <c r="W270" s="2"/>
      <c r="X270" s="2"/>
      <c r="Y270" s="2"/>
      <c r="Z270" s="2"/>
      <c r="AA270" s="2"/>
      <c r="AB270" s="2"/>
    </row>
    <row r="271" spans="3:28" ht="12.75" customHeight="1" x14ac:dyDescent="0.25">
      <c r="C271" s="5"/>
      <c r="D271" s="6"/>
      <c r="E271" s="10"/>
      <c r="F271" s="7"/>
      <c r="G271" s="11"/>
      <c r="H271" s="11"/>
      <c r="I271" s="11"/>
      <c r="J271" s="11"/>
      <c r="K271" s="11"/>
      <c r="L271" s="11"/>
      <c r="M271" s="12"/>
      <c r="N271" s="2"/>
      <c r="O271" s="2"/>
      <c r="P271" s="2"/>
      <c r="Q271" s="2"/>
      <c r="R271" s="2"/>
      <c r="S271" s="2"/>
      <c r="T271" s="2"/>
      <c r="U271" s="2"/>
      <c r="V271" s="2"/>
      <c r="W271" s="2"/>
      <c r="X271" s="2"/>
      <c r="Y271" s="2"/>
      <c r="Z271" s="2"/>
      <c r="AA271" s="2"/>
      <c r="AB271" s="2"/>
    </row>
    <row r="272" spans="3:28" ht="12.75" customHeight="1" x14ac:dyDescent="0.25">
      <c r="C272" s="5"/>
      <c r="D272" s="6"/>
      <c r="E272" s="10"/>
      <c r="F272" s="7"/>
      <c r="G272" s="11"/>
      <c r="H272" s="11"/>
      <c r="I272" s="11"/>
      <c r="J272" s="11"/>
      <c r="K272" s="11"/>
      <c r="L272" s="11"/>
      <c r="M272" s="12"/>
      <c r="N272" s="2"/>
      <c r="O272" s="2"/>
      <c r="P272" s="2"/>
      <c r="Q272" s="2"/>
      <c r="R272" s="2"/>
      <c r="S272" s="2"/>
      <c r="T272" s="2"/>
      <c r="U272" s="2"/>
      <c r="V272" s="2"/>
      <c r="W272" s="2"/>
      <c r="X272" s="2"/>
      <c r="Y272" s="2"/>
      <c r="Z272" s="2"/>
      <c r="AA272" s="2"/>
      <c r="AB272" s="2"/>
    </row>
    <row r="273" spans="3:28" ht="12.75" customHeight="1" x14ac:dyDescent="0.25">
      <c r="C273" s="5"/>
      <c r="D273" s="6"/>
      <c r="E273" s="10"/>
      <c r="F273" s="7"/>
      <c r="G273" s="11"/>
      <c r="H273" s="11"/>
      <c r="I273" s="11"/>
      <c r="J273" s="11"/>
      <c r="K273" s="11"/>
      <c r="L273" s="11"/>
      <c r="M273" s="12"/>
      <c r="N273" s="2"/>
      <c r="O273" s="2"/>
      <c r="P273" s="2"/>
      <c r="Q273" s="2"/>
      <c r="R273" s="2"/>
      <c r="S273" s="2"/>
      <c r="T273" s="2"/>
      <c r="U273" s="2"/>
      <c r="V273" s="2"/>
      <c r="W273" s="2"/>
      <c r="X273" s="2"/>
      <c r="Y273" s="2"/>
      <c r="Z273" s="2"/>
      <c r="AA273" s="2"/>
      <c r="AB273" s="2"/>
    </row>
    <row r="274" spans="3:28" ht="12.75" customHeight="1" x14ac:dyDescent="0.25">
      <c r="C274" s="5"/>
      <c r="D274" s="6"/>
      <c r="E274" s="10"/>
      <c r="F274" s="7"/>
      <c r="G274" s="11"/>
      <c r="H274" s="11"/>
      <c r="I274" s="11"/>
      <c r="J274" s="11"/>
      <c r="K274" s="11"/>
      <c r="L274" s="11"/>
      <c r="M274" s="12"/>
      <c r="N274" s="2"/>
      <c r="O274" s="2"/>
      <c r="P274" s="2"/>
      <c r="Q274" s="2"/>
      <c r="R274" s="2"/>
      <c r="S274" s="2"/>
      <c r="T274" s="2"/>
      <c r="U274" s="2"/>
      <c r="V274" s="2"/>
      <c r="W274" s="2"/>
      <c r="X274" s="2"/>
      <c r="Y274" s="2"/>
      <c r="Z274" s="2"/>
      <c r="AA274" s="2"/>
      <c r="AB274" s="2"/>
    </row>
    <row r="275" spans="3:28" ht="12.75" customHeight="1" x14ac:dyDescent="0.25">
      <c r="C275" s="5"/>
      <c r="D275" s="6"/>
      <c r="E275" s="10"/>
      <c r="F275" s="7"/>
      <c r="G275" s="11"/>
      <c r="H275" s="11"/>
      <c r="I275" s="11"/>
      <c r="J275" s="11"/>
      <c r="K275" s="11"/>
      <c r="L275" s="11"/>
      <c r="M275" s="12"/>
      <c r="N275" s="2"/>
      <c r="O275" s="2"/>
      <c r="P275" s="2"/>
      <c r="Q275" s="2"/>
      <c r="R275" s="2"/>
      <c r="S275" s="2"/>
      <c r="T275" s="2"/>
      <c r="U275" s="2"/>
      <c r="V275" s="2"/>
      <c r="W275" s="2"/>
      <c r="X275" s="2"/>
      <c r="Y275" s="2"/>
      <c r="Z275" s="2"/>
      <c r="AA275" s="2"/>
      <c r="AB275" s="2"/>
    </row>
    <row r="276" spans="3:28" ht="12.75" customHeight="1" x14ac:dyDescent="0.25">
      <c r="C276" s="5"/>
      <c r="D276" s="6"/>
      <c r="E276" s="10"/>
      <c r="F276" s="7"/>
      <c r="G276" s="11"/>
      <c r="H276" s="11"/>
      <c r="I276" s="11"/>
      <c r="J276" s="11"/>
      <c r="K276" s="11"/>
      <c r="L276" s="11"/>
      <c r="M276" s="12"/>
      <c r="N276" s="2"/>
      <c r="O276" s="2"/>
      <c r="P276" s="2"/>
      <c r="Q276" s="2"/>
      <c r="R276" s="2"/>
      <c r="S276" s="2"/>
      <c r="T276" s="2"/>
      <c r="U276" s="2"/>
      <c r="V276" s="2"/>
      <c r="W276" s="2"/>
      <c r="X276" s="2"/>
      <c r="Y276" s="2"/>
      <c r="Z276" s="2"/>
      <c r="AA276" s="2"/>
      <c r="AB276" s="2"/>
    </row>
    <row r="277" spans="3:28" ht="12.75" customHeight="1" x14ac:dyDescent="0.25">
      <c r="C277" s="5"/>
      <c r="D277" s="6"/>
      <c r="E277" s="10"/>
      <c r="F277" s="7"/>
      <c r="G277" s="11"/>
      <c r="H277" s="11"/>
      <c r="I277" s="11"/>
      <c r="J277" s="11"/>
      <c r="K277" s="11"/>
      <c r="L277" s="11"/>
      <c r="M277" s="12"/>
      <c r="N277" s="2"/>
      <c r="O277" s="2"/>
      <c r="P277" s="2"/>
      <c r="Q277" s="2"/>
      <c r="R277" s="2"/>
      <c r="S277" s="2"/>
      <c r="T277" s="2"/>
      <c r="U277" s="2"/>
      <c r="V277" s="2"/>
      <c r="W277" s="2"/>
      <c r="X277" s="2"/>
      <c r="Y277" s="2"/>
      <c r="Z277" s="2"/>
      <c r="AA277" s="2"/>
      <c r="AB277" s="2"/>
    </row>
    <row r="278" spans="3:28" ht="12.75" customHeight="1" x14ac:dyDescent="0.25">
      <c r="C278" s="5"/>
      <c r="D278" s="6"/>
      <c r="E278" s="10"/>
      <c r="F278" s="7"/>
      <c r="G278" s="11"/>
      <c r="H278" s="11"/>
      <c r="I278" s="11"/>
      <c r="J278" s="11"/>
      <c r="K278" s="11"/>
      <c r="L278" s="11"/>
      <c r="M278" s="12"/>
      <c r="N278" s="2"/>
      <c r="O278" s="2"/>
      <c r="P278" s="2"/>
      <c r="Q278" s="2"/>
      <c r="R278" s="2"/>
      <c r="S278" s="2"/>
      <c r="T278" s="2"/>
      <c r="U278" s="2"/>
      <c r="V278" s="2"/>
      <c r="W278" s="2"/>
      <c r="X278" s="2"/>
      <c r="Y278" s="2"/>
      <c r="Z278" s="2"/>
      <c r="AA278" s="2"/>
      <c r="AB278" s="2"/>
    </row>
    <row r="279" spans="3:28" ht="12.75" customHeight="1" x14ac:dyDescent="0.25">
      <c r="C279" s="5"/>
      <c r="D279" s="6"/>
      <c r="E279" s="10"/>
      <c r="F279" s="7"/>
      <c r="G279" s="11"/>
      <c r="H279" s="11"/>
      <c r="I279" s="11"/>
      <c r="J279" s="11"/>
      <c r="K279" s="11"/>
      <c r="L279" s="11"/>
      <c r="M279" s="12"/>
      <c r="N279" s="2"/>
      <c r="O279" s="2"/>
      <c r="P279" s="2"/>
      <c r="Q279" s="2"/>
      <c r="R279" s="2"/>
      <c r="S279" s="2"/>
      <c r="T279" s="2"/>
      <c r="U279" s="2"/>
      <c r="V279" s="2"/>
      <c r="W279" s="2"/>
      <c r="X279" s="2"/>
      <c r="Y279" s="2"/>
      <c r="Z279" s="2"/>
      <c r="AA279" s="2"/>
      <c r="AB279" s="2"/>
    </row>
    <row r="280" spans="3:28" ht="12.75" customHeight="1" x14ac:dyDescent="0.25">
      <c r="C280" s="5"/>
      <c r="D280" s="6"/>
      <c r="E280" s="10"/>
      <c r="F280" s="7"/>
      <c r="G280" s="11"/>
      <c r="H280" s="11"/>
      <c r="I280" s="11"/>
      <c r="J280" s="11"/>
      <c r="K280" s="11"/>
      <c r="L280" s="11"/>
      <c r="M280" s="12"/>
      <c r="N280" s="2"/>
      <c r="O280" s="2"/>
      <c r="P280" s="2"/>
      <c r="Q280" s="2"/>
      <c r="R280" s="2"/>
      <c r="S280" s="2"/>
      <c r="T280" s="2"/>
      <c r="U280" s="2"/>
      <c r="V280" s="2"/>
      <c r="W280" s="2"/>
      <c r="X280" s="2"/>
      <c r="Y280" s="2"/>
      <c r="Z280" s="2"/>
      <c r="AA280" s="2"/>
      <c r="AB280" s="2"/>
    </row>
    <row r="281" spans="3:28" ht="12.75" customHeight="1" x14ac:dyDescent="0.25">
      <c r="C281" s="5"/>
      <c r="D281" s="6"/>
      <c r="E281" s="10"/>
      <c r="F281" s="7"/>
      <c r="G281" s="11"/>
      <c r="H281" s="11"/>
      <c r="I281" s="11"/>
      <c r="J281" s="11"/>
      <c r="K281" s="11"/>
      <c r="L281" s="11"/>
      <c r="M281" s="12"/>
      <c r="N281" s="2"/>
      <c r="O281" s="2"/>
      <c r="P281" s="2"/>
      <c r="Q281" s="2"/>
      <c r="R281" s="2"/>
      <c r="S281" s="2"/>
      <c r="T281" s="2"/>
      <c r="U281" s="2"/>
      <c r="V281" s="2"/>
      <c r="W281" s="2"/>
      <c r="X281" s="2"/>
      <c r="Y281" s="2"/>
      <c r="Z281" s="2"/>
      <c r="AA281" s="2"/>
      <c r="AB281" s="2"/>
    </row>
    <row r="282" spans="3:28" ht="12.75" customHeight="1" x14ac:dyDescent="0.25">
      <c r="C282" s="5"/>
      <c r="D282" s="6"/>
      <c r="E282" s="10"/>
      <c r="F282" s="7"/>
      <c r="G282" s="11"/>
      <c r="H282" s="11"/>
      <c r="I282" s="11"/>
      <c r="J282" s="11"/>
      <c r="K282" s="11"/>
      <c r="L282" s="11"/>
      <c r="M282" s="12"/>
      <c r="N282" s="2"/>
      <c r="O282" s="2"/>
      <c r="P282" s="2"/>
      <c r="Q282" s="2"/>
      <c r="R282" s="2"/>
      <c r="S282" s="2"/>
      <c r="T282" s="2"/>
      <c r="U282" s="2"/>
      <c r="V282" s="2"/>
      <c r="W282" s="2"/>
      <c r="X282" s="2"/>
      <c r="Y282" s="2"/>
      <c r="Z282" s="2"/>
      <c r="AA282" s="2"/>
      <c r="AB282" s="2"/>
    </row>
    <row r="283" spans="3:28" ht="12.75" customHeight="1" x14ac:dyDescent="0.25">
      <c r="C283" s="5"/>
      <c r="D283" s="6"/>
      <c r="E283" s="10"/>
      <c r="F283" s="7"/>
      <c r="G283" s="11"/>
      <c r="H283" s="11"/>
      <c r="I283" s="11"/>
      <c r="J283" s="11"/>
      <c r="K283" s="11"/>
      <c r="L283" s="11"/>
      <c r="M283" s="12"/>
      <c r="N283" s="2"/>
      <c r="O283" s="2"/>
      <c r="P283" s="2"/>
      <c r="Q283" s="2"/>
      <c r="R283" s="2"/>
      <c r="S283" s="2"/>
      <c r="T283" s="2"/>
      <c r="U283" s="2"/>
      <c r="V283" s="2"/>
      <c r="W283" s="2"/>
      <c r="X283" s="2"/>
      <c r="Y283" s="2"/>
      <c r="Z283" s="2"/>
      <c r="AA283" s="2"/>
      <c r="AB283" s="2"/>
    </row>
    <row r="284" spans="3:28" ht="12.75" customHeight="1" x14ac:dyDescent="0.25">
      <c r="C284" s="5"/>
      <c r="D284" s="6"/>
      <c r="E284" s="10"/>
      <c r="F284" s="7"/>
      <c r="G284" s="11"/>
      <c r="H284" s="11"/>
      <c r="I284" s="11"/>
      <c r="J284" s="11"/>
      <c r="K284" s="11"/>
      <c r="L284" s="11"/>
      <c r="M284" s="12"/>
      <c r="N284" s="2"/>
      <c r="O284" s="2"/>
      <c r="P284" s="2"/>
      <c r="Q284" s="2"/>
      <c r="R284" s="2"/>
      <c r="S284" s="2"/>
      <c r="T284" s="2"/>
      <c r="U284" s="2"/>
      <c r="V284" s="2"/>
      <c r="W284" s="2"/>
      <c r="X284" s="2"/>
      <c r="Y284" s="2"/>
      <c r="Z284" s="2"/>
      <c r="AA284" s="2"/>
      <c r="AB284" s="2"/>
    </row>
    <row r="285" spans="3:28" ht="12.75" customHeight="1" x14ac:dyDescent="0.25">
      <c r="C285" s="5"/>
      <c r="D285" s="6"/>
      <c r="E285" s="10"/>
      <c r="F285" s="7"/>
      <c r="G285" s="11"/>
      <c r="H285" s="11"/>
      <c r="I285" s="11"/>
      <c r="J285" s="11"/>
      <c r="K285" s="11"/>
      <c r="L285" s="11"/>
      <c r="M285" s="12"/>
      <c r="N285" s="2"/>
      <c r="O285" s="2"/>
      <c r="P285" s="2"/>
      <c r="Q285" s="2"/>
      <c r="R285" s="2"/>
      <c r="S285" s="2"/>
      <c r="T285" s="2"/>
      <c r="U285" s="2"/>
      <c r="V285" s="2"/>
      <c r="W285" s="2"/>
      <c r="X285" s="2"/>
      <c r="Y285" s="2"/>
      <c r="Z285" s="2"/>
      <c r="AA285" s="2"/>
      <c r="AB285" s="2"/>
    </row>
    <row r="286" spans="3:28" ht="12.75" customHeight="1" x14ac:dyDescent="0.25">
      <c r="C286" s="5"/>
      <c r="D286" s="6"/>
      <c r="E286" s="10"/>
      <c r="F286" s="7"/>
      <c r="G286" s="11"/>
      <c r="H286" s="11"/>
      <c r="I286" s="11"/>
      <c r="J286" s="11"/>
      <c r="K286" s="11"/>
      <c r="L286" s="11"/>
      <c r="M286" s="12"/>
      <c r="N286" s="2"/>
      <c r="O286" s="2"/>
      <c r="P286" s="2"/>
      <c r="Q286" s="2"/>
      <c r="R286" s="2"/>
      <c r="S286" s="2"/>
      <c r="T286" s="2"/>
      <c r="U286" s="2"/>
      <c r="V286" s="2"/>
      <c r="W286" s="2"/>
      <c r="X286" s="2"/>
      <c r="Y286" s="2"/>
      <c r="Z286" s="2"/>
      <c r="AA286" s="2"/>
      <c r="AB286" s="2"/>
    </row>
    <row r="287" spans="3:28" ht="12.75" customHeight="1" x14ac:dyDescent="0.25">
      <c r="C287" s="5"/>
      <c r="D287" s="6"/>
      <c r="E287" s="10"/>
      <c r="F287" s="7"/>
      <c r="G287" s="11"/>
      <c r="H287" s="11"/>
      <c r="I287" s="11"/>
      <c r="J287" s="11"/>
      <c r="K287" s="11"/>
      <c r="L287" s="11"/>
      <c r="M287" s="12"/>
      <c r="N287" s="2"/>
      <c r="O287" s="2"/>
      <c r="P287" s="2"/>
      <c r="Q287" s="2"/>
      <c r="R287" s="2"/>
      <c r="S287" s="2"/>
      <c r="T287" s="2"/>
      <c r="U287" s="2"/>
      <c r="V287" s="2"/>
      <c r="W287" s="2"/>
      <c r="X287" s="2"/>
      <c r="Y287" s="2"/>
      <c r="Z287" s="2"/>
      <c r="AA287" s="2"/>
      <c r="AB287" s="2"/>
    </row>
    <row r="288" spans="3:28" ht="12.75" customHeight="1" x14ac:dyDescent="0.25">
      <c r="C288" s="5"/>
      <c r="D288" s="6"/>
      <c r="E288" s="10"/>
      <c r="F288" s="7"/>
      <c r="G288" s="11"/>
      <c r="H288" s="11"/>
      <c r="I288" s="11"/>
      <c r="J288" s="11"/>
      <c r="K288" s="11"/>
      <c r="L288" s="11"/>
      <c r="M288" s="12"/>
      <c r="N288" s="2"/>
      <c r="O288" s="2"/>
      <c r="P288" s="2"/>
      <c r="Q288" s="2"/>
      <c r="R288" s="2"/>
      <c r="S288" s="2"/>
      <c r="T288" s="2"/>
      <c r="U288" s="2"/>
      <c r="V288" s="2"/>
      <c r="W288" s="2"/>
      <c r="X288" s="2"/>
      <c r="Y288" s="2"/>
      <c r="Z288" s="2"/>
      <c r="AA288" s="2"/>
      <c r="AB288" s="2"/>
    </row>
    <row r="289" spans="3:28" ht="12.75" customHeight="1" x14ac:dyDescent="0.25">
      <c r="C289" s="5"/>
      <c r="D289" s="6"/>
      <c r="E289" s="10"/>
      <c r="F289" s="7"/>
      <c r="G289" s="11"/>
      <c r="H289" s="11"/>
      <c r="I289" s="11"/>
      <c r="J289" s="11"/>
      <c r="K289" s="11"/>
      <c r="L289" s="11"/>
      <c r="M289" s="12"/>
      <c r="N289" s="2"/>
      <c r="O289" s="2"/>
      <c r="P289" s="2"/>
      <c r="Q289" s="2"/>
      <c r="R289" s="2"/>
      <c r="S289" s="2"/>
      <c r="T289" s="2"/>
      <c r="U289" s="2"/>
      <c r="V289" s="2"/>
      <c r="W289" s="2"/>
      <c r="X289" s="2"/>
      <c r="Y289" s="2"/>
      <c r="Z289" s="2"/>
      <c r="AA289" s="2"/>
      <c r="AB289" s="2"/>
    </row>
    <row r="290" spans="3:28" ht="12.75" customHeight="1" x14ac:dyDescent="0.25">
      <c r="C290" s="5"/>
      <c r="D290" s="6"/>
      <c r="E290" s="10"/>
      <c r="F290" s="7"/>
      <c r="G290" s="11"/>
      <c r="H290" s="11"/>
      <c r="I290" s="11"/>
      <c r="J290" s="11"/>
      <c r="K290" s="11"/>
      <c r="L290" s="11"/>
      <c r="M290" s="12"/>
      <c r="N290" s="2"/>
      <c r="O290" s="2"/>
      <c r="P290" s="2"/>
      <c r="Q290" s="2"/>
      <c r="R290" s="2"/>
      <c r="S290" s="2"/>
      <c r="T290" s="2"/>
      <c r="U290" s="2"/>
      <c r="V290" s="2"/>
      <c r="W290" s="2"/>
      <c r="X290" s="2"/>
      <c r="Y290" s="2"/>
      <c r="Z290" s="2"/>
      <c r="AA290" s="2"/>
      <c r="AB290" s="2"/>
    </row>
    <row r="291" spans="3:28" ht="12.75" customHeight="1" x14ac:dyDescent="0.25">
      <c r="C291" s="5"/>
      <c r="D291" s="6"/>
      <c r="E291" s="10"/>
      <c r="F291" s="7"/>
      <c r="G291" s="11"/>
      <c r="H291" s="11"/>
      <c r="I291" s="11"/>
      <c r="J291" s="11"/>
      <c r="K291" s="11"/>
      <c r="L291" s="11"/>
      <c r="M291" s="12"/>
      <c r="N291" s="2"/>
      <c r="O291" s="2"/>
      <c r="P291" s="2"/>
      <c r="Q291" s="2"/>
      <c r="R291" s="2"/>
      <c r="S291" s="2"/>
      <c r="T291" s="2"/>
      <c r="U291" s="2"/>
      <c r="V291" s="2"/>
      <c r="W291" s="2"/>
      <c r="X291" s="2"/>
      <c r="Y291" s="2"/>
      <c r="Z291" s="2"/>
      <c r="AA291" s="2"/>
      <c r="AB291" s="2"/>
    </row>
    <row r="292" spans="3:28" ht="12.75" customHeight="1" x14ac:dyDescent="0.25">
      <c r="C292" s="5"/>
      <c r="D292" s="6"/>
      <c r="E292" s="10"/>
      <c r="F292" s="7"/>
      <c r="G292" s="11"/>
      <c r="H292" s="11"/>
      <c r="I292" s="11"/>
      <c r="J292" s="11"/>
      <c r="K292" s="11"/>
      <c r="L292" s="11"/>
      <c r="M292" s="12"/>
      <c r="N292" s="2"/>
      <c r="O292" s="2"/>
      <c r="P292" s="2"/>
      <c r="Q292" s="2"/>
      <c r="R292" s="2"/>
      <c r="S292" s="2"/>
      <c r="T292" s="2"/>
      <c r="U292" s="2"/>
      <c r="V292" s="2"/>
      <c r="W292" s="2"/>
      <c r="X292" s="2"/>
      <c r="Y292" s="2"/>
      <c r="Z292" s="2"/>
      <c r="AA292" s="2"/>
      <c r="AB292" s="2"/>
    </row>
    <row r="293" spans="3:28" ht="12.75" customHeight="1" x14ac:dyDescent="0.25">
      <c r="C293" s="5"/>
      <c r="D293" s="6"/>
      <c r="E293" s="10"/>
      <c r="F293" s="7"/>
      <c r="G293" s="11"/>
      <c r="H293" s="11"/>
      <c r="I293" s="11"/>
      <c r="J293" s="11"/>
      <c r="K293" s="11"/>
      <c r="L293" s="11"/>
      <c r="M293" s="12"/>
      <c r="N293" s="2"/>
      <c r="O293" s="2"/>
      <c r="P293" s="2"/>
      <c r="Q293" s="2"/>
      <c r="R293" s="2"/>
      <c r="S293" s="2"/>
      <c r="T293" s="2"/>
      <c r="U293" s="2"/>
      <c r="V293" s="2"/>
      <c r="W293" s="2"/>
      <c r="X293" s="2"/>
      <c r="Y293" s="2"/>
      <c r="Z293" s="2"/>
      <c r="AA293" s="2"/>
      <c r="AB293" s="2"/>
    </row>
    <row r="294" spans="3:28" ht="12.75" customHeight="1" x14ac:dyDescent="0.25">
      <c r="C294" s="5"/>
      <c r="D294" s="6"/>
      <c r="E294" s="10"/>
      <c r="F294" s="7"/>
      <c r="G294" s="11"/>
      <c r="H294" s="11"/>
      <c r="I294" s="11"/>
      <c r="J294" s="11"/>
      <c r="K294" s="11"/>
      <c r="L294" s="11"/>
      <c r="M294" s="12"/>
      <c r="N294" s="2"/>
      <c r="O294" s="2"/>
      <c r="P294" s="2"/>
      <c r="Q294" s="2"/>
      <c r="R294" s="2"/>
      <c r="S294" s="2"/>
      <c r="T294" s="2"/>
      <c r="U294" s="2"/>
      <c r="V294" s="2"/>
      <c r="W294" s="2"/>
      <c r="X294" s="2"/>
      <c r="Y294" s="2"/>
      <c r="Z294" s="2"/>
      <c r="AA294" s="2"/>
      <c r="AB294" s="2"/>
    </row>
    <row r="295" spans="3:28" ht="12.75" customHeight="1" x14ac:dyDescent="0.25">
      <c r="C295" s="5"/>
      <c r="D295" s="6"/>
      <c r="E295" s="10"/>
      <c r="F295" s="7"/>
      <c r="G295" s="11"/>
      <c r="H295" s="11"/>
      <c r="I295" s="11"/>
      <c r="J295" s="11"/>
      <c r="K295" s="11"/>
      <c r="L295" s="11"/>
      <c r="M295" s="12"/>
      <c r="N295" s="2"/>
      <c r="O295" s="2"/>
      <c r="P295" s="2"/>
      <c r="Q295" s="2"/>
      <c r="R295" s="2"/>
      <c r="S295" s="2"/>
      <c r="T295" s="2"/>
      <c r="U295" s="2"/>
      <c r="V295" s="2"/>
      <c r="W295" s="2"/>
      <c r="X295" s="2"/>
      <c r="Y295" s="2"/>
      <c r="Z295" s="2"/>
      <c r="AA295" s="2"/>
      <c r="AB295" s="2"/>
    </row>
    <row r="296" spans="3:28" ht="12.75" customHeight="1" x14ac:dyDescent="0.25">
      <c r="C296" s="5"/>
      <c r="D296" s="6"/>
      <c r="E296" s="10"/>
      <c r="F296" s="7"/>
      <c r="G296" s="11"/>
      <c r="H296" s="11"/>
      <c r="I296" s="11"/>
      <c r="J296" s="11"/>
      <c r="K296" s="11"/>
      <c r="L296" s="11"/>
      <c r="M296" s="12"/>
      <c r="N296" s="2"/>
      <c r="O296" s="2"/>
      <c r="P296" s="2"/>
      <c r="Q296" s="2"/>
      <c r="R296" s="2"/>
      <c r="S296" s="2"/>
      <c r="T296" s="2"/>
      <c r="U296" s="2"/>
      <c r="V296" s="2"/>
      <c r="W296" s="2"/>
      <c r="X296" s="2"/>
      <c r="Y296" s="2"/>
      <c r="Z296" s="2"/>
      <c r="AA296" s="2"/>
      <c r="AB296" s="2"/>
    </row>
    <row r="297" spans="3:28" ht="12.75" customHeight="1" x14ac:dyDescent="0.25">
      <c r="C297" s="5"/>
      <c r="D297" s="6"/>
      <c r="E297" s="10"/>
      <c r="F297" s="7"/>
      <c r="G297" s="11"/>
      <c r="H297" s="11"/>
      <c r="I297" s="11"/>
      <c r="J297" s="11"/>
      <c r="K297" s="11"/>
      <c r="L297" s="11"/>
      <c r="M297" s="12"/>
      <c r="N297" s="2"/>
      <c r="O297" s="2"/>
      <c r="P297" s="2"/>
      <c r="Q297" s="2"/>
      <c r="R297" s="2"/>
      <c r="S297" s="2"/>
      <c r="T297" s="2"/>
      <c r="U297" s="2"/>
      <c r="V297" s="2"/>
      <c r="W297" s="2"/>
      <c r="X297" s="2"/>
      <c r="Y297" s="2"/>
      <c r="Z297" s="2"/>
      <c r="AA297" s="2"/>
      <c r="AB297" s="2"/>
    </row>
    <row r="298" spans="3:28" ht="12.75" customHeight="1" x14ac:dyDescent="0.25">
      <c r="C298" s="5"/>
      <c r="D298" s="6"/>
      <c r="E298" s="10"/>
      <c r="F298" s="7"/>
      <c r="G298" s="11"/>
      <c r="H298" s="11"/>
      <c r="I298" s="11"/>
      <c r="J298" s="11"/>
      <c r="K298" s="11"/>
      <c r="L298" s="11"/>
      <c r="M298" s="12"/>
      <c r="N298" s="2"/>
      <c r="O298" s="2"/>
      <c r="P298" s="2"/>
      <c r="Q298" s="2"/>
      <c r="R298" s="2"/>
      <c r="S298" s="2"/>
      <c r="T298" s="2"/>
      <c r="U298" s="2"/>
      <c r="V298" s="2"/>
      <c r="W298" s="2"/>
      <c r="X298" s="2"/>
      <c r="Y298" s="2"/>
      <c r="Z298" s="2"/>
      <c r="AA298" s="2"/>
      <c r="AB298" s="2"/>
    </row>
    <row r="299" spans="3:28" ht="12.75" customHeight="1" x14ac:dyDescent="0.25">
      <c r="C299" s="5"/>
      <c r="D299" s="6"/>
      <c r="E299" s="10"/>
      <c r="F299" s="7"/>
      <c r="G299" s="11"/>
      <c r="H299" s="11"/>
      <c r="I299" s="11"/>
      <c r="J299" s="11"/>
      <c r="K299" s="11"/>
      <c r="L299" s="11"/>
      <c r="M299" s="12"/>
      <c r="N299" s="2"/>
      <c r="O299" s="2"/>
      <c r="P299" s="2"/>
      <c r="Q299" s="2"/>
      <c r="R299" s="2"/>
      <c r="S299" s="2"/>
      <c r="T299" s="2"/>
      <c r="U299" s="2"/>
      <c r="V299" s="2"/>
      <c r="W299" s="2"/>
      <c r="X299" s="2"/>
      <c r="Y299" s="2"/>
      <c r="Z299" s="2"/>
      <c r="AA299" s="2"/>
      <c r="AB299" s="2"/>
    </row>
    <row r="300" spans="3:28" ht="12.75" customHeight="1" x14ac:dyDescent="0.25">
      <c r="C300" s="5"/>
      <c r="D300" s="6"/>
      <c r="E300" s="10"/>
      <c r="F300" s="7"/>
      <c r="G300" s="11"/>
      <c r="H300" s="11"/>
      <c r="I300" s="11"/>
      <c r="J300" s="11"/>
      <c r="K300" s="11"/>
      <c r="L300" s="11"/>
      <c r="M300" s="12"/>
      <c r="N300" s="2"/>
      <c r="O300" s="2"/>
      <c r="P300" s="2"/>
      <c r="Q300" s="2"/>
      <c r="R300" s="2"/>
      <c r="S300" s="2"/>
      <c r="T300" s="2"/>
      <c r="U300" s="2"/>
      <c r="V300" s="2"/>
      <c r="W300" s="2"/>
      <c r="X300" s="2"/>
      <c r="Y300" s="2"/>
      <c r="Z300" s="2"/>
      <c r="AA300" s="2"/>
      <c r="AB300" s="2"/>
    </row>
    <row r="301" spans="3:28" ht="12.75" customHeight="1" x14ac:dyDescent="0.25">
      <c r="C301" s="5"/>
      <c r="D301" s="6"/>
      <c r="E301" s="10"/>
      <c r="F301" s="7"/>
      <c r="G301" s="11"/>
      <c r="H301" s="11"/>
      <c r="I301" s="11"/>
      <c r="J301" s="11"/>
      <c r="K301" s="11"/>
      <c r="L301" s="11"/>
      <c r="M301" s="12"/>
      <c r="N301" s="2"/>
      <c r="O301" s="2"/>
      <c r="P301" s="2"/>
      <c r="Q301" s="2"/>
      <c r="R301" s="2"/>
      <c r="S301" s="2"/>
      <c r="T301" s="2"/>
      <c r="U301" s="2"/>
      <c r="V301" s="2"/>
      <c r="W301" s="2"/>
      <c r="X301" s="2"/>
      <c r="Y301" s="2"/>
      <c r="Z301" s="2"/>
      <c r="AA301" s="2"/>
      <c r="AB301" s="2"/>
    </row>
    <row r="302" spans="3:28" ht="12.75" customHeight="1" x14ac:dyDescent="0.25">
      <c r="C302" s="5"/>
      <c r="D302" s="6"/>
      <c r="E302" s="10"/>
      <c r="F302" s="7"/>
      <c r="G302" s="11"/>
      <c r="H302" s="11"/>
      <c r="I302" s="11"/>
      <c r="J302" s="11"/>
      <c r="K302" s="11"/>
      <c r="L302" s="11"/>
      <c r="M302" s="12"/>
      <c r="N302" s="2"/>
      <c r="O302" s="2"/>
      <c r="P302" s="2"/>
      <c r="Q302" s="2"/>
      <c r="R302" s="2"/>
      <c r="S302" s="2"/>
      <c r="T302" s="2"/>
      <c r="U302" s="2"/>
      <c r="V302" s="2"/>
      <c r="W302" s="2"/>
      <c r="X302" s="2"/>
      <c r="Y302" s="2"/>
      <c r="Z302" s="2"/>
      <c r="AA302" s="2"/>
      <c r="AB302" s="2"/>
    </row>
    <row r="303" spans="3:28" ht="12.75" customHeight="1" x14ac:dyDescent="0.25">
      <c r="C303" s="5"/>
      <c r="D303" s="6"/>
      <c r="E303" s="10"/>
      <c r="F303" s="7"/>
      <c r="G303" s="11"/>
      <c r="H303" s="11"/>
      <c r="I303" s="11"/>
      <c r="J303" s="11"/>
      <c r="K303" s="11"/>
      <c r="L303" s="11"/>
      <c r="M303" s="12"/>
      <c r="N303" s="2"/>
      <c r="O303" s="2"/>
      <c r="P303" s="2"/>
      <c r="Q303" s="2"/>
      <c r="R303" s="2"/>
      <c r="S303" s="2"/>
      <c r="T303" s="2"/>
      <c r="U303" s="2"/>
      <c r="V303" s="2"/>
      <c r="W303" s="2"/>
      <c r="X303" s="2"/>
      <c r="Y303" s="2"/>
      <c r="Z303" s="2"/>
      <c r="AA303" s="2"/>
      <c r="AB303" s="2"/>
    </row>
    <row r="304" spans="3:28" ht="12.75" customHeight="1" x14ac:dyDescent="0.25">
      <c r="C304" s="5"/>
      <c r="D304" s="6"/>
      <c r="E304" s="10"/>
      <c r="F304" s="7"/>
      <c r="G304" s="11"/>
      <c r="H304" s="11"/>
      <c r="I304" s="11"/>
      <c r="J304" s="11"/>
      <c r="K304" s="11"/>
      <c r="L304" s="11"/>
      <c r="M304" s="12"/>
      <c r="N304" s="2"/>
      <c r="O304" s="2"/>
      <c r="P304" s="2"/>
      <c r="Q304" s="2"/>
      <c r="R304" s="2"/>
      <c r="S304" s="2"/>
      <c r="T304" s="2"/>
      <c r="U304" s="2"/>
      <c r="V304" s="2"/>
      <c r="W304" s="2"/>
      <c r="X304" s="2"/>
      <c r="Y304" s="2"/>
      <c r="Z304" s="2"/>
      <c r="AA304" s="2"/>
      <c r="AB304" s="2"/>
    </row>
    <row r="305" spans="3:28" ht="12.75" customHeight="1" x14ac:dyDescent="0.25">
      <c r="C305" s="5"/>
      <c r="D305" s="6"/>
      <c r="E305" s="10"/>
      <c r="F305" s="7"/>
      <c r="G305" s="11"/>
      <c r="H305" s="11"/>
      <c r="I305" s="11"/>
      <c r="J305" s="11"/>
      <c r="K305" s="11"/>
      <c r="L305" s="11"/>
      <c r="M305" s="12"/>
      <c r="N305" s="2"/>
      <c r="O305" s="2"/>
      <c r="P305" s="2"/>
      <c r="Q305" s="2"/>
      <c r="R305" s="2"/>
      <c r="S305" s="2"/>
      <c r="T305" s="2"/>
      <c r="U305" s="2"/>
      <c r="V305" s="2"/>
      <c r="W305" s="2"/>
      <c r="X305" s="2"/>
      <c r="Y305" s="2"/>
      <c r="Z305" s="2"/>
      <c r="AA305" s="2"/>
      <c r="AB305" s="2"/>
    </row>
    <row r="306" spans="3:28" ht="12.75" customHeight="1" x14ac:dyDescent="0.25">
      <c r="C306" s="5"/>
      <c r="D306" s="6"/>
      <c r="E306" s="10"/>
      <c r="F306" s="7"/>
      <c r="G306" s="11"/>
      <c r="H306" s="11"/>
      <c r="I306" s="11"/>
      <c r="J306" s="11"/>
      <c r="K306" s="11"/>
      <c r="L306" s="11"/>
      <c r="M306" s="12"/>
      <c r="N306" s="2"/>
      <c r="O306" s="2"/>
      <c r="P306" s="2"/>
      <c r="Q306" s="2"/>
      <c r="R306" s="2"/>
      <c r="S306" s="2"/>
      <c r="T306" s="2"/>
      <c r="U306" s="2"/>
      <c r="V306" s="2"/>
      <c r="W306" s="2"/>
      <c r="X306" s="2"/>
      <c r="Y306" s="2"/>
      <c r="Z306" s="2"/>
      <c r="AA306" s="2"/>
      <c r="AB306" s="2"/>
    </row>
    <row r="307" spans="3:28" ht="12.75" customHeight="1" x14ac:dyDescent="0.25">
      <c r="C307" s="5"/>
      <c r="D307" s="6"/>
      <c r="E307" s="10"/>
      <c r="F307" s="7"/>
      <c r="G307" s="11"/>
      <c r="H307" s="11"/>
      <c r="I307" s="11"/>
      <c r="J307" s="11"/>
      <c r="K307" s="11"/>
      <c r="L307" s="11"/>
      <c r="M307" s="12"/>
      <c r="N307" s="2"/>
      <c r="O307" s="2"/>
      <c r="P307" s="2"/>
      <c r="Q307" s="2"/>
      <c r="R307" s="2"/>
      <c r="S307" s="2"/>
      <c r="T307" s="2"/>
      <c r="U307" s="2"/>
      <c r="V307" s="2"/>
      <c r="W307" s="2"/>
      <c r="X307" s="2"/>
      <c r="Y307" s="2"/>
      <c r="Z307" s="2"/>
      <c r="AA307" s="2"/>
      <c r="AB307" s="2"/>
    </row>
    <row r="308" spans="3:28" ht="12.75" customHeight="1" x14ac:dyDescent="0.25">
      <c r="C308" s="5"/>
      <c r="D308" s="6"/>
      <c r="E308" s="10"/>
      <c r="F308" s="7"/>
      <c r="G308" s="11"/>
      <c r="H308" s="11"/>
      <c r="I308" s="11"/>
      <c r="J308" s="11"/>
      <c r="K308" s="11"/>
      <c r="L308" s="11"/>
      <c r="M308" s="12"/>
      <c r="N308" s="2"/>
      <c r="O308" s="2"/>
      <c r="P308" s="2"/>
      <c r="Q308" s="2"/>
      <c r="R308" s="2"/>
      <c r="S308" s="2"/>
      <c r="T308" s="2"/>
      <c r="U308" s="2"/>
      <c r="V308" s="2"/>
      <c r="W308" s="2"/>
      <c r="X308" s="2"/>
      <c r="Y308" s="2"/>
      <c r="Z308" s="2"/>
      <c r="AA308" s="2"/>
      <c r="AB308" s="2"/>
    </row>
    <row r="309" spans="3:28" ht="12.75" customHeight="1" x14ac:dyDescent="0.25">
      <c r="C309" s="5"/>
      <c r="D309" s="6"/>
      <c r="E309" s="10"/>
      <c r="F309" s="7"/>
      <c r="G309" s="11"/>
      <c r="H309" s="11"/>
      <c r="I309" s="11"/>
      <c r="J309" s="11"/>
      <c r="K309" s="11"/>
      <c r="L309" s="11"/>
      <c r="M309" s="12"/>
      <c r="N309" s="2"/>
      <c r="O309" s="2"/>
      <c r="P309" s="2"/>
      <c r="Q309" s="2"/>
      <c r="R309" s="2"/>
      <c r="S309" s="2"/>
      <c r="T309" s="2"/>
      <c r="U309" s="2"/>
      <c r="V309" s="2"/>
      <c r="W309" s="2"/>
      <c r="X309" s="2"/>
      <c r="Y309" s="2"/>
      <c r="Z309" s="2"/>
      <c r="AA309" s="2"/>
      <c r="AB309" s="2"/>
    </row>
    <row r="310" spans="3:28" ht="12.75" customHeight="1" x14ac:dyDescent="0.25">
      <c r="C310" s="5"/>
      <c r="D310" s="6"/>
      <c r="E310" s="10"/>
      <c r="F310" s="7"/>
      <c r="G310" s="11"/>
      <c r="H310" s="11"/>
      <c r="I310" s="11"/>
      <c r="J310" s="11"/>
      <c r="K310" s="11"/>
      <c r="L310" s="11"/>
      <c r="M310" s="12"/>
      <c r="N310" s="2"/>
      <c r="O310" s="2"/>
      <c r="P310" s="2"/>
      <c r="Q310" s="2"/>
      <c r="R310" s="2"/>
      <c r="S310" s="2"/>
      <c r="T310" s="2"/>
      <c r="U310" s="2"/>
      <c r="V310" s="2"/>
      <c r="W310" s="2"/>
      <c r="X310" s="2"/>
      <c r="Y310" s="2"/>
      <c r="Z310" s="2"/>
      <c r="AA310" s="2"/>
      <c r="AB310" s="2"/>
    </row>
    <row r="311" spans="3:28" ht="12.75" customHeight="1" x14ac:dyDescent="0.25">
      <c r="C311" s="5"/>
      <c r="D311" s="6"/>
      <c r="E311" s="10"/>
      <c r="F311" s="7"/>
      <c r="G311" s="11"/>
      <c r="H311" s="11"/>
      <c r="I311" s="11"/>
      <c r="J311" s="11"/>
      <c r="K311" s="11"/>
      <c r="L311" s="11"/>
      <c r="M311" s="12"/>
      <c r="N311" s="2"/>
      <c r="O311" s="2"/>
      <c r="P311" s="2"/>
      <c r="Q311" s="2"/>
      <c r="R311" s="2"/>
      <c r="S311" s="2"/>
      <c r="T311" s="2"/>
      <c r="U311" s="2"/>
      <c r="V311" s="2"/>
      <c r="W311" s="2"/>
      <c r="X311" s="2"/>
      <c r="Y311" s="2"/>
      <c r="Z311" s="2"/>
      <c r="AA311" s="2"/>
      <c r="AB311" s="2"/>
    </row>
    <row r="312" spans="3:28" ht="12.75" customHeight="1" x14ac:dyDescent="0.25">
      <c r="C312" s="5"/>
      <c r="D312" s="6"/>
      <c r="E312" s="10"/>
      <c r="F312" s="7"/>
      <c r="G312" s="11"/>
      <c r="H312" s="11"/>
      <c r="I312" s="11"/>
      <c r="J312" s="11"/>
      <c r="K312" s="11"/>
      <c r="L312" s="11"/>
      <c r="M312" s="12"/>
      <c r="N312" s="2"/>
      <c r="O312" s="2"/>
      <c r="P312" s="2"/>
      <c r="Q312" s="2"/>
      <c r="R312" s="2"/>
      <c r="S312" s="2"/>
      <c r="T312" s="2"/>
      <c r="U312" s="2"/>
      <c r="V312" s="2"/>
      <c r="W312" s="2"/>
      <c r="X312" s="2"/>
      <c r="Y312" s="2"/>
      <c r="Z312" s="2"/>
      <c r="AA312" s="2"/>
      <c r="AB312" s="2"/>
    </row>
    <row r="313" spans="3:28" ht="12.75" customHeight="1" x14ac:dyDescent="0.25">
      <c r="C313" s="5"/>
      <c r="D313" s="6"/>
      <c r="E313" s="10"/>
      <c r="F313" s="7"/>
      <c r="G313" s="11"/>
      <c r="H313" s="11"/>
      <c r="I313" s="11"/>
      <c r="J313" s="11"/>
      <c r="K313" s="11"/>
      <c r="L313" s="11"/>
      <c r="M313" s="12"/>
      <c r="N313" s="2"/>
      <c r="O313" s="2"/>
      <c r="P313" s="2"/>
      <c r="Q313" s="2"/>
      <c r="R313" s="2"/>
      <c r="S313" s="2"/>
      <c r="T313" s="2"/>
      <c r="U313" s="2"/>
      <c r="V313" s="2"/>
      <c r="W313" s="2"/>
      <c r="X313" s="2"/>
      <c r="Y313" s="2"/>
      <c r="Z313" s="2"/>
      <c r="AA313" s="2"/>
      <c r="AB313" s="2"/>
    </row>
    <row r="314" spans="3:28" ht="12.75" customHeight="1" x14ac:dyDescent="0.25">
      <c r="C314" s="5"/>
      <c r="D314" s="6"/>
      <c r="E314" s="10"/>
      <c r="F314" s="7"/>
      <c r="G314" s="11"/>
      <c r="H314" s="11"/>
      <c r="I314" s="11"/>
      <c r="J314" s="11"/>
      <c r="K314" s="11"/>
      <c r="L314" s="11"/>
      <c r="M314" s="12"/>
      <c r="N314" s="2"/>
      <c r="O314" s="2"/>
      <c r="P314" s="2"/>
      <c r="Q314" s="2"/>
      <c r="R314" s="2"/>
      <c r="S314" s="2"/>
      <c r="T314" s="2"/>
      <c r="U314" s="2"/>
      <c r="V314" s="2"/>
      <c r="W314" s="2"/>
      <c r="X314" s="2"/>
      <c r="Y314" s="2"/>
      <c r="Z314" s="2"/>
      <c r="AA314" s="2"/>
      <c r="AB314" s="2"/>
    </row>
    <row r="315" spans="3:28" ht="12.75" customHeight="1" x14ac:dyDescent="0.25">
      <c r="C315" s="5"/>
      <c r="D315" s="6"/>
      <c r="E315" s="10"/>
      <c r="F315" s="7"/>
      <c r="G315" s="11"/>
      <c r="H315" s="11"/>
      <c r="I315" s="11"/>
      <c r="J315" s="11"/>
      <c r="K315" s="11"/>
      <c r="L315" s="11"/>
      <c r="M315" s="12"/>
      <c r="N315" s="2"/>
      <c r="O315" s="2"/>
      <c r="P315" s="2"/>
      <c r="Q315" s="2"/>
      <c r="R315" s="2"/>
      <c r="S315" s="2"/>
      <c r="T315" s="2"/>
      <c r="U315" s="2"/>
      <c r="V315" s="2"/>
      <c r="W315" s="2"/>
      <c r="X315" s="2"/>
      <c r="Y315" s="2"/>
      <c r="Z315" s="2"/>
      <c r="AA315" s="2"/>
      <c r="AB315" s="2"/>
    </row>
    <row r="316" spans="3:28" ht="12.75" customHeight="1" x14ac:dyDescent="0.25">
      <c r="C316" s="5"/>
      <c r="D316" s="6"/>
      <c r="E316" s="10"/>
      <c r="F316" s="7"/>
      <c r="G316" s="11"/>
      <c r="H316" s="11"/>
      <c r="I316" s="11"/>
      <c r="J316" s="11"/>
      <c r="K316" s="11"/>
      <c r="L316" s="11"/>
      <c r="M316" s="12"/>
      <c r="N316" s="2"/>
      <c r="O316" s="2"/>
      <c r="P316" s="2"/>
      <c r="Q316" s="2"/>
      <c r="R316" s="2"/>
      <c r="S316" s="2"/>
      <c r="T316" s="2"/>
      <c r="U316" s="2"/>
      <c r="V316" s="2"/>
      <c r="W316" s="2"/>
      <c r="X316" s="2"/>
      <c r="Y316" s="2"/>
      <c r="Z316" s="2"/>
      <c r="AA316" s="2"/>
      <c r="AB316" s="2"/>
    </row>
    <row r="317" spans="3:28" ht="12.75" customHeight="1" x14ac:dyDescent="0.25">
      <c r="C317" s="5"/>
      <c r="D317" s="6"/>
      <c r="E317" s="10"/>
      <c r="F317" s="7"/>
      <c r="G317" s="11"/>
      <c r="H317" s="11"/>
      <c r="I317" s="11"/>
      <c r="J317" s="11"/>
      <c r="K317" s="11"/>
      <c r="L317" s="11"/>
      <c r="M317" s="12"/>
      <c r="N317" s="2"/>
      <c r="O317" s="2"/>
      <c r="P317" s="2"/>
      <c r="Q317" s="2"/>
      <c r="R317" s="2"/>
      <c r="S317" s="2"/>
      <c r="T317" s="2"/>
      <c r="U317" s="2"/>
      <c r="V317" s="2"/>
      <c r="W317" s="2"/>
      <c r="X317" s="2"/>
      <c r="Y317" s="2"/>
      <c r="Z317" s="2"/>
      <c r="AA317" s="2"/>
      <c r="AB317" s="2"/>
    </row>
    <row r="318" spans="3:28" ht="12.75" customHeight="1" x14ac:dyDescent="0.25">
      <c r="C318" s="5"/>
      <c r="D318" s="6"/>
      <c r="E318" s="10"/>
      <c r="F318" s="7"/>
      <c r="G318" s="11"/>
      <c r="H318" s="11"/>
      <c r="I318" s="11"/>
      <c r="J318" s="11"/>
      <c r="K318" s="11"/>
      <c r="L318" s="11"/>
      <c r="M318" s="12"/>
      <c r="N318" s="2"/>
      <c r="O318" s="2"/>
      <c r="P318" s="2"/>
      <c r="Q318" s="2"/>
      <c r="R318" s="2"/>
      <c r="S318" s="2"/>
      <c r="T318" s="2"/>
      <c r="U318" s="2"/>
      <c r="V318" s="2"/>
      <c r="W318" s="2"/>
      <c r="X318" s="2"/>
      <c r="Y318" s="2"/>
      <c r="Z318" s="2"/>
      <c r="AA318" s="2"/>
      <c r="AB318" s="2"/>
    </row>
    <row r="319" spans="3:28" ht="12.75" customHeight="1" x14ac:dyDescent="0.25">
      <c r="C319" s="5"/>
      <c r="D319" s="6"/>
      <c r="E319" s="10"/>
      <c r="F319" s="7"/>
      <c r="G319" s="11"/>
      <c r="H319" s="11"/>
      <c r="I319" s="11"/>
      <c r="J319" s="11"/>
      <c r="K319" s="11"/>
      <c r="L319" s="11"/>
      <c r="M319" s="12"/>
      <c r="N319" s="2"/>
      <c r="O319" s="2"/>
      <c r="P319" s="2"/>
      <c r="Q319" s="2"/>
      <c r="R319" s="2"/>
      <c r="S319" s="2"/>
      <c r="T319" s="2"/>
      <c r="U319" s="2"/>
      <c r="V319" s="2"/>
      <c r="W319" s="2"/>
      <c r="X319" s="2"/>
      <c r="Y319" s="2"/>
      <c r="Z319" s="2"/>
      <c r="AA319" s="2"/>
      <c r="AB319" s="2"/>
    </row>
    <row r="320" spans="3:28" ht="12.75" customHeight="1" x14ac:dyDescent="0.25">
      <c r="C320" s="5"/>
      <c r="D320" s="6"/>
      <c r="E320" s="10"/>
      <c r="F320" s="7"/>
      <c r="G320" s="11"/>
      <c r="H320" s="11"/>
      <c r="I320" s="11"/>
      <c r="J320" s="11"/>
      <c r="K320" s="11"/>
      <c r="L320" s="11"/>
      <c r="M320" s="12"/>
      <c r="N320" s="2"/>
      <c r="O320" s="2"/>
      <c r="P320" s="2"/>
      <c r="Q320" s="2"/>
      <c r="R320" s="2"/>
      <c r="S320" s="2"/>
      <c r="T320" s="2"/>
      <c r="U320" s="2"/>
      <c r="V320" s="2"/>
      <c r="W320" s="2"/>
      <c r="X320" s="2"/>
      <c r="Y320" s="2"/>
      <c r="Z320" s="2"/>
      <c r="AA320" s="2"/>
      <c r="AB320" s="2"/>
    </row>
    <row r="321" spans="3:28" ht="12.75" customHeight="1" x14ac:dyDescent="0.25">
      <c r="C321" s="5"/>
      <c r="D321" s="6"/>
      <c r="E321" s="10"/>
      <c r="F321" s="7"/>
      <c r="G321" s="11"/>
      <c r="H321" s="11"/>
      <c r="I321" s="11"/>
      <c r="J321" s="11"/>
      <c r="K321" s="11"/>
      <c r="L321" s="11"/>
      <c r="M321" s="12"/>
      <c r="N321" s="2"/>
      <c r="O321" s="2"/>
      <c r="P321" s="2"/>
      <c r="Q321" s="2"/>
      <c r="R321" s="2"/>
      <c r="S321" s="2"/>
      <c r="T321" s="2"/>
      <c r="U321" s="2"/>
      <c r="V321" s="2"/>
      <c r="W321" s="2"/>
      <c r="X321" s="2"/>
      <c r="Y321" s="2"/>
      <c r="Z321" s="2"/>
      <c r="AA321" s="2"/>
      <c r="AB321" s="2"/>
    </row>
    <row r="322" spans="3:28" ht="12.75" customHeight="1" x14ac:dyDescent="0.25">
      <c r="C322" s="5"/>
      <c r="D322" s="6"/>
      <c r="E322" s="10"/>
      <c r="F322" s="7"/>
      <c r="G322" s="11"/>
      <c r="H322" s="11"/>
      <c r="I322" s="11"/>
      <c r="J322" s="11"/>
      <c r="K322" s="11"/>
      <c r="L322" s="11"/>
      <c r="M322" s="12"/>
      <c r="N322" s="2"/>
      <c r="O322" s="2"/>
      <c r="P322" s="2"/>
      <c r="Q322" s="2"/>
      <c r="R322" s="2"/>
      <c r="S322" s="2"/>
      <c r="T322" s="2"/>
      <c r="U322" s="2"/>
      <c r="V322" s="2"/>
      <c r="W322" s="2"/>
      <c r="X322" s="2"/>
      <c r="Y322" s="2"/>
      <c r="Z322" s="2"/>
      <c r="AA322" s="2"/>
      <c r="AB322" s="2"/>
    </row>
    <row r="323" spans="3:28" ht="12.75" customHeight="1" x14ac:dyDescent="0.25">
      <c r="C323" s="5"/>
      <c r="D323" s="6"/>
      <c r="E323" s="10"/>
      <c r="F323" s="7"/>
      <c r="G323" s="11"/>
      <c r="H323" s="11"/>
      <c r="I323" s="11"/>
      <c r="J323" s="11"/>
      <c r="K323" s="11"/>
      <c r="L323" s="11"/>
      <c r="M323" s="12"/>
      <c r="N323" s="2"/>
      <c r="O323" s="2"/>
      <c r="P323" s="2"/>
      <c r="Q323" s="2"/>
      <c r="R323" s="2"/>
      <c r="S323" s="2"/>
      <c r="T323" s="2"/>
      <c r="U323" s="2"/>
      <c r="V323" s="2"/>
      <c r="W323" s="2"/>
      <c r="X323" s="2"/>
      <c r="Y323" s="2"/>
      <c r="Z323" s="2"/>
      <c r="AA323" s="2"/>
      <c r="AB323" s="2"/>
    </row>
    <row r="324" spans="3:28" ht="12.75" customHeight="1" x14ac:dyDescent="0.25">
      <c r="C324" s="5"/>
      <c r="D324" s="6"/>
      <c r="E324" s="10"/>
      <c r="F324" s="7"/>
      <c r="G324" s="11"/>
      <c r="H324" s="11"/>
      <c r="I324" s="11"/>
      <c r="J324" s="11"/>
      <c r="K324" s="11"/>
      <c r="L324" s="11"/>
      <c r="M324" s="12"/>
      <c r="N324" s="2"/>
      <c r="O324" s="2"/>
      <c r="P324" s="2"/>
      <c r="Q324" s="2"/>
      <c r="R324" s="2"/>
      <c r="S324" s="2"/>
      <c r="T324" s="2"/>
      <c r="U324" s="2"/>
      <c r="V324" s="2"/>
      <c r="W324" s="2"/>
      <c r="X324" s="2"/>
      <c r="Y324" s="2"/>
      <c r="Z324" s="2"/>
      <c r="AA324" s="2"/>
      <c r="AB324" s="2"/>
    </row>
    <row r="325" spans="3:28" ht="12.75" customHeight="1" x14ac:dyDescent="0.25">
      <c r="C325" s="5"/>
      <c r="D325" s="6"/>
      <c r="E325" s="10"/>
      <c r="F325" s="7"/>
      <c r="G325" s="11"/>
      <c r="H325" s="11"/>
      <c r="I325" s="11"/>
      <c r="J325" s="11"/>
      <c r="K325" s="11"/>
      <c r="L325" s="11"/>
      <c r="M325" s="12"/>
      <c r="N325" s="2"/>
      <c r="O325" s="2"/>
      <c r="P325" s="2"/>
      <c r="Q325" s="2"/>
      <c r="R325" s="2"/>
      <c r="S325" s="2"/>
      <c r="T325" s="2"/>
      <c r="U325" s="2"/>
      <c r="V325" s="2"/>
      <c r="W325" s="2"/>
      <c r="X325" s="2"/>
      <c r="Y325" s="2"/>
      <c r="Z325" s="2"/>
      <c r="AA325" s="2"/>
      <c r="AB325" s="2"/>
    </row>
    <row r="326" spans="3:28" ht="12.75" customHeight="1" x14ac:dyDescent="0.25">
      <c r="C326" s="5"/>
      <c r="D326" s="6"/>
      <c r="E326" s="10"/>
      <c r="F326" s="7"/>
      <c r="G326" s="11"/>
      <c r="H326" s="11"/>
      <c r="I326" s="11"/>
      <c r="J326" s="11"/>
      <c r="K326" s="11"/>
      <c r="L326" s="11"/>
      <c r="M326" s="12"/>
      <c r="N326" s="2"/>
      <c r="O326" s="2"/>
      <c r="P326" s="2"/>
      <c r="Q326" s="2"/>
      <c r="R326" s="2"/>
      <c r="S326" s="2"/>
      <c r="T326" s="2"/>
      <c r="U326" s="2"/>
      <c r="V326" s="2"/>
      <c r="W326" s="2"/>
      <c r="X326" s="2"/>
      <c r="Y326" s="2"/>
      <c r="Z326" s="2"/>
      <c r="AA326" s="2"/>
      <c r="AB326" s="2"/>
    </row>
    <row r="327" spans="3:28" ht="12.75" customHeight="1" x14ac:dyDescent="0.25">
      <c r="C327" s="5"/>
      <c r="D327" s="6"/>
      <c r="E327" s="10"/>
      <c r="F327" s="7"/>
      <c r="G327" s="11"/>
      <c r="H327" s="11"/>
      <c r="I327" s="11"/>
      <c r="J327" s="11"/>
      <c r="K327" s="11"/>
      <c r="L327" s="11"/>
      <c r="M327" s="12"/>
      <c r="N327" s="2"/>
      <c r="O327" s="2"/>
      <c r="P327" s="2"/>
      <c r="Q327" s="2"/>
      <c r="R327" s="2"/>
      <c r="S327" s="2"/>
      <c r="T327" s="2"/>
      <c r="U327" s="2"/>
      <c r="V327" s="2"/>
      <c r="W327" s="2"/>
      <c r="X327" s="2"/>
      <c r="Y327" s="2"/>
      <c r="Z327" s="2"/>
      <c r="AA327" s="2"/>
      <c r="AB327" s="2"/>
    </row>
    <row r="328" spans="3:28" ht="12.75" customHeight="1" x14ac:dyDescent="0.25">
      <c r="C328" s="5"/>
      <c r="D328" s="6"/>
      <c r="E328" s="10"/>
      <c r="F328" s="7"/>
      <c r="G328" s="11"/>
      <c r="H328" s="11"/>
      <c r="I328" s="11"/>
      <c r="J328" s="11"/>
      <c r="K328" s="11"/>
      <c r="L328" s="11"/>
      <c r="M328" s="12"/>
      <c r="N328" s="2"/>
      <c r="O328" s="2"/>
      <c r="P328" s="2"/>
      <c r="Q328" s="2"/>
      <c r="R328" s="2"/>
      <c r="S328" s="2"/>
      <c r="T328" s="2"/>
      <c r="U328" s="2"/>
      <c r="V328" s="2"/>
      <c r="W328" s="2"/>
      <c r="X328" s="2"/>
      <c r="Y328" s="2"/>
      <c r="Z328" s="2"/>
      <c r="AA328" s="2"/>
      <c r="AB328" s="2"/>
    </row>
    <row r="329" spans="3:28" ht="12.75" customHeight="1" x14ac:dyDescent="0.25">
      <c r="C329" s="5"/>
      <c r="D329" s="6"/>
      <c r="E329" s="10"/>
      <c r="F329" s="7"/>
      <c r="G329" s="11"/>
      <c r="H329" s="11"/>
      <c r="I329" s="11"/>
      <c r="J329" s="11"/>
      <c r="K329" s="11"/>
      <c r="L329" s="11"/>
      <c r="M329" s="12"/>
      <c r="N329" s="2"/>
      <c r="O329" s="2"/>
      <c r="P329" s="2"/>
      <c r="Q329" s="2"/>
      <c r="R329" s="2"/>
      <c r="S329" s="2"/>
      <c r="T329" s="2"/>
      <c r="U329" s="2"/>
      <c r="V329" s="2"/>
      <c r="W329" s="2"/>
      <c r="X329" s="2"/>
      <c r="Y329" s="2"/>
      <c r="Z329" s="2"/>
      <c r="AA329" s="2"/>
      <c r="AB329" s="2"/>
    </row>
    <row r="330" spans="3:28" ht="12.75" customHeight="1" x14ac:dyDescent="0.25">
      <c r="C330" s="5"/>
      <c r="D330" s="6"/>
      <c r="E330" s="10"/>
      <c r="F330" s="7"/>
      <c r="G330" s="11"/>
      <c r="H330" s="11"/>
      <c r="I330" s="11"/>
      <c r="J330" s="11"/>
      <c r="K330" s="11"/>
      <c r="L330" s="11"/>
      <c r="M330" s="12"/>
      <c r="N330" s="2"/>
      <c r="O330" s="2"/>
      <c r="P330" s="2"/>
      <c r="Q330" s="2"/>
      <c r="R330" s="2"/>
      <c r="S330" s="2"/>
      <c r="T330" s="2"/>
      <c r="U330" s="2"/>
      <c r="V330" s="2"/>
      <c r="W330" s="2"/>
      <c r="X330" s="2"/>
      <c r="Y330" s="2"/>
      <c r="Z330" s="2"/>
      <c r="AA330" s="2"/>
      <c r="AB330" s="2"/>
    </row>
    <row r="331" spans="3:28" ht="12.75" customHeight="1" x14ac:dyDescent="0.25">
      <c r="C331" s="5"/>
      <c r="D331" s="6"/>
      <c r="E331" s="10"/>
      <c r="F331" s="7"/>
      <c r="G331" s="11"/>
      <c r="H331" s="11"/>
      <c r="I331" s="11"/>
      <c r="J331" s="11"/>
      <c r="K331" s="11"/>
      <c r="L331" s="11"/>
      <c r="M331" s="12"/>
      <c r="N331" s="2"/>
      <c r="O331" s="2"/>
      <c r="P331" s="2"/>
      <c r="Q331" s="2"/>
      <c r="R331" s="2"/>
      <c r="S331" s="2"/>
      <c r="T331" s="2"/>
      <c r="U331" s="2"/>
      <c r="V331" s="2"/>
      <c r="W331" s="2"/>
      <c r="X331" s="2"/>
      <c r="Y331" s="2"/>
      <c r="Z331" s="2"/>
      <c r="AA331" s="2"/>
      <c r="AB331" s="2"/>
    </row>
    <row r="332" spans="3:28" ht="12.75" customHeight="1" x14ac:dyDescent="0.25">
      <c r="C332" s="5"/>
      <c r="D332" s="6"/>
      <c r="E332" s="10"/>
      <c r="F332" s="7"/>
      <c r="G332" s="11"/>
      <c r="H332" s="11"/>
      <c r="I332" s="11"/>
      <c r="J332" s="11"/>
      <c r="K332" s="11"/>
      <c r="L332" s="11"/>
      <c r="M332" s="12"/>
      <c r="N332" s="2"/>
      <c r="O332" s="2"/>
      <c r="P332" s="2"/>
      <c r="Q332" s="2"/>
      <c r="R332" s="2"/>
      <c r="S332" s="2"/>
      <c r="T332" s="2"/>
      <c r="U332" s="2"/>
      <c r="V332" s="2"/>
      <c r="W332" s="2"/>
      <c r="X332" s="2"/>
      <c r="Y332" s="2"/>
      <c r="Z332" s="2"/>
      <c r="AA332" s="2"/>
      <c r="AB332" s="2"/>
    </row>
    <row r="333" spans="3:28" ht="12.75" customHeight="1" x14ac:dyDescent="0.25">
      <c r="C333" s="5"/>
      <c r="D333" s="6"/>
      <c r="E333" s="10"/>
      <c r="F333" s="7"/>
      <c r="G333" s="11"/>
      <c r="H333" s="11"/>
      <c r="I333" s="11"/>
      <c r="J333" s="11"/>
      <c r="K333" s="11"/>
      <c r="L333" s="11"/>
      <c r="M333" s="12"/>
      <c r="N333" s="2"/>
      <c r="O333" s="2"/>
      <c r="P333" s="2"/>
      <c r="Q333" s="2"/>
      <c r="R333" s="2"/>
      <c r="S333" s="2"/>
      <c r="T333" s="2"/>
      <c r="U333" s="2"/>
      <c r="V333" s="2"/>
      <c r="W333" s="2"/>
      <c r="X333" s="2"/>
      <c r="Y333" s="2"/>
      <c r="Z333" s="2"/>
      <c r="AA333" s="2"/>
      <c r="AB333" s="2"/>
    </row>
    <row r="334" spans="3:28" ht="12.75" customHeight="1" x14ac:dyDescent="0.25">
      <c r="C334" s="5"/>
      <c r="D334" s="6"/>
      <c r="E334" s="10"/>
      <c r="F334" s="7"/>
      <c r="G334" s="11"/>
      <c r="H334" s="11"/>
      <c r="I334" s="11"/>
      <c r="J334" s="11"/>
      <c r="K334" s="11"/>
      <c r="L334" s="11"/>
      <c r="M334" s="12"/>
      <c r="N334" s="2"/>
      <c r="O334" s="2"/>
      <c r="P334" s="2"/>
      <c r="Q334" s="2"/>
      <c r="R334" s="2"/>
      <c r="S334" s="2"/>
      <c r="T334" s="2"/>
      <c r="U334" s="2"/>
      <c r="V334" s="2"/>
      <c r="W334" s="2"/>
      <c r="X334" s="2"/>
      <c r="Y334" s="2"/>
      <c r="Z334" s="2"/>
      <c r="AA334" s="2"/>
      <c r="AB334" s="2"/>
    </row>
    <row r="335" spans="3:28" ht="12.75" customHeight="1" x14ac:dyDescent="0.25">
      <c r="C335" s="5"/>
      <c r="D335" s="6"/>
      <c r="E335" s="10"/>
      <c r="F335" s="7"/>
      <c r="G335" s="11"/>
      <c r="H335" s="11"/>
      <c r="I335" s="11"/>
      <c r="J335" s="11"/>
      <c r="K335" s="11"/>
      <c r="L335" s="11"/>
      <c r="M335" s="12"/>
      <c r="N335" s="2"/>
      <c r="O335" s="2"/>
      <c r="P335" s="2"/>
      <c r="Q335" s="2"/>
      <c r="R335" s="2"/>
      <c r="S335" s="2"/>
      <c r="T335" s="2"/>
      <c r="U335" s="2"/>
      <c r="V335" s="2"/>
      <c r="W335" s="2"/>
      <c r="X335" s="2"/>
      <c r="Y335" s="2"/>
      <c r="Z335" s="2"/>
      <c r="AA335" s="2"/>
      <c r="AB335" s="2"/>
    </row>
    <row r="336" spans="3:28" ht="12.75" customHeight="1" x14ac:dyDescent="0.25">
      <c r="C336" s="5"/>
      <c r="D336" s="6"/>
      <c r="E336" s="10"/>
      <c r="F336" s="7"/>
      <c r="G336" s="11"/>
      <c r="H336" s="11"/>
      <c r="I336" s="11"/>
      <c r="J336" s="11"/>
      <c r="K336" s="11"/>
      <c r="L336" s="11"/>
      <c r="M336" s="12"/>
      <c r="N336" s="2"/>
      <c r="O336" s="2"/>
      <c r="P336" s="2"/>
      <c r="Q336" s="2"/>
      <c r="R336" s="2"/>
      <c r="S336" s="2"/>
      <c r="T336" s="2"/>
      <c r="U336" s="2"/>
      <c r="V336" s="2"/>
      <c r="W336" s="2"/>
      <c r="X336" s="2"/>
      <c r="Y336" s="2"/>
      <c r="Z336" s="2"/>
      <c r="AA336" s="2"/>
      <c r="AB336" s="2"/>
    </row>
    <row r="337" spans="3:28" ht="12.75" customHeight="1" x14ac:dyDescent="0.25">
      <c r="C337" s="5"/>
      <c r="D337" s="6"/>
      <c r="E337" s="10"/>
      <c r="F337" s="7"/>
      <c r="G337" s="11"/>
      <c r="H337" s="11"/>
      <c r="I337" s="11"/>
      <c r="J337" s="11"/>
      <c r="K337" s="11"/>
      <c r="L337" s="11"/>
      <c r="M337" s="12"/>
      <c r="N337" s="2"/>
      <c r="O337" s="2"/>
      <c r="P337" s="2"/>
      <c r="Q337" s="2"/>
      <c r="R337" s="2"/>
      <c r="S337" s="2"/>
      <c r="T337" s="2"/>
      <c r="U337" s="2"/>
      <c r="V337" s="2"/>
      <c r="W337" s="2"/>
      <c r="X337" s="2"/>
      <c r="Y337" s="2"/>
      <c r="Z337" s="2"/>
      <c r="AA337" s="2"/>
      <c r="AB337" s="2"/>
    </row>
    <row r="338" spans="3:28" ht="12.75" customHeight="1" x14ac:dyDescent="0.25">
      <c r="C338" s="5"/>
      <c r="D338" s="6"/>
      <c r="E338" s="10"/>
      <c r="F338" s="7"/>
      <c r="G338" s="11"/>
      <c r="H338" s="11"/>
      <c r="I338" s="11"/>
      <c r="J338" s="11"/>
      <c r="K338" s="11"/>
      <c r="L338" s="11"/>
      <c r="M338" s="12"/>
      <c r="N338" s="2"/>
      <c r="O338" s="2"/>
      <c r="P338" s="2"/>
      <c r="Q338" s="2"/>
      <c r="R338" s="2"/>
      <c r="S338" s="2"/>
      <c r="T338" s="2"/>
      <c r="U338" s="2"/>
      <c r="V338" s="2"/>
      <c r="W338" s="2"/>
      <c r="X338" s="2"/>
      <c r="Y338" s="2"/>
      <c r="Z338" s="2"/>
      <c r="AA338" s="2"/>
      <c r="AB338" s="2"/>
    </row>
    <row r="339" spans="3:28" ht="12.75" customHeight="1" x14ac:dyDescent="0.25">
      <c r="C339" s="5"/>
      <c r="D339" s="6"/>
      <c r="E339" s="10"/>
      <c r="F339" s="7"/>
      <c r="G339" s="11"/>
      <c r="H339" s="11"/>
      <c r="I339" s="11"/>
      <c r="J339" s="11"/>
      <c r="K339" s="11"/>
      <c r="L339" s="11"/>
      <c r="M339" s="12"/>
      <c r="N339" s="2"/>
      <c r="O339" s="2"/>
      <c r="P339" s="2"/>
      <c r="Q339" s="2"/>
      <c r="R339" s="2"/>
      <c r="S339" s="2"/>
      <c r="T339" s="2"/>
      <c r="U339" s="2"/>
      <c r="V339" s="2"/>
      <c r="W339" s="2"/>
      <c r="X339" s="2"/>
      <c r="Y339" s="2"/>
      <c r="Z339" s="2"/>
      <c r="AA339" s="2"/>
      <c r="AB339" s="2"/>
    </row>
    <row r="340" spans="3:28" ht="12.75" customHeight="1" x14ac:dyDescent="0.25">
      <c r="C340" s="5"/>
      <c r="D340" s="6"/>
      <c r="E340" s="10"/>
      <c r="F340" s="7"/>
      <c r="G340" s="11"/>
      <c r="H340" s="11"/>
      <c r="I340" s="11"/>
      <c r="J340" s="11"/>
      <c r="K340" s="11"/>
      <c r="L340" s="11"/>
      <c r="M340" s="12"/>
      <c r="N340" s="2"/>
      <c r="O340" s="2"/>
      <c r="P340" s="2"/>
      <c r="Q340" s="2"/>
      <c r="R340" s="2"/>
      <c r="S340" s="2"/>
      <c r="T340" s="2"/>
      <c r="U340" s="2"/>
      <c r="V340" s="2"/>
      <c r="W340" s="2"/>
      <c r="X340" s="2"/>
      <c r="Y340" s="2"/>
      <c r="Z340" s="2"/>
      <c r="AA340" s="2"/>
      <c r="AB340" s="2"/>
    </row>
    <row r="341" spans="3:28" ht="12.75" customHeight="1" x14ac:dyDescent="0.25">
      <c r="C341" s="5"/>
      <c r="D341" s="6"/>
      <c r="E341" s="10"/>
      <c r="F341" s="7"/>
      <c r="G341" s="11"/>
      <c r="H341" s="11"/>
      <c r="I341" s="11"/>
      <c r="J341" s="11"/>
      <c r="K341" s="11"/>
      <c r="L341" s="11"/>
      <c r="M341" s="12"/>
      <c r="N341" s="2"/>
      <c r="O341" s="2"/>
      <c r="P341" s="2"/>
      <c r="Q341" s="2"/>
      <c r="R341" s="2"/>
      <c r="S341" s="2"/>
      <c r="T341" s="2"/>
      <c r="U341" s="2"/>
      <c r="V341" s="2"/>
      <c r="W341" s="2"/>
      <c r="X341" s="2"/>
      <c r="Y341" s="2"/>
      <c r="Z341" s="2"/>
      <c r="AA341" s="2"/>
      <c r="AB341" s="2"/>
    </row>
    <row r="342" spans="3:28" ht="12.75" customHeight="1" x14ac:dyDescent="0.25">
      <c r="C342" s="5"/>
      <c r="D342" s="6"/>
      <c r="E342" s="10"/>
      <c r="F342" s="7"/>
      <c r="G342" s="11"/>
      <c r="H342" s="11"/>
      <c r="I342" s="11"/>
      <c r="J342" s="11"/>
      <c r="K342" s="11"/>
      <c r="L342" s="11"/>
      <c r="M342" s="12"/>
      <c r="N342" s="2"/>
      <c r="O342" s="2"/>
      <c r="P342" s="2"/>
      <c r="Q342" s="2"/>
      <c r="R342" s="2"/>
      <c r="S342" s="2"/>
      <c r="T342" s="2"/>
      <c r="U342" s="2"/>
      <c r="V342" s="2"/>
      <c r="W342" s="2"/>
      <c r="X342" s="2"/>
      <c r="Y342" s="2"/>
      <c r="Z342" s="2"/>
      <c r="AA342" s="2"/>
      <c r="AB342" s="2"/>
    </row>
    <row r="343" spans="3:28" ht="12.75" customHeight="1" x14ac:dyDescent="0.25">
      <c r="C343" s="5"/>
      <c r="D343" s="6"/>
      <c r="E343" s="10"/>
      <c r="F343" s="7"/>
      <c r="G343" s="11"/>
      <c r="H343" s="11"/>
      <c r="I343" s="11"/>
      <c r="J343" s="11"/>
      <c r="K343" s="11"/>
      <c r="L343" s="11"/>
      <c r="M343" s="12"/>
      <c r="N343" s="2"/>
      <c r="O343" s="2"/>
      <c r="P343" s="2"/>
      <c r="Q343" s="2"/>
      <c r="R343" s="2"/>
      <c r="S343" s="2"/>
      <c r="T343" s="2"/>
      <c r="U343" s="2"/>
      <c r="V343" s="2"/>
      <c r="W343" s="2"/>
      <c r="X343" s="2"/>
      <c r="Y343" s="2"/>
      <c r="Z343" s="2"/>
      <c r="AA343" s="2"/>
      <c r="AB343" s="2"/>
    </row>
    <row r="344" spans="3:28" ht="12.75" customHeight="1" x14ac:dyDescent="0.25">
      <c r="C344" s="5"/>
      <c r="D344" s="6"/>
      <c r="E344" s="10"/>
      <c r="F344" s="7"/>
      <c r="G344" s="11"/>
      <c r="H344" s="11"/>
      <c r="I344" s="11"/>
      <c r="J344" s="11"/>
      <c r="K344" s="11"/>
      <c r="L344" s="11"/>
      <c r="M344" s="12"/>
      <c r="N344" s="2"/>
      <c r="O344" s="2"/>
      <c r="P344" s="2"/>
      <c r="Q344" s="2"/>
      <c r="R344" s="2"/>
      <c r="S344" s="2"/>
      <c r="T344" s="2"/>
      <c r="U344" s="2"/>
      <c r="V344" s="2"/>
      <c r="W344" s="2"/>
      <c r="X344" s="2"/>
      <c r="Y344" s="2"/>
      <c r="Z344" s="2"/>
      <c r="AA344" s="2"/>
      <c r="AB344" s="2"/>
    </row>
    <row r="345" spans="3:28" ht="12.75" customHeight="1" x14ac:dyDescent="0.25">
      <c r="C345" s="5"/>
      <c r="D345" s="6"/>
      <c r="E345" s="10"/>
      <c r="F345" s="7"/>
      <c r="G345" s="11"/>
      <c r="H345" s="11"/>
      <c r="I345" s="11"/>
      <c r="J345" s="11"/>
      <c r="K345" s="11"/>
      <c r="L345" s="11"/>
      <c r="M345" s="12"/>
      <c r="N345" s="2"/>
      <c r="O345" s="2"/>
      <c r="P345" s="2"/>
      <c r="Q345" s="2"/>
      <c r="R345" s="2"/>
      <c r="S345" s="2"/>
      <c r="T345" s="2"/>
      <c r="U345" s="2"/>
      <c r="V345" s="2"/>
      <c r="W345" s="2"/>
      <c r="X345" s="2"/>
      <c r="Y345" s="2"/>
      <c r="Z345" s="2"/>
      <c r="AA345" s="2"/>
      <c r="AB345" s="2"/>
    </row>
    <row r="346" spans="3:28" ht="12.75" customHeight="1" x14ac:dyDescent="0.25">
      <c r="C346" s="5"/>
      <c r="D346" s="6"/>
      <c r="E346" s="10"/>
      <c r="F346" s="7"/>
      <c r="G346" s="11"/>
      <c r="H346" s="11"/>
      <c r="I346" s="11"/>
      <c r="J346" s="11"/>
      <c r="K346" s="11"/>
      <c r="L346" s="11"/>
      <c r="M346" s="12"/>
      <c r="N346" s="2"/>
      <c r="O346" s="2"/>
      <c r="P346" s="2"/>
      <c r="Q346" s="2"/>
      <c r="R346" s="2"/>
      <c r="S346" s="2"/>
      <c r="T346" s="2"/>
      <c r="U346" s="2"/>
      <c r="V346" s="2"/>
      <c r="W346" s="2"/>
      <c r="X346" s="2"/>
      <c r="Y346" s="2"/>
      <c r="Z346" s="2"/>
      <c r="AA346" s="2"/>
      <c r="AB346" s="2"/>
    </row>
    <row r="347" spans="3:28" ht="12.75" customHeight="1" x14ac:dyDescent="0.25">
      <c r="C347" s="5"/>
      <c r="D347" s="6"/>
      <c r="E347" s="10"/>
      <c r="F347" s="7"/>
      <c r="G347" s="11"/>
      <c r="H347" s="11"/>
      <c r="I347" s="11"/>
      <c r="J347" s="11"/>
      <c r="K347" s="11"/>
      <c r="L347" s="11"/>
      <c r="M347" s="12"/>
      <c r="N347" s="2"/>
      <c r="O347" s="2"/>
      <c r="P347" s="2"/>
      <c r="Q347" s="2"/>
      <c r="R347" s="2"/>
      <c r="S347" s="2"/>
      <c r="T347" s="2"/>
      <c r="U347" s="2"/>
      <c r="V347" s="2"/>
      <c r="W347" s="2"/>
      <c r="X347" s="2"/>
      <c r="Y347" s="2"/>
      <c r="Z347" s="2"/>
      <c r="AA347" s="2"/>
      <c r="AB347" s="2"/>
    </row>
    <row r="348" spans="3:28" ht="12.75" customHeight="1" x14ac:dyDescent="0.25">
      <c r="C348" s="5"/>
      <c r="D348" s="6"/>
      <c r="E348" s="10"/>
      <c r="F348" s="7"/>
      <c r="G348" s="11"/>
      <c r="H348" s="11"/>
      <c r="I348" s="11"/>
      <c r="J348" s="11"/>
      <c r="K348" s="11"/>
      <c r="L348" s="11"/>
      <c r="M348" s="12"/>
      <c r="N348" s="2"/>
      <c r="O348" s="2"/>
      <c r="P348" s="2"/>
      <c r="Q348" s="2"/>
      <c r="R348" s="2"/>
      <c r="S348" s="2"/>
      <c r="T348" s="2"/>
      <c r="U348" s="2"/>
      <c r="V348" s="2"/>
      <c r="W348" s="2"/>
      <c r="X348" s="2"/>
      <c r="Y348" s="2"/>
      <c r="Z348" s="2"/>
      <c r="AA348" s="2"/>
      <c r="AB348" s="2"/>
    </row>
    <row r="349" spans="3:28" ht="12.75" customHeight="1" x14ac:dyDescent="0.25">
      <c r="C349" s="5"/>
      <c r="D349" s="6"/>
      <c r="E349" s="10"/>
      <c r="F349" s="7"/>
      <c r="G349" s="11"/>
      <c r="H349" s="11"/>
      <c r="I349" s="11"/>
      <c r="J349" s="11"/>
      <c r="K349" s="11"/>
      <c r="L349" s="11"/>
      <c r="M349" s="12"/>
      <c r="N349" s="2"/>
      <c r="O349" s="2"/>
      <c r="P349" s="2"/>
      <c r="Q349" s="2"/>
      <c r="R349" s="2"/>
      <c r="S349" s="2"/>
      <c r="T349" s="2"/>
      <c r="U349" s="2"/>
      <c r="V349" s="2"/>
      <c r="W349" s="2"/>
      <c r="X349" s="2"/>
      <c r="Y349" s="2"/>
      <c r="Z349" s="2"/>
      <c r="AA349" s="2"/>
      <c r="AB349" s="2"/>
    </row>
    <row r="350" spans="3:28" ht="12.75" customHeight="1" x14ac:dyDescent="0.25">
      <c r="C350" s="5"/>
      <c r="D350" s="6"/>
      <c r="E350" s="10"/>
      <c r="F350" s="7"/>
      <c r="G350" s="11"/>
      <c r="H350" s="11"/>
      <c r="I350" s="11"/>
      <c r="J350" s="11"/>
      <c r="K350" s="11"/>
      <c r="L350" s="11"/>
      <c r="M350" s="12"/>
      <c r="N350" s="2"/>
      <c r="O350" s="2"/>
      <c r="P350" s="2"/>
      <c r="Q350" s="2"/>
      <c r="R350" s="2"/>
      <c r="S350" s="2"/>
      <c r="T350" s="2"/>
      <c r="U350" s="2"/>
      <c r="V350" s="2"/>
      <c r="W350" s="2"/>
      <c r="X350" s="2"/>
      <c r="Y350" s="2"/>
      <c r="Z350" s="2"/>
      <c r="AA350" s="2"/>
      <c r="AB350" s="2"/>
    </row>
    <row r="351" spans="3:28" ht="12.75" customHeight="1" x14ac:dyDescent="0.25">
      <c r="C351" s="5"/>
      <c r="D351" s="6"/>
      <c r="E351" s="10"/>
      <c r="F351" s="7"/>
      <c r="G351" s="11"/>
      <c r="H351" s="11"/>
      <c r="I351" s="11"/>
      <c r="J351" s="11"/>
      <c r="K351" s="11"/>
      <c r="L351" s="11"/>
      <c r="M351" s="12"/>
      <c r="N351" s="2"/>
      <c r="O351" s="2"/>
      <c r="P351" s="2"/>
      <c r="Q351" s="2"/>
      <c r="R351" s="2"/>
      <c r="S351" s="2"/>
      <c r="T351" s="2"/>
      <c r="U351" s="2"/>
      <c r="V351" s="2"/>
      <c r="W351" s="2"/>
      <c r="X351" s="2"/>
      <c r="Y351" s="2"/>
      <c r="Z351" s="2"/>
      <c r="AA351" s="2"/>
      <c r="AB351" s="2"/>
    </row>
    <row r="352" spans="3:28" ht="12.75" customHeight="1" x14ac:dyDescent="0.25">
      <c r="C352" s="5"/>
      <c r="D352" s="6"/>
      <c r="E352" s="10"/>
      <c r="F352" s="7"/>
      <c r="G352" s="11"/>
      <c r="H352" s="11"/>
      <c r="I352" s="11"/>
      <c r="J352" s="11"/>
      <c r="K352" s="11"/>
      <c r="L352" s="11"/>
      <c r="M352" s="12"/>
      <c r="N352" s="2"/>
      <c r="O352" s="2"/>
      <c r="P352" s="2"/>
      <c r="Q352" s="2"/>
      <c r="R352" s="2"/>
      <c r="S352" s="2"/>
      <c r="T352" s="2"/>
      <c r="U352" s="2"/>
      <c r="V352" s="2"/>
      <c r="W352" s="2"/>
      <c r="X352" s="2"/>
      <c r="Y352" s="2"/>
      <c r="Z352" s="2"/>
      <c r="AA352" s="2"/>
      <c r="AB352" s="2"/>
    </row>
    <row r="353" spans="3:28" ht="12.75" customHeight="1" x14ac:dyDescent="0.25">
      <c r="C353" s="5"/>
      <c r="D353" s="6"/>
      <c r="E353" s="10"/>
      <c r="F353" s="7"/>
      <c r="G353" s="11"/>
      <c r="H353" s="11"/>
      <c r="I353" s="11"/>
      <c r="J353" s="11"/>
      <c r="K353" s="11"/>
      <c r="L353" s="11"/>
      <c r="M353" s="12"/>
      <c r="N353" s="2"/>
      <c r="O353" s="2"/>
      <c r="P353" s="2"/>
      <c r="Q353" s="2"/>
      <c r="R353" s="2"/>
      <c r="S353" s="2"/>
      <c r="T353" s="2"/>
      <c r="U353" s="2"/>
      <c r="V353" s="2"/>
      <c r="W353" s="2"/>
      <c r="X353" s="2"/>
      <c r="Y353" s="2"/>
      <c r="Z353" s="2"/>
      <c r="AA353" s="2"/>
      <c r="AB353" s="2"/>
    </row>
    <row r="354" spans="3:28" ht="12.75" customHeight="1" x14ac:dyDescent="0.25">
      <c r="C354" s="5"/>
      <c r="D354" s="6"/>
      <c r="E354" s="10"/>
      <c r="F354" s="7"/>
      <c r="G354" s="11"/>
      <c r="H354" s="11"/>
      <c r="I354" s="11"/>
      <c r="J354" s="11"/>
      <c r="K354" s="11"/>
      <c r="L354" s="11"/>
      <c r="M354" s="12"/>
      <c r="N354" s="2"/>
      <c r="O354" s="2"/>
      <c r="P354" s="2"/>
      <c r="Q354" s="2"/>
      <c r="R354" s="2"/>
      <c r="S354" s="2"/>
      <c r="T354" s="2"/>
      <c r="U354" s="2"/>
      <c r="V354" s="2"/>
      <c r="W354" s="2"/>
      <c r="X354" s="2"/>
      <c r="Y354" s="2"/>
      <c r="Z354" s="2"/>
      <c r="AA354" s="2"/>
      <c r="AB354" s="2"/>
    </row>
    <row r="355" spans="3:28" ht="12.75" customHeight="1" x14ac:dyDescent="0.25">
      <c r="C355" s="5"/>
      <c r="D355" s="6"/>
      <c r="E355" s="10"/>
      <c r="F355" s="7"/>
      <c r="G355" s="11"/>
      <c r="H355" s="11"/>
      <c r="I355" s="11"/>
      <c r="J355" s="11"/>
      <c r="K355" s="11"/>
      <c r="L355" s="11"/>
      <c r="M355" s="12"/>
      <c r="N355" s="2"/>
      <c r="O355" s="2"/>
      <c r="P355" s="2"/>
      <c r="Q355" s="2"/>
      <c r="R355" s="2"/>
      <c r="S355" s="2"/>
      <c r="T355" s="2"/>
      <c r="U355" s="2"/>
      <c r="V355" s="2"/>
      <c r="W355" s="2"/>
      <c r="X355" s="2"/>
      <c r="Y355" s="2"/>
      <c r="Z355" s="2"/>
      <c r="AA355" s="2"/>
      <c r="AB355" s="2"/>
    </row>
    <row r="356" spans="3:28" ht="12.75" customHeight="1" x14ac:dyDescent="0.25">
      <c r="C356" s="5"/>
      <c r="D356" s="6"/>
      <c r="E356" s="10"/>
      <c r="F356" s="7"/>
      <c r="G356" s="11"/>
      <c r="H356" s="11"/>
      <c r="I356" s="11"/>
      <c r="J356" s="11"/>
      <c r="K356" s="11"/>
      <c r="L356" s="11"/>
      <c r="M356" s="12"/>
      <c r="N356" s="2"/>
      <c r="O356" s="2"/>
      <c r="P356" s="2"/>
      <c r="Q356" s="2"/>
      <c r="R356" s="2"/>
      <c r="S356" s="2"/>
      <c r="T356" s="2"/>
      <c r="U356" s="2"/>
      <c r="V356" s="2"/>
      <c r="W356" s="2"/>
      <c r="X356" s="2"/>
      <c r="Y356" s="2"/>
      <c r="Z356" s="2"/>
      <c r="AA356" s="2"/>
      <c r="AB356" s="2"/>
    </row>
    <row r="357" spans="3:28" ht="12.75" customHeight="1" x14ac:dyDescent="0.25">
      <c r="C357" s="5"/>
      <c r="D357" s="6"/>
      <c r="E357" s="10"/>
      <c r="F357" s="7"/>
      <c r="G357" s="11"/>
      <c r="H357" s="11"/>
      <c r="I357" s="11"/>
      <c r="J357" s="11"/>
      <c r="K357" s="11"/>
      <c r="L357" s="11"/>
      <c r="M357" s="12"/>
      <c r="N357" s="2"/>
      <c r="O357" s="2"/>
      <c r="P357" s="2"/>
      <c r="Q357" s="2"/>
      <c r="R357" s="2"/>
      <c r="S357" s="2"/>
      <c r="T357" s="2"/>
      <c r="U357" s="2"/>
      <c r="V357" s="2"/>
      <c r="W357" s="2"/>
      <c r="X357" s="2"/>
      <c r="Y357" s="2"/>
      <c r="Z357" s="2"/>
      <c r="AA357" s="2"/>
      <c r="AB357" s="2"/>
    </row>
    <row r="358" spans="3:28" ht="12.75" customHeight="1" x14ac:dyDescent="0.25">
      <c r="C358" s="5"/>
      <c r="D358" s="6"/>
      <c r="E358" s="10"/>
      <c r="F358" s="7"/>
      <c r="G358" s="11"/>
      <c r="H358" s="11"/>
      <c r="I358" s="11"/>
      <c r="J358" s="11"/>
      <c r="K358" s="11"/>
      <c r="L358" s="11"/>
      <c r="M358" s="12"/>
      <c r="N358" s="2"/>
      <c r="O358" s="2"/>
      <c r="P358" s="2"/>
      <c r="Q358" s="2"/>
      <c r="R358" s="2"/>
      <c r="S358" s="2"/>
      <c r="T358" s="2"/>
      <c r="U358" s="2"/>
      <c r="V358" s="2"/>
      <c r="W358" s="2"/>
      <c r="X358" s="2"/>
      <c r="Y358" s="2"/>
      <c r="Z358" s="2"/>
      <c r="AA358" s="2"/>
      <c r="AB358" s="2"/>
    </row>
    <row r="359" spans="3:28" ht="12.75" customHeight="1" x14ac:dyDescent="0.25">
      <c r="C359" s="5"/>
      <c r="D359" s="6"/>
      <c r="E359" s="10"/>
      <c r="F359" s="7"/>
      <c r="G359" s="11"/>
      <c r="H359" s="11"/>
      <c r="I359" s="11"/>
      <c r="J359" s="11"/>
      <c r="K359" s="11"/>
      <c r="L359" s="11"/>
      <c r="M359" s="12"/>
      <c r="N359" s="2"/>
      <c r="O359" s="2"/>
      <c r="P359" s="2"/>
      <c r="Q359" s="2"/>
      <c r="R359" s="2"/>
      <c r="S359" s="2"/>
      <c r="T359" s="2"/>
      <c r="U359" s="2"/>
      <c r="V359" s="2"/>
      <c r="W359" s="2"/>
      <c r="X359" s="2"/>
      <c r="Y359" s="2"/>
      <c r="Z359" s="2"/>
      <c r="AA359" s="2"/>
      <c r="AB359" s="2"/>
    </row>
    <row r="360" spans="3:28" ht="12.75" customHeight="1" x14ac:dyDescent="0.25">
      <c r="C360" s="5"/>
      <c r="D360" s="6"/>
      <c r="E360" s="10"/>
      <c r="F360" s="7"/>
      <c r="G360" s="11"/>
      <c r="H360" s="11"/>
      <c r="I360" s="11"/>
      <c r="J360" s="11"/>
      <c r="K360" s="11"/>
      <c r="L360" s="11"/>
      <c r="M360" s="12"/>
      <c r="N360" s="2"/>
      <c r="O360" s="2"/>
      <c r="P360" s="2"/>
      <c r="Q360" s="2"/>
      <c r="R360" s="2"/>
      <c r="S360" s="2"/>
      <c r="T360" s="2"/>
      <c r="U360" s="2"/>
      <c r="V360" s="2"/>
      <c r="W360" s="2"/>
      <c r="X360" s="2"/>
      <c r="Y360" s="2"/>
      <c r="Z360" s="2"/>
      <c r="AA360" s="2"/>
      <c r="AB360" s="2"/>
    </row>
    <row r="361" spans="3:28" ht="12.75" customHeight="1" x14ac:dyDescent="0.25">
      <c r="C361" s="5"/>
      <c r="D361" s="6"/>
      <c r="E361" s="10"/>
      <c r="F361" s="7"/>
      <c r="G361" s="11"/>
      <c r="H361" s="11"/>
      <c r="I361" s="11"/>
      <c r="J361" s="11"/>
      <c r="K361" s="11"/>
      <c r="L361" s="11"/>
      <c r="M361" s="12"/>
      <c r="N361" s="2"/>
      <c r="O361" s="2"/>
      <c r="P361" s="2"/>
      <c r="Q361" s="2"/>
      <c r="R361" s="2"/>
      <c r="S361" s="2"/>
      <c r="T361" s="2"/>
      <c r="U361" s="2"/>
      <c r="V361" s="2"/>
      <c r="W361" s="2"/>
      <c r="X361" s="2"/>
      <c r="Y361" s="2"/>
      <c r="Z361" s="2"/>
      <c r="AA361" s="2"/>
      <c r="AB361" s="2"/>
    </row>
    <row r="362" spans="3:28" ht="12.75" customHeight="1" x14ac:dyDescent="0.25">
      <c r="C362" s="5"/>
      <c r="D362" s="6"/>
      <c r="E362" s="10"/>
      <c r="F362" s="7"/>
      <c r="G362" s="11"/>
      <c r="H362" s="11"/>
      <c r="I362" s="11"/>
      <c r="J362" s="11"/>
      <c r="K362" s="11"/>
      <c r="L362" s="11"/>
      <c r="M362" s="12"/>
      <c r="N362" s="2"/>
      <c r="O362" s="2"/>
      <c r="P362" s="2"/>
      <c r="Q362" s="2"/>
      <c r="R362" s="2"/>
      <c r="S362" s="2"/>
      <c r="T362" s="2"/>
      <c r="U362" s="2"/>
      <c r="V362" s="2"/>
      <c r="W362" s="2"/>
      <c r="X362" s="2"/>
      <c r="Y362" s="2"/>
      <c r="Z362" s="2"/>
      <c r="AA362" s="2"/>
      <c r="AB362" s="2"/>
    </row>
    <row r="363" spans="3:28" ht="12.75" customHeight="1" x14ac:dyDescent="0.25">
      <c r="C363" s="5"/>
      <c r="D363" s="6"/>
      <c r="E363" s="10"/>
      <c r="F363" s="7"/>
      <c r="G363" s="11"/>
      <c r="H363" s="11"/>
      <c r="I363" s="11"/>
      <c r="J363" s="11"/>
      <c r="K363" s="11"/>
      <c r="L363" s="11"/>
      <c r="M363" s="12"/>
      <c r="N363" s="2"/>
      <c r="O363" s="2"/>
      <c r="P363" s="2"/>
      <c r="Q363" s="2"/>
      <c r="R363" s="2"/>
      <c r="S363" s="2"/>
      <c r="T363" s="2"/>
      <c r="U363" s="2"/>
      <c r="V363" s="2"/>
      <c r="W363" s="2"/>
      <c r="X363" s="2"/>
      <c r="Y363" s="2"/>
      <c r="Z363" s="2"/>
      <c r="AA363" s="2"/>
      <c r="AB363" s="2"/>
    </row>
    <row r="364" spans="3:28" ht="12.75" customHeight="1" x14ac:dyDescent="0.25">
      <c r="C364" s="5"/>
      <c r="D364" s="6"/>
      <c r="E364" s="10"/>
      <c r="F364" s="7"/>
      <c r="G364" s="11"/>
      <c r="H364" s="11"/>
      <c r="I364" s="11"/>
      <c r="J364" s="11"/>
      <c r="K364" s="11"/>
      <c r="L364" s="11"/>
      <c r="M364" s="12"/>
      <c r="N364" s="2"/>
      <c r="O364" s="2"/>
      <c r="P364" s="2"/>
      <c r="Q364" s="2"/>
      <c r="R364" s="2"/>
      <c r="S364" s="2"/>
      <c r="T364" s="2"/>
      <c r="U364" s="2"/>
      <c r="V364" s="2"/>
      <c r="W364" s="2"/>
      <c r="X364" s="2"/>
      <c r="Y364" s="2"/>
      <c r="Z364" s="2"/>
      <c r="AA364" s="2"/>
      <c r="AB364" s="2"/>
    </row>
    <row r="365" spans="3:28" ht="12.75" customHeight="1" x14ac:dyDescent="0.25">
      <c r="C365" s="5"/>
      <c r="D365" s="6"/>
      <c r="E365" s="10"/>
      <c r="F365" s="7"/>
      <c r="G365" s="11"/>
      <c r="H365" s="11"/>
      <c r="I365" s="11"/>
      <c r="J365" s="11"/>
      <c r="K365" s="11"/>
      <c r="L365" s="11"/>
      <c r="M365" s="12"/>
      <c r="N365" s="2"/>
      <c r="O365" s="2"/>
      <c r="P365" s="2"/>
      <c r="Q365" s="2"/>
      <c r="R365" s="2"/>
      <c r="S365" s="2"/>
      <c r="T365" s="2"/>
      <c r="U365" s="2"/>
      <c r="V365" s="2"/>
      <c r="W365" s="2"/>
      <c r="X365" s="2"/>
      <c r="Y365" s="2"/>
      <c r="Z365" s="2"/>
      <c r="AA365" s="2"/>
      <c r="AB365" s="2"/>
    </row>
    <row r="366" spans="3:28" ht="12.75" customHeight="1" x14ac:dyDescent="0.25">
      <c r="C366" s="5"/>
      <c r="D366" s="6"/>
      <c r="E366" s="10"/>
      <c r="F366" s="7"/>
      <c r="G366" s="2"/>
      <c r="H366" s="2"/>
      <c r="I366" s="2"/>
      <c r="J366" s="2"/>
      <c r="K366" s="2"/>
      <c r="L366" s="2"/>
      <c r="M366" s="12"/>
      <c r="N366" s="2"/>
      <c r="O366" s="2"/>
      <c r="P366" s="2"/>
      <c r="Q366" s="2"/>
      <c r="R366" s="2"/>
      <c r="S366" s="2"/>
      <c r="T366" s="2"/>
      <c r="U366" s="2"/>
      <c r="V366" s="2"/>
      <c r="W366" s="2"/>
      <c r="X366" s="2"/>
      <c r="Y366" s="2"/>
      <c r="Z366" s="2"/>
      <c r="AA366" s="2"/>
      <c r="AB366" s="2"/>
    </row>
    <row r="367" spans="3:28" ht="12.75" customHeight="1" x14ac:dyDescent="0.25">
      <c r="C367" s="5"/>
      <c r="D367" s="6"/>
      <c r="E367" s="10"/>
      <c r="F367" s="7"/>
      <c r="G367" s="2"/>
      <c r="H367" s="2"/>
      <c r="I367" s="2"/>
      <c r="J367" s="2"/>
      <c r="K367" s="2"/>
      <c r="L367" s="2"/>
      <c r="M367" s="12"/>
      <c r="N367" s="2"/>
      <c r="O367" s="2"/>
      <c r="P367" s="2"/>
      <c r="Q367" s="2"/>
      <c r="R367" s="2"/>
      <c r="S367" s="2"/>
      <c r="T367" s="2"/>
      <c r="U367" s="2"/>
      <c r="V367" s="2"/>
      <c r="W367" s="2"/>
      <c r="X367" s="2"/>
      <c r="Y367" s="2"/>
      <c r="Z367" s="2"/>
      <c r="AA367" s="2"/>
      <c r="AB367" s="2"/>
    </row>
    <row r="368" spans="3:28" ht="12.75" customHeight="1" x14ac:dyDescent="0.25">
      <c r="C368" s="5"/>
      <c r="D368" s="6"/>
      <c r="E368" s="10"/>
      <c r="F368" s="7"/>
      <c r="G368" s="2"/>
      <c r="H368" s="2"/>
      <c r="I368" s="2"/>
      <c r="J368" s="2"/>
      <c r="K368" s="2"/>
      <c r="L368" s="2"/>
      <c r="M368" s="12"/>
      <c r="N368" s="2"/>
      <c r="O368" s="2"/>
      <c r="P368" s="2"/>
      <c r="Q368" s="2"/>
      <c r="R368" s="2"/>
      <c r="S368" s="2"/>
      <c r="T368" s="2"/>
      <c r="U368" s="2"/>
      <c r="V368" s="2"/>
      <c r="W368" s="2"/>
      <c r="X368" s="2"/>
      <c r="Y368" s="2"/>
      <c r="Z368" s="2"/>
      <c r="AA368" s="2"/>
      <c r="AB368" s="2"/>
    </row>
    <row r="369" spans="3:28" ht="12.75" customHeight="1" x14ac:dyDescent="0.25">
      <c r="C369" s="5"/>
      <c r="D369" s="6"/>
      <c r="E369" s="10"/>
      <c r="F369" s="7"/>
      <c r="G369" s="2"/>
      <c r="H369" s="2"/>
      <c r="I369" s="2"/>
      <c r="J369" s="2"/>
      <c r="K369" s="2"/>
      <c r="L369" s="2"/>
      <c r="M369" s="12"/>
      <c r="N369" s="2"/>
      <c r="O369" s="2"/>
      <c r="P369" s="2"/>
      <c r="Q369" s="2"/>
      <c r="R369" s="2"/>
      <c r="S369" s="2"/>
      <c r="T369" s="2"/>
      <c r="U369" s="2"/>
      <c r="V369" s="2"/>
      <c r="W369" s="2"/>
      <c r="X369" s="2"/>
      <c r="Y369" s="2"/>
      <c r="Z369" s="2"/>
      <c r="AA369" s="2"/>
      <c r="AB369" s="2"/>
    </row>
    <row r="370" spans="3:28" ht="12.75" customHeight="1" x14ac:dyDescent="0.25">
      <c r="C370" s="5"/>
      <c r="D370" s="6"/>
      <c r="E370" s="10"/>
      <c r="F370" s="7"/>
      <c r="G370" s="2"/>
      <c r="H370" s="2"/>
      <c r="I370" s="2"/>
      <c r="J370" s="2"/>
      <c r="K370" s="2"/>
      <c r="L370" s="2"/>
      <c r="M370" s="12"/>
      <c r="N370" s="2"/>
      <c r="O370" s="2"/>
      <c r="P370" s="2"/>
      <c r="Q370" s="2"/>
      <c r="R370" s="2"/>
      <c r="S370" s="2"/>
      <c r="T370" s="2"/>
      <c r="U370" s="2"/>
      <c r="V370" s="2"/>
      <c r="W370" s="2"/>
      <c r="X370" s="2"/>
      <c r="Y370" s="2"/>
      <c r="Z370" s="2"/>
      <c r="AA370" s="2"/>
      <c r="AB370" s="2"/>
    </row>
    <row r="371" spans="3:28" ht="12.75" customHeight="1" x14ac:dyDescent="0.25">
      <c r="C371" s="5"/>
      <c r="D371" s="6"/>
      <c r="E371" s="10"/>
      <c r="F371" s="7"/>
      <c r="G371" s="2"/>
      <c r="H371" s="2"/>
      <c r="I371" s="2"/>
      <c r="J371" s="2"/>
      <c r="K371" s="2"/>
      <c r="L371" s="2"/>
      <c r="M371" s="12"/>
      <c r="N371" s="2"/>
      <c r="O371" s="2"/>
      <c r="P371" s="2"/>
      <c r="Q371" s="2"/>
      <c r="R371" s="2"/>
      <c r="S371" s="2"/>
      <c r="T371" s="2"/>
      <c r="U371" s="2"/>
      <c r="V371" s="2"/>
      <c r="W371" s="2"/>
      <c r="X371" s="2"/>
      <c r="Y371" s="2"/>
      <c r="Z371" s="2"/>
      <c r="AA371" s="2"/>
      <c r="AB371" s="2"/>
    </row>
    <row r="372" spans="3:28" ht="12.75" customHeight="1" x14ac:dyDescent="0.25">
      <c r="C372" s="5"/>
      <c r="D372" s="6"/>
      <c r="E372" s="10"/>
      <c r="F372" s="7"/>
      <c r="G372" s="2"/>
      <c r="H372" s="2"/>
      <c r="I372" s="2"/>
      <c r="J372" s="2"/>
      <c r="K372" s="2"/>
      <c r="L372" s="2"/>
      <c r="M372" s="12"/>
      <c r="N372" s="2"/>
      <c r="O372" s="2"/>
      <c r="P372" s="2"/>
      <c r="Q372" s="2"/>
      <c r="R372" s="2"/>
      <c r="S372" s="2"/>
      <c r="T372" s="2"/>
      <c r="U372" s="2"/>
      <c r="V372" s="2"/>
      <c r="W372" s="2"/>
      <c r="X372" s="2"/>
      <c r="Y372" s="2"/>
      <c r="Z372" s="2"/>
      <c r="AA372" s="2"/>
      <c r="AB372" s="2"/>
    </row>
    <row r="373" spans="3:28" ht="12.75" customHeight="1" x14ac:dyDescent="0.25">
      <c r="C373" s="5"/>
      <c r="D373" s="6"/>
      <c r="E373" s="10"/>
      <c r="F373" s="7"/>
      <c r="G373" s="2"/>
      <c r="H373" s="2"/>
      <c r="I373" s="2"/>
      <c r="J373" s="2"/>
      <c r="K373" s="2"/>
      <c r="L373" s="2"/>
      <c r="M373" s="12"/>
      <c r="N373" s="2"/>
      <c r="O373" s="2"/>
      <c r="P373" s="2"/>
      <c r="Q373" s="2"/>
      <c r="R373" s="2"/>
      <c r="S373" s="2"/>
      <c r="T373" s="2"/>
      <c r="U373" s="2"/>
      <c r="V373" s="2"/>
      <c r="W373" s="2"/>
      <c r="X373" s="2"/>
      <c r="Y373" s="2"/>
      <c r="Z373" s="2"/>
      <c r="AA373" s="2"/>
      <c r="AB373" s="2"/>
    </row>
    <row r="374" spans="3:28" ht="12.75" customHeight="1" x14ac:dyDescent="0.25">
      <c r="C374" s="5"/>
      <c r="D374" s="6"/>
      <c r="E374" s="10"/>
      <c r="F374" s="7"/>
      <c r="G374" s="2"/>
      <c r="H374" s="2"/>
      <c r="I374" s="2"/>
      <c r="J374" s="2"/>
      <c r="K374" s="2"/>
      <c r="L374" s="2"/>
      <c r="M374" s="12"/>
      <c r="N374" s="2"/>
      <c r="O374" s="2"/>
      <c r="P374" s="2"/>
      <c r="Q374" s="2"/>
      <c r="R374" s="2"/>
      <c r="S374" s="2"/>
      <c r="T374" s="2"/>
      <c r="U374" s="2"/>
      <c r="V374" s="2"/>
      <c r="W374" s="2"/>
      <c r="X374" s="2"/>
      <c r="Y374" s="2"/>
      <c r="Z374" s="2"/>
      <c r="AA374" s="2"/>
      <c r="AB374" s="2"/>
    </row>
    <row r="375" spans="3:28" ht="12.75" customHeight="1" x14ac:dyDescent="0.25">
      <c r="C375" s="5"/>
      <c r="D375" s="6"/>
      <c r="E375" s="10"/>
      <c r="F375" s="7"/>
      <c r="G375" s="2"/>
      <c r="H375" s="2"/>
      <c r="I375" s="2"/>
      <c r="J375" s="2"/>
      <c r="K375" s="2"/>
      <c r="L375" s="2"/>
      <c r="M375" s="12"/>
      <c r="N375" s="2"/>
      <c r="O375" s="2"/>
      <c r="P375" s="2"/>
      <c r="Q375" s="2"/>
      <c r="R375" s="2"/>
      <c r="S375" s="2"/>
      <c r="T375" s="2"/>
      <c r="U375" s="2"/>
      <c r="V375" s="2"/>
      <c r="W375" s="2"/>
      <c r="X375" s="2"/>
      <c r="Y375" s="2"/>
      <c r="Z375" s="2"/>
      <c r="AA375" s="2"/>
      <c r="AB375" s="2"/>
    </row>
    <row r="376" spans="3:28" ht="12.75" customHeight="1" x14ac:dyDescent="0.25">
      <c r="C376" s="5"/>
      <c r="D376" s="6"/>
      <c r="E376" s="10"/>
      <c r="F376" s="7"/>
      <c r="G376" s="2"/>
      <c r="H376" s="2"/>
      <c r="I376" s="2"/>
      <c r="J376" s="2"/>
      <c r="K376" s="2"/>
      <c r="L376" s="2"/>
      <c r="M376" s="12"/>
      <c r="N376" s="2"/>
      <c r="O376" s="2"/>
      <c r="P376" s="2"/>
      <c r="Q376" s="2"/>
      <c r="R376" s="2"/>
      <c r="S376" s="2"/>
      <c r="T376" s="2"/>
      <c r="U376" s="2"/>
      <c r="V376" s="2"/>
      <c r="W376" s="2"/>
      <c r="X376" s="2"/>
      <c r="Y376" s="2"/>
      <c r="Z376" s="2"/>
      <c r="AA376" s="2"/>
      <c r="AB376" s="2"/>
    </row>
    <row r="377" spans="3:28" ht="12.75" customHeight="1" x14ac:dyDescent="0.25">
      <c r="C377" s="5"/>
      <c r="D377" s="6"/>
      <c r="E377" s="10"/>
      <c r="F377" s="7"/>
      <c r="G377" s="2"/>
      <c r="H377" s="2"/>
      <c r="I377" s="2"/>
      <c r="J377" s="2"/>
      <c r="K377" s="2"/>
      <c r="L377" s="2"/>
      <c r="M377" s="12"/>
      <c r="N377" s="2"/>
      <c r="O377" s="2"/>
      <c r="P377" s="2"/>
      <c r="Q377" s="2"/>
      <c r="R377" s="2"/>
      <c r="S377" s="2"/>
      <c r="T377" s="2"/>
      <c r="U377" s="2"/>
      <c r="V377" s="2"/>
      <c r="W377" s="2"/>
      <c r="X377" s="2"/>
      <c r="Y377" s="2"/>
      <c r="Z377" s="2"/>
      <c r="AA377" s="2"/>
      <c r="AB377" s="2"/>
    </row>
    <row r="378" spans="3:28" ht="12.75" customHeight="1" x14ac:dyDescent="0.25">
      <c r="C378" s="5"/>
      <c r="D378" s="6"/>
      <c r="E378" s="10"/>
      <c r="F378" s="7"/>
      <c r="G378" s="2"/>
      <c r="H378" s="2"/>
      <c r="I378" s="2"/>
      <c r="J378" s="2"/>
      <c r="K378" s="2"/>
      <c r="L378" s="2"/>
      <c r="M378" s="12"/>
      <c r="N378" s="2"/>
      <c r="O378" s="2"/>
      <c r="P378" s="2"/>
      <c r="Q378" s="2"/>
      <c r="R378" s="2"/>
      <c r="S378" s="2"/>
      <c r="T378" s="2"/>
      <c r="U378" s="2"/>
      <c r="V378" s="2"/>
      <c r="W378" s="2"/>
      <c r="X378" s="2"/>
      <c r="Y378" s="2"/>
      <c r="Z378" s="2"/>
      <c r="AA378" s="2"/>
      <c r="AB378" s="2"/>
    </row>
    <row r="379" spans="3:28" ht="12.75" customHeight="1" x14ac:dyDescent="0.25">
      <c r="C379" s="5"/>
      <c r="D379" s="6"/>
      <c r="E379" s="10"/>
      <c r="F379" s="7"/>
      <c r="G379" s="2"/>
      <c r="H379" s="2"/>
      <c r="I379" s="2"/>
      <c r="J379" s="2"/>
      <c r="K379" s="2"/>
      <c r="L379" s="2"/>
      <c r="M379" s="12"/>
      <c r="N379" s="2"/>
      <c r="O379" s="2"/>
      <c r="P379" s="2"/>
      <c r="Q379" s="2"/>
      <c r="R379" s="2"/>
      <c r="S379" s="2"/>
      <c r="T379" s="2"/>
      <c r="U379" s="2"/>
      <c r="V379" s="2"/>
      <c r="W379" s="2"/>
      <c r="X379" s="2"/>
      <c r="Y379" s="2"/>
      <c r="Z379" s="2"/>
      <c r="AA379" s="2"/>
      <c r="AB379" s="2"/>
    </row>
    <row r="380" spans="3:28" ht="12.75" customHeight="1" x14ac:dyDescent="0.25">
      <c r="C380" s="5"/>
      <c r="D380" s="6"/>
      <c r="E380" s="10"/>
      <c r="F380" s="7"/>
      <c r="G380" s="2"/>
      <c r="H380" s="2"/>
      <c r="I380" s="2"/>
      <c r="J380" s="2"/>
      <c r="K380" s="2"/>
      <c r="L380" s="2"/>
      <c r="M380" s="12"/>
      <c r="N380" s="2"/>
      <c r="O380" s="2"/>
      <c r="P380" s="2"/>
      <c r="Q380" s="2"/>
      <c r="R380" s="2"/>
      <c r="S380" s="2"/>
      <c r="T380" s="2"/>
      <c r="U380" s="2"/>
      <c r="V380" s="2"/>
      <c r="W380" s="2"/>
      <c r="X380" s="2"/>
      <c r="Y380" s="2"/>
      <c r="Z380" s="2"/>
      <c r="AA380" s="2"/>
      <c r="AB380" s="2"/>
    </row>
    <row r="381" spans="3:28" ht="12.75" customHeight="1" x14ac:dyDescent="0.25">
      <c r="C381" s="5"/>
      <c r="D381" s="6"/>
      <c r="E381" s="10"/>
      <c r="F381" s="7"/>
      <c r="G381" s="2"/>
      <c r="H381" s="2"/>
      <c r="I381" s="2"/>
      <c r="J381" s="2"/>
      <c r="K381" s="2"/>
      <c r="L381" s="2"/>
      <c r="M381" s="12"/>
      <c r="N381" s="2"/>
      <c r="O381" s="2"/>
      <c r="P381" s="2"/>
      <c r="Q381" s="2"/>
      <c r="R381" s="2"/>
      <c r="S381" s="2"/>
      <c r="T381" s="2"/>
      <c r="U381" s="2"/>
      <c r="V381" s="2"/>
      <c r="W381" s="2"/>
      <c r="X381" s="2"/>
      <c r="Y381" s="2"/>
      <c r="Z381" s="2"/>
      <c r="AA381" s="2"/>
      <c r="AB381" s="2"/>
    </row>
    <row r="382" spans="3:28" ht="12.75" customHeight="1" x14ac:dyDescent="0.25">
      <c r="C382" s="5"/>
      <c r="D382" s="6"/>
      <c r="E382" s="10"/>
      <c r="F382" s="7"/>
      <c r="G382" s="2"/>
      <c r="H382" s="2"/>
      <c r="I382" s="2"/>
      <c r="J382" s="2"/>
      <c r="K382" s="2"/>
      <c r="L382" s="2"/>
      <c r="M382" s="12"/>
      <c r="N382" s="2"/>
      <c r="O382" s="2"/>
      <c r="P382" s="2"/>
      <c r="Q382" s="2"/>
      <c r="R382" s="2"/>
      <c r="S382" s="2"/>
      <c r="T382" s="2"/>
      <c r="U382" s="2"/>
      <c r="V382" s="2"/>
      <c r="W382" s="2"/>
      <c r="X382" s="2"/>
      <c r="Y382" s="2"/>
      <c r="Z382" s="2"/>
      <c r="AA382" s="2"/>
      <c r="AB382" s="2"/>
    </row>
    <row r="383" spans="3:28" ht="12.75" customHeight="1" x14ac:dyDescent="0.25">
      <c r="C383" s="5"/>
      <c r="D383" s="6"/>
      <c r="E383" s="10"/>
      <c r="F383" s="7"/>
      <c r="G383" s="2"/>
      <c r="H383" s="2"/>
      <c r="I383" s="2"/>
      <c r="J383" s="2"/>
      <c r="K383" s="2"/>
      <c r="L383" s="2"/>
      <c r="M383" s="12"/>
      <c r="N383" s="2"/>
      <c r="O383" s="2"/>
      <c r="P383" s="2"/>
      <c r="Q383" s="2"/>
      <c r="R383" s="2"/>
      <c r="S383" s="2"/>
      <c r="T383" s="2"/>
      <c r="U383" s="2"/>
      <c r="V383" s="2"/>
      <c r="W383" s="2"/>
      <c r="X383" s="2"/>
      <c r="Y383" s="2"/>
      <c r="Z383" s="2"/>
      <c r="AA383" s="2"/>
      <c r="AB383" s="2"/>
    </row>
    <row r="384" spans="3:28" ht="12.75" customHeight="1" x14ac:dyDescent="0.25">
      <c r="C384" s="5"/>
      <c r="D384" s="6"/>
      <c r="E384" s="10"/>
      <c r="F384" s="7"/>
      <c r="G384" s="2"/>
      <c r="H384" s="2"/>
      <c r="I384" s="2"/>
      <c r="J384" s="2"/>
      <c r="K384" s="2"/>
      <c r="L384" s="2"/>
      <c r="M384" s="12"/>
      <c r="N384" s="2"/>
      <c r="O384" s="2"/>
      <c r="P384" s="2"/>
      <c r="Q384" s="2"/>
      <c r="R384" s="2"/>
      <c r="S384" s="2"/>
      <c r="T384" s="2"/>
      <c r="U384" s="2"/>
      <c r="V384" s="2"/>
      <c r="W384" s="2"/>
      <c r="X384" s="2"/>
      <c r="Y384" s="2"/>
      <c r="Z384" s="2"/>
      <c r="AA384" s="2"/>
      <c r="AB384" s="2"/>
    </row>
    <row r="385" spans="3:28" ht="12.75" customHeight="1" x14ac:dyDescent="0.25">
      <c r="C385" s="5"/>
      <c r="D385" s="6"/>
      <c r="E385" s="10"/>
      <c r="F385" s="7"/>
      <c r="G385" s="2"/>
      <c r="H385" s="2"/>
      <c r="I385" s="2"/>
      <c r="J385" s="2"/>
      <c r="K385" s="2"/>
      <c r="L385" s="2"/>
      <c r="M385" s="12"/>
      <c r="N385" s="2"/>
      <c r="O385" s="2"/>
      <c r="P385" s="2"/>
      <c r="Q385" s="2"/>
      <c r="R385" s="2"/>
      <c r="S385" s="2"/>
      <c r="T385" s="2"/>
      <c r="U385" s="2"/>
      <c r="V385" s="2"/>
      <c r="W385" s="2"/>
      <c r="X385" s="2"/>
      <c r="Y385" s="2"/>
      <c r="Z385" s="2"/>
      <c r="AA385" s="2"/>
      <c r="AB385" s="2"/>
    </row>
    <row r="386" spans="3:28" ht="12.75" customHeight="1" x14ac:dyDescent="0.25">
      <c r="C386" s="5"/>
      <c r="D386" s="6"/>
      <c r="E386" s="10"/>
      <c r="F386" s="7"/>
      <c r="G386" s="2"/>
      <c r="H386" s="2"/>
      <c r="I386" s="2"/>
      <c r="J386" s="2"/>
      <c r="K386" s="2"/>
      <c r="L386" s="2"/>
      <c r="M386" s="12"/>
      <c r="N386" s="2"/>
      <c r="O386" s="2"/>
      <c r="P386" s="2"/>
      <c r="Q386" s="2"/>
      <c r="R386" s="2"/>
      <c r="S386" s="2"/>
      <c r="T386" s="2"/>
      <c r="U386" s="2"/>
      <c r="V386" s="2"/>
      <c r="W386" s="2"/>
      <c r="X386" s="2"/>
      <c r="Y386" s="2"/>
      <c r="Z386" s="2"/>
      <c r="AA386" s="2"/>
      <c r="AB386" s="2"/>
    </row>
    <row r="387" spans="3:28" ht="12.75" customHeight="1" x14ac:dyDescent="0.25">
      <c r="C387" s="5"/>
      <c r="D387" s="6"/>
      <c r="E387" s="10"/>
      <c r="F387" s="7"/>
      <c r="G387" s="2"/>
      <c r="H387" s="2"/>
      <c r="I387" s="2"/>
      <c r="J387" s="2"/>
      <c r="K387" s="2"/>
      <c r="L387" s="2"/>
      <c r="M387" s="12"/>
      <c r="N387" s="2"/>
      <c r="O387" s="2"/>
      <c r="P387" s="2"/>
      <c r="Q387" s="2"/>
      <c r="R387" s="2"/>
      <c r="S387" s="2"/>
      <c r="T387" s="2"/>
      <c r="U387" s="2"/>
      <c r="V387" s="2"/>
      <c r="W387" s="2"/>
      <c r="X387" s="2"/>
      <c r="Y387" s="2"/>
      <c r="Z387" s="2"/>
      <c r="AA387" s="2"/>
      <c r="AB387" s="2"/>
    </row>
    <row r="388" spans="3:28" ht="12.75" customHeight="1" x14ac:dyDescent="0.25">
      <c r="C388" s="5"/>
      <c r="D388" s="6"/>
      <c r="E388" s="10"/>
      <c r="F388" s="7"/>
      <c r="G388" s="2"/>
      <c r="H388" s="2"/>
      <c r="I388" s="2"/>
      <c r="J388" s="2"/>
      <c r="K388" s="2"/>
      <c r="L388" s="2"/>
      <c r="M388" s="12"/>
      <c r="N388" s="2"/>
      <c r="O388" s="2"/>
      <c r="P388" s="2"/>
      <c r="Q388" s="2"/>
      <c r="R388" s="2"/>
      <c r="S388" s="2"/>
      <c r="T388" s="2"/>
      <c r="U388" s="2"/>
      <c r="V388" s="2"/>
      <c r="W388" s="2"/>
      <c r="X388" s="2"/>
      <c r="Y388" s="2"/>
      <c r="Z388" s="2"/>
      <c r="AA388" s="2"/>
      <c r="AB388" s="2"/>
    </row>
    <row r="389" spans="3:28" ht="12.75" customHeight="1" x14ac:dyDescent="0.25">
      <c r="C389" s="5"/>
      <c r="D389" s="6"/>
      <c r="E389" s="10"/>
      <c r="F389" s="7"/>
      <c r="G389" s="2"/>
      <c r="H389" s="2"/>
      <c r="I389" s="2"/>
      <c r="J389" s="2"/>
      <c r="K389" s="2"/>
      <c r="L389" s="2"/>
      <c r="M389" s="12"/>
      <c r="N389" s="2"/>
      <c r="O389" s="2"/>
      <c r="P389" s="2"/>
      <c r="Q389" s="2"/>
      <c r="R389" s="2"/>
      <c r="S389" s="2"/>
      <c r="T389" s="2"/>
      <c r="U389" s="2"/>
      <c r="V389" s="2"/>
      <c r="W389" s="2"/>
      <c r="X389" s="2"/>
      <c r="Y389" s="2"/>
      <c r="Z389" s="2"/>
      <c r="AA389" s="2"/>
      <c r="AB389" s="2"/>
    </row>
    <row r="390" spans="3:28" ht="12.75" customHeight="1" x14ac:dyDescent="0.25">
      <c r="C390" s="5"/>
      <c r="D390" s="6"/>
      <c r="E390" s="10"/>
      <c r="F390" s="7"/>
      <c r="G390" s="2"/>
      <c r="H390" s="2"/>
      <c r="I390" s="2"/>
      <c r="J390" s="2"/>
      <c r="K390" s="2"/>
      <c r="L390" s="2"/>
      <c r="M390" s="12"/>
      <c r="N390" s="2"/>
      <c r="O390" s="2"/>
      <c r="P390" s="2"/>
      <c r="Q390" s="2"/>
      <c r="R390" s="2"/>
      <c r="S390" s="2"/>
      <c r="T390" s="2"/>
      <c r="U390" s="2"/>
      <c r="V390" s="2"/>
      <c r="W390" s="2"/>
      <c r="X390" s="2"/>
      <c r="Y390" s="2"/>
      <c r="Z390" s="2"/>
      <c r="AA390" s="2"/>
      <c r="AB390" s="2"/>
    </row>
    <row r="391" spans="3:28" ht="12.75" customHeight="1" x14ac:dyDescent="0.25">
      <c r="C391" s="5"/>
      <c r="D391" s="6"/>
      <c r="E391" s="10"/>
      <c r="F391" s="7"/>
      <c r="G391" s="2"/>
      <c r="H391" s="2"/>
      <c r="I391" s="2"/>
      <c r="J391" s="2"/>
      <c r="K391" s="2"/>
      <c r="L391" s="2"/>
      <c r="M391" s="12"/>
      <c r="N391" s="2"/>
      <c r="O391" s="2"/>
      <c r="P391" s="2"/>
      <c r="Q391" s="2"/>
      <c r="R391" s="2"/>
      <c r="S391" s="2"/>
      <c r="T391" s="2"/>
      <c r="U391" s="2"/>
      <c r="V391" s="2"/>
      <c r="W391" s="2"/>
      <c r="X391" s="2"/>
      <c r="Y391" s="2"/>
      <c r="Z391" s="2"/>
      <c r="AA391" s="2"/>
      <c r="AB391" s="2"/>
    </row>
    <row r="392" spans="3:28" ht="12.75" customHeight="1" x14ac:dyDescent="0.25">
      <c r="C392" s="5"/>
      <c r="D392" s="6"/>
      <c r="E392" s="10"/>
      <c r="F392" s="7"/>
      <c r="G392" s="2"/>
      <c r="H392" s="2"/>
      <c r="I392" s="2"/>
      <c r="J392" s="2"/>
      <c r="K392" s="2"/>
      <c r="L392" s="2"/>
      <c r="M392" s="12"/>
      <c r="N392" s="2"/>
      <c r="O392" s="2"/>
      <c r="P392" s="2"/>
      <c r="Q392" s="2"/>
      <c r="R392" s="2"/>
      <c r="S392" s="2"/>
      <c r="T392" s="2"/>
      <c r="U392" s="2"/>
      <c r="V392" s="2"/>
      <c r="W392" s="2"/>
      <c r="X392" s="2"/>
      <c r="Y392" s="2"/>
      <c r="Z392" s="2"/>
      <c r="AA392" s="2"/>
      <c r="AB392" s="2"/>
    </row>
    <row r="393" spans="3:28" ht="12.75" customHeight="1" x14ac:dyDescent="0.25">
      <c r="C393" s="5"/>
      <c r="D393" s="6"/>
      <c r="E393" s="10"/>
      <c r="F393" s="7"/>
      <c r="G393" s="2"/>
      <c r="H393" s="2"/>
      <c r="I393" s="2"/>
      <c r="J393" s="2"/>
      <c r="K393" s="2"/>
      <c r="L393" s="2"/>
      <c r="M393" s="12"/>
      <c r="N393" s="2"/>
      <c r="O393" s="2"/>
      <c r="P393" s="2"/>
      <c r="Q393" s="2"/>
      <c r="R393" s="2"/>
      <c r="S393" s="2"/>
      <c r="T393" s="2"/>
      <c r="U393" s="2"/>
      <c r="V393" s="2"/>
      <c r="W393" s="2"/>
      <c r="X393" s="2"/>
      <c r="Y393" s="2"/>
      <c r="Z393" s="2"/>
      <c r="AA393" s="2"/>
      <c r="AB393" s="2"/>
    </row>
    <row r="394" spans="3:28" ht="12.75" customHeight="1" x14ac:dyDescent="0.25">
      <c r="C394" s="5"/>
      <c r="D394" s="6"/>
      <c r="E394" s="10"/>
      <c r="F394" s="7"/>
      <c r="G394" s="2"/>
      <c r="H394" s="2"/>
      <c r="I394" s="2"/>
      <c r="J394" s="2"/>
      <c r="K394" s="2"/>
      <c r="L394" s="2"/>
      <c r="M394" s="12"/>
      <c r="N394" s="2"/>
      <c r="O394" s="2"/>
      <c r="P394" s="2"/>
      <c r="Q394" s="2"/>
      <c r="R394" s="2"/>
      <c r="S394" s="2"/>
      <c r="T394" s="2"/>
      <c r="U394" s="2"/>
      <c r="V394" s="2"/>
      <c r="W394" s="2"/>
      <c r="X394" s="2"/>
      <c r="Y394" s="2"/>
      <c r="Z394" s="2"/>
      <c r="AA394" s="2"/>
      <c r="AB394" s="2"/>
    </row>
    <row r="395" spans="3:28" ht="12.75" customHeight="1" x14ac:dyDescent="0.25">
      <c r="C395" s="5"/>
      <c r="D395" s="6"/>
      <c r="E395" s="10"/>
      <c r="F395" s="7"/>
      <c r="G395" s="2"/>
      <c r="H395" s="2"/>
      <c r="I395" s="2"/>
      <c r="J395" s="2"/>
      <c r="K395" s="2"/>
      <c r="L395" s="2"/>
      <c r="M395" s="12"/>
      <c r="N395" s="2"/>
      <c r="O395" s="2"/>
      <c r="P395" s="2"/>
      <c r="Q395" s="2"/>
      <c r="R395" s="2"/>
      <c r="S395" s="2"/>
      <c r="T395" s="2"/>
      <c r="U395" s="2"/>
      <c r="V395" s="2"/>
      <c r="W395" s="2"/>
      <c r="X395" s="2"/>
      <c r="Y395" s="2"/>
      <c r="Z395" s="2"/>
      <c r="AA395" s="2"/>
      <c r="AB395" s="2"/>
    </row>
    <row r="396" spans="3:28" ht="12.75" customHeight="1" x14ac:dyDescent="0.25">
      <c r="C396" s="5"/>
      <c r="D396" s="6"/>
      <c r="E396" s="10"/>
      <c r="F396" s="7"/>
      <c r="G396" s="2"/>
      <c r="H396" s="2"/>
      <c r="I396" s="2"/>
      <c r="J396" s="2"/>
      <c r="K396" s="2"/>
      <c r="L396" s="2"/>
      <c r="M396" s="12"/>
      <c r="N396" s="2"/>
      <c r="O396" s="2"/>
      <c r="P396" s="2"/>
      <c r="Q396" s="2"/>
      <c r="R396" s="2"/>
      <c r="S396" s="2"/>
      <c r="T396" s="2"/>
      <c r="U396" s="2"/>
      <c r="V396" s="2"/>
      <c r="W396" s="2"/>
      <c r="X396" s="2"/>
      <c r="Y396" s="2"/>
      <c r="Z396" s="2"/>
      <c r="AA396" s="2"/>
      <c r="AB396" s="2"/>
    </row>
    <row r="397" spans="3:28" ht="12.75" customHeight="1" x14ac:dyDescent="0.25">
      <c r="C397" s="5"/>
      <c r="D397" s="6"/>
      <c r="E397" s="10"/>
      <c r="F397" s="7"/>
      <c r="G397" s="2"/>
      <c r="H397" s="2"/>
      <c r="I397" s="2"/>
      <c r="J397" s="2"/>
      <c r="K397" s="2"/>
      <c r="L397" s="2"/>
      <c r="M397" s="12"/>
      <c r="N397" s="2"/>
      <c r="O397" s="2"/>
      <c r="P397" s="2"/>
      <c r="Q397" s="2"/>
      <c r="R397" s="2"/>
      <c r="S397" s="2"/>
      <c r="T397" s="2"/>
      <c r="U397" s="2"/>
      <c r="V397" s="2"/>
      <c r="W397" s="2"/>
      <c r="X397" s="2"/>
      <c r="Y397" s="2"/>
      <c r="Z397" s="2"/>
      <c r="AA397" s="2"/>
      <c r="AB397" s="2"/>
    </row>
    <row r="398" spans="3:28" ht="12.75" customHeight="1" x14ac:dyDescent="0.25">
      <c r="C398" s="5"/>
      <c r="D398" s="6"/>
      <c r="E398" s="10"/>
      <c r="F398" s="7"/>
      <c r="G398" s="2"/>
      <c r="H398" s="2"/>
      <c r="I398" s="2"/>
      <c r="J398" s="2"/>
      <c r="K398" s="2"/>
      <c r="L398" s="2"/>
      <c r="M398" s="12"/>
      <c r="N398" s="2"/>
      <c r="O398" s="2"/>
      <c r="P398" s="2"/>
      <c r="Q398" s="2"/>
      <c r="R398" s="2"/>
      <c r="S398" s="2"/>
      <c r="T398" s="2"/>
      <c r="U398" s="2"/>
      <c r="V398" s="2"/>
      <c r="W398" s="2"/>
      <c r="X398" s="2"/>
      <c r="Y398" s="2"/>
      <c r="Z398" s="2"/>
      <c r="AA398" s="2"/>
      <c r="AB398" s="2"/>
    </row>
    <row r="399" spans="3:28" ht="12.75" customHeight="1" x14ac:dyDescent="0.25">
      <c r="C399" s="5"/>
      <c r="D399" s="6"/>
      <c r="E399" s="10"/>
      <c r="F399" s="7"/>
      <c r="G399" s="2"/>
      <c r="H399" s="2"/>
      <c r="I399" s="2"/>
      <c r="J399" s="2"/>
      <c r="K399" s="2"/>
      <c r="L399" s="2"/>
      <c r="M399" s="12"/>
      <c r="N399" s="2"/>
      <c r="O399" s="2"/>
      <c r="P399" s="2"/>
      <c r="Q399" s="2"/>
      <c r="R399" s="2"/>
      <c r="S399" s="2"/>
      <c r="T399" s="2"/>
      <c r="U399" s="2"/>
      <c r="V399" s="2"/>
      <c r="W399" s="2"/>
      <c r="X399" s="2"/>
      <c r="Y399" s="2"/>
      <c r="Z399" s="2"/>
      <c r="AA399" s="2"/>
      <c r="AB399" s="2"/>
    </row>
    <row r="400" spans="3:28" ht="12.75" customHeight="1" x14ac:dyDescent="0.25">
      <c r="C400" s="5"/>
      <c r="D400" s="6"/>
      <c r="E400" s="10"/>
      <c r="F400" s="7"/>
      <c r="G400" s="2"/>
      <c r="H400" s="2"/>
      <c r="I400" s="2"/>
      <c r="J400" s="2"/>
      <c r="K400" s="2"/>
      <c r="L400" s="2"/>
      <c r="M400" s="12"/>
      <c r="N400" s="2"/>
      <c r="O400" s="2"/>
      <c r="P400" s="2"/>
      <c r="Q400" s="2"/>
      <c r="R400" s="2"/>
      <c r="S400" s="2"/>
      <c r="T400" s="2"/>
      <c r="U400" s="2"/>
      <c r="V400" s="2"/>
      <c r="W400" s="2"/>
      <c r="X400" s="2"/>
      <c r="Y400" s="2"/>
      <c r="Z400" s="2"/>
      <c r="AA400" s="2"/>
      <c r="AB400" s="2"/>
    </row>
    <row r="401" spans="3:28" ht="12.75" customHeight="1" x14ac:dyDescent="0.25">
      <c r="C401" s="5"/>
      <c r="D401" s="6"/>
      <c r="E401" s="10"/>
      <c r="F401" s="7"/>
      <c r="G401" s="2"/>
      <c r="H401" s="2"/>
      <c r="I401" s="2"/>
      <c r="J401" s="2"/>
      <c r="K401" s="2"/>
      <c r="L401" s="2"/>
      <c r="M401" s="12"/>
      <c r="N401" s="2"/>
      <c r="O401" s="2"/>
      <c r="P401" s="2"/>
      <c r="Q401" s="2"/>
      <c r="R401" s="2"/>
      <c r="S401" s="2"/>
      <c r="T401" s="2"/>
      <c r="U401" s="2"/>
      <c r="V401" s="2"/>
      <c r="W401" s="2"/>
      <c r="X401" s="2"/>
      <c r="Y401" s="2"/>
      <c r="Z401" s="2"/>
      <c r="AA401" s="2"/>
      <c r="AB401" s="2"/>
    </row>
    <row r="402" spans="3:28" ht="12.75" customHeight="1" x14ac:dyDescent="0.25">
      <c r="C402" s="5"/>
      <c r="D402" s="6"/>
      <c r="E402" s="10"/>
      <c r="F402" s="7"/>
      <c r="G402" s="2"/>
      <c r="H402" s="2"/>
      <c r="I402" s="2"/>
      <c r="J402" s="2"/>
      <c r="K402" s="2"/>
      <c r="L402" s="2"/>
      <c r="M402" s="12"/>
      <c r="N402" s="2"/>
      <c r="O402" s="2"/>
      <c r="P402" s="2"/>
      <c r="Q402" s="2"/>
      <c r="R402" s="2"/>
      <c r="S402" s="2"/>
      <c r="T402" s="2"/>
      <c r="U402" s="2"/>
      <c r="V402" s="2"/>
      <c r="W402" s="2"/>
      <c r="X402" s="2"/>
      <c r="Y402" s="2"/>
      <c r="Z402" s="2"/>
      <c r="AA402" s="2"/>
      <c r="AB402" s="2"/>
    </row>
    <row r="403" spans="3:28" ht="12.75" customHeight="1" x14ac:dyDescent="0.25">
      <c r="C403" s="5"/>
      <c r="D403" s="6"/>
      <c r="E403" s="10"/>
      <c r="F403" s="7"/>
      <c r="G403" s="2"/>
      <c r="H403" s="2"/>
      <c r="I403" s="2"/>
      <c r="J403" s="2"/>
      <c r="K403" s="2"/>
      <c r="L403" s="2"/>
      <c r="M403" s="12"/>
      <c r="N403" s="2"/>
      <c r="O403" s="2"/>
      <c r="P403" s="2"/>
      <c r="Q403" s="2"/>
      <c r="R403" s="2"/>
      <c r="S403" s="2"/>
      <c r="T403" s="2"/>
      <c r="U403" s="2"/>
      <c r="V403" s="2"/>
      <c r="W403" s="2"/>
      <c r="X403" s="2"/>
      <c r="Y403" s="2"/>
      <c r="Z403" s="2"/>
      <c r="AA403" s="2"/>
      <c r="AB403" s="2"/>
    </row>
    <row r="404" spans="3:28" ht="12.75" customHeight="1" x14ac:dyDescent="0.25">
      <c r="C404" s="5"/>
      <c r="D404" s="6"/>
      <c r="E404" s="10"/>
      <c r="F404" s="7"/>
      <c r="G404" s="2"/>
      <c r="H404" s="2"/>
      <c r="I404" s="2"/>
      <c r="J404" s="2"/>
      <c r="K404" s="2"/>
      <c r="L404" s="2"/>
      <c r="M404" s="12"/>
      <c r="N404" s="2"/>
      <c r="O404" s="2"/>
      <c r="P404" s="2"/>
      <c r="Q404" s="2"/>
      <c r="R404" s="2"/>
      <c r="S404" s="2"/>
      <c r="T404" s="2"/>
      <c r="U404" s="2"/>
      <c r="V404" s="2"/>
      <c r="W404" s="2"/>
      <c r="X404" s="2"/>
      <c r="Y404" s="2"/>
      <c r="Z404" s="2"/>
      <c r="AA404" s="2"/>
      <c r="AB404" s="2"/>
    </row>
    <row r="405" spans="3:28" ht="12.75" customHeight="1" x14ac:dyDescent="0.25">
      <c r="C405" s="5"/>
      <c r="D405" s="6"/>
      <c r="E405" s="10"/>
      <c r="F405" s="7"/>
      <c r="G405" s="2"/>
      <c r="H405" s="2"/>
      <c r="I405" s="2"/>
      <c r="J405" s="2"/>
      <c r="K405" s="2"/>
      <c r="L405" s="2"/>
      <c r="M405" s="12"/>
      <c r="N405" s="2"/>
      <c r="O405" s="2"/>
      <c r="P405" s="2"/>
      <c r="Q405" s="2"/>
      <c r="R405" s="2"/>
      <c r="S405" s="2"/>
      <c r="T405" s="2"/>
      <c r="U405" s="2"/>
      <c r="V405" s="2"/>
      <c r="W405" s="2"/>
      <c r="X405" s="2"/>
      <c r="Y405" s="2"/>
      <c r="Z405" s="2"/>
      <c r="AA405" s="2"/>
      <c r="AB405" s="2"/>
    </row>
    <row r="406" spans="3:28" ht="12.75" customHeight="1" x14ac:dyDescent="0.25">
      <c r="C406" s="5"/>
      <c r="D406" s="6"/>
      <c r="E406" s="10"/>
      <c r="F406" s="7"/>
      <c r="G406" s="2"/>
      <c r="H406" s="2"/>
      <c r="I406" s="2"/>
      <c r="J406" s="2"/>
      <c r="K406" s="2"/>
      <c r="L406" s="2"/>
      <c r="M406" s="12"/>
      <c r="N406" s="2"/>
      <c r="O406" s="2"/>
      <c r="P406" s="2"/>
      <c r="Q406" s="2"/>
      <c r="R406" s="2"/>
      <c r="S406" s="2"/>
      <c r="T406" s="2"/>
      <c r="U406" s="2"/>
      <c r="V406" s="2"/>
      <c r="W406" s="2"/>
      <c r="X406" s="2"/>
      <c r="Y406" s="2"/>
      <c r="Z406" s="2"/>
      <c r="AA406" s="2"/>
      <c r="AB406" s="2"/>
    </row>
    <row r="407" spans="3:28" ht="12.75" customHeight="1" x14ac:dyDescent="0.25">
      <c r="C407" s="5"/>
      <c r="D407" s="6"/>
      <c r="E407" s="10"/>
      <c r="F407" s="7"/>
      <c r="G407" s="2"/>
      <c r="H407" s="2"/>
      <c r="I407" s="2"/>
      <c r="J407" s="2"/>
      <c r="K407" s="2"/>
      <c r="L407" s="2"/>
      <c r="M407" s="12"/>
      <c r="N407" s="2"/>
      <c r="O407" s="2"/>
      <c r="P407" s="2"/>
      <c r="Q407" s="2"/>
      <c r="R407" s="2"/>
      <c r="S407" s="2"/>
      <c r="T407" s="2"/>
      <c r="U407" s="2"/>
      <c r="V407" s="2"/>
      <c r="W407" s="2"/>
      <c r="X407" s="2"/>
      <c r="Y407" s="2"/>
      <c r="Z407" s="2"/>
      <c r="AA407" s="2"/>
      <c r="AB407" s="2"/>
    </row>
    <row r="408" spans="3:28" ht="12.75" customHeight="1" x14ac:dyDescent="0.25">
      <c r="C408" s="5"/>
      <c r="D408" s="6"/>
      <c r="E408" s="10"/>
      <c r="F408" s="7"/>
      <c r="G408" s="2"/>
      <c r="H408" s="2"/>
      <c r="I408" s="2"/>
      <c r="J408" s="2"/>
      <c r="K408" s="2"/>
      <c r="L408" s="2"/>
      <c r="M408" s="12"/>
      <c r="N408" s="2"/>
      <c r="O408" s="2"/>
      <c r="P408" s="2"/>
      <c r="Q408" s="2"/>
      <c r="R408" s="2"/>
      <c r="S408" s="2"/>
      <c r="T408" s="2"/>
      <c r="U408" s="2"/>
      <c r="V408" s="2"/>
      <c r="W408" s="2"/>
      <c r="X408" s="2"/>
      <c r="Y408" s="2"/>
      <c r="Z408" s="2"/>
      <c r="AA408" s="2"/>
      <c r="AB408" s="2"/>
    </row>
    <row r="409" spans="3:28" ht="12.75" customHeight="1" x14ac:dyDescent="0.25">
      <c r="C409" s="5"/>
      <c r="D409" s="6"/>
      <c r="E409" s="10"/>
      <c r="F409" s="7"/>
      <c r="G409" s="2"/>
      <c r="H409" s="2"/>
      <c r="I409" s="2"/>
      <c r="J409" s="2"/>
      <c r="K409" s="2"/>
      <c r="L409" s="2"/>
      <c r="M409" s="12"/>
      <c r="N409" s="2"/>
      <c r="O409" s="2"/>
      <c r="P409" s="2"/>
      <c r="Q409" s="2"/>
      <c r="R409" s="2"/>
      <c r="S409" s="2"/>
      <c r="T409" s="2"/>
      <c r="U409" s="2"/>
      <c r="V409" s="2"/>
      <c r="W409" s="2"/>
      <c r="X409" s="2"/>
      <c r="Y409" s="2"/>
      <c r="Z409" s="2"/>
      <c r="AA409" s="2"/>
      <c r="AB409" s="2"/>
    </row>
    <row r="410" spans="3:28" ht="12.75" customHeight="1" x14ac:dyDescent="0.25">
      <c r="C410" s="5"/>
      <c r="D410" s="6"/>
      <c r="E410" s="10"/>
      <c r="F410" s="7"/>
      <c r="G410" s="2"/>
      <c r="H410" s="2"/>
      <c r="I410" s="2"/>
      <c r="J410" s="2"/>
      <c r="K410" s="2"/>
      <c r="L410" s="2"/>
      <c r="M410" s="12"/>
      <c r="N410" s="2"/>
      <c r="O410" s="2"/>
      <c r="P410" s="2"/>
      <c r="Q410" s="2"/>
      <c r="R410" s="2"/>
      <c r="S410" s="2"/>
      <c r="T410" s="2"/>
      <c r="U410" s="2"/>
      <c r="V410" s="2"/>
      <c r="W410" s="2"/>
      <c r="X410" s="2"/>
      <c r="Y410" s="2"/>
      <c r="Z410" s="2"/>
      <c r="AA410" s="2"/>
      <c r="AB410" s="2"/>
    </row>
    <row r="411" spans="3:28" ht="12.75" customHeight="1" x14ac:dyDescent="0.25">
      <c r="C411" s="5"/>
      <c r="D411" s="6"/>
      <c r="E411" s="10"/>
      <c r="F411" s="7"/>
      <c r="G411" s="2"/>
      <c r="H411" s="2"/>
      <c r="I411" s="2"/>
      <c r="J411" s="2"/>
      <c r="K411" s="2"/>
      <c r="L411" s="2"/>
      <c r="M411" s="12"/>
      <c r="N411" s="2"/>
      <c r="O411" s="2"/>
      <c r="P411" s="2"/>
      <c r="Q411" s="2"/>
      <c r="R411" s="2"/>
      <c r="S411" s="2"/>
      <c r="T411" s="2"/>
      <c r="U411" s="2"/>
      <c r="V411" s="2"/>
      <c r="W411" s="2"/>
      <c r="X411" s="2"/>
      <c r="Y411" s="2"/>
      <c r="Z411" s="2"/>
      <c r="AA411" s="2"/>
      <c r="AB411" s="2"/>
    </row>
    <row r="412" spans="3:28" ht="12.75" customHeight="1" x14ac:dyDescent="0.25">
      <c r="C412" s="5"/>
      <c r="D412" s="6"/>
      <c r="E412" s="10"/>
      <c r="F412" s="7"/>
      <c r="G412" s="2"/>
      <c r="H412" s="2"/>
      <c r="I412" s="2"/>
      <c r="J412" s="2"/>
      <c r="K412" s="2"/>
      <c r="L412" s="2"/>
      <c r="M412" s="12"/>
      <c r="N412" s="2"/>
      <c r="O412" s="2"/>
      <c r="P412" s="2"/>
      <c r="Q412" s="2"/>
      <c r="R412" s="2"/>
      <c r="S412" s="2"/>
      <c r="T412" s="2"/>
      <c r="U412" s="2"/>
      <c r="V412" s="2"/>
      <c r="W412" s="2"/>
      <c r="X412" s="2"/>
      <c r="Y412" s="2"/>
      <c r="Z412" s="2"/>
      <c r="AA412" s="2"/>
      <c r="AB412" s="2"/>
    </row>
    <row r="413" spans="3:28" ht="12.75" customHeight="1" x14ac:dyDescent="0.25">
      <c r="C413" s="5"/>
      <c r="D413" s="6"/>
      <c r="E413" s="10"/>
      <c r="F413" s="7"/>
      <c r="G413" s="2"/>
      <c r="H413" s="2"/>
      <c r="I413" s="2"/>
      <c r="J413" s="2"/>
      <c r="K413" s="2"/>
      <c r="L413" s="2"/>
      <c r="M413" s="12"/>
      <c r="N413" s="2"/>
      <c r="O413" s="2"/>
      <c r="P413" s="2"/>
      <c r="Q413" s="2"/>
      <c r="R413" s="2"/>
      <c r="S413" s="2"/>
      <c r="T413" s="2"/>
      <c r="U413" s="2"/>
      <c r="V413" s="2"/>
      <c r="W413" s="2"/>
      <c r="X413" s="2"/>
      <c r="Y413" s="2"/>
      <c r="Z413" s="2"/>
      <c r="AA413" s="2"/>
      <c r="AB413" s="2"/>
    </row>
    <row r="414" spans="3:28" ht="12.75" customHeight="1" x14ac:dyDescent="0.25">
      <c r="C414" s="5"/>
      <c r="D414" s="6"/>
      <c r="E414" s="10"/>
      <c r="F414" s="7"/>
      <c r="G414" s="2"/>
      <c r="H414" s="2"/>
      <c r="I414" s="2"/>
      <c r="J414" s="2"/>
      <c r="K414" s="2"/>
      <c r="L414" s="2"/>
      <c r="M414" s="12"/>
      <c r="N414" s="2"/>
      <c r="O414" s="2"/>
      <c r="P414" s="2"/>
      <c r="Q414" s="2"/>
      <c r="R414" s="2"/>
      <c r="S414" s="2"/>
      <c r="T414" s="2"/>
      <c r="U414" s="2"/>
      <c r="V414" s="2"/>
      <c r="W414" s="2"/>
      <c r="X414" s="2"/>
      <c r="Y414" s="2"/>
      <c r="Z414" s="2"/>
      <c r="AA414" s="2"/>
      <c r="AB414" s="2"/>
    </row>
    <row r="415" spans="3:28" ht="12.75" customHeight="1" x14ac:dyDescent="0.25">
      <c r="C415" s="5"/>
      <c r="D415" s="6"/>
      <c r="E415" s="10"/>
      <c r="F415" s="7"/>
      <c r="G415" s="2"/>
      <c r="H415" s="2"/>
      <c r="I415" s="2"/>
      <c r="J415" s="2"/>
      <c r="K415" s="2"/>
      <c r="L415" s="2"/>
      <c r="M415" s="12"/>
      <c r="N415" s="2"/>
      <c r="O415" s="2"/>
      <c r="P415" s="2"/>
      <c r="Q415" s="2"/>
      <c r="R415" s="2"/>
      <c r="S415" s="2"/>
      <c r="T415" s="2"/>
      <c r="U415" s="2"/>
      <c r="V415" s="2"/>
      <c r="W415" s="2"/>
      <c r="X415" s="2"/>
      <c r="Y415" s="2"/>
      <c r="Z415" s="2"/>
      <c r="AA415" s="2"/>
      <c r="AB415" s="2"/>
    </row>
    <row r="416" spans="3:28" ht="12.75" customHeight="1" x14ac:dyDescent="0.25">
      <c r="C416" s="5"/>
      <c r="D416" s="6"/>
      <c r="E416" s="10"/>
      <c r="F416" s="7"/>
      <c r="G416" s="2"/>
      <c r="H416" s="2"/>
      <c r="I416" s="2"/>
      <c r="J416" s="2"/>
      <c r="K416" s="2"/>
      <c r="L416" s="2"/>
      <c r="M416" s="12"/>
      <c r="N416" s="2"/>
      <c r="O416" s="2"/>
      <c r="P416" s="2"/>
      <c r="Q416" s="2"/>
      <c r="R416" s="2"/>
      <c r="S416" s="2"/>
      <c r="T416" s="2"/>
      <c r="U416" s="2"/>
      <c r="V416" s="2"/>
      <c r="W416" s="2"/>
      <c r="X416" s="2"/>
      <c r="Y416" s="2"/>
      <c r="Z416" s="2"/>
      <c r="AA416" s="2"/>
      <c r="AB416" s="2"/>
    </row>
    <row r="417" spans="3:28" ht="12.75" customHeight="1" x14ac:dyDescent="0.25">
      <c r="C417" s="5"/>
      <c r="D417" s="6"/>
      <c r="E417" s="10"/>
      <c r="F417" s="7"/>
      <c r="G417" s="2"/>
      <c r="H417" s="2"/>
      <c r="I417" s="2"/>
      <c r="J417" s="2"/>
      <c r="K417" s="2"/>
      <c r="L417" s="2"/>
      <c r="M417" s="12"/>
      <c r="N417" s="2"/>
      <c r="O417" s="2"/>
      <c r="P417" s="2"/>
      <c r="Q417" s="2"/>
      <c r="R417" s="2"/>
      <c r="S417" s="2"/>
      <c r="T417" s="2"/>
      <c r="U417" s="2"/>
      <c r="V417" s="2"/>
      <c r="W417" s="2"/>
      <c r="X417" s="2"/>
      <c r="Y417" s="2"/>
      <c r="Z417" s="2"/>
      <c r="AA417" s="2"/>
      <c r="AB417" s="2"/>
    </row>
    <row r="418" spans="3:28" ht="12.75" customHeight="1" x14ac:dyDescent="0.25">
      <c r="C418" s="5"/>
      <c r="D418" s="6"/>
      <c r="E418" s="10"/>
      <c r="F418" s="7"/>
      <c r="G418" s="2"/>
      <c r="H418" s="2"/>
      <c r="I418" s="2"/>
      <c r="J418" s="2"/>
      <c r="K418" s="2"/>
      <c r="L418" s="2"/>
      <c r="M418" s="12"/>
      <c r="N418" s="2"/>
      <c r="O418" s="2"/>
      <c r="P418" s="2"/>
      <c r="Q418" s="2"/>
      <c r="R418" s="2"/>
      <c r="S418" s="2"/>
      <c r="T418" s="2"/>
      <c r="U418" s="2"/>
      <c r="V418" s="2"/>
      <c r="W418" s="2"/>
      <c r="X418" s="2"/>
      <c r="Y418" s="2"/>
      <c r="Z418" s="2"/>
      <c r="AA418" s="2"/>
      <c r="AB418" s="2"/>
    </row>
    <row r="419" spans="3:28" ht="12.75" customHeight="1" x14ac:dyDescent="0.25">
      <c r="C419" s="5"/>
      <c r="D419" s="6"/>
      <c r="E419" s="10"/>
      <c r="F419" s="7"/>
      <c r="G419" s="2"/>
      <c r="H419" s="2"/>
      <c r="I419" s="2"/>
      <c r="J419" s="2"/>
      <c r="K419" s="2"/>
      <c r="L419" s="2"/>
      <c r="M419" s="12"/>
      <c r="N419" s="2"/>
      <c r="O419" s="2"/>
      <c r="P419" s="2"/>
      <c r="Q419" s="2"/>
      <c r="R419" s="2"/>
      <c r="S419" s="2"/>
      <c r="T419" s="2"/>
      <c r="U419" s="2"/>
      <c r="V419" s="2"/>
      <c r="W419" s="2"/>
      <c r="X419" s="2"/>
      <c r="Y419" s="2"/>
      <c r="Z419" s="2"/>
      <c r="AA419" s="2"/>
      <c r="AB419" s="2"/>
    </row>
    <row r="420" spans="3:28" ht="12.75" customHeight="1" x14ac:dyDescent="0.25">
      <c r="C420" s="5"/>
      <c r="D420" s="6"/>
      <c r="E420" s="10"/>
      <c r="F420" s="7"/>
      <c r="G420" s="2"/>
      <c r="H420" s="2"/>
      <c r="I420" s="2"/>
      <c r="J420" s="2"/>
      <c r="K420" s="2"/>
      <c r="L420" s="2"/>
      <c r="M420" s="12"/>
      <c r="N420" s="2"/>
      <c r="O420" s="2"/>
      <c r="P420" s="2"/>
      <c r="Q420" s="2"/>
      <c r="R420" s="2"/>
      <c r="S420" s="2"/>
      <c r="T420" s="2"/>
      <c r="U420" s="2"/>
      <c r="V420" s="2"/>
      <c r="W420" s="2"/>
      <c r="X420" s="2"/>
      <c r="Y420" s="2"/>
      <c r="Z420" s="2"/>
      <c r="AA420" s="2"/>
      <c r="AB420" s="2"/>
    </row>
    <row r="421" spans="3:28" ht="12.75" customHeight="1" x14ac:dyDescent="0.25">
      <c r="C421" s="5"/>
      <c r="D421" s="6"/>
      <c r="E421" s="10"/>
      <c r="F421" s="7"/>
      <c r="G421" s="2"/>
      <c r="H421" s="2"/>
      <c r="I421" s="2"/>
      <c r="J421" s="2"/>
      <c r="K421" s="2"/>
      <c r="L421" s="2"/>
      <c r="M421" s="12"/>
      <c r="N421" s="2"/>
      <c r="O421" s="2"/>
      <c r="P421" s="2"/>
      <c r="Q421" s="2"/>
      <c r="R421" s="2"/>
      <c r="S421" s="2"/>
      <c r="T421" s="2"/>
      <c r="U421" s="2"/>
      <c r="V421" s="2"/>
      <c r="W421" s="2"/>
      <c r="X421" s="2"/>
      <c r="Y421" s="2"/>
      <c r="Z421" s="2"/>
      <c r="AA421" s="2"/>
      <c r="AB421" s="2"/>
    </row>
    <row r="422" spans="3:28" ht="12.75" customHeight="1" x14ac:dyDescent="0.25">
      <c r="C422" s="5"/>
      <c r="D422" s="6"/>
      <c r="E422" s="10"/>
      <c r="F422" s="7"/>
      <c r="G422" s="2"/>
      <c r="H422" s="2"/>
      <c r="I422" s="2"/>
      <c r="J422" s="2"/>
      <c r="K422" s="2"/>
      <c r="L422" s="2"/>
      <c r="M422" s="12"/>
      <c r="N422" s="2"/>
      <c r="O422" s="2"/>
      <c r="P422" s="2"/>
      <c r="Q422" s="2"/>
      <c r="R422" s="2"/>
      <c r="S422" s="2"/>
      <c r="T422" s="2"/>
      <c r="U422" s="2"/>
      <c r="V422" s="2"/>
      <c r="W422" s="2"/>
      <c r="X422" s="2"/>
      <c r="Y422" s="2"/>
      <c r="Z422" s="2"/>
      <c r="AA422" s="2"/>
      <c r="AB422" s="2"/>
    </row>
    <row r="423" spans="3:28" ht="12.75" customHeight="1" x14ac:dyDescent="0.25">
      <c r="C423" s="5"/>
      <c r="D423" s="6"/>
      <c r="E423" s="10"/>
      <c r="F423" s="7"/>
      <c r="G423" s="2"/>
      <c r="H423" s="2"/>
      <c r="I423" s="2"/>
      <c r="J423" s="2"/>
      <c r="K423" s="2"/>
      <c r="L423" s="2"/>
      <c r="M423" s="12"/>
      <c r="N423" s="2"/>
      <c r="O423" s="2"/>
      <c r="P423" s="2"/>
      <c r="Q423" s="2"/>
      <c r="R423" s="2"/>
      <c r="S423" s="2"/>
      <c r="T423" s="2"/>
      <c r="U423" s="2"/>
      <c r="V423" s="2"/>
      <c r="W423" s="2"/>
      <c r="X423" s="2"/>
      <c r="Y423" s="2"/>
      <c r="Z423" s="2"/>
      <c r="AA423" s="2"/>
      <c r="AB423" s="2"/>
    </row>
    <row r="424" spans="3:28" ht="12.75" customHeight="1" x14ac:dyDescent="0.25">
      <c r="C424" s="5"/>
      <c r="D424" s="6"/>
      <c r="E424" s="10"/>
      <c r="F424" s="7"/>
      <c r="G424" s="2"/>
      <c r="H424" s="2"/>
      <c r="I424" s="2"/>
      <c r="J424" s="2"/>
      <c r="K424" s="2"/>
      <c r="L424" s="2"/>
      <c r="M424" s="12"/>
      <c r="N424" s="2"/>
      <c r="O424" s="2"/>
      <c r="P424" s="2"/>
      <c r="Q424" s="2"/>
      <c r="R424" s="2"/>
      <c r="S424" s="2"/>
      <c r="T424" s="2"/>
      <c r="U424" s="2"/>
      <c r="V424" s="2"/>
      <c r="W424" s="2"/>
      <c r="X424" s="2"/>
      <c r="Y424" s="2"/>
      <c r="Z424" s="2"/>
      <c r="AA424" s="2"/>
      <c r="AB424" s="2"/>
    </row>
    <row r="425" spans="3:28" ht="12.75" customHeight="1" x14ac:dyDescent="0.25">
      <c r="C425" s="5"/>
      <c r="D425" s="6"/>
      <c r="E425" s="10"/>
      <c r="F425" s="7"/>
      <c r="G425" s="2"/>
      <c r="H425" s="2"/>
      <c r="I425" s="2"/>
      <c r="J425" s="2"/>
      <c r="K425" s="2"/>
      <c r="L425" s="2"/>
      <c r="M425" s="12"/>
      <c r="N425" s="2"/>
      <c r="O425" s="2"/>
      <c r="P425" s="2"/>
      <c r="Q425" s="2"/>
      <c r="R425" s="2"/>
      <c r="S425" s="2"/>
      <c r="T425" s="2"/>
      <c r="U425" s="2"/>
      <c r="V425" s="2"/>
      <c r="W425" s="2"/>
      <c r="X425" s="2"/>
      <c r="Y425" s="2"/>
      <c r="Z425" s="2"/>
      <c r="AA425" s="2"/>
      <c r="AB425" s="2"/>
    </row>
    <row r="426" spans="3:28" ht="12.75" customHeight="1" x14ac:dyDescent="0.25">
      <c r="C426" s="5"/>
      <c r="D426" s="6"/>
      <c r="E426" s="10"/>
      <c r="F426" s="7"/>
      <c r="G426" s="2"/>
      <c r="H426" s="2"/>
      <c r="I426" s="2"/>
      <c r="J426" s="2"/>
      <c r="K426" s="2"/>
      <c r="L426" s="2"/>
      <c r="M426" s="12"/>
      <c r="N426" s="2"/>
      <c r="O426" s="2"/>
      <c r="P426" s="2"/>
      <c r="Q426" s="2"/>
      <c r="R426" s="2"/>
      <c r="S426" s="2"/>
      <c r="T426" s="2"/>
      <c r="U426" s="2"/>
      <c r="V426" s="2"/>
      <c r="W426" s="2"/>
      <c r="X426" s="2"/>
      <c r="Y426" s="2"/>
      <c r="Z426" s="2"/>
      <c r="AA426" s="2"/>
      <c r="AB426" s="2"/>
    </row>
    <row r="427" spans="3:28" ht="12.75" customHeight="1" x14ac:dyDescent="0.25">
      <c r="C427" s="5"/>
      <c r="D427" s="6"/>
      <c r="E427" s="10"/>
      <c r="F427" s="7"/>
      <c r="G427" s="2"/>
      <c r="H427" s="2"/>
      <c r="I427" s="2"/>
      <c r="J427" s="2"/>
      <c r="K427" s="2"/>
      <c r="L427" s="2"/>
      <c r="M427" s="12"/>
      <c r="N427" s="2"/>
      <c r="O427" s="2"/>
      <c r="P427" s="2"/>
      <c r="Q427" s="2"/>
      <c r="R427" s="2"/>
      <c r="S427" s="2"/>
      <c r="T427" s="2"/>
      <c r="U427" s="2"/>
      <c r="V427" s="2"/>
      <c r="W427" s="2"/>
      <c r="X427" s="2"/>
      <c r="Y427" s="2"/>
      <c r="Z427" s="2"/>
      <c r="AA427" s="2"/>
      <c r="AB427" s="2"/>
    </row>
    <row r="428" spans="3:28" ht="12.75" customHeight="1" x14ac:dyDescent="0.25">
      <c r="C428" s="5"/>
      <c r="D428" s="6"/>
      <c r="E428" s="10"/>
      <c r="F428" s="7"/>
      <c r="G428" s="2"/>
      <c r="H428" s="2"/>
      <c r="I428" s="2"/>
      <c r="J428" s="2"/>
      <c r="K428" s="2"/>
      <c r="L428" s="2"/>
      <c r="M428" s="12"/>
      <c r="N428" s="2"/>
      <c r="O428" s="2"/>
      <c r="P428" s="2"/>
      <c r="Q428" s="2"/>
      <c r="R428" s="2"/>
      <c r="S428" s="2"/>
      <c r="T428" s="2"/>
      <c r="U428" s="2"/>
      <c r="V428" s="2"/>
      <c r="W428" s="2"/>
      <c r="X428" s="2"/>
      <c r="Y428" s="2"/>
      <c r="Z428" s="2"/>
      <c r="AA428" s="2"/>
      <c r="AB428" s="2"/>
    </row>
    <row r="429" spans="3:28" ht="12.75" customHeight="1" x14ac:dyDescent="0.25">
      <c r="C429" s="5"/>
      <c r="D429" s="6"/>
      <c r="E429" s="10"/>
      <c r="F429" s="7"/>
      <c r="G429" s="2"/>
      <c r="H429" s="2"/>
      <c r="I429" s="2"/>
      <c r="J429" s="2"/>
      <c r="K429" s="2"/>
      <c r="L429" s="2"/>
      <c r="M429" s="12"/>
      <c r="N429" s="2"/>
      <c r="O429" s="2"/>
      <c r="P429" s="2"/>
      <c r="Q429" s="2"/>
      <c r="R429" s="2"/>
      <c r="S429" s="2"/>
      <c r="T429" s="2"/>
      <c r="U429" s="2"/>
      <c r="V429" s="2"/>
      <c r="W429" s="2"/>
      <c r="X429" s="2"/>
      <c r="Y429" s="2"/>
      <c r="Z429" s="2"/>
      <c r="AA429" s="2"/>
      <c r="AB429" s="2"/>
    </row>
    <row r="430" spans="3:28" ht="12.75" customHeight="1" x14ac:dyDescent="0.25">
      <c r="C430" s="5"/>
      <c r="D430" s="6"/>
      <c r="E430" s="10"/>
      <c r="F430" s="7"/>
      <c r="G430" s="2"/>
      <c r="H430" s="2"/>
      <c r="I430" s="2"/>
      <c r="J430" s="2"/>
      <c r="K430" s="2"/>
      <c r="L430" s="2"/>
      <c r="M430" s="12"/>
      <c r="N430" s="2"/>
      <c r="O430" s="2"/>
      <c r="P430" s="2"/>
      <c r="Q430" s="2"/>
      <c r="R430" s="2"/>
      <c r="S430" s="2"/>
      <c r="T430" s="2"/>
      <c r="U430" s="2"/>
      <c r="V430" s="2"/>
      <c r="W430" s="2"/>
      <c r="X430" s="2"/>
      <c r="Y430" s="2"/>
      <c r="Z430" s="2"/>
      <c r="AA430" s="2"/>
      <c r="AB430" s="2"/>
    </row>
    <row r="431" spans="3:28" ht="12.75" customHeight="1" x14ac:dyDescent="0.25">
      <c r="C431" s="5"/>
      <c r="D431" s="6"/>
      <c r="E431" s="10"/>
      <c r="F431" s="7"/>
      <c r="G431" s="2"/>
      <c r="H431" s="2"/>
      <c r="I431" s="2"/>
      <c r="J431" s="2"/>
      <c r="K431" s="2"/>
      <c r="L431" s="2"/>
      <c r="M431" s="12"/>
      <c r="N431" s="2"/>
      <c r="O431" s="2"/>
      <c r="P431" s="2"/>
      <c r="Q431" s="2"/>
      <c r="R431" s="2"/>
      <c r="S431" s="2"/>
      <c r="T431" s="2"/>
      <c r="U431" s="2"/>
      <c r="V431" s="2"/>
      <c r="W431" s="2"/>
      <c r="X431" s="2"/>
      <c r="Y431" s="2"/>
      <c r="Z431" s="2"/>
      <c r="AA431" s="2"/>
      <c r="AB431" s="2"/>
    </row>
    <row r="432" spans="3:28" ht="12.75" customHeight="1" x14ac:dyDescent="0.25">
      <c r="C432" s="5"/>
      <c r="D432" s="6"/>
      <c r="E432" s="10"/>
      <c r="F432" s="7"/>
      <c r="G432" s="2"/>
      <c r="H432" s="2"/>
      <c r="I432" s="2"/>
      <c r="J432" s="2"/>
      <c r="K432" s="2"/>
      <c r="L432" s="2"/>
      <c r="M432" s="12"/>
      <c r="N432" s="2"/>
      <c r="O432" s="2"/>
      <c r="P432" s="2"/>
      <c r="Q432" s="2"/>
      <c r="R432" s="2"/>
      <c r="S432" s="2"/>
      <c r="T432" s="2"/>
      <c r="U432" s="2"/>
      <c r="V432" s="2"/>
      <c r="W432" s="2"/>
      <c r="X432" s="2"/>
      <c r="Y432" s="2"/>
      <c r="Z432" s="2"/>
      <c r="AA432" s="2"/>
      <c r="AB432" s="2"/>
    </row>
    <row r="433" spans="3:28" ht="12.75" customHeight="1" x14ac:dyDescent="0.25">
      <c r="C433" s="5"/>
      <c r="D433" s="6"/>
      <c r="E433" s="10"/>
      <c r="F433" s="7"/>
      <c r="G433" s="2"/>
      <c r="H433" s="2"/>
      <c r="I433" s="2"/>
      <c r="J433" s="2"/>
      <c r="K433" s="2"/>
      <c r="L433" s="2"/>
      <c r="M433" s="12"/>
      <c r="N433" s="2"/>
      <c r="O433" s="2"/>
      <c r="P433" s="2"/>
      <c r="Q433" s="2"/>
      <c r="R433" s="2"/>
      <c r="S433" s="2"/>
      <c r="T433" s="2"/>
      <c r="U433" s="2"/>
      <c r="V433" s="2"/>
      <c r="W433" s="2"/>
      <c r="X433" s="2"/>
      <c r="Y433" s="2"/>
      <c r="Z433" s="2"/>
      <c r="AA433" s="2"/>
      <c r="AB433" s="2"/>
    </row>
    <row r="434" spans="3:28" ht="12.75" customHeight="1" x14ac:dyDescent="0.25">
      <c r="C434" s="5"/>
      <c r="D434" s="6"/>
      <c r="E434" s="10"/>
      <c r="F434" s="7"/>
      <c r="G434" s="2"/>
      <c r="H434" s="2"/>
      <c r="I434" s="2"/>
      <c r="J434" s="2"/>
      <c r="K434" s="2"/>
      <c r="L434" s="2"/>
      <c r="M434" s="12"/>
      <c r="N434" s="2"/>
      <c r="O434" s="2"/>
      <c r="P434" s="2"/>
      <c r="Q434" s="2"/>
      <c r="R434" s="2"/>
      <c r="S434" s="2"/>
      <c r="T434" s="2"/>
      <c r="U434" s="2"/>
      <c r="V434" s="2"/>
      <c r="W434" s="2"/>
      <c r="X434" s="2"/>
      <c r="Y434" s="2"/>
      <c r="Z434" s="2"/>
      <c r="AA434" s="2"/>
      <c r="AB434" s="2"/>
    </row>
    <row r="435" spans="3:28" ht="12.75" customHeight="1" x14ac:dyDescent="0.25">
      <c r="C435" s="5"/>
      <c r="D435" s="6"/>
      <c r="E435" s="10"/>
      <c r="F435" s="7"/>
      <c r="G435" s="2"/>
      <c r="H435" s="2"/>
      <c r="I435" s="2"/>
      <c r="J435" s="2"/>
      <c r="K435" s="2"/>
      <c r="L435" s="2"/>
      <c r="M435" s="12"/>
      <c r="N435" s="2"/>
      <c r="O435" s="2"/>
      <c r="P435" s="2"/>
      <c r="Q435" s="2"/>
      <c r="R435" s="2"/>
      <c r="S435" s="2"/>
      <c r="T435" s="2"/>
      <c r="U435" s="2"/>
      <c r="V435" s="2"/>
      <c r="W435" s="2"/>
      <c r="X435" s="2"/>
      <c r="Y435" s="2"/>
      <c r="Z435" s="2"/>
      <c r="AA435" s="2"/>
      <c r="AB435" s="2"/>
    </row>
    <row r="436" spans="3:28" ht="12.75" customHeight="1" x14ac:dyDescent="0.25">
      <c r="C436" s="5"/>
      <c r="D436" s="6"/>
      <c r="E436" s="10"/>
      <c r="F436" s="7"/>
      <c r="G436" s="2"/>
      <c r="H436" s="2"/>
      <c r="I436" s="2"/>
      <c r="J436" s="2"/>
      <c r="K436" s="2"/>
      <c r="L436" s="2"/>
      <c r="M436" s="12"/>
      <c r="N436" s="2"/>
      <c r="O436" s="2"/>
      <c r="P436" s="2"/>
      <c r="Q436" s="2"/>
      <c r="R436" s="2"/>
      <c r="S436" s="2"/>
      <c r="T436" s="2"/>
      <c r="U436" s="2"/>
      <c r="V436" s="2"/>
      <c r="W436" s="2"/>
      <c r="X436" s="2"/>
      <c r="Y436" s="2"/>
      <c r="Z436" s="2"/>
      <c r="AA436" s="2"/>
      <c r="AB436" s="2"/>
    </row>
    <row r="437" spans="3:28" ht="12.75" customHeight="1" x14ac:dyDescent="0.25">
      <c r="C437" s="5"/>
      <c r="D437" s="6"/>
      <c r="E437" s="10"/>
      <c r="F437" s="7"/>
      <c r="G437" s="2"/>
      <c r="H437" s="2"/>
      <c r="I437" s="2"/>
      <c r="J437" s="2"/>
      <c r="K437" s="2"/>
      <c r="L437" s="2"/>
      <c r="M437" s="12"/>
      <c r="N437" s="2"/>
      <c r="O437" s="2"/>
      <c r="P437" s="2"/>
      <c r="Q437" s="2"/>
      <c r="R437" s="2"/>
      <c r="S437" s="2"/>
      <c r="T437" s="2"/>
      <c r="U437" s="2"/>
      <c r="V437" s="2"/>
      <c r="W437" s="2"/>
      <c r="X437" s="2"/>
      <c r="Y437" s="2"/>
      <c r="Z437" s="2"/>
      <c r="AA437" s="2"/>
      <c r="AB437" s="2"/>
    </row>
    <row r="438" spans="3:28" ht="12.75" customHeight="1" x14ac:dyDescent="0.25">
      <c r="C438" s="5"/>
      <c r="D438" s="6"/>
      <c r="E438" s="10"/>
      <c r="F438" s="7"/>
      <c r="G438" s="2"/>
      <c r="H438" s="2"/>
      <c r="I438" s="2"/>
      <c r="J438" s="2"/>
      <c r="K438" s="2"/>
      <c r="L438" s="2"/>
      <c r="M438" s="12"/>
      <c r="N438" s="2"/>
      <c r="O438" s="2"/>
      <c r="P438" s="2"/>
      <c r="Q438" s="2"/>
      <c r="R438" s="2"/>
      <c r="S438" s="2"/>
      <c r="T438" s="2"/>
      <c r="U438" s="2"/>
      <c r="V438" s="2"/>
      <c r="W438" s="2"/>
      <c r="X438" s="2"/>
      <c r="Y438" s="2"/>
      <c r="Z438" s="2"/>
      <c r="AA438" s="2"/>
      <c r="AB438" s="2"/>
    </row>
    <row r="439" spans="3:28" ht="12.75" customHeight="1" x14ac:dyDescent="0.25">
      <c r="C439" s="5"/>
      <c r="D439" s="6"/>
      <c r="E439" s="10"/>
      <c r="F439" s="7"/>
      <c r="G439" s="2"/>
      <c r="H439" s="2"/>
      <c r="I439" s="2"/>
      <c r="J439" s="2"/>
      <c r="K439" s="2"/>
      <c r="L439" s="2"/>
      <c r="M439" s="12"/>
      <c r="N439" s="2"/>
      <c r="O439" s="2"/>
      <c r="P439" s="2"/>
      <c r="Q439" s="2"/>
      <c r="R439" s="2"/>
      <c r="S439" s="2"/>
      <c r="T439" s="2"/>
      <c r="U439" s="2"/>
      <c r="V439" s="2"/>
      <c r="W439" s="2"/>
      <c r="X439" s="2"/>
      <c r="Y439" s="2"/>
      <c r="Z439" s="2"/>
      <c r="AA439" s="2"/>
      <c r="AB439" s="2"/>
    </row>
    <row r="440" spans="3:28" ht="12.75" customHeight="1" x14ac:dyDescent="0.25">
      <c r="C440" s="5"/>
      <c r="D440" s="6"/>
      <c r="E440" s="10"/>
      <c r="F440" s="7"/>
      <c r="G440" s="2"/>
      <c r="H440" s="2"/>
      <c r="I440" s="2"/>
      <c r="J440" s="2"/>
      <c r="K440" s="2"/>
      <c r="L440" s="2"/>
      <c r="M440" s="12"/>
      <c r="N440" s="2"/>
      <c r="O440" s="2"/>
      <c r="P440" s="2"/>
      <c r="Q440" s="2"/>
      <c r="R440" s="2"/>
      <c r="S440" s="2"/>
      <c r="T440" s="2"/>
      <c r="U440" s="2"/>
      <c r="V440" s="2"/>
      <c r="W440" s="2"/>
      <c r="X440" s="2"/>
      <c r="Y440" s="2"/>
      <c r="Z440" s="2"/>
      <c r="AA440" s="2"/>
      <c r="AB440" s="2"/>
    </row>
    <row r="441" spans="3:28" ht="12.75" customHeight="1" x14ac:dyDescent="0.25">
      <c r="C441" s="5"/>
      <c r="D441" s="6"/>
      <c r="E441" s="10"/>
      <c r="F441" s="7"/>
      <c r="G441" s="2"/>
      <c r="H441" s="2"/>
      <c r="I441" s="2"/>
      <c r="J441" s="2"/>
      <c r="K441" s="2"/>
      <c r="L441" s="2"/>
      <c r="M441" s="12"/>
      <c r="N441" s="2"/>
      <c r="O441" s="2"/>
      <c r="P441" s="2"/>
      <c r="Q441" s="2"/>
      <c r="R441" s="2"/>
      <c r="S441" s="2"/>
      <c r="T441" s="2"/>
      <c r="U441" s="2"/>
      <c r="V441" s="2"/>
      <c r="W441" s="2"/>
      <c r="X441" s="2"/>
      <c r="Y441" s="2"/>
      <c r="Z441" s="2"/>
      <c r="AA441" s="2"/>
      <c r="AB441" s="2"/>
    </row>
    <row r="442" spans="3:28" ht="12.75" customHeight="1" x14ac:dyDescent="0.25">
      <c r="C442" s="5"/>
      <c r="D442" s="6"/>
      <c r="E442" s="10"/>
      <c r="F442" s="7"/>
      <c r="G442" s="2"/>
      <c r="H442" s="2"/>
      <c r="I442" s="2"/>
      <c r="J442" s="2"/>
      <c r="K442" s="2"/>
      <c r="L442" s="2"/>
      <c r="M442" s="12"/>
      <c r="N442" s="2"/>
      <c r="O442" s="2"/>
      <c r="P442" s="2"/>
      <c r="Q442" s="2"/>
      <c r="R442" s="2"/>
      <c r="S442" s="2"/>
      <c r="T442" s="2"/>
      <c r="U442" s="2"/>
      <c r="V442" s="2"/>
      <c r="W442" s="2"/>
      <c r="X442" s="2"/>
      <c r="Y442" s="2"/>
      <c r="Z442" s="2"/>
      <c r="AA442" s="2"/>
      <c r="AB442" s="2"/>
    </row>
    <row r="443" spans="3:28" ht="12.75" customHeight="1" x14ac:dyDescent="0.25">
      <c r="C443" s="5"/>
      <c r="D443" s="6"/>
      <c r="E443" s="10"/>
      <c r="F443" s="7"/>
      <c r="G443" s="2"/>
      <c r="H443" s="2"/>
      <c r="I443" s="2"/>
      <c r="J443" s="2"/>
      <c r="K443" s="2"/>
      <c r="L443" s="2"/>
      <c r="M443" s="12"/>
      <c r="N443" s="2"/>
      <c r="O443" s="2"/>
      <c r="P443" s="2"/>
      <c r="Q443" s="2"/>
      <c r="R443" s="2"/>
      <c r="S443" s="2"/>
      <c r="T443" s="2"/>
      <c r="U443" s="2"/>
      <c r="V443" s="2"/>
      <c r="W443" s="2"/>
      <c r="X443" s="2"/>
      <c r="Y443" s="2"/>
      <c r="Z443" s="2"/>
      <c r="AA443" s="2"/>
      <c r="AB443" s="2"/>
    </row>
    <row r="444" spans="3:28" ht="12.75" customHeight="1" x14ac:dyDescent="0.25">
      <c r="C444" s="5"/>
      <c r="D444" s="6"/>
      <c r="E444" s="10"/>
      <c r="F444" s="7"/>
      <c r="G444" s="2"/>
      <c r="H444" s="2"/>
      <c r="I444" s="2"/>
      <c r="J444" s="2"/>
      <c r="K444" s="2"/>
      <c r="L444" s="2"/>
      <c r="M444" s="12"/>
      <c r="N444" s="2"/>
      <c r="O444" s="2"/>
      <c r="P444" s="2"/>
      <c r="Q444" s="2"/>
      <c r="R444" s="2"/>
      <c r="S444" s="2"/>
      <c r="T444" s="2"/>
      <c r="U444" s="2"/>
      <c r="V444" s="2"/>
      <c r="W444" s="2"/>
      <c r="X444" s="2"/>
      <c r="Y444" s="2"/>
      <c r="Z444" s="2"/>
      <c r="AA444" s="2"/>
      <c r="AB444" s="2"/>
    </row>
    <row r="445" spans="3:28" ht="12.75" customHeight="1" x14ac:dyDescent="0.25">
      <c r="C445" s="5"/>
      <c r="D445" s="6"/>
      <c r="E445" s="10"/>
      <c r="F445" s="7"/>
      <c r="G445" s="2"/>
      <c r="H445" s="2"/>
      <c r="I445" s="2"/>
      <c r="J445" s="2"/>
      <c r="K445" s="2"/>
      <c r="L445" s="2"/>
      <c r="M445" s="12"/>
      <c r="N445" s="2"/>
      <c r="O445" s="2"/>
      <c r="P445" s="2"/>
      <c r="Q445" s="2"/>
      <c r="R445" s="2"/>
      <c r="S445" s="2"/>
      <c r="T445" s="2"/>
      <c r="U445" s="2"/>
      <c r="V445" s="2"/>
      <c r="W445" s="2"/>
      <c r="X445" s="2"/>
      <c r="Y445" s="2"/>
      <c r="Z445" s="2"/>
      <c r="AA445" s="2"/>
      <c r="AB445" s="2"/>
    </row>
    <row r="446" spans="3:28" ht="12.75" customHeight="1" x14ac:dyDescent="0.25">
      <c r="C446" s="5"/>
      <c r="D446" s="6"/>
      <c r="E446" s="10"/>
      <c r="F446" s="7"/>
      <c r="G446" s="2"/>
      <c r="H446" s="2"/>
      <c r="I446" s="2"/>
      <c r="J446" s="2"/>
      <c r="K446" s="2"/>
      <c r="L446" s="2"/>
      <c r="M446" s="12"/>
      <c r="N446" s="2"/>
      <c r="O446" s="2"/>
      <c r="P446" s="2"/>
      <c r="Q446" s="2"/>
      <c r="R446" s="2"/>
      <c r="S446" s="2"/>
      <c r="T446" s="2"/>
      <c r="U446" s="2"/>
      <c r="V446" s="2"/>
      <c r="W446" s="2"/>
      <c r="X446" s="2"/>
      <c r="Y446" s="2"/>
      <c r="Z446" s="2"/>
      <c r="AA446" s="2"/>
      <c r="AB446" s="2"/>
    </row>
    <row r="447" spans="3:28" ht="12.75" customHeight="1" x14ac:dyDescent="0.25">
      <c r="C447" s="5"/>
      <c r="D447" s="6"/>
      <c r="E447" s="10"/>
      <c r="F447" s="7"/>
      <c r="G447" s="2"/>
      <c r="H447" s="2"/>
      <c r="I447" s="2"/>
      <c r="J447" s="2"/>
      <c r="K447" s="2"/>
      <c r="L447" s="2"/>
      <c r="M447" s="12"/>
      <c r="N447" s="2"/>
      <c r="O447" s="2"/>
      <c r="P447" s="2"/>
      <c r="Q447" s="2"/>
      <c r="R447" s="2"/>
      <c r="S447" s="2"/>
      <c r="T447" s="2"/>
      <c r="U447" s="2"/>
      <c r="V447" s="2"/>
      <c r="W447" s="2"/>
      <c r="X447" s="2"/>
      <c r="Y447" s="2"/>
      <c r="Z447" s="2"/>
      <c r="AA447" s="2"/>
      <c r="AB447" s="2"/>
    </row>
    <row r="448" spans="3:28" ht="12.75" customHeight="1" x14ac:dyDescent="0.25">
      <c r="C448" s="5"/>
      <c r="D448" s="6"/>
      <c r="E448" s="10"/>
      <c r="F448" s="7"/>
      <c r="G448" s="2"/>
      <c r="H448" s="2"/>
      <c r="I448" s="2"/>
      <c r="J448" s="2"/>
      <c r="K448" s="2"/>
      <c r="L448" s="2"/>
      <c r="M448" s="12"/>
      <c r="N448" s="2"/>
      <c r="O448" s="2"/>
      <c r="P448" s="2"/>
      <c r="Q448" s="2"/>
      <c r="R448" s="2"/>
      <c r="S448" s="2"/>
      <c r="T448" s="2"/>
      <c r="U448" s="2"/>
      <c r="V448" s="2"/>
      <c r="W448" s="2"/>
      <c r="X448" s="2"/>
      <c r="Y448" s="2"/>
      <c r="Z448" s="2"/>
      <c r="AA448" s="2"/>
      <c r="AB448" s="2"/>
    </row>
    <row r="449" spans="3:28" ht="12.75" customHeight="1" x14ac:dyDescent="0.25">
      <c r="C449" s="5"/>
      <c r="D449" s="6"/>
      <c r="E449" s="10"/>
      <c r="F449" s="7"/>
      <c r="G449" s="2"/>
      <c r="H449" s="2"/>
      <c r="I449" s="2"/>
      <c r="J449" s="2"/>
      <c r="K449" s="2"/>
      <c r="L449" s="2"/>
      <c r="M449" s="12"/>
      <c r="N449" s="2"/>
      <c r="O449" s="2"/>
      <c r="P449" s="2"/>
      <c r="Q449" s="2"/>
      <c r="R449" s="2"/>
      <c r="S449" s="2"/>
      <c r="T449" s="2"/>
      <c r="U449" s="2"/>
      <c r="V449" s="2"/>
      <c r="W449" s="2"/>
      <c r="X449" s="2"/>
      <c r="Y449" s="2"/>
      <c r="Z449" s="2"/>
      <c r="AA449" s="2"/>
      <c r="AB449" s="2"/>
    </row>
    <row r="450" spans="3:28" ht="12.75" customHeight="1" x14ac:dyDescent="0.25">
      <c r="C450" s="5"/>
      <c r="D450" s="6"/>
      <c r="E450" s="10"/>
      <c r="F450" s="7"/>
      <c r="G450" s="2"/>
      <c r="H450" s="2"/>
      <c r="I450" s="2"/>
      <c r="J450" s="2"/>
      <c r="K450" s="2"/>
      <c r="L450" s="2"/>
      <c r="M450" s="12"/>
      <c r="N450" s="2"/>
      <c r="O450" s="2"/>
      <c r="P450" s="2"/>
      <c r="Q450" s="2"/>
      <c r="R450" s="2"/>
      <c r="S450" s="2"/>
      <c r="T450" s="2"/>
      <c r="U450" s="2"/>
      <c r="V450" s="2"/>
      <c r="W450" s="2"/>
      <c r="X450" s="2"/>
      <c r="Y450" s="2"/>
      <c r="Z450" s="2"/>
      <c r="AA450" s="2"/>
      <c r="AB450" s="2"/>
    </row>
    <row r="451" spans="3:28" ht="12.75" customHeight="1" x14ac:dyDescent="0.25">
      <c r="C451" s="5"/>
      <c r="D451" s="6"/>
      <c r="E451" s="10"/>
      <c r="F451" s="7"/>
      <c r="G451" s="2"/>
      <c r="H451" s="2"/>
      <c r="I451" s="2"/>
      <c r="J451" s="2"/>
      <c r="K451" s="2"/>
      <c r="L451" s="2"/>
      <c r="M451" s="12"/>
      <c r="N451" s="2"/>
      <c r="O451" s="2"/>
      <c r="P451" s="2"/>
      <c r="Q451" s="2"/>
      <c r="R451" s="2"/>
      <c r="S451" s="2"/>
      <c r="T451" s="2"/>
      <c r="U451" s="2"/>
      <c r="V451" s="2"/>
      <c r="W451" s="2"/>
      <c r="X451" s="2"/>
      <c r="Y451" s="2"/>
      <c r="Z451" s="2"/>
      <c r="AA451" s="2"/>
      <c r="AB451" s="2"/>
    </row>
    <row r="452" spans="3:28" ht="12.75" customHeight="1" x14ac:dyDescent="0.25">
      <c r="C452" s="5"/>
      <c r="D452" s="6"/>
      <c r="E452" s="10"/>
      <c r="F452" s="7"/>
      <c r="G452" s="2"/>
      <c r="H452" s="2"/>
      <c r="I452" s="2"/>
      <c r="J452" s="2"/>
      <c r="K452" s="2"/>
      <c r="L452" s="2"/>
      <c r="M452" s="12"/>
      <c r="N452" s="2"/>
      <c r="O452" s="2"/>
      <c r="P452" s="2"/>
      <c r="Q452" s="2"/>
      <c r="R452" s="2"/>
      <c r="S452" s="2"/>
      <c r="T452" s="2"/>
      <c r="U452" s="2"/>
      <c r="V452" s="2"/>
      <c r="W452" s="2"/>
      <c r="X452" s="2"/>
      <c r="Y452" s="2"/>
      <c r="Z452" s="2"/>
      <c r="AA452" s="2"/>
      <c r="AB452" s="2"/>
    </row>
    <row r="453" spans="3:28" ht="12.75" customHeight="1" x14ac:dyDescent="0.25">
      <c r="C453" s="5"/>
      <c r="D453" s="6"/>
      <c r="E453" s="10"/>
      <c r="F453" s="7"/>
      <c r="G453" s="2"/>
      <c r="H453" s="2"/>
      <c r="I453" s="2"/>
      <c r="J453" s="2"/>
      <c r="K453" s="2"/>
      <c r="L453" s="2"/>
      <c r="M453" s="12"/>
      <c r="N453" s="2"/>
      <c r="O453" s="2"/>
      <c r="P453" s="2"/>
      <c r="Q453" s="2"/>
      <c r="R453" s="2"/>
      <c r="S453" s="2"/>
      <c r="T453" s="2"/>
      <c r="U453" s="2"/>
      <c r="V453" s="2"/>
      <c r="W453" s="2"/>
      <c r="X453" s="2"/>
      <c r="Y453" s="2"/>
      <c r="Z453" s="2"/>
      <c r="AA453" s="2"/>
      <c r="AB453" s="2"/>
    </row>
    <row r="454" spans="3:28" ht="12.75" customHeight="1" x14ac:dyDescent="0.25">
      <c r="C454" s="5"/>
      <c r="D454" s="6"/>
      <c r="E454" s="10"/>
      <c r="F454" s="7"/>
      <c r="G454" s="2"/>
      <c r="H454" s="2"/>
      <c r="I454" s="2"/>
      <c r="J454" s="2"/>
      <c r="K454" s="2"/>
      <c r="L454" s="2"/>
      <c r="M454" s="12"/>
      <c r="N454" s="2"/>
      <c r="O454" s="2"/>
      <c r="P454" s="2"/>
      <c r="Q454" s="2"/>
      <c r="R454" s="2"/>
      <c r="S454" s="2"/>
      <c r="T454" s="2"/>
      <c r="U454" s="2"/>
      <c r="V454" s="2"/>
      <c r="W454" s="2"/>
      <c r="X454" s="2"/>
      <c r="Y454" s="2"/>
      <c r="Z454" s="2"/>
      <c r="AA454" s="2"/>
      <c r="AB454" s="2"/>
    </row>
    <row r="455" spans="3:28" ht="12.75" customHeight="1" x14ac:dyDescent="0.25">
      <c r="C455" s="5"/>
      <c r="D455" s="6"/>
      <c r="E455" s="10"/>
      <c r="F455" s="7"/>
      <c r="G455" s="2"/>
      <c r="H455" s="2"/>
      <c r="I455" s="2"/>
      <c r="J455" s="2"/>
      <c r="K455" s="2"/>
      <c r="L455" s="2"/>
      <c r="M455" s="12"/>
      <c r="N455" s="2"/>
      <c r="O455" s="2"/>
      <c r="P455" s="2"/>
      <c r="Q455" s="2"/>
      <c r="R455" s="2"/>
      <c r="S455" s="2"/>
      <c r="T455" s="2"/>
      <c r="U455" s="2"/>
      <c r="V455" s="2"/>
      <c r="W455" s="2"/>
      <c r="X455" s="2"/>
      <c r="Y455" s="2"/>
      <c r="Z455" s="2"/>
      <c r="AA455" s="2"/>
      <c r="AB455" s="2"/>
    </row>
    <row r="456" spans="3:28" ht="12.75" customHeight="1" x14ac:dyDescent="0.25">
      <c r="C456" s="5"/>
      <c r="D456" s="6"/>
      <c r="E456" s="10"/>
      <c r="F456" s="7"/>
      <c r="G456" s="2"/>
      <c r="H456" s="2"/>
      <c r="I456" s="2"/>
      <c r="J456" s="2"/>
      <c r="K456" s="2"/>
      <c r="L456" s="2"/>
      <c r="M456" s="12"/>
      <c r="N456" s="2"/>
      <c r="O456" s="2"/>
      <c r="P456" s="2"/>
      <c r="Q456" s="2"/>
      <c r="R456" s="2"/>
      <c r="S456" s="2"/>
      <c r="T456" s="2"/>
      <c r="U456" s="2"/>
      <c r="V456" s="2"/>
      <c r="W456" s="2"/>
      <c r="X456" s="2"/>
      <c r="Y456" s="2"/>
      <c r="Z456" s="2"/>
      <c r="AA456" s="2"/>
      <c r="AB456" s="2"/>
    </row>
    <row r="457" spans="3:28" ht="12.75" customHeight="1" x14ac:dyDescent="0.25">
      <c r="C457" s="5"/>
      <c r="D457" s="6"/>
      <c r="E457" s="10"/>
      <c r="F457" s="7"/>
      <c r="G457" s="2"/>
      <c r="H457" s="2"/>
      <c r="I457" s="2"/>
      <c r="J457" s="2"/>
      <c r="K457" s="2"/>
      <c r="L457" s="2"/>
      <c r="M457" s="12"/>
      <c r="N457" s="2"/>
      <c r="O457" s="2"/>
      <c r="P457" s="2"/>
      <c r="Q457" s="2"/>
      <c r="R457" s="2"/>
      <c r="S457" s="2"/>
      <c r="T457" s="2"/>
      <c r="U457" s="2"/>
      <c r="V457" s="2"/>
      <c r="W457" s="2"/>
      <c r="X457" s="2"/>
      <c r="Y457" s="2"/>
      <c r="Z457" s="2"/>
      <c r="AA457" s="2"/>
      <c r="AB457" s="2"/>
    </row>
    <row r="458" spans="3:28" ht="12.75" customHeight="1" x14ac:dyDescent="0.25">
      <c r="C458" s="5"/>
      <c r="D458" s="6"/>
      <c r="E458" s="10"/>
      <c r="F458" s="7"/>
      <c r="G458" s="2"/>
      <c r="H458" s="2"/>
      <c r="I458" s="2"/>
      <c r="J458" s="2"/>
      <c r="K458" s="2"/>
      <c r="L458" s="2"/>
      <c r="M458" s="12"/>
      <c r="N458" s="2"/>
      <c r="O458" s="2"/>
      <c r="P458" s="2"/>
      <c r="Q458" s="2"/>
      <c r="R458" s="2"/>
      <c r="S458" s="2"/>
      <c r="T458" s="2"/>
      <c r="U458" s="2"/>
      <c r="V458" s="2"/>
      <c r="W458" s="2"/>
      <c r="X458" s="2"/>
      <c r="Y458" s="2"/>
      <c r="Z458" s="2"/>
      <c r="AA458" s="2"/>
      <c r="AB458" s="2"/>
    </row>
    <row r="459" spans="3:28" ht="12.75" customHeight="1" x14ac:dyDescent="0.25">
      <c r="C459" s="5"/>
      <c r="D459" s="6"/>
      <c r="E459" s="10"/>
      <c r="F459" s="7"/>
      <c r="G459" s="2"/>
      <c r="H459" s="2"/>
      <c r="I459" s="2"/>
      <c r="J459" s="2"/>
      <c r="K459" s="2"/>
      <c r="L459" s="2"/>
      <c r="M459" s="12"/>
      <c r="N459" s="2"/>
      <c r="O459" s="2"/>
      <c r="P459" s="2"/>
      <c r="Q459" s="2"/>
      <c r="R459" s="2"/>
      <c r="S459" s="2"/>
      <c r="T459" s="2"/>
      <c r="U459" s="2"/>
      <c r="V459" s="2"/>
      <c r="W459" s="2"/>
      <c r="X459" s="2"/>
      <c r="Y459" s="2"/>
      <c r="Z459" s="2"/>
      <c r="AA459" s="2"/>
      <c r="AB459" s="2"/>
    </row>
    <row r="460" spans="3:28" ht="12.75" customHeight="1" x14ac:dyDescent="0.25">
      <c r="C460" s="5"/>
      <c r="D460" s="6"/>
      <c r="E460" s="10"/>
      <c r="F460" s="7"/>
      <c r="G460" s="2"/>
      <c r="H460" s="2"/>
      <c r="I460" s="2"/>
      <c r="J460" s="2"/>
      <c r="K460" s="2"/>
      <c r="L460" s="2"/>
      <c r="M460" s="12"/>
      <c r="N460" s="2"/>
      <c r="O460" s="2"/>
      <c r="P460" s="2"/>
      <c r="Q460" s="2"/>
      <c r="R460" s="2"/>
      <c r="S460" s="2"/>
      <c r="T460" s="2"/>
      <c r="U460" s="2"/>
      <c r="V460" s="2"/>
      <c r="W460" s="2"/>
      <c r="X460" s="2"/>
      <c r="Y460" s="2"/>
      <c r="Z460" s="2"/>
      <c r="AA460" s="2"/>
      <c r="AB460" s="2"/>
    </row>
    <row r="461" spans="3:28" ht="12.75" customHeight="1" x14ac:dyDescent="0.25">
      <c r="C461" s="5"/>
      <c r="D461" s="6"/>
      <c r="E461" s="10"/>
      <c r="F461" s="7"/>
      <c r="G461" s="2"/>
      <c r="H461" s="2"/>
      <c r="I461" s="2"/>
      <c r="J461" s="2"/>
      <c r="K461" s="2"/>
      <c r="L461" s="2"/>
      <c r="M461" s="12"/>
      <c r="N461" s="2"/>
      <c r="O461" s="2"/>
      <c r="P461" s="2"/>
      <c r="Q461" s="2"/>
      <c r="R461" s="2"/>
      <c r="S461" s="2"/>
      <c r="T461" s="2"/>
      <c r="U461" s="2"/>
      <c r="V461" s="2"/>
      <c r="W461" s="2"/>
      <c r="X461" s="2"/>
      <c r="Y461" s="2"/>
      <c r="Z461" s="2"/>
      <c r="AA461" s="2"/>
      <c r="AB461" s="2"/>
    </row>
    <row r="462" spans="3:28" ht="12.75" customHeight="1" x14ac:dyDescent="0.25">
      <c r="C462" s="5"/>
      <c r="D462" s="6"/>
      <c r="E462" s="10"/>
      <c r="F462" s="7"/>
      <c r="G462" s="2"/>
      <c r="H462" s="2"/>
      <c r="I462" s="2"/>
      <c r="J462" s="2"/>
      <c r="K462" s="2"/>
      <c r="L462" s="2"/>
      <c r="M462" s="12"/>
      <c r="N462" s="2"/>
      <c r="O462" s="2"/>
      <c r="P462" s="2"/>
      <c r="Q462" s="2"/>
      <c r="R462" s="2"/>
      <c r="S462" s="2"/>
      <c r="T462" s="2"/>
      <c r="U462" s="2"/>
      <c r="V462" s="2"/>
      <c r="W462" s="2"/>
      <c r="X462" s="2"/>
      <c r="Y462" s="2"/>
      <c r="Z462" s="2"/>
      <c r="AA462" s="2"/>
      <c r="AB462" s="2"/>
    </row>
    <row r="463" spans="3:28" ht="12.75" customHeight="1" x14ac:dyDescent="0.25">
      <c r="C463" s="5"/>
      <c r="D463" s="6"/>
      <c r="E463" s="10"/>
      <c r="F463" s="7"/>
      <c r="G463" s="2"/>
      <c r="H463" s="2"/>
      <c r="I463" s="2"/>
      <c r="J463" s="2"/>
      <c r="K463" s="2"/>
      <c r="L463" s="2"/>
      <c r="M463" s="12"/>
      <c r="N463" s="2"/>
      <c r="O463" s="2"/>
      <c r="P463" s="2"/>
      <c r="Q463" s="2"/>
      <c r="R463" s="2"/>
      <c r="S463" s="2"/>
      <c r="T463" s="2"/>
      <c r="U463" s="2"/>
      <c r="V463" s="2"/>
      <c r="W463" s="2"/>
      <c r="X463" s="2"/>
      <c r="Y463" s="2"/>
      <c r="Z463" s="2"/>
      <c r="AA463" s="2"/>
      <c r="AB463" s="2"/>
    </row>
    <row r="464" spans="3:28" ht="12.75" customHeight="1" x14ac:dyDescent="0.25">
      <c r="C464" s="5"/>
      <c r="D464" s="6"/>
      <c r="E464" s="10"/>
      <c r="F464" s="7"/>
      <c r="G464" s="2"/>
      <c r="H464" s="2"/>
      <c r="I464" s="2"/>
      <c r="J464" s="2"/>
      <c r="K464" s="2"/>
      <c r="L464" s="2"/>
      <c r="M464" s="12"/>
      <c r="N464" s="2"/>
      <c r="O464" s="2"/>
      <c r="P464" s="2"/>
      <c r="Q464" s="2"/>
      <c r="R464" s="2"/>
      <c r="S464" s="2"/>
      <c r="T464" s="2"/>
      <c r="U464" s="2"/>
      <c r="V464" s="2"/>
      <c r="W464" s="2"/>
      <c r="X464" s="2"/>
      <c r="Y464" s="2"/>
      <c r="Z464" s="2"/>
      <c r="AA464" s="2"/>
      <c r="AB464" s="2"/>
    </row>
    <row r="465" spans="3:28" ht="12.75" customHeight="1" x14ac:dyDescent="0.25">
      <c r="C465" s="5"/>
      <c r="D465" s="6"/>
      <c r="E465" s="10"/>
      <c r="F465" s="7"/>
      <c r="G465" s="2"/>
      <c r="H465" s="2"/>
      <c r="I465" s="2"/>
      <c r="J465" s="2"/>
      <c r="K465" s="2"/>
      <c r="L465" s="2"/>
      <c r="M465" s="12"/>
      <c r="N465" s="2"/>
      <c r="O465" s="2"/>
      <c r="P465" s="2"/>
      <c r="Q465" s="2"/>
      <c r="R465" s="2"/>
      <c r="S465" s="2"/>
      <c r="T465" s="2"/>
      <c r="U465" s="2"/>
      <c r="V465" s="2"/>
      <c r="W465" s="2"/>
      <c r="X465" s="2"/>
      <c r="Y465" s="2"/>
      <c r="Z465" s="2"/>
      <c r="AA465" s="2"/>
      <c r="AB465" s="2"/>
    </row>
    <row r="466" spans="3:28" ht="12.75" customHeight="1" x14ac:dyDescent="0.25">
      <c r="C466" s="5"/>
      <c r="D466" s="6"/>
      <c r="E466" s="10"/>
      <c r="F466" s="7"/>
      <c r="G466" s="2"/>
      <c r="H466" s="2"/>
      <c r="I466" s="2"/>
      <c r="J466" s="2"/>
      <c r="K466" s="2"/>
      <c r="L466" s="2"/>
      <c r="M466" s="12"/>
      <c r="N466" s="2"/>
      <c r="O466" s="2"/>
      <c r="P466" s="2"/>
      <c r="Q466" s="2"/>
      <c r="R466" s="2"/>
      <c r="S466" s="2"/>
      <c r="T466" s="2"/>
      <c r="U466" s="2"/>
      <c r="V466" s="2"/>
      <c r="W466" s="2"/>
      <c r="X466" s="2"/>
      <c r="Y466" s="2"/>
      <c r="Z466" s="2"/>
      <c r="AA466" s="2"/>
      <c r="AB466" s="2"/>
    </row>
    <row r="467" spans="3:28" ht="12.75" customHeight="1" x14ac:dyDescent="0.25">
      <c r="C467" s="5"/>
      <c r="D467" s="6"/>
      <c r="E467" s="10"/>
      <c r="F467" s="7"/>
      <c r="G467" s="2"/>
      <c r="H467" s="2"/>
      <c r="I467" s="2"/>
      <c r="J467" s="2"/>
      <c r="K467" s="2"/>
      <c r="L467" s="2"/>
      <c r="M467" s="12"/>
      <c r="N467" s="2"/>
      <c r="O467" s="2"/>
      <c r="P467" s="2"/>
      <c r="Q467" s="2"/>
      <c r="R467" s="2"/>
      <c r="S467" s="2"/>
      <c r="T467" s="2"/>
      <c r="U467" s="2"/>
      <c r="V467" s="2"/>
      <c r="W467" s="2"/>
      <c r="X467" s="2"/>
      <c r="Y467" s="2"/>
      <c r="Z467" s="2"/>
      <c r="AA467" s="2"/>
      <c r="AB467" s="2"/>
    </row>
    <row r="468" spans="3:28" ht="12.75" customHeight="1" x14ac:dyDescent="0.25">
      <c r="C468" s="5"/>
      <c r="D468" s="6"/>
      <c r="E468" s="10"/>
      <c r="F468" s="7"/>
      <c r="G468" s="2"/>
      <c r="H468" s="2"/>
      <c r="I468" s="2"/>
      <c r="J468" s="2"/>
      <c r="K468" s="2"/>
      <c r="L468" s="2"/>
      <c r="M468" s="12"/>
      <c r="N468" s="2"/>
      <c r="O468" s="2"/>
      <c r="P468" s="2"/>
      <c r="Q468" s="2"/>
      <c r="R468" s="2"/>
      <c r="S468" s="2"/>
      <c r="T468" s="2"/>
      <c r="U468" s="2"/>
      <c r="V468" s="2"/>
      <c r="W468" s="2"/>
      <c r="X468" s="2"/>
      <c r="Y468" s="2"/>
      <c r="Z468" s="2"/>
      <c r="AA468" s="2"/>
      <c r="AB468" s="2"/>
    </row>
    <row r="469" spans="3:28" ht="12.75" customHeight="1" x14ac:dyDescent="0.25">
      <c r="C469" s="5"/>
      <c r="D469" s="6"/>
      <c r="E469" s="10"/>
      <c r="F469" s="7"/>
      <c r="G469" s="2"/>
      <c r="H469" s="2"/>
      <c r="I469" s="2"/>
      <c r="J469" s="2"/>
      <c r="K469" s="2"/>
      <c r="L469" s="2"/>
      <c r="M469" s="12"/>
      <c r="N469" s="2"/>
      <c r="O469" s="2"/>
      <c r="P469" s="2"/>
      <c r="Q469" s="2"/>
      <c r="R469" s="2"/>
      <c r="S469" s="2"/>
      <c r="T469" s="2"/>
      <c r="U469" s="2"/>
      <c r="V469" s="2"/>
      <c r="W469" s="2"/>
      <c r="X469" s="2"/>
      <c r="Y469" s="2"/>
      <c r="Z469" s="2"/>
      <c r="AA469" s="2"/>
      <c r="AB469" s="2"/>
    </row>
    <row r="470" spans="3:28" ht="12.75" customHeight="1" x14ac:dyDescent="0.25">
      <c r="C470" s="5"/>
      <c r="D470" s="6"/>
      <c r="E470" s="10"/>
      <c r="F470" s="7"/>
      <c r="G470" s="2"/>
      <c r="H470" s="2"/>
      <c r="I470" s="2"/>
      <c r="J470" s="2"/>
      <c r="K470" s="2"/>
      <c r="L470" s="2"/>
      <c r="M470" s="12"/>
      <c r="N470" s="2"/>
      <c r="O470" s="2"/>
      <c r="P470" s="2"/>
      <c r="Q470" s="2"/>
      <c r="R470" s="2"/>
      <c r="S470" s="2"/>
      <c r="T470" s="2"/>
      <c r="U470" s="2"/>
      <c r="V470" s="2"/>
      <c r="W470" s="2"/>
      <c r="X470" s="2"/>
      <c r="Y470" s="2"/>
      <c r="Z470" s="2"/>
      <c r="AA470" s="2"/>
      <c r="AB470" s="2"/>
    </row>
    <row r="471" spans="3:28" ht="12.75" customHeight="1" x14ac:dyDescent="0.25">
      <c r="C471" s="5"/>
      <c r="D471" s="6"/>
      <c r="E471" s="10"/>
      <c r="F471" s="7"/>
      <c r="G471" s="2"/>
      <c r="H471" s="2"/>
      <c r="I471" s="2"/>
      <c r="J471" s="2"/>
      <c r="K471" s="2"/>
      <c r="L471" s="2"/>
      <c r="M471" s="12"/>
      <c r="N471" s="2"/>
      <c r="O471" s="2"/>
      <c r="P471" s="2"/>
      <c r="Q471" s="2"/>
      <c r="R471" s="2"/>
      <c r="S471" s="2"/>
      <c r="T471" s="2"/>
      <c r="U471" s="2"/>
      <c r="V471" s="2"/>
      <c r="W471" s="2"/>
      <c r="X471" s="2"/>
      <c r="Y471" s="2"/>
      <c r="Z471" s="2"/>
      <c r="AA471" s="2"/>
      <c r="AB471" s="2"/>
    </row>
    <row r="472" spans="3:28" ht="12.75" customHeight="1" x14ac:dyDescent="0.25">
      <c r="C472" s="5"/>
      <c r="D472" s="6"/>
      <c r="E472" s="10"/>
      <c r="F472" s="7"/>
      <c r="G472" s="2"/>
      <c r="H472" s="2"/>
      <c r="I472" s="2"/>
      <c r="J472" s="2"/>
      <c r="K472" s="2"/>
      <c r="L472" s="2"/>
      <c r="M472" s="12"/>
      <c r="N472" s="2"/>
      <c r="O472" s="2"/>
      <c r="P472" s="2"/>
      <c r="Q472" s="2"/>
      <c r="R472" s="2"/>
      <c r="S472" s="2"/>
      <c r="T472" s="2"/>
      <c r="U472" s="2"/>
      <c r="V472" s="2"/>
      <c r="W472" s="2"/>
      <c r="X472" s="2"/>
      <c r="Y472" s="2"/>
      <c r="Z472" s="2"/>
      <c r="AA472" s="2"/>
      <c r="AB472" s="2"/>
    </row>
    <row r="473" spans="3:28" ht="12.75" customHeight="1" x14ac:dyDescent="0.25">
      <c r="C473" s="5"/>
      <c r="D473" s="6"/>
      <c r="E473" s="10"/>
      <c r="F473" s="7"/>
      <c r="G473" s="2"/>
      <c r="H473" s="2"/>
      <c r="I473" s="2"/>
      <c r="J473" s="2"/>
      <c r="K473" s="2"/>
      <c r="L473" s="2"/>
      <c r="M473" s="12"/>
      <c r="N473" s="2"/>
      <c r="O473" s="2"/>
      <c r="P473" s="2"/>
      <c r="Q473" s="2"/>
      <c r="R473" s="2"/>
      <c r="S473" s="2"/>
      <c r="T473" s="2"/>
      <c r="U473" s="2"/>
      <c r="V473" s="2"/>
      <c r="W473" s="2"/>
      <c r="X473" s="2"/>
      <c r="Y473" s="2"/>
      <c r="Z473" s="2"/>
      <c r="AA473" s="2"/>
      <c r="AB473" s="2"/>
    </row>
    <row r="474" spans="3:28" ht="12.75" customHeight="1" x14ac:dyDescent="0.25">
      <c r="C474" s="5"/>
      <c r="D474" s="6"/>
      <c r="E474" s="10"/>
      <c r="F474" s="7"/>
      <c r="G474" s="2"/>
      <c r="H474" s="2"/>
      <c r="I474" s="2"/>
      <c r="J474" s="2"/>
      <c r="K474" s="2"/>
      <c r="L474" s="2"/>
      <c r="M474" s="12"/>
      <c r="N474" s="2"/>
      <c r="O474" s="2"/>
      <c r="P474" s="2"/>
      <c r="Q474" s="2"/>
      <c r="R474" s="2"/>
      <c r="S474" s="2"/>
      <c r="T474" s="2"/>
      <c r="U474" s="2"/>
      <c r="V474" s="2"/>
      <c r="W474" s="2"/>
      <c r="X474" s="2"/>
      <c r="Y474" s="2"/>
      <c r="Z474" s="2"/>
      <c r="AA474" s="2"/>
      <c r="AB474" s="2"/>
    </row>
    <row r="475" spans="3:28" ht="12.75" customHeight="1" x14ac:dyDescent="0.25">
      <c r="C475" s="5"/>
      <c r="D475" s="6"/>
      <c r="E475" s="10"/>
      <c r="F475" s="7"/>
      <c r="G475" s="2"/>
      <c r="H475" s="2"/>
      <c r="I475" s="2"/>
      <c r="J475" s="2"/>
      <c r="K475" s="2"/>
      <c r="L475" s="2"/>
      <c r="M475" s="12"/>
      <c r="N475" s="2"/>
      <c r="O475" s="2"/>
      <c r="P475" s="2"/>
      <c r="Q475" s="2"/>
      <c r="R475" s="2"/>
      <c r="S475" s="2"/>
      <c r="T475" s="2"/>
      <c r="U475" s="2"/>
      <c r="V475" s="2"/>
      <c r="W475" s="2"/>
      <c r="X475" s="2"/>
      <c r="Y475" s="2"/>
      <c r="Z475" s="2"/>
      <c r="AA475" s="2"/>
      <c r="AB475" s="2"/>
    </row>
    <row r="476" spans="3:28" ht="12.75" customHeight="1" x14ac:dyDescent="0.25">
      <c r="C476" s="5"/>
      <c r="D476" s="6"/>
      <c r="E476" s="10"/>
      <c r="F476" s="7"/>
      <c r="G476" s="2"/>
      <c r="H476" s="2"/>
      <c r="I476" s="2"/>
      <c r="J476" s="2"/>
      <c r="K476" s="2"/>
      <c r="L476" s="2"/>
      <c r="M476" s="12"/>
      <c r="N476" s="2"/>
      <c r="O476" s="2"/>
      <c r="P476" s="2"/>
      <c r="Q476" s="2"/>
      <c r="R476" s="2"/>
      <c r="S476" s="2"/>
      <c r="T476" s="2"/>
      <c r="U476" s="2"/>
      <c r="V476" s="2"/>
      <c r="W476" s="2"/>
      <c r="X476" s="2"/>
      <c r="Y476" s="2"/>
      <c r="Z476" s="2"/>
      <c r="AA476" s="2"/>
      <c r="AB476" s="2"/>
    </row>
    <row r="477" spans="3:28" ht="12.75" customHeight="1" x14ac:dyDescent="0.25">
      <c r="C477" s="5"/>
      <c r="D477" s="6"/>
      <c r="E477" s="10"/>
      <c r="F477" s="7"/>
      <c r="G477" s="2"/>
      <c r="H477" s="2"/>
      <c r="I477" s="2"/>
      <c r="J477" s="2"/>
      <c r="K477" s="2"/>
      <c r="L477" s="2"/>
      <c r="M477" s="12"/>
      <c r="N477" s="2"/>
      <c r="O477" s="2"/>
      <c r="P477" s="2"/>
      <c r="Q477" s="2"/>
      <c r="R477" s="2"/>
      <c r="S477" s="2"/>
      <c r="T477" s="2"/>
      <c r="U477" s="2"/>
      <c r="V477" s="2"/>
      <c r="W477" s="2"/>
      <c r="X477" s="2"/>
      <c r="Y477" s="2"/>
      <c r="Z477" s="2"/>
      <c r="AA477" s="2"/>
      <c r="AB477" s="2"/>
    </row>
    <row r="478" spans="3:28" ht="12.75" customHeight="1" x14ac:dyDescent="0.25">
      <c r="C478" s="5"/>
      <c r="D478" s="6"/>
      <c r="E478" s="10"/>
      <c r="F478" s="7"/>
      <c r="G478" s="2"/>
      <c r="H478" s="2"/>
      <c r="I478" s="2"/>
      <c r="J478" s="2"/>
      <c r="K478" s="2"/>
      <c r="L478" s="2"/>
      <c r="M478" s="12"/>
      <c r="N478" s="2"/>
      <c r="O478" s="2"/>
      <c r="P478" s="2"/>
      <c r="Q478" s="2"/>
      <c r="R478" s="2"/>
      <c r="S478" s="2"/>
      <c r="T478" s="2"/>
      <c r="U478" s="2"/>
      <c r="V478" s="2"/>
      <c r="W478" s="2"/>
      <c r="X478" s="2"/>
      <c r="Y478" s="2"/>
      <c r="Z478" s="2"/>
      <c r="AA478" s="2"/>
      <c r="AB478" s="2"/>
    </row>
    <row r="479" spans="3:28" ht="12.75" customHeight="1" x14ac:dyDescent="0.25">
      <c r="C479" s="5"/>
      <c r="D479" s="6"/>
      <c r="E479" s="10"/>
      <c r="F479" s="7"/>
      <c r="G479" s="2"/>
      <c r="H479" s="2"/>
      <c r="I479" s="2"/>
      <c r="J479" s="2"/>
      <c r="K479" s="2"/>
      <c r="L479" s="2"/>
      <c r="M479" s="12"/>
      <c r="N479" s="2"/>
      <c r="O479" s="2"/>
      <c r="P479" s="2"/>
      <c r="Q479" s="2"/>
      <c r="R479" s="2"/>
      <c r="S479" s="2"/>
      <c r="T479" s="2"/>
      <c r="U479" s="2"/>
      <c r="V479" s="2"/>
      <c r="W479" s="2"/>
      <c r="X479" s="2"/>
      <c r="Y479" s="2"/>
      <c r="Z479" s="2"/>
      <c r="AA479" s="2"/>
      <c r="AB479" s="2"/>
    </row>
    <row r="480" spans="3:28" ht="12.75" customHeight="1" x14ac:dyDescent="0.25">
      <c r="C480" s="5"/>
      <c r="D480" s="6"/>
      <c r="E480" s="10"/>
      <c r="F480" s="7"/>
      <c r="G480" s="2"/>
      <c r="H480" s="2"/>
      <c r="I480" s="2"/>
      <c r="J480" s="2"/>
      <c r="K480" s="2"/>
      <c r="L480" s="2"/>
      <c r="M480" s="12"/>
      <c r="N480" s="2"/>
      <c r="O480" s="2"/>
      <c r="P480" s="2"/>
      <c r="Q480" s="2"/>
      <c r="R480" s="2"/>
      <c r="S480" s="2"/>
      <c r="T480" s="2"/>
      <c r="U480" s="2"/>
      <c r="V480" s="2"/>
      <c r="W480" s="2"/>
      <c r="X480" s="2"/>
      <c r="Y480" s="2"/>
      <c r="Z480" s="2"/>
      <c r="AA480" s="2"/>
      <c r="AB480" s="2"/>
    </row>
    <row r="481" spans="3:28" ht="12.75" customHeight="1" x14ac:dyDescent="0.25">
      <c r="C481" s="5"/>
      <c r="D481" s="6"/>
      <c r="E481" s="10"/>
      <c r="F481" s="7"/>
      <c r="G481" s="2"/>
      <c r="H481" s="2"/>
      <c r="I481" s="2"/>
      <c r="J481" s="2"/>
      <c r="K481" s="2"/>
      <c r="L481" s="2"/>
      <c r="M481" s="12"/>
      <c r="N481" s="2"/>
      <c r="O481" s="2"/>
      <c r="P481" s="2"/>
      <c r="Q481" s="2"/>
      <c r="R481" s="2"/>
      <c r="S481" s="2"/>
      <c r="T481" s="2"/>
      <c r="U481" s="2"/>
      <c r="V481" s="2"/>
      <c r="W481" s="2"/>
      <c r="X481" s="2"/>
      <c r="Y481" s="2"/>
      <c r="Z481" s="2"/>
      <c r="AA481" s="2"/>
      <c r="AB481" s="2"/>
    </row>
    <row r="482" spans="3:28" ht="12.75" customHeight="1" x14ac:dyDescent="0.25">
      <c r="C482" s="5"/>
      <c r="D482" s="6"/>
      <c r="E482" s="10"/>
      <c r="F482" s="7"/>
      <c r="G482" s="2"/>
      <c r="H482" s="2"/>
      <c r="I482" s="2"/>
      <c r="J482" s="2"/>
      <c r="K482" s="2"/>
      <c r="L482" s="2"/>
      <c r="M482" s="12"/>
      <c r="N482" s="2"/>
      <c r="O482" s="2"/>
      <c r="P482" s="2"/>
      <c r="Q482" s="2"/>
      <c r="R482" s="2"/>
      <c r="S482" s="2"/>
      <c r="T482" s="2"/>
      <c r="U482" s="2"/>
      <c r="V482" s="2"/>
      <c r="W482" s="2"/>
      <c r="X482" s="2"/>
      <c r="Y482" s="2"/>
      <c r="Z482" s="2"/>
      <c r="AA482" s="2"/>
      <c r="AB482" s="2"/>
    </row>
    <row r="483" spans="3:28" ht="12.75" customHeight="1" x14ac:dyDescent="0.25">
      <c r="C483" s="5"/>
      <c r="D483" s="6"/>
      <c r="E483" s="10"/>
      <c r="F483" s="7"/>
      <c r="G483" s="2"/>
      <c r="H483" s="2"/>
      <c r="I483" s="2"/>
      <c r="J483" s="2"/>
      <c r="K483" s="2"/>
      <c r="L483" s="2"/>
      <c r="M483" s="12"/>
      <c r="N483" s="2"/>
      <c r="O483" s="2"/>
      <c r="P483" s="2"/>
      <c r="Q483" s="2"/>
      <c r="R483" s="2"/>
      <c r="S483" s="2"/>
      <c r="T483" s="2"/>
      <c r="U483" s="2"/>
      <c r="V483" s="2"/>
      <c r="W483" s="2"/>
      <c r="X483" s="2"/>
      <c r="Y483" s="2"/>
      <c r="Z483" s="2"/>
      <c r="AA483" s="2"/>
      <c r="AB483" s="2"/>
    </row>
    <row r="484" spans="3:28" ht="12.75" customHeight="1" x14ac:dyDescent="0.25">
      <c r="C484" s="5"/>
      <c r="D484" s="6"/>
      <c r="E484" s="10"/>
      <c r="F484" s="7"/>
      <c r="G484" s="2"/>
      <c r="H484" s="2"/>
      <c r="I484" s="2"/>
      <c r="J484" s="2"/>
      <c r="K484" s="2"/>
      <c r="L484" s="2"/>
      <c r="M484" s="12"/>
      <c r="N484" s="2"/>
      <c r="O484" s="2"/>
      <c r="P484" s="2"/>
      <c r="Q484" s="2"/>
      <c r="R484" s="2"/>
      <c r="S484" s="2"/>
      <c r="T484" s="2"/>
      <c r="U484" s="2"/>
      <c r="V484" s="2"/>
      <c r="W484" s="2"/>
      <c r="X484" s="2"/>
      <c r="Y484" s="2"/>
      <c r="Z484" s="2"/>
      <c r="AA484" s="2"/>
      <c r="AB484" s="2"/>
    </row>
    <row r="485" spans="3:28" ht="12.75" customHeight="1" x14ac:dyDescent="0.25">
      <c r="C485" s="5"/>
      <c r="D485" s="6"/>
      <c r="E485" s="10"/>
      <c r="F485" s="7"/>
      <c r="G485" s="2"/>
      <c r="H485" s="2"/>
      <c r="I485" s="2"/>
      <c r="J485" s="2"/>
      <c r="K485" s="2"/>
      <c r="L485" s="2"/>
      <c r="M485" s="12"/>
      <c r="N485" s="2"/>
      <c r="O485" s="2"/>
      <c r="P485" s="2"/>
      <c r="Q485" s="2"/>
      <c r="R485" s="2"/>
      <c r="S485" s="2"/>
      <c r="T485" s="2"/>
      <c r="U485" s="2"/>
      <c r="V485" s="2"/>
      <c r="W485" s="2"/>
      <c r="X485" s="2"/>
      <c r="Y485" s="2"/>
      <c r="Z485" s="2"/>
      <c r="AA485" s="2"/>
      <c r="AB485" s="2"/>
    </row>
    <row r="486" spans="3:28" ht="12.75" customHeight="1" x14ac:dyDescent="0.25">
      <c r="C486" s="5"/>
      <c r="D486" s="6"/>
      <c r="E486" s="10"/>
      <c r="F486" s="7"/>
      <c r="G486" s="2"/>
      <c r="H486" s="2"/>
      <c r="I486" s="2"/>
      <c r="J486" s="2"/>
      <c r="K486" s="2"/>
      <c r="L486" s="2"/>
      <c r="M486" s="12"/>
      <c r="N486" s="2"/>
      <c r="O486" s="2"/>
      <c r="P486" s="2"/>
      <c r="Q486" s="2"/>
      <c r="R486" s="2"/>
      <c r="S486" s="2"/>
      <c r="T486" s="2"/>
      <c r="U486" s="2"/>
      <c r="V486" s="2"/>
      <c r="W486" s="2"/>
      <c r="X486" s="2"/>
      <c r="Y486" s="2"/>
      <c r="Z486" s="2"/>
      <c r="AA486" s="2"/>
      <c r="AB486" s="2"/>
    </row>
    <row r="487" spans="3:28" ht="12.75" customHeight="1" x14ac:dyDescent="0.25">
      <c r="C487" s="5"/>
      <c r="D487" s="6"/>
      <c r="E487" s="10"/>
      <c r="F487" s="7"/>
      <c r="G487" s="2"/>
      <c r="H487" s="2"/>
      <c r="I487" s="2"/>
      <c r="J487" s="2"/>
      <c r="K487" s="2"/>
      <c r="L487" s="2"/>
      <c r="M487" s="12"/>
      <c r="N487" s="2"/>
      <c r="O487" s="2"/>
      <c r="P487" s="2"/>
      <c r="Q487" s="2"/>
      <c r="R487" s="2"/>
      <c r="S487" s="2"/>
      <c r="T487" s="2"/>
      <c r="U487" s="2"/>
      <c r="V487" s="2"/>
      <c r="W487" s="2"/>
      <c r="X487" s="2"/>
      <c r="Y487" s="2"/>
      <c r="Z487" s="2"/>
      <c r="AA487" s="2"/>
      <c r="AB487" s="2"/>
    </row>
    <row r="488" spans="3:28" ht="12.75" customHeight="1" x14ac:dyDescent="0.25">
      <c r="C488" s="5"/>
      <c r="D488" s="6"/>
      <c r="E488" s="10"/>
      <c r="F488" s="7"/>
      <c r="G488" s="2"/>
      <c r="H488" s="2"/>
      <c r="I488" s="2"/>
      <c r="J488" s="2"/>
      <c r="K488" s="2"/>
      <c r="L488" s="2"/>
      <c r="M488" s="12"/>
      <c r="N488" s="2"/>
      <c r="O488" s="2"/>
      <c r="P488" s="2"/>
      <c r="Q488" s="2"/>
      <c r="R488" s="2"/>
      <c r="S488" s="2"/>
      <c r="T488" s="2"/>
      <c r="U488" s="2"/>
      <c r="V488" s="2"/>
      <c r="W488" s="2"/>
      <c r="X488" s="2"/>
      <c r="Y488" s="2"/>
      <c r="Z488" s="2"/>
      <c r="AA488" s="2"/>
      <c r="AB488" s="2"/>
    </row>
    <row r="489" spans="3:28" ht="12.75" customHeight="1" x14ac:dyDescent="0.25">
      <c r="C489" s="5"/>
      <c r="D489" s="6"/>
      <c r="E489" s="10"/>
      <c r="F489" s="7"/>
      <c r="G489" s="2"/>
      <c r="H489" s="2"/>
      <c r="I489" s="2"/>
      <c r="J489" s="2"/>
      <c r="K489" s="2"/>
      <c r="L489" s="2"/>
      <c r="M489" s="12"/>
      <c r="N489" s="2"/>
      <c r="O489" s="2"/>
      <c r="P489" s="2"/>
      <c r="Q489" s="2"/>
      <c r="R489" s="2"/>
      <c r="S489" s="2"/>
      <c r="T489" s="2"/>
      <c r="U489" s="2"/>
      <c r="V489" s="2"/>
      <c r="W489" s="2"/>
      <c r="X489" s="2"/>
      <c r="Y489" s="2"/>
      <c r="Z489" s="2"/>
      <c r="AA489" s="2"/>
      <c r="AB489" s="2"/>
    </row>
    <row r="490" spans="3:28" ht="12.75" customHeight="1" x14ac:dyDescent="0.25">
      <c r="C490" s="5"/>
      <c r="D490" s="6"/>
      <c r="E490" s="10"/>
      <c r="F490" s="7"/>
      <c r="G490" s="2"/>
      <c r="H490" s="2"/>
      <c r="I490" s="2"/>
      <c r="J490" s="2"/>
      <c r="K490" s="2"/>
      <c r="L490" s="2"/>
      <c r="M490" s="12"/>
      <c r="N490" s="2"/>
      <c r="O490" s="2"/>
      <c r="P490" s="2"/>
      <c r="Q490" s="2"/>
      <c r="R490" s="2"/>
      <c r="S490" s="2"/>
      <c r="T490" s="2"/>
      <c r="U490" s="2"/>
      <c r="V490" s="2"/>
      <c r="W490" s="2"/>
      <c r="X490" s="2"/>
      <c r="Y490" s="2"/>
      <c r="Z490" s="2"/>
      <c r="AA490" s="2"/>
      <c r="AB490" s="2"/>
    </row>
    <row r="491" spans="3:28" ht="12.75" customHeight="1" x14ac:dyDescent="0.25">
      <c r="C491" s="5"/>
      <c r="D491" s="6"/>
      <c r="E491" s="10"/>
      <c r="F491" s="7"/>
      <c r="G491" s="2"/>
      <c r="H491" s="2"/>
      <c r="I491" s="2"/>
      <c r="J491" s="2"/>
      <c r="K491" s="2"/>
      <c r="L491" s="2"/>
      <c r="M491" s="12"/>
      <c r="N491" s="2"/>
      <c r="O491" s="2"/>
      <c r="P491" s="2"/>
      <c r="Q491" s="2"/>
      <c r="R491" s="2"/>
      <c r="S491" s="2"/>
      <c r="T491" s="2"/>
      <c r="U491" s="2"/>
      <c r="V491" s="2"/>
      <c r="W491" s="2"/>
      <c r="X491" s="2"/>
      <c r="Y491" s="2"/>
      <c r="Z491" s="2"/>
      <c r="AA491" s="2"/>
      <c r="AB491" s="2"/>
    </row>
    <row r="492" spans="3:28" ht="12.75" customHeight="1" x14ac:dyDescent="0.25">
      <c r="C492" s="5"/>
      <c r="D492" s="6"/>
      <c r="E492" s="10"/>
      <c r="F492" s="7"/>
      <c r="G492" s="2"/>
      <c r="H492" s="2"/>
      <c r="I492" s="2"/>
      <c r="J492" s="2"/>
      <c r="K492" s="2"/>
      <c r="L492" s="2"/>
      <c r="M492" s="12"/>
      <c r="N492" s="2"/>
      <c r="O492" s="2"/>
      <c r="P492" s="2"/>
      <c r="Q492" s="2"/>
      <c r="R492" s="2"/>
      <c r="S492" s="2"/>
      <c r="T492" s="2"/>
      <c r="U492" s="2"/>
      <c r="V492" s="2"/>
      <c r="W492" s="2"/>
      <c r="X492" s="2"/>
      <c r="Y492" s="2"/>
      <c r="Z492" s="2"/>
      <c r="AA492" s="2"/>
      <c r="AB492" s="2"/>
    </row>
    <row r="493" spans="3:28" ht="12.75" customHeight="1" x14ac:dyDescent="0.25">
      <c r="C493" s="5"/>
      <c r="D493" s="6"/>
      <c r="E493" s="10"/>
      <c r="F493" s="7"/>
      <c r="G493" s="2"/>
      <c r="H493" s="2"/>
      <c r="I493" s="2"/>
      <c r="J493" s="2"/>
      <c r="K493" s="2"/>
      <c r="L493" s="2"/>
      <c r="M493" s="12"/>
      <c r="N493" s="2"/>
      <c r="O493" s="2"/>
      <c r="P493" s="2"/>
      <c r="Q493" s="2"/>
      <c r="R493" s="2"/>
      <c r="S493" s="2"/>
      <c r="T493" s="2"/>
      <c r="U493" s="2"/>
      <c r="V493" s="2"/>
      <c r="W493" s="2"/>
      <c r="X493" s="2"/>
      <c r="Y493" s="2"/>
      <c r="Z493" s="2"/>
      <c r="AA493" s="2"/>
      <c r="AB493" s="2"/>
    </row>
    <row r="494" spans="3:28" ht="12.75" customHeight="1" x14ac:dyDescent="0.25">
      <c r="C494" s="5"/>
      <c r="D494" s="6"/>
      <c r="E494" s="10"/>
      <c r="F494" s="7"/>
      <c r="G494" s="2"/>
      <c r="H494" s="2"/>
      <c r="I494" s="2"/>
      <c r="J494" s="2"/>
      <c r="K494" s="2"/>
      <c r="L494" s="2"/>
      <c r="M494" s="12"/>
      <c r="N494" s="2"/>
      <c r="O494" s="2"/>
      <c r="P494" s="2"/>
      <c r="Q494" s="2"/>
      <c r="R494" s="2"/>
      <c r="S494" s="2"/>
      <c r="T494" s="2"/>
      <c r="U494" s="2"/>
      <c r="V494" s="2"/>
      <c r="W494" s="2"/>
      <c r="X494" s="2"/>
      <c r="Y494" s="2"/>
      <c r="Z494" s="2"/>
      <c r="AA494" s="2"/>
      <c r="AB494" s="2"/>
    </row>
    <row r="495" spans="3:28" ht="12.75" customHeight="1" x14ac:dyDescent="0.25">
      <c r="C495" s="5"/>
      <c r="D495" s="6"/>
      <c r="E495" s="10"/>
      <c r="F495" s="7"/>
      <c r="G495" s="2"/>
      <c r="H495" s="2"/>
      <c r="I495" s="2"/>
      <c r="J495" s="2"/>
      <c r="K495" s="2"/>
      <c r="L495" s="2"/>
      <c r="M495" s="12"/>
      <c r="N495" s="2"/>
      <c r="O495" s="2"/>
      <c r="P495" s="2"/>
      <c r="Q495" s="2"/>
      <c r="R495" s="2"/>
      <c r="S495" s="2"/>
      <c r="T495" s="2"/>
      <c r="U495" s="2"/>
      <c r="V495" s="2"/>
      <c r="W495" s="2"/>
      <c r="X495" s="2"/>
      <c r="Y495" s="2"/>
      <c r="Z495" s="2"/>
      <c r="AA495" s="2"/>
      <c r="AB495" s="2"/>
    </row>
    <row r="496" spans="3:28" ht="12.75" customHeight="1" x14ac:dyDescent="0.25">
      <c r="C496" s="5"/>
      <c r="D496" s="6"/>
      <c r="E496" s="10"/>
      <c r="F496" s="7"/>
      <c r="G496" s="2"/>
      <c r="H496" s="2"/>
      <c r="I496" s="2"/>
      <c r="J496" s="2"/>
      <c r="K496" s="2"/>
      <c r="L496" s="2"/>
      <c r="M496" s="12"/>
      <c r="N496" s="2"/>
      <c r="O496" s="2"/>
      <c r="P496" s="2"/>
      <c r="Q496" s="2"/>
      <c r="R496" s="2"/>
      <c r="S496" s="2"/>
      <c r="T496" s="2"/>
      <c r="U496" s="2"/>
      <c r="V496" s="2"/>
      <c r="W496" s="2"/>
      <c r="X496" s="2"/>
      <c r="Y496" s="2"/>
      <c r="Z496" s="2"/>
      <c r="AA496" s="2"/>
      <c r="AB496" s="2"/>
    </row>
    <row r="497" spans="3:28" ht="12.75" customHeight="1" x14ac:dyDescent="0.25">
      <c r="C497" s="5"/>
      <c r="D497" s="6"/>
      <c r="E497" s="10"/>
      <c r="F497" s="7"/>
      <c r="G497" s="2"/>
      <c r="H497" s="2"/>
      <c r="I497" s="2"/>
      <c r="J497" s="2"/>
      <c r="K497" s="2"/>
      <c r="L497" s="2"/>
      <c r="M497" s="12"/>
      <c r="N497" s="2"/>
      <c r="O497" s="2"/>
      <c r="P497" s="2"/>
      <c r="Q497" s="2"/>
      <c r="R497" s="2"/>
      <c r="S497" s="2"/>
      <c r="T497" s="2"/>
      <c r="U497" s="2"/>
      <c r="V497" s="2"/>
      <c r="W497" s="2"/>
      <c r="X497" s="2"/>
      <c r="Y497" s="2"/>
      <c r="Z497" s="2"/>
      <c r="AA497" s="2"/>
      <c r="AB497" s="2"/>
    </row>
    <row r="498" spans="3:28" ht="12.75" customHeight="1" x14ac:dyDescent="0.25">
      <c r="C498" s="5"/>
      <c r="D498" s="6"/>
      <c r="E498" s="10"/>
      <c r="F498" s="7"/>
      <c r="G498" s="2"/>
      <c r="H498" s="2"/>
      <c r="I498" s="2"/>
      <c r="J498" s="2"/>
      <c r="K498" s="2"/>
      <c r="L498" s="2"/>
      <c r="M498" s="12"/>
      <c r="N498" s="2"/>
      <c r="O498" s="2"/>
      <c r="P498" s="2"/>
      <c r="Q498" s="2"/>
      <c r="R498" s="2"/>
      <c r="S498" s="2"/>
      <c r="T498" s="2"/>
      <c r="U498" s="2"/>
      <c r="V498" s="2"/>
      <c r="W498" s="2"/>
      <c r="X498" s="2"/>
      <c r="Y498" s="2"/>
      <c r="Z498" s="2"/>
      <c r="AA498" s="2"/>
      <c r="AB498" s="2"/>
    </row>
    <row r="499" spans="3:28" ht="12.75" customHeight="1" x14ac:dyDescent="0.25">
      <c r="C499" s="5"/>
      <c r="D499" s="6"/>
      <c r="E499" s="10"/>
      <c r="F499" s="7"/>
      <c r="G499" s="2"/>
      <c r="H499" s="2"/>
      <c r="I499" s="2"/>
      <c r="J499" s="2"/>
      <c r="K499" s="2"/>
      <c r="L499" s="2"/>
      <c r="M499" s="12"/>
      <c r="N499" s="2"/>
      <c r="O499" s="2"/>
      <c r="P499" s="2"/>
      <c r="Q499" s="2"/>
      <c r="R499" s="2"/>
      <c r="S499" s="2"/>
      <c r="T499" s="2"/>
      <c r="U499" s="2"/>
      <c r="V499" s="2"/>
      <c r="W499" s="2"/>
      <c r="X499" s="2"/>
      <c r="Y499" s="2"/>
      <c r="Z499" s="2"/>
      <c r="AA499" s="2"/>
      <c r="AB499" s="2"/>
    </row>
    <row r="500" spans="3:28" ht="12.75" customHeight="1" x14ac:dyDescent="0.25">
      <c r="C500" s="5"/>
      <c r="D500" s="6"/>
      <c r="E500" s="10"/>
      <c r="F500" s="7"/>
      <c r="G500" s="2"/>
      <c r="H500" s="2"/>
      <c r="I500" s="2"/>
      <c r="J500" s="2"/>
      <c r="K500" s="2"/>
      <c r="L500" s="2"/>
      <c r="M500" s="12"/>
      <c r="N500" s="2"/>
      <c r="O500" s="2"/>
      <c r="P500" s="2"/>
      <c r="Q500" s="2"/>
      <c r="R500" s="2"/>
      <c r="S500" s="2"/>
      <c r="T500" s="2"/>
      <c r="U500" s="2"/>
      <c r="V500" s="2"/>
      <c r="W500" s="2"/>
      <c r="X500" s="2"/>
      <c r="Y500" s="2"/>
      <c r="Z500" s="2"/>
      <c r="AA500" s="2"/>
      <c r="AB500" s="2"/>
    </row>
    <row r="501" spans="3:28" ht="12.75" customHeight="1" x14ac:dyDescent="0.25">
      <c r="C501" s="5"/>
      <c r="D501" s="6"/>
      <c r="E501" s="10"/>
      <c r="F501" s="7"/>
      <c r="G501" s="2"/>
      <c r="H501" s="2"/>
      <c r="I501" s="2"/>
      <c r="J501" s="2"/>
      <c r="K501" s="2"/>
      <c r="L501" s="2"/>
      <c r="M501" s="12"/>
      <c r="N501" s="2"/>
      <c r="O501" s="2"/>
      <c r="P501" s="2"/>
      <c r="Q501" s="2"/>
      <c r="R501" s="2"/>
      <c r="S501" s="2"/>
      <c r="T501" s="2"/>
      <c r="U501" s="2"/>
      <c r="V501" s="2"/>
      <c r="W501" s="2"/>
      <c r="X501" s="2"/>
      <c r="Y501" s="2"/>
      <c r="Z501" s="2"/>
      <c r="AA501" s="2"/>
      <c r="AB501" s="2"/>
    </row>
    <row r="502" spans="3:28" ht="12.75" customHeight="1" x14ac:dyDescent="0.25">
      <c r="C502" s="5"/>
      <c r="D502" s="6"/>
      <c r="E502" s="10"/>
      <c r="F502" s="7"/>
      <c r="G502" s="2"/>
      <c r="H502" s="2"/>
      <c r="I502" s="2"/>
      <c r="J502" s="2"/>
      <c r="K502" s="2"/>
      <c r="L502" s="2"/>
      <c r="M502" s="12"/>
      <c r="N502" s="2"/>
      <c r="O502" s="2"/>
      <c r="P502" s="2"/>
      <c r="Q502" s="2"/>
      <c r="R502" s="2"/>
      <c r="S502" s="2"/>
      <c r="T502" s="2"/>
      <c r="U502" s="2"/>
      <c r="V502" s="2"/>
      <c r="W502" s="2"/>
      <c r="X502" s="2"/>
      <c r="Y502" s="2"/>
      <c r="Z502" s="2"/>
      <c r="AA502" s="2"/>
      <c r="AB502" s="2"/>
    </row>
    <row r="503" spans="3:28" ht="12.75" customHeight="1" x14ac:dyDescent="0.25">
      <c r="C503" s="5"/>
      <c r="D503" s="6"/>
      <c r="E503" s="10"/>
      <c r="F503" s="7"/>
      <c r="G503" s="2"/>
      <c r="H503" s="2"/>
      <c r="I503" s="2"/>
      <c r="J503" s="2"/>
      <c r="K503" s="2"/>
      <c r="L503" s="2"/>
      <c r="M503" s="12"/>
      <c r="N503" s="2"/>
      <c r="O503" s="2"/>
      <c r="P503" s="2"/>
      <c r="Q503" s="2"/>
      <c r="R503" s="2"/>
      <c r="S503" s="2"/>
      <c r="T503" s="2"/>
      <c r="U503" s="2"/>
      <c r="V503" s="2"/>
      <c r="W503" s="2"/>
      <c r="X503" s="2"/>
      <c r="Y503" s="2"/>
      <c r="Z503" s="2"/>
      <c r="AA503" s="2"/>
      <c r="AB503" s="2"/>
    </row>
    <row r="504" spans="3:28" ht="12.75" customHeight="1" x14ac:dyDescent="0.25">
      <c r="C504" s="5"/>
      <c r="D504" s="6"/>
      <c r="E504" s="10"/>
      <c r="F504" s="7"/>
      <c r="G504" s="2"/>
      <c r="H504" s="2"/>
      <c r="I504" s="2"/>
      <c r="J504" s="2"/>
      <c r="K504" s="2"/>
      <c r="L504" s="2"/>
      <c r="M504" s="12"/>
      <c r="N504" s="2"/>
      <c r="O504" s="2"/>
      <c r="P504" s="2"/>
      <c r="Q504" s="2"/>
      <c r="R504" s="2"/>
      <c r="S504" s="2"/>
      <c r="T504" s="2"/>
      <c r="U504" s="2"/>
      <c r="V504" s="2"/>
      <c r="W504" s="2"/>
      <c r="X504" s="2"/>
      <c r="Y504" s="2"/>
      <c r="Z504" s="2"/>
      <c r="AA504" s="2"/>
      <c r="AB504" s="2"/>
    </row>
    <row r="505" spans="3:28" ht="12.75" customHeight="1" x14ac:dyDescent="0.25">
      <c r="C505" s="5"/>
      <c r="D505" s="6"/>
      <c r="E505" s="10"/>
      <c r="F505" s="7"/>
      <c r="G505" s="2"/>
      <c r="H505" s="2"/>
      <c r="I505" s="2"/>
      <c r="J505" s="2"/>
      <c r="K505" s="2"/>
      <c r="L505" s="2"/>
      <c r="M505" s="12"/>
      <c r="N505" s="2"/>
      <c r="O505" s="2"/>
      <c r="P505" s="2"/>
      <c r="Q505" s="2"/>
      <c r="R505" s="2"/>
      <c r="S505" s="2"/>
      <c r="T505" s="2"/>
      <c r="U505" s="2"/>
      <c r="V505" s="2"/>
      <c r="W505" s="2"/>
      <c r="X505" s="2"/>
      <c r="Y505" s="2"/>
      <c r="Z505" s="2"/>
      <c r="AA505" s="2"/>
      <c r="AB505" s="2"/>
    </row>
    <row r="506" spans="3:28" ht="12.75" customHeight="1" x14ac:dyDescent="0.25">
      <c r="C506" s="5"/>
      <c r="D506" s="6"/>
      <c r="E506" s="10"/>
      <c r="F506" s="7"/>
      <c r="G506" s="2"/>
      <c r="H506" s="2"/>
      <c r="I506" s="2"/>
      <c r="J506" s="2"/>
      <c r="K506" s="2"/>
      <c r="L506" s="2"/>
      <c r="M506" s="12"/>
      <c r="N506" s="2"/>
      <c r="O506" s="2"/>
      <c r="P506" s="2"/>
      <c r="Q506" s="2"/>
      <c r="R506" s="2"/>
      <c r="S506" s="2"/>
      <c r="T506" s="2"/>
      <c r="U506" s="2"/>
      <c r="V506" s="2"/>
      <c r="W506" s="2"/>
      <c r="X506" s="2"/>
      <c r="Y506" s="2"/>
      <c r="Z506" s="2"/>
      <c r="AA506" s="2"/>
      <c r="AB506" s="2"/>
    </row>
    <row r="507" spans="3:28" ht="12.75" customHeight="1" x14ac:dyDescent="0.25">
      <c r="C507" s="5"/>
      <c r="D507" s="6"/>
      <c r="E507" s="10"/>
      <c r="F507" s="7"/>
      <c r="G507" s="2"/>
      <c r="H507" s="2"/>
      <c r="I507" s="2"/>
      <c r="J507" s="2"/>
      <c r="K507" s="2"/>
      <c r="L507" s="2"/>
      <c r="M507" s="12"/>
      <c r="N507" s="2"/>
      <c r="O507" s="2"/>
      <c r="P507" s="2"/>
      <c r="Q507" s="2"/>
      <c r="R507" s="2"/>
      <c r="S507" s="2"/>
      <c r="T507" s="2"/>
      <c r="U507" s="2"/>
      <c r="V507" s="2"/>
      <c r="W507" s="2"/>
      <c r="X507" s="2"/>
      <c r="Y507" s="2"/>
      <c r="Z507" s="2"/>
      <c r="AA507" s="2"/>
      <c r="AB507" s="2"/>
    </row>
    <row r="508" spans="3:28" ht="12.75" customHeight="1" x14ac:dyDescent="0.25">
      <c r="C508" s="5"/>
      <c r="D508" s="6"/>
      <c r="E508" s="10"/>
      <c r="F508" s="7"/>
      <c r="G508" s="2"/>
      <c r="H508" s="2"/>
      <c r="I508" s="2"/>
      <c r="J508" s="2"/>
      <c r="K508" s="2"/>
      <c r="L508" s="2"/>
      <c r="M508" s="12"/>
      <c r="N508" s="2"/>
      <c r="O508" s="2"/>
      <c r="P508" s="2"/>
      <c r="Q508" s="2"/>
      <c r="R508" s="2"/>
      <c r="S508" s="2"/>
      <c r="T508" s="2"/>
      <c r="U508" s="2"/>
      <c r="V508" s="2"/>
      <c r="W508" s="2"/>
      <c r="X508" s="2"/>
      <c r="Y508" s="2"/>
      <c r="Z508" s="2"/>
      <c r="AA508" s="2"/>
      <c r="AB508" s="2"/>
    </row>
    <row r="509" spans="3:28" ht="12.75" customHeight="1" x14ac:dyDescent="0.25">
      <c r="C509" s="5"/>
      <c r="D509" s="6"/>
      <c r="E509" s="10"/>
      <c r="F509" s="7"/>
      <c r="G509" s="2"/>
      <c r="H509" s="2"/>
      <c r="I509" s="2"/>
      <c r="J509" s="2"/>
      <c r="K509" s="2"/>
      <c r="L509" s="2"/>
      <c r="M509" s="12"/>
      <c r="N509" s="2"/>
      <c r="O509" s="2"/>
      <c r="P509" s="2"/>
      <c r="Q509" s="2"/>
      <c r="R509" s="2"/>
      <c r="S509" s="2"/>
      <c r="T509" s="2"/>
      <c r="U509" s="2"/>
      <c r="V509" s="2"/>
      <c r="W509" s="2"/>
      <c r="X509" s="2"/>
      <c r="Y509" s="2"/>
      <c r="Z509" s="2"/>
      <c r="AA509" s="2"/>
      <c r="AB509" s="2"/>
    </row>
    <row r="510" spans="3:28" ht="12.75" customHeight="1" x14ac:dyDescent="0.25">
      <c r="C510" s="5"/>
      <c r="D510" s="6"/>
      <c r="E510" s="10"/>
      <c r="F510" s="7"/>
      <c r="G510" s="2"/>
      <c r="H510" s="2"/>
      <c r="I510" s="2"/>
      <c r="J510" s="2"/>
      <c r="K510" s="2"/>
      <c r="L510" s="2"/>
      <c r="M510" s="12"/>
      <c r="N510" s="2"/>
      <c r="O510" s="2"/>
      <c r="P510" s="2"/>
      <c r="Q510" s="2"/>
      <c r="R510" s="2"/>
      <c r="S510" s="2"/>
      <c r="T510" s="2"/>
      <c r="U510" s="2"/>
      <c r="V510" s="2"/>
      <c r="W510" s="2"/>
      <c r="X510" s="2"/>
      <c r="Y510" s="2"/>
      <c r="Z510" s="2"/>
      <c r="AA510" s="2"/>
      <c r="AB510" s="2"/>
    </row>
    <row r="511" spans="3:28" ht="12.75" customHeight="1" x14ac:dyDescent="0.25">
      <c r="C511" s="5"/>
      <c r="D511" s="6"/>
      <c r="E511" s="10"/>
      <c r="F511" s="7"/>
      <c r="G511" s="2"/>
      <c r="H511" s="2"/>
      <c r="I511" s="2"/>
      <c r="J511" s="2"/>
      <c r="K511" s="2"/>
      <c r="L511" s="2"/>
      <c r="M511" s="12"/>
      <c r="N511" s="2"/>
      <c r="O511" s="2"/>
      <c r="P511" s="2"/>
      <c r="Q511" s="2"/>
      <c r="R511" s="2"/>
      <c r="S511" s="2"/>
      <c r="T511" s="2"/>
      <c r="U511" s="2"/>
      <c r="V511" s="2"/>
      <c r="W511" s="2"/>
      <c r="X511" s="2"/>
      <c r="Y511" s="2"/>
      <c r="Z511" s="2"/>
      <c r="AA511" s="2"/>
      <c r="AB511" s="2"/>
    </row>
    <row r="512" spans="3:28" ht="12.75" customHeight="1" x14ac:dyDescent="0.25">
      <c r="C512" s="5"/>
      <c r="D512" s="6"/>
      <c r="E512" s="10"/>
      <c r="F512" s="7"/>
      <c r="G512" s="2"/>
      <c r="H512" s="2"/>
      <c r="I512" s="2"/>
      <c r="J512" s="2"/>
      <c r="K512" s="2"/>
      <c r="L512" s="2"/>
      <c r="M512" s="12"/>
      <c r="N512" s="2"/>
      <c r="O512" s="2"/>
      <c r="P512" s="2"/>
      <c r="Q512" s="2"/>
      <c r="R512" s="2"/>
      <c r="S512" s="2"/>
      <c r="T512" s="2"/>
      <c r="U512" s="2"/>
      <c r="V512" s="2"/>
      <c r="W512" s="2"/>
      <c r="X512" s="2"/>
      <c r="Y512" s="2"/>
      <c r="Z512" s="2"/>
      <c r="AA512" s="2"/>
      <c r="AB512" s="2"/>
    </row>
    <row r="513" spans="3:28" ht="12.75" customHeight="1" x14ac:dyDescent="0.25">
      <c r="C513" s="5"/>
      <c r="D513" s="6"/>
      <c r="E513" s="10"/>
      <c r="F513" s="7"/>
      <c r="G513" s="2"/>
      <c r="H513" s="2"/>
      <c r="I513" s="2"/>
      <c r="J513" s="2"/>
      <c r="K513" s="2"/>
      <c r="L513" s="2"/>
      <c r="M513" s="12"/>
      <c r="N513" s="2"/>
      <c r="O513" s="2"/>
      <c r="P513" s="2"/>
      <c r="Q513" s="2"/>
      <c r="R513" s="2"/>
      <c r="S513" s="2"/>
      <c r="T513" s="2"/>
      <c r="U513" s="2"/>
      <c r="V513" s="2"/>
      <c r="W513" s="2"/>
      <c r="X513" s="2"/>
      <c r="Y513" s="2"/>
      <c r="Z513" s="2"/>
      <c r="AA513" s="2"/>
      <c r="AB513" s="2"/>
    </row>
    <row r="514" spans="3:28" ht="12.75" customHeight="1" x14ac:dyDescent="0.25">
      <c r="C514" s="5"/>
      <c r="D514" s="6"/>
      <c r="E514" s="10"/>
      <c r="F514" s="7"/>
      <c r="G514" s="2"/>
      <c r="H514" s="2"/>
      <c r="I514" s="2"/>
      <c r="J514" s="2"/>
      <c r="K514" s="2"/>
      <c r="L514" s="2"/>
      <c r="M514" s="12"/>
      <c r="N514" s="2"/>
      <c r="O514" s="2"/>
      <c r="P514" s="2"/>
      <c r="Q514" s="2"/>
      <c r="R514" s="2"/>
      <c r="S514" s="2"/>
      <c r="T514" s="2"/>
      <c r="U514" s="2"/>
      <c r="V514" s="2"/>
      <c r="W514" s="2"/>
      <c r="X514" s="2"/>
      <c r="Y514" s="2"/>
      <c r="Z514" s="2"/>
      <c r="AA514" s="2"/>
      <c r="AB514" s="2"/>
    </row>
    <row r="515" spans="3:28" ht="12.75" customHeight="1" x14ac:dyDescent="0.25">
      <c r="C515" s="5"/>
      <c r="D515" s="6"/>
      <c r="E515" s="10"/>
      <c r="F515" s="7"/>
      <c r="G515" s="2"/>
      <c r="H515" s="2"/>
      <c r="I515" s="2"/>
      <c r="J515" s="2"/>
      <c r="K515" s="2"/>
      <c r="L515" s="2"/>
      <c r="M515" s="12"/>
      <c r="N515" s="2"/>
      <c r="O515" s="2"/>
      <c r="P515" s="2"/>
      <c r="Q515" s="2"/>
      <c r="R515" s="2"/>
      <c r="S515" s="2"/>
      <c r="T515" s="2"/>
      <c r="U515" s="2"/>
      <c r="V515" s="2"/>
      <c r="W515" s="2"/>
      <c r="X515" s="2"/>
      <c r="Y515" s="2"/>
      <c r="Z515" s="2"/>
      <c r="AA515" s="2"/>
      <c r="AB515" s="2"/>
    </row>
    <row r="516" spans="3:28" ht="12.75" customHeight="1" x14ac:dyDescent="0.25">
      <c r="C516" s="5"/>
      <c r="D516" s="6"/>
      <c r="E516" s="10"/>
      <c r="F516" s="7"/>
      <c r="G516" s="2"/>
      <c r="H516" s="2"/>
      <c r="I516" s="2"/>
      <c r="J516" s="2"/>
      <c r="K516" s="2"/>
      <c r="L516" s="2"/>
      <c r="M516" s="12"/>
      <c r="N516" s="2"/>
      <c r="O516" s="2"/>
      <c r="P516" s="2"/>
      <c r="Q516" s="2"/>
      <c r="R516" s="2"/>
      <c r="S516" s="2"/>
      <c r="T516" s="2"/>
      <c r="U516" s="2"/>
      <c r="V516" s="2"/>
      <c r="W516" s="2"/>
      <c r="X516" s="2"/>
      <c r="Y516" s="2"/>
      <c r="Z516" s="2"/>
      <c r="AA516" s="2"/>
      <c r="AB516" s="2"/>
    </row>
    <row r="517" spans="3:28" ht="12.75" customHeight="1" x14ac:dyDescent="0.25">
      <c r="C517" s="5"/>
      <c r="D517" s="6"/>
      <c r="E517" s="10"/>
      <c r="F517" s="7"/>
      <c r="G517" s="2"/>
      <c r="H517" s="2"/>
      <c r="I517" s="2"/>
      <c r="J517" s="2"/>
      <c r="K517" s="2"/>
      <c r="L517" s="2"/>
      <c r="M517" s="12"/>
      <c r="N517" s="2"/>
      <c r="O517" s="2"/>
      <c r="P517" s="2"/>
      <c r="Q517" s="2"/>
      <c r="R517" s="2"/>
      <c r="S517" s="2"/>
      <c r="T517" s="2"/>
      <c r="U517" s="2"/>
      <c r="V517" s="2"/>
      <c r="W517" s="2"/>
      <c r="X517" s="2"/>
      <c r="Y517" s="2"/>
      <c r="Z517" s="2"/>
      <c r="AA517" s="2"/>
      <c r="AB517" s="2"/>
    </row>
    <row r="518" spans="3:28" ht="12.75" customHeight="1" x14ac:dyDescent="0.25">
      <c r="C518" s="5"/>
      <c r="D518" s="6"/>
      <c r="E518" s="10"/>
      <c r="F518" s="7"/>
      <c r="G518" s="2"/>
      <c r="H518" s="2"/>
      <c r="I518" s="2"/>
      <c r="J518" s="2"/>
      <c r="K518" s="2"/>
      <c r="L518" s="2"/>
      <c r="M518" s="12"/>
      <c r="N518" s="2"/>
      <c r="O518" s="2"/>
      <c r="P518" s="2"/>
      <c r="Q518" s="2"/>
      <c r="R518" s="2"/>
      <c r="S518" s="2"/>
      <c r="T518" s="2"/>
      <c r="U518" s="2"/>
      <c r="V518" s="2"/>
      <c r="W518" s="2"/>
      <c r="X518" s="2"/>
      <c r="Y518" s="2"/>
      <c r="Z518" s="2"/>
      <c r="AA518" s="2"/>
      <c r="AB518" s="2"/>
    </row>
    <row r="519" spans="3:28" ht="12.75" customHeight="1" x14ac:dyDescent="0.25">
      <c r="C519" s="5"/>
      <c r="D519" s="6"/>
      <c r="E519" s="10"/>
      <c r="F519" s="7"/>
      <c r="G519" s="2"/>
      <c r="H519" s="2"/>
      <c r="I519" s="2"/>
      <c r="J519" s="2"/>
      <c r="K519" s="2"/>
      <c r="L519" s="2"/>
      <c r="M519" s="12"/>
      <c r="N519" s="2"/>
      <c r="O519" s="2"/>
      <c r="P519" s="2"/>
      <c r="Q519" s="2"/>
      <c r="R519" s="2"/>
      <c r="S519" s="2"/>
      <c r="T519" s="2"/>
      <c r="U519" s="2"/>
      <c r="V519" s="2"/>
      <c r="W519" s="2"/>
      <c r="X519" s="2"/>
      <c r="Y519" s="2"/>
      <c r="Z519" s="2"/>
      <c r="AA519" s="2"/>
      <c r="AB519" s="2"/>
    </row>
    <row r="520" spans="3:28" ht="12.75" customHeight="1" x14ac:dyDescent="0.25">
      <c r="C520" s="5"/>
      <c r="D520" s="6"/>
      <c r="E520" s="10"/>
      <c r="F520" s="7"/>
      <c r="G520" s="2"/>
      <c r="H520" s="2"/>
      <c r="I520" s="2"/>
      <c r="J520" s="2"/>
      <c r="K520" s="2"/>
      <c r="L520" s="2"/>
      <c r="M520" s="12"/>
      <c r="N520" s="2"/>
      <c r="O520" s="2"/>
      <c r="P520" s="2"/>
      <c r="Q520" s="2"/>
      <c r="R520" s="2"/>
      <c r="S520" s="2"/>
      <c r="T520" s="2"/>
      <c r="U520" s="2"/>
      <c r="V520" s="2"/>
      <c r="W520" s="2"/>
      <c r="X520" s="2"/>
      <c r="Y520" s="2"/>
      <c r="Z520" s="2"/>
      <c r="AA520" s="2"/>
      <c r="AB520" s="2"/>
    </row>
    <row r="521" spans="3:28" ht="12.75" customHeight="1" x14ac:dyDescent="0.25">
      <c r="C521" s="5"/>
      <c r="D521" s="6"/>
      <c r="E521" s="10"/>
      <c r="F521" s="7"/>
      <c r="G521" s="2"/>
      <c r="H521" s="2"/>
      <c r="I521" s="2"/>
      <c r="J521" s="2"/>
      <c r="K521" s="2"/>
      <c r="L521" s="2"/>
      <c r="M521" s="12"/>
      <c r="N521" s="2"/>
      <c r="O521" s="2"/>
      <c r="P521" s="2"/>
      <c r="Q521" s="2"/>
      <c r="R521" s="2"/>
      <c r="S521" s="2"/>
      <c r="T521" s="2"/>
      <c r="U521" s="2"/>
      <c r="V521" s="2"/>
      <c r="W521" s="2"/>
      <c r="X521" s="2"/>
      <c r="Y521" s="2"/>
      <c r="Z521" s="2"/>
      <c r="AA521" s="2"/>
      <c r="AB521" s="2"/>
    </row>
    <row r="522" spans="3:28" ht="12.75" customHeight="1" x14ac:dyDescent="0.25">
      <c r="C522" s="5"/>
      <c r="D522" s="6"/>
      <c r="E522" s="10"/>
      <c r="F522" s="7"/>
      <c r="G522" s="2"/>
      <c r="H522" s="2"/>
      <c r="I522" s="2"/>
      <c r="J522" s="2"/>
      <c r="K522" s="2"/>
      <c r="L522" s="2"/>
      <c r="M522" s="12"/>
      <c r="N522" s="2"/>
      <c r="O522" s="2"/>
      <c r="P522" s="2"/>
      <c r="Q522" s="2"/>
      <c r="R522" s="2"/>
      <c r="S522" s="2"/>
      <c r="T522" s="2"/>
      <c r="U522" s="2"/>
      <c r="V522" s="2"/>
      <c r="W522" s="2"/>
      <c r="X522" s="2"/>
      <c r="Y522" s="2"/>
      <c r="Z522" s="2"/>
      <c r="AA522" s="2"/>
      <c r="AB522" s="2"/>
    </row>
    <row r="523" spans="3:28" ht="12.75" customHeight="1" x14ac:dyDescent="0.25">
      <c r="C523" s="5"/>
      <c r="D523" s="6"/>
      <c r="E523" s="10"/>
      <c r="F523" s="7"/>
      <c r="G523" s="2"/>
      <c r="H523" s="2"/>
      <c r="I523" s="2"/>
      <c r="J523" s="2"/>
      <c r="K523" s="2"/>
      <c r="L523" s="2"/>
      <c r="M523" s="12"/>
      <c r="N523" s="2"/>
      <c r="O523" s="2"/>
      <c r="P523" s="2"/>
      <c r="Q523" s="2"/>
      <c r="R523" s="2"/>
      <c r="S523" s="2"/>
      <c r="T523" s="2"/>
      <c r="U523" s="2"/>
      <c r="V523" s="2"/>
      <c r="W523" s="2"/>
      <c r="X523" s="2"/>
      <c r="Y523" s="2"/>
      <c r="Z523" s="2"/>
      <c r="AA523" s="2"/>
      <c r="AB523" s="2"/>
    </row>
    <row r="524" spans="3:28" ht="12.75" customHeight="1" x14ac:dyDescent="0.25">
      <c r="C524" s="5"/>
      <c r="D524" s="6"/>
      <c r="E524" s="10"/>
      <c r="F524" s="7"/>
      <c r="G524" s="2"/>
      <c r="H524" s="2"/>
      <c r="I524" s="2"/>
      <c r="J524" s="2"/>
      <c r="K524" s="2"/>
      <c r="L524" s="2"/>
      <c r="M524" s="12"/>
      <c r="N524" s="2"/>
      <c r="O524" s="2"/>
      <c r="P524" s="2"/>
      <c r="Q524" s="2"/>
      <c r="R524" s="2"/>
      <c r="S524" s="2"/>
      <c r="T524" s="2"/>
      <c r="U524" s="2"/>
      <c r="V524" s="2"/>
      <c r="W524" s="2"/>
      <c r="X524" s="2"/>
      <c r="Y524" s="2"/>
      <c r="Z524" s="2"/>
      <c r="AA524" s="2"/>
      <c r="AB524" s="2"/>
    </row>
    <row r="525" spans="3:28" ht="12.75" customHeight="1" x14ac:dyDescent="0.25">
      <c r="C525" s="5"/>
      <c r="D525" s="6"/>
      <c r="E525" s="10"/>
      <c r="F525" s="7"/>
      <c r="G525" s="2"/>
      <c r="H525" s="2"/>
      <c r="I525" s="2"/>
      <c r="J525" s="2"/>
      <c r="K525" s="2"/>
      <c r="L525" s="2"/>
      <c r="M525" s="12"/>
      <c r="N525" s="2"/>
      <c r="O525" s="2"/>
      <c r="P525" s="2"/>
      <c r="Q525" s="2"/>
      <c r="R525" s="2"/>
      <c r="S525" s="2"/>
      <c r="T525" s="2"/>
      <c r="U525" s="2"/>
      <c r="V525" s="2"/>
      <c r="W525" s="2"/>
      <c r="X525" s="2"/>
      <c r="Y525" s="2"/>
      <c r="Z525" s="2"/>
      <c r="AA525" s="2"/>
      <c r="AB525" s="2"/>
    </row>
    <row r="526" spans="3:28" ht="12.75" customHeight="1" x14ac:dyDescent="0.25">
      <c r="C526" s="5"/>
      <c r="D526" s="6"/>
      <c r="E526" s="10"/>
      <c r="F526" s="7"/>
      <c r="G526" s="2"/>
      <c r="H526" s="2"/>
      <c r="I526" s="2"/>
      <c r="J526" s="2"/>
      <c r="K526" s="2"/>
      <c r="L526" s="2"/>
      <c r="M526" s="12"/>
      <c r="N526" s="2"/>
      <c r="O526" s="2"/>
      <c r="P526" s="2"/>
      <c r="Q526" s="2"/>
      <c r="R526" s="2"/>
      <c r="S526" s="2"/>
      <c r="T526" s="2"/>
      <c r="U526" s="2"/>
      <c r="V526" s="2"/>
      <c r="W526" s="2"/>
      <c r="X526" s="2"/>
      <c r="Y526" s="2"/>
      <c r="Z526" s="2"/>
      <c r="AA526" s="2"/>
      <c r="AB526" s="2"/>
    </row>
    <row r="527" spans="3:28" ht="12.75" customHeight="1" x14ac:dyDescent="0.25">
      <c r="C527" s="5"/>
      <c r="D527" s="6"/>
      <c r="E527" s="10"/>
      <c r="F527" s="7"/>
      <c r="G527" s="2"/>
      <c r="H527" s="2"/>
      <c r="I527" s="2"/>
      <c r="J527" s="2"/>
      <c r="K527" s="2"/>
      <c r="L527" s="2"/>
      <c r="M527" s="12"/>
      <c r="N527" s="2"/>
      <c r="O527" s="2"/>
      <c r="P527" s="2"/>
      <c r="Q527" s="2"/>
      <c r="R527" s="2"/>
      <c r="S527" s="2"/>
      <c r="T527" s="2"/>
      <c r="U527" s="2"/>
      <c r="V527" s="2"/>
      <c r="W527" s="2"/>
      <c r="X527" s="2"/>
      <c r="Y527" s="2"/>
      <c r="Z527" s="2"/>
      <c r="AA527" s="2"/>
      <c r="AB527" s="2"/>
    </row>
    <row r="528" spans="3:28" ht="12.75" customHeight="1" x14ac:dyDescent="0.25">
      <c r="C528" s="5"/>
      <c r="D528" s="6"/>
      <c r="E528" s="10"/>
      <c r="F528" s="7"/>
      <c r="G528" s="2"/>
      <c r="H528" s="2"/>
      <c r="I528" s="2"/>
      <c r="J528" s="2"/>
      <c r="K528" s="2"/>
      <c r="L528" s="2"/>
      <c r="M528" s="12"/>
      <c r="N528" s="2"/>
      <c r="O528" s="2"/>
      <c r="P528" s="2"/>
      <c r="Q528" s="2"/>
      <c r="R528" s="2"/>
      <c r="S528" s="2"/>
      <c r="T528" s="2"/>
      <c r="U528" s="2"/>
      <c r="V528" s="2"/>
      <c r="W528" s="2"/>
      <c r="X528" s="2"/>
      <c r="Y528" s="2"/>
      <c r="Z528" s="2"/>
      <c r="AA528" s="2"/>
      <c r="AB528" s="2"/>
    </row>
    <row r="529" spans="3:28" ht="12.75" customHeight="1" x14ac:dyDescent="0.25">
      <c r="C529" s="5"/>
      <c r="D529" s="6"/>
      <c r="E529" s="10"/>
      <c r="F529" s="7"/>
      <c r="G529" s="2"/>
      <c r="H529" s="2"/>
      <c r="I529" s="2"/>
      <c r="J529" s="2"/>
      <c r="K529" s="2"/>
      <c r="L529" s="2"/>
      <c r="M529" s="12"/>
      <c r="N529" s="2"/>
      <c r="O529" s="2"/>
      <c r="P529" s="2"/>
      <c r="Q529" s="2"/>
      <c r="R529" s="2"/>
      <c r="S529" s="2"/>
      <c r="T529" s="2"/>
      <c r="U529" s="2"/>
      <c r="V529" s="2"/>
      <c r="W529" s="2"/>
      <c r="X529" s="2"/>
      <c r="Y529" s="2"/>
      <c r="Z529" s="2"/>
      <c r="AA529" s="2"/>
      <c r="AB529" s="2"/>
    </row>
    <row r="530" spans="3:28" ht="12.75" customHeight="1" x14ac:dyDescent="0.25">
      <c r="C530" s="5"/>
      <c r="D530" s="6"/>
      <c r="E530" s="10"/>
      <c r="F530" s="7"/>
      <c r="G530" s="2"/>
      <c r="H530" s="2"/>
      <c r="I530" s="2"/>
      <c r="J530" s="2"/>
      <c r="K530" s="2"/>
      <c r="L530" s="2"/>
      <c r="M530" s="12"/>
      <c r="N530" s="2"/>
      <c r="O530" s="2"/>
      <c r="P530" s="2"/>
      <c r="Q530" s="2"/>
      <c r="R530" s="2"/>
      <c r="S530" s="2"/>
      <c r="T530" s="2"/>
      <c r="U530" s="2"/>
      <c r="V530" s="2"/>
      <c r="W530" s="2"/>
      <c r="X530" s="2"/>
      <c r="Y530" s="2"/>
      <c r="Z530" s="2"/>
      <c r="AA530" s="2"/>
      <c r="AB530" s="2"/>
    </row>
    <row r="531" spans="3:28" ht="12.75" customHeight="1" x14ac:dyDescent="0.25">
      <c r="C531" s="5"/>
      <c r="D531" s="6"/>
      <c r="E531" s="10"/>
      <c r="F531" s="7"/>
      <c r="G531" s="2"/>
      <c r="H531" s="2"/>
      <c r="I531" s="2"/>
      <c r="J531" s="2"/>
      <c r="K531" s="2"/>
      <c r="L531" s="2"/>
      <c r="M531" s="12"/>
      <c r="N531" s="2"/>
      <c r="O531" s="2"/>
      <c r="P531" s="2"/>
      <c r="Q531" s="2"/>
      <c r="R531" s="2"/>
      <c r="S531" s="2"/>
      <c r="T531" s="2"/>
      <c r="U531" s="2"/>
      <c r="V531" s="2"/>
      <c r="W531" s="2"/>
      <c r="X531" s="2"/>
      <c r="Y531" s="2"/>
      <c r="Z531" s="2"/>
      <c r="AA531" s="2"/>
      <c r="AB531" s="2"/>
    </row>
    <row r="532" spans="3:28" ht="12.75" customHeight="1" x14ac:dyDescent="0.25">
      <c r="C532" s="5"/>
      <c r="D532" s="6"/>
      <c r="E532" s="10"/>
      <c r="F532" s="7"/>
      <c r="G532" s="2"/>
      <c r="H532" s="2"/>
      <c r="I532" s="2"/>
      <c r="J532" s="2"/>
      <c r="K532" s="2"/>
      <c r="L532" s="2"/>
      <c r="M532" s="12"/>
      <c r="N532" s="2"/>
      <c r="O532" s="2"/>
      <c r="P532" s="2"/>
      <c r="Q532" s="2"/>
      <c r="R532" s="2"/>
      <c r="S532" s="2"/>
      <c r="T532" s="2"/>
      <c r="U532" s="2"/>
      <c r="V532" s="2"/>
      <c r="W532" s="2"/>
      <c r="X532" s="2"/>
      <c r="Y532" s="2"/>
      <c r="Z532" s="2"/>
      <c r="AA532" s="2"/>
      <c r="AB532" s="2"/>
    </row>
    <row r="533" spans="3:28" ht="12.75" customHeight="1" x14ac:dyDescent="0.25">
      <c r="C533" s="5"/>
      <c r="D533" s="6"/>
      <c r="E533" s="10"/>
      <c r="F533" s="7"/>
      <c r="G533" s="2"/>
      <c r="H533" s="2"/>
      <c r="I533" s="2"/>
      <c r="J533" s="2"/>
      <c r="K533" s="2"/>
      <c r="L533" s="2"/>
      <c r="M533" s="12"/>
      <c r="N533" s="2"/>
      <c r="O533" s="2"/>
      <c r="P533" s="2"/>
      <c r="Q533" s="2"/>
      <c r="R533" s="2"/>
      <c r="S533" s="2"/>
      <c r="T533" s="2"/>
      <c r="U533" s="2"/>
      <c r="V533" s="2"/>
      <c r="W533" s="2"/>
      <c r="X533" s="2"/>
      <c r="Y533" s="2"/>
      <c r="Z533" s="2"/>
      <c r="AA533" s="2"/>
      <c r="AB533" s="2"/>
    </row>
    <row r="534" spans="3:28" ht="12.75" customHeight="1" x14ac:dyDescent="0.25">
      <c r="C534" s="5"/>
      <c r="D534" s="6"/>
      <c r="E534" s="10"/>
      <c r="F534" s="7"/>
      <c r="G534" s="2"/>
      <c r="H534" s="2"/>
      <c r="I534" s="2"/>
      <c r="J534" s="2"/>
      <c r="K534" s="2"/>
      <c r="L534" s="2"/>
      <c r="M534" s="12"/>
      <c r="N534" s="2"/>
      <c r="O534" s="2"/>
      <c r="P534" s="2"/>
      <c r="Q534" s="2"/>
      <c r="R534" s="2"/>
      <c r="S534" s="2"/>
      <c r="T534" s="2"/>
      <c r="U534" s="2"/>
      <c r="V534" s="2"/>
      <c r="W534" s="2"/>
      <c r="X534" s="2"/>
      <c r="Y534" s="2"/>
      <c r="Z534" s="2"/>
      <c r="AA534" s="2"/>
      <c r="AB534" s="2"/>
    </row>
    <row r="535" spans="3:28" ht="12.75" customHeight="1" x14ac:dyDescent="0.25">
      <c r="C535" s="5"/>
      <c r="D535" s="6"/>
      <c r="E535" s="10"/>
      <c r="F535" s="7"/>
      <c r="G535" s="2"/>
      <c r="H535" s="2"/>
      <c r="I535" s="2"/>
      <c r="J535" s="2"/>
      <c r="K535" s="2"/>
      <c r="L535" s="2"/>
      <c r="M535" s="12"/>
      <c r="N535" s="2"/>
      <c r="O535" s="2"/>
      <c r="P535" s="2"/>
      <c r="Q535" s="2"/>
      <c r="R535" s="2"/>
      <c r="S535" s="2"/>
      <c r="T535" s="2"/>
      <c r="U535" s="2"/>
      <c r="V535" s="2"/>
      <c r="W535" s="2"/>
      <c r="X535" s="2"/>
      <c r="Y535" s="2"/>
      <c r="Z535" s="2"/>
      <c r="AA535" s="2"/>
      <c r="AB535" s="2"/>
    </row>
    <row r="536" spans="3:28" ht="12.75" customHeight="1" x14ac:dyDescent="0.25">
      <c r="C536" s="5"/>
      <c r="D536" s="6"/>
      <c r="E536" s="10"/>
      <c r="F536" s="7"/>
      <c r="G536" s="2"/>
      <c r="H536" s="2"/>
      <c r="I536" s="2"/>
      <c r="J536" s="2"/>
      <c r="K536" s="2"/>
      <c r="L536" s="2"/>
      <c r="M536" s="12"/>
      <c r="N536" s="2"/>
      <c r="O536" s="2"/>
      <c r="P536" s="2"/>
      <c r="Q536" s="2"/>
      <c r="R536" s="2"/>
      <c r="S536" s="2"/>
      <c r="T536" s="2"/>
      <c r="U536" s="2"/>
      <c r="V536" s="2"/>
      <c r="W536" s="2"/>
      <c r="X536" s="2"/>
      <c r="Y536" s="2"/>
      <c r="Z536" s="2"/>
      <c r="AA536" s="2"/>
      <c r="AB536" s="2"/>
    </row>
    <row r="537" spans="3:28" ht="12.75" customHeight="1" x14ac:dyDescent="0.25">
      <c r="C537" s="5"/>
      <c r="D537" s="6"/>
      <c r="E537" s="10"/>
      <c r="F537" s="7"/>
      <c r="G537" s="2"/>
      <c r="H537" s="2"/>
      <c r="I537" s="2"/>
      <c r="J537" s="2"/>
      <c r="K537" s="2"/>
      <c r="L537" s="2"/>
      <c r="M537" s="12"/>
      <c r="N537" s="2"/>
      <c r="O537" s="2"/>
      <c r="P537" s="2"/>
      <c r="Q537" s="2"/>
      <c r="R537" s="2"/>
      <c r="S537" s="2"/>
      <c r="T537" s="2"/>
      <c r="U537" s="2"/>
      <c r="V537" s="2"/>
      <c r="W537" s="2"/>
      <c r="X537" s="2"/>
      <c r="Y537" s="2"/>
      <c r="Z537" s="2"/>
      <c r="AA537" s="2"/>
      <c r="AB537" s="2"/>
    </row>
    <row r="538" spans="3:28" ht="12.75" customHeight="1" x14ac:dyDescent="0.25">
      <c r="C538" s="5"/>
      <c r="D538" s="6"/>
      <c r="E538" s="10"/>
      <c r="F538" s="7"/>
      <c r="G538" s="2"/>
      <c r="H538" s="2"/>
      <c r="I538" s="2"/>
      <c r="J538" s="2"/>
      <c r="K538" s="2"/>
      <c r="L538" s="2"/>
      <c r="M538" s="12"/>
      <c r="N538" s="2"/>
      <c r="O538" s="2"/>
      <c r="P538" s="2"/>
      <c r="Q538" s="2"/>
      <c r="R538" s="2"/>
      <c r="S538" s="2"/>
      <c r="T538" s="2"/>
      <c r="U538" s="2"/>
      <c r="V538" s="2"/>
      <c r="W538" s="2"/>
      <c r="X538" s="2"/>
      <c r="Y538" s="2"/>
      <c r="Z538" s="2"/>
      <c r="AA538" s="2"/>
      <c r="AB538" s="2"/>
    </row>
    <row r="539" spans="3:28" ht="12.75" customHeight="1" x14ac:dyDescent="0.25">
      <c r="C539" s="5"/>
      <c r="D539" s="6"/>
      <c r="E539" s="10"/>
      <c r="F539" s="7"/>
      <c r="G539" s="2"/>
      <c r="H539" s="2"/>
      <c r="I539" s="2"/>
      <c r="J539" s="2"/>
      <c r="K539" s="2"/>
      <c r="L539" s="2"/>
      <c r="M539" s="12"/>
      <c r="N539" s="2"/>
      <c r="O539" s="2"/>
      <c r="P539" s="2"/>
      <c r="Q539" s="2"/>
      <c r="R539" s="2"/>
      <c r="S539" s="2"/>
      <c r="T539" s="2"/>
      <c r="U539" s="2"/>
      <c r="V539" s="2"/>
      <c r="W539" s="2"/>
      <c r="X539" s="2"/>
      <c r="Y539" s="2"/>
      <c r="Z539" s="2"/>
      <c r="AA539" s="2"/>
      <c r="AB539" s="2"/>
    </row>
    <row r="540" spans="3:28" ht="12.75" customHeight="1" x14ac:dyDescent="0.25">
      <c r="C540" s="5"/>
      <c r="D540" s="6"/>
      <c r="E540" s="10"/>
      <c r="F540" s="7"/>
      <c r="G540" s="2"/>
      <c r="H540" s="2"/>
      <c r="I540" s="2"/>
      <c r="J540" s="2"/>
      <c r="K540" s="2"/>
      <c r="L540" s="2"/>
      <c r="M540" s="12"/>
      <c r="N540" s="2"/>
      <c r="O540" s="2"/>
      <c r="P540" s="2"/>
      <c r="Q540" s="2"/>
      <c r="R540" s="2"/>
      <c r="S540" s="2"/>
      <c r="T540" s="2"/>
      <c r="U540" s="2"/>
      <c r="V540" s="2"/>
      <c r="W540" s="2"/>
      <c r="X540" s="2"/>
      <c r="Y540" s="2"/>
      <c r="Z540" s="2"/>
      <c r="AA540" s="2"/>
      <c r="AB540" s="2"/>
    </row>
    <row r="541" spans="3:28" ht="12.75" customHeight="1" x14ac:dyDescent="0.25">
      <c r="C541" s="5"/>
      <c r="D541" s="6"/>
      <c r="E541" s="10"/>
      <c r="F541" s="7"/>
      <c r="G541" s="2"/>
      <c r="H541" s="2"/>
      <c r="I541" s="2"/>
      <c r="J541" s="2"/>
      <c r="K541" s="2"/>
      <c r="L541" s="2"/>
      <c r="M541" s="12"/>
      <c r="N541" s="2"/>
      <c r="O541" s="2"/>
      <c r="P541" s="2"/>
      <c r="Q541" s="2"/>
      <c r="R541" s="2"/>
      <c r="S541" s="2"/>
      <c r="T541" s="2"/>
      <c r="U541" s="2"/>
      <c r="V541" s="2"/>
      <c r="W541" s="2"/>
      <c r="X541" s="2"/>
      <c r="Y541" s="2"/>
      <c r="Z541" s="2"/>
      <c r="AA541" s="2"/>
      <c r="AB541" s="2"/>
    </row>
    <row r="542" spans="3:28" ht="12.75" customHeight="1" x14ac:dyDescent="0.25">
      <c r="C542" s="5"/>
      <c r="D542" s="6"/>
      <c r="E542" s="10"/>
      <c r="F542" s="7"/>
      <c r="G542" s="2"/>
      <c r="H542" s="2"/>
      <c r="I542" s="2"/>
      <c r="J542" s="2"/>
      <c r="K542" s="2"/>
      <c r="L542" s="2"/>
      <c r="M542" s="12"/>
      <c r="N542" s="2"/>
      <c r="O542" s="2"/>
      <c r="P542" s="2"/>
      <c r="Q542" s="2"/>
      <c r="R542" s="2"/>
      <c r="S542" s="2"/>
      <c r="T542" s="2"/>
      <c r="U542" s="2"/>
      <c r="V542" s="2"/>
      <c r="W542" s="2"/>
      <c r="X542" s="2"/>
      <c r="Y542" s="2"/>
      <c r="Z542" s="2"/>
      <c r="AA542" s="2"/>
      <c r="AB542" s="2"/>
    </row>
    <row r="543" spans="3:28" ht="12.75" customHeight="1" x14ac:dyDescent="0.25">
      <c r="C543" s="5"/>
      <c r="D543" s="6"/>
      <c r="E543" s="10"/>
      <c r="F543" s="7"/>
      <c r="G543" s="2"/>
      <c r="H543" s="2"/>
      <c r="I543" s="2"/>
      <c r="J543" s="2"/>
      <c r="K543" s="2"/>
      <c r="L543" s="2"/>
      <c r="M543" s="12"/>
      <c r="N543" s="2"/>
      <c r="O543" s="2"/>
      <c r="P543" s="2"/>
      <c r="Q543" s="2"/>
      <c r="R543" s="2"/>
      <c r="S543" s="2"/>
      <c r="T543" s="2"/>
      <c r="U543" s="2"/>
      <c r="V543" s="2"/>
      <c r="W543" s="2"/>
      <c r="X543" s="2"/>
      <c r="Y543" s="2"/>
      <c r="Z543" s="2"/>
      <c r="AA543" s="2"/>
      <c r="AB543" s="2"/>
    </row>
    <row r="544" spans="3:28" ht="12.75" customHeight="1" x14ac:dyDescent="0.25">
      <c r="C544" s="5"/>
      <c r="D544" s="6"/>
      <c r="E544" s="10"/>
      <c r="F544" s="7"/>
      <c r="G544" s="2"/>
      <c r="H544" s="2"/>
      <c r="I544" s="2"/>
      <c r="J544" s="2"/>
      <c r="K544" s="2"/>
      <c r="L544" s="2"/>
      <c r="M544" s="12"/>
      <c r="N544" s="2"/>
      <c r="O544" s="2"/>
      <c r="P544" s="2"/>
      <c r="Q544" s="2"/>
      <c r="R544" s="2"/>
      <c r="S544" s="2"/>
      <c r="T544" s="2"/>
      <c r="U544" s="2"/>
      <c r="V544" s="2"/>
      <c r="W544" s="2"/>
      <c r="X544" s="2"/>
      <c r="Y544" s="2"/>
      <c r="Z544" s="2"/>
      <c r="AA544" s="2"/>
      <c r="AB544" s="2"/>
    </row>
    <row r="545" spans="3:28" ht="12.75" customHeight="1" x14ac:dyDescent="0.25">
      <c r="C545" s="5"/>
      <c r="D545" s="6"/>
      <c r="E545" s="10"/>
      <c r="F545" s="7"/>
      <c r="G545" s="2"/>
      <c r="H545" s="2"/>
      <c r="I545" s="2"/>
      <c r="J545" s="2"/>
      <c r="K545" s="2"/>
      <c r="L545" s="2"/>
      <c r="M545" s="12"/>
      <c r="N545" s="2"/>
      <c r="O545" s="2"/>
      <c r="P545" s="2"/>
      <c r="Q545" s="2"/>
      <c r="R545" s="2"/>
      <c r="S545" s="2"/>
      <c r="T545" s="2"/>
      <c r="U545" s="2"/>
      <c r="V545" s="2"/>
      <c r="W545" s="2"/>
      <c r="X545" s="2"/>
      <c r="Y545" s="2"/>
      <c r="Z545" s="2"/>
      <c r="AA545" s="2"/>
      <c r="AB545" s="2"/>
    </row>
    <row r="546" spans="3:28" ht="12.75" customHeight="1" x14ac:dyDescent="0.25">
      <c r="C546" s="5"/>
      <c r="D546" s="6"/>
      <c r="E546" s="10"/>
      <c r="F546" s="7"/>
      <c r="G546" s="2"/>
      <c r="H546" s="2"/>
      <c r="I546" s="2"/>
      <c r="J546" s="2"/>
      <c r="K546" s="2"/>
      <c r="L546" s="2"/>
      <c r="M546" s="12"/>
      <c r="N546" s="2"/>
      <c r="O546" s="2"/>
      <c r="P546" s="2"/>
      <c r="Q546" s="2"/>
      <c r="R546" s="2"/>
      <c r="S546" s="2"/>
      <c r="T546" s="2"/>
      <c r="U546" s="2"/>
      <c r="V546" s="2"/>
      <c r="W546" s="2"/>
      <c r="X546" s="2"/>
      <c r="Y546" s="2"/>
      <c r="Z546" s="2"/>
      <c r="AA546" s="2"/>
      <c r="AB546" s="2"/>
    </row>
    <row r="547" spans="3:28" ht="12.75" customHeight="1" x14ac:dyDescent="0.25">
      <c r="C547" s="5"/>
      <c r="D547" s="6"/>
      <c r="E547" s="10"/>
      <c r="F547" s="7"/>
      <c r="G547" s="2"/>
      <c r="H547" s="2"/>
      <c r="I547" s="2"/>
      <c r="J547" s="2"/>
      <c r="K547" s="2"/>
      <c r="L547" s="2"/>
      <c r="M547" s="12"/>
      <c r="N547" s="2"/>
      <c r="O547" s="2"/>
      <c r="P547" s="2"/>
      <c r="Q547" s="2"/>
      <c r="R547" s="2"/>
      <c r="S547" s="2"/>
      <c r="T547" s="2"/>
      <c r="U547" s="2"/>
      <c r="V547" s="2"/>
      <c r="W547" s="2"/>
      <c r="X547" s="2"/>
      <c r="Y547" s="2"/>
      <c r="Z547" s="2"/>
      <c r="AA547" s="2"/>
      <c r="AB547" s="2"/>
    </row>
    <row r="548" spans="3:28" ht="12.75" customHeight="1" x14ac:dyDescent="0.25">
      <c r="C548" s="5"/>
      <c r="D548" s="6"/>
      <c r="E548" s="10"/>
      <c r="F548" s="7"/>
      <c r="G548" s="2"/>
      <c r="H548" s="2"/>
      <c r="I548" s="2"/>
      <c r="J548" s="2"/>
      <c r="K548" s="2"/>
      <c r="L548" s="2"/>
      <c r="M548" s="12"/>
      <c r="N548" s="2"/>
      <c r="O548" s="2"/>
      <c r="P548" s="2"/>
      <c r="Q548" s="2"/>
      <c r="R548" s="2"/>
      <c r="S548" s="2"/>
      <c r="T548" s="2"/>
      <c r="U548" s="2"/>
      <c r="V548" s="2"/>
      <c r="W548" s="2"/>
      <c r="X548" s="2"/>
      <c r="Y548" s="2"/>
      <c r="Z548" s="2"/>
      <c r="AA548" s="2"/>
      <c r="AB548" s="2"/>
    </row>
    <row r="549" spans="3:28" ht="12.75" customHeight="1" x14ac:dyDescent="0.25">
      <c r="C549" s="5"/>
      <c r="D549" s="6"/>
      <c r="E549" s="10"/>
      <c r="F549" s="7"/>
      <c r="G549" s="2"/>
      <c r="H549" s="2"/>
      <c r="I549" s="2"/>
      <c r="J549" s="2"/>
      <c r="K549" s="2"/>
      <c r="L549" s="2"/>
      <c r="M549" s="12"/>
      <c r="N549" s="2"/>
      <c r="O549" s="2"/>
      <c r="P549" s="2"/>
      <c r="Q549" s="2"/>
      <c r="R549" s="2"/>
      <c r="S549" s="2"/>
      <c r="T549" s="2"/>
      <c r="U549" s="2"/>
      <c r="V549" s="2"/>
      <c r="W549" s="2"/>
      <c r="X549" s="2"/>
      <c r="Y549" s="2"/>
      <c r="Z549" s="2"/>
      <c r="AA549" s="2"/>
      <c r="AB549" s="2"/>
    </row>
    <row r="550" spans="3:28" ht="12.75" customHeight="1" x14ac:dyDescent="0.25">
      <c r="C550" s="5"/>
      <c r="D550" s="6"/>
      <c r="E550" s="10"/>
      <c r="F550" s="7"/>
      <c r="G550" s="2"/>
      <c r="H550" s="2"/>
      <c r="I550" s="2"/>
      <c r="J550" s="2"/>
      <c r="K550" s="2"/>
      <c r="L550" s="2"/>
      <c r="M550" s="12"/>
      <c r="N550" s="2"/>
      <c r="O550" s="2"/>
      <c r="P550" s="2"/>
      <c r="Q550" s="2"/>
      <c r="R550" s="2"/>
      <c r="S550" s="2"/>
      <c r="T550" s="2"/>
      <c r="U550" s="2"/>
      <c r="V550" s="2"/>
      <c r="W550" s="2"/>
      <c r="X550" s="2"/>
      <c r="Y550" s="2"/>
      <c r="Z550" s="2"/>
      <c r="AA550" s="2"/>
      <c r="AB550" s="2"/>
    </row>
    <row r="551" spans="3:28" ht="12.75" customHeight="1" x14ac:dyDescent="0.25">
      <c r="C551" s="5"/>
      <c r="D551" s="6"/>
      <c r="E551" s="10"/>
      <c r="F551" s="7"/>
      <c r="G551" s="2"/>
      <c r="H551" s="2"/>
      <c r="I551" s="2"/>
      <c r="J551" s="2"/>
      <c r="K551" s="2"/>
      <c r="L551" s="2"/>
      <c r="M551" s="12"/>
      <c r="N551" s="2"/>
      <c r="O551" s="2"/>
      <c r="P551" s="2"/>
      <c r="Q551" s="2"/>
      <c r="R551" s="2"/>
      <c r="S551" s="2"/>
      <c r="T551" s="2"/>
      <c r="U551" s="2"/>
      <c r="V551" s="2"/>
      <c r="W551" s="2"/>
      <c r="X551" s="2"/>
      <c r="Y551" s="2"/>
      <c r="Z551" s="2"/>
      <c r="AA551" s="2"/>
      <c r="AB551" s="2"/>
    </row>
    <row r="552" spans="3:28" ht="12.75" customHeight="1" x14ac:dyDescent="0.25">
      <c r="C552" s="5"/>
      <c r="D552" s="6"/>
      <c r="E552" s="10"/>
      <c r="F552" s="7"/>
      <c r="G552" s="2"/>
      <c r="H552" s="2"/>
      <c r="I552" s="2"/>
      <c r="J552" s="2"/>
      <c r="K552" s="2"/>
      <c r="L552" s="2"/>
      <c r="M552" s="12"/>
      <c r="N552" s="2"/>
      <c r="O552" s="2"/>
      <c r="P552" s="2"/>
      <c r="Q552" s="2"/>
      <c r="R552" s="2"/>
      <c r="S552" s="2"/>
      <c r="T552" s="2"/>
      <c r="U552" s="2"/>
      <c r="V552" s="2"/>
      <c r="W552" s="2"/>
      <c r="X552" s="2"/>
      <c r="Y552" s="2"/>
      <c r="Z552" s="2"/>
      <c r="AA552" s="2"/>
      <c r="AB552" s="2"/>
    </row>
    <row r="553" spans="3:28" ht="12.75" customHeight="1" x14ac:dyDescent="0.25">
      <c r="C553" s="5"/>
      <c r="D553" s="6"/>
      <c r="E553" s="10"/>
      <c r="F553" s="7"/>
      <c r="G553" s="2"/>
      <c r="H553" s="2"/>
      <c r="I553" s="2"/>
      <c r="J553" s="2"/>
      <c r="K553" s="2"/>
      <c r="L553" s="2"/>
      <c r="M553" s="12"/>
      <c r="N553" s="2"/>
      <c r="O553" s="2"/>
      <c r="P553" s="2"/>
      <c r="Q553" s="2"/>
      <c r="R553" s="2"/>
      <c r="S553" s="2"/>
      <c r="T553" s="2"/>
      <c r="U553" s="2"/>
      <c r="V553" s="2"/>
      <c r="W553" s="2"/>
      <c r="X553" s="2"/>
      <c r="Y553" s="2"/>
      <c r="Z553" s="2"/>
      <c r="AA553" s="2"/>
      <c r="AB553" s="2"/>
    </row>
    <row r="554" spans="3:28" ht="12.75" customHeight="1" x14ac:dyDescent="0.25">
      <c r="C554" s="5"/>
      <c r="D554" s="6"/>
      <c r="E554" s="10"/>
      <c r="F554" s="7"/>
      <c r="G554" s="2"/>
      <c r="H554" s="2"/>
      <c r="I554" s="2"/>
      <c r="J554" s="2"/>
      <c r="K554" s="2"/>
      <c r="L554" s="2"/>
      <c r="M554" s="12"/>
      <c r="N554" s="2"/>
      <c r="O554" s="2"/>
      <c r="P554" s="2"/>
      <c r="Q554" s="2"/>
      <c r="R554" s="2"/>
      <c r="S554" s="2"/>
      <c r="T554" s="2"/>
      <c r="U554" s="2"/>
      <c r="V554" s="2"/>
      <c r="W554" s="2"/>
      <c r="X554" s="2"/>
      <c r="Y554" s="2"/>
      <c r="Z554" s="2"/>
      <c r="AA554" s="2"/>
      <c r="AB554" s="2"/>
    </row>
    <row r="555" spans="3:28" ht="12.75" customHeight="1" x14ac:dyDescent="0.25">
      <c r="C555" s="5"/>
      <c r="D555" s="6"/>
      <c r="E555" s="10"/>
      <c r="F555" s="7"/>
      <c r="G555" s="2"/>
      <c r="H555" s="2"/>
      <c r="I555" s="2"/>
      <c r="J555" s="2"/>
      <c r="K555" s="2"/>
      <c r="L555" s="2"/>
      <c r="M555" s="12"/>
      <c r="N555" s="2"/>
      <c r="O555" s="2"/>
      <c r="P555" s="2"/>
      <c r="Q555" s="2"/>
      <c r="R555" s="2"/>
      <c r="S555" s="2"/>
      <c r="T555" s="2"/>
      <c r="U555" s="2"/>
      <c r="V555" s="2"/>
      <c r="W555" s="2"/>
      <c r="X555" s="2"/>
      <c r="Y555" s="2"/>
      <c r="Z555" s="2"/>
      <c r="AA555" s="2"/>
      <c r="AB555" s="2"/>
    </row>
    <row r="556" spans="3:28" ht="12.75" customHeight="1" x14ac:dyDescent="0.25">
      <c r="C556" s="5"/>
      <c r="D556" s="6"/>
      <c r="E556" s="10"/>
      <c r="F556" s="7"/>
      <c r="G556" s="2"/>
      <c r="H556" s="2"/>
      <c r="I556" s="2"/>
      <c r="J556" s="2"/>
      <c r="K556" s="2"/>
      <c r="L556" s="2"/>
      <c r="M556" s="12"/>
      <c r="N556" s="2"/>
      <c r="O556" s="2"/>
      <c r="P556" s="2"/>
      <c r="Q556" s="2"/>
      <c r="R556" s="2"/>
      <c r="S556" s="2"/>
      <c r="T556" s="2"/>
      <c r="U556" s="2"/>
      <c r="V556" s="2"/>
      <c r="W556" s="2"/>
      <c r="X556" s="2"/>
      <c r="Y556" s="2"/>
      <c r="Z556" s="2"/>
      <c r="AA556" s="2"/>
      <c r="AB556" s="2"/>
    </row>
    <row r="557" spans="3:28" ht="12.75" customHeight="1" x14ac:dyDescent="0.25">
      <c r="C557" s="5"/>
      <c r="D557" s="6"/>
      <c r="E557" s="10"/>
      <c r="F557" s="7"/>
      <c r="G557" s="2"/>
      <c r="H557" s="2"/>
      <c r="I557" s="2"/>
      <c r="J557" s="2"/>
      <c r="K557" s="2"/>
      <c r="L557" s="2"/>
      <c r="M557" s="12"/>
      <c r="N557" s="2"/>
      <c r="O557" s="2"/>
      <c r="P557" s="2"/>
      <c r="Q557" s="2"/>
      <c r="R557" s="2"/>
      <c r="S557" s="2"/>
      <c r="T557" s="2"/>
      <c r="U557" s="2"/>
      <c r="V557" s="2"/>
      <c r="W557" s="2"/>
      <c r="X557" s="2"/>
      <c r="Y557" s="2"/>
      <c r="Z557" s="2"/>
      <c r="AA557" s="2"/>
      <c r="AB557" s="2"/>
    </row>
    <row r="558" spans="3:28" ht="12.75" customHeight="1" x14ac:dyDescent="0.25">
      <c r="C558" s="5"/>
      <c r="D558" s="6"/>
      <c r="E558" s="10"/>
      <c r="F558" s="7"/>
      <c r="G558" s="2"/>
      <c r="H558" s="2"/>
      <c r="I558" s="2"/>
      <c r="J558" s="2"/>
      <c r="K558" s="2"/>
      <c r="L558" s="2"/>
      <c r="M558" s="12"/>
      <c r="N558" s="2"/>
      <c r="O558" s="2"/>
      <c r="P558" s="2"/>
      <c r="Q558" s="2"/>
      <c r="R558" s="2"/>
      <c r="S558" s="2"/>
      <c r="T558" s="2"/>
      <c r="U558" s="2"/>
      <c r="V558" s="2"/>
      <c r="W558" s="2"/>
      <c r="X558" s="2"/>
      <c r="Y558" s="2"/>
      <c r="Z558" s="2"/>
      <c r="AA558" s="2"/>
      <c r="AB558" s="2"/>
    </row>
    <row r="559" spans="3:28" ht="12.75" customHeight="1" x14ac:dyDescent="0.25">
      <c r="C559" s="5"/>
      <c r="D559" s="6"/>
      <c r="E559" s="10"/>
      <c r="F559" s="7"/>
      <c r="G559" s="2"/>
      <c r="H559" s="2"/>
      <c r="I559" s="2"/>
      <c r="J559" s="2"/>
      <c r="K559" s="2"/>
      <c r="L559" s="2"/>
      <c r="M559" s="12"/>
      <c r="N559" s="2"/>
      <c r="O559" s="2"/>
      <c r="P559" s="2"/>
      <c r="Q559" s="2"/>
      <c r="R559" s="2"/>
      <c r="S559" s="2"/>
      <c r="T559" s="2"/>
      <c r="U559" s="2"/>
      <c r="V559" s="2"/>
      <c r="W559" s="2"/>
      <c r="X559" s="2"/>
      <c r="Y559" s="2"/>
      <c r="Z559" s="2"/>
      <c r="AA559" s="2"/>
      <c r="AB559" s="2"/>
    </row>
    <row r="560" spans="3:28" ht="12.75" customHeight="1" x14ac:dyDescent="0.25">
      <c r="C560" s="5"/>
      <c r="D560" s="6"/>
      <c r="E560" s="10"/>
      <c r="F560" s="7"/>
      <c r="G560" s="2"/>
      <c r="H560" s="2"/>
      <c r="I560" s="2"/>
      <c r="J560" s="2"/>
      <c r="K560" s="2"/>
      <c r="L560" s="2"/>
      <c r="M560" s="12"/>
      <c r="N560" s="2"/>
      <c r="O560" s="2"/>
      <c r="P560" s="2"/>
      <c r="Q560" s="2"/>
      <c r="R560" s="2"/>
      <c r="S560" s="2"/>
      <c r="T560" s="2"/>
      <c r="U560" s="2"/>
      <c r="V560" s="2"/>
      <c r="W560" s="2"/>
      <c r="X560" s="2"/>
      <c r="Y560" s="2"/>
      <c r="Z560" s="2"/>
      <c r="AA560" s="2"/>
      <c r="AB560" s="2"/>
    </row>
    <row r="561" spans="3:28" ht="12.75" customHeight="1" x14ac:dyDescent="0.25">
      <c r="C561" s="5"/>
      <c r="D561" s="6"/>
      <c r="E561" s="10"/>
      <c r="F561" s="7"/>
      <c r="G561" s="2"/>
      <c r="H561" s="2"/>
      <c r="I561" s="2"/>
      <c r="J561" s="2"/>
      <c r="K561" s="2"/>
      <c r="L561" s="2"/>
      <c r="M561" s="12"/>
      <c r="N561" s="2"/>
      <c r="O561" s="2"/>
      <c r="P561" s="2"/>
      <c r="Q561" s="2"/>
      <c r="R561" s="2"/>
      <c r="S561" s="2"/>
      <c r="T561" s="2"/>
      <c r="U561" s="2"/>
      <c r="V561" s="2"/>
      <c r="W561" s="2"/>
      <c r="X561" s="2"/>
      <c r="Y561" s="2"/>
      <c r="Z561" s="2"/>
      <c r="AA561" s="2"/>
      <c r="AB561" s="2"/>
    </row>
    <row r="562" spans="3:28" ht="12.75" customHeight="1" x14ac:dyDescent="0.25">
      <c r="C562" s="5"/>
      <c r="D562" s="6"/>
      <c r="E562" s="10"/>
      <c r="F562" s="7"/>
      <c r="G562" s="2"/>
      <c r="H562" s="2"/>
      <c r="I562" s="2"/>
      <c r="J562" s="2"/>
      <c r="K562" s="2"/>
      <c r="L562" s="2"/>
      <c r="M562" s="12"/>
      <c r="N562" s="2"/>
      <c r="O562" s="2"/>
      <c r="P562" s="2"/>
      <c r="Q562" s="2"/>
      <c r="R562" s="2"/>
      <c r="S562" s="2"/>
      <c r="T562" s="2"/>
      <c r="U562" s="2"/>
      <c r="V562" s="2"/>
      <c r="W562" s="2"/>
      <c r="X562" s="2"/>
      <c r="Y562" s="2"/>
      <c r="Z562" s="2"/>
      <c r="AA562" s="2"/>
      <c r="AB562" s="2"/>
    </row>
    <row r="563" spans="3:28" ht="12.75" customHeight="1" x14ac:dyDescent="0.25">
      <c r="C563" s="5"/>
      <c r="D563" s="6"/>
      <c r="E563" s="10"/>
      <c r="F563" s="7"/>
      <c r="G563" s="2"/>
      <c r="H563" s="2"/>
      <c r="I563" s="2"/>
      <c r="J563" s="2"/>
      <c r="K563" s="2"/>
      <c r="L563" s="2"/>
      <c r="M563" s="12"/>
      <c r="N563" s="2"/>
      <c r="O563" s="2"/>
      <c r="P563" s="2"/>
      <c r="Q563" s="2"/>
      <c r="R563" s="2"/>
      <c r="S563" s="2"/>
      <c r="T563" s="2"/>
      <c r="U563" s="2"/>
      <c r="V563" s="2"/>
      <c r="W563" s="2"/>
      <c r="X563" s="2"/>
      <c r="Y563" s="2"/>
      <c r="Z563" s="2"/>
      <c r="AA563" s="2"/>
      <c r="AB563" s="2"/>
    </row>
    <row r="564" spans="3:28" ht="12.75" customHeight="1" x14ac:dyDescent="0.25">
      <c r="C564" s="5"/>
      <c r="D564" s="6"/>
      <c r="E564" s="10"/>
      <c r="F564" s="7"/>
      <c r="G564" s="2"/>
      <c r="H564" s="2"/>
      <c r="I564" s="2"/>
      <c r="J564" s="2"/>
      <c r="K564" s="2"/>
      <c r="L564" s="2"/>
      <c r="M564" s="12"/>
      <c r="N564" s="2"/>
      <c r="O564" s="2"/>
      <c r="P564" s="2"/>
      <c r="Q564" s="2"/>
      <c r="R564" s="2"/>
      <c r="S564" s="2"/>
      <c r="T564" s="2"/>
      <c r="U564" s="2"/>
      <c r="V564" s="2"/>
      <c r="W564" s="2"/>
      <c r="X564" s="2"/>
      <c r="Y564" s="2"/>
      <c r="Z564" s="2"/>
      <c r="AA564" s="2"/>
      <c r="AB564" s="2"/>
    </row>
    <row r="565" spans="3:28" ht="12.75" customHeight="1" x14ac:dyDescent="0.25">
      <c r="C565" s="5"/>
      <c r="D565" s="6"/>
      <c r="E565" s="10"/>
      <c r="F565" s="7"/>
      <c r="G565" s="2"/>
      <c r="H565" s="2"/>
      <c r="I565" s="2"/>
      <c r="J565" s="2"/>
      <c r="K565" s="2"/>
      <c r="L565" s="2"/>
      <c r="M565" s="12"/>
      <c r="N565" s="2"/>
      <c r="O565" s="2"/>
      <c r="P565" s="2"/>
      <c r="Q565" s="2"/>
      <c r="R565" s="2"/>
      <c r="S565" s="2"/>
      <c r="T565" s="2"/>
      <c r="U565" s="2"/>
      <c r="V565" s="2"/>
      <c r="W565" s="2"/>
      <c r="X565" s="2"/>
      <c r="Y565" s="2"/>
      <c r="Z565" s="2"/>
      <c r="AA565" s="2"/>
      <c r="AB565" s="2"/>
    </row>
    <row r="566" spans="3:28" ht="12.75" customHeight="1" x14ac:dyDescent="0.25">
      <c r="C566" s="5"/>
      <c r="D566" s="6"/>
      <c r="E566" s="10"/>
      <c r="F566" s="7"/>
      <c r="G566" s="2"/>
      <c r="H566" s="2"/>
      <c r="I566" s="2"/>
      <c r="J566" s="2"/>
      <c r="K566" s="2"/>
      <c r="L566" s="2"/>
      <c r="M566" s="12"/>
      <c r="N566" s="2"/>
      <c r="O566" s="2"/>
      <c r="P566" s="2"/>
      <c r="Q566" s="2"/>
      <c r="R566" s="2"/>
      <c r="S566" s="2"/>
      <c r="T566" s="2"/>
      <c r="U566" s="2"/>
      <c r="V566" s="2"/>
      <c r="W566" s="2"/>
      <c r="X566" s="2"/>
      <c r="Y566" s="2"/>
      <c r="Z566" s="2"/>
      <c r="AA566" s="2"/>
      <c r="AB566" s="2"/>
    </row>
    <row r="567" spans="3:28" ht="12.75" customHeight="1" x14ac:dyDescent="0.25">
      <c r="C567" s="5"/>
      <c r="D567" s="6"/>
      <c r="E567" s="10"/>
      <c r="F567" s="7"/>
      <c r="G567" s="2"/>
      <c r="H567" s="2"/>
      <c r="I567" s="2"/>
      <c r="J567" s="2"/>
      <c r="K567" s="2"/>
      <c r="L567" s="2"/>
      <c r="M567" s="12"/>
      <c r="N567" s="2"/>
      <c r="O567" s="2"/>
      <c r="P567" s="2"/>
      <c r="Q567" s="2"/>
      <c r="R567" s="2"/>
      <c r="S567" s="2"/>
      <c r="T567" s="2"/>
      <c r="U567" s="2"/>
      <c r="V567" s="2"/>
      <c r="W567" s="2"/>
      <c r="X567" s="2"/>
      <c r="Y567" s="2"/>
      <c r="Z567" s="2"/>
      <c r="AA567" s="2"/>
      <c r="AB567" s="2"/>
    </row>
    <row r="568" spans="3:28" ht="12.75" customHeight="1" x14ac:dyDescent="0.25">
      <c r="C568" s="5"/>
      <c r="D568" s="6"/>
      <c r="E568" s="10"/>
      <c r="F568" s="7"/>
      <c r="G568" s="2"/>
      <c r="H568" s="2"/>
      <c r="I568" s="2"/>
      <c r="J568" s="2"/>
      <c r="K568" s="2"/>
      <c r="L568" s="2"/>
      <c r="M568" s="12"/>
      <c r="N568" s="2"/>
      <c r="O568" s="2"/>
      <c r="P568" s="2"/>
      <c r="Q568" s="2"/>
      <c r="R568" s="2"/>
      <c r="S568" s="2"/>
      <c r="T568" s="2"/>
      <c r="U568" s="2"/>
      <c r="V568" s="2"/>
      <c r="W568" s="2"/>
      <c r="X568" s="2"/>
      <c r="Y568" s="2"/>
      <c r="Z568" s="2"/>
      <c r="AA568" s="2"/>
      <c r="AB568" s="2"/>
    </row>
    <row r="569" spans="3:28" ht="12.75" customHeight="1" x14ac:dyDescent="0.25">
      <c r="C569" s="5"/>
      <c r="D569" s="6"/>
      <c r="E569" s="10"/>
      <c r="F569" s="7"/>
      <c r="G569" s="2"/>
      <c r="H569" s="2"/>
      <c r="I569" s="2"/>
      <c r="J569" s="2"/>
      <c r="K569" s="2"/>
      <c r="L569" s="2"/>
      <c r="M569" s="12"/>
      <c r="N569" s="2"/>
      <c r="O569" s="2"/>
      <c r="P569" s="2"/>
      <c r="Q569" s="2"/>
      <c r="R569" s="2"/>
      <c r="S569" s="2"/>
      <c r="T569" s="2"/>
      <c r="U569" s="2"/>
      <c r="V569" s="2"/>
      <c r="W569" s="2"/>
      <c r="X569" s="2"/>
      <c r="Y569" s="2"/>
      <c r="Z569" s="2"/>
      <c r="AA569" s="2"/>
      <c r="AB569" s="2"/>
    </row>
    <row r="570" spans="3:28" ht="12.75" customHeight="1" x14ac:dyDescent="0.25">
      <c r="C570" s="5"/>
      <c r="D570" s="6"/>
      <c r="E570" s="10"/>
      <c r="F570" s="7"/>
      <c r="G570" s="2"/>
      <c r="H570" s="2"/>
      <c r="I570" s="2"/>
      <c r="J570" s="2"/>
      <c r="K570" s="2"/>
      <c r="L570" s="2"/>
      <c r="M570" s="12"/>
      <c r="N570" s="2"/>
      <c r="O570" s="2"/>
      <c r="P570" s="2"/>
      <c r="Q570" s="2"/>
      <c r="R570" s="2"/>
      <c r="S570" s="2"/>
      <c r="T570" s="2"/>
      <c r="U570" s="2"/>
      <c r="V570" s="2"/>
      <c r="W570" s="2"/>
      <c r="X570" s="2"/>
      <c r="Y570" s="2"/>
      <c r="Z570" s="2"/>
      <c r="AA570" s="2"/>
      <c r="AB570" s="2"/>
    </row>
    <row r="571" spans="3:28" ht="12.75" customHeight="1" x14ac:dyDescent="0.25">
      <c r="C571" s="5"/>
      <c r="D571" s="6"/>
      <c r="E571" s="10"/>
      <c r="F571" s="7"/>
      <c r="G571" s="2"/>
      <c r="H571" s="2"/>
      <c r="I571" s="2"/>
      <c r="J571" s="2"/>
      <c r="K571" s="2"/>
      <c r="L571" s="2"/>
      <c r="M571" s="12"/>
      <c r="N571" s="2"/>
      <c r="O571" s="2"/>
      <c r="P571" s="2"/>
      <c r="Q571" s="2"/>
      <c r="R571" s="2"/>
      <c r="S571" s="2"/>
      <c r="T571" s="2"/>
      <c r="U571" s="2"/>
      <c r="V571" s="2"/>
      <c r="W571" s="2"/>
      <c r="X571" s="2"/>
      <c r="Y571" s="2"/>
      <c r="Z571" s="2"/>
      <c r="AA571" s="2"/>
      <c r="AB571" s="2"/>
    </row>
    <row r="572" spans="3:28" ht="12.75" customHeight="1" x14ac:dyDescent="0.25">
      <c r="C572" s="5"/>
      <c r="D572" s="6"/>
      <c r="E572" s="10"/>
      <c r="F572" s="7"/>
      <c r="G572" s="2"/>
      <c r="H572" s="2"/>
      <c r="I572" s="2"/>
      <c r="J572" s="2"/>
      <c r="K572" s="2"/>
      <c r="L572" s="2"/>
      <c r="M572" s="12"/>
      <c r="N572" s="2"/>
      <c r="O572" s="2"/>
      <c r="P572" s="2"/>
      <c r="Q572" s="2"/>
      <c r="R572" s="2"/>
      <c r="S572" s="2"/>
      <c r="T572" s="2"/>
      <c r="U572" s="2"/>
      <c r="V572" s="2"/>
      <c r="W572" s="2"/>
      <c r="X572" s="2"/>
      <c r="Y572" s="2"/>
      <c r="Z572" s="2"/>
      <c r="AA572" s="2"/>
      <c r="AB572" s="2"/>
    </row>
    <row r="573" spans="3:28" ht="12.75" customHeight="1" x14ac:dyDescent="0.25">
      <c r="C573" s="5"/>
      <c r="D573" s="6"/>
      <c r="E573" s="10"/>
      <c r="F573" s="7"/>
      <c r="G573" s="2"/>
      <c r="H573" s="2"/>
      <c r="I573" s="2"/>
      <c r="J573" s="2"/>
      <c r="K573" s="2"/>
      <c r="L573" s="2"/>
      <c r="M573" s="12"/>
      <c r="N573" s="2"/>
      <c r="O573" s="2"/>
      <c r="P573" s="2"/>
      <c r="Q573" s="2"/>
      <c r="R573" s="2"/>
      <c r="S573" s="2"/>
      <c r="T573" s="2"/>
      <c r="U573" s="2"/>
      <c r="V573" s="2"/>
      <c r="W573" s="2"/>
      <c r="X573" s="2"/>
      <c r="Y573" s="2"/>
      <c r="Z573" s="2"/>
      <c r="AA573" s="2"/>
      <c r="AB573" s="2"/>
    </row>
    <row r="574" spans="3:28" ht="12.75" customHeight="1" x14ac:dyDescent="0.25">
      <c r="C574" s="5"/>
      <c r="D574" s="6"/>
      <c r="E574" s="10"/>
      <c r="F574" s="7"/>
      <c r="G574" s="2"/>
      <c r="H574" s="2"/>
      <c r="I574" s="2"/>
      <c r="J574" s="2"/>
      <c r="K574" s="2"/>
      <c r="L574" s="2"/>
      <c r="M574" s="12"/>
      <c r="N574" s="2"/>
      <c r="O574" s="2"/>
      <c r="P574" s="2"/>
      <c r="Q574" s="2"/>
      <c r="R574" s="2"/>
      <c r="S574" s="2"/>
      <c r="T574" s="2"/>
      <c r="U574" s="2"/>
      <c r="V574" s="2"/>
      <c r="W574" s="2"/>
      <c r="X574" s="2"/>
      <c r="Y574" s="2"/>
      <c r="Z574" s="2"/>
      <c r="AA574" s="2"/>
      <c r="AB574" s="2"/>
    </row>
    <row r="575" spans="3:28" ht="12.75" customHeight="1" x14ac:dyDescent="0.25">
      <c r="C575" s="5"/>
      <c r="D575" s="6"/>
      <c r="E575" s="10"/>
      <c r="F575" s="7"/>
      <c r="G575" s="2"/>
      <c r="H575" s="2"/>
      <c r="I575" s="2"/>
      <c r="J575" s="2"/>
      <c r="K575" s="2"/>
      <c r="L575" s="2"/>
      <c r="M575" s="12"/>
      <c r="N575" s="2"/>
      <c r="O575" s="2"/>
      <c r="P575" s="2"/>
      <c r="Q575" s="2"/>
      <c r="R575" s="2"/>
      <c r="S575" s="2"/>
      <c r="T575" s="2"/>
      <c r="U575" s="2"/>
      <c r="V575" s="2"/>
      <c r="W575" s="2"/>
      <c r="X575" s="2"/>
      <c r="Y575" s="2"/>
      <c r="Z575" s="2"/>
      <c r="AA575" s="2"/>
      <c r="AB575" s="2"/>
    </row>
    <row r="576" spans="3:28" ht="12.75" customHeight="1" x14ac:dyDescent="0.25">
      <c r="C576" s="5"/>
      <c r="D576" s="6"/>
      <c r="E576" s="10"/>
      <c r="F576" s="7"/>
      <c r="G576" s="2"/>
      <c r="H576" s="2"/>
      <c r="I576" s="2"/>
      <c r="J576" s="2"/>
      <c r="K576" s="2"/>
      <c r="L576" s="2"/>
      <c r="M576" s="12"/>
      <c r="N576" s="2"/>
      <c r="O576" s="2"/>
      <c r="P576" s="2"/>
      <c r="Q576" s="2"/>
      <c r="R576" s="2"/>
      <c r="S576" s="2"/>
      <c r="T576" s="2"/>
      <c r="U576" s="2"/>
      <c r="V576" s="2"/>
      <c r="W576" s="2"/>
      <c r="X576" s="2"/>
      <c r="Y576" s="2"/>
      <c r="Z576" s="2"/>
      <c r="AA576" s="2"/>
      <c r="AB576" s="2"/>
    </row>
    <row r="577" spans="3:28" ht="12.75" customHeight="1" x14ac:dyDescent="0.25">
      <c r="C577" s="5"/>
      <c r="D577" s="6"/>
      <c r="E577" s="10"/>
      <c r="F577" s="7"/>
      <c r="G577" s="2"/>
      <c r="H577" s="2"/>
      <c r="I577" s="2"/>
      <c r="J577" s="2"/>
      <c r="K577" s="2"/>
      <c r="L577" s="2"/>
      <c r="M577" s="12"/>
      <c r="N577" s="2"/>
      <c r="O577" s="2"/>
      <c r="P577" s="2"/>
      <c r="Q577" s="2"/>
      <c r="R577" s="2"/>
      <c r="S577" s="2"/>
      <c r="T577" s="2"/>
      <c r="U577" s="2"/>
      <c r="V577" s="2"/>
      <c r="W577" s="2"/>
      <c r="X577" s="2"/>
      <c r="Y577" s="2"/>
      <c r="Z577" s="2"/>
      <c r="AA577" s="2"/>
      <c r="AB577" s="2"/>
    </row>
    <row r="578" spans="3:28" ht="12.75" customHeight="1" x14ac:dyDescent="0.25">
      <c r="C578" s="5"/>
      <c r="D578" s="6"/>
      <c r="E578" s="10"/>
      <c r="F578" s="7"/>
      <c r="G578" s="2"/>
      <c r="H578" s="2"/>
      <c r="I578" s="2"/>
      <c r="J578" s="2"/>
      <c r="K578" s="2"/>
      <c r="L578" s="2"/>
      <c r="M578" s="12"/>
      <c r="N578" s="2"/>
      <c r="O578" s="2"/>
      <c r="P578" s="2"/>
      <c r="Q578" s="2"/>
      <c r="R578" s="2"/>
      <c r="S578" s="2"/>
      <c r="T578" s="2"/>
      <c r="U578" s="2"/>
      <c r="V578" s="2"/>
      <c r="W578" s="2"/>
      <c r="X578" s="2"/>
      <c r="Y578" s="2"/>
      <c r="Z578" s="2"/>
      <c r="AA578" s="2"/>
      <c r="AB578" s="2"/>
    </row>
    <row r="579" spans="3:28" ht="12.75" customHeight="1" x14ac:dyDescent="0.25">
      <c r="C579" s="5"/>
      <c r="D579" s="6"/>
      <c r="E579" s="10"/>
      <c r="F579" s="7"/>
      <c r="G579" s="2"/>
      <c r="H579" s="2"/>
      <c r="I579" s="2"/>
      <c r="J579" s="2"/>
      <c r="K579" s="2"/>
      <c r="L579" s="2"/>
      <c r="M579" s="12"/>
      <c r="N579" s="2"/>
      <c r="O579" s="2"/>
      <c r="P579" s="2"/>
      <c r="Q579" s="2"/>
      <c r="R579" s="2"/>
      <c r="S579" s="2"/>
      <c r="T579" s="2"/>
      <c r="U579" s="2"/>
      <c r="V579" s="2"/>
      <c r="W579" s="2"/>
      <c r="X579" s="2"/>
      <c r="Y579" s="2"/>
      <c r="Z579" s="2"/>
      <c r="AA579" s="2"/>
      <c r="AB579" s="2"/>
    </row>
    <row r="580" spans="3:28" ht="12.75" customHeight="1" x14ac:dyDescent="0.25">
      <c r="C580" s="5"/>
      <c r="D580" s="6"/>
      <c r="E580" s="10"/>
      <c r="F580" s="7"/>
      <c r="G580" s="2"/>
      <c r="H580" s="2"/>
      <c r="I580" s="2"/>
      <c r="J580" s="2"/>
      <c r="K580" s="2"/>
      <c r="L580" s="2"/>
      <c r="M580" s="12"/>
      <c r="N580" s="2"/>
      <c r="O580" s="2"/>
      <c r="P580" s="2"/>
      <c r="Q580" s="2"/>
      <c r="R580" s="2"/>
      <c r="S580" s="2"/>
      <c r="T580" s="2"/>
      <c r="U580" s="2"/>
      <c r="V580" s="2"/>
      <c r="W580" s="2"/>
      <c r="X580" s="2"/>
      <c r="Y580" s="2"/>
      <c r="Z580" s="2"/>
      <c r="AA580" s="2"/>
      <c r="AB580" s="2"/>
    </row>
    <row r="581" spans="3:28" ht="12.75" customHeight="1" x14ac:dyDescent="0.25">
      <c r="C581" s="5"/>
      <c r="D581" s="6"/>
      <c r="E581" s="10"/>
      <c r="F581" s="7"/>
      <c r="G581" s="2"/>
      <c r="H581" s="2"/>
      <c r="I581" s="2"/>
      <c r="J581" s="2"/>
      <c r="K581" s="2"/>
      <c r="L581" s="2"/>
      <c r="M581" s="12"/>
      <c r="N581" s="2"/>
      <c r="O581" s="2"/>
      <c r="P581" s="2"/>
      <c r="Q581" s="2"/>
      <c r="R581" s="2"/>
      <c r="S581" s="2"/>
      <c r="T581" s="2"/>
      <c r="U581" s="2"/>
      <c r="V581" s="2"/>
      <c r="W581" s="2"/>
      <c r="X581" s="2"/>
      <c r="Y581" s="2"/>
      <c r="Z581" s="2"/>
      <c r="AA581" s="2"/>
      <c r="AB581" s="2"/>
    </row>
    <row r="582" spans="3:28" ht="12.75" customHeight="1" x14ac:dyDescent="0.25">
      <c r="C582" s="5"/>
      <c r="D582" s="6"/>
      <c r="E582" s="10"/>
      <c r="F582" s="7"/>
      <c r="G582" s="2"/>
      <c r="H582" s="2"/>
      <c r="I582" s="2"/>
      <c r="J582" s="2"/>
      <c r="K582" s="2"/>
      <c r="L582" s="2"/>
      <c r="M582" s="12"/>
      <c r="N582" s="2"/>
      <c r="O582" s="2"/>
      <c r="P582" s="2"/>
      <c r="Q582" s="2"/>
      <c r="R582" s="2"/>
      <c r="S582" s="2"/>
      <c r="T582" s="2"/>
      <c r="U582" s="2"/>
      <c r="V582" s="2"/>
      <c r="W582" s="2"/>
      <c r="X582" s="2"/>
      <c r="Y582" s="2"/>
      <c r="Z582" s="2"/>
      <c r="AA582" s="2"/>
      <c r="AB582" s="2"/>
    </row>
    <row r="583" spans="3:28" ht="12.75" customHeight="1" x14ac:dyDescent="0.25">
      <c r="C583" s="5"/>
      <c r="D583" s="6"/>
      <c r="E583" s="10"/>
      <c r="F583" s="7"/>
      <c r="G583" s="2"/>
      <c r="H583" s="2"/>
      <c r="I583" s="2"/>
      <c r="J583" s="2"/>
      <c r="K583" s="2"/>
      <c r="L583" s="2"/>
      <c r="M583" s="12"/>
      <c r="N583" s="2"/>
      <c r="O583" s="2"/>
      <c r="P583" s="2"/>
      <c r="Q583" s="2"/>
      <c r="R583" s="2"/>
      <c r="S583" s="2"/>
      <c r="T583" s="2"/>
      <c r="U583" s="2"/>
      <c r="V583" s="2"/>
      <c r="W583" s="2"/>
      <c r="X583" s="2"/>
      <c r="Y583" s="2"/>
      <c r="Z583" s="2"/>
      <c r="AA583" s="2"/>
      <c r="AB583" s="2"/>
    </row>
    <row r="584" spans="3:28" ht="12.75" customHeight="1" x14ac:dyDescent="0.25">
      <c r="C584" s="5"/>
      <c r="D584" s="6"/>
      <c r="E584" s="10"/>
      <c r="F584" s="7"/>
      <c r="G584" s="2"/>
      <c r="H584" s="2"/>
      <c r="I584" s="2"/>
      <c r="J584" s="2"/>
      <c r="K584" s="2"/>
      <c r="L584" s="2"/>
      <c r="M584" s="12"/>
      <c r="N584" s="2"/>
      <c r="O584" s="2"/>
      <c r="P584" s="2"/>
      <c r="Q584" s="2"/>
      <c r="R584" s="2"/>
      <c r="S584" s="2"/>
      <c r="T584" s="2"/>
      <c r="U584" s="2"/>
      <c r="V584" s="2"/>
      <c r="W584" s="2"/>
      <c r="X584" s="2"/>
      <c r="Y584" s="2"/>
      <c r="Z584" s="2"/>
      <c r="AA584" s="2"/>
      <c r="AB584" s="2"/>
    </row>
    <row r="585" spans="3:28" ht="12.75" customHeight="1" x14ac:dyDescent="0.25">
      <c r="C585" s="5"/>
      <c r="D585" s="6"/>
      <c r="E585" s="10"/>
      <c r="F585" s="7"/>
      <c r="G585" s="2"/>
      <c r="H585" s="2"/>
      <c r="I585" s="2"/>
      <c r="J585" s="2"/>
      <c r="K585" s="2"/>
      <c r="L585" s="2"/>
      <c r="M585" s="12"/>
      <c r="N585" s="2"/>
      <c r="O585" s="2"/>
      <c r="P585" s="2"/>
      <c r="Q585" s="2"/>
      <c r="R585" s="2"/>
      <c r="S585" s="2"/>
      <c r="T585" s="2"/>
      <c r="U585" s="2"/>
      <c r="V585" s="2"/>
      <c r="W585" s="2"/>
      <c r="X585" s="2"/>
      <c r="Y585" s="2"/>
      <c r="Z585" s="2"/>
      <c r="AA585" s="2"/>
      <c r="AB585" s="2"/>
    </row>
    <row r="586" spans="3:28" ht="12.75" customHeight="1" x14ac:dyDescent="0.25">
      <c r="C586" s="5"/>
      <c r="D586" s="6"/>
      <c r="E586" s="10"/>
      <c r="F586" s="7"/>
      <c r="G586" s="2"/>
      <c r="H586" s="2"/>
      <c r="I586" s="2"/>
      <c r="J586" s="2"/>
      <c r="K586" s="2"/>
      <c r="L586" s="2"/>
      <c r="M586" s="12"/>
      <c r="N586" s="2"/>
      <c r="O586" s="2"/>
      <c r="P586" s="2"/>
      <c r="Q586" s="2"/>
      <c r="R586" s="2"/>
      <c r="S586" s="2"/>
      <c r="T586" s="2"/>
      <c r="U586" s="2"/>
      <c r="V586" s="2"/>
      <c r="W586" s="2"/>
      <c r="X586" s="2"/>
      <c r="Y586" s="2"/>
      <c r="Z586" s="2"/>
      <c r="AA586" s="2"/>
      <c r="AB586" s="2"/>
    </row>
    <row r="587" spans="3:28" ht="12.75" customHeight="1" x14ac:dyDescent="0.25">
      <c r="C587" s="5"/>
      <c r="D587" s="6"/>
      <c r="E587" s="10"/>
      <c r="F587" s="7"/>
      <c r="G587" s="2"/>
      <c r="H587" s="2"/>
      <c r="I587" s="2"/>
      <c r="J587" s="2"/>
      <c r="K587" s="2"/>
      <c r="L587" s="2"/>
      <c r="M587" s="12"/>
      <c r="N587" s="2"/>
      <c r="O587" s="2"/>
      <c r="P587" s="2"/>
      <c r="Q587" s="2"/>
      <c r="R587" s="2"/>
      <c r="S587" s="2"/>
      <c r="T587" s="2"/>
      <c r="U587" s="2"/>
      <c r="V587" s="2"/>
      <c r="W587" s="2"/>
      <c r="X587" s="2"/>
      <c r="Y587" s="2"/>
      <c r="Z587" s="2"/>
      <c r="AA587" s="2"/>
      <c r="AB587" s="2"/>
    </row>
    <row r="588" spans="3:28" ht="12.75" customHeight="1" x14ac:dyDescent="0.25">
      <c r="C588" s="5"/>
      <c r="D588" s="6"/>
      <c r="E588" s="10"/>
      <c r="F588" s="7"/>
      <c r="G588" s="2"/>
      <c r="H588" s="2"/>
      <c r="I588" s="2"/>
      <c r="J588" s="2"/>
      <c r="K588" s="2"/>
      <c r="L588" s="2"/>
      <c r="M588" s="12"/>
      <c r="N588" s="2"/>
      <c r="O588" s="2"/>
      <c r="P588" s="2"/>
      <c r="Q588" s="2"/>
      <c r="R588" s="2"/>
      <c r="S588" s="2"/>
      <c r="T588" s="2"/>
      <c r="U588" s="2"/>
      <c r="V588" s="2"/>
      <c r="W588" s="2"/>
      <c r="X588" s="2"/>
      <c r="Y588" s="2"/>
      <c r="Z588" s="2"/>
      <c r="AA588" s="2"/>
      <c r="AB588" s="2"/>
    </row>
    <row r="589" spans="3:28" ht="12.75" customHeight="1" x14ac:dyDescent="0.25">
      <c r="C589" s="5"/>
      <c r="D589" s="6"/>
      <c r="E589" s="10"/>
      <c r="F589" s="7"/>
      <c r="G589" s="2"/>
      <c r="H589" s="2"/>
      <c r="I589" s="2"/>
      <c r="J589" s="2"/>
      <c r="K589" s="2"/>
      <c r="L589" s="2"/>
      <c r="M589" s="12"/>
      <c r="N589" s="2"/>
      <c r="O589" s="2"/>
      <c r="P589" s="2"/>
      <c r="Q589" s="2"/>
      <c r="R589" s="2"/>
      <c r="S589" s="2"/>
      <c r="T589" s="2"/>
      <c r="U589" s="2"/>
      <c r="V589" s="2"/>
      <c r="W589" s="2"/>
      <c r="X589" s="2"/>
      <c r="Y589" s="2"/>
      <c r="Z589" s="2"/>
      <c r="AA589" s="2"/>
      <c r="AB589" s="2"/>
    </row>
    <row r="590" spans="3:28" ht="12.75" customHeight="1" x14ac:dyDescent="0.25">
      <c r="C590" s="5"/>
      <c r="D590" s="6"/>
      <c r="E590" s="10"/>
      <c r="F590" s="7"/>
      <c r="G590" s="2"/>
      <c r="H590" s="2"/>
      <c r="I590" s="2"/>
      <c r="J590" s="2"/>
      <c r="K590" s="2"/>
      <c r="L590" s="2"/>
      <c r="M590" s="12"/>
      <c r="N590" s="2"/>
      <c r="O590" s="2"/>
      <c r="P590" s="2"/>
      <c r="Q590" s="2"/>
      <c r="R590" s="2"/>
      <c r="S590" s="2"/>
      <c r="T590" s="2"/>
      <c r="U590" s="2"/>
      <c r="V590" s="2"/>
      <c r="W590" s="2"/>
      <c r="X590" s="2"/>
      <c r="Y590" s="2"/>
      <c r="Z590" s="2"/>
      <c r="AA590" s="2"/>
      <c r="AB590" s="2"/>
    </row>
    <row r="591" spans="3:28" ht="12.75" customHeight="1" x14ac:dyDescent="0.25">
      <c r="C591" s="5"/>
      <c r="D591" s="6"/>
      <c r="E591" s="10"/>
      <c r="F591" s="7"/>
      <c r="G591" s="2"/>
      <c r="H591" s="2"/>
      <c r="I591" s="2"/>
      <c r="J591" s="2"/>
      <c r="K591" s="2"/>
      <c r="L591" s="2"/>
      <c r="M591" s="12"/>
      <c r="N591" s="2"/>
      <c r="O591" s="2"/>
      <c r="P591" s="2"/>
      <c r="Q591" s="2"/>
      <c r="R591" s="2"/>
      <c r="S591" s="2"/>
      <c r="T591" s="2"/>
      <c r="U591" s="2"/>
      <c r="V591" s="2"/>
      <c r="W591" s="2"/>
      <c r="X591" s="2"/>
      <c r="Y591" s="2"/>
      <c r="Z591" s="2"/>
      <c r="AA591" s="2"/>
      <c r="AB591" s="2"/>
    </row>
    <row r="592" spans="3:28" ht="12.75" customHeight="1" x14ac:dyDescent="0.25">
      <c r="C592" s="5"/>
      <c r="D592" s="6"/>
      <c r="E592" s="10"/>
      <c r="F592" s="7"/>
      <c r="G592" s="2"/>
      <c r="H592" s="2"/>
      <c r="I592" s="2"/>
      <c r="J592" s="2"/>
      <c r="K592" s="2"/>
      <c r="L592" s="2"/>
      <c r="M592" s="12"/>
      <c r="N592" s="2"/>
      <c r="O592" s="2"/>
      <c r="P592" s="2"/>
      <c r="Q592" s="2"/>
      <c r="R592" s="2"/>
      <c r="S592" s="2"/>
      <c r="T592" s="2"/>
      <c r="U592" s="2"/>
      <c r="V592" s="2"/>
      <c r="W592" s="2"/>
      <c r="X592" s="2"/>
      <c r="Y592" s="2"/>
      <c r="Z592" s="2"/>
      <c r="AA592" s="2"/>
      <c r="AB592" s="2"/>
    </row>
    <row r="593" spans="3:28" ht="12.75" customHeight="1" x14ac:dyDescent="0.25">
      <c r="C593" s="5"/>
      <c r="D593" s="6"/>
      <c r="E593" s="10"/>
      <c r="F593" s="7"/>
      <c r="G593" s="2"/>
      <c r="H593" s="2"/>
      <c r="I593" s="2"/>
      <c r="J593" s="2"/>
      <c r="K593" s="2"/>
      <c r="L593" s="2"/>
      <c r="M593" s="12"/>
      <c r="N593" s="2"/>
      <c r="O593" s="2"/>
      <c r="P593" s="2"/>
      <c r="Q593" s="2"/>
      <c r="R593" s="2"/>
      <c r="S593" s="2"/>
      <c r="T593" s="2"/>
      <c r="U593" s="2"/>
      <c r="V593" s="2"/>
      <c r="W593" s="2"/>
      <c r="X593" s="2"/>
      <c r="Y593" s="2"/>
      <c r="Z593" s="2"/>
      <c r="AA593" s="2"/>
      <c r="AB593" s="2"/>
    </row>
    <row r="594" spans="3:28" ht="12.75" customHeight="1" x14ac:dyDescent="0.25">
      <c r="C594" s="5"/>
      <c r="D594" s="6"/>
      <c r="E594" s="10"/>
      <c r="F594" s="7"/>
      <c r="G594" s="2"/>
      <c r="H594" s="2"/>
      <c r="I594" s="2"/>
      <c r="J594" s="2"/>
      <c r="K594" s="2"/>
      <c r="L594" s="2"/>
      <c r="M594" s="12"/>
      <c r="N594" s="2"/>
      <c r="O594" s="2"/>
      <c r="P594" s="2"/>
      <c r="Q594" s="2"/>
      <c r="R594" s="2"/>
      <c r="S594" s="2"/>
      <c r="T594" s="2"/>
      <c r="U594" s="2"/>
      <c r="V594" s="2"/>
      <c r="W594" s="2"/>
      <c r="X594" s="2"/>
      <c r="Y594" s="2"/>
      <c r="Z594" s="2"/>
      <c r="AA594" s="2"/>
      <c r="AB594" s="2"/>
    </row>
    <row r="595" spans="3:28" ht="12.75" customHeight="1" x14ac:dyDescent="0.25">
      <c r="C595" s="5"/>
      <c r="D595" s="6"/>
      <c r="E595" s="10"/>
      <c r="F595" s="7"/>
      <c r="G595" s="2"/>
      <c r="H595" s="2"/>
      <c r="I595" s="2"/>
      <c r="J595" s="2"/>
      <c r="K595" s="2"/>
      <c r="L595" s="2"/>
      <c r="M595" s="12"/>
      <c r="N595" s="2"/>
      <c r="O595" s="2"/>
      <c r="P595" s="2"/>
      <c r="Q595" s="2"/>
      <c r="R595" s="2"/>
      <c r="S595" s="2"/>
      <c r="T595" s="2"/>
      <c r="U595" s="2"/>
      <c r="V595" s="2"/>
      <c r="W595" s="2"/>
      <c r="X595" s="2"/>
      <c r="Y595" s="2"/>
      <c r="Z595" s="2"/>
      <c r="AA595" s="2"/>
      <c r="AB595" s="2"/>
    </row>
    <row r="596" spans="3:28" ht="12.75" customHeight="1" x14ac:dyDescent="0.25">
      <c r="C596" s="5"/>
      <c r="D596" s="6"/>
      <c r="E596" s="10"/>
      <c r="F596" s="7"/>
      <c r="G596" s="2"/>
      <c r="H596" s="2"/>
      <c r="I596" s="2"/>
      <c r="J596" s="2"/>
      <c r="K596" s="2"/>
      <c r="L596" s="2"/>
      <c r="M596" s="12"/>
      <c r="N596" s="2"/>
      <c r="O596" s="2"/>
      <c r="P596" s="2"/>
      <c r="Q596" s="2"/>
      <c r="R596" s="2"/>
      <c r="S596" s="2"/>
      <c r="T596" s="2"/>
      <c r="U596" s="2"/>
      <c r="V596" s="2"/>
      <c r="W596" s="2"/>
      <c r="X596" s="2"/>
      <c r="Y596" s="2"/>
      <c r="Z596" s="2"/>
      <c r="AA596" s="2"/>
      <c r="AB596" s="2"/>
    </row>
    <row r="597" spans="3:28" ht="12.75" customHeight="1" x14ac:dyDescent="0.25">
      <c r="C597" s="5"/>
      <c r="D597" s="6"/>
      <c r="E597" s="10"/>
      <c r="F597" s="7"/>
      <c r="G597" s="2"/>
      <c r="H597" s="2"/>
      <c r="I597" s="2"/>
      <c r="J597" s="2"/>
      <c r="K597" s="2"/>
      <c r="L597" s="2"/>
      <c r="M597" s="12"/>
      <c r="N597" s="2"/>
      <c r="O597" s="2"/>
      <c r="P597" s="2"/>
      <c r="Q597" s="2"/>
      <c r="R597" s="2"/>
      <c r="S597" s="2"/>
      <c r="T597" s="2"/>
      <c r="U597" s="2"/>
      <c r="V597" s="2"/>
      <c r="W597" s="2"/>
      <c r="X597" s="2"/>
      <c r="Y597" s="2"/>
      <c r="Z597" s="2"/>
      <c r="AA597" s="2"/>
      <c r="AB597" s="2"/>
    </row>
    <row r="598" spans="3:28" ht="12.75" customHeight="1" x14ac:dyDescent="0.25">
      <c r="C598" s="5"/>
      <c r="D598" s="6"/>
      <c r="E598" s="10"/>
      <c r="F598" s="7"/>
      <c r="G598" s="2"/>
      <c r="H598" s="2"/>
      <c r="I598" s="2"/>
      <c r="J598" s="2"/>
      <c r="K598" s="2"/>
      <c r="L598" s="2"/>
      <c r="M598" s="12"/>
      <c r="N598" s="2"/>
      <c r="O598" s="2"/>
      <c r="P598" s="2"/>
      <c r="Q598" s="2"/>
      <c r="R598" s="2"/>
      <c r="S598" s="2"/>
      <c r="T598" s="2"/>
      <c r="U598" s="2"/>
      <c r="V598" s="2"/>
      <c r="W598" s="2"/>
      <c r="X598" s="2"/>
      <c r="Y598" s="2"/>
      <c r="Z598" s="2"/>
      <c r="AA598" s="2"/>
      <c r="AB598" s="2"/>
    </row>
    <row r="599" spans="3:28" ht="12.75" customHeight="1" x14ac:dyDescent="0.25">
      <c r="C599" s="5"/>
      <c r="D599" s="6"/>
      <c r="E599" s="10"/>
      <c r="F599" s="7"/>
      <c r="G599" s="2"/>
      <c r="H599" s="2"/>
      <c r="I599" s="2"/>
      <c r="J599" s="2"/>
      <c r="K599" s="2"/>
      <c r="L599" s="2"/>
      <c r="M599" s="12"/>
      <c r="N599" s="2"/>
      <c r="O599" s="2"/>
      <c r="P599" s="2"/>
      <c r="Q599" s="2"/>
      <c r="R599" s="2"/>
      <c r="S599" s="2"/>
      <c r="T599" s="2"/>
      <c r="U599" s="2"/>
      <c r="V599" s="2"/>
      <c r="W599" s="2"/>
      <c r="X599" s="2"/>
      <c r="Y599" s="2"/>
      <c r="Z599" s="2"/>
      <c r="AA599" s="2"/>
      <c r="AB599" s="2"/>
    </row>
    <row r="600" spans="3:28" ht="12.75" customHeight="1" x14ac:dyDescent="0.25">
      <c r="C600" s="5"/>
      <c r="D600" s="6"/>
      <c r="E600" s="10"/>
      <c r="F600" s="7"/>
      <c r="G600" s="2"/>
      <c r="H600" s="2"/>
      <c r="I600" s="2"/>
      <c r="J600" s="2"/>
      <c r="K600" s="2"/>
      <c r="L600" s="2"/>
      <c r="M600" s="12"/>
      <c r="N600" s="2"/>
      <c r="O600" s="2"/>
      <c r="P600" s="2"/>
      <c r="Q600" s="2"/>
      <c r="R600" s="2"/>
      <c r="S600" s="2"/>
      <c r="T600" s="2"/>
      <c r="U600" s="2"/>
      <c r="V600" s="2"/>
      <c r="W600" s="2"/>
      <c r="X600" s="2"/>
      <c r="Y600" s="2"/>
      <c r="Z600" s="2"/>
      <c r="AA600" s="2"/>
      <c r="AB600" s="2"/>
    </row>
    <row r="601" spans="3:28" ht="12.75" customHeight="1" x14ac:dyDescent="0.25">
      <c r="C601" s="5"/>
      <c r="D601" s="6"/>
      <c r="E601" s="10"/>
      <c r="F601" s="7"/>
      <c r="G601" s="2"/>
      <c r="H601" s="2"/>
      <c r="I601" s="2"/>
      <c r="J601" s="2"/>
      <c r="K601" s="2"/>
      <c r="L601" s="2"/>
      <c r="M601" s="12"/>
      <c r="N601" s="2"/>
      <c r="O601" s="2"/>
      <c r="P601" s="2"/>
      <c r="Q601" s="2"/>
      <c r="R601" s="2"/>
      <c r="S601" s="2"/>
      <c r="T601" s="2"/>
      <c r="U601" s="2"/>
      <c r="V601" s="2"/>
      <c r="W601" s="2"/>
      <c r="X601" s="2"/>
      <c r="Y601" s="2"/>
      <c r="Z601" s="2"/>
      <c r="AA601" s="2"/>
      <c r="AB601" s="2"/>
    </row>
    <row r="602" spans="3:28" ht="12.75" customHeight="1" x14ac:dyDescent="0.25">
      <c r="C602" s="5"/>
      <c r="D602" s="6"/>
      <c r="E602" s="10"/>
      <c r="F602" s="7"/>
      <c r="G602" s="2"/>
      <c r="H602" s="2"/>
      <c r="I602" s="2"/>
      <c r="J602" s="2"/>
      <c r="K602" s="2"/>
      <c r="L602" s="2"/>
      <c r="M602" s="12"/>
      <c r="N602" s="2"/>
      <c r="O602" s="2"/>
      <c r="P602" s="2"/>
      <c r="Q602" s="2"/>
      <c r="R602" s="2"/>
      <c r="S602" s="2"/>
      <c r="T602" s="2"/>
      <c r="U602" s="2"/>
      <c r="V602" s="2"/>
      <c r="W602" s="2"/>
      <c r="X602" s="2"/>
      <c r="Y602" s="2"/>
      <c r="Z602" s="2"/>
      <c r="AA602" s="2"/>
      <c r="AB602" s="2"/>
    </row>
    <row r="603" spans="3:28" ht="12.75" customHeight="1" x14ac:dyDescent="0.25">
      <c r="C603" s="5"/>
      <c r="D603" s="6"/>
      <c r="E603" s="10"/>
      <c r="F603" s="7"/>
      <c r="G603" s="2"/>
      <c r="H603" s="2"/>
      <c r="I603" s="2"/>
      <c r="J603" s="2"/>
      <c r="K603" s="2"/>
      <c r="L603" s="2"/>
      <c r="M603" s="12"/>
      <c r="N603" s="2"/>
      <c r="O603" s="2"/>
      <c r="P603" s="2"/>
      <c r="Q603" s="2"/>
      <c r="R603" s="2"/>
      <c r="S603" s="2"/>
      <c r="T603" s="2"/>
      <c r="U603" s="2"/>
      <c r="V603" s="2"/>
      <c r="W603" s="2"/>
      <c r="X603" s="2"/>
      <c r="Y603" s="2"/>
      <c r="Z603" s="2"/>
      <c r="AA603" s="2"/>
      <c r="AB603" s="2"/>
    </row>
    <row r="604" spans="3:28" ht="12.75" customHeight="1" x14ac:dyDescent="0.25">
      <c r="C604" s="5"/>
      <c r="D604" s="6"/>
      <c r="E604" s="10"/>
      <c r="F604" s="7"/>
      <c r="G604" s="2"/>
      <c r="H604" s="2"/>
      <c r="I604" s="2"/>
      <c r="J604" s="2"/>
      <c r="K604" s="2"/>
      <c r="L604" s="2"/>
      <c r="M604" s="12"/>
      <c r="N604" s="2"/>
      <c r="O604" s="2"/>
      <c r="P604" s="2"/>
      <c r="Q604" s="2"/>
      <c r="R604" s="2"/>
      <c r="S604" s="2"/>
      <c r="T604" s="2"/>
      <c r="U604" s="2"/>
      <c r="V604" s="2"/>
      <c r="W604" s="2"/>
      <c r="X604" s="2"/>
      <c r="Y604" s="2"/>
      <c r="Z604" s="2"/>
      <c r="AA604" s="2"/>
      <c r="AB604" s="2"/>
    </row>
    <row r="605" spans="3:28" ht="12.75" customHeight="1" x14ac:dyDescent="0.25">
      <c r="C605" s="5"/>
      <c r="D605" s="6"/>
      <c r="E605" s="10"/>
      <c r="F605" s="7"/>
      <c r="G605" s="2"/>
      <c r="H605" s="2"/>
      <c r="I605" s="2"/>
      <c r="J605" s="2"/>
      <c r="K605" s="2"/>
      <c r="L605" s="2"/>
      <c r="M605" s="12"/>
      <c r="N605" s="2"/>
      <c r="O605" s="2"/>
      <c r="P605" s="2"/>
      <c r="Q605" s="2"/>
      <c r="R605" s="2"/>
      <c r="S605" s="2"/>
      <c r="T605" s="2"/>
      <c r="U605" s="2"/>
      <c r="V605" s="2"/>
      <c r="W605" s="2"/>
      <c r="X605" s="2"/>
      <c r="Y605" s="2"/>
      <c r="Z605" s="2"/>
      <c r="AA605" s="2"/>
      <c r="AB605" s="2"/>
    </row>
    <row r="606" spans="3:28" ht="12.75" customHeight="1" x14ac:dyDescent="0.25">
      <c r="C606" s="5"/>
      <c r="D606" s="6"/>
      <c r="E606" s="10"/>
      <c r="F606" s="7"/>
      <c r="G606" s="2"/>
      <c r="H606" s="2"/>
      <c r="I606" s="2"/>
      <c r="J606" s="2"/>
      <c r="K606" s="2"/>
      <c r="L606" s="2"/>
      <c r="M606" s="12"/>
      <c r="N606" s="2"/>
      <c r="O606" s="2"/>
      <c r="P606" s="2"/>
      <c r="Q606" s="2"/>
      <c r="R606" s="2"/>
      <c r="S606" s="2"/>
      <c r="T606" s="2"/>
      <c r="U606" s="2"/>
      <c r="V606" s="2"/>
      <c r="W606" s="2"/>
      <c r="X606" s="2"/>
      <c r="Y606" s="2"/>
      <c r="Z606" s="2"/>
      <c r="AA606" s="2"/>
      <c r="AB606" s="2"/>
    </row>
    <row r="607" spans="3:28" ht="12.75" customHeight="1" x14ac:dyDescent="0.25">
      <c r="C607" s="5"/>
      <c r="D607" s="6"/>
      <c r="E607" s="10"/>
      <c r="F607" s="7"/>
      <c r="G607" s="2"/>
      <c r="H607" s="2"/>
      <c r="I607" s="2"/>
      <c r="J607" s="2"/>
      <c r="K607" s="2"/>
      <c r="L607" s="2"/>
      <c r="M607" s="12"/>
      <c r="N607" s="2"/>
      <c r="O607" s="2"/>
      <c r="P607" s="2"/>
      <c r="Q607" s="2"/>
      <c r="R607" s="2"/>
      <c r="S607" s="2"/>
      <c r="T607" s="2"/>
      <c r="U607" s="2"/>
      <c r="V607" s="2"/>
      <c r="W607" s="2"/>
      <c r="X607" s="2"/>
      <c r="Y607" s="2"/>
      <c r="Z607" s="2"/>
      <c r="AA607" s="2"/>
      <c r="AB607" s="2"/>
    </row>
    <row r="608" spans="3:28" ht="12.75" customHeight="1" x14ac:dyDescent="0.25">
      <c r="C608" s="5"/>
      <c r="D608" s="6"/>
      <c r="E608" s="10"/>
      <c r="F608" s="7"/>
      <c r="G608" s="2"/>
      <c r="H608" s="2"/>
      <c r="I608" s="2"/>
      <c r="J608" s="2"/>
      <c r="K608" s="2"/>
      <c r="L608" s="2"/>
      <c r="M608" s="12"/>
      <c r="N608" s="2"/>
      <c r="O608" s="2"/>
      <c r="P608" s="2"/>
      <c r="Q608" s="2"/>
      <c r="R608" s="2"/>
      <c r="S608" s="2"/>
      <c r="T608" s="2"/>
      <c r="U608" s="2"/>
      <c r="V608" s="2"/>
      <c r="W608" s="2"/>
      <c r="X608" s="2"/>
      <c r="Y608" s="2"/>
      <c r="Z608" s="2"/>
      <c r="AA608" s="2"/>
      <c r="AB608" s="2"/>
    </row>
    <row r="609" spans="3:28" ht="12.75" customHeight="1" x14ac:dyDescent="0.25">
      <c r="C609" s="5"/>
      <c r="D609" s="6"/>
      <c r="E609" s="10"/>
      <c r="F609" s="7"/>
      <c r="G609" s="2"/>
      <c r="H609" s="2"/>
      <c r="I609" s="2"/>
      <c r="J609" s="2"/>
      <c r="K609" s="2"/>
      <c r="L609" s="2"/>
      <c r="M609" s="12"/>
      <c r="N609" s="2"/>
      <c r="O609" s="2"/>
      <c r="P609" s="2"/>
      <c r="Q609" s="2"/>
      <c r="R609" s="2"/>
      <c r="S609" s="2"/>
      <c r="T609" s="2"/>
      <c r="U609" s="2"/>
      <c r="V609" s="2"/>
      <c r="W609" s="2"/>
      <c r="X609" s="2"/>
      <c r="Y609" s="2"/>
      <c r="Z609" s="2"/>
      <c r="AA609" s="2"/>
      <c r="AB609" s="2"/>
    </row>
    <row r="610" spans="3:28" ht="12.75" customHeight="1" x14ac:dyDescent="0.25">
      <c r="C610" s="5"/>
      <c r="D610" s="6"/>
      <c r="E610" s="10"/>
      <c r="F610" s="7"/>
      <c r="G610" s="2"/>
      <c r="H610" s="2"/>
      <c r="I610" s="2"/>
      <c r="J610" s="2"/>
      <c r="K610" s="2"/>
      <c r="L610" s="2"/>
      <c r="M610" s="12"/>
      <c r="N610" s="2"/>
      <c r="O610" s="2"/>
      <c r="P610" s="2"/>
      <c r="Q610" s="2"/>
      <c r="R610" s="2"/>
      <c r="S610" s="2"/>
      <c r="T610" s="2"/>
      <c r="U610" s="2"/>
      <c r="V610" s="2"/>
      <c r="W610" s="2"/>
      <c r="X610" s="2"/>
      <c r="Y610" s="2"/>
      <c r="Z610" s="2"/>
      <c r="AA610" s="2"/>
      <c r="AB610" s="2"/>
    </row>
    <row r="611" spans="3:28" ht="12.75" customHeight="1" x14ac:dyDescent="0.25">
      <c r="C611" s="5"/>
      <c r="D611" s="6"/>
      <c r="E611" s="10"/>
      <c r="F611" s="7"/>
      <c r="G611" s="2"/>
      <c r="H611" s="2"/>
      <c r="I611" s="2"/>
      <c r="J611" s="2"/>
      <c r="K611" s="2"/>
      <c r="L611" s="2"/>
      <c r="M611" s="12"/>
      <c r="N611" s="2"/>
      <c r="O611" s="2"/>
      <c r="P611" s="2"/>
      <c r="Q611" s="2"/>
      <c r="R611" s="2"/>
      <c r="S611" s="2"/>
      <c r="T611" s="2"/>
      <c r="U611" s="2"/>
      <c r="V611" s="2"/>
      <c r="W611" s="2"/>
      <c r="X611" s="2"/>
      <c r="Y611" s="2"/>
      <c r="Z611" s="2"/>
      <c r="AA611" s="2"/>
      <c r="AB611" s="2"/>
    </row>
    <row r="612" spans="3:28" ht="12.75" customHeight="1" x14ac:dyDescent="0.25">
      <c r="C612" s="5"/>
      <c r="D612" s="6"/>
      <c r="E612" s="10"/>
      <c r="F612" s="7"/>
      <c r="G612" s="2"/>
      <c r="H612" s="2"/>
      <c r="I612" s="2"/>
      <c r="J612" s="2"/>
      <c r="K612" s="2"/>
      <c r="L612" s="2"/>
      <c r="M612" s="12"/>
      <c r="N612" s="2"/>
      <c r="O612" s="2"/>
      <c r="P612" s="2"/>
      <c r="Q612" s="2"/>
      <c r="R612" s="2"/>
      <c r="S612" s="2"/>
      <c r="T612" s="2"/>
      <c r="U612" s="2"/>
      <c r="V612" s="2"/>
      <c r="W612" s="2"/>
      <c r="X612" s="2"/>
      <c r="Y612" s="2"/>
      <c r="Z612" s="2"/>
      <c r="AA612" s="2"/>
      <c r="AB612" s="2"/>
    </row>
    <row r="613" spans="3:28" ht="12.75" customHeight="1" x14ac:dyDescent="0.25">
      <c r="C613" s="5"/>
      <c r="D613" s="6"/>
      <c r="E613" s="10"/>
      <c r="F613" s="7"/>
      <c r="G613" s="2"/>
      <c r="H613" s="2"/>
      <c r="I613" s="2"/>
      <c r="J613" s="2"/>
      <c r="K613" s="2"/>
      <c r="L613" s="2"/>
      <c r="M613" s="12"/>
      <c r="N613" s="2"/>
      <c r="O613" s="2"/>
      <c r="P613" s="2"/>
      <c r="Q613" s="2"/>
      <c r="R613" s="2"/>
      <c r="S613" s="2"/>
      <c r="T613" s="2"/>
      <c r="U613" s="2"/>
      <c r="V613" s="2"/>
      <c r="W613" s="2"/>
      <c r="X613" s="2"/>
      <c r="Y613" s="2"/>
      <c r="Z613" s="2"/>
      <c r="AA613" s="2"/>
      <c r="AB613" s="2"/>
    </row>
    <row r="614" spans="3:28" ht="12.75" customHeight="1" x14ac:dyDescent="0.25">
      <c r="C614" s="5"/>
      <c r="D614" s="6"/>
      <c r="E614" s="10"/>
      <c r="F614" s="7"/>
      <c r="G614" s="2"/>
      <c r="H614" s="2"/>
      <c r="I614" s="2"/>
      <c r="J614" s="2"/>
      <c r="K614" s="2"/>
      <c r="L614" s="2"/>
      <c r="M614" s="12"/>
      <c r="N614" s="2"/>
      <c r="O614" s="2"/>
      <c r="P614" s="2"/>
      <c r="Q614" s="2"/>
      <c r="R614" s="2"/>
      <c r="S614" s="2"/>
      <c r="T614" s="2"/>
      <c r="U614" s="2"/>
      <c r="V614" s="2"/>
      <c r="W614" s="2"/>
      <c r="X614" s="2"/>
      <c r="Y614" s="2"/>
      <c r="Z614" s="2"/>
      <c r="AA614" s="2"/>
      <c r="AB614" s="2"/>
    </row>
    <row r="615" spans="3:28" ht="12.75" customHeight="1" x14ac:dyDescent="0.25">
      <c r="C615" s="5"/>
      <c r="D615" s="6"/>
      <c r="E615" s="10"/>
      <c r="F615" s="7"/>
      <c r="G615" s="2"/>
      <c r="H615" s="2"/>
      <c r="I615" s="2"/>
      <c r="J615" s="2"/>
      <c r="K615" s="2"/>
      <c r="L615" s="2"/>
      <c r="M615" s="12"/>
      <c r="N615" s="2"/>
      <c r="O615" s="2"/>
      <c r="P615" s="2"/>
      <c r="Q615" s="2"/>
      <c r="R615" s="2"/>
      <c r="S615" s="2"/>
      <c r="T615" s="2"/>
      <c r="U615" s="2"/>
      <c r="V615" s="2"/>
      <c r="W615" s="2"/>
      <c r="X615" s="2"/>
      <c r="Y615" s="2"/>
      <c r="Z615" s="2"/>
      <c r="AA615" s="2"/>
      <c r="AB615" s="2"/>
    </row>
    <row r="616" spans="3:28" ht="12.75" customHeight="1" x14ac:dyDescent="0.25">
      <c r="C616" s="5"/>
      <c r="D616" s="6"/>
      <c r="E616" s="10"/>
      <c r="F616" s="7"/>
      <c r="G616" s="2"/>
      <c r="H616" s="2"/>
      <c r="I616" s="2"/>
      <c r="J616" s="2"/>
      <c r="K616" s="2"/>
      <c r="L616" s="2"/>
      <c r="M616" s="12"/>
      <c r="N616" s="2"/>
      <c r="O616" s="2"/>
      <c r="P616" s="2"/>
      <c r="Q616" s="2"/>
      <c r="R616" s="2"/>
      <c r="S616" s="2"/>
      <c r="T616" s="2"/>
      <c r="U616" s="2"/>
      <c r="V616" s="2"/>
      <c r="W616" s="2"/>
      <c r="X616" s="2"/>
      <c r="Y616" s="2"/>
      <c r="Z616" s="2"/>
      <c r="AA616" s="2"/>
      <c r="AB616" s="2"/>
    </row>
    <row r="617" spans="3:28" ht="12.75" customHeight="1" x14ac:dyDescent="0.25">
      <c r="C617" s="5"/>
      <c r="D617" s="6"/>
      <c r="E617" s="10"/>
      <c r="F617" s="7"/>
      <c r="G617" s="2"/>
      <c r="H617" s="2"/>
      <c r="I617" s="2"/>
      <c r="J617" s="2"/>
      <c r="K617" s="2"/>
      <c r="L617" s="2"/>
      <c r="M617" s="12"/>
      <c r="N617" s="2"/>
      <c r="O617" s="2"/>
      <c r="P617" s="2"/>
      <c r="Q617" s="2"/>
      <c r="R617" s="2"/>
      <c r="S617" s="2"/>
      <c r="T617" s="2"/>
      <c r="U617" s="2"/>
      <c r="V617" s="2"/>
      <c r="W617" s="2"/>
      <c r="X617" s="2"/>
      <c r="Y617" s="2"/>
      <c r="Z617" s="2"/>
      <c r="AA617" s="2"/>
      <c r="AB617" s="2"/>
    </row>
    <row r="618" spans="3:28" ht="12.75" customHeight="1" x14ac:dyDescent="0.25">
      <c r="C618" s="5"/>
      <c r="D618" s="6"/>
      <c r="E618" s="10"/>
      <c r="F618" s="7"/>
      <c r="G618" s="2"/>
      <c r="H618" s="2"/>
      <c r="I618" s="2"/>
      <c r="J618" s="2"/>
      <c r="K618" s="2"/>
      <c r="L618" s="2"/>
      <c r="M618" s="12"/>
      <c r="N618" s="2"/>
      <c r="O618" s="2"/>
      <c r="P618" s="2"/>
      <c r="Q618" s="2"/>
      <c r="R618" s="2"/>
      <c r="S618" s="2"/>
      <c r="T618" s="2"/>
      <c r="U618" s="2"/>
      <c r="V618" s="2"/>
      <c r="W618" s="2"/>
      <c r="X618" s="2"/>
      <c r="Y618" s="2"/>
      <c r="Z618" s="2"/>
      <c r="AA618" s="2"/>
      <c r="AB618" s="2"/>
    </row>
    <row r="619" spans="3:28" ht="12.75" customHeight="1" x14ac:dyDescent="0.25">
      <c r="C619" s="5"/>
      <c r="D619" s="6"/>
      <c r="E619" s="10"/>
      <c r="F619" s="7"/>
      <c r="G619" s="2"/>
      <c r="H619" s="2"/>
      <c r="I619" s="2"/>
      <c r="J619" s="2"/>
      <c r="K619" s="2"/>
      <c r="L619" s="2"/>
      <c r="M619" s="12"/>
      <c r="N619" s="2"/>
      <c r="O619" s="2"/>
      <c r="P619" s="2"/>
      <c r="Q619" s="2"/>
      <c r="R619" s="2"/>
      <c r="S619" s="2"/>
      <c r="T619" s="2"/>
      <c r="U619" s="2"/>
      <c r="V619" s="2"/>
      <c r="W619" s="2"/>
      <c r="X619" s="2"/>
      <c r="Y619" s="2"/>
      <c r="Z619" s="2"/>
      <c r="AA619" s="2"/>
      <c r="AB619" s="2"/>
    </row>
    <row r="620" spans="3:28" ht="12.75" customHeight="1" x14ac:dyDescent="0.25">
      <c r="C620" s="5"/>
      <c r="D620" s="6"/>
      <c r="E620" s="10"/>
      <c r="F620" s="7"/>
      <c r="G620" s="2"/>
      <c r="H620" s="2"/>
      <c r="I620" s="2"/>
      <c r="J620" s="2"/>
      <c r="K620" s="2"/>
      <c r="L620" s="2"/>
      <c r="M620" s="12"/>
      <c r="N620" s="2"/>
      <c r="O620" s="2"/>
      <c r="P620" s="2"/>
      <c r="Q620" s="2"/>
      <c r="R620" s="2"/>
      <c r="S620" s="2"/>
      <c r="T620" s="2"/>
      <c r="U620" s="2"/>
      <c r="V620" s="2"/>
      <c r="W620" s="2"/>
      <c r="X620" s="2"/>
      <c r="Y620" s="2"/>
      <c r="Z620" s="2"/>
      <c r="AA620" s="2"/>
      <c r="AB620" s="2"/>
    </row>
    <row r="621" spans="3:28" ht="12.75" customHeight="1" x14ac:dyDescent="0.25">
      <c r="C621" s="5"/>
      <c r="D621" s="6"/>
      <c r="E621" s="10"/>
      <c r="F621" s="7"/>
      <c r="G621" s="2"/>
      <c r="H621" s="2"/>
      <c r="I621" s="2"/>
      <c r="J621" s="2"/>
      <c r="K621" s="2"/>
      <c r="L621" s="2"/>
      <c r="M621" s="12"/>
      <c r="N621" s="2"/>
      <c r="O621" s="2"/>
      <c r="P621" s="2"/>
      <c r="Q621" s="2"/>
      <c r="R621" s="2"/>
      <c r="S621" s="2"/>
      <c r="T621" s="2"/>
      <c r="U621" s="2"/>
      <c r="V621" s="2"/>
      <c r="W621" s="2"/>
      <c r="X621" s="2"/>
      <c r="Y621" s="2"/>
      <c r="Z621" s="2"/>
      <c r="AA621" s="2"/>
      <c r="AB621" s="2"/>
    </row>
    <row r="622" spans="3:28" ht="12.75" customHeight="1" x14ac:dyDescent="0.25">
      <c r="C622" s="5"/>
      <c r="D622" s="6"/>
      <c r="E622" s="10"/>
      <c r="F622" s="7"/>
      <c r="G622" s="2"/>
      <c r="H622" s="2"/>
      <c r="I622" s="2"/>
      <c r="J622" s="2"/>
      <c r="K622" s="2"/>
      <c r="L622" s="2"/>
      <c r="M622" s="12"/>
      <c r="N622" s="2"/>
      <c r="O622" s="2"/>
      <c r="P622" s="2"/>
      <c r="Q622" s="2"/>
      <c r="R622" s="2"/>
      <c r="S622" s="2"/>
      <c r="T622" s="2"/>
      <c r="U622" s="2"/>
      <c r="V622" s="2"/>
      <c r="W622" s="2"/>
      <c r="X622" s="2"/>
      <c r="Y622" s="2"/>
      <c r="Z622" s="2"/>
      <c r="AA622" s="2"/>
      <c r="AB622" s="2"/>
    </row>
    <row r="623" spans="3:28" ht="12.75" customHeight="1" x14ac:dyDescent="0.25">
      <c r="C623" s="5"/>
      <c r="D623" s="6"/>
      <c r="E623" s="10"/>
      <c r="F623" s="7"/>
      <c r="G623" s="2"/>
      <c r="H623" s="2"/>
      <c r="I623" s="2"/>
      <c r="J623" s="2"/>
      <c r="K623" s="2"/>
      <c r="L623" s="2"/>
      <c r="M623" s="12"/>
      <c r="N623" s="2"/>
      <c r="O623" s="2"/>
      <c r="P623" s="2"/>
      <c r="Q623" s="2"/>
      <c r="R623" s="2"/>
      <c r="S623" s="2"/>
      <c r="T623" s="2"/>
      <c r="U623" s="2"/>
      <c r="V623" s="2"/>
      <c r="W623" s="2"/>
      <c r="X623" s="2"/>
      <c r="Y623" s="2"/>
      <c r="Z623" s="2"/>
      <c r="AA623" s="2"/>
      <c r="AB623" s="2"/>
    </row>
    <row r="624" spans="3:28" ht="12.75" customHeight="1" x14ac:dyDescent="0.25">
      <c r="C624" s="5"/>
      <c r="D624" s="6"/>
      <c r="E624" s="10"/>
      <c r="F624" s="7"/>
      <c r="G624" s="2"/>
      <c r="H624" s="2"/>
      <c r="I624" s="2"/>
      <c r="J624" s="2"/>
      <c r="K624" s="2"/>
      <c r="L624" s="2"/>
      <c r="M624" s="12"/>
      <c r="N624" s="2"/>
      <c r="O624" s="2"/>
      <c r="P624" s="2"/>
      <c r="Q624" s="2"/>
      <c r="R624" s="2"/>
      <c r="S624" s="2"/>
      <c r="T624" s="2"/>
      <c r="U624" s="2"/>
      <c r="V624" s="2"/>
      <c r="W624" s="2"/>
      <c r="X624" s="2"/>
      <c r="Y624" s="2"/>
      <c r="Z624" s="2"/>
      <c r="AA624" s="2"/>
      <c r="AB624" s="2"/>
    </row>
    <row r="625" spans="3:28" ht="12.75" customHeight="1" x14ac:dyDescent="0.25">
      <c r="C625" s="5"/>
      <c r="D625" s="6"/>
      <c r="E625" s="10"/>
      <c r="F625" s="7"/>
      <c r="G625" s="2"/>
      <c r="H625" s="2"/>
      <c r="I625" s="2"/>
      <c r="J625" s="2"/>
      <c r="K625" s="2"/>
      <c r="L625" s="2"/>
      <c r="M625" s="12"/>
      <c r="N625" s="2"/>
      <c r="O625" s="2"/>
      <c r="P625" s="2"/>
      <c r="Q625" s="2"/>
      <c r="R625" s="2"/>
      <c r="S625" s="2"/>
      <c r="T625" s="2"/>
      <c r="U625" s="2"/>
      <c r="V625" s="2"/>
      <c r="W625" s="2"/>
      <c r="X625" s="2"/>
      <c r="Y625" s="2"/>
      <c r="Z625" s="2"/>
      <c r="AA625" s="2"/>
      <c r="AB625" s="2"/>
    </row>
    <row r="626" spans="3:28" ht="12.75" customHeight="1" x14ac:dyDescent="0.25">
      <c r="C626" s="5"/>
      <c r="D626" s="6"/>
      <c r="E626" s="10"/>
      <c r="F626" s="7"/>
      <c r="G626" s="2"/>
      <c r="H626" s="2"/>
      <c r="I626" s="2"/>
      <c r="J626" s="2"/>
      <c r="K626" s="2"/>
      <c r="L626" s="2"/>
      <c r="M626" s="12"/>
      <c r="N626" s="2"/>
      <c r="O626" s="2"/>
      <c r="P626" s="2"/>
      <c r="Q626" s="2"/>
      <c r="R626" s="2"/>
      <c r="S626" s="2"/>
      <c r="T626" s="2"/>
      <c r="U626" s="2"/>
      <c r="V626" s="2"/>
      <c r="W626" s="2"/>
      <c r="X626" s="2"/>
      <c r="Y626" s="2"/>
      <c r="Z626" s="2"/>
      <c r="AA626" s="2"/>
      <c r="AB626" s="2"/>
    </row>
    <row r="627" spans="3:28" ht="12.75" customHeight="1" x14ac:dyDescent="0.25">
      <c r="C627" s="5"/>
      <c r="D627" s="6"/>
      <c r="E627" s="10"/>
      <c r="F627" s="7"/>
      <c r="G627" s="2"/>
      <c r="H627" s="2"/>
      <c r="I627" s="2"/>
      <c r="J627" s="2"/>
      <c r="K627" s="2"/>
      <c r="L627" s="2"/>
      <c r="M627" s="12"/>
      <c r="N627" s="2"/>
      <c r="O627" s="2"/>
      <c r="P627" s="2"/>
      <c r="Q627" s="2"/>
      <c r="R627" s="2"/>
      <c r="S627" s="2"/>
      <c r="T627" s="2"/>
      <c r="U627" s="2"/>
      <c r="V627" s="2"/>
      <c r="W627" s="2"/>
      <c r="X627" s="2"/>
      <c r="Y627" s="2"/>
      <c r="Z627" s="2"/>
      <c r="AA627" s="2"/>
      <c r="AB627" s="2"/>
    </row>
    <row r="628" spans="3:28" ht="12.75" customHeight="1" x14ac:dyDescent="0.25">
      <c r="C628" s="5"/>
      <c r="D628" s="6"/>
      <c r="E628" s="10"/>
      <c r="F628" s="7"/>
      <c r="G628" s="2"/>
      <c r="H628" s="2"/>
      <c r="I628" s="2"/>
      <c r="J628" s="2"/>
      <c r="K628" s="2"/>
      <c r="L628" s="2"/>
      <c r="M628" s="12"/>
      <c r="N628" s="2"/>
      <c r="O628" s="2"/>
      <c r="P628" s="2"/>
      <c r="Q628" s="2"/>
      <c r="R628" s="2"/>
      <c r="S628" s="2"/>
      <c r="T628" s="2"/>
      <c r="U628" s="2"/>
      <c r="V628" s="2"/>
      <c r="W628" s="2"/>
      <c r="X628" s="2"/>
      <c r="Y628" s="2"/>
      <c r="Z628" s="2"/>
      <c r="AA628" s="2"/>
      <c r="AB628" s="2"/>
    </row>
    <row r="629" spans="3:28" ht="12.75" customHeight="1" x14ac:dyDescent="0.25">
      <c r="C629" s="5"/>
      <c r="D629" s="6"/>
      <c r="E629" s="10"/>
      <c r="F629" s="7"/>
      <c r="G629" s="2"/>
      <c r="H629" s="2"/>
      <c r="I629" s="2"/>
      <c r="J629" s="2"/>
      <c r="K629" s="2"/>
      <c r="L629" s="2"/>
      <c r="M629" s="12"/>
      <c r="N629" s="2"/>
      <c r="O629" s="2"/>
      <c r="P629" s="2"/>
      <c r="Q629" s="2"/>
      <c r="R629" s="2"/>
      <c r="S629" s="2"/>
      <c r="T629" s="2"/>
      <c r="U629" s="2"/>
      <c r="V629" s="2"/>
      <c r="W629" s="2"/>
      <c r="X629" s="2"/>
      <c r="Y629" s="2"/>
      <c r="Z629" s="2"/>
      <c r="AA629" s="2"/>
      <c r="AB629" s="2"/>
    </row>
    <row r="630" spans="3:28" ht="12.75" customHeight="1" x14ac:dyDescent="0.25">
      <c r="C630" s="5"/>
      <c r="D630" s="6"/>
      <c r="E630" s="10"/>
      <c r="F630" s="7"/>
      <c r="G630" s="2"/>
      <c r="H630" s="2"/>
      <c r="I630" s="2"/>
      <c r="J630" s="2"/>
      <c r="K630" s="2"/>
      <c r="L630" s="2"/>
      <c r="M630" s="12"/>
      <c r="N630" s="2"/>
      <c r="O630" s="2"/>
      <c r="P630" s="2"/>
      <c r="Q630" s="2"/>
      <c r="R630" s="2"/>
      <c r="S630" s="2"/>
      <c r="T630" s="2"/>
      <c r="U630" s="2"/>
      <c r="V630" s="2"/>
      <c r="W630" s="2"/>
      <c r="X630" s="2"/>
      <c r="Y630" s="2"/>
      <c r="Z630" s="2"/>
      <c r="AA630" s="2"/>
      <c r="AB630" s="2"/>
    </row>
    <row r="631" spans="3:28" ht="12.75" customHeight="1" x14ac:dyDescent="0.25">
      <c r="C631" s="5"/>
      <c r="D631" s="6"/>
      <c r="E631" s="10"/>
      <c r="F631" s="7"/>
      <c r="G631" s="2"/>
      <c r="H631" s="2"/>
      <c r="I631" s="2"/>
      <c r="J631" s="2"/>
      <c r="K631" s="2"/>
      <c r="L631" s="2"/>
      <c r="M631" s="12"/>
      <c r="N631" s="2"/>
      <c r="O631" s="2"/>
      <c r="P631" s="2"/>
      <c r="Q631" s="2"/>
      <c r="R631" s="2"/>
      <c r="S631" s="2"/>
      <c r="T631" s="2"/>
      <c r="U631" s="2"/>
      <c r="V631" s="2"/>
      <c r="W631" s="2"/>
      <c r="X631" s="2"/>
      <c r="Y631" s="2"/>
      <c r="Z631" s="2"/>
      <c r="AA631" s="2"/>
      <c r="AB631" s="2"/>
    </row>
    <row r="632" spans="3:28" ht="12.75" customHeight="1" x14ac:dyDescent="0.25">
      <c r="C632" s="5"/>
      <c r="D632" s="6"/>
      <c r="E632" s="10"/>
      <c r="F632" s="7"/>
      <c r="G632" s="2"/>
      <c r="H632" s="2"/>
      <c r="I632" s="2"/>
      <c r="J632" s="2"/>
      <c r="K632" s="2"/>
      <c r="L632" s="2"/>
      <c r="M632" s="12"/>
      <c r="N632" s="2"/>
      <c r="O632" s="2"/>
      <c r="P632" s="2"/>
      <c r="Q632" s="2"/>
      <c r="R632" s="2"/>
      <c r="S632" s="2"/>
      <c r="T632" s="2"/>
      <c r="U632" s="2"/>
      <c r="V632" s="2"/>
      <c r="W632" s="2"/>
      <c r="X632" s="2"/>
      <c r="Y632" s="2"/>
      <c r="Z632" s="2"/>
      <c r="AA632" s="2"/>
      <c r="AB632" s="2"/>
    </row>
    <row r="633" spans="3:28" ht="12.75" customHeight="1" x14ac:dyDescent="0.25">
      <c r="C633" s="5"/>
      <c r="D633" s="6"/>
      <c r="E633" s="10"/>
      <c r="F633" s="7"/>
      <c r="G633" s="2"/>
      <c r="H633" s="2"/>
      <c r="I633" s="2"/>
      <c r="J633" s="2"/>
      <c r="K633" s="2"/>
      <c r="L633" s="2"/>
      <c r="M633" s="12"/>
      <c r="N633" s="2"/>
      <c r="O633" s="2"/>
      <c r="P633" s="2"/>
      <c r="Q633" s="2"/>
      <c r="R633" s="2"/>
      <c r="S633" s="2"/>
      <c r="T633" s="2"/>
      <c r="U633" s="2"/>
      <c r="V633" s="2"/>
      <c r="W633" s="2"/>
      <c r="X633" s="2"/>
      <c r="Y633" s="2"/>
      <c r="Z633" s="2"/>
      <c r="AA633" s="2"/>
      <c r="AB633" s="2"/>
    </row>
    <row r="634" spans="3:28" ht="12.75" customHeight="1" x14ac:dyDescent="0.25">
      <c r="C634" s="5"/>
      <c r="D634" s="6"/>
      <c r="E634" s="10"/>
      <c r="F634" s="7"/>
      <c r="G634" s="2"/>
      <c r="H634" s="2"/>
      <c r="I634" s="2"/>
      <c r="J634" s="2"/>
      <c r="K634" s="2"/>
      <c r="L634" s="2"/>
      <c r="M634" s="12"/>
      <c r="N634" s="2"/>
      <c r="O634" s="2"/>
      <c r="P634" s="2"/>
      <c r="Q634" s="2"/>
      <c r="R634" s="2"/>
      <c r="S634" s="2"/>
      <c r="T634" s="2"/>
      <c r="U634" s="2"/>
      <c r="V634" s="2"/>
      <c r="W634" s="2"/>
      <c r="X634" s="2"/>
      <c r="Y634" s="2"/>
      <c r="Z634" s="2"/>
      <c r="AA634" s="2"/>
      <c r="AB634" s="2"/>
    </row>
    <row r="635" spans="3:28" ht="12.75" customHeight="1" x14ac:dyDescent="0.25">
      <c r="C635" s="5"/>
      <c r="D635" s="6"/>
      <c r="E635" s="10"/>
      <c r="F635" s="7"/>
      <c r="G635" s="2"/>
      <c r="H635" s="2"/>
      <c r="I635" s="2"/>
      <c r="J635" s="2"/>
      <c r="K635" s="2"/>
      <c r="L635" s="2"/>
      <c r="M635" s="12"/>
      <c r="N635" s="2"/>
      <c r="O635" s="2"/>
      <c r="P635" s="2"/>
      <c r="Q635" s="2"/>
      <c r="R635" s="2"/>
      <c r="S635" s="2"/>
      <c r="T635" s="2"/>
      <c r="U635" s="2"/>
      <c r="V635" s="2"/>
      <c r="W635" s="2"/>
      <c r="X635" s="2"/>
      <c r="Y635" s="2"/>
      <c r="Z635" s="2"/>
      <c r="AA635" s="2"/>
      <c r="AB635" s="2"/>
    </row>
    <row r="636" spans="3:28" ht="12.75" customHeight="1" x14ac:dyDescent="0.25">
      <c r="C636" s="5"/>
      <c r="D636" s="6"/>
      <c r="E636" s="10"/>
      <c r="F636" s="7"/>
      <c r="G636" s="2"/>
      <c r="H636" s="2"/>
      <c r="I636" s="2"/>
      <c r="J636" s="2"/>
      <c r="K636" s="2"/>
      <c r="L636" s="2"/>
      <c r="M636" s="12"/>
      <c r="N636" s="2"/>
      <c r="O636" s="2"/>
      <c r="P636" s="2"/>
      <c r="Q636" s="2"/>
      <c r="R636" s="2"/>
      <c r="S636" s="2"/>
      <c r="T636" s="2"/>
      <c r="U636" s="2"/>
      <c r="V636" s="2"/>
      <c r="W636" s="2"/>
      <c r="X636" s="2"/>
      <c r="Y636" s="2"/>
      <c r="Z636" s="2"/>
      <c r="AA636" s="2"/>
      <c r="AB636" s="2"/>
    </row>
    <row r="637" spans="3:28" ht="12.75" customHeight="1" x14ac:dyDescent="0.25">
      <c r="C637" s="5"/>
      <c r="D637" s="6"/>
      <c r="E637" s="10"/>
      <c r="F637" s="7"/>
      <c r="G637" s="2"/>
      <c r="H637" s="2"/>
      <c r="I637" s="2"/>
      <c r="J637" s="2"/>
      <c r="K637" s="2"/>
      <c r="L637" s="2"/>
      <c r="M637" s="12"/>
      <c r="N637" s="2"/>
      <c r="O637" s="2"/>
      <c r="P637" s="2"/>
      <c r="Q637" s="2"/>
      <c r="R637" s="2"/>
      <c r="S637" s="2"/>
      <c r="T637" s="2"/>
      <c r="U637" s="2"/>
      <c r="V637" s="2"/>
      <c r="W637" s="2"/>
      <c r="X637" s="2"/>
      <c r="Y637" s="2"/>
      <c r="Z637" s="2"/>
      <c r="AA637" s="2"/>
      <c r="AB637" s="2"/>
    </row>
    <row r="638" spans="3:28" ht="12.75" customHeight="1" x14ac:dyDescent="0.25">
      <c r="C638" s="5"/>
      <c r="D638" s="6"/>
      <c r="E638" s="10"/>
      <c r="F638" s="7"/>
      <c r="G638" s="2"/>
      <c r="H638" s="2"/>
      <c r="I638" s="2"/>
      <c r="J638" s="2"/>
      <c r="K638" s="2"/>
      <c r="L638" s="2"/>
      <c r="M638" s="12"/>
      <c r="N638" s="2"/>
      <c r="O638" s="2"/>
      <c r="P638" s="2"/>
      <c r="Q638" s="2"/>
      <c r="R638" s="2"/>
      <c r="S638" s="2"/>
      <c r="T638" s="2"/>
      <c r="U638" s="2"/>
      <c r="V638" s="2"/>
      <c r="W638" s="2"/>
      <c r="X638" s="2"/>
      <c r="Y638" s="2"/>
      <c r="Z638" s="2"/>
      <c r="AA638" s="2"/>
      <c r="AB638" s="2"/>
    </row>
    <row r="639" spans="3:28" ht="12.75" customHeight="1" x14ac:dyDescent="0.25">
      <c r="C639" s="5"/>
      <c r="D639" s="6"/>
      <c r="E639" s="10"/>
      <c r="F639" s="7"/>
      <c r="G639" s="2"/>
      <c r="H639" s="2"/>
      <c r="I639" s="2"/>
      <c r="J639" s="2"/>
      <c r="K639" s="2"/>
      <c r="L639" s="2"/>
      <c r="M639" s="12"/>
      <c r="N639" s="2"/>
      <c r="O639" s="2"/>
      <c r="P639" s="2"/>
      <c r="Q639" s="2"/>
      <c r="R639" s="2"/>
      <c r="S639" s="2"/>
      <c r="T639" s="2"/>
      <c r="U639" s="2"/>
      <c r="V639" s="2"/>
      <c r="W639" s="2"/>
      <c r="X639" s="2"/>
      <c r="Y639" s="2"/>
      <c r="Z639" s="2"/>
      <c r="AA639" s="2"/>
      <c r="AB639" s="2"/>
    </row>
    <row r="640" spans="3:28" ht="12.75" customHeight="1" x14ac:dyDescent="0.25">
      <c r="C640" s="5"/>
      <c r="D640" s="6"/>
      <c r="E640" s="10"/>
      <c r="F640" s="7"/>
      <c r="G640" s="2"/>
      <c r="H640" s="2"/>
      <c r="I640" s="2"/>
      <c r="J640" s="2"/>
      <c r="K640" s="2"/>
      <c r="L640" s="2"/>
      <c r="M640" s="12"/>
      <c r="N640" s="2"/>
      <c r="O640" s="2"/>
      <c r="P640" s="2"/>
      <c r="Q640" s="2"/>
      <c r="R640" s="2"/>
      <c r="S640" s="2"/>
      <c r="T640" s="2"/>
      <c r="U640" s="2"/>
      <c r="V640" s="2"/>
      <c r="W640" s="2"/>
      <c r="X640" s="2"/>
      <c r="Y640" s="2"/>
      <c r="Z640" s="2"/>
      <c r="AA640" s="2"/>
      <c r="AB640" s="2"/>
    </row>
    <row r="641" spans="3:28" ht="12.75" customHeight="1" x14ac:dyDescent="0.25">
      <c r="C641" s="5"/>
      <c r="D641" s="6"/>
      <c r="E641" s="10"/>
      <c r="F641" s="7"/>
      <c r="G641" s="2"/>
      <c r="H641" s="2"/>
      <c r="I641" s="2"/>
      <c r="J641" s="2"/>
      <c r="K641" s="2"/>
      <c r="L641" s="2"/>
      <c r="M641" s="12"/>
      <c r="N641" s="2"/>
      <c r="O641" s="2"/>
      <c r="P641" s="2"/>
      <c r="Q641" s="2"/>
      <c r="R641" s="2"/>
      <c r="S641" s="2"/>
      <c r="T641" s="2"/>
      <c r="U641" s="2"/>
      <c r="V641" s="2"/>
      <c r="W641" s="2"/>
      <c r="X641" s="2"/>
      <c r="Y641" s="2"/>
      <c r="Z641" s="2"/>
      <c r="AA641" s="2"/>
      <c r="AB641" s="2"/>
    </row>
    <row r="642" spans="3:28" ht="12.75" customHeight="1" x14ac:dyDescent="0.25">
      <c r="C642" s="5"/>
      <c r="D642" s="6"/>
      <c r="E642" s="10"/>
      <c r="F642" s="7"/>
      <c r="G642" s="2"/>
      <c r="H642" s="2"/>
      <c r="I642" s="2"/>
      <c r="J642" s="2"/>
      <c r="K642" s="2"/>
      <c r="L642" s="2"/>
      <c r="M642" s="12"/>
      <c r="N642" s="2"/>
      <c r="O642" s="2"/>
      <c r="P642" s="2"/>
      <c r="Q642" s="2"/>
      <c r="R642" s="2"/>
      <c r="S642" s="2"/>
      <c r="T642" s="2"/>
      <c r="U642" s="2"/>
      <c r="V642" s="2"/>
      <c r="W642" s="2"/>
      <c r="X642" s="2"/>
      <c r="Y642" s="2"/>
      <c r="Z642" s="2"/>
      <c r="AA642" s="2"/>
      <c r="AB642" s="2"/>
    </row>
    <row r="643" spans="3:28" ht="12.75" customHeight="1" x14ac:dyDescent="0.25">
      <c r="C643" s="5"/>
      <c r="D643" s="6"/>
      <c r="E643" s="10"/>
      <c r="F643" s="7"/>
      <c r="G643" s="2"/>
      <c r="H643" s="2"/>
      <c r="I643" s="2"/>
      <c r="J643" s="2"/>
      <c r="K643" s="2"/>
      <c r="L643" s="2"/>
      <c r="M643" s="12"/>
      <c r="N643" s="2"/>
      <c r="O643" s="2"/>
      <c r="P643" s="2"/>
      <c r="Q643" s="2"/>
      <c r="R643" s="2"/>
      <c r="S643" s="2"/>
      <c r="T643" s="2"/>
      <c r="U643" s="2"/>
      <c r="V643" s="2"/>
      <c r="W643" s="2"/>
      <c r="X643" s="2"/>
      <c r="Y643" s="2"/>
      <c r="Z643" s="2"/>
      <c r="AA643" s="2"/>
      <c r="AB643" s="2"/>
    </row>
    <row r="644" spans="3:28" ht="12.75" customHeight="1" x14ac:dyDescent="0.25">
      <c r="C644" s="5"/>
      <c r="D644" s="6"/>
      <c r="E644" s="10"/>
      <c r="F644" s="7"/>
      <c r="G644" s="2"/>
      <c r="H644" s="2"/>
      <c r="I644" s="2"/>
      <c r="J644" s="2"/>
      <c r="K644" s="2"/>
      <c r="L644" s="2"/>
      <c r="M644" s="12"/>
      <c r="N644" s="2"/>
      <c r="O644" s="2"/>
      <c r="P644" s="2"/>
      <c r="Q644" s="2"/>
      <c r="R644" s="2"/>
      <c r="S644" s="2"/>
      <c r="T644" s="2"/>
      <c r="U644" s="2"/>
      <c r="V644" s="2"/>
      <c r="W644" s="2"/>
      <c r="X644" s="2"/>
      <c r="Y644" s="2"/>
      <c r="Z644" s="2"/>
      <c r="AA644" s="2"/>
      <c r="AB644" s="2"/>
    </row>
    <row r="645" spans="3:28" ht="12.75" customHeight="1" x14ac:dyDescent="0.25">
      <c r="C645" s="5"/>
      <c r="D645" s="6"/>
      <c r="E645" s="10"/>
      <c r="F645" s="7"/>
      <c r="G645" s="2"/>
      <c r="H645" s="2"/>
      <c r="I645" s="2"/>
      <c r="J645" s="2"/>
      <c r="K645" s="2"/>
      <c r="L645" s="2"/>
      <c r="M645" s="12"/>
      <c r="N645" s="2"/>
      <c r="O645" s="2"/>
      <c r="P645" s="2"/>
      <c r="Q645" s="2"/>
      <c r="R645" s="2"/>
      <c r="S645" s="2"/>
      <c r="T645" s="2"/>
      <c r="U645" s="2"/>
      <c r="V645" s="2"/>
      <c r="W645" s="2"/>
      <c r="X645" s="2"/>
      <c r="Y645" s="2"/>
      <c r="Z645" s="2"/>
      <c r="AA645" s="2"/>
      <c r="AB645" s="2"/>
    </row>
    <row r="646" spans="3:28" ht="12.75" customHeight="1" x14ac:dyDescent="0.25">
      <c r="C646" s="5"/>
      <c r="D646" s="6"/>
      <c r="E646" s="10"/>
      <c r="F646" s="7"/>
      <c r="G646" s="2"/>
      <c r="H646" s="2"/>
      <c r="I646" s="2"/>
      <c r="J646" s="2"/>
      <c r="K646" s="2"/>
      <c r="L646" s="2"/>
      <c r="M646" s="12"/>
      <c r="N646" s="2"/>
      <c r="O646" s="2"/>
      <c r="P646" s="2"/>
      <c r="Q646" s="2"/>
      <c r="R646" s="2"/>
      <c r="S646" s="2"/>
      <c r="T646" s="2"/>
      <c r="U646" s="2"/>
      <c r="V646" s="2"/>
      <c r="W646" s="2"/>
      <c r="X646" s="2"/>
      <c r="Y646" s="2"/>
      <c r="Z646" s="2"/>
      <c r="AA646" s="2"/>
      <c r="AB646" s="2"/>
    </row>
    <row r="647" spans="3:28" ht="12.75" customHeight="1" x14ac:dyDescent="0.25">
      <c r="C647" s="5"/>
      <c r="D647" s="6"/>
      <c r="E647" s="10"/>
      <c r="F647" s="7"/>
      <c r="G647" s="2"/>
      <c r="H647" s="2"/>
      <c r="I647" s="2"/>
      <c r="J647" s="2"/>
      <c r="K647" s="2"/>
      <c r="L647" s="2"/>
      <c r="M647" s="12"/>
      <c r="N647" s="2"/>
      <c r="O647" s="2"/>
      <c r="P647" s="2"/>
      <c r="Q647" s="2"/>
      <c r="R647" s="2"/>
      <c r="S647" s="2"/>
      <c r="T647" s="2"/>
      <c r="U647" s="2"/>
      <c r="V647" s="2"/>
      <c r="W647" s="2"/>
      <c r="X647" s="2"/>
      <c r="Y647" s="2"/>
      <c r="Z647" s="2"/>
      <c r="AA647" s="2"/>
      <c r="AB647" s="2"/>
    </row>
    <row r="648" spans="3:28" ht="12.75" customHeight="1" x14ac:dyDescent="0.25">
      <c r="C648" s="5"/>
      <c r="D648" s="6"/>
      <c r="E648" s="10"/>
      <c r="F648" s="7"/>
      <c r="G648" s="2"/>
      <c r="H648" s="2"/>
      <c r="I648" s="2"/>
      <c r="J648" s="2"/>
      <c r="K648" s="2"/>
      <c r="L648" s="2"/>
      <c r="M648" s="12"/>
      <c r="N648" s="2"/>
      <c r="O648" s="2"/>
      <c r="P648" s="2"/>
      <c r="Q648" s="2"/>
      <c r="R648" s="2"/>
      <c r="S648" s="2"/>
      <c r="T648" s="2"/>
      <c r="U648" s="2"/>
      <c r="V648" s="2"/>
      <c r="W648" s="2"/>
      <c r="X648" s="2"/>
      <c r="Y648" s="2"/>
      <c r="Z648" s="2"/>
      <c r="AA648" s="2"/>
      <c r="AB648" s="2"/>
    </row>
    <row r="649" spans="3:28" ht="12.75" customHeight="1" x14ac:dyDescent="0.25">
      <c r="C649" s="5"/>
      <c r="D649" s="6"/>
      <c r="E649" s="10"/>
      <c r="F649" s="7"/>
      <c r="G649" s="2"/>
      <c r="H649" s="2"/>
      <c r="I649" s="2"/>
      <c r="J649" s="2"/>
      <c r="K649" s="2"/>
      <c r="L649" s="2"/>
      <c r="M649" s="12"/>
      <c r="N649" s="2"/>
      <c r="O649" s="2"/>
      <c r="P649" s="2"/>
      <c r="Q649" s="2"/>
      <c r="R649" s="2"/>
      <c r="S649" s="2"/>
      <c r="T649" s="2"/>
      <c r="U649" s="2"/>
      <c r="V649" s="2"/>
      <c r="W649" s="2"/>
      <c r="X649" s="2"/>
      <c r="Y649" s="2"/>
      <c r="Z649" s="2"/>
      <c r="AA649" s="2"/>
      <c r="AB649" s="2"/>
    </row>
    <row r="650" spans="3:28" ht="12.75" customHeight="1" x14ac:dyDescent="0.25">
      <c r="C650" s="5"/>
      <c r="D650" s="6"/>
      <c r="E650" s="10"/>
      <c r="F650" s="7"/>
      <c r="G650" s="2"/>
      <c r="H650" s="2"/>
      <c r="I650" s="2"/>
      <c r="J650" s="2"/>
      <c r="K650" s="2"/>
      <c r="L650" s="2"/>
      <c r="M650" s="12"/>
      <c r="N650" s="2"/>
      <c r="O650" s="2"/>
      <c r="P650" s="2"/>
      <c r="Q650" s="2"/>
      <c r="R650" s="2"/>
      <c r="S650" s="2"/>
      <c r="T650" s="2"/>
      <c r="U650" s="2"/>
      <c r="V650" s="2"/>
      <c r="W650" s="2"/>
      <c r="X650" s="2"/>
      <c r="Y650" s="2"/>
      <c r="Z650" s="2"/>
      <c r="AA650" s="2"/>
      <c r="AB650" s="2"/>
    </row>
    <row r="651" spans="3:28" ht="12.75" customHeight="1" x14ac:dyDescent="0.25">
      <c r="C651" s="5"/>
      <c r="D651" s="6"/>
      <c r="E651" s="10"/>
      <c r="F651" s="7"/>
      <c r="G651" s="2"/>
      <c r="H651" s="2"/>
      <c r="I651" s="2"/>
      <c r="J651" s="2"/>
      <c r="K651" s="2"/>
      <c r="L651" s="2"/>
      <c r="M651" s="12"/>
      <c r="N651" s="2"/>
      <c r="O651" s="2"/>
      <c r="P651" s="2"/>
      <c r="Q651" s="2"/>
      <c r="R651" s="2"/>
      <c r="S651" s="2"/>
      <c r="T651" s="2"/>
      <c r="U651" s="2"/>
      <c r="V651" s="2"/>
      <c r="W651" s="2"/>
      <c r="X651" s="2"/>
      <c r="Y651" s="2"/>
      <c r="Z651" s="2"/>
      <c r="AA651" s="2"/>
      <c r="AB651" s="2"/>
    </row>
    <row r="652" spans="3:28" ht="12.75" customHeight="1" x14ac:dyDescent="0.25">
      <c r="C652" s="5"/>
      <c r="D652" s="6"/>
      <c r="E652" s="10"/>
      <c r="F652" s="7"/>
      <c r="G652" s="2"/>
      <c r="H652" s="2"/>
      <c r="I652" s="2"/>
      <c r="J652" s="2"/>
      <c r="K652" s="2"/>
      <c r="L652" s="2"/>
      <c r="M652" s="12"/>
      <c r="N652" s="2"/>
      <c r="O652" s="2"/>
      <c r="P652" s="2"/>
      <c r="Q652" s="2"/>
      <c r="R652" s="2"/>
      <c r="S652" s="2"/>
      <c r="T652" s="2"/>
      <c r="U652" s="2"/>
      <c r="V652" s="2"/>
      <c r="W652" s="2"/>
      <c r="X652" s="2"/>
      <c r="Y652" s="2"/>
      <c r="Z652" s="2"/>
      <c r="AA652" s="2"/>
      <c r="AB652" s="2"/>
    </row>
    <row r="653" spans="3:28" ht="12.75" customHeight="1" x14ac:dyDescent="0.25">
      <c r="C653" s="5"/>
      <c r="D653" s="6"/>
      <c r="E653" s="10"/>
      <c r="F653" s="7"/>
      <c r="G653" s="2"/>
      <c r="H653" s="2"/>
      <c r="I653" s="2"/>
      <c r="J653" s="2"/>
      <c r="K653" s="2"/>
      <c r="L653" s="2"/>
      <c r="M653" s="12"/>
      <c r="N653" s="2"/>
      <c r="O653" s="2"/>
      <c r="P653" s="2"/>
      <c r="Q653" s="2"/>
      <c r="R653" s="2"/>
      <c r="S653" s="2"/>
      <c r="T653" s="2"/>
      <c r="U653" s="2"/>
      <c r="V653" s="2"/>
      <c r="W653" s="2"/>
      <c r="X653" s="2"/>
      <c r="Y653" s="2"/>
      <c r="Z653" s="2"/>
      <c r="AA653" s="2"/>
      <c r="AB653" s="2"/>
    </row>
    <row r="654" spans="3:28" ht="12.75" customHeight="1" x14ac:dyDescent="0.25">
      <c r="C654" s="5"/>
      <c r="D654" s="6"/>
      <c r="E654" s="10"/>
      <c r="F654" s="7"/>
      <c r="G654" s="2"/>
      <c r="H654" s="2"/>
      <c r="I654" s="2"/>
      <c r="J654" s="2"/>
      <c r="K654" s="2"/>
      <c r="L654" s="2"/>
      <c r="M654" s="12"/>
      <c r="N654" s="2"/>
      <c r="O654" s="2"/>
      <c r="P654" s="2"/>
      <c r="Q654" s="2"/>
      <c r="R654" s="2"/>
      <c r="S654" s="2"/>
      <c r="T654" s="2"/>
      <c r="U654" s="2"/>
      <c r="V654" s="2"/>
      <c r="W654" s="2"/>
      <c r="X654" s="2"/>
      <c r="Y654" s="2"/>
      <c r="Z654" s="2"/>
      <c r="AA654" s="2"/>
      <c r="AB654" s="2"/>
    </row>
    <row r="655" spans="3:28" ht="12.75" customHeight="1" x14ac:dyDescent="0.25">
      <c r="C655" s="5"/>
      <c r="D655" s="6"/>
      <c r="E655" s="10"/>
      <c r="F655" s="7"/>
      <c r="G655" s="2"/>
      <c r="H655" s="2"/>
      <c r="I655" s="2"/>
      <c r="J655" s="2"/>
      <c r="K655" s="2"/>
      <c r="L655" s="2"/>
      <c r="M655" s="12"/>
      <c r="N655" s="2"/>
      <c r="O655" s="2"/>
      <c r="P655" s="2"/>
      <c r="Q655" s="2"/>
      <c r="R655" s="2"/>
      <c r="S655" s="2"/>
      <c r="T655" s="2"/>
      <c r="U655" s="2"/>
      <c r="V655" s="2"/>
      <c r="W655" s="2"/>
      <c r="X655" s="2"/>
      <c r="Y655" s="2"/>
      <c r="Z655" s="2"/>
      <c r="AA655" s="2"/>
      <c r="AB655" s="2"/>
    </row>
    <row r="656" spans="3:28" ht="12.75" customHeight="1" x14ac:dyDescent="0.25">
      <c r="C656" s="5"/>
      <c r="D656" s="6"/>
      <c r="E656" s="10"/>
      <c r="F656" s="7"/>
      <c r="G656" s="2"/>
      <c r="H656" s="2"/>
      <c r="I656" s="2"/>
      <c r="J656" s="2"/>
      <c r="K656" s="2"/>
      <c r="L656" s="2"/>
      <c r="M656" s="12"/>
      <c r="N656" s="2"/>
      <c r="O656" s="2"/>
      <c r="P656" s="2"/>
      <c r="Q656" s="2"/>
      <c r="R656" s="2"/>
      <c r="S656" s="2"/>
      <c r="T656" s="2"/>
      <c r="U656" s="2"/>
      <c r="V656" s="2"/>
      <c r="W656" s="2"/>
      <c r="X656" s="2"/>
      <c r="Y656" s="2"/>
      <c r="Z656" s="2"/>
      <c r="AA656" s="2"/>
      <c r="AB656" s="2"/>
    </row>
    <row r="657" spans="3:28" ht="12.75" customHeight="1" x14ac:dyDescent="0.25">
      <c r="C657" s="5"/>
      <c r="D657" s="6"/>
      <c r="E657" s="10"/>
      <c r="F657" s="7"/>
      <c r="G657" s="2"/>
      <c r="H657" s="2"/>
      <c r="I657" s="2"/>
      <c r="J657" s="2"/>
      <c r="K657" s="2"/>
      <c r="L657" s="2"/>
      <c r="M657" s="12"/>
      <c r="N657" s="2"/>
      <c r="O657" s="2"/>
      <c r="P657" s="2"/>
      <c r="Q657" s="2"/>
      <c r="R657" s="2"/>
      <c r="S657" s="2"/>
      <c r="T657" s="2"/>
      <c r="U657" s="2"/>
      <c r="V657" s="2"/>
      <c r="W657" s="2"/>
      <c r="X657" s="2"/>
      <c r="Y657" s="2"/>
      <c r="Z657" s="2"/>
      <c r="AA657" s="2"/>
      <c r="AB657" s="2"/>
    </row>
    <row r="658" spans="3:28" ht="12.75" customHeight="1" x14ac:dyDescent="0.25">
      <c r="C658" s="5"/>
      <c r="D658" s="6"/>
      <c r="E658" s="10"/>
      <c r="F658" s="7"/>
      <c r="G658" s="2"/>
      <c r="H658" s="2"/>
      <c r="I658" s="2"/>
      <c r="J658" s="2"/>
      <c r="K658" s="2"/>
      <c r="L658" s="2"/>
      <c r="M658" s="12"/>
      <c r="N658" s="2"/>
      <c r="O658" s="2"/>
      <c r="P658" s="2"/>
      <c r="Q658" s="2"/>
      <c r="R658" s="2"/>
      <c r="S658" s="2"/>
      <c r="T658" s="2"/>
      <c r="U658" s="2"/>
      <c r="V658" s="2"/>
      <c r="W658" s="2"/>
      <c r="X658" s="2"/>
      <c r="Y658" s="2"/>
      <c r="Z658" s="2"/>
      <c r="AA658" s="2"/>
      <c r="AB658" s="2"/>
    </row>
    <row r="659" spans="3:28" ht="12.75" customHeight="1" x14ac:dyDescent="0.25">
      <c r="C659" s="5"/>
      <c r="D659" s="6"/>
      <c r="E659" s="10"/>
      <c r="F659" s="7"/>
      <c r="G659" s="2"/>
      <c r="H659" s="2"/>
      <c r="I659" s="2"/>
      <c r="J659" s="2"/>
      <c r="K659" s="2"/>
      <c r="L659" s="2"/>
      <c r="M659" s="12"/>
      <c r="N659" s="2"/>
      <c r="O659" s="2"/>
      <c r="P659" s="2"/>
      <c r="Q659" s="2"/>
      <c r="R659" s="2"/>
      <c r="S659" s="2"/>
      <c r="T659" s="2"/>
      <c r="U659" s="2"/>
      <c r="V659" s="2"/>
      <c r="W659" s="2"/>
      <c r="X659" s="2"/>
      <c r="Y659" s="2"/>
      <c r="Z659" s="2"/>
      <c r="AA659" s="2"/>
      <c r="AB659" s="2"/>
    </row>
    <row r="660" spans="3:28" ht="12.75" customHeight="1" x14ac:dyDescent="0.25">
      <c r="C660" s="5"/>
      <c r="D660" s="6"/>
      <c r="E660" s="10"/>
      <c r="F660" s="7"/>
      <c r="G660" s="2"/>
      <c r="H660" s="2"/>
      <c r="I660" s="2"/>
      <c r="J660" s="2"/>
      <c r="K660" s="2"/>
      <c r="L660" s="2"/>
      <c r="M660" s="12"/>
      <c r="N660" s="2"/>
      <c r="O660" s="2"/>
      <c r="P660" s="2"/>
      <c r="Q660" s="2"/>
      <c r="R660" s="2"/>
      <c r="S660" s="2"/>
      <c r="T660" s="2"/>
      <c r="U660" s="2"/>
      <c r="V660" s="2"/>
      <c r="W660" s="2"/>
      <c r="X660" s="2"/>
      <c r="Y660" s="2"/>
      <c r="Z660" s="2"/>
      <c r="AA660" s="2"/>
      <c r="AB660" s="2"/>
    </row>
    <row r="661" spans="3:28" ht="12.75" customHeight="1" x14ac:dyDescent="0.25">
      <c r="C661" s="5"/>
      <c r="D661" s="6"/>
      <c r="E661" s="10"/>
      <c r="F661" s="7"/>
      <c r="G661" s="2"/>
      <c r="H661" s="2"/>
      <c r="I661" s="2"/>
      <c r="J661" s="2"/>
      <c r="K661" s="2"/>
      <c r="L661" s="2"/>
      <c r="M661" s="12"/>
      <c r="N661" s="2"/>
      <c r="O661" s="2"/>
      <c r="P661" s="2"/>
      <c r="Q661" s="2"/>
      <c r="R661" s="2"/>
      <c r="S661" s="2"/>
      <c r="T661" s="2"/>
      <c r="U661" s="2"/>
      <c r="V661" s="2"/>
      <c r="W661" s="2"/>
      <c r="X661" s="2"/>
      <c r="Y661" s="2"/>
      <c r="Z661" s="2"/>
      <c r="AA661" s="2"/>
      <c r="AB661" s="2"/>
    </row>
    <row r="662" spans="3:28" ht="12.75" customHeight="1" x14ac:dyDescent="0.25">
      <c r="C662" s="5"/>
      <c r="D662" s="6"/>
      <c r="E662" s="10"/>
      <c r="F662" s="7"/>
      <c r="G662" s="2"/>
      <c r="H662" s="2"/>
      <c r="I662" s="2"/>
      <c r="J662" s="2"/>
      <c r="K662" s="2"/>
      <c r="L662" s="2"/>
      <c r="M662" s="12"/>
      <c r="N662" s="2"/>
      <c r="O662" s="2"/>
      <c r="P662" s="2"/>
      <c r="Q662" s="2"/>
      <c r="R662" s="2"/>
      <c r="S662" s="2"/>
      <c r="T662" s="2"/>
      <c r="U662" s="2"/>
      <c r="V662" s="2"/>
      <c r="W662" s="2"/>
      <c r="X662" s="2"/>
      <c r="Y662" s="2"/>
      <c r="Z662" s="2"/>
      <c r="AA662" s="2"/>
      <c r="AB662" s="2"/>
    </row>
    <row r="663" spans="3:28" ht="12.75" customHeight="1" x14ac:dyDescent="0.25">
      <c r="C663" s="5"/>
      <c r="D663" s="6"/>
      <c r="E663" s="10"/>
      <c r="F663" s="7"/>
      <c r="G663" s="2"/>
      <c r="H663" s="2"/>
      <c r="I663" s="2"/>
      <c r="J663" s="2"/>
      <c r="K663" s="2"/>
      <c r="L663" s="2"/>
      <c r="M663" s="12"/>
      <c r="N663" s="2"/>
      <c r="O663" s="2"/>
      <c r="P663" s="2"/>
      <c r="Q663" s="2"/>
      <c r="R663" s="2"/>
      <c r="S663" s="2"/>
      <c r="T663" s="2"/>
      <c r="U663" s="2"/>
      <c r="V663" s="2"/>
      <c r="W663" s="2"/>
      <c r="X663" s="2"/>
      <c r="Y663" s="2"/>
      <c r="Z663" s="2"/>
      <c r="AA663" s="2"/>
      <c r="AB663" s="2"/>
    </row>
    <row r="664" spans="3:28" ht="12.75" customHeight="1" x14ac:dyDescent="0.25">
      <c r="C664" s="5"/>
      <c r="D664" s="6"/>
      <c r="E664" s="10"/>
      <c r="F664" s="7"/>
      <c r="G664" s="2"/>
      <c r="H664" s="2"/>
      <c r="I664" s="2"/>
      <c r="J664" s="2"/>
      <c r="K664" s="2"/>
      <c r="L664" s="2"/>
      <c r="M664" s="12"/>
      <c r="N664" s="2"/>
      <c r="O664" s="2"/>
      <c r="P664" s="2"/>
      <c r="Q664" s="2"/>
      <c r="R664" s="2"/>
      <c r="S664" s="2"/>
      <c r="T664" s="2"/>
      <c r="U664" s="2"/>
      <c r="V664" s="2"/>
      <c r="W664" s="2"/>
      <c r="X664" s="2"/>
      <c r="Y664" s="2"/>
      <c r="Z664" s="2"/>
      <c r="AA664" s="2"/>
      <c r="AB664" s="2"/>
    </row>
    <row r="665" spans="3:28" ht="12.75" customHeight="1" x14ac:dyDescent="0.25">
      <c r="C665" s="5"/>
      <c r="D665" s="6"/>
      <c r="E665" s="10"/>
      <c r="F665" s="7"/>
      <c r="G665" s="2"/>
      <c r="H665" s="2"/>
      <c r="I665" s="2"/>
      <c r="J665" s="2"/>
      <c r="K665" s="2"/>
      <c r="L665" s="2"/>
      <c r="M665" s="12"/>
      <c r="N665" s="2"/>
      <c r="O665" s="2"/>
      <c r="P665" s="2"/>
      <c r="Q665" s="2"/>
      <c r="R665" s="2"/>
      <c r="S665" s="2"/>
      <c r="T665" s="2"/>
      <c r="U665" s="2"/>
      <c r="V665" s="2"/>
      <c r="W665" s="2"/>
      <c r="X665" s="2"/>
      <c r="Y665" s="2"/>
      <c r="Z665" s="2"/>
      <c r="AA665" s="2"/>
      <c r="AB665" s="2"/>
    </row>
    <row r="666" spans="3:28" ht="12.75" customHeight="1" x14ac:dyDescent="0.25">
      <c r="C666" s="5"/>
      <c r="D666" s="6"/>
      <c r="E666" s="10"/>
      <c r="F666" s="7"/>
      <c r="G666" s="2"/>
      <c r="H666" s="2"/>
      <c r="I666" s="2"/>
      <c r="J666" s="2"/>
      <c r="K666" s="2"/>
      <c r="L666" s="2"/>
      <c r="M666" s="12"/>
      <c r="N666" s="2"/>
      <c r="O666" s="2"/>
      <c r="P666" s="2"/>
      <c r="Q666" s="2"/>
      <c r="R666" s="2"/>
      <c r="S666" s="2"/>
      <c r="T666" s="2"/>
      <c r="U666" s="2"/>
      <c r="V666" s="2"/>
      <c r="W666" s="2"/>
      <c r="X666" s="2"/>
      <c r="Y666" s="2"/>
      <c r="Z666" s="2"/>
      <c r="AA666" s="2"/>
      <c r="AB666" s="2"/>
    </row>
    <row r="667" spans="3:28" ht="12.75" customHeight="1" x14ac:dyDescent="0.25">
      <c r="C667" s="5"/>
      <c r="D667" s="6"/>
      <c r="E667" s="10"/>
      <c r="F667" s="7"/>
      <c r="G667" s="2"/>
      <c r="H667" s="2"/>
      <c r="I667" s="2"/>
      <c r="J667" s="2"/>
      <c r="K667" s="2"/>
      <c r="L667" s="2"/>
      <c r="M667" s="12"/>
      <c r="N667" s="2"/>
      <c r="O667" s="2"/>
      <c r="P667" s="2"/>
      <c r="Q667" s="2"/>
      <c r="R667" s="2"/>
      <c r="S667" s="2"/>
      <c r="T667" s="2"/>
      <c r="U667" s="2"/>
      <c r="V667" s="2"/>
      <c r="W667" s="2"/>
      <c r="X667" s="2"/>
      <c r="Y667" s="2"/>
      <c r="Z667" s="2"/>
      <c r="AA667" s="2"/>
      <c r="AB667" s="2"/>
    </row>
    <row r="668" spans="3:28" ht="12.75" customHeight="1" x14ac:dyDescent="0.25">
      <c r="C668" s="5"/>
      <c r="D668" s="6"/>
      <c r="E668" s="10"/>
      <c r="F668" s="7"/>
      <c r="G668" s="2"/>
      <c r="H668" s="2"/>
      <c r="I668" s="2"/>
      <c r="J668" s="2"/>
      <c r="K668" s="2"/>
      <c r="L668" s="2"/>
      <c r="M668" s="12"/>
      <c r="N668" s="2"/>
      <c r="O668" s="2"/>
      <c r="P668" s="2"/>
      <c r="Q668" s="2"/>
      <c r="R668" s="2"/>
      <c r="S668" s="2"/>
      <c r="T668" s="2"/>
      <c r="U668" s="2"/>
      <c r="V668" s="2"/>
      <c r="W668" s="2"/>
      <c r="X668" s="2"/>
      <c r="Y668" s="2"/>
      <c r="Z668" s="2"/>
      <c r="AA668" s="2"/>
      <c r="AB668" s="2"/>
    </row>
    <row r="669" spans="3:28" ht="12.75" customHeight="1" x14ac:dyDescent="0.25">
      <c r="C669" s="5"/>
      <c r="D669" s="6"/>
      <c r="E669" s="10"/>
      <c r="F669" s="7"/>
      <c r="G669" s="2"/>
      <c r="H669" s="2"/>
      <c r="I669" s="2"/>
      <c r="J669" s="2"/>
      <c r="K669" s="2"/>
      <c r="L669" s="2"/>
      <c r="M669" s="12"/>
      <c r="N669" s="2"/>
      <c r="O669" s="2"/>
      <c r="P669" s="2"/>
      <c r="Q669" s="2"/>
      <c r="R669" s="2"/>
      <c r="S669" s="2"/>
      <c r="T669" s="2"/>
      <c r="U669" s="2"/>
      <c r="V669" s="2"/>
      <c r="W669" s="2"/>
      <c r="X669" s="2"/>
      <c r="Y669" s="2"/>
      <c r="Z669" s="2"/>
      <c r="AA669" s="2"/>
      <c r="AB669" s="2"/>
    </row>
    <row r="670" spans="3:28" ht="12.75" customHeight="1" x14ac:dyDescent="0.25">
      <c r="C670" s="5"/>
      <c r="D670" s="6"/>
      <c r="E670" s="10"/>
      <c r="F670" s="7"/>
      <c r="G670" s="2"/>
      <c r="H670" s="2"/>
      <c r="I670" s="2"/>
      <c r="J670" s="2"/>
      <c r="K670" s="2"/>
      <c r="L670" s="2"/>
      <c r="M670" s="12"/>
      <c r="N670" s="2"/>
      <c r="O670" s="2"/>
      <c r="P670" s="2"/>
      <c r="Q670" s="2"/>
      <c r="R670" s="2"/>
      <c r="S670" s="2"/>
      <c r="T670" s="2"/>
      <c r="U670" s="2"/>
      <c r="V670" s="2"/>
      <c r="W670" s="2"/>
      <c r="X670" s="2"/>
      <c r="Y670" s="2"/>
      <c r="Z670" s="2"/>
      <c r="AA670" s="2"/>
      <c r="AB670" s="2"/>
    </row>
    <row r="671" spans="3:28" ht="12.75" customHeight="1" x14ac:dyDescent="0.25">
      <c r="C671" s="5"/>
      <c r="D671" s="6"/>
      <c r="E671" s="10"/>
      <c r="F671" s="7"/>
      <c r="G671" s="2"/>
      <c r="H671" s="2"/>
      <c r="I671" s="2"/>
      <c r="J671" s="2"/>
      <c r="K671" s="2"/>
      <c r="L671" s="2"/>
      <c r="M671" s="12"/>
      <c r="N671" s="2"/>
      <c r="O671" s="2"/>
      <c r="P671" s="2"/>
      <c r="Q671" s="2"/>
      <c r="R671" s="2"/>
      <c r="S671" s="2"/>
      <c r="T671" s="2"/>
      <c r="U671" s="2"/>
      <c r="V671" s="2"/>
      <c r="W671" s="2"/>
      <c r="X671" s="2"/>
      <c r="Y671" s="2"/>
      <c r="Z671" s="2"/>
      <c r="AA671" s="2"/>
      <c r="AB671" s="2"/>
    </row>
    <row r="672" spans="3:28" ht="12.75" customHeight="1" x14ac:dyDescent="0.25">
      <c r="C672" s="5"/>
      <c r="D672" s="6"/>
      <c r="E672" s="10"/>
      <c r="F672" s="7"/>
      <c r="G672" s="2"/>
      <c r="H672" s="2"/>
      <c r="I672" s="2"/>
      <c r="J672" s="2"/>
      <c r="K672" s="2"/>
      <c r="L672" s="2"/>
      <c r="M672" s="12"/>
      <c r="N672" s="2"/>
      <c r="O672" s="2"/>
      <c r="P672" s="2"/>
      <c r="Q672" s="2"/>
      <c r="R672" s="2"/>
      <c r="S672" s="2"/>
      <c r="T672" s="2"/>
      <c r="U672" s="2"/>
      <c r="V672" s="2"/>
      <c r="W672" s="2"/>
      <c r="X672" s="2"/>
      <c r="Y672" s="2"/>
      <c r="Z672" s="2"/>
      <c r="AA672" s="2"/>
      <c r="AB672" s="2"/>
    </row>
    <row r="673" spans="3:28" ht="12.75" customHeight="1" x14ac:dyDescent="0.25">
      <c r="C673" s="5"/>
      <c r="D673" s="6"/>
      <c r="E673" s="10"/>
      <c r="F673" s="7"/>
      <c r="G673" s="2"/>
      <c r="H673" s="2"/>
      <c r="I673" s="2"/>
      <c r="J673" s="2"/>
      <c r="K673" s="2"/>
      <c r="L673" s="2"/>
      <c r="M673" s="12"/>
      <c r="N673" s="2"/>
      <c r="O673" s="2"/>
      <c r="P673" s="2"/>
      <c r="Q673" s="2"/>
      <c r="R673" s="2"/>
      <c r="S673" s="2"/>
      <c r="T673" s="2"/>
      <c r="U673" s="2"/>
      <c r="V673" s="2"/>
      <c r="W673" s="2"/>
      <c r="X673" s="2"/>
      <c r="Y673" s="2"/>
      <c r="Z673" s="2"/>
      <c r="AA673" s="2"/>
      <c r="AB673" s="2"/>
    </row>
    <row r="674" spans="3:28" ht="12.75" customHeight="1" x14ac:dyDescent="0.25">
      <c r="C674" s="5"/>
      <c r="D674" s="6"/>
      <c r="E674" s="10"/>
      <c r="F674" s="7"/>
      <c r="G674" s="2"/>
      <c r="H674" s="2"/>
      <c r="I674" s="2"/>
      <c r="J674" s="2"/>
      <c r="K674" s="2"/>
      <c r="L674" s="2"/>
      <c r="M674" s="12"/>
      <c r="N674" s="2"/>
      <c r="O674" s="2"/>
      <c r="P674" s="2"/>
      <c r="Q674" s="2"/>
      <c r="R674" s="2"/>
      <c r="S674" s="2"/>
      <c r="T674" s="2"/>
      <c r="U674" s="2"/>
      <c r="V674" s="2"/>
      <c r="W674" s="2"/>
      <c r="X674" s="2"/>
      <c r="Y674" s="2"/>
      <c r="Z674" s="2"/>
      <c r="AA674" s="2"/>
      <c r="AB674" s="2"/>
    </row>
    <row r="675" spans="3:28" ht="12.75" customHeight="1" x14ac:dyDescent="0.25">
      <c r="C675" s="5"/>
      <c r="D675" s="6"/>
      <c r="E675" s="10"/>
      <c r="F675" s="7"/>
      <c r="G675" s="2"/>
      <c r="H675" s="2"/>
      <c r="I675" s="2"/>
      <c r="J675" s="2"/>
      <c r="K675" s="2"/>
      <c r="L675" s="2"/>
      <c r="M675" s="12"/>
      <c r="N675" s="2"/>
      <c r="O675" s="2"/>
      <c r="P675" s="2"/>
      <c r="Q675" s="2"/>
      <c r="R675" s="2"/>
      <c r="S675" s="2"/>
      <c r="T675" s="2"/>
      <c r="U675" s="2"/>
      <c r="V675" s="2"/>
      <c r="W675" s="2"/>
      <c r="X675" s="2"/>
      <c r="Y675" s="2"/>
      <c r="Z675" s="2"/>
      <c r="AA675" s="2"/>
      <c r="AB675" s="2"/>
    </row>
    <row r="676" spans="3:28" ht="12.75" customHeight="1" x14ac:dyDescent="0.25">
      <c r="C676" s="5"/>
      <c r="D676" s="6"/>
      <c r="E676" s="10"/>
      <c r="F676" s="7"/>
      <c r="G676" s="2"/>
      <c r="H676" s="2"/>
      <c r="I676" s="2"/>
      <c r="J676" s="2"/>
      <c r="K676" s="2"/>
      <c r="L676" s="2"/>
      <c r="M676" s="12"/>
      <c r="N676" s="2"/>
      <c r="O676" s="2"/>
      <c r="P676" s="2"/>
      <c r="Q676" s="2"/>
      <c r="R676" s="2"/>
      <c r="S676" s="2"/>
      <c r="T676" s="2"/>
      <c r="U676" s="2"/>
      <c r="V676" s="2"/>
      <c r="W676" s="2"/>
      <c r="X676" s="2"/>
      <c r="Y676" s="2"/>
      <c r="Z676" s="2"/>
      <c r="AA676" s="2"/>
      <c r="AB676" s="2"/>
    </row>
    <row r="677" spans="3:28" ht="12.75" customHeight="1" x14ac:dyDescent="0.25">
      <c r="C677" s="5"/>
      <c r="D677" s="6"/>
      <c r="E677" s="10"/>
      <c r="F677" s="7"/>
      <c r="G677" s="2"/>
      <c r="H677" s="2"/>
      <c r="I677" s="2"/>
      <c r="J677" s="2"/>
      <c r="K677" s="2"/>
      <c r="L677" s="2"/>
      <c r="M677" s="12"/>
      <c r="N677" s="2"/>
      <c r="O677" s="2"/>
      <c r="P677" s="2"/>
      <c r="Q677" s="2"/>
      <c r="R677" s="2"/>
      <c r="S677" s="2"/>
      <c r="T677" s="2"/>
      <c r="U677" s="2"/>
      <c r="V677" s="2"/>
      <c r="W677" s="2"/>
      <c r="X677" s="2"/>
      <c r="Y677" s="2"/>
      <c r="Z677" s="2"/>
      <c r="AA677" s="2"/>
      <c r="AB677" s="2"/>
    </row>
    <row r="678" spans="3:28" ht="12.75" customHeight="1" x14ac:dyDescent="0.25">
      <c r="C678" s="5"/>
      <c r="D678" s="6"/>
      <c r="E678" s="10"/>
      <c r="F678" s="7"/>
      <c r="G678" s="2"/>
      <c r="H678" s="2"/>
      <c r="I678" s="2"/>
      <c r="J678" s="2"/>
      <c r="K678" s="2"/>
      <c r="L678" s="2"/>
      <c r="M678" s="12"/>
      <c r="N678" s="2"/>
      <c r="O678" s="2"/>
      <c r="P678" s="2"/>
      <c r="Q678" s="2"/>
      <c r="R678" s="2"/>
      <c r="S678" s="2"/>
      <c r="T678" s="2"/>
      <c r="U678" s="2"/>
      <c r="V678" s="2"/>
      <c r="W678" s="2"/>
      <c r="X678" s="2"/>
      <c r="Y678" s="2"/>
      <c r="Z678" s="2"/>
      <c r="AA678" s="2"/>
      <c r="AB678" s="2"/>
    </row>
    <row r="679" spans="3:28" ht="12.75" customHeight="1" x14ac:dyDescent="0.25">
      <c r="C679" s="5"/>
      <c r="D679" s="6"/>
      <c r="E679" s="10"/>
      <c r="F679" s="7"/>
      <c r="G679" s="2"/>
      <c r="H679" s="2"/>
      <c r="I679" s="2"/>
      <c r="J679" s="2"/>
      <c r="K679" s="2"/>
      <c r="L679" s="2"/>
      <c r="M679" s="12"/>
      <c r="N679" s="2"/>
      <c r="O679" s="2"/>
      <c r="P679" s="2"/>
      <c r="Q679" s="2"/>
      <c r="R679" s="2"/>
      <c r="S679" s="2"/>
      <c r="T679" s="2"/>
      <c r="U679" s="2"/>
      <c r="V679" s="2"/>
      <c r="W679" s="2"/>
      <c r="X679" s="2"/>
      <c r="Y679" s="2"/>
      <c r="Z679" s="2"/>
      <c r="AA679" s="2"/>
      <c r="AB679" s="2"/>
    </row>
    <row r="680" spans="3:28" ht="12.75" customHeight="1" x14ac:dyDescent="0.25">
      <c r="C680" s="5"/>
      <c r="D680" s="6"/>
      <c r="E680" s="10"/>
      <c r="F680" s="7"/>
      <c r="G680" s="2"/>
      <c r="H680" s="2"/>
      <c r="I680" s="2"/>
      <c r="J680" s="2"/>
      <c r="K680" s="2"/>
      <c r="L680" s="2"/>
      <c r="M680" s="12"/>
      <c r="N680" s="2"/>
      <c r="O680" s="2"/>
      <c r="P680" s="2"/>
      <c r="Q680" s="2"/>
      <c r="R680" s="2"/>
      <c r="S680" s="2"/>
      <c r="T680" s="2"/>
      <c r="U680" s="2"/>
      <c r="V680" s="2"/>
      <c r="W680" s="2"/>
      <c r="X680" s="2"/>
      <c r="Y680" s="2"/>
      <c r="Z680" s="2"/>
      <c r="AA680" s="2"/>
      <c r="AB680" s="2"/>
    </row>
    <row r="681" spans="3:28" ht="12.75" customHeight="1" x14ac:dyDescent="0.25">
      <c r="C681" s="5"/>
      <c r="D681" s="6"/>
      <c r="E681" s="10"/>
      <c r="F681" s="7"/>
      <c r="G681" s="2"/>
      <c r="H681" s="2"/>
      <c r="I681" s="2"/>
      <c r="J681" s="2"/>
      <c r="K681" s="2"/>
      <c r="L681" s="2"/>
      <c r="M681" s="12"/>
      <c r="N681" s="2"/>
      <c r="O681" s="2"/>
      <c r="P681" s="2"/>
      <c r="Q681" s="2"/>
      <c r="R681" s="2"/>
      <c r="S681" s="2"/>
      <c r="T681" s="2"/>
      <c r="U681" s="2"/>
      <c r="V681" s="2"/>
      <c r="W681" s="2"/>
      <c r="X681" s="2"/>
      <c r="Y681" s="2"/>
      <c r="Z681" s="2"/>
      <c r="AA681" s="2"/>
      <c r="AB681" s="2"/>
    </row>
    <row r="682" spans="3:28" ht="12.75" customHeight="1" x14ac:dyDescent="0.25">
      <c r="C682" s="5"/>
      <c r="D682" s="6"/>
      <c r="E682" s="10"/>
      <c r="F682" s="7"/>
      <c r="G682" s="2"/>
      <c r="H682" s="2"/>
      <c r="I682" s="2"/>
      <c r="J682" s="2"/>
      <c r="K682" s="2"/>
      <c r="L682" s="2"/>
      <c r="M682" s="12"/>
      <c r="N682" s="2"/>
      <c r="O682" s="2"/>
      <c r="P682" s="2"/>
      <c r="Q682" s="2"/>
      <c r="R682" s="2"/>
      <c r="S682" s="2"/>
      <c r="T682" s="2"/>
      <c r="U682" s="2"/>
      <c r="V682" s="2"/>
      <c r="W682" s="2"/>
      <c r="X682" s="2"/>
      <c r="Y682" s="2"/>
      <c r="Z682" s="2"/>
      <c r="AA682" s="2"/>
      <c r="AB682" s="2"/>
    </row>
    <row r="683" spans="3:28" ht="12.75" customHeight="1" x14ac:dyDescent="0.25">
      <c r="C683" s="5"/>
      <c r="D683" s="6"/>
      <c r="E683" s="10"/>
      <c r="F683" s="7"/>
      <c r="G683" s="2"/>
      <c r="H683" s="2"/>
      <c r="I683" s="2"/>
      <c r="J683" s="2"/>
      <c r="K683" s="2"/>
      <c r="L683" s="2"/>
      <c r="M683" s="12"/>
      <c r="N683" s="2"/>
      <c r="O683" s="2"/>
      <c r="P683" s="2"/>
      <c r="Q683" s="2"/>
      <c r="R683" s="2"/>
      <c r="S683" s="2"/>
      <c r="T683" s="2"/>
      <c r="U683" s="2"/>
      <c r="V683" s="2"/>
      <c r="W683" s="2"/>
      <c r="X683" s="2"/>
      <c r="Y683" s="2"/>
      <c r="Z683" s="2"/>
      <c r="AA683" s="2"/>
      <c r="AB683" s="2"/>
    </row>
    <row r="684" spans="3:28" ht="12.75" customHeight="1" x14ac:dyDescent="0.25">
      <c r="C684" s="5"/>
      <c r="D684" s="6"/>
      <c r="E684" s="10"/>
      <c r="F684" s="7"/>
      <c r="G684" s="2"/>
      <c r="H684" s="2"/>
      <c r="I684" s="2"/>
      <c r="J684" s="2"/>
      <c r="K684" s="2"/>
      <c r="L684" s="2"/>
      <c r="M684" s="12"/>
      <c r="N684" s="2"/>
      <c r="O684" s="2"/>
      <c r="P684" s="2"/>
      <c r="Q684" s="2"/>
      <c r="R684" s="2"/>
      <c r="S684" s="2"/>
      <c r="T684" s="2"/>
      <c r="U684" s="2"/>
      <c r="V684" s="2"/>
      <c r="W684" s="2"/>
      <c r="X684" s="2"/>
      <c r="Y684" s="2"/>
      <c r="Z684" s="2"/>
      <c r="AA684" s="2"/>
      <c r="AB684" s="2"/>
    </row>
    <row r="685" spans="3:28" ht="12.75" customHeight="1" x14ac:dyDescent="0.25">
      <c r="C685" s="5"/>
      <c r="D685" s="6"/>
      <c r="E685" s="10"/>
      <c r="F685" s="7"/>
      <c r="G685" s="2"/>
      <c r="H685" s="2"/>
      <c r="I685" s="2"/>
      <c r="J685" s="2"/>
      <c r="K685" s="2"/>
      <c r="L685" s="2"/>
      <c r="M685" s="12"/>
      <c r="N685" s="2"/>
      <c r="O685" s="2"/>
      <c r="P685" s="2"/>
      <c r="Q685" s="2"/>
      <c r="R685" s="2"/>
      <c r="S685" s="2"/>
      <c r="T685" s="2"/>
      <c r="U685" s="2"/>
      <c r="V685" s="2"/>
      <c r="W685" s="2"/>
      <c r="X685" s="2"/>
      <c r="Y685" s="2"/>
      <c r="Z685" s="2"/>
      <c r="AA685" s="2"/>
      <c r="AB685" s="2"/>
    </row>
    <row r="686" spans="3:28" ht="12.75" customHeight="1" x14ac:dyDescent="0.25">
      <c r="C686" s="5"/>
      <c r="D686" s="6"/>
      <c r="E686" s="10"/>
      <c r="F686" s="7"/>
      <c r="G686" s="2"/>
      <c r="H686" s="2"/>
      <c r="I686" s="2"/>
      <c r="J686" s="2"/>
      <c r="K686" s="2"/>
      <c r="L686" s="2"/>
      <c r="M686" s="12"/>
      <c r="N686" s="2"/>
      <c r="O686" s="2"/>
      <c r="P686" s="2"/>
      <c r="Q686" s="2"/>
      <c r="R686" s="2"/>
      <c r="S686" s="2"/>
      <c r="T686" s="2"/>
      <c r="U686" s="2"/>
      <c r="V686" s="2"/>
      <c r="W686" s="2"/>
      <c r="X686" s="2"/>
      <c r="Y686" s="2"/>
      <c r="Z686" s="2"/>
      <c r="AA686" s="2"/>
      <c r="AB686" s="2"/>
    </row>
    <row r="687" spans="3:28" ht="12.75" customHeight="1" x14ac:dyDescent="0.25">
      <c r="C687" s="5"/>
      <c r="D687" s="6"/>
      <c r="E687" s="10"/>
      <c r="F687" s="7"/>
      <c r="G687" s="2"/>
      <c r="H687" s="2"/>
      <c r="I687" s="2"/>
      <c r="J687" s="2"/>
      <c r="K687" s="2"/>
      <c r="L687" s="2"/>
      <c r="M687" s="12"/>
      <c r="N687" s="2"/>
      <c r="O687" s="2"/>
      <c r="P687" s="2"/>
      <c r="Q687" s="2"/>
      <c r="R687" s="2"/>
      <c r="S687" s="2"/>
      <c r="T687" s="2"/>
      <c r="U687" s="2"/>
      <c r="V687" s="2"/>
      <c r="W687" s="2"/>
      <c r="X687" s="2"/>
      <c r="Y687" s="2"/>
      <c r="Z687" s="2"/>
      <c r="AA687" s="2"/>
      <c r="AB687" s="2"/>
    </row>
    <row r="688" spans="3:28" ht="12.75" customHeight="1" x14ac:dyDescent="0.25">
      <c r="C688" s="5"/>
      <c r="D688" s="6"/>
      <c r="E688" s="10"/>
      <c r="F688" s="7"/>
      <c r="G688" s="2"/>
      <c r="H688" s="2"/>
      <c r="I688" s="2"/>
      <c r="J688" s="2"/>
      <c r="K688" s="2"/>
      <c r="L688" s="2"/>
      <c r="M688" s="12"/>
      <c r="N688" s="2"/>
      <c r="O688" s="2"/>
      <c r="P688" s="2"/>
      <c r="Q688" s="2"/>
      <c r="R688" s="2"/>
      <c r="S688" s="2"/>
      <c r="T688" s="2"/>
      <c r="U688" s="2"/>
      <c r="V688" s="2"/>
      <c r="W688" s="2"/>
      <c r="X688" s="2"/>
      <c r="Y688" s="2"/>
      <c r="Z688" s="2"/>
      <c r="AA688" s="2"/>
      <c r="AB688" s="2"/>
    </row>
    <row r="689" spans="3:28" ht="12.75" customHeight="1" x14ac:dyDescent="0.25">
      <c r="C689" s="5"/>
      <c r="D689" s="6"/>
      <c r="E689" s="10"/>
      <c r="F689" s="7"/>
      <c r="G689" s="2"/>
      <c r="H689" s="2"/>
      <c r="I689" s="2"/>
      <c r="J689" s="2"/>
      <c r="K689" s="2"/>
      <c r="L689" s="2"/>
      <c r="M689" s="12"/>
      <c r="N689" s="2"/>
      <c r="O689" s="2"/>
      <c r="P689" s="2"/>
      <c r="Q689" s="2"/>
      <c r="R689" s="2"/>
      <c r="S689" s="2"/>
      <c r="T689" s="2"/>
      <c r="U689" s="2"/>
      <c r="V689" s="2"/>
      <c r="W689" s="2"/>
      <c r="X689" s="2"/>
      <c r="Y689" s="2"/>
      <c r="Z689" s="2"/>
      <c r="AA689" s="2"/>
      <c r="AB689" s="2"/>
    </row>
    <row r="690" spans="3:28" ht="12.75" customHeight="1" x14ac:dyDescent="0.25">
      <c r="C690" s="5"/>
      <c r="D690" s="6"/>
      <c r="E690" s="10"/>
      <c r="F690" s="7"/>
      <c r="G690" s="2"/>
      <c r="H690" s="2"/>
      <c r="I690" s="2"/>
      <c r="J690" s="2"/>
      <c r="K690" s="2"/>
      <c r="L690" s="2"/>
      <c r="M690" s="12"/>
      <c r="N690" s="2"/>
      <c r="O690" s="2"/>
      <c r="P690" s="2"/>
      <c r="Q690" s="2"/>
      <c r="R690" s="2"/>
      <c r="S690" s="2"/>
      <c r="T690" s="2"/>
      <c r="U690" s="2"/>
      <c r="V690" s="2"/>
      <c r="W690" s="2"/>
      <c r="X690" s="2"/>
      <c r="Y690" s="2"/>
      <c r="Z690" s="2"/>
      <c r="AA690" s="2"/>
      <c r="AB690" s="2"/>
    </row>
    <row r="691" spans="3:28" ht="12.75" customHeight="1" x14ac:dyDescent="0.25">
      <c r="C691" s="5"/>
      <c r="D691" s="6"/>
      <c r="E691" s="10"/>
      <c r="F691" s="7"/>
      <c r="G691" s="2"/>
      <c r="H691" s="2"/>
      <c r="I691" s="2"/>
      <c r="J691" s="2"/>
      <c r="K691" s="2"/>
      <c r="L691" s="2"/>
      <c r="M691" s="12"/>
      <c r="N691" s="2"/>
      <c r="O691" s="2"/>
      <c r="P691" s="2"/>
      <c r="Q691" s="2"/>
      <c r="R691" s="2"/>
      <c r="S691" s="2"/>
      <c r="T691" s="2"/>
      <c r="U691" s="2"/>
      <c r="V691" s="2"/>
      <c r="W691" s="2"/>
      <c r="X691" s="2"/>
      <c r="Y691" s="2"/>
      <c r="Z691" s="2"/>
      <c r="AA691" s="2"/>
      <c r="AB691" s="2"/>
    </row>
    <row r="692" spans="3:28" ht="12.75" customHeight="1" x14ac:dyDescent="0.25">
      <c r="C692" s="5"/>
      <c r="D692" s="6"/>
      <c r="E692" s="10"/>
      <c r="F692" s="7"/>
      <c r="G692" s="2"/>
      <c r="H692" s="2"/>
      <c r="I692" s="2"/>
      <c r="J692" s="2"/>
      <c r="K692" s="2"/>
      <c r="L692" s="2"/>
      <c r="M692" s="12"/>
      <c r="N692" s="2"/>
      <c r="O692" s="2"/>
      <c r="P692" s="2"/>
      <c r="Q692" s="2"/>
      <c r="R692" s="2"/>
      <c r="S692" s="2"/>
      <c r="T692" s="2"/>
      <c r="U692" s="2"/>
      <c r="V692" s="2"/>
      <c r="W692" s="2"/>
      <c r="X692" s="2"/>
      <c r="Y692" s="2"/>
      <c r="Z692" s="2"/>
      <c r="AA692" s="2"/>
      <c r="AB692" s="2"/>
    </row>
    <row r="693" spans="3:28" ht="12.75" customHeight="1" x14ac:dyDescent="0.25">
      <c r="C693" s="5"/>
      <c r="D693" s="6"/>
      <c r="E693" s="10"/>
      <c r="F693" s="7"/>
      <c r="G693" s="2"/>
      <c r="H693" s="2"/>
      <c r="I693" s="2"/>
      <c r="J693" s="2"/>
      <c r="K693" s="2"/>
      <c r="L693" s="2"/>
      <c r="M693" s="12"/>
      <c r="N693" s="2"/>
      <c r="O693" s="2"/>
      <c r="P693" s="2"/>
      <c r="Q693" s="2"/>
      <c r="R693" s="2"/>
      <c r="S693" s="2"/>
      <c r="T693" s="2"/>
      <c r="U693" s="2"/>
      <c r="V693" s="2"/>
      <c r="W693" s="2"/>
      <c r="X693" s="2"/>
      <c r="Y693" s="2"/>
      <c r="Z693" s="2"/>
      <c r="AA693" s="2"/>
      <c r="AB693" s="2"/>
    </row>
    <row r="694" spans="3:28" ht="12.75" customHeight="1" x14ac:dyDescent="0.25">
      <c r="C694" s="5"/>
      <c r="D694" s="6"/>
      <c r="E694" s="10"/>
      <c r="F694" s="7"/>
      <c r="G694" s="2"/>
      <c r="H694" s="2"/>
      <c r="I694" s="2"/>
      <c r="J694" s="2"/>
      <c r="K694" s="2"/>
      <c r="L694" s="2"/>
      <c r="M694" s="12"/>
      <c r="N694" s="2"/>
      <c r="O694" s="2"/>
      <c r="P694" s="2"/>
      <c r="Q694" s="2"/>
      <c r="R694" s="2"/>
      <c r="S694" s="2"/>
      <c r="T694" s="2"/>
      <c r="U694" s="2"/>
      <c r="V694" s="2"/>
      <c r="W694" s="2"/>
      <c r="X694" s="2"/>
      <c r="Y694" s="2"/>
      <c r="Z694" s="2"/>
      <c r="AA694" s="2"/>
      <c r="AB694" s="2"/>
    </row>
    <row r="695" spans="3:28" ht="12.75" customHeight="1" x14ac:dyDescent="0.25">
      <c r="C695" s="5"/>
      <c r="D695" s="6"/>
      <c r="E695" s="10"/>
      <c r="F695" s="7"/>
      <c r="G695" s="2"/>
      <c r="H695" s="2"/>
      <c r="I695" s="2"/>
      <c r="J695" s="2"/>
      <c r="K695" s="2"/>
      <c r="L695" s="2"/>
      <c r="M695" s="12"/>
      <c r="N695" s="2"/>
      <c r="O695" s="2"/>
      <c r="P695" s="2"/>
      <c r="Q695" s="2"/>
      <c r="R695" s="2"/>
      <c r="S695" s="2"/>
      <c r="T695" s="2"/>
      <c r="U695" s="2"/>
      <c r="V695" s="2"/>
      <c r="W695" s="2"/>
      <c r="X695" s="2"/>
      <c r="Y695" s="2"/>
      <c r="Z695" s="2"/>
      <c r="AA695" s="2"/>
      <c r="AB695" s="2"/>
    </row>
    <row r="696" spans="3:28" ht="12.75" customHeight="1" x14ac:dyDescent="0.25">
      <c r="C696" s="5"/>
      <c r="D696" s="6"/>
      <c r="E696" s="10"/>
      <c r="F696" s="7"/>
      <c r="G696" s="2"/>
      <c r="H696" s="2"/>
      <c r="I696" s="2"/>
      <c r="J696" s="2"/>
      <c r="K696" s="2"/>
      <c r="L696" s="2"/>
      <c r="M696" s="12"/>
      <c r="N696" s="2"/>
      <c r="O696" s="2"/>
      <c r="P696" s="2"/>
      <c r="Q696" s="2"/>
      <c r="R696" s="2"/>
      <c r="S696" s="2"/>
      <c r="T696" s="2"/>
      <c r="U696" s="2"/>
      <c r="V696" s="2"/>
      <c r="W696" s="2"/>
      <c r="X696" s="2"/>
      <c r="Y696" s="2"/>
      <c r="Z696" s="2"/>
      <c r="AA696" s="2"/>
      <c r="AB696" s="2"/>
    </row>
    <row r="697" spans="3:28" ht="12.75" customHeight="1" x14ac:dyDescent="0.25">
      <c r="C697" s="5"/>
      <c r="D697" s="6"/>
      <c r="E697" s="10"/>
      <c r="F697" s="7"/>
      <c r="G697" s="2"/>
      <c r="H697" s="2"/>
      <c r="I697" s="2"/>
      <c r="J697" s="2"/>
      <c r="K697" s="2"/>
      <c r="L697" s="2"/>
      <c r="M697" s="12"/>
      <c r="N697" s="2"/>
      <c r="O697" s="2"/>
      <c r="P697" s="2"/>
      <c r="Q697" s="2"/>
      <c r="R697" s="2"/>
      <c r="S697" s="2"/>
      <c r="T697" s="2"/>
      <c r="U697" s="2"/>
      <c r="V697" s="2"/>
      <c r="W697" s="2"/>
      <c r="X697" s="2"/>
      <c r="Y697" s="2"/>
      <c r="Z697" s="2"/>
      <c r="AA697" s="2"/>
      <c r="AB697" s="2"/>
    </row>
    <row r="698" spans="3:28" ht="12.75" customHeight="1" x14ac:dyDescent="0.25">
      <c r="C698" s="5"/>
      <c r="D698" s="6"/>
      <c r="E698" s="10"/>
      <c r="F698" s="7"/>
      <c r="G698" s="2"/>
      <c r="H698" s="2"/>
      <c r="I698" s="2"/>
      <c r="J698" s="2"/>
      <c r="K698" s="2"/>
      <c r="L698" s="2"/>
      <c r="M698" s="12"/>
      <c r="N698" s="2"/>
      <c r="O698" s="2"/>
      <c r="P698" s="2"/>
      <c r="Q698" s="2"/>
      <c r="R698" s="2"/>
      <c r="S698" s="2"/>
      <c r="T698" s="2"/>
      <c r="U698" s="2"/>
      <c r="V698" s="2"/>
      <c r="W698" s="2"/>
      <c r="X698" s="2"/>
      <c r="Y698" s="2"/>
      <c r="Z698" s="2"/>
      <c r="AA698" s="2"/>
      <c r="AB698" s="2"/>
    </row>
    <row r="699" spans="3:28" ht="12.75" customHeight="1" x14ac:dyDescent="0.25">
      <c r="C699" s="5"/>
      <c r="D699" s="6"/>
      <c r="E699" s="10"/>
      <c r="F699" s="7"/>
      <c r="G699" s="2"/>
      <c r="H699" s="2"/>
      <c r="I699" s="2"/>
      <c r="J699" s="2"/>
      <c r="K699" s="2"/>
      <c r="L699" s="2"/>
      <c r="M699" s="12"/>
      <c r="N699" s="2"/>
      <c r="O699" s="2"/>
      <c r="P699" s="2"/>
      <c r="Q699" s="2"/>
      <c r="R699" s="2"/>
      <c r="S699" s="2"/>
      <c r="T699" s="2"/>
      <c r="U699" s="2"/>
      <c r="V699" s="2"/>
      <c r="W699" s="2"/>
      <c r="X699" s="2"/>
      <c r="Y699" s="2"/>
      <c r="Z699" s="2"/>
      <c r="AA699" s="2"/>
      <c r="AB699" s="2"/>
    </row>
    <row r="700" spans="3:28" ht="12.75" customHeight="1" x14ac:dyDescent="0.25">
      <c r="C700" s="5"/>
      <c r="D700" s="6"/>
      <c r="E700" s="10"/>
      <c r="F700" s="7"/>
      <c r="G700" s="2"/>
      <c r="H700" s="2"/>
      <c r="I700" s="2"/>
      <c r="J700" s="2"/>
      <c r="K700" s="2"/>
      <c r="L700" s="2"/>
      <c r="M700" s="12"/>
      <c r="N700" s="2"/>
      <c r="O700" s="2"/>
      <c r="P700" s="2"/>
      <c r="Q700" s="2"/>
      <c r="R700" s="2"/>
      <c r="S700" s="2"/>
      <c r="T700" s="2"/>
      <c r="U700" s="2"/>
      <c r="V700" s="2"/>
      <c r="W700" s="2"/>
      <c r="X700" s="2"/>
      <c r="Y700" s="2"/>
      <c r="Z700" s="2"/>
      <c r="AA700" s="2"/>
      <c r="AB700" s="2"/>
    </row>
    <row r="701" spans="3:28" ht="12.75" customHeight="1" x14ac:dyDescent="0.25">
      <c r="C701" s="5"/>
      <c r="D701" s="6"/>
      <c r="E701" s="10"/>
      <c r="F701" s="7"/>
      <c r="G701" s="2"/>
      <c r="H701" s="2"/>
      <c r="I701" s="2"/>
      <c r="J701" s="2"/>
      <c r="K701" s="2"/>
      <c r="L701" s="2"/>
      <c r="M701" s="12"/>
      <c r="N701" s="2"/>
      <c r="O701" s="2"/>
      <c r="P701" s="2"/>
      <c r="Q701" s="2"/>
      <c r="R701" s="2"/>
      <c r="S701" s="2"/>
      <c r="T701" s="2"/>
      <c r="U701" s="2"/>
      <c r="V701" s="2"/>
      <c r="W701" s="2"/>
      <c r="X701" s="2"/>
      <c r="Y701" s="2"/>
      <c r="Z701" s="2"/>
      <c r="AA701" s="2"/>
      <c r="AB701" s="2"/>
    </row>
    <row r="702" spans="3:28" ht="12.75" customHeight="1" x14ac:dyDescent="0.25">
      <c r="C702" s="5"/>
      <c r="D702" s="6"/>
      <c r="E702" s="10"/>
      <c r="F702" s="7"/>
      <c r="G702" s="2"/>
      <c r="H702" s="2"/>
      <c r="I702" s="2"/>
      <c r="J702" s="2"/>
      <c r="K702" s="2"/>
      <c r="L702" s="2"/>
      <c r="M702" s="12"/>
      <c r="N702" s="2"/>
      <c r="O702" s="2"/>
      <c r="P702" s="2"/>
      <c r="Q702" s="2"/>
      <c r="R702" s="2"/>
      <c r="S702" s="2"/>
      <c r="T702" s="2"/>
      <c r="U702" s="2"/>
      <c r="V702" s="2"/>
      <c r="W702" s="2"/>
      <c r="X702" s="2"/>
      <c r="Y702" s="2"/>
      <c r="Z702" s="2"/>
      <c r="AA702" s="2"/>
      <c r="AB702" s="2"/>
    </row>
    <row r="703" spans="3:28" ht="12.75" customHeight="1" x14ac:dyDescent="0.25">
      <c r="C703" s="5"/>
      <c r="D703" s="6"/>
      <c r="E703" s="10"/>
      <c r="F703" s="7"/>
      <c r="G703" s="2"/>
      <c r="H703" s="2"/>
      <c r="I703" s="2"/>
      <c r="J703" s="2"/>
      <c r="K703" s="2"/>
      <c r="L703" s="2"/>
      <c r="M703" s="12"/>
      <c r="N703" s="2"/>
      <c r="O703" s="2"/>
      <c r="P703" s="2"/>
      <c r="Q703" s="2"/>
      <c r="R703" s="2"/>
      <c r="S703" s="2"/>
      <c r="T703" s="2"/>
      <c r="U703" s="2"/>
      <c r="V703" s="2"/>
      <c r="W703" s="2"/>
      <c r="X703" s="2"/>
      <c r="Y703" s="2"/>
      <c r="Z703" s="2"/>
      <c r="AA703" s="2"/>
      <c r="AB703" s="2"/>
    </row>
    <row r="704" spans="3:28" ht="12.75" customHeight="1" x14ac:dyDescent="0.25">
      <c r="C704" s="5"/>
      <c r="D704" s="6"/>
      <c r="E704" s="10"/>
      <c r="F704" s="7"/>
      <c r="G704" s="2"/>
      <c r="H704" s="2"/>
      <c r="I704" s="2"/>
      <c r="J704" s="2"/>
      <c r="K704" s="2"/>
      <c r="L704" s="2"/>
      <c r="M704" s="12"/>
      <c r="N704" s="2"/>
      <c r="O704" s="2"/>
      <c r="P704" s="2"/>
      <c r="Q704" s="2"/>
      <c r="R704" s="2"/>
      <c r="S704" s="2"/>
      <c r="T704" s="2"/>
      <c r="U704" s="2"/>
      <c r="V704" s="2"/>
      <c r="W704" s="2"/>
      <c r="X704" s="2"/>
      <c r="Y704" s="2"/>
      <c r="Z704" s="2"/>
      <c r="AA704" s="2"/>
      <c r="AB704" s="2"/>
    </row>
    <row r="705" spans="3:28" ht="12.75" customHeight="1" x14ac:dyDescent="0.25">
      <c r="C705" s="5"/>
      <c r="D705" s="6"/>
      <c r="E705" s="10"/>
      <c r="F705" s="7"/>
      <c r="G705" s="2"/>
      <c r="H705" s="2"/>
      <c r="I705" s="2"/>
      <c r="J705" s="2"/>
      <c r="K705" s="2"/>
      <c r="L705" s="2"/>
      <c r="M705" s="12"/>
      <c r="N705" s="2"/>
      <c r="O705" s="2"/>
      <c r="P705" s="2"/>
      <c r="Q705" s="2"/>
      <c r="R705" s="2"/>
      <c r="S705" s="2"/>
      <c r="T705" s="2"/>
      <c r="U705" s="2"/>
      <c r="V705" s="2"/>
      <c r="W705" s="2"/>
      <c r="X705" s="2"/>
      <c r="Y705" s="2"/>
      <c r="Z705" s="2"/>
      <c r="AA705" s="2"/>
      <c r="AB705" s="2"/>
    </row>
    <row r="706" spans="3:28" ht="12.75" customHeight="1" x14ac:dyDescent="0.25">
      <c r="C706" s="5"/>
      <c r="D706" s="6"/>
      <c r="E706" s="10"/>
      <c r="F706" s="7"/>
      <c r="G706" s="2"/>
      <c r="H706" s="2"/>
      <c r="I706" s="2"/>
      <c r="J706" s="2"/>
      <c r="K706" s="2"/>
      <c r="L706" s="2"/>
      <c r="M706" s="12"/>
      <c r="N706" s="2"/>
      <c r="O706" s="2"/>
      <c r="P706" s="2"/>
      <c r="Q706" s="2"/>
      <c r="R706" s="2"/>
      <c r="S706" s="2"/>
      <c r="T706" s="2"/>
      <c r="U706" s="2"/>
      <c r="V706" s="2"/>
      <c r="W706" s="2"/>
      <c r="X706" s="2"/>
      <c r="Y706" s="2"/>
      <c r="Z706" s="2"/>
      <c r="AA706" s="2"/>
      <c r="AB706" s="2"/>
    </row>
    <row r="707" spans="3:28" ht="12.75" customHeight="1" x14ac:dyDescent="0.25">
      <c r="C707" s="5"/>
      <c r="D707" s="6"/>
      <c r="E707" s="10"/>
      <c r="F707" s="7"/>
      <c r="G707" s="2"/>
      <c r="H707" s="2"/>
      <c r="I707" s="2"/>
      <c r="J707" s="2"/>
      <c r="K707" s="2"/>
      <c r="L707" s="2"/>
      <c r="M707" s="12"/>
      <c r="N707" s="2"/>
      <c r="O707" s="2"/>
      <c r="P707" s="2"/>
      <c r="Q707" s="2"/>
      <c r="R707" s="2"/>
      <c r="S707" s="2"/>
      <c r="T707" s="2"/>
      <c r="U707" s="2"/>
      <c r="V707" s="2"/>
      <c r="W707" s="2"/>
      <c r="X707" s="2"/>
      <c r="Y707" s="2"/>
      <c r="Z707" s="2"/>
      <c r="AA707" s="2"/>
      <c r="AB707" s="2"/>
    </row>
    <row r="708" spans="3:28" ht="12.75" customHeight="1" x14ac:dyDescent="0.25">
      <c r="C708" s="5"/>
      <c r="D708" s="6"/>
      <c r="E708" s="10"/>
      <c r="F708" s="7"/>
      <c r="G708" s="2"/>
      <c r="H708" s="2"/>
      <c r="I708" s="2"/>
      <c r="J708" s="2"/>
      <c r="K708" s="2"/>
      <c r="L708" s="2"/>
      <c r="M708" s="12"/>
      <c r="N708" s="2"/>
      <c r="O708" s="2"/>
      <c r="P708" s="2"/>
      <c r="Q708" s="2"/>
      <c r="R708" s="2"/>
      <c r="S708" s="2"/>
      <c r="T708" s="2"/>
      <c r="U708" s="2"/>
      <c r="V708" s="2"/>
      <c r="W708" s="2"/>
      <c r="X708" s="2"/>
      <c r="Y708" s="2"/>
      <c r="Z708" s="2"/>
      <c r="AA708" s="2"/>
      <c r="AB708" s="2"/>
    </row>
    <row r="709" spans="3:28" ht="12.75" customHeight="1" x14ac:dyDescent="0.25">
      <c r="C709" s="5"/>
      <c r="D709" s="6"/>
      <c r="E709" s="10"/>
      <c r="F709" s="7"/>
      <c r="G709" s="2"/>
      <c r="H709" s="2"/>
      <c r="I709" s="2"/>
      <c r="J709" s="2"/>
      <c r="K709" s="2"/>
      <c r="L709" s="2"/>
      <c r="M709" s="12"/>
      <c r="N709" s="2"/>
      <c r="O709" s="2"/>
      <c r="P709" s="2"/>
      <c r="Q709" s="2"/>
      <c r="R709" s="2"/>
      <c r="S709" s="2"/>
      <c r="T709" s="2"/>
      <c r="U709" s="2"/>
      <c r="V709" s="2"/>
      <c r="W709" s="2"/>
      <c r="X709" s="2"/>
      <c r="Y709" s="2"/>
      <c r="Z709" s="2"/>
      <c r="AA709" s="2"/>
      <c r="AB709" s="2"/>
    </row>
    <row r="710" spans="3:28" ht="12.75" customHeight="1" x14ac:dyDescent="0.25">
      <c r="C710" s="5"/>
      <c r="D710" s="6"/>
      <c r="E710" s="10"/>
      <c r="F710" s="7"/>
      <c r="G710" s="2"/>
      <c r="H710" s="2"/>
      <c r="I710" s="2"/>
      <c r="J710" s="2"/>
      <c r="K710" s="2"/>
      <c r="L710" s="2"/>
      <c r="M710" s="12"/>
      <c r="N710" s="2"/>
      <c r="O710" s="2"/>
      <c r="P710" s="2"/>
      <c r="Q710" s="2"/>
      <c r="R710" s="2"/>
      <c r="S710" s="2"/>
      <c r="T710" s="2"/>
      <c r="U710" s="2"/>
      <c r="V710" s="2"/>
      <c r="W710" s="2"/>
      <c r="X710" s="2"/>
      <c r="Y710" s="2"/>
      <c r="Z710" s="2"/>
      <c r="AA710" s="2"/>
      <c r="AB710" s="2"/>
    </row>
    <row r="711" spans="3:28" ht="12.75" customHeight="1" x14ac:dyDescent="0.25">
      <c r="C711" s="5"/>
      <c r="D711" s="6"/>
      <c r="E711" s="10"/>
      <c r="F711" s="7"/>
      <c r="G711" s="2"/>
      <c r="H711" s="2"/>
      <c r="I711" s="2"/>
      <c r="J711" s="2"/>
      <c r="K711" s="2"/>
      <c r="L711" s="2"/>
      <c r="M711" s="12"/>
      <c r="N711" s="2"/>
      <c r="O711" s="2"/>
      <c r="P711" s="2"/>
      <c r="Q711" s="2"/>
      <c r="R711" s="2"/>
      <c r="S711" s="2"/>
      <c r="T711" s="2"/>
      <c r="U711" s="2"/>
      <c r="V711" s="2"/>
      <c r="W711" s="2"/>
      <c r="X711" s="2"/>
      <c r="Y711" s="2"/>
      <c r="Z711" s="2"/>
      <c r="AA711" s="2"/>
      <c r="AB711" s="2"/>
    </row>
    <row r="712" spans="3:28" ht="12.75" customHeight="1" x14ac:dyDescent="0.25">
      <c r="C712" s="5"/>
      <c r="D712" s="6"/>
      <c r="E712" s="10"/>
      <c r="F712" s="7"/>
      <c r="G712" s="2"/>
      <c r="H712" s="2"/>
      <c r="I712" s="2"/>
      <c r="J712" s="2"/>
      <c r="K712" s="2"/>
      <c r="L712" s="2"/>
      <c r="M712" s="12"/>
      <c r="N712" s="2"/>
      <c r="O712" s="2"/>
      <c r="P712" s="2"/>
      <c r="Q712" s="2"/>
      <c r="R712" s="2"/>
      <c r="S712" s="2"/>
      <c r="T712" s="2"/>
      <c r="U712" s="2"/>
      <c r="V712" s="2"/>
      <c r="W712" s="2"/>
      <c r="X712" s="2"/>
      <c r="Y712" s="2"/>
      <c r="Z712" s="2"/>
      <c r="AA712" s="2"/>
      <c r="AB712" s="2"/>
    </row>
    <row r="713" spans="3:28" ht="12.75" customHeight="1" x14ac:dyDescent="0.25">
      <c r="C713" s="5"/>
      <c r="D713" s="6"/>
      <c r="E713" s="10"/>
      <c r="F713" s="7"/>
      <c r="G713" s="2"/>
      <c r="H713" s="2"/>
      <c r="I713" s="2"/>
      <c r="J713" s="2"/>
      <c r="K713" s="2"/>
      <c r="L713" s="2"/>
      <c r="M713" s="12"/>
      <c r="N713" s="2"/>
      <c r="O713" s="2"/>
      <c r="P713" s="2"/>
      <c r="Q713" s="2"/>
      <c r="R713" s="2"/>
      <c r="S713" s="2"/>
      <c r="T713" s="2"/>
      <c r="U713" s="2"/>
      <c r="V713" s="2"/>
      <c r="W713" s="2"/>
      <c r="X713" s="2"/>
      <c r="Y713" s="2"/>
      <c r="Z713" s="2"/>
      <c r="AA713" s="2"/>
      <c r="AB713" s="2"/>
    </row>
    <row r="714" spans="3:28" ht="12.75" customHeight="1" x14ac:dyDescent="0.25">
      <c r="C714" s="5"/>
      <c r="D714" s="6"/>
      <c r="E714" s="10"/>
      <c r="F714" s="7"/>
      <c r="G714" s="2"/>
      <c r="H714" s="2"/>
      <c r="I714" s="2"/>
      <c r="J714" s="2"/>
      <c r="K714" s="2"/>
      <c r="L714" s="2"/>
      <c r="M714" s="12"/>
      <c r="N714" s="2"/>
      <c r="O714" s="2"/>
      <c r="P714" s="2"/>
      <c r="Q714" s="2"/>
      <c r="R714" s="2"/>
      <c r="S714" s="2"/>
      <c r="T714" s="2"/>
      <c r="U714" s="2"/>
      <c r="V714" s="2"/>
      <c r="W714" s="2"/>
      <c r="X714" s="2"/>
      <c r="Y714" s="2"/>
      <c r="Z714" s="2"/>
      <c r="AA714" s="2"/>
      <c r="AB714" s="2"/>
    </row>
    <row r="715" spans="3:28" ht="12.75" customHeight="1" x14ac:dyDescent="0.25">
      <c r="C715" s="5"/>
      <c r="D715" s="6"/>
      <c r="E715" s="10"/>
      <c r="F715" s="7"/>
      <c r="G715" s="2"/>
      <c r="H715" s="2"/>
      <c r="I715" s="2"/>
      <c r="J715" s="2"/>
      <c r="K715" s="2"/>
      <c r="L715" s="2"/>
      <c r="M715" s="12"/>
      <c r="N715" s="2"/>
      <c r="O715" s="2"/>
      <c r="P715" s="2"/>
      <c r="Q715" s="2"/>
      <c r="R715" s="2"/>
      <c r="S715" s="2"/>
      <c r="T715" s="2"/>
      <c r="U715" s="2"/>
      <c r="V715" s="2"/>
      <c r="W715" s="2"/>
      <c r="X715" s="2"/>
      <c r="Y715" s="2"/>
      <c r="Z715" s="2"/>
      <c r="AA715" s="2"/>
      <c r="AB715" s="2"/>
    </row>
    <row r="716" spans="3:28" ht="12.75" customHeight="1" x14ac:dyDescent="0.25">
      <c r="C716" s="5"/>
      <c r="D716" s="6"/>
      <c r="E716" s="10"/>
      <c r="F716" s="7"/>
      <c r="G716" s="2"/>
      <c r="H716" s="2"/>
      <c r="I716" s="2"/>
      <c r="J716" s="2"/>
      <c r="K716" s="2"/>
      <c r="L716" s="2"/>
      <c r="M716" s="12"/>
      <c r="N716" s="2"/>
      <c r="O716" s="2"/>
      <c r="P716" s="2"/>
      <c r="Q716" s="2"/>
      <c r="R716" s="2"/>
      <c r="S716" s="2"/>
      <c r="T716" s="2"/>
      <c r="U716" s="2"/>
      <c r="V716" s="2"/>
      <c r="W716" s="2"/>
      <c r="X716" s="2"/>
      <c r="Y716" s="2"/>
      <c r="Z716" s="2"/>
      <c r="AA716" s="2"/>
      <c r="AB716" s="2"/>
    </row>
    <row r="717" spans="3:28" ht="12.75" customHeight="1" x14ac:dyDescent="0.25">
      <c r="C717" s="5"/>
      <c r="D717" s="6"/>
      <c r="E717" s="10"/>
      <c r="F717" s="7"/>
      <c r="G717" s="2"/>
      <c r="H717" s="2"/>
      <c r="I717" s="2"/>
      <c r="J717" s="2"/>
      <c r="K717" s="2"/>
      <c r="L717" s="2"/>
      <c r="M717" s="12"/>
      <c r="N717" s="2"/>
      <c r="O717" s="2"/>
      <c r="P717" s="2"/>
      <c r="Q717" s="2"/>
      <c r="R717" s="2"/>
      <c r="S717" s="2"/>
      <c r="T717" s="2"/>
      <c r="U717" s="2"/>
      <c r="V717" s="2"/>
      <c r="W717" s="2"/>
      <c r="X717" s="2"/>
      <c r="Y717" s="2"/>
      <c r="Z717" s="2"/>
      <c r="AA717" s="2"/>
      <c r="AB717" s="2"/>
    </row>
    <row r="718" spans="3:28" ht="12.75" customHeight="1" x14ac:dyDescent="0.25">
      <c r="C718" s="5"/>
      <c r="D718" s="6"/>
      <c r="E718" s="10"/>
      <c r="F718" s="7"/>
      <c r="G718" s="2"/>
      <c r="H718" s="2"/>
      <c r="I718" s="2"/>
      <c r="J718" s="2"/>
      <c r="K718" s="2"/>
      <c r="L718" s="2"/>
      <c r="M718" s="12"/>
      <c r="N718" s="2"/>
      <c r="O718" s="2"/>
      <c r="P718" s="2"/>
      <c r="Q718" s="2"/>
      <c r="R718" s="2"/>
      <c r="S718" s="2"/>
      <c r="T718" s="2"/>
      <c r="U718" s="2"/>
      <c r="V718" s="2"/>
      <c r="W718" s="2"/>
      <c r="X718" s="2"/>
      <c r="Y718" s="2"/>
      <c r="Z718" s="2"/>
      <c r="AA718" s="2"/>
      <c r="AB718" s="2"/>
    </row>
    <row r="719" spans="3:28" ht="12.75" customHeight="1" x14ac:dyDescent="0.25">
      <c r="C719" s="5"/>
      <c r="D719" s="6"/>
      <c r="E719" s="10"/>
      <c r="F719" s="7"/>
      <c r="G719" s="2"/>
      <c r="H719" s="2"/>
      <c r="I719" s="2"/>
      <c r="J719" s="2"/>
      <c r="K719" s="2"/>
      <c r="L719" s="2"/>
      <c r="M719" s="12"/>
      <c r="N719" s="2"/>
      <c r="O719" s="2"/>
      <c r="P719" s="2"/>
      <c r="Q719" s="2"/>
      <c r="R719" s="2"/>
      <c r="S719" s="2"/>
      <c r="T719" s="2"/>
      <c r="U719" s="2"/>
      <c r="V719" s="2"/>
      <c r="W719" s="2"/>
      <c r="X719" s="2"/>
      <c r="Y719" s="2"/>
      <c r="Z719" s="2"/>
      <c r="AA719" s="2"/>
      <c r="AB719" s="2"/>
    </row>
    <row r="720" spans="3:28" ht="12.75" customHeight="1" x14ac:dyDescent="0.25">
      <c r="C720" s="5"/>
      <c r="D720" s="6"/>
      <c r="E720" s="10"/>
      <c r="F720" s="7"/>
      <c r="G720" s="2"/>
      <c r="H720" s="2"/>
      <c r="I720" s="2"/>
      <c r="J720" s="2"/>
      <c r="K720" s="2"/>
      <c r="L720" s="2"/>
      <c r="M720" s="12"/>
      <c r="N720" s="2"/>
      <c r="O720" s="2"/>
      <c r="P720" s="2"/>
      <c r="Q720" s="2"/>
      <c r="R720" s="2"/>
      <c r="S720" s="2"/>
      <c r="T720" s="2"/>
      <c r="U720" s="2"/>
      <c r="V720" s="2"/>
      <c r="W720" s="2"/>
      <c r="X720" s="2"/>
      <c r="Y720" s="2"/>
      <c r="Z720" s="2"/>
      <c r="AA720" s="2"/>
      <c r="AB720" s="2"/>
    </row>
    <row r="721" spans="3:28" ht="12.75" customHeight="1" x14ac:dyDescent="0.25">
      <c r="C721" s="5"/>
      <c r="D721" s="6"/>
      <c r="E721" s="10"/>
      <c r="F721" s="7"/>
      <c r="G721" s="2"/>
      <c r="H721" s="2"/>
      <c r="I721" s="2"/>
      <c r="J721" s="2"/>
      <c r="K721" s="2"/>
      <c r="L721" s="2"/>
      <c r="M721" s="12"/>
      <c r="N721" s="2"/>
      <c r="O721" s="2"/>
      <c r="P721" s="2"/>
      <c r="Q721" s="2"/>
      <c r="R721" s="2"/>
      <c r="S721" s="2"/>
      <c r="T721" s="2"/>
      <c r="U721" s="2"/>
      <c r="V721" s="2"/>
      <c r="W721" s="2"/>
      <c r="X721" s="2"/>
      <c r="Y721" s="2"/>
      <c r="Z721" s="2"/>
      <c r="AA721" s="2"/>
      <c r="AB721" s="2"/>
    </row>
    <row r="722" spans="3:28" ht="12.75" customHeight="1" x14ac:dyDescent="0.25">
      <c r="C722" s="5"/>
      <c r="D722" s="6"/>
      <c r="E722" s="10"/>
      <c r="F722" s="7"/>
      <c r="G722" s="2"/>
      <c r="H722" s="2"/>
      <c r="I722" s="2"/>
      <c r="J722" s="2"/>
      <c r="K722" s="2"/>
      <c r="L722" s="2"/>
      <c r="M722" s="12"/>
      <c r="N722" s="2"/>
      <c r="O722" s="2"/>
      <c r="P722" s="2"/>
      <c r="Q722" s="2"/>
      <c r="R722" s="2"/>
      <c r="S722" s="2"/>
      <c r="T722" s="2"/>
      <c r="U722" s="2"/>
      <c r="V722" s="2"/>
      <c r="W722" s="2"/>
      <c r="X722" s="2"/>
      <c r="Y722" s="2"/>
      <c r="Z722" s="2"/>
      <c r="AA722" s="2"/>
      <c r="AB722" s="2"/>
    </row>
    <row r="723" spans="3:28" ht="12.75" customHeight="1" x14ac:dyDescent="0.25">
      <c r="C723" s="5"/>
      <c r="D723" s="6"/>
      <c r="E723" s="10"/>
      <c r="F723" s="7"/>
      <c r="G723" s="2"/>
      <c r="H723" s="2"/>
      <c r="I723" s="2"/>
      <c r="J723" s="2"/>
      <c r="K723" s="2"/>
      <c r="L723" s="2"/>
      <c r="M723" s="12"/>
      <c r="N723" s="2"/>
      <c r="O723" s="2"/>
      <c r="P723" s="2"/>
      <c r="Q723" s="2"/>
      <c r="R723" s="2"/>
      <c r="S723" s="2"/>
      <c r="T723" s="2"/>
      <c r="U723" s="2"/>
      <c r="V723" s="2"/>
      <c r="W723" s="2"/>
      <c r="X723" s="2"/>
      <c r="Y723" s="2"/>
      <c r="Z723" s="2"/>
      <c r="AA723" s="2"/>
      <c r="AB723" s="2"/>
    </row>
    <row r="724" spans="3:28" ht="12.75" customHeight="1" x14ac:dyDescent="0.25">
      <c r="C724" s="5"/>
      <c r="D724" s="6"/>
      <c r="E724" s="10"/>
      <c r="F724" s="7"/>
      <c r="G724" s="2"/>
      <c r="H724" s="2"/>
      <c r="I724" s="2"/>
      <c r="J724" s="2"/>
      <c r="K724" s="2"/>
      <c r="L724" s="2"/>
      <c r="M724" s="12"/>
      <c r="N724" s="2"/>
      <c r="O724" s="2"/>
      <c r="P724" s="2"/>
      <c r="Q724" s="2"/>
      <c r="R724" s="2"/>
      <c r="S724" s="2"/>
      <c r="T724" s="2"/>
      <c r="U724" s="2"/>
      <c r="V724" s="2"/>
      <c r="W724" s="2"/>
      <c r="X724" s="2"/>
      <c r="Y724" s="2"/>
      <c r="Z724" s="2"/>
      <c r="AA724" s="2"/>
      <c r="AB724" s="2"/>
    </row>
    <row r="725" spans="3:28" ht="12.75" customHeight="1" x14ac:dyDescent="0.25">
      <c r="C725" s="5"/>
      <c r="D725" s="6"/>
      <c r="E725" s="10"/>
      <c r="F725" s="7"/>
      <c r="G725" s="2"/>
      <c r="H725" s="2"/>
      <c r="I725" s="2"/>
      <c r="J725" s="2"/>
      <c r="K725" s="2"/>
      <c r="L725" s="2"/>
      <c r="M725" s="12"/>
      <c r="N725" s="2"/>
      <c r="O725" s="2"/>
      <c r="P725" s="2"/>
      <c r="Q725" s="2"/>
      <c r="R725" s="2"/>
      <c r="S725" s="2"/>
      <c r="T725" s="2"/>
      <c r="U725" s="2"/>
      <c r="V725" s="2"/>
      <c r="W725" s="2"/>
      <c r="X725" s="2"/>
      <c r="Y725" s="2"/>
      <c r="Z725" s="2"/>
      <c r="AA725" s="2"/>
      <c r="AB725" s="2"/>
    </row>
    <row r="726" spans="3:28" ht="12.75" customHeight="1" x14ac:dyDescent="0.25">
      <c r="C726" s="5"/>
      <c r="D726" s="6"/>
      <c r="E726" s="10"/>
      <c r="F726" s="7"/>
      <c r="G726" s="2"/>
      <c r="H726" s="2"/>
      <c r="I726" s="2"/>
      <c r="J726" s="2"/>
      <c r="K726" s="2"/>
      <c r="L726" s="2"/>
      <c r="M726" s="12"/>
      <c r="N726" s="2"/>
      <c r="O726" s="2"/>
      <c r="P726" s="2"/>
      <c r="Q726" s="2"/>
      <c r="R726" s="2"/>
      <c r="S726" s="2"/>
      <c r="T726" s="2"/>
      <c r="U726" s="2"/>
      <c r="V726" s="2"/>
      <c r="W726" s="2"/>
      <c r="X726" s="2"/>
      <c r="Y726" s="2"/>
      <c r="Z726" s="2"/>
      <c r="AA726" s="2"/>
      <c r="AB726" s="2"/>
    </row>
    <row r="727" spans="3:28" ht="12.75" customHeight="1" x14ac:dyDescent="0.25">
      <c r="C727" s="5"/>
      <c r="D727" s="6"/>
      <c r="E727" s="10"/>
      <c r="F727" s="7"/>
      <c r="G727" s="2"/>
      <c r="H727" s="2"/>
      <c r="I727" s="2"/>
      <c r="J727" s="2"/>
      <c r="K727" s="2"/>
      <c r="L727" s="2"/>
      <c r="M727" s="12"/>
      <c r="N727" s="2"/>
      <c r="O727" s="2"/>
      <c r="P727" s="2"/>
      <c r="Q727" s="2"/>
      <c r="R727" s="2"/>
      <c r="S727" s="2"/>
      <c r="T727" s="2"/>
      <c r="U727" s="2"/>
      <c r="V727" s="2"/>
      <c r="W727" s="2"/>
      <c r="X727" s="2"/>
      <c r="Y727" s="2"/>
      <c r="Z727" s="2"/>
      <c r="AA727" s="2"/>
      <c r="AB727" s="2"/>
    </row>
    <row r="728" spans="3:28" ht="12.75" customHeight="1" x14ac:dyDescent="0.25">
      <c r="C728" s="5"/>
      <c r="D728" s="6"/>
      <c r="E728" s="10"/>
      <c r="F728" s="7"/>
      <c r="G728" s="2"/>
      <c r="H728" s="2"/>
      <c r="I728" s="2"/>
      <c r="J728" s="2"/>
      <c r="K728" s="2"/>
      <c r="L728" s="2"/>
      <c r="M728" s="12"/>
      <c r="N728" s="2"/>
      <c r="O728" s="2"/>
      <c r="P728" s="2"/>
      <c r="Q728" s="2"/>
      <c r="R728" s="2"/>
      <c r="S728" s="2"/>
      <c r="T728" s="2"/>
      <c r="U728" s="2"/>
      <c r="V728" s="2"/>
      <c r="W728" s="2"/>
      <c r="X728" s="2"/>
      <c r="Y728" s="2"/>
      <c r="Z728" s="2"/>
      <c r="AA728" s="2"/>
      <c r="AB728" s="2"/>
    </row>
    <row r="729" spans="3:28" ht="12.75" customHeight="1" x14ac:dyDescent="0.25">
      <c r="C729" s="5"/>
      <c r="D729" s="6"/>
      <c r="E729" s="10"/>
      <c r="F729" s="7"/>
      <c r="G729" s="2"/>
      <c r="H729" s="2"/>
      <c r="I729" s="2"/>
      <c r="J729" s="2"/>
      <c r="K729" s="2"/>
      <c r="L729" s="2"/>
      <c r="M729" s="12"/>
      <c r="N729" s="2"/>
      <c r="O729" s="2"/>
      <c r="P729" s="2"/>
      <c r="Q729" s="2"/>
      <c r="R729" s="2"/>
      <c r="S729" s="2"/>
      <c r="T729" s="2"/>
      <c r="U729" s="2"/>
      <c r="V729" s="2"/>
      <c r="W729" s="2"/>
      <c r="X729" s="2"/>
      <c r="Y729" s="2"/>
      <c r="Z729" s="2"/>
      <c r="AA729" s="2"/>
      <c r="AB729" s="2"/>
    </row>
    <row r="730" spans="3:28" ht="12.75" customHeight="1" x14ac:dyDescent="0.25">
      <c r="C730" s="5"/>
      <c r="D730" s="6"/>
      <c r="E730" s="10"/>
      <c r="F730" s="7"/>
      <c r="G730" s="2"/>
      <c r="H730" s="2"/>
      <c r="I730" s="2"/>
      <c r="J730" s="2"/>
      <c r="K730" s="2"/>
      <c r="L730" s="2"/>
      <c r="M730" s="12"/>
      <c r="N730" s="2"/>
      <c r="O730" s="2"/>
      <c r="P730" s="2"/>
      <c r="Q730" s="2"/>
      <c r="R730" s="2"/>
      <c r="S730" s="2"/>
      <c r="T730" s="2"/>
      <c r="U730" s="2"/>
      <c r="V730" s="2"/>
      <c r="W730" s="2"/>
      <c r="X730" s="2"/>
      <c r="Y730" s="2"/>
      <c r="Z730" s="2"/>
      <c r="AA730" s="2"/>
      <c r="AB730" s="2"/>
    </row>
    <row r="731" spans="3:28" ht="12.75" customHeight="1" x14ac:dyDescent="0.25">
      <c r="C731" s="5"/>
      <c r="D731" s="6"/>
      <c r="E731" s="10"/>
      <c r="F731" s="7"/>
      <c r="G731" s="2"/>
      <c r="H731" s="2"/>
      <c r="I731" s="2"/>
      <c r="J731" s="2"/>
      <c r="K731" s="2"/>
      <c r="L731" s="2"/>
      <c r="M731" s="12"/>
      <c r="N731" s="2"/>
      <c r="O731" s="2"/>
      <c r="P731" s="2"/>
      <c r="Q731" s="2"/>
      <c r="R731" s="2"/>
      <c r="S731" s="2"/>
      <c r="T731" s="2"/>
      <c r="U731" s="2"/>
      <c r="V731" s="2"/>
      <c r="W731" s="2"/>
      <c r="X731" s="2"/>
      <c r="Y731" s="2"/>
      <c r="Z731" s="2"/>
      <c r="AA731" s="2"/>
      <c r="AB731" s="2"/>
    </row>
    <row r="732" spans="3:28" ht="12.75" customHeight="1" x14ac:dyDescent="0.25">
      <c r="C732" s="5"/>
      <c r="D732" s="6"/>
      <c r="E732" s="10"/>
      <c r="F732" s="7"/>
      <c r="G732" s="2"/>
      <c r="H732" s="2"/>
      <c r="I732" s="2"/>
      <c r="J732" s="2"/>
      <c r="K732" s="2"/>
      <c r="L732" s="2"/>
      <c r="M732" s="12"/>
      <c r="N732" s="2"/>
      <c r="O732" s="2"/>
      <c r="P732" s="2"/>
      <c r="Q732" s="2"/>
      <c r="R732" s="2"/>
      <c r="S732" s="2"/>
      <c r="T732" s="2"/>
      <c r="U732" s="2"/>
      <c r="V732" s="2"/>
      <c r="W732" s="2"/>
      <c r="X732" s="2"/>
      <c r="Y732" s="2"/>
      <c r="Z732" s="2"/>
      <c r="AA732" s="2"/>
      <c r="AB732" s="2"/>
    </row>
    <row r="733" spans="3:28" ht="12.75" customHeight="1" x14ac:dyDescent="0.25">
      <c r="C733" s="5"/>
      <c r="D733" s="6"/>
      <c r="E733" s="10"/>
      <c r="F733" s="7"/>
      <c r="G733" s="2"/>
      <c r="H733" s="2"/>
      <c r="I733" s="2"/>
      <c r="J733" s="2"/>
      <c r="K733" s="2"/>
      <c r="L733" s="2"/>
      <c r="M733" s="12"/>
      <c r="N733" s="2"/>
      <c r="O733" s="2"/>
      <c r="P733" s="2"/>
      <c r="Q733" s="2"/>
      <c r="R733" s="2"/>
      <c r="S733" s="2"/>
      <c r="T733" s="2"/>
      <c r="U733" s="2"/>
      <c r="V733" s="2"/>
      <c r="W733" s="2"/>
      <c r="X733" s="2"/>
      <c r="Y733" s="2"/>
      <c r="Z733" s="2"/>
      <c r="AA733" s="2"/>
      <c r="AB733" s="2"/>
    </row>
    <row r="734" spans="3:28" ht="12.75" customHeight="1" x14ac:dyDescent="0.25">
      <c r="C734" s="5"/>
      <c r="D734" s="6"/>
      <c r="E734" s="10"/>
      <c r="F734" s="7"/>
      <c r="G734" s="2"/>
      <c r="H734" s="2"/>
      <c r="I734" s="2"/>
      <c r="J734" s="2"/>
      <c r="K734" s="2"/>
      <c r="L734" s="2"/>
      <c r="M734" s="12"/>
      <c r="N734" s="2"/>
      <c r="O734" s="2"/>
      <c r="P734" s="2"/>
      <c r="Q734" s="2"/>
      <c r="R734" s="2"/>
      <c r="S734" s="2"/>
      <c r="T734" s="2"/>
      <c r="U734" s="2"/>
      <c r="V734" s="2"/>
      <c r="W734" s="2"/>
      <c r="X734" s="2"/>
      <c r="Y734" s="2"/>
      <c r="Z734" s="2"/>
      <c r="AA734" s="2"/>
      <c r="AB734" s="2"/>
    </row>
    <row r="735" spans="3:28" ht="12.75" customHeight="1" x14ac:dyDescent="0.25">
      <c r="C735" s="5"/>
      <c r="D735" s="6"/>
      <c r="E735" s="10"/>
      <c r="F735" s="7"/>
      <c r="G735" s="2"/>
      <c r="H735" s="2"/>
      <c r="I735" s="2"/>
      <c r="J735" s="2"/>
      <c r="K735" s="2"/>
      <c r="L735" s="2"/>
      <c r="M735" s="12"/>
      <c r="N735" s="2"/>
      <c r="O735" s="2"/>
      <c r="P735" s="2"/>
      <c r="Q735" s="2"/>
      <c r="R735" s="2"/>
      <c r="S735" s="2"/>
      <c r="T735" s="2"/>
      <c r="U735" s="2"/>
      <c r="V735" s="2"/>
      <c r="W735" s="2"/>
      <c r="X735" s="2"/>
      <c r="Y735" s="2"/>
      <c r="Z735" s="2"/>
      <c r="AA735" s="2"/>
      <c r="AB735" s="2"/>
    </row>
    <row r="736" spans="3:28" ht="12.75" customHeight="1" x14ac:dyDescent="0.25">
      <c r="C736" s="5"/>
      <c r="D736" s="6"/>
      <c r="E736" s="10"/>
      <c r="F736" s="7"/>
      <c r="G736" s="2"/>
      <c r="H736" s="2"/>
      <c r="I736" s="2"/>
      <c r="J736" s="2"/>
      <c r="K736" s="2"/>
      <c r="L736" s="2"/>
      <c r="M736" s="12"/>
      <c r="N736" s="2"/>
      <c r="O736" s="2"/>
      <c r="P736" s="2"/>
      <c r="Q736" s="2"/>
      <c r="R736" s="2"/>
      <c r="S736" s="2"/>
      <c r="T736" s="2"/>
      <c r="U736" s="2"/>
      <c r="V736" s="2"/>
      <c r="W736" s="2"/>
      <c r="X736" s="2"/>
      <c r="Y736" s="2"/>
      <c r="Z736" s="2"/>
      <c r="AA736" s="2"/>
      <c r="AB736" s="2"/>
    </row>
    <row r="737" spans="3:28" ht="12.75" customHeight="1" x14ac:dyDescent="0.25">
      <c r="C737" s="5"/>
      <c r="D737" s="6"/>
      <c r="E737" s="10"/>
      <c r="F737" s="7"/>
      <c r="G737" s="2"/>
      <c r="H737" s="2"/>
      <c r="I737" s="2"/>
      <c r="J737" s="2"/>
      <c r="K737" s="2"/>
      <c r="L737" s="2"/>
      <c r="M737" s="12"/>
      <c r="N737" s="2"/>
      <c r="O737" s="2"/>
      <c r="P737" s="2"/>
      <c r="Q737" s="2"/>
      <c r="R737" s="2"/>
      <c r="S737" s="2"/>
      <c r="T737" s="2"/>
      <c r="U737" s="2"/>
      <c r="V737" s="2"/>
      <c r="W737" s="2"/>
      <c r="X737" s="2"/>
      <c r="Y737" s="2"/>
      <c r="Z737" s="2"/>
      <c r="AA737" s="2"/>
      <c r="AB737" s="2"/>
    </row>
    <row r="738" spans="3:28" ht="12.75" customHeight="1" x14ac:dyDescent="0.25">
      <c r="C738" s="5"/>
      <c r="D738" s="6"/>
      <c r="E738" s="10"/>
      <c r="F738" s="7"/>
      <c r="G738" s="2"/>
      <c r="H738" s="2"/>
      <c r="I738" s="2"/>
      <c r="J738" s="2"/>
      <c r="K738" s="2"/>
      <c r="L738" s="2"/>
      <c r="M738" s="12"/>
      <c r="N738" s="2"/>
      <c r="O738" s="2"/>
      <c r="P738" s="2"/>
      <c r="Q738" s="2"/>
      <c r="R738" s="2"/>
      <c r="S738" s="2"/>
      <c r="T738" s="2"/>
      <c r="U738" s="2"/>
      <c r="V738" s="2"/>
      <c r="W738" s="2"/>
      <c r="X738" s="2"/>
      <c r="Y738" s="2"/>
      <c r="Z738" s="2"/>
      <c r="AA738" s="2"/>
      <c r="AB738" s="2"/>
    </row>
    <row r="739" spans="3:28" ht="12.75" customHeight="1" x14ac:dyDescent="0.25">
      <c r="C739" s="5"/>
      <c r="D739" s="6"/>
      <c r="E739" s="10"/>
      <c r="F739" s="7"/>
      <c r="G739" s="2"/>
      <c r="H739" s="2"/>
      <c r="I739" s="2"/>
      <c r="J739" s="2"/>
      <c r="K739" s="2"/>
      <c r="L739" s="2"/>
      <c r="M739" s="12"/>
      <c r="N739" s="2"/>
      <c r="O739" s="2"/>
      <c r="P739" s="2"/>
      <c r="Q739" s="2"/>
      <c r="R739" s="2"/>
      <c r="S739" s="2"/>
      <c r="T739" s="2"/>
      <c r="U739" s="2"/>
      <c r="V739" s="2"/>
      <c r="W739" s="2"/>
      <c r="X739" s="2"/>
      <c r="Y739" s="2"/>
      <c r="Z739" s="2"/>
      <c r="AA739" s="2"/>
      <c r="AB739" s="2"/>
    </row>
    <row r="740" spans="3:28" ht="12.75" customHeight="1" x14ac:dyDescent="0.25">
      <c r="C740" s="5"/>
      <c r="D740" s="6"/>
      <c r="E740" s="10"/>
      <c r="F740" s="7"/>
      <c r="G740" s="2"/>
      <c r="H740" s="2"/>
      <c r="I740" s="2"/>
      <c r="J740" s="2"/>
      <c r="K740" s="2"/>
      <c r="L740" s="2"/>
      <c r="M740" s="12"/>
      <c r="N740" s="2"/>
      <c r="O740" s="2"/>
      <c r="P740" s="2"/>
      <c r="Q740" s="2"/>
      <c r="R740" s="2"/>
      <c r="S740" s="2"/>
      <c r="T740" s="2"/>
      <c r="U740" s="2"/>
      <c r="V740" s="2"/>
      <c r="W740" s="2"/>
      <c r="X740" s="2"/>
      <c r="Y740" s="2"/>
      <c r="Z740" s="2"/>
      <c r="AA740" s="2"/>
      <c r="AB740" s="2"/>
    </row>
    <row r="741" spans="3:28" ht="12.75" customHeight="1" x14ac:dyDescent="0.25">
      <c r="C741" s="5"/>
      <c r="D741" s="6"/>
      <c r="E741" s="10"/>
      <c r="F741" s="7"/>
      <c r="G741" s="2"/>
      <c r="H741" s="2"/>
      <c r="I741" s="2"/>
      <c r="J741" s="2"/>
      <c r="K741" s="2"/>
      <c r="L741" s="2"/>
      <c r="M741" s="12"/>
      <c r="N741" s="2"/>
      <c r="O741" s="2"/>
      <c r="P741" s="2"/>
      <c r="Q741" s="2"/>
      <c r="R741" s="2"/>
      <c r="S741" s="2"/>
      <c r="T741" s="2"/>
      <c r="U741" s="2"/>
      <c r="V741" s="2"/>
      <c r="W741" s="2"/>
      <c r="X741" s="2"/>
      <c r="Y741" s="2"/>
      <c r="Z741" s="2"/>
      <c r="AA741" s="2"/>
      <c r="AB741" s="2"/>
    </row>
    <row r="742" spans="3:28" ht="12.75" customHeight="1" x14ac:dyDescent="0.25">
      <c r="C742" s="5"/>
      <c r="D742" s="6"/>
      <c r="E742" s="10"/>
      <c r="F742" s="7"/>
      <c r="G742" s="2"/>
      <c r="H742" s="2"/>
      <c r="I742" s="2"/>
      <c r="J742" s="2"/>
      <c r="K742" s="2"/>
      <c r="L742" s="2"/>
      <c r="M742" s="12"/>
      <c r="N742" s="2"/>
      <c r="O742" s="2"/>
      <c r="P742" s="2"/>
      <c r="Q742" s="2"/>
      <c r="R742" s="2"/>
      <c r="S742" s="2"/>
      <c r="T742" s="2"/>
      <c r="U742" s="2"/>
      <c r="V742" s="2"/>
      <c r="W742" s="2"/>
      <c r="X742" s="2"/>
      <c r="Y742" s="2"/>
      <c r="Z742" s="2"/>
      <c r="AA742" s="2"/>
      <c r="AB742" s="2"/>
    </row>
    <row r="743" spans="3:28" ht="12.75" customHeight="1" x14ac:dyDescent="0.25">
      <c r="C743" s="5"/>
      <c r="D743" s="6"/>
      <c r="E743" s="10"/>
      <c r="F743" s="7"/>
      <c r="G743" s="2"/>
      <c r="H743" s="2"/>
      <c r="I743" s="2"/>
      <c r="J743" s="2"/>
      <c r="K743" s="2"/>
      <c r="L743" s="2"/>
      <c r="M743" s="12"/>
      <c r="N743" s="2"/>
      <c r="O743" s="2"/>
      <c r="P743" s="2"/>
      <c r="Q743" s="2"/>
      <c r="R743" s="2"/>
      <c r="S743" s="2"/>
      <c r="T743" s="2"/>
      <c r="U743" s="2"/>
      <c r="V743" s="2"/>
      <c r="W743" s="2"/>
      <c r="X743" s="2"/>
      <c r="Y743" s="2"/>
      <c r="Z743" s="2"/>
      <c r="AA743" s="2"/>
      <c r="AB743" s="2"/>
    </row>
    <row r="744" spans="3:28" ht="12.75" customHeight="1" x14ac:dyDescent="0.25">
      <c r="C744" s="5"/>
      <c r="D744" s="6"/>
      <c r="E744" s="10"/>
      <c r="F744" s="7"/>
      <c r="G744" s="2"/>
      <c r="H744" s="2"/>
      <c r="I744" s="2"/>
      <c r="J744" s="2"/>
      <c r="K744" s="2"/>
      <c r="L744" s="2"/>
      <c r="M744" s="12"/>
      <c r="N744" s="2"/>
      <c r="O744" s="2"/>
      <c r="P744" s="2"/>
      <c r="Q744" s="2"/>
      <c r="R744" s="2"/>
      <c r="S744" s="2"/>
      <c r="T744" s="2"/>
      <c r="U744" s="2"/>
      <c r="V744" s="2"/>
      <c r="W744" s="2"/>
      <c r="X744" s="2"/>
      <c r="Y744" s="2"/>
      <c r="Z744" s="2"/>
      <c r="AA744" s="2"/>
      <c r="AB744" s="2"/>
    </row>
    <row r="745" spans="3:28" ht="12.75" customHeight="1" x14ac:dyDescent="0.25">
      <c r="C745" s="5"/>
      <c r="D745" s="6"/>
      <c r="E745" s="10"/>
      <c r="F745" s="7"/>
      <c r="G745" s="2"/>
      <c r="H745" s="2"/>
      <c r="I745" s="2"/>
      <c r="J745" s="2"/>
      <c r="K745" s="2"/>
      <c r="L745" s="2"/>
      <c r="M745" s="12"/>
      <c r="N745" s="2"/>
      <c r="O745" s="2"/>
      <c r="P745" s="2"/>
      <c r="Q745" s="2"/>
      <c r="R745" s="2"/>
      <c r="S745" s="2"/>
      <c r="T745" s="2"/>
      <c r="U745" s="2"/>
      <c r="V745" s="2"/>
      <c r="W745" s="2"/>
      <c r="X745" s="2"/>
      <c r="Y745" s="2"/>
      <c r="Z745" s="2"/>
      <c r="AA745" s="2"/>
      <c r="AB745" s="2"/>
    </row>
    <row r="746" spans="3:28" ht="12.75" customHeight="1" x14ac:dyDescent="0.25">
      <c r="C746" s="5"/>
      <c r="D746" s="6"/>
      <c r="E746" s="10"/>
      <c r="F746" s="7"/>
      <c r="G746" s="2"/>
      <c r="H746" s="2"/>
      <c r="I746" s="2"/>
      <c r="J746" s="2"/>
      <c r="K746" s="2"/>
      <c r="L746" s="2"/>
      <c r="M746" s="12"/>
      <c r="N746" s="2"/>
      <c r="O746" s="2"/>
      <c r="P746" s="2"/>
      <c r="Q746" s="2"/>
      <c r="R746" s="2"/>
      <c r="S746" s="2"/>
      <c r="T746" s="2"/>
      <c r="U746" s="2"/>
      <c r="V746" s="2"/>
      <c r="W746" s="2"/>
      <c r="X746" s="2"/>
      <c r="Y746" s="2"/>
      <c r="Z746" s="2"/>
      <c r="AA746" s="2"/>
      <c r="AB746" s="2"/>
    </row>
    <row r="747" spans="3:28" ht="12.75" customHeight="1" x14ac:dyDescent="0.25">
      <c r="C747" s="5"/>
      <c r="D747" s="6"/>
      <c r="E747" s="10"/>
      <c r="F747" s="7"/>
      <c r="G747" s="2"/>
      <c r="H747" s="2"/>
      <c r="I747" s="2"/>
      <c r="J747" s="2"/>
      <c r="K747" s="2"/>
      <c r="L747" s="2"/>
      <c r="M747" s="12"/>
      <c r="N747" s="2"/>
      <c r="O747" s="2"/>
      <c r="P747" s="2"/>
      <c r="Q747" s="2"/>
      <c r="R747" s="2"/>
      <c r="S747" s="2"/>
      <c r="T747" s="2"/>
      <c r="U747" s="2"/>
      <c r="V747" s="2"/>
      <c r="W747" s="2"/>
      <c r="X747" s="2"/>
      <c r="Y747" s="2"/>
      <c r="Z747" s="2"/>
      <c r="AA747" s="2"/>
      <c r="AB747" s="2"/>
    </row>
    <row r="748" spans="3:28" ht="12.75" customHeight="1" x14ac:dyDescent="0.25">
      <c r="C748" s="5"/>
      <c r="D748" s="6"/>
      <c r="E748" s="10"/>
      <c r="F748" s="7"/>
      <c r="G748" s="2"/>
      <c r="H748" s="2"/>
      <c r="I748" s="2"/>
      <c r="J748" s="2"/>
      <c r="K748" s="2"/>
      <c r="L748" s="2"/>
      <c r="M748" s="12"/>
      <c r="N748" s="2"/>
      <c r="O748" s="2"/>
      <c r="P748" s="2"/>
      <c r="Q748" s="2"/>
      <c r="R748" s="2"/>
      <c r="S748" s="2"/>
      <c r="T748" s="2"/>
      <c r="U748" s="2"/>
      <c r="V748" s="2"/>
      <c r="W748" s="2"/>
      <c r="X748" s="2"/>
      <c r="Y748" s="2"/>
      <c r="Z748" s="2"/>
      <c r="AA748" s="2"/>
      <c r="AB748" s="2"/>
    </row>
    <row r="749" spans="3:28" ht="12.75" customHeight="1" x14ac:dyDescent="0.25">
      <c r="C749" s="5"/>
      <c r="D749" s="6"/>
      <c r="E749" s="10"/>
      <c r="F749" s="7"/>
      <c r="G749" s="2"/>
      <c r="H749" s="2"/>
      <c r="I749" s="2"/>
      <c r="J749" s="2"/>
      <c r="K749" s="2"/>
      <c r="L749" s="2"/>
      <c r="M749" s="12"/>
      <c r="N749" s="2"/>
      <c r="O749" s="2"/>
      <c r="P749" s="2"/>
      <c r="Q749" s="2"/>
      <c r="R749" s="2"/>
      <c r="S749" s="2"/>
      <c r="T749" s="2"/>
      <c r="U749" s="2"/>
      <c r="V749" s="2"/>
      <c r="W749" s="2"/>
      <c r="X749" s="2"/>
      <c r="Y749" s="2"/>
      <c r="Z749" s="2"/>
      <c r="AA749" s="2"/>
      <c r="AB749" s="2"/>
    </row>
    <row r="750" spans="3:28" ht="12.75" customHeight="1" x14ac:dyDescent="0.25">
      <c r="C750" s="5"/>
      <c r="D750" s="6"/>
      <c r="E750" s="10"/>
      <c r="F750" s="7"/>
      <c r="G750" s="2"/>
      <c r="H750" s="2"/>
      <c r="I750" s="2"/>
      <c r="J750" s="2"/>
      <c r="K750" s="2"/>
      <c r="L750" s="2"/>
      <c r="M750" s="12"/>
      <c r="N750" s="2"/>
      <c r="O750" s="2"/>
      <c r="P750" s="2"/>
      <c r="Q750" s="2"/>
      <c r="R750" s="2"/>
      <c r="S750" s="2"/>
      <c r="T750" s="2"/>
      <c r="U750" s="2"/>
      <c r="V750" s="2"/>
      <c r="W750" s="2"/>
      <c r="X750" s="2"/>
      <c r="Y750" s="2"/>
      <c r="Z750" s="2"/>
      <c r="AA750" s="2"/>
      <c r="AB750" s="2"/>
    </row>
    <row r="751" spans="3:28" ht="12.75" customHeight="1" x14ac:dyDescent="0.25">
      <c r="C751" s="5"/>
      <c r="D751" s="6"/>
      <c r="E751" s="10"/>
      <c r="F751" s="7"/>
      <c r="G751" s="2"/>
      <c r="H751" s="2"/>
      <c r="I751" s="2"/>
      <c r="J751" s="2"/>
      <c r="K751" s="2"/>
      <c r="L751" s="2"/>
      <c r="M751" s="12"/>
      <c r="N751" s="2"/>
      <c r="O751" s="2"/>
      <c r="P751" s="2"/>
      <c r="Q751" s="2"/>
      <c r="R751" s="2"/>
      <c r="S751" s="2"/>
      <c r="T751" s="2"/>
      <c r="U751" s="2"/>
      <c r="V751" s="2"/>
      <c r="W751" s="2"/>
      <c r="X751" s="2"/>
      <c r="Y751" s="2"/>
      <c r="Z751" s="2"/>
      <c r="AA751" s="2"/>
      <c r="AB751" s="2"/>
    </row>
    <row r="752" spans="3:28" ht="12.75" customHeight="1" x14ac:dyDescent="0.25">
      <c r="C752" s="5"/>
      <c r="D752" s="6"/>
      <c r="E752" s="10"/>
      <c r="F752" s="7"/>
      <c r="G752" s="2"/>
      <c r="H752" s="2"/>
      <c r="I752" s="2"/>
      <c r="J752" s="2"/>
      <c r="K752" s="2"/>
      <c r="L752" s="2"/>
      <c r="M752" s="12"/>
      <c r="N752" s="2"/>
      <c r="O752" s="2"/>
      <c r="P752" s="2"/>
      <c r="Q752" s="2"/>
      <c r="R752" s="2"/>
      <c r="S752" s="2"/>
      <c r="T752" s="2"/>
      <c r="U752" s="2"/>
      <c r="V752" s="2"/>
      <c r="W752" s="2"/>
      <c r="X752" s="2"/>
      <c r="Y752" s="2"/>
      <c r="Z752" s="2"/>
      <c r="AA752" s="2"/>
      <c r="AB752" s="2"/>
    </row>
    <row r="753" spans="3:28" ht="12.75" customHeight="1" x14ac:dyDescent="0.25">
      <c r="C753" s="5"/>
      <c r="D753" s="6"/>
      <c r="E753" s="10"/>
      <c r="F753" s="7"/>
      <c r="G753" s="2"/>
      <c r="H753" s="2"/>
      <c r="I753" s="2"/>
      <c r="J753" s="2"/>
      <c r="K753" s="2"/>
      <c r="L753" s="2"/>
      <c r="M753" s="12"/>
      <c r="N753" s="2"/>
      <c r="O753" s="2"/>
      <c r="P753" s="2"/>
      <c r="Q753" s="2"/>
      <c r="R753" s="2"/>
      <c r="S753" s="2"/>
      <c r="T753" s="2"/>
      <c r="U753" s="2"/>
      <c r="V753" s="2"/>
      <c r="W753" s="2"/>
      <c r="X753" s="2"/>
      <c r="Y753" s="2"/>
      <c r="Z753" s="2"/>
      <c r="AA753" s="2"/>
      <c r="AB753" s="2"/>
    </row>
    <row r="754" spans="3:28" ht="12.75" customHeight="1" x14ac:dyDescent="0.25">
      <c r="C754" s="5"/>
      <c r="D754" s="6"/>
      <c r="E754" s="10"/>
      <c r="F754" s="7"/>
      <c r="G754" s="2"/>
      <c r="H754" s="2"/>
      <c r="I754" s="2"/>
      <c r="J754" s="2"/>
      <c r="K754" s="2"/>
      <c r="L754" s="2"/>
      <c r="M754" s="12"/>
      <c r="N754" s="2"/>
      <c r="O754" s="2"/>
      <c r="P754" s="2"/>
      <c r="Q754" s="2"/>
      <c r="R754" s="2"/>
      <c r="S754" s="2"/>
      <c r="T754" s="2"/>
      <c r="U754" s="2"/>
      <c r="V754" s="2"/>
      <c r="W754" s="2"/>
      <c r="X754" s="2"/>
      <c r="Y754" s="2"/>
      <c r="Z754" s="2"/>
      <c r="AA754" s="2"/>
      <c r="AB754" s="2"/>
    </row>
    <row r="755" spans="3:28" ht="12.75" customHeight="1" x14ac:dyDescent="0.25">
      <c r="C755" s="5"/>
      <c r="D755" s="6"/>
      <c r="E755" s="10"/>
      <c r="F755" s="7"/>
      <c r="G755" s="2"/>
      <c r="H755" s="2"/>
      <c r="I755" s="2"/>
      <c r="J755" s="2"/>
      <c r="K755" s="2"/>
      <c r="L755" s="2"/>
      <c r="M755" s="12"/>
      <c r="N755" s="2"/>
      <c r="O755" s="2"/>
      <c r="P755" s="2"/>
      <c r="Q755" s="2"/>
      <c r="R755" s="2"/>
      <c r="S755" s="2"/>
      <c r="T755" s="2"/>
      <c r="U755" s="2"/>
      <c r="V755" s="2"/>
      <c r="W755" s="2"/>
      <c r="X755" s="2"/>
      <c r="Y755" s="2"/>
      <c r="Z755" s="2"/>
      <c r="AA755" s="2"/>
      <c r="AB755" s="2"/>
    </row>
    <row r="756" spans="3:28" ht="12.75" customHeight="1" x14ac:dyDescent="0.25">
      <c r="C756" s="5"/>
      <c r="D756" s="6"/>
      <c r="E756" s="10"/>
      <c r="F756" s="7"/>
      <c r="G756" s="2"/>
      <c r="H756" s="2"/>
      <c r="I756" s="2"/>
      <c r="J756" s="2"/>
      <c r="K756" s="2"/>
      <c r="L756" s="2"/>
      <c r="M756" s="12"/>
      <c r="N756" s="2"/>
      <c r="O756" s="2"/>
      <c r="P756" s="2"/>
      <c r="Q756" s="2"/>
      <c r="R756" s="2"/>
      <c r="S756" s="2"/>
      <c r="T756" s="2"/>
      <c r="U756" s="2"/>
      <c r="V756" s="2"/>
      <c r="W756" s="2"/>
      <c r="X756" s="2"/>
      <c r="Y756" s="2"/>
      <c r="Z756" s="2"/>
      <c r="AA756" s="2"/>
      <c r="AB756" s="2"/>
    </row>
    <row r="757" spans="3:28" ht="12.75" customHeight="1" x14ac:dyDescent="0.25">
      <c r="C757" s="5"/>
      <c r="D757" s="6"/>
      <c r="E757" s="10"/>
      <c r="F757" s="7"/>
      <c r="G757" s="2"/>
      <c r="H757" s="2"/>
      <c r="I757" s="2"/>
      <c r="J757" s="2"/>
      <c r="K757" s="2"/>
      <c r="L757" s="2"/>
      <c r="M757" s="12"/>
      <c r="N757" s="2"/>
      <c r="O757" s="2"/>
      <c r="P757" s="2"/>
      <c r="Q757" s="2"/>
      <c r="R757" s="2"/>
      <c r="S757" s="2"/>
      <c r="T757" s="2"/>
      <c r="U757" s="2"/>
      <c r="V757" s="2"/>
      <c r="W757" s="2"/>
      <c r="X757" s="2"/>
      <c r="Y757" s="2"/>
      <c r="Z757" s="2"/>
      <c r="AA757" s="2"/>
      <c r="AB757" s="2"/>
    </row>
    <row r="758" spans="3:28" ht="12.75" customHeight="1" x14ac:dyDescent="0.25">
      <c r="C758" s="5"/>
      <c r="D758" s="6"/>
      <c r="E758" s="10"/>
      <c r="F758" s="7"/>
      <c r="G758" s="2"/>
      <c r="H758" s="2"/>
      <c r="I758" s="2"/>
      <c r="J758" s="2"/>
      <c r="K758" s="2"/>
      <c r="L758" s="2"/>
      <c r="M758" s="12"/>
      <c r="N758" s="2"/>
      <c r="O758" s="2"/>
      <c r="P758" s="2"/>
      <c r="Q758" s="2"/>
      <c r="R758" s="2"/>
      <c r="S758" s="2"/>
      <c r="T758" s="2"/>
      <c r="U758" s="2"/>
      <c r="V758" s="2"/>
      <c r="W758" s="2"/>
      <c r="X758" s="2"/>
      <c r="Y758" s="2"/>
      <c r="Z758" s="2"/>
      <c r="AA758" s="2"/>
      <c r="AB758" s="2"/>
    </row>
    <row r="759" spans="3:28" ht="12.75" customHeight="1" x14ac:dyDescent="0.25">
      <c r="C759" s="5"/>
      <c r="D759" s="6"/>
      <c r="E759" s="10"/>
      <c r="F759" s="7"/>
      <c r="G759" s="2"/>
      <c r="H759" s="2"/>
      <c r="I759" s="2"/>
      <c r="J759" s="2"/>
      <c r="K759" s="2"/>
      <c r="L759" s="2"/>
      <c r="M759" s="12"/>
      <c r="N759" s="2"/>
      <c r="O759" s="2"/>
      <c r="P759" s="2"/>
      <c r="Q759" s="2"/>
      <c r="R759" s="2"/>
      <c r="S759" s="2"/>
      <c r="T759" s="2"/>
      <c r="U759" s="2"/>
      <c r="V759" s="2"/>
      <c r="W759" s="2"/>
      <c r="X759" s="2"/>
      <c r="Y759" s="2"/>
      <c r="Z759" s="2"/>
      <c r="AA759" s="2"/>
      <c r="AB759" s="2"/>
    </row>
    <row r="760" spans="3:28" ht="12.75" customHeight="1" x14ac:dyDescent="0.25">
      <c r="C760" s="5"/>
      <c r="D760" s="6"/>
      <c r="E760" s="10"/>
      <c r="F760" s="7"/>
      <c r="G760" s="2"/>
      <c r="H760" s="2"/>
      <c r="I760" s="2"/>
      <c r="J760" s="2"/>
      <c r="K760" s="2"/>
      <c r="L760" s="2"/>
      <c r="M760" s="12"/>
      <c r="N760" s="2"/>
      <c r="O760" s="2"/>
      <c r="P760" s="2"/>
      <c r="Q760" s="2"/>
      <c r="R760" s="2"/>
      <c r="S760" s="2"/>
      <c r="T760" s="2"/>
      <c r="U760" s="2"/>
      <c r="V760" s="2"/>
      <c r="W760" s="2"/>
      <c r="X760" s="2"/>
      <c r="Y760" s="2"/>
      <c r="Z760" s="2"/>
      <c r="AA760" s="2"/>
      <c r="AB760" s="2"/>
    </row>
    <row r="761" spans="3:28" ht="12.75" customHeight="1" x14ac:dyDescent="0.25">
      <c r="C761" s="5"/>
      <c r="D761" s="6"/>
      <c r="E761" s="10"/>
      <c r="F761" s="7"/>
      <c r="G761" s="2"/>
      <c r="H761" s="2"/>
      <c r="I761" s="2"/>
      <c r="J761" s="2"/>
      <c r="K761" s="2"/>
      <c r="L761" s="2"/>
      <c r="M761" s="12"/>
      <c r="N761" s="2"/>
      <c r="O761" s="2"/>
      <c r="P761" s="2"/>
      <c r="Q761" s="2"/>
      <c r="R761" s="2"/>
      <c r="S761" s="2"/>
      <c r="T761" s="2"/>
      <c r="U761" s="2"/>
      <c r="V761" s="2"/>
      <c r="W761" s="2"/>
      <c r="X761" s="2"/>
      <c r="Y761" s="2"/>
      <c r="Z761" s="2"/>
      <c r="AA761" s="2"/>
      <c r="AB761" s="2"/>
    </row>
    <row r="762" spans="3:28" ht="12.75" customHeight="1" x14ac:dyDescent="0.25">
      <c r="C762" s="5"/>
      <c r="D762" s="6"/>
      <c r="E762" s="10"/>
      <c r="F762" s="7"/>
      <c r="G762" s="2"/>
      <c r="H762" s="2"/>
      <c r="I762" s="2"/>
      <c r="J762" s="2"/>
      <c r="K762" s="2"/>
      <c r="L762" s="2"/>
      <c r="M762" s="12"/>
      <c r="N762" s="2"/>
      <c r="O762" s="2"/>
      <c r="P762" s="2"/>
      <c r="Q762" s="2"/>
      <c r="R762" s="2"/>
      <c r="S762" s="2"/>
      <c r="T762" s="2"/>
      <c r="U762" s="2"/>
      <c r="V762" s="2"/>
      <c r="W762" s="2"/>
      <c r="X762" s="2"/>
      <c r="Y762" s="2"/>
      <c r="Z762" s="2"/>
      <c r="AA762" s="2"/>
      <c r="AB762" s="2"/>
    </row>
    <row r="763" spans="3:28" ht="12.75" customHeight="1" x14ac:dyDescent="0.25">
      <c r="C763" s="5"/>
      <c r="D763" s="6"/>
      <c r="E763" s="10"/>
      <c r="F763" s="7"/>
      <c r="G763" s="2"/>
      <c r="H763" s="2"/>
      <c r="I763" s="2"/>
      <c r="J763" s="2"/>
      <c r="K763" s="2"/>
      <c r="L763" s="2"/>
      <c r="M763" s="12"/>
      <c r="N763" s="2"/>
      <c r="O763" s="2"/>
      <c r="P763" s="2"/>
      <c r="Q763" s="2"/>
      <c r="R763" s="2"/>
      <c r="S763" s="2"/>
      <c r="T763" s="2"/>
      <c r="U763" s="2"/>
      <c r="V763" s="2"/>
      <c r="W763" s="2"/>
      <c r="X763" s="2"/>
      <c r="Y763" s="2"/>
      <c r="Z763" s="2"/>
      <c r="AA763" s="2"/>
      <c r="AB763" s="2"/>
    </row>
    <row r="764" spans="3:28" ht="12.75" customHeight="1" x14ac:dyDescent="0.25">
      <c r="C764" s="5"/>
      <c r="D764" s="6"/>
      <c r="E764" s="10"/>
      <c r="F764" s="7"/>
      <c r="G764" s="2"/>
      <c r="H764" s="2"/>
      <c r="I764" s="2"/>
      <c r="J764" s="2"/>
      <c r="K764" s="2"/>
      <c r="L764" s="2"/>
      <c r="M764" s="12"/>
      <c r="N764" s="2"/>
      <c r="O764" s="2"/>
      <c r="P764" s="2"/>
      <c r="Q764" s="2"/>
      <c r="R764" s="2"/>
      <c r="S764" s="2"/>
      <c r="T764" s="2"/>
      <c r="U764" s="2"/>
      <c r="V764" s="2"/>
      <c r="W764" s="2"/>
      <c r="X764" s="2"/>
      <c r="Y764" s="2"/>
      <c r="Z764" s="2"/>
      <c r="AA764" s="2"/>
      <c r="AB764" s="2"/>
    </row>
    <row r="765" spans="3:28" ht="12.75" customHeight="1" x14ac:dyDescent="0.25">
      <c r="C765" s="5"/>
      <c r="D765" s="6"/>
      <c r="E765" s="10"/>
      <c r="F765" s="7"/>
      <c r="G765" s="2"/>
      <c r="H765" s="2"/>
      <c r="I765" s="2"/>
      <c r="J765" s="2"/>
      <c r="K765" s="2"/>
      <c r="L765" s="2"/>
      <c r="M765" s="12"/>
      <c r="N765" s="2"/>
      <c r="O765" s="2"/>
      <c r="P765" s="2"/>
      <c r="Q765" s="2"/>
      <c r="R765" s="2"/>
      <c r="S765" s="2"/>
      <c r="T765" s="2"/>
      <c r="U765" s="2"/>
      <c r="V765" s="2"/>
      <c r="W765" s="2"/>
      <c r="X765" s="2"/>
      <c r="Y765" s="2"/>
      <c r="Z765" s="2"/>
      <c r="AA765" s="2"/>
      <c r="AB765" s="2"/>
    </row>
    <row r="766" spans="3:28" ht="12.75" customHeight="1" x14ac:dyDescent="0.25">
      <c r="C766" s="5"/>
      <c r="D766" s="6"/>
      <c r="E766" s="10"/>
      <c r="F766" s="7"/>
      <c r="G766" s="2"/>
      <c r="H766" s="2"/>
      <c r="I766" s="2"/>
      <c r="J766" s="2"/>
      <c r="K766" s="2"/>
      <c r="L766" s="2"/>
      <c r="M766" s="12"/>
      <c r="N766" s="2"/>
      <c r="O766" s="2"/>
      <c r="P766" s="2"/>
      <c r="Q766" s="2"/>
      <c r="R766" s="2"/>
      <c r="S766" s="2"/>
      <c r="T766" s="2"/>
      <c r="U766" s="2"/>
      <c r="V766" s="2"/>
      <c r="W766" s="2"/>
      <c r="X766" s="2"/>
      <c r="Y766" s="2"/>
      <c r="Z766" s="2"/>
      <c r="AA766" s="2"/>
      <c r="AB766" s="2"/>
    </row>
    <row r="767" spans="3:28" ht="12.75" customHeight="1" x14ac:dyDescent="0.25">
      <c r="C767" s="5"/>
      <c r="D767" s="6"/>
      <c r="E767" s="10"/>
      <c r="F767" s="7"/>
      <c r="G767" s="2"/>
      <c r="H767" s="2"/>
      <c r="I767" s="2"/>
      <c r="J767" s="2"/>
      <c r="K767" s="2"/>
      <c r="L767" s="2"/>
      <c r="M767" s="12"/>
      <c r="N767" s="2"/>
      <c r="O767" s="2"/>
      <c r="P767" s="2"/>
      <c r="Q767" s="2"/>
      <c r="R767" s="2"/>
      <c r="S767" s="2"/>
      <c r="T767" s="2"/>
      <c r="U767" s="2"/>
      <c r="V767" s="2"/>
      <c r="W767" s="2"/>
      <c r="X767" s="2"/>
      <c r="Y767" s="2"/>
      <c r="Z767" s="2"/>
      <c r="AA767" s="2"/>
      <c r="AB767" s="2"/>
    </row>
    <row r="768" spans="3:28" ht="12.75" customHeight="1" x14ac:dyDescent="0.25">
      <c r="C768" s="5"/>
      <c r="D768" s="6"/>
      <c r="E768" s="10"/>
      <c r="F768" s="7"/>
      <c r="G768" s="2"/>
      <c r="H768" s="2"/>
      <c r="I768" s="2"/>
      <c r="J768" s="2"/>
      <c r="K768" s="2"/>
      <c r="L768" s="2"/>
      <c r="M768" s="12"/>
      <c r="N768" s="2"/>
      <c r="O768" s="2"/>
      <c r="P768" s="2"/>
      <c r="Q768" s="2"/>
      <c r="R768" s="2"/>
      <c r="S768" s="2"/>
      <c r="T768" s="2"/>
      <c r="U768" s="2"/>
      <c r="V768" s="2"/>
      <c r="W768" s="2"/>
      <c r="X768" s="2"/>
      <c r="Y768" s="2"/>
      <c r="Z768" s="2"/>
      <c r="AA768" s="2"/>
      <c r="AB768" s="2"/>
    </row>
    <row r="769" spans="3:28" ht="12.75" customHeight="1" x14ac:dyDescent="0.25">
      <c r="C769" s="5"/>
      <c r="D769" s="6"/>
      <c r="E769" s="10"/>
      <c r="F769" s="7"/>
      <c r="G769" s="2"/>
      <c r="H769" s="2"/>
      <c r="I769" s="2"/>
      <c r="J769" s="2"/>
      <c r="K769" s="2"/>
      <c r="L769" s="2"/>
      <c r="M769" s="12"/>
      <c r="N769" s="2"/>
      <c r="O769" s="2"/>
      <c r="P769" s="2"/>
      <c r="Q769" s="2"/>
      <c r="R769" s="2"/>
      <c r="S769" s="2"/>
      <c r="T769" s="2"/>
      <c r="U769" s="2"/>
      <c r="V769" s="2"/>
      <c r="W769" s="2"/>
      <c r="X769" s="2"/>
      <c r="Y769" s="2"/>
      <c r="Z769" s="2"/>
      <c r="AA769" s="2"/>
      <c r="AB769" s="2"/>
    </row>
    <row r="770" spans="3:28" ht="12.75" customHeight="1" x14ac:dyDescent="0.25">
      <c r="C770" s="5"/>
      <c r="D770" s="6"/>
      <c r="E770" s="10"/>
      <c r="F770" s="7"/>
      <c r="G770" s="2"/>
      <c r="H770" s="2"/>
      <c r="I770" s="2"/>
      <c r="J770" s="2"/>
      <c r="K770" s="2"/>
      <c r="L770" s="2"/>
      <c r="M770" s="12"/>
      <c r="N770" s="2"/>
      <c r="O770" s="2"/>
      <c r="P770" s="2"/>
      <c r="Q770" s="2"/>
      <c r="R770" s="2"/>
      <c r="S770" s="2"/>
      <c r="T770" s="2"/>
      <c r="U770" s="2"/>
      <c r="V770" s="2"/>
      <c r="W770" s="2"/>
      <c r="X770" s="2"/>
      <c r="Y770" s="2"/>
      <c r="Z770" s="2"/>
      <c r="AA770" s="2"/>
      <c r="AB770" s="2"/>
    </row>
    <row r="771" spans="3:28" ht="12.75" customHeight="1" x14ac:dyDescent="0.25">
      <c r="C771" s="5"/>
      <c r="D771" s="6"/>
      <c r="E771" s="10"/>
      <c r="F771" s="7"/>
      <c r="G771" s="2"/>
      <c r="H771" s="2"/>
      <c r="I771" s="2"/>
      <c r="J771" s="2"/>
      <c r="K771" s="2"/>
      <c r="L771" s="2"/>
      <c r="M771" s="12"/>
      <c r="N771" s="2"/>
      <c r="O771" s="2"/>
      <c r="P771" s="2"/>
      <c r="Q771" s="2"/>
      <c r="R771" s="2"/>
      <c r="S771" s="2"/>
      <c r="T771" s="2"/>
      <c r="U771" s="2"/>
      <c r="V771" s="2"/>
      <c r="W771" s="2"/>
      <c r="X771" s="2"/>
      <c r="Y771" s="2"/>
      <c r="Z771" s="2"/>
      <c r="AA771" s="2"/>
      <c r="AB771" s="2"/>
    </row>
    <row r="772" spans="3:28" ht="12.75" customHeight="1" x14ac:dyDescent="0.25">
      <c r="C772" s="5"/>
      <c r="D772" s="6"/>
      <c r="E772" s="10"/>
      <c r="F772" s="7"/>
      <c r="G772" s="2"/>
      <c r="H772" s="2"/>
      <c r="I772" s="2"/>
      <c r="J772" s="2"/>
      <c r="K772" s="2"/>
      <c r="L772" s="2"/>
      <c r="M772" s="12"/>
      <c r="N772" s="2"/>
      <c r="O772" s="2"/>
      <c r="P772" s="2"/>
      <c r="Q772" s="2"/>
      <c r="R772" s="2"/>
      <c r="S772" s="2"/>
      <c r="T772" s="2"/>
      <c r="U772" s="2"/>
      <c r="V772" s="2"/>
      <c r="W772" s="2"/>
      <c r="X772" s="2"/>
      <c r="Y772" s="2"/>
      <c r="Z772" s="2"/>
      <c r="AA772" s="2"/>
      <c r="AB772" s="2"/>
    </row>
    <row r="773" spans="3:28" ht="12.75" customHeight="1" x14ac:dyDescent="0.25">
      <c r="C773" s="5"/>
      <c r="D773" s="6"/>
      <c r="E773" s="10"/>
      <c r="F773" s="7"/>
      <c r="G773" s="2"/>
      <c r="H773" s="2"/>
      <c r="I773" s="2"/>
      <c r="J773" s="2"/>
      <c r="K773" s="2"/>
      <c r="L773" s="2"/>
      <c r="M773" s="12"/>
      <c r="N773" s="2"/>
      <c r="O773" s="2"/>
      <c r="P773" s="2"/>
      <c r="Q773" s="2"/>
      <c r="R773" s="2"/>
      <c r="S773" s="2"/>
      <c r="T773" s="2"/>
      <c r="U773" s="2"/>
      <c r="V773" s="2"/>
      <c r="W773" s="2"/>
      <c r="X773" s="2"/>
      <c r="Y773" s="2"/>
      <c r="Z773" s="2"/>
      <c r="AA773" s="2"/>
      <c r="AB773" s="2"/>
    </row>
    <row r="774" spans="3:28" ht="12.75" customHeight="1" x14ac:dyDescent="0.25">
      <c r="C774" s="5"/>
      <c r="D774" s="6"/>
      <c r="E774" s="10"/>
      <c r="F774" s="7"/>
      <c r="G774" s="2"/>
      <c r="H774" s="2"/>
      <c r="I774" s="2"/>
      <c r="J774" s="2"/>
      <c r="K774" s="2"/>
      <c r="L774" s="2"/>
      <c r="M774" s="12"/>
      <c r="N774" s="2"/>
      <c r="O774" s="2"/>
      <c r="P774" s="2"/>
      <c r="Q774" s="2"/>
      <c r="R774" s="2"/>
      <c r="S774" s="2"/>
      <c r="T774" s="2"/>
      <c r="U774" s="2"/>
      <c r="V774" s="2"/>
      <c r="W774" s="2"/>
      <c r="X774" s="2"/>
      <c r="Y774" s="2"/>
      <c r="Z774" s="2"/>
      <c r="AA774" s="2"/>
      <c r="AB774" s="2"/>
    </row>
    <row r="775" spans="3:28" ht="12.75" customHeight="1" x14ac:dyDescent="0.25">
      <c r="C775" s="5"/>
      <c r="D775" s="6"/>
      <c r="E775" s="10"/>
      <c r="F775" s="7"/>
      <c r="G775" s="2"/>
      <c r="H775" s="2"/>
      <c r="I775" s="2"/>
      <c r="J775" s="2"/>
      <c r="K775" s="2"/>
      <c r="L775" s="2"/>
      <c r="M775" s="12"/>
      <c r="N775" s="2"/>
      <c r="O775" s="2"/>
      <c r="P775" s="2"/>
      <c r="Q775" s="2"/>
      <c r="R775" s="2"/>
      <c r="S775" s="2"/>
      <c r="T775" s="2"/>
      <c r="U775" s="2"/>
      <c r="V775" s="2"/>
      <c r="W775" s="2"/>
      <c r="X775" s="2"/>
      <c r="Y775" s="2"/>
      <c r="Z775" s="2"/>
      <c r="AA775" s="2"/>
      <c r="AB775" s="2"/>
    </row>
    <row r="776" spans="3:28" ht="12.75" customHeight="1" x14ac:dyDescent="0.25">
      <c r="C776" s="5"/>
      <c r="D776" s="6"/>
      <c r="E776" s="10"/>
      <c r="F776" s="7"/>
      <c r="G776" s="2"/>
      <c r="H776" s="2"/>
      <c r="I776" s="2"/>
      <c r="J776" s="2"/>
      <c r="K776" s="2"/>
      <c r="L776" s="2"/>
      <c r="M776" s="12"/>
      <c r="N776" s="2"/>
      <c r="O776" s="2"/>
      <c r="P776" s="2"/>
      <c r="Q776" s="2"/>
      <c r="R776" s="2"/>
      <c r="S776" s="2"/>
      <c r="T776" s="2"/>
      <c r="U776" s="2"/>
      <c r="V776" s="2"/>
      <c r="W776" s="2"/>
      <c r="X776" s="2"/>
      <c r="Y776" s="2"/>
      <c r="Z776" s="2"/>
      <c r="AA776" s="2"/>
      <c r="AB776" s="2"/>
    </row>
    <row r="777" spans="3:28" ht="12.75" customHeight="1" x14ac:dyDescent="0.25">
      <c r="C777" s="5"/>
      <c r="D777" s="6"/>
      <c r="E777" s="10"/>
      <c r="F777" s="7"/>
      <c r="G777" s="2"/>
      <c r="H777" s="2"/>
      <c r="I777" s="2"/>
      <c r="J777" s="2"/>
      <c r="K777" s="2"/>
      <c r="L777" s="2"/>
      <c r="M777" s="12"/>
      <c r="N777" s="2"/>
      <c r="O777" s="2"/>
      <c r="P777" s="2"/>
      <c r="Q777" s="2"/>
      <c r="R777" s="2"/>
      <c r="S777" s="2"/>
      <c r="T777" s="2"/>
      <c r="U777" s="2"/>
      <c r="V777" s="2"/>
      <c r="W777" s="2"/>
      <c r="X777" s="2"/>
      <c r="Y777" s="2"/>
      <c r="Z777" s="2"/>
      <c r="AA777" s="2"/>
      <c r="AB777" s="2"/>
    </row>
    <row r="778" spans="3:28" ht="12.75" customHeight="1" x14ac:dyDescent="0.25">
      <c r="C778" s="5"/>
      <c r="D778" s="6"/>
      <c r="E778" s="10"/>
      <c r="F778" s="7"/>
      <c r="G778" s="2"/>
      <c r="H778" s="2"/>
      <c r="I778" s="2"/>
      <c r="J778" s="2"/>
      <c r="K778" s="2"/>
      <c r="L778" s="2"/>
      <c r="M778" s="12"/>
      <c r="N778" s="2"/>
      <c r="O778" s="2"/>
      <c r="P778" s="2"/>
      <c r="Q778" s="2"/>
      <c r="R778" s="2"/>
      <c r="S778" s="2"/>
      <c r="T778" s="2"/>
      <c r="U778" s="2"/>
      <c r="V778" s="2"/>
      <c r="W778" s="2"/>
      <c r="X778" s="2"/>
      <c r="Y778" s="2"/>
      <c r="Z778" s="2"/>
      <c r="AA778" s="2"/>
      <c r="AB778" s="2"/>
    </row>
    <row r="779" spans="3:28" ht="12.75" customHeight="1" x14ac:dyDescent="0.25">
      <c r="C779" s="5"/>
      <c r="D779" s="6"/>
      <c r="E779" s="10"/>
      <c r="F779" s="7"/>
      <c r="G779" s="2"/>
      <c r="H779" s="2"/>
      <c r="I779" s="2"/>
      <c r="J779" s="2"/>
      <c r="K779" s="2"/>
      <c r="L779" s="2"/>
      <c r="M779" s="12"/>
      <c r="N779" s="2"/>
      <c r="O779" s="2"/>
      <c r="P779" s="2"/>
      <c r="Q779" s="2"/>
      <c r="R779" s="2"/>
      <c r="S779" s="2"/>
      <c r="T779" s="2"/>
      <c r="U779" s="2"/>
      <c r="V779" s="2"/>
      <c r="W779" s="2"/>
      <c r="X779" s="2"/>
      <c r="Y779" s="2"/>
      <c r="Z779" s="2"/>
      <c r="AA779" s="2"/>
      <c r="AB779" s="2"/>
    </row>
    <row r="780" spans="3:28" ht="12.75" customHeight="1" x14ac:dyDescent="0.25">
      <c r="C780" s="5"/>
      <c r="D780" s="6"/>
      <c r="E780" s="10"/>
      <c r="F780" s="7"/>
      <c r="G780" s="2"/>
      <c r="H780" s="2"/>
      <c r="I780" s="2"/>
      <c r="J780" s="2"/>
      <c r="K780" s="2"/>
      <c r="L780" s="2"/>
      <c r="M780" s="12"/>
      <c r="N780" s="2"/>
      <c r="O780" s="2"/>
      <c r="P780" s="2"/>
      <c r="Q780" s="2"/>
      <c r="R780" s="2"/>
      <c r="S780" s="2"/>
      <c r="T780" s="2"/>
      <c r="U780" s="2"/>
      <c r="V780" s="2"/>
      <c r="W780" s="2"/>
      <c r="X780" s="2"/>
      <c r="Y780" s="2"/>
      <c r="Z780" s="2"/>
      <c r="AA780" s="2"/>
      <c r="AB780" s="2"/>
    </row>
    <row r="781" spans="3:28" ht="12.75" customHeight="1" x14ac:dyDescent="0.25">
      <c r="C781" s="5"/>
      <c r="D781" s="6"/>
      <c r="E781" s="10"/>
      <c r="F781" s="7"/>
      <c r="G781" s="2"/>
      <c r="H781" s="2"/>
      <c r="I781" s="2"/>
      <c r="J781" s="2"/>
      <c r="K781" s="2"/>
      <c r="L781" s="2"/>
      <c r="M781" s="12"/>
      <c r="N781" s="2"/>
      <c r="O781" s="2"/>
      <c r="P781" s="2"/>
      <c r="Q781" s="2"/>
      <c r="R781" s="2"/>
      <c r="S781" s="2"/>
      <c r="T781" s="2"/>
      <c r="U781" s="2"/>
      <c r="V781" s="2"/>
      <c r="W781" s="2"/>
      <c r="X781" s="2"/>
      <c r="Y781" s="2"/>
      <c r="Z781" s="2"/>
      <c r="AA781" s="2"/>
      <c r="AB781" s="2"/>
    </row>
    <row r="782" spans="3:28" ht="12.75" customHeight="1" x14ac:dyDescent="0.25">
      <c r="C782" s="5"/>
      <c r="D782" s="6"/>
      <c r="E782" s="10"/>
      <c r="F782" s="7"/>
      <c r="G782" s="2"/>
      <c r="H782" s="2"/>
      <c r="I782" s="2"/>
      <c r="J782" s="2"/>
      <c r="K782" s="2"/>
      <c r="L782" s="2"/>
      <c r="M782" s="12"/>
      <c r="N782" s="2"/>
      <c r="O782" s="2"/>
      <c r="P782" s="2"/>
      <c r="Q782" s="2"/>
      <c r="R782" s="2"/>
      <c r="S782" s="2"/>
      <c r="T782" s="2"/>
      <c r="U782" s="2"/>
      <c r="V782" s="2"/>
      <c r="W782" s="2"/>
      <c r="X782" s="2"/>
      <c r="Y782" s="2"/>
      <c r="Z782" s="2"/>
      <c r="AA782" s="2"/>
      <c r="AB782" s="2"/>
    </row>
    <row r="783" spans="3:28" ht="12.75" customHeight="1" x14ac:dyDescent="0.25">
      <c r="C783" s="5"/>
      <c r="D783" s="6"/>
      <c r="E783" s="10"/>
      <c r="F783" s="7"/>
      <c r="G783" s="2"/>
      <c r="H783" s="2"/>
      <c r="I783" s="2"/>
      <c r="J783" s="2"/>
      <c r="K783" s="2"/>
      <c r="L783" s="2"/>
      <c r="M783" s="12"/>
      <c r="N783" s="2"/>
      <c r="O783" s="2"/>
      <c r="P783" s="2"/>
      <c r="Q783" s="2"/>
      <c r="R783" s="2"/>
      <c r="S783" s="2"/>
      <c r="T783" s="2"/>
      <c r="U783" s="2"/>
      <c r="V783" s="2"/>
      <c r="W783" s="2"/>
      <c r="X783" s="2"/>
      <c r="Y783" s="2"/>
      <c r="Z783" s="2"/>
      <c r="AA783" s="2"/>
      <c r="AB783" s="2"/>
    </row>
    <row r="784" spans="3:28" ht="12.75" customHeight="1" x14ac:dyDescent="0.25">
      <c r="C784" s="5"/>
      <c r="D784" s="6"/>
      <c r="E784" s="10"/>
      <c r="F784" s="7"/>
      <c r="G784" s="2"/>
      <c r="H784" s="2"/>
      <c r="I784" s="2"/>
      <c r="J784" s="2"/>
      <c r="K784" s="2"/>
      <c r="L784" s="2"/>
      <c r="M784" s="12"/>
      <c r="N784" s="2"/>
      <c r="O784" s="2"/>
      <c r="P784" s="2"/>
      <c r="Q784" s="2"/>
      <c r="R784" s="2"/>
      <c r="S784" s="2"/>
      <c r="T784" s="2"/>
      <c r="U784" s="2"/>
      <c r="V784" s="2"/>
      <c r="W784" s="2"/>
      <c r="X784" s="2"/>
      <c r="Y784" s="2"/>
      <c r="Z784" s="2"/>
      <c r="AA784" s="2"/>
      <c r="AB784" s="2"/>
    </row>
    <row r="785" spans="3:28" ht="12.75" customHeight="1" x14ac:dyDescent="0.25">
      <c r="C785" s="5"/>
      <c r="D785" s="6"/>
      <c r="E785" s="10"/>
      <c r="F785" s="7"/>
      <c r="G785" s="2"/>
      <c r="H785" s="2"/>
      <c r="I785" s="2"/>
      <c r="J785" s="2"/>
      <c r="K785" s="2"/>
      <c r="L785" s="2"/>
      <c r="M785" s="12"/>
      <c r="N785" s="2"/>
      <c r="O785" s="2"/>
      <c r="P785" s="2"/>
      <c r="Q785" s="2"/>
      <c r="R785" s="2"/>
      <c r="S785" s="2"/>
      <c r="T785" s="2"/>
      <c r="U785" s="2"/>
      <c r="V785" s="2"/>
      <c r="W785" s="2"/>
      <c r="X785" s="2"/>
      <c r="Y785" s="2"/>
      <c r="Z785" s="2"/>
      <c r="AA785" s="2"/>
      <c r="AB785" s="2"/>
    </row>
    <row r="786" spans="3:28" ht="12.75" customHeight="1" x14ac:dyDescent="0.25">
      <c r="C786" s="5"/>
      <c r="D786" s="6"/>
      <c r="E786" s="10"/>
      <c r="F786" s="7"/>
      <c r="G786" s="2"/>
      <c r="H786" s="2"/>
      <c r="I786" s="2"/>
      <c r="J786" s="2"/>
      <c r="K786" s="2"/>
      <c r="L786" s="2"/>
      <c r="M786" s="12"/>
      <c r="N786" s="2"/>
      <c r="O786" s="2"/>
      <c r="P786" s="2"/>
      <c r="Q786" s="2"/>
      <c r="R786" s="2"/>
      <c r="S786" s="2"/>
      <c r="T786" s="2"/>
      <c r="U786" s="2"/>
      <c r="V786" s="2"/>
      <c r="W786" s="2"/>
      <c r="X786" s="2"/>
      <c r="Y786" s="2"/>
      <c r="Z786" s="2"/>
      <c r="AA786" s="2"/>
      <c r="AB786" s="2"/>
    </row>
    <row r="787" spans="3:28" ht="12.75" customHeight="1" x14ac:dyDescent="0.25">
      <c r="C787" s="5"/>
      <c r="D787" s="6"/>
      <c r="E787" s="10"/>
      <c r="F787" s="7"/>
      <c r="G787" s="2"/>
      <c r="H787" s="2"/>
      <c r="I787" s="2"/>
      <c r="J787" s="2"/>
      <c r="K787" s="2"/>
      <c r="L787" s="2"/>
      <c r="M787" s="12"/>
      <c r="N787" s="2"/>
      <c r="O787" s="2"/>
      <c r="P787" s="2"/>
      <c r="Q787" s="2"/>
      <c r="R787" s="2"/>
      <c r="S787" s="2"/>
      <c r="T787" s="2"/>
      <c r="U787" s="2"/>
      <c r="V787" s="2"/>
      <c r="W787" s="2"/>
      <c r="X787" s="2"/>
      <c r="Y787" s="2"/>
      <c r="Z787" s="2"/>
      <c r="AA787" s="2"/>
      <c r="AB787" s="2"/>
    </row>
    <row r="788" spans="3:28" ht="12.75" customHeight="1" x14ac:dyDescent="0.25">
      <c r="C788" s="5"/>
      <c r="D788" s="6"/>
      <c r="E788" s="10"/>
      <c r="F788" s="7"/>
      <c r="G788" s="2"/>
      <c r="H788" s="2"/>
      <c r="I788" s="2"/>
      <c r="J788" s="2"/>
      <c r="K788" s="2"/>
      <c r="L788" s="2"/>
      <c r="M788" s="12"/>
      <c r="N788" s="2"/>
      <c r="O788" s="2"/>
      <c r="P788" s="2"/>
      <c r="Q788" s="2"/>
      <c r="R788" s="2"/>
      <c r="S788" s="2"/>
      <c r="T788" s="2"/>
      <c r="U788" s="2"/>
      <c r="V788" s="2"/>
      <c r="W788" s="2"/>
      <c r="X788" s="2"/>
      <c r="Y788" s="2"/>
      <c r="Z788" s="2"/>
      <c r="AA788" s="2"/>
      <c r="AB788" s="2"/>
    </row>
    <row r="789" spans="3:28" ht="12.75" customHeight="1" x14ac:dyDescent="0.25">
      <c r="C789" s="5"/>
      <c r="D789" s="6"/>
      <c r="E789" s="10"/>
      <c r="F789" s="7"/>
      <c r="G789" s="2"/>
      <c r="H789" s="2"/>
      <c r="I789" s="2"/>
      <c r="J789" s="2"/>
      <c r="K789" s="2"/>
      <c r="L789" s="2"/>
      <c r="M789" s="12"/>
      <c r="N789" s="2"/>
      <c r="O789" s="2"/>
      <c r="P789" s="2"/>
      <c r="Q789" s="2"/>
      <c r="R789" s="2"/>
      <c r="S789" s="2"/>
      <c r="T789" s="2"/>
      <c r="U789" s="2"/>
      <c r="V789" s="2"/>
      <c r="W789" s="2"/>
      <c r="X789" s="2"/>
      <c r="Y789" s="2"/>
      <c r="Z789" s="2"/>
      <c r="AA789" s="2"/>
      <c r="AB789" s="2"/>
    </row>
    <row r="790" spans="3:28" ht="12.75" customHeight="1" x14ac:dyDescent="0.25">
      <c r="C790" s="5"/>
      <c r="D790" s="6"/>
      <c r="E790" s="10"/>
      <c r="F790" s="7"/>
      <c r="G790" s="2"/>
      <c r="H790" s="2"/>
      <c r="I790" s="2"/>
      <c r="J790" s="2"/>
      <c r="K790" s="2"/>
      <c r="L790" s="2"/>
      <c r="M790" s="12"/>
      <c r="N790" s="2"/>
      <c r="O790" s="2"/>
      <c r="P790" s="2"/>
      <c r="Q790" s="2"/>
      <c r="R790" s="2"/>
      <c r="S790" s="2"/>
      <c r="T790" s="2"/>
      <c r="U790" s="2"/>
      <c r="V790" s="2"/>
      <c r="W790" s="2"/>
      <c r="X790" s="2"/>
      <c r="Y790" s="2"/>
      <c r="Z790" s="2"/>
      <c r="AA790" s="2"/>
      <c r="AB790" s="2"/>
    </row>
    <row r="791" spans="3:28" ht="12.75" customHeight="1" x14ac:dyDescent="0.25">
      <c r="C791" s="5"/>
      <c r="D791" s="6"/>
      <c r="E791" s="10"/>
      <c r="F791" s="7"/>
      <c r="G791" s="2"/>
      <c r="H791" s="2"/>
      <c r="I791" s="2"/>
      <c r="J791" s="2"/>
      <c r="K791" s="2"/>
      <c r="L791" s="2"/>
      <c r="M791" s="12"/>
      <c r="N791" s="2"/>
      <c r="O791" s="2"/>
      <c r="P791" s="2"/>
      <c r="Q791" s="2"/>
      <c r="R791" s="2"/>
      <c r="S791" s="2"/>
      <c r="T791" s="2"/>
      <c r="U791" s="2"/>
      <c r="V791" s="2"/>
      <c r="W791" s="2"/>
      <c r="X791" s="2"/>
      <c r="Y791" s="2"/>
      <c r="Z791" s="2"/>
      <c r="AA791" s="2"/>
      <c r="AB791" s="2"/>
    </row>
    <row r="792" spans="3:28" ht="12.75" customHeight="1" x14ac:dyDescent="0.25">
      <c r="C792" s="5"/>
      <c r="D792" s="6"/>
      <c r="E792" s="10"/>
      <c r="F792" s="7"/>
      <c r="G792" s="2"/>
      <c r="H792" s="2"/>
      <c r="I792" s="2"/>
      <c r="J792" s="2"/>
      <c r="K792" s="2"/>
      <c r="L792" s="2"/>
      <c r="M792" s="12"/>
      <c r="N792" s="2"/>
      <c r="O792" s="2"/>
      <c r="P792" s="2"/>
      <c r="Q792" s="2"/>
      <c r="R792" s="2"/>
      <c r="S792" s="2"/>
      <c r="T792" s="2"/>
      <c r="U792" s="2"/>
      <c r="V792" s="2"/>
      <c r="W792" s="2"/>
      <c r="X792" s="2"/>
      <c r="Y792" s="2"/>
      <c r="Z792" s="2"/>
      <c r="AA792" s="2"/>
      <c r="AB792" s="2"/>
    </row>
    <row r="793" spans="3:28" ht="12.75" customHeight="1" x14ac:dyDescent="0.25">
      <c r="C793" s="5"/>
      <c r="D793" s="6"/>
      <c r="E793" s="10"/>
      <c r="F793" s="7"/>
      <c r="G793" s="2"/>
      <c r="H793" s="2"/>
      <c r="I793" s="2"/>
      <c r="J793" s="2"/>
      <c r="K793" s="2"/>
      <c r="L793" s="2"/>
      <c r="M793" s="12"/>
      <c r="N793" s="2"/>
      <c r="O793" s="2"/>
      <c r="P793" s="2"/>
      <c r="Q793" s="2"/>
      <c r="R793" s="2"/>
      <c r="S793" s="2"/>
      <c r="T793" s="2"/>
      <c r="U793" s="2"/>
      <c r="V793" s="2"/>
      <c r="W793" s="2"/>
      <c r="X793" s="2"/>
      <c r="Y793" s="2"/>
      <c r="Z793" s="2"/>
      <c r="AA793" s="2"/>
      <c r="AB793" s="2"/>
    </row>
    <row r="794" spans="3:28" ht="12.75" customHeight="1" x14ac:dyDescent="0.25">
      <c r="C794" s="5"/>
      <c r="D794" s="6"/>
      <c r="E794" s="10"/>
      <c r="F794" s="7"/>
      <c r="G794" s="2"/>
      <c r="H794" s="2"/>
      <c r="I794" s="2"/>
      <c r="J794" s="2"/>
      <c r="K794" s="2"/>
      <c r="L794" s="2"/>
      <c r="M794" s="12"/>
      <c r="N794" s="2"/>
      <c r="O794" s="2"/>
      <c r="P794" s="2"/>
      <c r="Q794" s="2"/>
      <c r="R794" s="2"/>
      <c r="S794" s="2"/>
      <c r="T794" s="2"/>
      <c r="U794" s="2"/>
      <c r="V794" s="2"/>
      <c r="W794" s="2"/>
      <c r="X794" s="2"/>
      <c r="Y794" s="2"/>
      <c r="Z794" s="2"/>
      <c r="AA794" s="2"/>
      <c r="AB794" s="2"/>
    </row>
    <row r="795" spans="3:28" ht="12.75" customHeight="1" x14ac:dyDescent="0.25">
      <c r="C795" s="5"/>
      <c r="D795" s="6"/>
      <c r="E795" s="10"/>
      <c r="F795" s="7"/>
      <c r="G795" s="2"/>
      <c r="H795" s="2"/>
      <c r="I795" s="2"/>
      <c r="J795" s="2"/>
      <c r="K795" s="2"/>
      <c r="L795" s="2"/>
      <c r="M795" s="12"/>
      <c r="N795" s="2"/>
      <c r="O795" s="2"/>
      <c r="P795" s="2"/>
      <c r="Q795" s="2"/>
      <c r="R795" s="2"/>
      <c r="S795" s="2"/>
      <c r="T795" s="2"/>
      <c r="U795" s="2"/>
      <c r="V795" s="2"/>
      <c r="W795" s="2"/>
      <c r="X795" s="2"/>
      <c r="Y795" s="2"/>
      <c r="Z795" s="2"/>
      <c r="AA795" s="2"/>
      <c r="AB795" s="2"/>
    </row>
    <row r="796" spans="3:28" ht="12.75" customHeight="1" x14ac:dyDescent="0.25">
      <c r="C796" s="5"/>
      <c r="D796" s="6"/>
      <c r="E796" s="10"/>
      <c r="F796" s="7"/>
      <c r="G796" s="2"/>
      <c r="H796" s="2"/>
      <c r="I796" s="2"/>
      <c r="J796" s="2"/>
      <c r="K796" s="2"/>
      <c r="L796" s="2"/>
      <c r="M796" s="12"/>
      <c r="N796" s="2"/>
      <c r="O796" s="2"/>
      <c r="P796" s="2"/>
      <c r="Q796" s="2"/>
      <c r="R796" s="2"/>
      <c r="S796" s="2"/>
      <c r="T796" s="2"/>
      <c r="U796" s="2"/>
      <c r="V796" s="2"/>
      <c r="W796" s="2"/>
      <c r="X796" s="2"/>
      <c r="Y796" s="2"/>
      <c r="Z796" s="2"/>
      <c r="AA796" s="2"/>
      <c r="AB796" s="2"/>
    </row>
    <row r="797" spans="3:28" ht="12.75" customHeight="1" x14ac:dyDescent="0.25">
      <c r="C797" s="5"/>
      <c r="D797" s="6"/>
      <c r="E797" s="10"/>
      <c r="F797" s="7"/>
      <c r="G797" s="2"/>
      <c r="H797" s="2"/>
      <c r="I797" s="2"/>
      <c r="J797" s="2"/>
      <c r="K797" s="2"/>
      <c r="L797" s="2"/>
      <c r="M797" s="12"/>
      <c r="N797" s="2"/>
      <c r="O797" s="2"/>
      <c r="P797" s="2"/>
      <c r="Q797" s="2"/>
      <c r="R797" s="2"/>
      <c r="S797" s="2"/>
      <c r="T797" s="2"/>
      <c r="U797" s="2"/>
      <c r="V797" s="2"/>
      <c r="W797" s="2"/>
      <c r="X797" s="2"/>
      <c r="Y797" s="2"/>
      <c r="Z797" s="2"/>
      <c r="AA797" s="2"/>
      <c r="AB797" s="2"/>
    </row>
    <row r="798" spans="3:28" ht="12.75" customHeight="1" x14ac:dyDescent="0.25">
      <c r="C798" s="5"/>
      <c r="D798" s="6"/>
      <c r="E798" s="10"/>
      <c r="F798" s="7"/>
      <c r="G798" s="2"/>
      <c r="H798" s="2"/>
      <c r="I798" s="2"/>
      <c r="J798" s="2"/>
      <c r="K798" s="2"/>
      <c r="L798" s="2"/>
      <c r="M798" s="12"/>
      <c r="N798" s="2"/>
      <c r="O798" s="2"/>
      <c r="P798" s="2"/>
      <c r="Q798" s="2"/>
      <c r="R798" s="2"/>
      <c r="S798" s="2"/>
      <c r="T798" s="2"/>
      <c r="U798" s="2"/>
      <c r="V798" s="2"/>
      <c r="W798" s="2"/>
      <c r="X798" s="2"/>
      <c r="Y798" s="2"/>
      <c r="Z798" s="2"/>
      <c r="AA798" s="2"/>
      <c r="AB798" s="2"/>
    </row>
    <row r="799" spans="3:28" ht="12.75" customHeight="1" x14ac:dyDescent="0.25">
      <c r="C799" s="5"/>
      <c r="D799" s="6"/>
      <c r="E799" s="10"/>
      <c r="F799" s="7"/>
      <c r="G799" s="2"/>
      <c r="H799" s="2"/>
      <c r="I799" s="2"/>
      <c r="J799" s="2"/>
      <c r="K799" s="2"/>
      <c r="L799" s="2"/>
      <c r="M799" s="12"/>
      <c r="N799" s="2"/>
      <c r="O799" s="2"/>
      <c r="P799" s="2"/>
      <c r="Q799" s="2"/>
      <c r="R799" s="2"/>
      <c r="S799" s="2"/>
      <c r="T799" s="2"/>
      <c r="U799" s="2"/>
      <c r="V799" s="2"/>
      <c r="W799" s="2"/>
      <c r="X799" s="2"/>
      <c r="Y799" s="2"/>
      <c r="Z799" s="2"/>
      <c r="AA799" s="2"/>
      <c r="AB799" s="2"/>
    </row>
    <row r="800" spans="3:28" ht="12.75" customHeight="1" x14ac:dyDescent="0.25">
      <c r="C800" s="5"/>
      <c r="D800" s="6"/>
      <c r="E800" s="10"/>
      <c r="F800" s="7"/>
      <c r="G800" s="2"/>
      <c r="H800" s="2"/>
      <c r="I800" s="2"/>
      <c r="J800" s="2"/>
      <c r="K800" s="2"/>
      <c r="L800" s="2"/>
      <c r="M800" s="12"/>
      <c r="N800" s="2"/>
      <c r="O800" s="2"/>
      <c r="P800" s="2"/>
      <c r="Q800" s="2"/>
      <c r="R800" s="2"/>
      <c r="S800" s="2"/>
      <c r="T800" s="2"/>
      <c r="U800" s="2"/>
      <c r="V800" s="2"/>
      <c r="W800" s="2"/>
      <c r="X800" s="2"/>
      <c r="Y800" s="2"/>
      <c r="Z800" s="2"/>
      <c r="AA800" s="2"/>
      <c r="AB800" s="2"/>
    </row>
    <row r="801" spans="3:28" ht="12.75" customHeight="1" x14ac:dyDescent="0.25">
      <c r="C801" s="5"/>
      <c r="D801" s="6"/>
      <c r="E801" s="10"/>
      <c r="F801" s="7"/>
      <c r="G801" s="2"/>
      <c r="H801" s="2"/>
      <c r="I801" s="2"/>
      <c r="J801" s="2"/>
      <c r="K801" s="2"/>
      <c r="L801" s="2"/>
      <c r="M801" s="12"/>
      <c r="N801" s="2"/>
      <c r="O801" s="2"/>
      <c r="P801" s="2"/>
      <c r="Q801" s="2"/>
      <c r="R801" s="2"/>
      <c r="S801" s="2"/>
      <c r="T801" s="2"/>
      <c r="U801" s="2"/>
      <c r="V801" s="2"/>
      <c r="W801" s="2"/>
      <c r="X801" s="2"/>
      <c r="Y801" s="2"/>
      <c r="Z801" s="2"/>
      <c r="AA801" s="2"/>
      <c r="AB801" s="2"/>
    </row>
    <row r="802" spans="3:28" ht="12.75" customHeight="1" x14ac:dyDescent="0.25">
      <c r="C802" s="5"/>
      <c r="D802" s="6"/>
      <c r="E802" s="10"/>
      <c r="F802" s="7"/>
      <c r="G802" s="2"/>
      <c r="H802" s="2"/>
      <c r="I802" s="2"/>
      <c r="J802" s="2"/>
      <c r="K802" s="2"/>
      <c r="L802" s="2"/>
      <c r="M802" s="12"/>
      <c r="N802" s="2"/>
      <c r="O802" s="2"/>
      <c r="P802" s="2"/>
      <c r="Q802" s="2"/>
      <c r="R802" s="2"/>
      <c r="S802" s="2"/>
      <c r="T802" s="2"/>
      <c r="U802" s="2"/>
      <c r="V802" s="2"/>
      <c r="W802" s="2"/>
      <c r="X802" s="2"/>
      <c r="Y802" s="2"/>
      <c r="Z802" s="2"/>
      <c r="AA802" s="2"/>
      <c r="AB802" s="2"/>
    </row>
    <row r="803" spans="3:28" ht="12.75" customHeight="1" x14ac:dyDescent="0.25">
      <c r="C803" s="5"/>
      <c r="D803" s="6"/>
      <c r="E803" s="10"/>
      <c r="F803" s="7"/>
      <c r="G803" s="2"/>
      <c r="H803" s="2"/>
      <c r="I803" s="2"/>
      <c r="J803" s="2"/>
      <c r="K803" s="2"/>
      <c r="L803" s="2"/>
      <c r="M803" s="12"/>
      <c r="N803" s="2"/>
      <c r="O803" s="2"/>
      <c r="P803" s="2"/>
      <c r="Q803" s="2"/>
      <c r="R803" s="2"/>
      <c r="S803" s="2"/>
      <c r="T803" s="2"/>
      <c r="U803" s="2"/>
      <c r="V803" s="2"/>
      <c r="W803" s="2"/>
      <c r="X803" s="2"/>
      <c r="Y803" s="2"/>
      <c r="Z803" s="2"/>
      <c r="AA803" s="2"/>
      <c r="AB803" s="2"/>
    </row>
    <row r="804" spans="3:28" ht="12.75" customHeight="1" x14ac:dyDescent="0.25">
      <c r="C804" s="5"/>
      <c r="D804" s="6"/>
      <c r="E804" s="10"/>
      <c r="F804" s="7"/>
      <c r="G804" s="2"/>
      <c r="H804" s="2"/>
      <c r="I804" s="2"/>
      <c r="J804" s="2"/>
      <c r="K804" s="2"/>
      <c r="L804" s="2"/>
      <c r="M804" s="12"/>
      <c r="N804" s="2"/>
      <c r="O804" s="2"/>
      <c r="P804" s="2"/>
      <c r="Q804" s="2"/>
      <c r="R804" s="2"/>
      <c r="S804" s="2"/>
      <c r="T804" s="2"/>
      <c r="U804" s="2"/>
      <c r="V804" s="2"/>
      <c r="W804" s="2"/>
      <c r="X804" s="2"/>
      <c r="Y804" s="2"/>
      <c r="Z804" s="2"/>
      <c r="AA804" s="2"/>
      <c r="AB804" s="2"/>
    </row>
    <row r="805" spans="3:28" ht="12.75" customHeight="1" x14ac:dyDescent="0.25">
      <c r="C805" s="5"/>
      <c r="D805" s="6"/>
      <c r="E805" s="10"/>
      <c r="F805" s="7"/>
      <c r="G805" s="2"/>
      <c r="H805" s="2"/>
      <c r="I805" s="2"/>
      <c r="J805" s="2"/>
      <c r="K805" s="2"/>
      <c r="L805" s="2"/>
      <c r="M805" s="12"/>
      <c r="N805" s="2"/>
      <c r="O805" s="2"/>
      <c r="P805" s="2"/>
      <c r="Q805" s="2"/>
      <c r="R805" s="2"/>
      <c r="S805" s="2"/>
      <c r="T805" s="2"/>
      <c r="U805" s="2"/>
      <c r="V805" s="2"/>
      <c r="W805" s="2"/>
      <c r="X805" s="2"/>
      <c r="Y805" s="2"/>
      <c r="Z805" s="2"/>
      <c r="AA805" s="2"/>
      <c r="AB805" s="2"/>
    </row>
    <row r="806" spans="3:28" ht="12.75" customHeight="1" x14ac:dyDescent="0.25">
      <c r="C806" s="5"/>
      <c r="D806" s="6"/>
      <c r="E806" s="10"/>
      <c r="F806" s="7"/>
      <c r="G806" s="2"/>
      <c r="H806" s="2"/>
      <c r="I806" s="2"/>
      <c r="J806" s="2"/>
      <c r="K806" s="2"/>
      <c r="L806" s="2"/>
      <c r="M806" s="12"/>
      <c r="N806" s="2"/>
      <c r="O806" s="2"/>
      <c r="P806" s="2"/>
      <c r="Q806" s="2"/>
      <c r="R806" s="2"/>
      <c r="S806" s="2"/>
      <c r="T806" s="2"/>
      <c r="U806" s="2"/>
      <c r="V806" s="2"/>
      <c r="W806" s="2"/>
      <c r="X806" s="2"/>
      <c r="Y806" s="2"/>
      <c r="Z806" s="2"/>
      <c r="AA806" s="2"/>
      <c r="AB806" s="2"/>
    </row>
    <row r="807" spans="3:28" ht="12.75" customHeight="1" x14ac:dyDescent="0.25">
      <c r="C807" s="5"/>
      <c r="D807" s="6"/>
      <c r="E807" s="10"/>
      <c r="F807" s="7"/>
      <c r="G807" s="2"/>
      <c r="H807" s="2"/>
      <c r="I807" s="2"/>
      <c r="J807" s="2"/>
      <c r="K807" s="2"/>
      <c r="L807" s="2"/>
      <c r="M807" s="12"/>
      <c r="N807" s="2"/>
      <c r="O807" s="2"/>
      <c r="P807" s="2"/>
      <c r="Q807" s="2"/>
      <c r="R807" s="2"/>
      <c r="S807" s="2"/>
      <c r="T807" s="2"/>
      <c r="U807" s="2"/>
      <c r="V807" s="2"/>
      <c r="W807" s="2"/>
      <c r="X807" s="2"/>
      <c r="Y807" s="2"/>
      <c r="Z807" s="2"/>
      <c r="AA807" s="2"/>
      <c r="AB807" s="2"/>
    </row>
    <row r="808" spans="3:28" ht="12.75" customHeight="1" x14ac:dyDescent="0.25">
      <c r="C808" s="5"/>
      <c r="D808" s="6"/>
      <c r="E808" s="10"/>
      <c r="F808" s="7"/>
      <c r="G808" s="2"/>
      <c r="H808" s="2"/>
      <c r="I808" s="2"/>
      <c r="J808" s="2"/>
      <c r="K808" s="2"/>
      <c r="L808" s="2"/>
      <c r="M808" s="12"/>
      <c r="N808" s="2"/>
      <c r="O808" s="2"/>
      <c r="P808" s="2"/>
      <c r="Q808" s="2"/>
      <c r="R808" s="2"/>
      <c r="S808" s="2"/>
      <c r="T808" s="2"/>
      <c r="U808" s="2"/>
      <c r="V808" s="2"/>
      <c r="W808" s="2"/>
      <c r="X808" s="2"/>
      <c r="Y808" s="2"/>
      <c r="Z808" s="2"/>
      <c r="AA808" s="2"/>
      <c r="AB808" s="2"/>
    </row>
    <row r="809" spans="3:28" ht="12.75" customHeight="1" x14ac:dyDescent="0.25">
      <c r="C809" s="5"/>
      <c r="D809" s="6"/>
      <c r="E809" s="10"/>
      <c r="F809" s="7"/>
      <c r="G809" s="2"/>
      <c r="H809" s="2"/>
      <c r="I809" s="2"/>
      <c r="J809" s="2"/>
      <c r="K809" s="2"/>
      <c r="L809" s="2"/>
      <c r="M809" s="12"/>
      <c r="N809" s="2"/>
      <c r="O809" s="2"/>
      <c r="P809" s="2"/>
      <c r="Q809" s="2"/>
      <c r="R809" s="2"/>
      <c r="S809" s="2"/>
      <c r="T809" s="2"/>
      <c r="U809" s="2"/>
      <c r="V809" s="2"/>
      <c r="W809" s="2"/>
      <c r="X809" s="2"/>
      <c r="Y809" s="2"/>
      <c r="Z809" s="2"/>
      <c r="AA809" s="2"/>
      <c r="AB809" s="2"/>
    </row>
    <row r="810" spans="3:28" ht="12.75" customHeight="1" x14ac:dyDescent="0.25">
      <c r="C810" s="5"/>
      <c r="D810" s="6"/>
      <c r="E810" s="10"/>
      <c r="F810" s="7"/>
      <c r="G810" s="2"/>
      <c r="H810" s="2"/>
      <c r="I810" s="2"/>
      <c r="J810" s="2"/>
      <c r="K810" s="2"/>
      <c r="L810" s="2"/>
      <c r="M810" s="12"/>
      <c r="N810" s="2"/>
      <c r="O810" s="2"/>
      <c r="P810" s="2"/>
      <c r="Q810" s="2"/>
      <c r="R810" s="2"/>
      <c r="S810" s="2"/>
      <c r="T810" s="2"/>
      <c r="U810" s="2"/>
      <c r="V810" s="2"/>
      <c r="W810" s="2"/>
      <c r="X810" s="2"/>
      <c r="Y810" s="2"/>
      <c r="Z810" s="2"/>
      <c r="AA810" s="2"/>
      <c r="AB810" s="2"/>
    </row>
    <row r="811" spans="3:28" ht="12.75" customHeight="1" x14ac:dyDescent="0.25">
      <c r="C811" s="5"/>
      <c r="D811" s="6"/>
      <c r="E811" s="10"/>
      <c r="F811" s="7"/>
      <c r="G811" s="2"/>
      <c r="H811" s="2"/>
      <c r="I811" s="2"/>
      <c r="J811" s="2"/>
      <c r="K811" s="2"/>
      <c r="L811" s="2"/>
      <c r="M811" s="12"/>
      <c r="N811" s="2"/>
      <c r="O811" s="2"/>
      <c r="P811" s="2"/>
      <c r="Q811" s="2"/>
      <c r="R811" s="2"/>
      <c r="S811" s="2"/>
      <c r="T811" s="2"/>
      <c r="U811" s="2"/>
      <c r="V811" s="2"/>
      <c r="W811" s="2"/>
      <c r="X811" s="2"/>
      <c r="Y811" s="2"/>
      <c r="Z811" s="2"/>
      <c r="AA811" s="2"/>
      <c r="AB811" s="2"/>
    </row>
    <row r="812" spans="3:28" ht="12.75" customHeight="1" x14ac:dyDescent="0.25">
      <c r="C812" s="5"/>
      <c r="D812" s="6"/>
      <c r="E812" s="10"/>
      <c r="F812" s="7"/>
      <c r="G812" s="2"/>
      <c r="H812" s="2"/>
      <c r="I812" s="2"/>
      <c r="J812" s="2"/>
      <c r="K812" s="2"/>
      <c r="L812" s="2"/>
      <c r="M812" s="12"/>
      <c r="N812" s="2"/>
      <c r="O812" s="2"/>
      <c r="P812" s="2"/>
      <c r="Q812" s="2"/>
      <c r="R812" s="2"/>
      <c r="S812" s="2"/>
      <c r="T812" s="2"/>
      <c r="U812" s="2"/>
      <c r="V812" s="2"/>
      <c r="W812" s="2"/>
      <c r="X812" s="2"/>
      <c r="Y812" s="2"/>
      <c r="Z812" s="2"/>
      <c r="AA812" s="2"/>
      <c r="AB812" s="2"/>
    </row>
    <row r="813" spans="3:28" ht="12.75" customHeight="1" x14ac:dyDescent="0.25">
      <c r="C813" s="5"/>
      <c r="D813" s="6"/>
      <c r="E813" s="10"/>
      <c r="F813" s="7"/>
      <c r="G813" s="2"/>
      <c r="H813" s="2"/>
      <c r="I813" s="2"/>
      <c r="J813" s="2"/>
      <c r="K813" s="2"/>
      <c r="L813" s="2"/>
      <c r="M813" s="12"/>
      <c r="N813" s="2"/>
      <c r="O813" s="2"/>
      <c r="P813" s="2"/>
      <c r="Q813" s="2"/>
      <c r="R813" s="2"/>
      <c r="S813" s="2"/>
      <c r="T813" s="2"/>
      <c r="U813" s="2"/>
      <c r="V813" s="2"/>
      <c r="W813" s="2"/>
      <c r="X813" s="2"/>
      <c r="Y813" s="2"/>
      <c r="Z813" s="2"/>
      <c r="AA813" s="2"/>
      <c r="AB813" s="2"/>
    </row>
    <row r="814" spans="3:28" ht="12.75" customHeight="1" x14ac:dyDescent="0.25">
      <c r="C814" s="5"/>
      <c r="D814" s="6"/>
      <c r="E814" s="10"/>
      <c r="F814" s="7"/>
      <c r="G814" s="2"/>
      <c r="H814" s="2"/>
      <c r="I814" s="2"/>
      <c r="J814" s="2"/>
      <c r="K814" s="2"/>
      <c r="L814" s="2"/>
      <c r="M814" s="12"/>
      <c r="N814" s="2"/>
      <c r="O814" s="2"/>
      <c r="P814" s="2"/>
      <c r="Q814" s="2"/>
      <c r="R814" s="2"/>
      <c r="S814" s="2"/>
      <c r="T814" s="2"/>
      <c r="U814" s="2"/>
      <c r="V814" s="2"/>
      <c r="W814" s="2"/>
      <c r="X814" s="2"/>
      <c r="Y814" s="2"/>
      <c r="Z814" s="2"/>
      <c r="AA814" s="2"/>
      <c r="AB814" s="2"/>
    </row>
    <row r="815" spans="3:28" ht="12.75" customHeight="1" x14ac:dyDescent="0.25">
      <c r="C815" s="5"/>
      <c r="D815" s="6"/>
      <c r="E815" s="10"/>
      <c r="F815" s="7"/>
      <c r="G815" s="2"/>
      <c r="H815" s="2"/>
      <c r="I815" s="2"/>
      <c r="J815" s="2"/>
      <c r="K815" s="2"/>
      <c r="L815" s="2"/>
      <c r="M815" s="12"/>
      <c r="N815" s="2"/>
      <c r="O815" s="2"/>
      <c r="P815" s="2"/>
      <c r="Q815" s="2"/>
      <c r="R815" s="2"/>
      <c r="S815" s="2"/>
      <c r="T815" s="2"/>
      <c r="U815" s="2"/>
      <c r="V815" s="2"/>
      <c r="W815" s="2"/>
      <c r="X815" s="2"/>
      <c r="Y815" s="2"/>
      <c r="Z815" s="2"/>
      <c r="AA815" s="2"/>
      <c r="AB815" s="2"/>
    </row>
    <row r="816" spans="3:28" ht="12.75" customHeight="1" x14ac:dyDescent="0.25">
      <c r="C816" s="5"/>
      <c r="D816" s="6"/>
      <c r="E816" s="10"/>
      <c r="F816" s="7"/>
      <c r="G816" s="2"/>
      <c r="H816" s="2"/>
      <c r="I816" s="2"/>
      <c r="J816" s="2"/>
      <c r="K816" s="2"/>
      <c r="L816" s="2"/>
      <c r="M816" s="12"/>
      <c r="N816" s="2"/>
      <c r="O816" s="2"/>
      <c r="P816" s="2"/>
      <c r="Q816" s="2"/>
      <c r="R816" s="2"/>
      <c r="S816" s="2"/>
      <c r="T816" s="2"/>
      <c r="U816" s="2"/>
      <c r="V816" s="2"/>
      <c r="W816" s="2"/>
      <c r="X816" s="2"/>
      <c r="Y816" s="2"/>
      <c r="Z816" s="2"/>
      <c r="AA816" s="2"/>
      <c r="AB816" s="2"/>
    </row>
    <row r="817" spans="3:28" ht="12.75" customHeight="1" x14ac:dyDescent="0.25">
      <c r="C817" s="5"/>
      <c r="D817" s="6"/>
      <c r="E817" s="10"/>
      <c r="F817" s="7"/>
      <c r="G817" s="2"/>
      <c r="H817" s="2"/>
      <c r="I817" s="2"/>
      <c r="J817" s="2"/>
      <c r="K817" s="2"/>
      <c r="L817" s="2"/>
      <c r="M817" s="12"/>
      <c r="N817" s="2"/>
      <c r="O817" s="2"/>
      <c r="P817" s="2"/>
      <c r="Q817" s="2"/>
      <c r="R817" s="2"/>
      <c r="S817" s="2"/>
      <c r="T817" s="2"/>
      <c r="U817" s="2"/>
      <c r="V817" s="2"/>
      <c r="W817" s="2"/>
      <c r="X817" s="2"/>
      <c r="Y817" s="2"/>
      <c r="Z817" s="2"/>
      <c r="AA817" s="2"/>
      <c r="AB817" s="2"/>
    </row>
    <row r="818" spans="3:28" ht="12.75" customHeight="1" x14ac:dyDescent="0.25">
      <c r="C818" s="5"/>
      <c r="D818" s="6"/>
      <c r="E818" s="10"/>
      <c r="F818" s="7"/>
      <c r="G818" s="2"/>
      <c r="H818" s="2"/>
      <c r="I818" s="2"/>
      <c r="J818" s="2"/>
      <c r="K818" s="2"/>
      <c r="L818" s="2"/>
      <c r="M818" s="12"/>
      <c r="N818" s="2"/>
      <c r="O818" s="2"/>
      <c r="P818" s="2"/>
      <c r="Q818" s="2"/>
      <c r="R818" s="2"/>
      <c r="S818" s="2"/>
      <c r="T818" s="2"/>
      <c r="U818" s="2"/>
      <c r="V818" s="2"/>
      <c r="W818" s="2"/>
      <c r="X818" s="2"/>
      <c r="Y818" s="2"/>
      <c r="Z818" s="2"/>
      <c r="AA818" s="2"/>
      <c r="AB818" s="2"/>
    </row>
    <row r="819" spans="3:28" ht="12.75" customHeight="1" x14ac:dyDescent="0.25">
      <c r="C819" s="5"/>
      <c r="D819" s="6"/>
      <c r="E819" s="10"/>
      <c r="F819" s="7"/>
      <c r="G819" s="2"/>
      <c r="H819" s="2"/>
      <c r="I819" s="2"/>
      <c r="J819" s="2"/>
      <c r="K819" s="2"/>
      <c r="L819" s="2"/>
      <c r="M819" s="12"/>
      <c r="N819" s="2"/>
      <c r="O819" s="2"/>
      <c r="P819" s="2"/>
      <c r="Q819" s="2"/>
      <c r="R819" s="2"/>
      <c r="S819" s="2"/>
      <c r="T819" s="2"/>
      <c r="U819" s="2"/>
      <c r="V819" s="2"/>
      <c r="W819" s="2"/>
      <c r="X819" s="2"/>
      <c r="Y819" s="2"/>
      <c r="Z819" s="2"/>
      <c r="AA819" s="2"/>
      <c r="AB819" s="2"/>
    </row>
    <row r="820" spans="3:28" ht="12.75" customHeight="1" x14ac:dyDescent="0.25">
      <c r="C820" s="5"/>
      <c r="D820" s="6"/>
      <c r="E820" s="10"/>
      <c r="F820" s="7"/>
      <c r="G820" s="2"/>
      <c r="H820" s="2"/>
      <c r="I820" s="2"/>
      <c r="J820" s="2"/>
      <c r="K820" s="2"/>
      <c r="L820" s="2"/>
      <c r="M820" s="12"/>
      <c r="N820" s="2"/>
      <c r="O820" s="2"/>
      <c r="P820" s="2"/>
      <c r="Q820" s="2"/>
      <c r="R820" s="2"/>
      <c r="S820" s="2"/>
      <c r="T820" s="2"/>
      <c r="U820" s="2"/>
      <c r="V820" s="2"/>
      <c r="W820" s="2"/>
      <c r="X820" s="2"/>
      <c r="Y820" s="2"/>
      <c r="Z820" s="2"/>
      <c r="AA820" s="2"/>
      <c r="AB820" s="2"/>
    </row>
    <row r="821" spans="3:28" ht="12.75" customHeight="1" x14ac:dyDescent="0.25">
      <c r="C821" s="5"/>
      <c r="D821" s="6"/>
      <c r="E821" s="10"/>
      <c r="F821" s="7"/>
      <c r="G821" s="2"/>
      <c r="H821" s="2"/>
      <c r="I821" s="2"/>
      <c r="J821" s="2"/>
      <c r="K821" s="2"/>
      <c r="L821" s="2"/>
      <c r="M821" s="12"/>
      <c r="N821" s="2"/>
      <c r="O821" s="2"/>
      <c r="P821" s="2"/>
      <c r="Q821" s="2"/>
      <c r="R821" s="2"/>
      <c r="S821" s="2"/>
      <c r="T821" s="2"/>
      <c r="U821" s="2"/>
      <c r="V821" s="2"/>
      <c r="W821" s="2"/>
      <c r="X821" s="2"/>
      <c r="Y821" s="2"/>
      <c r="Z821" s="2"/>
      <c r="AA821" s="2"/>
      <c r="AB821" s="2"/>
    </row>
    <row r="822" spans="3:28" ht="12.75" customHeight="1" x14ac:dyDescent="0.25">
      <c r="C822" s="5"/>
      <c r="D822" s="6"/>
      <c r="E822" s="10"/>
      <c r="F822" s="7"/>
      <c r="G822" s="2"/>
      <c r="H822" s="2"/>
      <c r="I822" s="2"/>
      <c r="J822" s="2"/>
      <c r="K822" s="2"/>
      <c r="L822" s="2"/>
      <c r="M822" s="12"/>
      <c r="N822" s="2"/>
      <c r="O822" s="2"/>
      <c r="P822" s="2"/>
      <c r="Q822" s="2"/>
      <c r="R822" s="2"/>
      <c r="S822" s="2"/>
      <c r="T822" s="2"/>
      <c r="U822" s="2"/>
      <c r="V822" s="2"/>
      <c r="W822" s="2"/>
      <c r="X822" s="2"/>
      <c r="Y822" s="2"/>
      <c r="Z822" s="2"/>
      <c r="AA822" s="2"/>
      <c r="AB822" s="2"/>
    </row>
    <row r="823" spans="3:28" ht="12.75" customHeight="1" x14ac:dyDescent="0.25">
      <c r="C823" s="5"/>
      <c r="D823" s="6"/>
      <c r="E823" s="10"/>
      <c r="F823" s="7"/>
      <c r="G823" s="2"/>
      <c r="H823" s="2"/>
      <c r="I823" s="2"/>
      <c r="J823" s="2"/>
      <c r="K823" s="2"/>
      <c r="L823" s="2"/>
      <c r="M823" s="12"/>
      <c r="N823" s="2"/>
      <c r="O823" s="2"/>
      <c r="P823" s="2"/>
      <c r="Q823" s="2"/>
      <c r="R823" s="2"/>
      <c r="S823" s="2"/>
      <c r="T823" s="2"/>
      <c r="U823" s="2"/>
      <c r="V823" s="2"/>
      <c r="W823" s="2"/>
      <c r="X823" s="2"/>
      <c r="Y823" s="2"/>
      <c r="Z823" s="2"/>
      <c r="AA823" s="2"/>
      <c r="AB823" s="2"/>
    </row>
    <row r="824" spans="3:28" ht="12.75" customHeight="1" x14ac:dyDescent="0.25">
      <c r="C824" s="5"/>
      <c r="D824" s="6"/>
      <c r="E824" s="10"/>
      <c r="F824" s="7"/>
      <c r="G824" s="2"/>
      <c r="H824" s="2"/>
      <c r="I824" s="2"/>
      <c r="J824" s="2"/>
      <c r="K824" s="2"/>
      <c r="L824" s="2"/>
      <c r="M824" s="12"/>
      <c r="N824" s="2"/>
      <c r="O824" s="2"/>
      <c r="P824" s="2"/>
      <c r="Q824" s="2"/>
      <c r="R824" s="2"/>
      <c r="S824" s="2"/>
      <c r="T824" s="2"/>
      <c r="U824" s="2"/>
      <c r="V824" s="2"/>
      <c r="W824" s="2"/>
      <c r="X824" s="2"/>
      <c r="Y824" s="2"/>
      <c r="Z824" s="2"/>
      <c r="AA824" s="2"/>
      <c r="AB824" s="2"/>
    </row>
    <row r="825" spans="3:28" ht="12.75" customHeight="1" x14ac:dyDescent="0.25">
      <c r="C825" s="5"/>
      <c r="D825" s="6"/>
      <c r="E825" s="10"/>
      <c r="F825" s="7"/>
      <c r="G825" s="2"/>
      <c r="H825" s="2"/>
      <c r="I825" s="2"/>
      <c r="J825" s="2"/>
      <c r="K825" s="2"/>
      <c r="L825" s="2"/>
      <c r="M825" s="12"/>
      <c r="N825" s="2"/>
      <c r="O825" s="2"/>
      <c r="P825" s="2"/>
      <c r="Q825" s="2"/>
      <c r="R825" s="2"/>
      <c r="S825" s="2"/>
      <c r="T825" s="2"/>
      <c r="U825" s="2"/>
      <c r="V825" s="2"/>
      <c r="W825" s="2"/>
      <c r="X825" s="2"/>
      <c r="Y825" s="2"/>
      <c r="Z825" s="2"/>
      <c r="AA825" s="2"/>
      <c r="AB825" s="2"/>
    </row>
    <row r="826" spans="3:28" ht="12.75" customHeight="1" x14ac:dyDescent="0.25">
      <c r="C826" s="5"/>
      <c r="D826" s="6"/>
      <c r="E826" s="10"/>
      <c r="F826" s="7"/>
      <c r="G826" s="2"/>
      <c r="H826" s="2"/>
      <c r="I826" s="2"/>
      <c r="J826" s="2"/>
      <c r="K826" s="2"/>
      <c r="L826" s="2"/>
      <c r="M826" s="12"/>
      <c r="N826" s="2"/>
      <c r="O826" s="2"/>
      <c r="P826" s="2"/>
      <c r="Q826" s="2"/>
      <c r="R826" s="2"/>
      <c r="S826" s="2"/>
      <c r="T826" s="2"/>
      <c r="U826" s="2"/>
      <c r="V826" s="2"/>
      <c r="W826" s="2"/>
      <c r="X826" s="2"/>
      <c r="Y826" s="2"/>
      <c r="Z826" s="2"/>
      <c r="AA826" s="2"/>
      <c r="AB826" s="2"/>
    </row>
    <row r="827" spans="3:28" ht="12.75" customHeight="1" x14ac:dyDescent="0.25">
      <c r="C827" s="5"/>
      <c r="D827" s="6"/>
      <c r="E827" s="10"/>
      <c r="F827" s="7"/>
      <c r="G827" s="2"/>
      <c r="H827" s="2"/>
      <c r="I827" s="2"/>
      <c r="J827" s="2"/>
      <c r="K827" s="2"/>
      <c r="L827" s="2"/>
      <c r="M827" s="12"/>
      <c r="N827" s="2"/>
      <c r="O827" s="2"/>
      <c r="P827" s="2"/>
      <c r="Q827" s="2"/>
      <c r="R827" s="2"/>
      <c r="S827" s="2"/>
      <c r="T827" s="2"/>
      <c r="U827" s="2"/>
      <c r="V827" s="2"/>
      <c r="W827" s="2"/>
      <c r="X827" s="2"/>
      <c r="Y827" s="2"/>
      <c r="Z827" s="2"/>
      <c r="AA827" s="2"/>
      <c r="AB827" s="2"/>
    </row>
    <row r="828" spans="3:28" ht="12.75" customHeight="1" x14ac:dyDescent="0.25">
      <c r="C828" s="5"/>
      <c r="D828" s="6"/>
      <c r="E828" s="10"/>
      <c r="F828" s="7"/>
      <c r="G828" s="2"/>
      <c r="H828" s="2"/>
      <c r="I828" s="2"/>
      <c r="J828" s="2"/>
      <c r="K828" s="2"/>
      <c r="L828" s="2"/>
      <c r="M828" s="12"/>
      <c r="N828" s="2"/>
      <c r="O828" s="2"/>
      <c r="P828" s="2"/>
      <c r="Q828" s="2"/>
      <c r="R828" s="2"/>
      <c r="S828" s="2"/>
      <c r="T828" s="2"/>
      <c r="U828" s="2"/>
      <c r="V828" s="2"/>
      <c r="W828" s="2"/>
      <c r="X828" s="2"/>
      <c r="Y828" s="2"/>
      <c r="Z828" s="2"/>
      <c r="AA828" s="2"/>
      <c r="AB828" s="2"/>
    </row>
    <row r="829" spans="3:28" ht="12.75" customHeight="1" x14ac:dyDescent="0.25">
      <c r="C829" s="5"/>
      <c r="D829" s="6"/>
      <c r="E829" s="10"/>
      <c r="F829" s="7"/>
      <c r="G829" s="2"/>
      <c r="H829" s="2"/>
      <c r="I829" s="2"/>
      <c r="J829" s="2"/>
      <c r="K829" s="2"/>
      <c r="L829" s="2"/>
      <c r="M829" s="12"/>
      <c r="N829" s="2"/>
      <c r="O829" s="2"/>
      <c r="P829" s="2"/>
      <c r="Q829" s="2"/>
      <c r="R829" s="2"/>
      <c r="S829" s="2"/>
      <c r="T829" s="2"/>
      <c r="U829" s="2"/>
      <c r="V829" s="2"/>
      <c r="W829" s="2"/>
      <c r="X829" s="2"/>
      <c r="Y829" s="2"/>
      <c r="Z829" s="2"/>
      <c r="AA829" s="2"/>
      <c r="AB829" s="2"/>
    </row>
    <row r="830" spans="3:28" ht="12.75" customHeight="1" x14ac:dyDescent="0.25">
      <c r="C830" s="5"/>
      <c r="D830" s="6"/>
      <c r="E830" s="10"/>
      <c r="F830" s="7"/>
      <c r="G830" s="2"/>
      <c r="H830" s="2"/>
      <c r="I830" s="2"/>
      <c r="J830" s="2"/>
      <c r="K830" s="2"/>
      <c r="L830" s="2"/>
      <c r="M830" s="12"/>
      <c r="N830" s="2"/>
      <c r="O830" s="2"/>
      <c r="P830" s="2"/>
      <c r="Q830" s="2"/>
      <c r="R830" s="2"/>
      <c r="S830" s="2"/>
      <c r="T830" s="2"/>
      <c r="U830" s="2"/>
      <c r="V830" s="2"/>
      <c r="W830" s="2"/>
      <c r="X830" s="2"/>
      <c r="Y830" s="2"/>
      <c r="Z830" s="2"/>
      <c r="AA830" s="2"/>
      <c r="AB830" s="2"/>
    </row>
    <row r="831" spans="3:28" ht="12.75" customHeight="1" x14ac:dyDescent="0.25">
      <c r="C831" s="5"/>
      <c r="D831" s="6"/>
      <c r="E831" s="10"/>
      <c r="F831" s="7"/>
      <c r="G831" s="2"/>
      <c r="H831" s="2"/>
      <c r="I831" s="2"/>
      <c r="J831" s="2"/>
      <c r="K831" s="2"/>
      <c r="L831" s="2"/>
      <c r="M831" s="12"/>
      <c r="N831" s="2"/>
      <c r="O831" s="2"/>
      <c r="P831" s="2"/>
      <c r="Q831" s="2"/>
      <c r="R831" s="2"/>
      <c r="S831" s="2"/>
      <c r="T831" s="2"/>
      <c r="U831" s="2"/>
      <c r="V831" s="2"/>
      <c r="W831" s="2"/>
      <c r="X831" s="2"/>
      <c r="Y831" s="2"/>
      <c r="Z831" s="2"/>
      <c r="AA831" s="2"/>
      <c r="AB831" s="2"/>
    </row>
    <row r="832" spans="3:28" ht="12.75" customHeight="1" x14ac:dyDescent="0.25">
      <c r="C832" s="5"/>
      <c r="D832" s="6"/>
      <c r="E832" s="10"/>
      <c r="F832" s="7"/>
      <c r="G832" s="2"/>
      <c r="H832" s="2"/>
      <c r="I832" s="2"/>
      <c r="J832" s="2"/>
      <c r="K832" s="2"/>
      <c r="L832" s="2"/>
      <c r="M832" s="12"/>
      <c r="N832" s="2"/>
      <c r="O832" s="2"/>
      <c r="P832" s="2"/>
      <c r="Q832" s="2"/>
      <c r="R832" s="2"/>
      <c r="S832" s="2"/>
      <c r="T832" s="2"/>
      <c r="U832" s="2"/>
      <c r="V832" s="2"/>
      <c r="W832" s="2"/>
      <c r="X832" s="2"/>
      <c r="Y832" s="2"/>
      <c r="Z832" s="2"/>
      <c r="AA832" s="2"/>
      <c r="AB832" s="2"/>
    </row>
    <row r="833" spans="3:28" ht="12.75" customHeight="1" x14ac:dyDescent="0.25">
      <c r="C833" s="5"/>
      <c r="D833" s="6"/>
      <c r="E833" s="10"/>
      <c r="F833" s="7"/>
      <c r="G833" s="2"/>
      <c r="H833" s="2"/>
      <c r="I833" s="2"/>
      <c r="J833" s="2"/>
      <c r="K833" s="2"/>
      <c r="L833" s="2"/>
      <c r="M833" s="12"/>
      <c r="N833" s="2"/>
      <c r="O833" s="2"/>
      <c r="P833" s="2"/>
      <c r="Q833" s="2"/>
      <c r="R833" s="2"/>
      <c r="S833" s="2"/>
      <c r="T833" s="2"/>
      <c r="U833" s="2"/>
      <c r="V833" s="2"/>
      <c r="W833" s="2"/>
      <c r="X833" s="2"/>
      <c r="Y833" s="2"/>
      <c r="Z833" s="2"/>
      <c r="AA833" s="2"/>
      <c r="AB833" s="2"/>
    </row>
    <row r="834" spans="3:28" ht="12.75" customHeight="1" x14ac:dyDescent="0.25">
      <c r="C834" s="5"/>
      <c r="D834" s="6"/>
      <c r="E834" s="10"/>
      <c r="F834" s="7"/>
      <c r="G834" s="2"/>
      <c r="H834" s="2"/>
      <c r="I834" s="2"/>
      <c r="J834" s="2"/>
      <c r="K834" s="2"/>
      <c r="L834" s="2"/>
      <c r="M834" s="12"/>
      <c r="N834" s="2"/>
      <c r="O834" s="2"/>
      <c r="P834" s="2"/>
      <c r="Q834" s="2"/>
      <c r="R834" s="2"/>
      <c r="S834" s="2"/>
      <c r="T834" s="2"/>
      <c r="U834" s="2"/>
      <c r="V834" s="2"/>
      <c r="W834" s="2"/>
      <c r="X834" s="2"/>
      <c r="Y834" s="2"/>
      <c r="Z834" s="2"/>
      <c r="AA834" s="2"/>
      <c r="AB834" s="2"/>
    </row>
    <row r="835" spans="3:28" ht="12.75" customHeight="1" x14ac:dyDescent="0.25">
      <c r="C835" s="5"/>
      <c r="D835" s="6"/>
      <c r="E835" s="10"/>
      <c r="F835" s="7"/>
      <c r="G835" s="2"/>
      <c r="H835" s="2"/>
      <c r="I835" s="2"/>
      <c r="J835" s="2"/>
      <c r="K835" s="2"/>
      <c r="L835" s="2"/>
      <c r="M835" s="12"/>
      <c r="N835" s="2"/>
      <c r="O835" s="2"/>
      <c r="P835" s="2"/>
      <c r="Q835" s="2"/>
      <c r="R835" s="2"/>
      <c r="S835" s="2"/>
      <c r="T835" s="2"/>
      <c r="U835" s="2"/>
      <c r="V835" s="2"/>
      <c r="W835" s="2"/>
      <c r="X835" s="2"/>
      <c r="Y835" s="2"/>
      <c r="Z835" s="2"/>
      <c r="AA835" s="2"/>
      <c r="AB835" s="2"/>
    </row>
    <row r="836" spans="3:28" ht="12.75" customHeight="1" x14ac:dyDescent="0.25">
      <c r="C836" s="5"/>
      <c r="D836" s="6"/>
      <c r="E836" s="10"/>
      <c r="F836" s="7"/>
      <c r="G836" s="2"/>
      <c r="H836" s="2"/>
      <c r="I836" s="2"/>
      <c r="J836" s="2"/>
      <c r="K836" s="2"/>
      <c r="L836" s="2"/>
      <c r="M836" s="12"/>
      <c r="N836" s="2"/>
      <c r="O836" s="2"/>
      <c r="P836" s="2"/>
      <c r="Q836" s="2"/>
      <c r="R836" s="2"/>
      <c r="S836" s="2"/>
      <c r="T836" s="2"/>
      <c r="U836" s="2"/>
      <c r="V836" s="2"/>
      <c r="W836" s="2"/>
      <c r="X836" s="2"/>
      <c r="Y836" s="2"/>
      <c r="Z836" s="2"/>
      <c r="AA836" s="2"/>
      <c r="AB836" s="2"/>
    </row>
    <row r="837" spans="3:28" ht="12.75" customHeight="1" x14ac:dyDescent="0.25">
      <c r="C837" s="5"/>
      <c r="D837" s="6"/>
      <c r="E837" s="10"/>
      <c r="F837" s="7"/>
      <c r="G837" s="2"/>
      <c r="H837" s="2"/>
      <c r="I837" s="2"/>
      <c r="J837" s="2"/>
      <c r="K837" s="2"/>
      <c r="L837" s="2"/>
      <c r="M837" s="12"/>
      <c r="N837" s="2"/>
      <c r="O837" s="2"/>
      <c r="P837" s="2"/>
      <c r="Q837" s="2"/>
      <c r="R837" s="2"/>
      <c r="S837" s="2"/>
      <c r="T837" s="2"/>
      <c r="U837" s="2"/>
      <c r="V837" s="2"/>
      <c r="W837" s="2"/>
      <c r="X837" s="2"/>
      <c r="Y837" s="2"/>
      <c r="Z837" s="2"/>
      <c r="AA837" s="2"/>
      <c r="AB837" s="2"/>
    </row>
    <row r="838" spans="3:28" ht="12.75" customHeight="1" x14ac:dyDescent="0.25">
      <c r="C838" s="5"/>
      <c r="D838" s="6"/>
      <c r="E838" s="10"/>
      <c r="F838" s="7"/>
      <c r="G838" s="2"/>
      <c r="H838" s="2"/>
      <c r="I838" s="2"/>
      <c r="J838" s="2"/>
      <c r="K838" s="2"/>
      <c r="L838" s="2"/>
      <c r="M838" s="12"/>
      <c r="N838" s="2"/>
      <c r="O838" s="2"/>
      <c r="P838" s="2"/>
      <c r="Q838" s="2"/>
      <c r="R838" s="2"/>
      <c r="S838" s="2"/>
      <c r="T838" s="2"/>
      <c r="U838" s="2"/>
      <c r="V838" s="2"/>
      <c r="W838" s="2"/>
      <c r="X838" s="2"/>
      <c r="Y838" s="2"/>
      <c r="Z838" s="2"/>
      <c r="AA838" s="2"/>
      <c r="AB838" s="2"/>
    </row>
    <row r="839" spans="3:28" ht="12.75" customHeight="1" x14ac:dyDescent="0.25">
      <c r="C839" s="5"/>
      <c r="D839" s="6"/>
      <c r="E839" s="10"/>
      <c r="F839" s="7"/>
      <c r="G839" s="2"/>
      <c r="H839" s="2"/>
      <c r="I839" s="2"/>
      <c r="J839" s="2"/>
      <c r="K839" s="2"/>
      <c r="L839" s="2"/>
      <c r="M839" s="12"/>
      <c r="N839" s="2"/>
      <c r="O839" s="2"/>
      <c r="P839" s="2"/>
      <c r="Q839" s="2"/>
      <c r="R839" s="2"/>
      <c r="S839" s="2"/>
      <c r="T839" s="2"/>
      <c r="U839" s="2"/>
      <c r="V839" s="2"/>
      <c r="W839" s="2"/>
      <c r="X839" s="2"/>
      <c r="Y839" s="2"/>
      <c r="Z839" s="2"/>
      <c r="AA839" s="2"/>
      <c r="AB839" s="2"/>
    </row>
    <row r="840" spans="3:28" ht="12.75" customHeight="1" x14ac:dyDescent="0.25">
      <c r="C840" s="5"/>
      <c r="D840" s="6"/>
      <c r="E840" s="10"/>
      <c r="F840" s="7"/>
      <c r="G840" s="2"/>
      <c r="H840" s="2"/>
      <c r="I840" s="2"/>
      <c r="J840" s="2"/>
      <c r="K840" s="2"/>
      <c r="L840" s="2"/>
      <c r="M840" s="12"/>
      <c r="N840" s="2"/>
      <c r="O840" s="2"/>
      <c r="P840" s="2"/>
      <c r="Q840" s="2"/>
      <c r="R840" s="2"/>
      <c r="S840" s="2"/>
      <c r="T840" s="2"/>
      <c r="U840" s="2"/>
      <c r="V840" s="2"/>
      <c r="W840" s="2"/>
      <c r="X840" s="2"/>
      <c r="Y840" s="2"/>
      <c r="Z840" s="2"/>
      <c r="AA840" s="2"/>
      <c r="AB840" s="2"/>
    </row>
    <row r="841" spans="3:28" ht="12.75" customHeight="1" x14ac:dyDescent="0.25">
      <c r="C841" s="5"/>
      <c r="D841" s="6"/>
      <c r="E841" s="10"/>
      <c r="F841" s="7"/>
      <c r="G841" s="2"/>
      <c r="H841" s="2"/>
      <c r="I841" s="2"/>
      <c r="J841" s="2"/>
      <c r="K841" s="2"/>
      <c r="L841" s="2"/>
      <c r="M841" s="12"/>
      <c r="N841" s="2"/>
      <c r="O841" s="2"/>
      <c r="P841" s="2"/>
      <c r="Q841" s="2"/>
      <c r="R841" s="2"/>
      <c r="S841" s="2"/>
      <c r="T841" s="2"/>
      <c r="U841" s="2"/>
      <c r="V841" s="2"/>
      <c r="W841" s="2"/>
      <c r="X841" s="2"/>
      <c r="Y841" s="2"/>
      <c r="Z841" s="2"/>
      <c r="AA841" s="2"/>
      <c r="AB841" s="2"/>
    </row>
    <row r="842" spans="3:28" ht="12.75" customHeight="1" x14ac:dyDescent="0.25">
      <c r="C842" s="5"/>
      <c r="D842" s="6"/>
      <c r="E842" s="10"/>
      <c r="F842" s="7"/>
      <c r="G842" s="2"/>
      <c r="H842" s="2"/>
      <c r="I842" s="2"/>
      <c r="J842" s="2"/>
      <c r="K842" s="2"/>
      <c r="L842" s="2"/>
      <c r="M842" s="12"/>
      <c r="N842" s="2"/>
      <c r="O842" s="2"/>
      <c r="P842" s="2"/>
      <c r="Q842" s="2"/>
      <c r="R842" s="2"/>
      <c r="S842" s="2"/>
      <c r="T842" s="2"/>
      <c r="U842" s="2"/>
      <c r="V842" s="2"/>
      <c r="W842" s="2"/>
      <c r="X842" s="2"/>
      <c r="Y842" s="2"/>
      <c r="Z842" s="2"/>
      <c r="AA842" s="2"/>
      <c r="AB842" s="2"/>
    </row>
    <row r="843" spans="3:28" ht="12.75" customHeight="1" x14ac:dyDescent="0.25">
      <c r="C843" s="5"/>
      <c r="D843" s="6"/>
      <c r="E843" s="10"/>
      <c r="F843" s="7"/>
      <c r="G843" s="2"/>
      <c r="H843" s="2"/>
      <c r="I843" s="2"/>
      <c r="J843" s="2"/>
      <c r="K843" s="2"/>
      <c r="L843" s="2"/>
      <c r="M843" s="12"/>
      <c r="N843" s="2"/>
      <c r="O843" s="2"/>
      <c r="P843" s="2"/>
      <c r="Q843" s="2"/>
      <c r="R843" s="2"/>
      <c r="S843" s="2"/>
      <c r="T843" s="2"/>
      <c r="U843" s="2"/>
      <c r="V843" s="2"/>
      <c r="W843" s="2"/>
      <c r="X843" s="2"/>
      <c r="Y843" s="2"/>
      <c r="Z843" s="2"/>
      <c r="AA843" s="2"/>
      <c r="AB843" s="2"/>
    </row>
    <row r="844" spans="3:28" ht="12.75" customHeight="1" x14ac:dyDescent="0.25">
      <c r="C844" s="5"/>
      <c r="D844" s="6"/>
      <c r="E844" s="10"/>
      <c r="F844" s="7"/>
      <c r="G844" s="2"/>
      <c r="H844" s="2"/>
      <c r="I844" s="2"/>
      <c r="J844" s="2"/>
      <c r="K844" s="2"/>
      <c r="L844" s="2"/>
      <c r="M844" s="12"/>
      <c r="N844" s="2"/>
      <c r="O844" s="2"/>
      <c r="P844" s="2"/>
      <c r="Q844" s="2"/>
      <c r="R844" s="2"/>
      <c r="S844" s="2"/>
      <c r="T844" s="2"/>
      <c r="U844" s="2"/>
      <c r="V844" s="2"/>
      <c r="W844" s="2"/>
      <c r="X844" s="2"/>
      <c r="Y844" s="2"/>
      <c r="Z844" s="2"/>
      <c r="AA844" s="2"/>
      <c r="AB844" s="2"/>
    </row>
    <row r="845" spans="3:28" ht="12.75" customHeight="1" x14ac:dyDescent="0.25">
      <c r="C845" s="5"/>
      <c r="D845" s="6"/>
      <c r="E845" s="10"/>
      <c r="F845" s="7"/>
      <c r="G845" s="2"/>
      <c r="H845" s="2"/>
      <c r="I845" s="2"/>
      <c r="J845" s="2"/>
      <c r="K845" s="2"/>
      <c r="L845" s="2"/>
      <c r="M845" s="12"/>
      <c r="N845" s="2"/>
      <c r="O845" s="2"/>
      <c r="P845" s="2"/>
      <c r="Q845" s="2"/>
      <c r="R845" s="2"/>
      <c r="S845" s="2"/>
      <c r="T845" s="2"/>
      <c r="U845" s="2"/>
      <c r="V845" s="2"/>
      <c r="W845" s="2"/>
      <c r="X845" s="2"/>
      <c r="Y845" s="2"/>
      <c r="Z845" s="2"/>
      <c r="AA845" s="2"/>
      <c r="AB845" s="2"/>
    </row>
    <row r="846" spans="3:28" ht="12.75" customHeight="1" x14ac:dyDescent="0.25">
      <c r="C846" s="5"/>
      <c r="D846" s="6"/>
      <c r="E846" s="10"/>
      <c r="F846" s="7"/>
      <c r="G846" s="2"/>
      <c r="H846" s="2"/>
      <c r="I846" s="2"/>
      <c r="J846" s="2"/>
      <c r="K846" s="2"/>
      <c r="L846" s="2"/>
      <c r="M846" s="12"/>
      <c r="N846" s="2"/>
      <c r="O846" s="2"/>
      <c r="P846" s="2"/>
      <c r="Q846" s="2"/>
      <c r="R846" s="2"/>
      <c r="S846" s="2"/>
      <c r="T846" s="2"/>
      <c r="U846" s="2"/>
      <c r="V846" s="2"/>
      <c r="W846" s="2"/>
      <c r="X846" s="2"/>
      <c r="Y846" s="2"/>
      <c r="Z846" s="2"/>
      <c r="AA846" s="2"/>
      <c r="AB846" s="2"/>
    </row>
    <row r="847" spans="3:28" ht="12.75" customHeight="1" x14ac:dyDescent="0.25">
      <c r="C847" s="5"/>
      <c r="D847" s="6"/>
      <c r="E847" s="10"/>
      <c r="F847" s="7"/>
      <c r="G847" s="2"/>
      <c r="H847" s="2"/>
      <c r="I847" s="2"/>
      <c r="J847" s="2"/>
      <c r="K847" s="2"/>
      <c r="L847" s="2"/>
      <c r="M847" s="12"/>
      <c r="N847" s="2"/>
      <c r="O847" s="2"/>
      <c r="P847" s="2"/>
      <c r="Q847" s="2"/>
      <c r="R847" s="2"/>
      <c r="S847" s="2"/>
      <c r="T847" s="2"/>
      <c r="U847" s="2"/>
      <c r="V847" s="2"/>
      <c r="W847" s="2"/>
      <c r="X847" s="2"/>
      <c r="Y847" s="2"/>
      <c r="Z847" s="2"/>
      <c r="AA847" s="2"/>
      <c r="AB847" s="2"/>
    </row>
    <row r="848" spans="3:28" ht="12.75" customHeight="1" x14ac:dyDescent="0.25">
      <c r="C848" s="5"/>
      <c r="D848" s="6"/>
      <c r="E848" s="10"/>
      <c r="F848" s="7"/>
      <c r="G848" s="2"/>
      <c r="H848" s="2"/>
      <c r="I848" s="2"/>
      <c r="J848" s="2"/>
      <c r="K848" s="2"/>
      <c r="L848" s="2"/>
      <c r="M848" s="12"/>
      <c r="N848" s="2"/>
      <c r="O848" s="2"/>
      <c r="P848" s="2"/>
      <c r="Q848" s="2"/>
      <c r="R848" s="2"/>
      <c r="S848" s="2"/>
      <c r="T848" s="2"/>
      <c r="U848" s="2"/>
      <c r="V848" s="2"/>
      <c r="W848" s="2"/>
      <c r="X848" s="2"/>
      <c r="Y848" s="2"/>
      <c r="Z848" s="2"/>
      <c r="AA848" s="2"/>
      <c r="AB848" s="2"/>
    </row>
    <row r="849" spans="3:28" ht="12.75" customHeight="1" x14ac:dyDescent="0.25">
      <c r="C849" s="5"/>
      <c r="D849" s="6"/>
      <c r="E849" s="10"/>
      <c r="F849" s="7"/>
      <c r="G849" s="2"/>
      <c r="H849" s="2"/>
      <c r="I849" s="2"/>
      <c r="J849" s="2"/>
      <c r="K849" s="2"/>
      <c r="L849" s="2"/>
      <c r="M849" s="12"/>
      <c r="N849" s="2"/>
      <c r="O849" s="2"/>
      <c r="P849" s="2"/>
      <c r="Q849" s="2"/>
      <c r="R849" s="2"/>
      <c r="S849" s="2"/>
      <c r="T849" s="2"/>
      <c r="U849" s="2"/>
      <c r="V849" s="2"/>
      <c r="W849" s="2"/>
      <c r="X849" s="2"/>
      <c r="Y849" s="2"/>
      <c r="Z849" s="2"/>
      <c r="AA849" s="2"/>
      <c r="AB849" s="2"/>
    </row>
    <row r="850" spans="3:28" ht="12.75" customHeight="1" x14ac:dyDescent="0.25">
      <c r="C850" s="5"/>
      <c r="D850" s="6"/>
      <c r="E850" s="10"/>
      <c r="F850" s="7"/>
      <c r="G850" s="2"/>
      <c r="H850" s="2"/>
      <c r="I850" s="2"/>
      <c r="J850" s="2"/>
      <c r="K850" s="2"/>
      <c r="L850" s="2"/>
      <c r="M850" s="12"/>
      <c r="N850" s="2"/>
      <c r="O850" s="2"/>
      <c r="P850" s="2"/>
      <c r="Q850" s="2"/>
      <c r="R850" s="2"/>
      <c r="S850" s="2"/>
      <c r="T850" s="2"/>
      <c r="U850" s="2"/>
      <c r="V850" s="2"/>
      <c r="W850" s="2"/>
      <c r="X850" s="2"/>
      <c r="Y850" s="2"/>
      <c r="Z850" s="2"/>
      <c r="AA850" s="2"/>
      <c r="AB850" s="2"/>
    </row>
    <row r="851" spans="3:28" ht="12.75" customHeight="1" x14ac:dyDescent="0.25">
      <c r="C851" s="5"/>
      <c r="D851" s="6"/>
      <c r="E851" s="10"/>
      <c r="F851" s="7"/>
      <c r="G851" s="2"/>
      <c r="H851" s="2"/>
      <c r="I851" s="2"/>
      <c r="J851" s="2"/>
      <c r="K851" s="2"/>
      <c r="L851" s="2"/>
      <c r="M851" s="12"/>
      <c r="N851" s="2"/>
      <c r="O851" s="2"/>
      <c r="P851" s="2"/>
      <c r="Q851" s="2"/>
      <c r="R851" s="2"/>
      <c r="S851" s="2"/>
      <c r="T851" s="2"/>
      <c r="U851" s="2"/>
      <c r="V851" s="2"/>
      <c r="W851" s="2"/>
      <c r="X851" s="2"/>
      <c r="Y851" s="2"/>
      <c r="Z851" s="2"/>
      <c r="AA851" s="2"/>
      <c r="AB851" s="2"/>
    </row>
    <row r="852" spans="3:28" ht="12.75" customHeight="1" x14ac:dyDescent="0.25">
      <c r="C852" s="5"/>
      <c r="D852" s="6"/>
      <c r="E852" s="10"/>
      <c r="F852" s="7"/>
      <c r="G852" s="2"/>
      <c r="H852" s="2"/>
      <c r="I852" s="2"/>
      <c r="J852" s="2"/>
      <c r="K852" s="2"/>
      <c r="L852" s="2"/>
      <c r="M852" s="12"/>
      <c r="N852" s="2"/>
      <c r="O852" s="2"/>
      <c r="P852" s="2"/>
      <c r="Q852" s="2"/>
      <c r="R852" s="2"/>
      <c r="S852" s="2"/>
      <c r="T852" s="2"/>
      <c r="U852" s="2"/>
      <c r="V852" s="2"/>
      <c r="W852" s="2"/>
      <c r="X852" s="2"/>
      <c r="Y852" s="2"/>
      <c r="Z852" s="2"/>
      <c r="AA852" s="2"/>
      <c r="AB852" s="2"/>
    </row>
    <row r="853" spans="3:28" ht="12.75" customHeight="1" x14ac:dyDescent="0.25">
      <c r="C853" s="5"/>
      <c r="D853" s="6"/>
      <c r="E853" s="10"/>
      <c r="F853" s="7"/>
      <c r="G853" s="2"/>
      <c r="H853" s="2"/>
      <c r="I853" s="2"/>
      <c r="J853" s="2"/>
      <c r="K853" s="2"/>
      <c r="L853" s="2"/>
      <c r="M853" s="12"/>
      <c r="N853" s="2"/>
      <c r="O853" s="2"/>
      <c r="P853" s="2"/>
      <c r="Q853" s="2"/>
      <c r="R853" s="2"/>
      <c r="S853" s="2"/>
      <c r="T853" s="2"/>
      <c r="U853" s="2"/>
      <c r="V853" s="2"/>
      <c r="W853" s="2"/>
      <c r="X853" s="2"/>
      <c r="Y853" s="2"/>
      <c r="Z853" s="2"/>
      <c r="AA853" s="2"/>
      <c r="AB853" s="2"/>
    </row>
    <row r="854" spans="3:28" ht="12.75" customHeight="1" x14ac:dyDescent="0.25">
      <c r="C854" s="5"/>
      <c r="D854" s="6"/>
      <c r="E854" s="10"/>
      <c r="F854" s="7"/>
      <c r="G854" s="2"/>
      <c r="H854" s="2"/>
      <c r="I854" s="2"/>
      <c r="J854" s="2"/>
      <c r="K854" s="2"/>
      <c r="L854" s="2"/>
      <c r="M854" s="12"/>
      <c r="N854" s="2"/>
      <c r="O854" s="2"/>
      <c r="P854" s="2"/>
      <c r="Q854" s="2"/>
      <c r="R854" s="2"/>
      <c r="S854" s="2"/>
      <c r="T854" s="2"/>
      <c r="U854" s="2"/>
      <c r="V854" s="2"/>
      <c r="W854" s="2"/>
      <c r="X854" s="2"/>
      <c r="Y854" s="2"/>
      <c r="Z854" s="2"/>
      <c r="AA854" s="2"/>
      <c r="AB854" s="2"/>
    </row>
    <row r="855" spans="3:28" ht="12.75" customHeight="1" x14ac:dyDescent="0.25">
      <c r="C855" s="5"/>
      <c r="D855" s="6"/>
      <c r="E855" s="10"/>
      <c r="F855" s="7"/>
      <c r="G855" s="2"/>
      <c r="H855" s="2"/>
      <c r="I855" s="2"/>
      <c r="J855" s="2"/>
      <c r="K855" s="2"/>
      <c r="L855" s="2"/>
      <c r="M855" s="12"/>
      <c r="N855" s="2"/>
      <c r="O855" s="2"/>
      <c r="P855" s="2"/>
      <c r="Q855" s="2"/>
      <c r="R855" s="2"/>
      <c r="S855" s="2"/>
      <c r="T855" s="2"/>
      <c r="U855" s="2"/>
      <c r="V855" s="2"/>
      <c r="W855" s="2"/>
      <c r="X855" s="2"/>
      <c r="Y855" s="2"/>
      <c r="Z855" s="2"/>
      <c r="AA855" s="2"/>
      <c r="AB855" s="2"/>
    </row>
    <row r="856" spans="3:28" ht="12.75" customHeight="1" x14ac:dyDescent="0.25">
      <c r="C856" s="5"/>
      <c r="D856" s="6"/>
      <c r="E856" s="10"/>
      <c r="F856" s="7"/>
      <c r="G856" s="2"/>
      <c r="H856" s="2"/>
      <c r="I856" s="2"/>
      <c r="J856" s="2"/>
      <c r="K856" s="2"/>
      <c r="L856" s="2"/>
      <c r="M856" s="12"/>
      <c r="N856" s="2"/>
      <c r="O856" s="2"/>
      <c r="P856" s="2"/>
      <c r="Q856" s="2"/>
      <c r="R856" s="2"/>
      <c r="S856" s="2"/>
      <c r="T856" s="2"/>
      <c r="U856" s="2"/>
      <c r="V856" s="2"/>
      <c r="W856" s="2"/>
      <c r="X856" s="2"/>
      <c r="Y856" s="2"/>
      <c r="Z856" s="2"/>
      <c r="AA856" s="2"/>
      <c r="AB856" s="2"/>
    </row>
    <row r="857" spans="3:28" ht="12.75" customHeight="1" x14ac:dyDescent="0.25">
      <c r="C857" s="5"/>
      <c r="D857" s="6"/>
      <c r="E857" s="10"/>
      <c r="F857" s="7"/>
      <c r="G857" s="2"/>
      <c r="H857" s="2"/>
      <c r="I857" s="2"/>
      <c r="J857" s="2"/>
      <c r="K857" s="2"/>
      <c r="L857" s="2"/>
      <c r="M857" s="12"/>
      <c r="N857" s="2"/>
      <c r="O857" s="2"/>
      <c r="P857" s="2"/>
      <c r="Q857" s="2"/>
      <c r="R857" s="2"/>
      <c r="S857" s="2"/>
      <c r="T857" s="2"/>
      <c r="U857" s="2"/>
      <c r="V857" s="2"/>
      <c r="W857" s="2"/>
      <c r="X857" s="2"/>
      <c r="Y857" s="2"/>
      <c r="Z857" s="2"/>
      <c r="AA857" s="2"/>
      <c r="AB857" s="2"/>
    </row>
    <row r="858" spans="3:28" ht="12.75" customHeight="1" x14ac:dyDescent="0.25">
      <c r="C858" s="5"/>
      <c r="D858" s="6"/>
      <c r="E858" s="10"/>
      <c r="F858" s="7"/>
      <c r="G858" s="2"/>
      <c r="H858" s="2"/>
      <c r="I858" s="2"/>
      <c r="J858" s="2"/>
      <c r="K858" s="2"/>
      <c r="L858" s="2"/>
      <c r="M858" s="12"/>
      <c r="N858" s="2"/>
      <c r="O858" s="2"/>
      <c r="P858" s="2"/>
      <c r="Q858" s="2"/>
      <c r="R858" s="2"/>
      <c r="S858" s="2"/>
      <c r="T858" s="2"/>
      <c r="U858" s="2"/>
      <c r="V858" s="2"/>
      <c r="W858" s="2"/>
      <c r="X858" s="2"/>
      <c r="Y858" s="2"/>
      <c r="Z858" s="2"/>
      <c r="AA858" s="2"/>
      <c r="AB858" s="2"/>
    </row>
    <row r="859" spans="3:28" ht="12.75" customHeight="1" x14ac:dyDescent="0.25">
      <c r="C859" s="5"/>
      <c r="D859" s="6"/>
      <c r="E859" s="10"/>
      <c r="F859" s="7"/>
      <c r="G859" s="2"/>
      <c r="H859" s="2"/>
      <c r="I859" s="2"/>
      <c r="J859" s="2"/>
      <c r="K859" s="2"/>
      <c r="L859" s="2"/>
      <c r="M859" s="12"/>
      <c r="N859" s="2"/>
      <c r="O859" s="2"/>
      <c r="P859" s="2"/>
      <c r="Q859" s="2"/>
      <c r="R859" s="2"/>
      <c r="S859" s="2"/>
      <c r="T859" s="2"/>
      <c r="U859" s="2"/>
      <c r="V859" s="2"/>
      <c r="W859" s="2"/>
      <c r="X859" s="2"/>
      <c r="Y859" s="2"/>
      <c r="Z859" s="2"/>
      <c r="AA859" s="2"/>
      <c r="AB859" s="2"/>
    </row>
    <row r="860" spans="3:28" ht="12.75" customHeight="1" x14ac:dyDescent="0.25">
      <c r="C860" s="5"/>
      <c r="D860" s="6"/>
      <c r="E860" s="10"/>
      <c r="F860" s="7"/>
      <c r="G860" s="2"/>
      <c r="H860" s="2"/>
      <c r="I860" s="2"/>
      <c r="J860" s="2"/>
      <c r="K860" s="2"/>
      <c r="L860" s="2"/>
      <c r="M860" s="12"/>
      <c r="N860" s="2"/>
      <c r="O860" s="2"/>
      <c r="P860" s="2"/>
      <c r="Q860" s="2"/>
      <c r="R860" s="2"/>
      <c r="S860" s="2"/>
      <c r="T860" s="2"/>
      <c r="U860" s="2"/>
      <c r="V860" s="2"/>
      <c r="W860" s="2"/>
      <c r="X860" s="2"/>
      <c r="Y860" s="2"/>
      <c r="Z860" s="2"/>
      <c r="AA860" s="2"/>
      <c r="AB860" s="2"/>
    </row>
    <row r="861" spans="3:28" ht="12.75" customHeight="1" x14ac:dyDescent="0.25">
      <c r="C861" s="5"/>
      <c r="D861" s="6"/>
      <c r="E861" s="10"/>
      <c r="F861" s="7"/>
      <c r="G861" s="2"/>
      <c r="H861" s="2"/>
      <c r="I861" s="2"/>
      <c r="J861" s="2"/>
      <c r="K861" s="2"/>
      <c r="L861" s="2"/>
      <c r="M861" s="12"/>
      <c r="N861" s="2"/>
      <c r="O861" s="2"/>
      <c r="P861" s="2"/>
      <c r="Q861" s="2"/>
      <c r="R861" s="2"/>
      <c r="S861" s="2"/>
      <c r="T861" s="2"/>
      <c r="U861" s="2"/>
      <c r="V861" s="2"/>
      <c r="W861" s="2"/>
      <c r="X861" s="2"/>
      <c r="Y861" s="2"/>
      <c r="Z861" s="2"/>
      <c r="AA861" s="2"/>
      <c r="AB861" s="2"/>
    </row>
    <row r="862" spans="3:28" ht="12.75" customHeight="1" x14ac:dyDescent="0.25">
      <c r="C862" s="5"/>
      <c r="D862" s="6"/>
      <c r="E862" s="10"/>
      <c r="F862" s="7"/>
      <c r="G862" s="2"/>
      <c r="H862" s="2"/>
      <c r="I862" s="2"/>
      <c r="J862" s="2"/>
      <c r="K862" s="2"/>
      <c r="L862" s="2"/>
      <c r="M862" s="12"/>
      <c r="N862" s="2"/>
      <c r="O862" s="2"/>
      <c r="P862" s="2"/>
      <c r="Q862" s="2"/>
      <c r="R862" s="2"/>
      <c r="S862" s="2"/>
      <c r="T862" s="2"/>
      <c r="U862" s="2"/>
      <c r="V862" s="2"/>
      <c r="W862" s="2"/>
      <c r="X862" s="2"/>
      <c r="Y862" s="2"/>
      <c r="Z862" s="2"/>
      <c r="AA862" s="2"/>
      <c r="AB862" s="2"/>
    </row>
    <row r="863" spans="3:28" ht="12.75" customHeight="1" x14ac:dyDescent="0.25">
      <c r="C863" s="5"/>
      <c r="D863" s="6"/>
      <c r="E863" s="10"/>
      <c r="F863" s="7"/>
      <c r="G863" s="2"/>
      <c r="H863" s="2"/>
      <c r="I863" s="2"/>
      <c r="J863" s="2"/>
      <c r="K863" s="2"/>
      <c r="L863" s="2"/>
      <c r="M863" s="12"/>
      <c r="N863" s="2"/>
      <c r="O863" s="2"/>
      <c r="P863" s="2"/>
      <c r="Q863" s="2"/>
      <c r="R863" s="2"/>
      <c r="S863" s="2"/>
      <c r="T863" s="2"/>
      <c r="U863" s="2"/>
      <c r="V863" s="2"/>
      <c r="W863" s="2"/>
      <c r="X863" s="2"/>
      <c r="Y863" s="2"/>
      <c r="Z863" s="2"/>
      <c r="AA863" s="2"/>
      <c r="AB863" s="2"/>
    </row>
    <row r="864" spans="3:28" ht="12.75" customHeight="1" x14ac:dyDescent="0.25">
      <c r="C864" s="5"/>
      <c r="D864" s="6"/>
      <c r="E864" s="10"/>
      <c r="F864" s="7"/>
      <c r="G864" s="2"/>
      <c r="H864" s="2"/>
      <c r="I864" s="2"/>
      <c r="J864" s="2"/>
      <c r="K864" s="2"/>
      <c r="L864" s="2"/>
      <c r="M864" s="12"/>
      <c r="N864" s="2"/>
      <c r="O864" s="2"/>
      <c r="P864" s="2"/>
      <c r="Q864" s="2"/>
      <c r="R864" s="2"/>
      <c r="S864" s="2"/>
      <c r="T864" s="2"/>
      <c r="U864" s="2"/>
      <c r="V864" s="2"/>
      <c r="W864" s="2"/>
      <c r="X864" s="2"/>
      <c r="Y864" s="2"/>
      <c r="Z864" s="2"/>
      <c r="AA864" s="2"/>
      <c r="AB864" s="2"/>
    </row>
    <row r="865" spans="3:28" ht="12.75" customHeight="1" x14ac:dyDescent="0.25">
      <c r="C865" s="5"/>
      <c r="D865" s="6"/>
      <c r="E865" s="10"/>
      <c r="F865" s="7"/>
      <c r="G865" s="2"/>
      <c r="H865" s="2"/>
      <c r="I865" s="2"/>
      <c r="J865" s="2"/>
      <c r="K865" s="2"/>
      <c r="L865" s="2"/>
      <c r="M865" s="12"/>
      <c r="N865" s="2"/>
      <c r="O865" s="2"/>
      <c r="P865" s="2"/>
      <c r="Q865" s="2"/>
      <c r="R865" s="2"/>
      <c r="S865" s="2"/>
      <c r="T865" s="2"/>
      <c r="U865" s="2"/>
      <c r="V865" s="2"/>
      <c r="W865" s="2"/>
      <c r="X865" s="2"/>
      <c r="Y865" s="2"/>
      <c r="Z865" s="2"/>
      <c r="AA865" s="2"/>
      <c r="AB865" s="2"/>
    </row>
    <row r="866" spans="3:28" ht="12.75" customHeight="1" x14ac:dyDescent="0.25">
      <c r="C866" s="5"/>
      <c r="D866" s="6"/>
      <c r="E866" s="10"/>
      <c r="F866" s="7"/>
      <c r="G866" s="2"/>
      <c r="H866" s="2"/>
      <c r="I866" s="2"/>
      <c r="J866" s="2"/>
      <c r="K866" s="2"/>
      <c r="L866" s="2"/>
      <c r="M866" s="12"/>
      <c r="N866" s="2"/>
      <c r="O866" s="2"/>
      <c r="P866" s="2"/>
      <c r="Q866" s="2"/>
      <c r="R866" s="2"/>
      <c r="S866" s="2"/>
      <c r="T866" s="2"/>
      <c r="U866" s="2"/>
      <c r="V866" s="2"/>
      <c r="W866" s="2"/>
      <c r="X866" s="2"/>
      <c r="Y866" s="2"/>
      <c r="Z866" s="2"/>
      <c r="AA866" s="2"/>
      <c r="AB866" s="2"/>
    </row>
    <row r="867" spans="3:28" ht="12.75" customHeight="1" x14ac:dyDescent="0.25">
      <c r="C867" s="5"/>
      <c r="D867" s="6"/>
      <c r="E867" s="10"/>
      <c r="F867" s="7"/>
      <c r="G867" s="2"/>
      <c r="H867" s="2"/>
      <c r="I867" s="2"/>
      <c r="J867" s="2"/>
      <c r="K867" s="2"/>
      <c r="L867" s="2"/>
      <c r="M867" s="12"/>
      <c r="N867" s="2"/>
      <c r="O867" s="2"/>
      <c r="P867" s="2"/>
      <c r="Q867" s="2"/>
      <c r="R867" s="2"/>
      <c r="S867" s="2"/>
      <c r="T867" s="2"/>
      <c r="U867" s="2"/>
      <c r="V867" s="2"/>
      <c r="W867" s="2"/>
      <c r="X867" s="2"/>
      <c r="Y867" s="2"/>
      <c r="Z867" s="2"/>
      <c r="AA867" s="2"/>
      <c r="AB867" s="2"/>
    </row>
    <row r="868" spans="3:28" ht="12.75" customHeight="1" x14ac:dyDescent="0.25">
      <c r="C868" s="5"/>
      <c r="D868" s="6"/>
      <c r="E868" s="10"/>
      <c r="F868" s="7"/>
      <c r="G868" s="2"/>
      <c r="H868" s="2"/>
      <c r="I868" s="2"/>
      <c r="J868" s="2"/>
      <c r="K868" s="2"/>
      <c r="L868" s="2"/>
      <c r="M868" s="12"/>
      <c r="N868" s="2"/>
      <c r="O868" s="2"/>
      <c r="P868" s="2"/>
      <c r="Q868" s="2"/>
      <c r="R868" s="2"/>
      <c r="S868" s="2"/>
      <c r="T868" s="2"/>
      <c r="U868" s="2"/>
      <c r="V868" s="2"/>
      <c r="W868" s="2"/>
      <c r="X868" s="2"/>
      <c r="Y868" s="2"/>
      <c r="Z868" s="2"/>
      <c r="AA868" s="2"/>
      <c r="AB868" s="2"/>
    </row>
    <row r="869" spans="3:28" ht="12.75" customHeight="1" x14ac:dyDescent="0.25">
      <c r="C869" s="5"/>
      <c r="D869" s="6"/>
      <c r="E869" s="10"/>
      <c r="F869" s="7"/>
      <c r="G869" s="2"/>
      <c r="H869" s="2"/>
      <c r="I869" s="2"/>
      <c r="J869" s="2"/>
      <c r="K869" s="2"/>
      <c r="L869" s="2"/>
      <c r="M869" s="12"/>
      <c r="N869" s="2"/>
      <c r="O869" s="2"/>
      <c r="P869" s="2"/>
      <c r="Q869" s="2"/>
      <c r="R869" s="2"/>
      <c r="S869" s="2"/>
      <c r="T869" s="2"/>
      <c r="U869" s="2"/>
      <c r="V869" s="2"/>
      <c r="W869" s="2"/>
      <c r="X869" s="2"/>
      <c r="Y869" s="2"/>
      <c r="Z869" s="2"/>
      <c r="AA869" s="2"/>
      <c r="AB869" s="2"/>
    </row>
    <row r="870" spans="3:28" ht="12.75" customHeight="1" x14ac:dyDescent="0.25">
      <c r="C870" s="5"/>
      <c r="D870" s="6"/>
      <c r="E870" s="10"/>
      <c r="F870" s="7"/>
      <c r="G870" s="2"/>
      <c r="H870" s="2"/>
      <c r="I870" s="2"/>
      <c r="J870" s="2"/>
      <c r="K870" s="2"/>
      <c r="L870" s="2"/>
      <c r="M870" s="12"/>
      <c r="N870" s="2"/>
      <c r="O870" s="2"/>
      <c r="P870" s="2"/>
      <c r="Q870" s="2"/>
      <c r="R870" s="2"/>
      <c r="S870" s="2"/>
      <c r="T870" s="2"/>
      <c r="U870" s="2"/>
      <c r="V870" s="2"/>
      <c r="W870" s="2"/>
      <c r="X870" s="2"/>
      <c r="Y870" s="2"/>
      <c r="Z870" s="2"/>
      <c r="AA870" s="2"/>
      <c r="AB870" s="2"/>
    </row>
    <row r="871" spans="3:28" ht="12.75" customHeight="1" x14ac:dyDescent="0.25">
      <c r="C871" s="5"/>
      <c r="D871" s="6"/>
      <c r="E871" s="10"/>
      <c r="F871" s="7"/>
      <c r="G871" s="2"/>
      <c r="H871" s="2"/>
      <c r="I871" s="2"/>
      <c r="J871" s="2"/>
      <c r="K871" s="2"/>
      <c r="L871" s="2"/>
      <c r="M871" s="12"/>
      <c r="N871" s="2"/>
      <c r="O871" s="2"/>
      <c r="P871" s="2"/>
      <c r="Q871" s="2"/>
      <c r="R871" s="2"/>
      <c r="S871" s="2"/>
      <c r="T871" s="2"/>
      <c r="U871" s="2"/>
      <c r="V871" s="2"/>
      <c r="W871" s="2"/>
      <c r="X871" s="2"/>
      <c r="Y871" s="2"/>
      <c r="Z871" s="2"/>
      <c r="AA871" s="2"/>
      <c r="AB871" s="2"/>
    </row>
    <row r="872" spans="3:28" ht="12.75" customHeight="1" x14ac:dyDescent="0.25">
      <c r="C872" s="5"/>
      <c r="D872" s="6"/>
      <c r="E872" s="10"/>
      <c r="F872" s="7"/>
      <c r="G872" s="2"/>
      <c r="H872" s="2"/>
      <c r="I872" s="2"/>
      <c r="J872" s="2"/>
      <c r="K872" s="2"/>
      <c r="L872" s="2"/>
      <c r="M872" s="12"/>
      <c r="N872" s="2"/>
      <c r="O872" s="2"/>
      <c r="P872" s="2"/>
      <c r="Q872" s="2"/>
      <c r="R872" s="2"/>
      <c r="S872" s="2"/>
      <c r="T872" s="2"/>
      <c r="U872" s="2"/>
      <c r="V872" s="2"/>
      <c r="W872" s="2"/>
      <c r="X872" s="2"/>
      <c r="Y872" s="2"/>
      <c r="Z872" s="2"/>
      <c r="AA872" s="2"/>
      <c r="AB872" s="2"/>
    </row>
    <row r="873" spans="3:28" ht="12.75" customHeight="1" x14ac:dyDescent="0.25">
      <c r="C873" s="5"/>
      <c r="D873" s="6"/>
      <c r="E873" s="10"/>
      <c r="F873" s="7"/>
      <c r="G873" s="2"/>
      <c r="H873" s="2"/>
      <c r="I873" s="2"/>
      <c r="J873" s="2"/>
      <c r="K873" s="2"/>
      <c r="L873" s="2"/>
      <c r="M873" s="12"/>
      <c r="N873" s="2"/>
      <c r="O873" s="2"/>
      <c r="P873" s="2"/>
      <c r="Q873" s="2"/>
      <c r="R873" s="2"/>
      <c r="S873" s="2"/>
      <c r="T873" s="2"/>
      <c r="U873" s="2"/>
      <c r="V873" s="2"/>
      <c r="W873" s="2"/>
      <c r="X873" s="2"/>
      <c r="Y873" s="2"/>
      <c r="Z873" s="2"/>
      <c r="AA873" s="2"/>
      <c r="AB873" s="2"/>
    </row>
    <row r="874" spans="3:28" ht="12.75" customHeight="1" x14ac:dyDescent="0.25">
      <c r="C874" s="5"/>
      <c r="D874" s="6"/>
      <c r="E874" s="10"/>
      <c r="F874" s="7"/>
      <c r="G874" s="2"/>
      <c r="H874" s="2"/>
      <c r="I874" s="2"/>
      <c r="J874" s="2"/>
      <c r="K874" s="2"/>
      <c r="L874" s="2"/>
      <c r="M874" s="12"/>
      <c r="N874" s="2"/>
      <c r="O874" s="2"/>
      <c r="P874" s="2"/>
      <c r="Q874" s="2"/>
      <c r="R874" s="2"/>
      <c r="S874" s="2"/>
      <c r="T874" s="2"/>
      <c r="U874" s="2"/>
      <c r="V874" s="2"/>
      <c r="W874" s="2"/>
      <c r="X874" s="2"/>
      <c r="Y874" s="2"/>
      <c r="Z874" s="2"/>
      <c r="AA874" s="2"/>
      <c r="AB874" s="2"/>
    </row>
    <row r="875" spans="3:28" ht="12.75" customHeight="1" x14ac:dyDescent="0.25">
      <c r="C875" s="5"/>
      <c r="D875" s="6"/>
      <c r="E875" s="10"/>
      <c r="F875" s="7"/>
      <c r="G875" s="2"/>
      <c r="H875" s="2"/>
      <c r="I875" s="2"/>
      <c r="J875" s="2"/>
      <c r="K875" s="2"/>
      <c r="L875" s="2"/>
      <c r="M875" s="12"/>
      <c r="N875" s="2"/>
      <c r="O875" s="2"/>
      <c r="P875" s="2"/>
      <c r="Q875" s="2"/>
      <c r="R875" s="2"/>
      <c r="S875" s="2"/>
      <c r="T875" s="2"/>
      <c r="U875" s="2"/>
      <c r="V875" s="2"/>
      <c r="W875" s="2"/>
      <c r="X875" s="2"/>
      <c r="Y875" s="2"/>
      <c r="Z875" s="2"/>
      <c r="AA875" s="2"/>
      <c r="AB875" s="2"/>
    </row>
    <row r="876" spans="3:28" ht="12.75" customHeight="1" x14ac:dyDescent="0.25">
      <c r="C876" s="5"/>
      <c r="D876" s="6"/>
      <c r="E876" s="10"/>
      <c r="F876" s="7"/>
      <c r="G876" s="2"/>
      <c r="H876" s="2"/>
      <c r="I876" s="2"/>
      <c r="J876" s="2"/>
      <c r="K876" s="2"/>
      <c r="L876" s="2"/>
      <c r="M876" s="12"/>
      <c r="N876" s="2"/>
      <c r="O876" s="2"/>
      <c r="P876" s="2"/>
      <c r="Q876" s="2"/>
      <c r="R876" s="2"/>
      <c r="S876" s="2"/>
      <c r="T876" s="2"/>
      <c r="U876" s="2"/>
      <c r="V876" s="2"/>
      <c r="W876" s="2"/>
      <c r="X876" s="2"/>
      <c r="Y876" s="2"/>
      <c r="Z876" s="2"/>
      <c r="AA876" s="2"/>
      <c r="AB876" s="2"/>
    </row>
    <row r="877" spans="3:28" ht="12.75" customHeight="1" x14ac:dyDescent="0.25">
      <c r="C877" s="5"/>
      <c r="D877" s="6"/>
      <c r="E877" s="10"/>
      <c r="F877" s="7"/>
      <c r="G877" s="2"/>
      <c r="H877" s="2"/>
      <c r="I877" s="2"/>
      <c r="J877" s="2"/>
      <c r="K877" s="2"/>
      <c r="L877" s="2"/>
      <c r="M877" s="12"/>
      <c r="N877" s="2"/>
      <c r="O877" s="2"/>
      <c r="P877" s="2"/>
      <c r="Q877" s="2"/>
      <c r="R877" s="2"/>
      <c r="S877" s="2"/>
      <c r="T877" s="2"/>
      <c r="U877" s="2"/>
      <c r="V877" s="2"/>
      <c r="W877" s="2"/>
      <c r="X877" s="2"/>
      <c r="Y877" s="2"/>
      <c r="Z877" s="2"/>
      <c r="AA877" s="2"/>
      <c r="AB877" s="2"/>
    </row>
    <row r="878" spans="3:28" ht="12.75" customHeight="1" x14ac:dyDescent="0.25">
      <c r="C878" s="5"/>
      <c r="D878" s="6"/>
      <c r="E878" s="10"/>
      <c r="F878" s="7"/>
      <c r="G878" s="2"/>
      <c r="H878" s="2"/>
      <c r="I878" s="2"/>
      <c r="J878" s="2"/>
      <c r="K878" s="2"/>
      <c r="L878" s="2"/>
      <c r="M878" s="12"/>
      <c r="N878" s="2"/>
      <c r="O878" s="2"/>
      <c r="P878" s="2"/>
      <c r="Q878" s="2"/>
      <c r="R878" s="2"/>
      <c r="S878" s="2"/>
      <c r="T878" s="2"/>
      <c r="U878" s="2"/>
      <c r="V878" s="2"/>
      <c r="W878" s="2"/>
      <c r="X878" s="2"/>
      <c r="Y878" s="2"/>
      <c r="Z878" s="2"/>
      <c r="AA878" s="2"/>
      <c r="AB878" s="2"/>
    </row>
    <row r="879" spans="3:28" ht="12.75" customHeight="1" x14ac:dyDescent="0.25">
      <c r="C879" s="5"/>
      <c r="D879" s="6"/>
      <c r="E879" s="10"/>
      <c r="F879" s="7"/>
      <c r="G879" s="2"/>
      <c r="H879" s="2"/>
      <c r="I879" s="2"/>
      <c r="J879" s="2"/>
      <c r="K879" s="2"/>
      <c r="L879" s="2"/>
      <c r="M879" s="12"/>
      <c r="N879" s="2"/>
      <c r="O879" s="2"/>
      <c r="P879" s="2"/>
      <c r="Q879" s="2"/>
      <c r="R879" s="2"/>
      <c r="S879" s="2"/>
      <c r="T879" s="2"/>
      <c r="U879" s="2"/>
      <c r="V879" s="2"/>
      <c r="W879" s="2"/>
      <c r="X879" s="2"/>
      <c r="Y879" s="2"/>
      <c r="Z879" s="2"/>
      <c r="AA879" s="2"/>
      <c r="AB879" s="2"/>
    </row>
    <row r="880" spans="3:28" ht="12.75" customHeight="1" x14ac:dyDescent="0.25">
      <c r="C880" s="5"/>
      <c r="D880" s="6"/>
      <c r="E880" s="10"/>
      <c r="F880" s="7"/>
      <c r="G880" s="2"/>
      <c r="H880" s="2"/>
      <c r="I880" s="2"/>
      <c r="J880" s="2"/>
      <c r="K880" s="2"/>
      <c r="L880" s="2"/>
      <c r="M880" s="12"/>
      <c r="N880" s="2"/>
      <c r="O880" s="2"/>
      <c r="P880" s="2"/>
      <c r="Q880" s="2"/>
      <c r="R880" s="2"/>
      <c r="S880" s="2"/>
      <c r="T880" s="2"/>
      <c r="U880" s="2"/>
      <c r="V880" s="2"/>
      <c r="W880" s="2"/>
      <c r="X880" s="2"/>
      <c r="Y880" s="2"/>
      <c r="Z880" s="2"/>
      <c r="AA880" s="2"/>
      <c r="AB880" s="2"/>
    </row>
    <row r="881" spans="3:28" ht="12.75" customHeight="1" x14ac:dyDescent="0.25">
      <c r="C881" s="5"/>
      <c r="D881" s="6"/>
      <c r="E881" s="10"/>
      <c r="F881" s="7"/>
      <c r="G881" s="2"/>
      <c r="H881" s="2"/>
      <c r="I881" s="2"/>
      <c r="J881" s="2"/>
      <c r="K881" s="2"/>
      <c r="L881" s="2"/>
      <c r="M881" s="12"/>
      <c r="N881" s="2"/>
      <c r="O881" s="2"/>
      <c r="P881" s="2"/>
      <c r="Q881" s="2"/>
      <c r="R881" s="2"/>
      <c r="S881" s="2"/>
      <c r="T881" s="2"/>
      <c r="U881" s="2"/>
      <c r="V881" s="2"/>
      <c r="W881" s="2"/>
      <c r="X881" s="2"/>
      <c r="Y881" s="2"/>
      <c r="Z881" s="2"/>
      <c r="AA881" s="2"/>
      <c r="AB881" s="2"/>
    </row>
    <row r="882" spans="3:28" ht="12.75" customHeight="1" x14ac:dyDescent="0.25">
      <c r="C882" s="5"/>
      <c r="D882" s="6"/>
      <c r="E882" s="10"/>
      <c r="F882" s="7"/>
      <c r="G882" s="2"/>
      <c r="H882" s="2"/>
      <c r="I882" s="2"/>
      <c r="J882" s="2"/>
      <c r="K882" s="2"/>
      <c r="L882" s="2"/>
      <c r="M882" s="12"/>
      <c r="N882" s="2"/>
      <c r="O882" s="2"/>
      <c r="P882" s="2"/>
      <c r="Q882" s="2"/>
      <c r="R882" s="2"/>
      <c r="S882" s="2"/>
      <c r="T882" s="2"/>
      <c r="U882" s="2"/>
      <c r="V882" s="2"/>
      <c r="W882" s="2"/>
      <c r="X882" s="2"/>
      <c r="Y882" s="2"/>
      <c r="Z882" s="2"/>
      <c r="AA882" s="2"/>
      <c r="AB882" s="2"/>
    </row>
    <row r="883" spans="3:28" ht="12.75" customHeight="1" x14ac:dyDescent="0.25">
      <c r="C883" s="5"/>
      <c r="D883" s="6"/>
      <c r="E883" s="10"/>
      <c r="F883" s="7"/>
      <c r="G883" s="2"/>
      <c r="H883" s="2"/>
      <c r="I883" s="2"/>
      <c r="J883" s="2"/>
      <c r="K883" s="2"/>
      <c r="L883" s="2"/>
      <c r="M883" s="12"/>
      <c r="N883" s="2"/>
      <c r="O883" s="2"/>
      <c r="P883" s="2"/>
      <c r="Q883" s="2"/>
      <c r="R883" s="2"/>
      <c r="S883" s="2"/>
      <c r="T883" s="2"/>
      <c r="U883" s="2"/>
      <c r="V883" s="2"/>
      <c r="W883" s="2"/>
      <c r="X883" s="2"/>
      <c r="Y883" s="2"/>
      <c r="Z883" s="2"/>
      <c r="AA883" s="2"/>
      <c r="AB883" s="2"/>
    </row>
    <row r="884" spans="3:28" ht="12.75" customHeight="1" x14ac:dyDescent="0.25">
      <c r="C884" s="5"/>
      <c r="D884" s="6"/>
      <c r="E884" s="10"/>
      <c r="F884" s="7"/>
      <c r="G884" s="2"/>
      <c r="H884" s="2"/>
      <c r="I884" s="2"/>
      <c r="J884" s="2"/>
      <c r="K884" s="2"/>
      <c r="L884" s="2"/>
      <c r="M884" s="12"/>
      <c r="N884" s="2"/>
      <c r="O884" s="2"/>
      <c r="P884" s="2"/>
      <c r="Q884" s="2"/>
      <c r="R884" s="2"/>
      <c r="S884" s="2"/>
      <c r="T884" s="2"/>
      <c r="U884" s="2"/>
      <c r="V884" s="2"/>
      <c r="W884" s="2"/>
      <c r="X884" s="2"/>
      <c r="Y884" s="2"/>
      <c r="Z884" s="2"/>
      <c r="AA884" s="2"/>
      <c r="AB884" s="2"/>
    </row>
    <row r="885" spans="3:28" ht="12.75" customHeight="1" x14ac:dyDescent="0.25">
      <c r="C885" s="5"/>
      <c r="D885" s="6"/>
      <c r="E885" s="10"/>
      <c r="F885" s="7"/>
      <c r="G885" s="2"/>
      <c r="H885" s="2"/>
      <c r="I885" s="2"/>
      <c r="J885" s="2"/>
      <c r="K885" s="2"/>
      <c r="L885" s="2"/>
      <c r="M885" s="12"/>
      <c r="N885" s="2"/>
      <c r="O885" s="2"/>
      <c r="P885" s="2"/>
      <c r="Q885" s="2"/>
      <c r="R885" s="2"/>
      <c r="S885" s="2"/>
      <c r="T885" s="2"/>
      <c r="U885" s="2"/>
      <c r="V885" s="2"/>
      <c r="W885" s="2"/>
      <c r="X885" s="2"/>
      <c r="Y885" s="2"/>
      <c r="Z885" s="2"/>
      <c r="AA885" s="2"/>
      <c r="AB885" s="2"/>
    </row>
    <row r="886" spans="3:28" ht="12.75" customHeight="1" x14ac:dyDescent="0.25">
      <c r="C886" s="5"/>
      <c r="D886" s="6"/>
      <c r="E886" s="10"/>
      <c r="F886" s="7"/>
      <c r="G886" s="2"/>
      <c r="H886" s="2"/>
      <c r="I886" s="2"/>
      <c r="J886" s="2"/>
      <c r="K886" s="2"/>
      <c r="L886" s="2"/>
      <c r="M886" s="12"/>
      <c r="N886" s="2"/>
      <c r="O886" s="2"/>
      <c r="P886" s="2"/>
      <c r="Q886" s="2"/>
      <c r="R886" s="2"/>
      <c r="S886" s="2"/>
      <c r="T886" s="2"/>
      <c r="U886" s="2"/>
      <c r="V886" s="2"/>
      <c r="W886" s="2"/>
      <c r="X886" s="2"/>
      <c r="Y886" s="2"/>
      <c r="Z886" s="2"/>
      <c r="AA886" s="2"/>
      <c r="AB886" s="2"/>
    </row>
    <row r="887" spans="3:28" ht="12.75" customHeight="1" x14ac:dyDescent="0.25">
      <c r="C887" s="5"/>
      <c r="D887" s="6"/>
      <c r="E887" s="10"/>
      <c r="F887" s="7"/>
      <c r="G887" s="2"/>
      <c r="H887" s="2"/>
      <c r="I887" s="2"/>
      <c r="J887" s="2"/>
      <c r="K887" s="2"/>
      <c r="L887" s="2"/>
      <c r="M887" s="12"/>
      <c r="N887" s="2"/>
      <c r="O887" s="2"/>
      <c r="P887" s="2"/>
      <c r="Q887" s="2"/>
      <c r="R887" s="2"/>
      <c r="S887" s="2"/>
      <c r="T887" s="2"/>
      <c r="U887" s="2"/>
      <c r="V887" s="2"/>
      <c r="W887" s="2"/>
      <c r="X887" s="2"/>
      <c r="Y887" s="2"/>
      <c r="Z887" s="2"/>
      <c r="AA887" s="2"/>
      <c r="AB887" s="2"/>
    </row>
    <row r="888" spans="3:28" ht="12.75" customHeight="1" x14ac:dyDescent="0.25">
      <c r="C888" s="5"/>
      <c r="D888" s="6"/>
      <c r="E888" s="10"/>
      <c r="F888" s="7"/>
      <c r="G888" s="2"/>
      <c r="H888" s="2"/>
      <c r="I888" s="2"/>
      <c r="J888" s="2"/>
      <c r="K888" s="2"/>
      <c r="L888" s="2"/>
      <c r="M888" s="12"/>
      <c r="N888" s="2"/>
      <c r="O888" s="2"/>
      <c r="P888" s="2"/>
      <c r="Q888" s="2"/>
      <c r="R888" s="2"/>
      <c r="S888" s="2"/>
      <c r="T888" s="2"/>
      <c r="U888" s="2"/>
      <c r="V888" s="2"/>
      <c r="W888" s="2"/>
      <c r="X888" s="2"/>
      <c r="Y888" s="2"/>
      <c r="Z888" s="2"/>
      <c r="AA888" s="2"/>
      <c r="AB888" s="2"/>
    </row>
    <row r="889" spans="3:28" ht="12.75" customHeight="1" x14ac:dyDescent="0.25">
      <c r="C889" s="5"/>
      <c r="D889" s="6"/>
      <c r="E889" s="10"/>
      <c r="F889" s="7"/>
      <c r="G889" s="2"/>
      <c r="H889" s="2"/>
      <c r="I889" s="2"/>
      <c r="J889" s="2"/>
      <c r="K889" s="2"/>
      <c r="L889" s="2"/>
      <c r="M889" s="12"/>
      <c r="N889" s="2"/>
      <c r="O889" s="2"/>
      <c r="P889" s="2"/>
      <c r="Q889" s="2"/>
      <c r="R889" s="2"/>
      <c r="S889" s="2"/>
      <c r="T889" s="2"/>
      <c r="U889" s="2"/>
      <c r="V889" s="2"/>
      <c r="W889" s="2"/>
      <c r="X889" s="2"/>
      <c r="Y889" s="2"/>
      <c r="Z889" s="2"/>
      <c r="AA889" s="2"/>
      <c r="AB889" s="2"/>
    </row>
    <row r="890" spans="3:28" ht="12.75" customHeight="1" x14ac:dyDescent="0.25">
      <c r="C890" s="5"/>
      <c r="D890" s="6"/>
      <c r="E890" s="10"/>
      <c r="F890" s="7"/>
      <c r="G890" s="2"/>
      <c r="H890" s="2"/>
      <c r="I890" s="2"/>
      <c r="J890" s="2"/>
      <c r="K890" s="2"/>
      <c r="L890" s="2"/>
      <c r="M890" s="12"/>
      <c r="N890" s="2"/>
      <c r="O890" s="2"/>
      <c r="P890" s="2"/>
      <c r="Q890" s="2"/>
      <c r="R890" s="2"/>
      <c r="S890" s="2"/>
      <c r="T890" s="2"/>
      <c r="U890" s="2"/>
      <c r="V890" s="2"/>
      <c r="W890" s="2"/>
      <c r="X890" s="2"/>
      <c r="Y890" s="2"/>
      <c r="Z890" s="2"/>
      <c r="AA890" s="2"/>
      <c r="AB890" s="2"/>
    </row>
    <row r="891" spans="3:28" ht="12.75" customHeight="1" x14ac:dyDescent="0.25">
      <c r="C891" s="5"/>
      <c r="D891" s="6"/>
      <c r="E891" s="10"/>
      <c r="F891" s="7"/>
      <c r="G891" s="2"/>
      <c r="H891" s="2"/>
      <c r="I891" s="2"/>
      <c r="J891" s="2"/>
      <c r="K891" s="2"/>
      <c r="L891" s="2"/>
      <c r="M891" s="12"/>
      <c r="N891" s="2"/>
      <c r="O891" s="2"/>
      <c r="P891" s="2"/>
      <c r="Q891" s="2"/>
      <c r="R891" s="2"/>
      <c r="S891" s="2"/>
      <c r="T891" s="2"/>
      <c r="U891" s="2"/>
      <c r="V891" s="2"/>
      <c r="W891" s="2"/>
      <c r="X891" s="2"/>
      <c r="Y891" s="2"/>
      <c r="Z891" s="2"/>
      <c r="AA891" s="2"/>
      <c r="AB891" s="2"/>
    </row>
    <row r="892" spans="3:28" ht="12.75" customHeight="1" x14ac:dyDescent="0.25">
      <c r="C892" s="5"/>
      <c r="D892" s="6"/>
      <c r="E892" s="10"/>
      <c r="F892" s="7"/>
      <c r="G892" s="2"/>
      <c r="H892" s="2"/>
      <c r="I892" s="2"/>
      <c r="J892" s="2"/>
      <c r="K892" s="2"/>
      <c r="L892" s="2"/>
      <c r="M892" s="12"/>
      <c r="N892" s="2"/>
      <c r="O892" s="2"/>
      <c r="P892" s="2"/>
      <c r="Q892" s="2"/>
      <c r="R892" s="2"/>
      <c r="S892" s="2"/>
      <c r="T892" s="2"/>
      <c r="U892" s="2"/>
      <c r="V892" s="2"/>
      <c r="W892" s="2"/>
      <c r="X892" s="2"/>
      <c r="Y892" s="2"/>
      <c r="Z892" s="2"/>
      <c r="AA892" s="2"/>
      <c r="AB892" s="2"/>
    </row>
    <row r="893" spans="3:28" ht="12.75" customHeight="1" x14ac:dyDescent="0.25">
      <c r="C893" s="5"/>
      <c r="D893" s="6"/>
      <c r="E893" s="10"/>
      <c r="F893" s="7"/>
      <c r="G893" s="2"/>
      <c r="H893" s="2"/>
      <c r="I893" s="2"/>
      <c r="J893" s="2"/>
      <c r="K893" s="2"/>
      <c r="L893" s="2"/>
      <c r="M893" s="12"/>
      <c r="N893" s="2"/>
      <c r="O893" s="2"/>
      <c r="P893" s="2"/>
      <c r="Q893" s="2"/>
      <c r="R893" s="2"/>
      <c r="S893" s="2"/>
      <c r="T893" s="2"/>
      <c r="U893" s="2"/>
      <c r="V893" s="2"/>
      <c r="W893" s="2"/>
      <c r="X893" s="2"/>
      <c r="Y893" s="2"/>
      <c r="Z893" s="2"/>
      <c r="AA893" s="2"/>
      <c r="AB893" s="2"/>
    </row>
    <row r="894" spans="3:28" ht="12.75" customHeight="1" x14ac:dyDescent="0.25">
      <c r="C894" s="5"/>
      <c r="D894" s="6"/>
      <c r="E894" s="10"/>
      <c r="F894" s="7"/>
      <c r="G894" s="2"/>
      <c r="H894" s="2"/>
      <c r="I894" s="2"/>
      <c r="J894" s="2"/>
      <c r="K894" s="2"/>
      <c r="L894" s="2"/>
      <c r="M894" s="12"/>
      <c r="N894" s="2"/>
      <c r="O894" s="2"/>
      <c r="P894" s="2"/>
      <c r="Q894" s="2"/>
      <c r="R894" s="2"/>
      <c r="S894" s="2"/>
      <c r="T894" s="2"/>
      <c r="U894" s="2"/>
      <c r="V894" s="2"/>
      <c r="W894" s="2"/>
      <c r="X894" s="2"/>
      <c r="Y894" s="2"/>
      <c r="Z894" s="2"/>
      <c r="AA894" s="2"/>
      <c r="AB894" s="2"/>
    </row>
    <row r="895" spans="3:28" ht="12.75" customHeight="1" x14ac:dyDescent="0.25">
      <c r="C895" s="5"/>
      <c r="D895" s="6"/>
      <c r="E895" s="10"/>
      <c r="F895" s="7"/>
      <c r="G895" s="2"/>
      <c r="H895" s="2"/>
      <c r="I895" s="2"/>
      <c r="J895" s="2"/>
      <c r="K895" s="2"/>
      <c r="L895" s="2"/>
      <c r="M895" s="12"/>
      <c r="N895" s="2"/>
      <c r="O895" s="2"/>
      <c r="P895" s="2"/>
      <c r="Q895" s="2"/>
      <c r="R895" s="2"/>
      <c r="S895" s="2"/>
      <c r="T895" s="2"/>
      <c r="U895" s="2"/>
      <c r="V895" s="2"/>
      <c r="W895" s="2"/>
      <c r="X895" s="2"/>
      <c r="Y895" s="2"/>
      <c r="Z895" s="2"/>
      <c r="AA895" s="2"/>
      <c r="AB895" s="2"/>
    </row>
    <row r="896" spans="3:28" ht="12.75" customHeight="1" x14ac:dyDescent="0.25">
      <c r="C896" s="5"/>
      <c r="D896" s="6"/>
      <c r="E896" s="10"/>
      <c r="F896" s="7"/>
      <c r="G896" s="2"/>
      <c r="H896" s="2"/>
      <c r="I896" s="2"/>
      <c r="J896" s="2"/>
      <c r="K896" s="2"/>
      <c r="L896" s="2"/>
      <c r="M896" s="12"/>
      <c r="N896" s="2"/>
      <c r="O896" s="2"/>
      <c r="P896" s="2"/>
      <c r="Q896" s="2"/>
      <c r="R896" s="2"/>
      <c r="S896" s="2"/>
      <c r="T896" s="2"/>
      <c r="U896" s="2"/>
      <c r="V896" s="2"/>
      <c r="W896" s="2"/>
      <c r="X896" s="2"/>
      <c r="Y896" s="2"/>
      <c r="Z896" s="2"/>
      <c r="AA896" s="2"/>
      <c r="AB896" s="2"/>
    </row>
    <row r="897" spans="3:28" ht="12.75" customHeight="1" x14ac:dyDescent="0.25">
      <c r="C897" s="5"/>
      <c r="D897" s="6"/>
      <c r="E897" s="10"/>
      <c r="F897" s="7"/>
      <c r="G897" s="2"/>
      <c r="H897" s="2"/>
      <c r="I897" s="2"/>
      <c r="J897" s="2"/>
      <c r="K897" s="2"/>
      <c r="L897" s="2"/>
      <c r="M897" s="12"/>
      <c r="N897" s="2"/>
      <c r="O897" s="2"/>
      <c r="P897" s="2"/>
      <c r="Q897" s="2"/>
      <c r="R897" s="2"/>
      <c r="S897" s="2"/>
      <c r="T897" s="2"/>
      <c r="U897" s="2"/>
      <c r="V897" s="2"/>
      <c r="W897" s="2"/>
      <c r="X897" s="2"/>
      <c r="Y897" s="2"/>
      <c r="Z897" s="2"/>
      <c r="AA897" s="2"/>
      <c r="AB897" s="2"/>
    </row>
    <row r="898" spans="3:28" ht="12.75" customHeight="1" x14ac:dyDescent="0.25">
      <c r="C898" s="5"/>
      <c r="D898" s="6"/>
      <c r="E898" s="10"/>
      <c r="F898" s="7"/>
      <c r="G898" s="2"/>
      <c r="H898" s="2"/>
      <c r="I898" s="2"/>
      <c r="J898" s="2"/>
      <c r="K898" s="2"/>
      <c r="L898" s="2"/>
      <c r="M898" s="12"/>
      <c r="N898" s="2"/>
      <c r="O898" s="2"/>
      <c r="P898" s="2"/>
      <c r="Q898" s="2"/>
      <c r="R898" s="2"/>
      <c r="S898" s="2"/>
      <c r="T898" s="2"/>
      <c r="U898" s="2"/>
      <c r="V898" s="2"/>
      <c r="W898" s="2"/>
      <c r="X898" s="2"/>
      <c r="Y898" s="2"/>
      <c r="Z898" s="2"/>
      <c r="AA898" s="2"/>
      <c r="AB898" s="2"/>
    </row>
    <row r="899" spans="3:28" ht="12.75" customHeight="1" x14ac:dyDescent="0.25">
      <c r="C899" s="5"/>
      <c r="D899" s="6"/>
      <c r="E899" s="10"/>
      <c r="F899" s="7"/>
      <c r="G899" s="2"/>
      <c r="H899" s="2"/>
      <c r="I899" s="2"/>
      <c r="J899" s="2"/>
      <c r="K899" s="2"/>
      <c r="L899" s="2"/>
      <c r="M899" s="12"/>
      <c r="N899" s="2"/>
      <c r="O899" s="2"/>
      <c r="P899" s="2"/>
      <c r="Q899" s="2"/>
      <c r="R899" s="2"/>
      <c r="S899" s="2"/>
      <c r="T899" s="2"/>
      <c r="U899" s="2"/>
      <c r="V899" s="2"/>
      <c r="W899" s="2"/>
      <c r="X899" s="2"/>
      <c r="Y899" s="2"/>
      <c r="Z899" s="2"/>
      <c r="AA899" s="2"/>
      <c r="AB899" s="2"/>
    </row>
    <row r="900" spans="3:28" ht="12.75" customHeight="1" x14ac:dyDescent="0.25">
      <c r="C900" s="5"/>
      <c r="D900" s="6"/>
      <c r="E900" s="10"/>
      <c r="F900" s="7"/>
      <c r="G900" s="2"/>
      <c r="H900" s="2"/>
      <c r="I900" s="2"/>
      <c r="J900" s="2"/>
      <c r="K900" s="2"/>
      <c r="L900" s="2"/>
      <c r="M900" s="12"/>
      <c r="N900" s="2"/>
      <c r="O900" s="2"/>
      <c r="P900" s="2"/>
      <c r="Q900" s="2"/>
      <c r="R900" s="2"/>
      <c r="S900" s="2"/>
      <c r="T900" s="2"/>
      <c r="U900" s="2"/>
      <c r="V900" s="2"/>
      <c r="W900" s="2"/>
      <c r="X900" s="2"/>
      <c r="Y900" s="2"/>
      <c r="Z900" s="2"/>
      <c r="AA900" s="2"/>
      <c r="AB900" s="2"/>
    </row>
    <row r="901" spans="3:28" ht="12.75" customHeight="1" x14ac:dyDescent="0.25">
      <c r="C901" s="5"/>
      <c r="D901" s="6"/>
      <c r="E901" s="10"/>
      <c r="F901" s="7"/>
      <c r="G901" s="2"/>
      <c r="H901" s="2"/>
      <c r="I901" s="2"/>
      <c r="J901" s="2"/>
      <c r="K901" s="2"/>
      <c r="L901" s="2"/>
      <c r="M901" s="12"/>
      <c r="N901" s="2"/>
      <c r="O901" s="2"/>
      <c r="P901" s="2"/>
      <c r="Q901" s="2"/>
      <c r="R901" s="2"/>
      <c r="S901" s="2"/>
      <c r="T901" s="2"/>
      <c r="U901" s="2"/>
      <c r="V901" s="2"/>
      <c r="W901" s="2"/>
      <c r="X901" s="2"/>
      <c r="Y901" s="2"/>
      <c r="Z901" s="2"/>
      <c r="AA901" s="2"/>
      <c r="AB901" s="2"/>
    </row>
    <row r="902" spans="3:28" ht="12.75" customHeight="1" x14ac:dyDescent="0.25">
      <c r="C902" s="5"/>
      <c r="D902" s="6"/>
      <c r="E902" s="10"/>
      <c r="F902" s="7"/>
      <c r="G902" s="2"/>
      <c r="H902" s="2"/>
      <c r="I902" s="2"/>
      <c r="J902" s="2"/>
      <c r="K902" s="2"/>
      <c r="L902" s="2"/>
      <c r="M902" s="12"/>
      <c r="N902" s="2"/>
      <c r="O902" s="2"/>
      <c r="P902" s="2"/>
      <c r="Q902" s="2"/>
      <c r="R902" s="2"/>
      <c r="S902" s="2"/>
      <c r="T902" s="2"/>
      <c r="U902" s="2"/>
      <c r="V902" s="2"/>
      <c r="W902" s="2"/>
      <c r="X902" s="2"/>
      <c r="Y902" s="2"/>
      <c r="Z902" s="2"/>
      <c r="AA902" s="2"/>
      <c r="AB902" s="2"/>
    </row>
    <row r="903" spans="3:28" ht="12.75" customHeight="1" x14ac:dyDescent="0.25">
      <c r="C903" s="5"/>
      <c r="D903" s="6"/>
      <c r="E903" s="10"/>
      <c r="F903" s="7"/>
      <c r="G903" s="2"/>
      <c r="H903" s="2"/>
      <c r="I903" s="2"/>
      <c r="J903" s="2"/>
      <c r="K903" s="2"/>
      <c r="L903" s="2"/>
      <c r="M903" s="12"/>
      <c r="N903" s="2"/>
      <c r="O903" s="2"/>
      <c r="P903" s="2"/>
      <c r="Q903" s="2"/>
      <c r="R903" s="2"/>
      <c r="S903" s="2"/>
      <c r="T903" s="2"/>
      <c r="U903" s="2"/>
      <c r="V903" s="2"/>
      <c r="W903" s="2"/>
      <c r="X903" s="2"/>
      <c r="Y903" s="2"/>
      <c r="Z903" s="2"/>
      <c r="AA903" s="2"/>
      <c r="AB903" s="2"/>
    </row>
    <row r="904" spans="3:28" ht="12.75" customHeight="1" x14ac:dyDescent="0.25">
      <c r="C904" s="5"/>
      <c r="D904" s="6"/>
      <c r="E904" s="10"/>
      <c r="F904" s="7"/>
      <c r="G904" s="2"/>
      <c r="H904" s="2"/>
      <c r="I904" s="2"/>
      <c r="J904" s="2"/>
      <c r="K904" s="2"/>
      <c r="L904" s="2"/>
      <c r="M904" s="12"/>
      <c r="N904" s="2"/>
      <c r="O904" s="2"/>
      <c r="P904" s="2"/>
      <c r="Q904" s="2"/>
      <c r="R904" s="2"/>
      <c r="S904" s="2"/>
      <c r="T904" s="2"/>
      <c r="U904" s="2"/>
      <c r="V904" s="2"/>
      <c r="W904" s="2"/>
      <c r="X904" s="2"/>
      <c r="Y904" s="2"/>
      <c r="Z904" s="2"/>
      <c r="AA904" s="2"/>
      <c r="AB904" s="2"/>
    </row>
    <row r="905" spans="3:28" ht="12.75" customHeight="1" x14ac:dyDescent="0.25">
      <c r="C905" s="5"/>
      <c r="D905" s="6"/>
      <c r="E905" s="10"/>
      <c r="F905" s="7"/>
      <c r="G905" s="2"/>
      <c r="H905" s="2"/>
      <c r="I905" s="2"/>
      <c r="J905" s="2"/>
      <c r="K905" s="2"/>
      <c r="L905" s="2"/>
      <c r="M905" s="12"/>
      <c r="N905" s="2"/>
      <c r="O905" s="2"/>
      <c r="P905" s="2"/>
      <c r="Q905" s="2"/>
      <c r="R905" s="2"/>
      <c r="S905" s="2"/>
      <c r="T905" s="2"/>
      <c r="U905" s="2"/>
      <c r="V905" s="2"/>
      <c r="W905" s="2"/>
      <c r="X905" s="2"/>
      <c r="Y905" s="2"/>
      <c r="Z905" s="2"/>
      <c r="AA905" s="2"/>
      <c r="AB905" s="2"/>
    </row>
    <row r="906" spans="3:28" ht="12.75" customHeight="1" x14ac:dyDescent="0.25">
      <c r="C906" s="5"/>
      <c r="D906" s="6"/>
      <c r="E906" s="10"/>
      <c r="F906" s="7"/>
      <c r="G906" s="2"/>
      <c r="H906" s="2"/>
      <c r="I906" s="2"/>
      <c r="J906" s="2"/>
      <c r="K906" s="2"/>
      <c r="L906" s="2"/>
      <c r="M906" s="12"/>
      <c r="N906" s="2"/>
      <c r="O906" s="2"/>
      <c r="P906" s="2"/>
      <c r="Q906" s="2"/>
      <c r="R906" s="2"/>
      <c r="S906" s="2"/>
      <c r="T906" s="2"/>
      <c r="U906" s="2"/>
      <c r="V906" s="2"/>
      <c r="W906" s="2"/>
      <c r="X906" s="2"/>
      <c r="Y906" s="2"/>
      <c r="Z906" s="2"/>
      <c r="AA906" s="2"/>
      <c r="AB906" s="2"/>
    </row>
    <row r="907" spans="3:28" ht="12.75" customHeight="1" x14ac:dyDescent="0.25">
      <c r="C907" s="5"/>
      <c r="D907" s="6"/>
      <c r="E907" s="10"/>
      <c r="F907" s="7"/>
      <c r="G907" s="2"/>
      <c r="H907" s="2"/>
      <c r="I907" s="2"/>
      <c r="J907" s="2"/>
      <c r="K907" s="2"/>
      <c r="L907" s="2"/>
      <c r="M907" s="12"/>
      <c r="N907" s="2"/>
      <c r="O907" s="2"/>
      <c r="P907" s="2"/>
      <c r="Q907" s="2"/>
      <c r="R907" s="2"/>
      <c r="S907" s="2"/>
      <c r="T907" s="2"/>
      <c r="U907" s="2"/>
      <c r="V907" s="2"/>
      <c r="W907" s="2"/>
      <c r="X907" s="2"/>
      <c r="Y907" s="2"/>
      <c r="Z907" s="2"/>
      <c r="AA907" s="2"/>
      <c r="AB907" s="2"/>
    </row>
    <row r="908" spans="3:28" ht="12.75" customHeight="1" x14ac:dyDescent="0.25">
      <c r="C908" s="5"/>
      <c r="D908" s="6"/>
      <c r="E908" s="10"/>
      <c r="F908" s="7"/>
      <c r="G908" s="2"/>
      <c r="H908" s="2"/>
      <c r="I908" s="2"/>
      <c r="J908" s="2"/>
      <c r="K908" s="2"/>
      <c r="L908" s="2"/>
      <c r="M908" s="12"/>
      <c r="N908" s="2"/>
      <c r="O908" s="2"/>
      <c r="P908" s="2"/>
      <c r="Q908" s="2"/>
      <c r="R908" s="2"/>
      <c r="S908" s="2"/>
      <c r="T908" s="2"/>
      <c r="U908" s="2"/>
      <c r="V908" s="2"/>
      <c r="W908" s="2"/>
      <c r="X908" s="2"/>
      <c r="Y908" s="2"/>
      <c r="Z908" s="2"/>
      <c r="AA908" s="2"/>
      <c r="AB908" s="2"/>
    </row>
    <row r="909" spans="3:28" ht="12.75" customHeight="1" x14ac:dyDescent="0.25">
      <c r="C909" s="5"/>
      <c r="D909" s="6"/>
      <c r="E909" s="10"/>
      <c r="F909" s="7"/>
      <c r="G909" s="2"/>
      <c r="H909" s="2"/>
      <c r="I909" s="2"/>
      <c r="J909" s="2"/>
      <c r="K909" s="2"/>
      <c r="L909" s="2"/>
      <c r="M909" s="12"/>
      <c r="N909" s="2"/>
      <c r="O909" s="2"/>
      <c r="P909" s="2"/>
      <c r="Q909" s="2"/>
      <c r="R909" s="2"/>
      <c r="S909" s="2"/>
      <c r="T909" s="2"/>
      <c r="U909" s="2"/>
      <c r="V909" s="2"/>
      <c r="W909" s="2"/>
      <c r="X909" s="2"/>
      <c r="Y909" s="2"/>
      <c r="Z909" s="2"/>
      <c r="AA909" s="2"/>
      <c r="AB909" s="2"/>
    </row>
    <row r="910" spans="3:28" ht="12.75" customHeight="1" x14ac:dyDescent="0.25">
      <c r="C910" s="5"/>
      <c r="D910" s="6"/>
      <c r="E910" s="10"/>
      <c r="F910" s="7"/>
      <c r="G910" s="2"/>
      <c r="H910" s="2"/>
      <c r="I910" s="2"/>
      <c r="J910" s="2"/>
      <c r="K910" s="2"/>
      <c r="L910" s="2"/>
      <c r="M910" s="12"/>
      <c r="N910" s="2"/>
      <c r="O910" s="2"/>
      <c r="P910" s="2"/>
      <c r="Q910" s="2"/>
      <c r="R910" s="2"/>
      <c r="S910" s="2"/>
      <c r="T910" s="2"/>
      <c r="U910" s="2"/>
      <c r="V910" s="2"/>
      <c r="W910" s="2"/>
      <c r="X910" s="2"/>
      <c r="Y910" s="2"/>
      <c r="Z910" s="2"/>
      <c r="AA910" s="2"/>
      <c r="AB910" s="2"/>
    </row>
    <row r="911" spans="3:28" ht="12.75" customHeight="1" x14ac:dyDescent="0.25">
      <c r="C911" s="5"/>
      <c r="D911" s="6"/>
      <c r="E911" s="10"/>
      <c r="F911" s="7"/>
      <c r="G911" s="2"/>
      <c r="H911" s="2"/>
      <c r="I911" s="2"/>
      <c r="J911" s="2"/>
      <c r="K911" s="2"/>
      <c r="L911" s="2"/>
      <c r="M911" s="12"/>
      <c r="N911" s="2"/>
      <c r="O911" s="2"/>
      <c r="P911" s="2"/>
      <c r="Q911" s="2"/>
      <c r="R911" s="2"/>
      <c r="S911" s="2"/>
      <c r="T911" s="2"/>
      <c r="U911" s="2"/>
      <c r="V911" s="2"/>
      <c r="W911" s="2"/>
      <c r="X911" s="2"/>
      <c r="Y911" s="2"/>
      <c r="Z911" s="2"/>
      <c r="AA911" s="2"/>
      <c r="AB911" s="2"/>
    </row>
    <row r="912" spans="3:28" ht="12.75" customHeight="1" x14ac:dyDescent="0.25">
      <c r="C912" s="5"/>
      <c r="D912" s="6"/>
      <c r="E912" s="10"/>
      <c r="F912" s="7"/>
      <c r="G912" s="2"/>
      <c r="H912" s="2"/>
      <c r="I912" s="2"/>
      <c r="J912" s="2"/>
      <c r="K912" s="2"/>
      <c r="L912" s="2"/>
      <c r="M912" s="12"/>
      <c r="N912" s="2"/>
      <c r="O912" s="2"/>
      <c r="P912" s="2"/>
      <c r="Q912" s="2"/>
      <c r="R912" s="2"/>
      <c r="S912" s="2"/>
      <c r="T912" s="2"/>
      <c r="U912" s="2"/>
      <c r="V912" s="2"/>
      <c r="W912" s="2"/>
      <c r="X912" s="2"/>
      <c r="Y912" s="2"/>
      <c r="Z912" s="2"/>
      <c r="AA912" s="2"/>
      <c r="AB912" s="2"/>
    </row>
    <row r="913" spans="3:28" ht="12.75" customHeight="1" x14ac:dyDescent="0.25">
      <c r="C913" s="5"/>
      <c r="D913" s="6"/>
      <c r="E913" s="10"/>
      <c r="F913" s="7"/>
      <c r="G913" s="2"/>
      <c r="H913" s="2"/>
      <c r="I913" s="2"/>
      <c r="J913" s="2"/>
      <c r="K913" s="2"/>
      <c r="L913" s="2"/>
      <c r="M913" s="12"/>
      <c r="N913" s="2"/>
      <c r="O913" s="2"/>
      <c r="P913" s="2"/>
      <c r="Q913" s="2"/>
      <c r="R913" s="2"/>
      <c r="S913" s="2"/>
      <c r="T913" s="2"/>
      <c r="U913" s="2"/>
      <c r="V913" s="2"/>
      <c r="W913" s="2"/>
      <c r="X913" s="2"/>
      <c r="Y913" s="2"/>
      <c r="Z913" s="2"/>
      <c r="AA913" s="2"/>
      <c r="AB913" s="2"/>
    </row>
    <row r="914" spans="3:28" ht="12.75" customHeight="1" x14ac:dyDescent="0.25">
      <c r="C914" s="5"/>
      <c r="D914" s="6"/>
      <c r="E914" s="10"/>
      <c r="F914" s="7"/>
      <c r="G914" s="2"/>
      <c r="H914" s="2"/>
      <c r="I914" s="2"/>
      <c r="J914" s="2"/>
      <c r="K914" s="2"/>
      <c r="L914" s="2"/>
      <c r="M914" s="12"/>
      <c r="N914" s="2"/>
      <c r="O914" s="2"/>
      <c r="P914" s="2"/>
      <c r="Q914" s="2"/>
      <c r="R914" s="2"/>
      <c r="S914" s="2"/>
      <c r="T914" s="2"/>
      <c r="U914" s="2"/>
      <c r="V914" s="2"/>
      <c r="W914" s="2"/>
      <c r="X914" s="2"/>
      <c r="Y914" s="2"/>
      <c r="Z914" s="2"/>
      <c r="AA914" s="2"/>
      <c r="AB914" s="2"/>
    </row>
    <row r="915" spans="3:28" ht="12.75" customHeight="1" x14ac:dyDescent="0.25">
      <c r="C915" s="5"/>
      <c r="D915" s="6"/>
      <c r="E915" s="10"/>
      <c r="F915" s="7"/>
      <c r="G915" s="2"/>
      <c r="H915" s="2"/>
      <c r="I915" s="2"/>
      <c r="J915" s="2"/>
      <c r="K915" s="2"/>
      <c r="L915" s="2"/>
      <c r="M915" s="12"/>
      <c r="N915" s="2"/>
      <c r="O915" s="2"/>
      <c r="P915" s="2"/>
      <c r="Q915" s="2"/>
      <c r="R915" s="2"/>
      <c r="S915" s="2"/>
      <c r="T915" s="2"/>
      <c r="U915" s="2"/>
      <c r="V915" s="2"/>
      <c r="W915" s="2"/>
      <c r="X915" s="2"/>
      <c r="Y915" s="2"/>
      <c r="Z915" s="2"/>
      <c r="AA915" s="2"/>
      <c r="AB915" s="2"/>
    </row>
    <row r="916" spans="3:28" ht="12.75" customHeight="1" x14ac:dyDescent="0.25">
      <c r="C916" s="5"/>
      <c r="D916" s="6"/>
      <c r="E916" s="10"/>
      <c r="F916" s="7"/>
      <c r="G916" s="2"/>
      <c r="H916" s="2"/>
      <c r="I916" s="2"/>
      <c r="J916" s="2"/>
      <c r="K916" s="2"/>
      <c r="L916" s="2"/>
      <c r="M916" s="12"/>
      <c r="N916" s="2"/>
      <c r="O916" s="2"/>
      <c r="P916" s="2"/>
      <c r="Q916" s="2"/>
      <c r="R916" s="2"/>
      <c r="S916" s="2"/>
      <c r="T916" s="2"/>
      <c r="U916" s="2"/>
      <c r="V916" s="2"/>
      <c r="W916" s="2"/>
      <c r="X916" s="2"/>
      <c r="Y916" s="2"/>
      <c r="Z916" s="2"/>
      <c r="AA916" s="2"/>
      <c r="AB916" s="2"/>
    </row>
    <row r="917" spans="3:28" ht="12.75" customHeight="1" x14ac:dyDescent="0.25">
      <c r="C917" s="5"/>
      <c r="D917" s="6"/>
      <c r="E917" s="10"/>
      <c r="F917" s="7"/>
      <c r="G917" s="2"/>
      <c r="H917" s="2"/>
      <c r="I917" s="2"/>
      <c r="J917" s="2"/>
      <c r="K917" s="2"/>
      <c r="L917" s="2"/>
      <c r="M917" s="12"/>
      <c r="N917" s="2"/>
      <c r="O917" s="2"/>
      <c r="P917" s="2"/>
      <c r="Q917" s="2"/>
      <c r="R917" s="2"/>
      <c r="S917" s="2"/>
      <c r="T917" s="2"/>
      <c r="U917" s="2"/>
      <c r="V917" s="2"/>
      <c r="W917" s="2"/>
      <c r="X917" s="2"/>
      <c r="Y917" s="2"/>
      <c r="Z917" s="2"/>
      <c r="AA917" s="2"/>
      <c r="AB917" s="2"/>
    </row>
    <row r="918" spans="3:28" ht="12.75" customHeight="1" x14ac:dyDescent="0.25">
      <c r="C918" s="5"/>
      <c r="D918" s="6"/>
      <c r="E918" s="10"/>
      <c r="F918" s="7"/>
      <c r="G918" s="2"/>
      <c r="H918" s="2"/>
      <c r="I918" s="2"/>
      <c r="J918" s="2"/>
      <c r="K918" s="2"/>
      <c r="L918" s="2"/>
      <c r="M918" s="12"/>
      <c r="N918" s="2"/>
      <c r="O918" s="2"/>
      <c r="P918" s="2"/>
      <c r="Q918" s="2"/>
      <c r="R918" s="2"/>
      <c r="S918" s="2"/>
      <c r="T918" s="2"/>
      <c r="U918" s="2"/>
      <c r="V918" s="2"/>
      <c r="W918" s="2"/>
      <c r="X918" s="2"/>
      <c r="Y918" s="2"/>
      <c r="Z918" s="2"/>
      <c r="AA918" s="2"/>
      <c r="AB918" s="2"/>
    </row>
    <row r="919" spans="3:28" ht="12.75" customHeight="1" x14ac:dyDescent="0.25">
      <c r="C919" s="5"/>
      <c r="D919" s="6"/>
      <c r="E919" s="10"/>
      <c r="F919" s="7"/>
      <c r="G919" s="2"/>
      <c r="H919" s="2"/>
      <c r="I919" s="2"/>
      <c r="J919" s="2"/>
      <c r="K919" s="2"/>
      <c r="L919" s="2"/>
      <c r="M919" s="12"/>
      <c r="N919" s="2"/>
      <c r="O919" s="2"/>
      <c r="P919" s="2"/>
      <c r="Q919" s="2"/>
      <c r="R919" s="2"/>
      <c r="S919" s="2"/>
      <c r="T919" s="2"/>
      <c r="U919" s="2"/>
      <c r="V919" s="2"/>
      <c r="W919" s="2"/>
      <c r="X919" s="2"/>
      <c r="Y919" s="2"/>
      <c r="Z919" s="2"/>
      <c r="AA919" s="2"/>
      <c r="AB919" s="2"/>
    </row>
    <row r="920" spans="3:28" ht="12.75" customHeight="1" x14ac:dyDescent="0.25">
      <c r="C920" s="5"/>
      <c r="D920" s="6"/>
      <c r="E920" s="10"/>
      <c r="F920" s="7"/>
      <c r="G920" s="2"/>
      <c r="H920" s="2"/>
      <c r="I920" s="2"/>
      <c r="J920" s="2"/>
      <c r="K920" s="2"/>
      <c r="L920" s="2"/>
      <c r="M920" s="12"/>
      <c r="N920" s="2"/>
      <c r="O920" s="2"/>
      <c r="P920" s="2"/>
      <c r="Q920" s="2"/>
      <c r="R920" s="2"/>
      <c r="S920" s="2"/>
      <c r="T920" s="2"/>
      <c r="U920" s="2"/>
      <c r="V920" s="2"/>
      <c r="W920" s="2"/>
      <c r="X920" s="2"/>
      <c r="Y920" s="2"/>
      <c r="Z920" s="2"/>
      <c r="AA920" s="2"/>
      <c r="AB920" s="2"/>
    </row>
    <row r="921" spans="3:28" ht="12.75" customHeight="1" x14ac:dyDescent="0.25">
      <c r="C921" s="5"/>
      <c r="D921" s="6"/>
      <c r="E921" s="10"/>
      <c r="F921" s="7"/>
      <c r="G921" s="2"/>
      <c r="H921" s="2"/>
      <c r="I921" s="2"/>
      <c r="J921" s="2"/>
      <c r="K921" s="2"/>
      <c r="L921" s="2"/>
      <c r="M921" s="12"/>
      <c r="N921" s="2"/>
      <c r="O921" s="2"/>
      <c r="P921" s="2"/>
      <c r="Q921" s="2"/>
      <c r="R921" s="2"/>
      <c r="S921" s="2"/>
      <c r="T921" s="2"/>
      <c r="U921" s="2"/>
      <c r="V921" s="2"/>
      <c r="W921" s="2"/>
      <c r="X921" s="2"/>
      <c r="Y921" s="2"/>
      <c r="Z921" s="2"/>
      <c r="AA921" s="2"/>
      <c r="AB921" s="2"/>
    </row>
    <row r="922" spans="3:28" ht="12.75" customHeight="1" x14ac:dyDescent="0.25">
      <c r="C922" s="5"/>
      <c r="D922" s="6"/>
      <c r="E922" s="10"/>
      <c r="F922" s="7"/>
      <c r="G922" s="2"/>
      <c r="H922" s="2"/>
      <c r="I922" s="2"/>
      <c r="J922" s="2"/>
      <c r="K922" s="2"/>
      <c r="L922" s="2"/>
      <c r="M922" s="12"/>
      <c r="N922" s="2"/>
      <c r="O922" s="2"/>
      <c r="P922" s="2"/>
      <c r="Q922" s="2"/>
      <c r="R922" s="2"/>
      <c r="S922" s="2"/>
      <c r="T922" s="2"/>
      <c r="U922" s="2"/>
      <c r="V922" s="2"/>
      <c r="W922" s="2"/>
      <c r="X922" s="2"/>
      <c r="Y922" s="2"/>
      <c r="Z922" s="2"/>
      <c r="AA922" s="2"/>
      <c r="AB922" s="2"/>
    </row>
    <row r="923" spans="3:28" ht="12.75" customHeight="1" x14ac:dyDescent="0.25">
      <c r="C923" s="5"/>
      <c r="D923" s="6"/>
      <c r="E923" s="10"/>
      <c r="F923" s="7"/>
      <c r="G923" s="2"/>
      <c r="H923" s="2"/>
      <c r="I923" s="2"/>
      <c r="J923" s="2"/>
      <c r="K923" s="2"/>
      <c r="L923" s="2"/>
      <c r="M923" s="12"/>
      <c r="N923" s="2"/>
      <c r="O923" s="2"/>
      <c r="P923" s="2"/>
      <c r="Q923" s="2"/>
      <c r="R923" s="2"/>
      <c r="S923" s="2"/>
      <c r="T923" s="2"/>
      <c r="U923" s="2"/>
      <c r="V923" s="2"/>
      <c r="W923" s="2"/>
      <c r="X923" s="2"/>
      <c r="Y923" s="2"/>
      <c r="Z923" s="2"/>
      <c r="AA923" s="2"/>
      <c r="AB923" s="2"/>
    </row>
    <row r="924" spans="3:28" ht="12.75" customHeight="1" x14ac:dyDescent="0.25">
      <c r="C924" s="5"/>
      <c r="D924" s="6"/>
      <c r="E924" s="10"/>
      <c r="F924" s="7"/>
      <c r="G924" s="2"/>
      <c r="H924" s="2"/>
      <c r="I924" s="2"/>
      <c r="J924" s="2"/>
      <c r="K924" s="2"/>
      <c r="L924" s="2"/>
      <c r="M924" s="12"/>
      <c r="N924" s="2"/>
      <c r="O924" s="2"/>
      <c r="P924" s="2"/>
      <c r="Q924" s="2"/>
      <c r="R924" s="2"/>
      <c r="S924" s="2"/>
      <c r="T924" s="2"/>
      <c r="U924" s="2"/>
      <c r="V924" s="2"/>
      <c r="W924" s="2"/>
      <c r="X924" s="2"/>
      <c r="Y924" s="2"/>
      <c r="Z924" s="2"/>
      <c r="AA924" s="2"/>
      <c r="AB924" s="2"/>
    </row>
    <row r="925" spans="3:28" ht="12.75" customHeight="1" x14ac:dyDescent="0.25">
      <c r="C925" s="5"/>
      <c r="D925" s="6"/>
      <c r="E925" s="10"/>
      <c r="F925" s="7"/>
      <c r="G925" s="2"/>
      <c r="H925" s="2"/>
      <c r="I925" s="2"/>
      <c r="J925" s="2"/>
      <c r="K925" s="2"/>
      <c r="L925" s="2"/>
      <c r="M925" s="12"/>
      <c r="N925" s="2"/>
      <c r="O925" s="2"/>
      <c r="P925" s="2"/>
      <c r="Q925" s="2"/>
      <c r="R925" s="2"/>
      <c r="S925" s="2"/>
      <c r="T925" s="2"/>
      <c r="U925" s="2"/>
      <c r="V925" s="2"/>
      <c r="W925" s="2"/>
      <c r="X925" s="2"/>
      <c r="Y925" s="2"/>
      <c r="Z925" s="2"/>
      <c r="AA925" s="2"/>
      <c r="AB925" s="2"/>
    </row>
    <row r="926" spans="3:28" ht="12.75" customHeight="1" x14ac:dyDescent="0.25">
      <c r="C926" s="5"/>
      <c r="D926" s="6"/>
      <c r="E926" s="10"/>
      <c r="F926" s="7"/>
      <c r="G926" s="2"/>
      <c r="H926" s="2"/>
      <c r="I926" s="2"/>
      <c r="J926" s="2"/>
      <c r="K926" s="2"/>
      <c r="L926" s="2"/>
      <c r="M926" s="12"/>
      <c r="N926" s="2"/>
      <c r="O926" s="2"/>
      <c r="P926" s="2"/>
      <c r="Q926" s="2"/>
      <c r="R926" s="2"/>
      <c r="S926" s="2"/>
      <c r="T926" s="2"/>
      <c r="U926" s="2"/>
      <c r="V926" s="2"/>
      <c r="W926" s="2"/>
      <c r="X926" s="2"/>
      <c r="Y926" s="2"/>
      <c r="Z926" s="2"/>
      <c r="AA926" s="2"/>
      <c r="AB926" s="2"/>
    </row>
    <row r="927" spans="3:28" ht="12.75" customHeight="1" x14ac:dyDescent="0.25">
      <c r="C927" s="5"/>
      <c r="D927" s="6"/>
      <c r="E927" s="10"/>
      <c r="F927" s="7"/>
      <c r="G927" s="2"/>
      <c r="H927" s="2"/>
      <c r="I927" s="2"/>
      <c r="J927" s="2"/>
      <c r="K927" s="2"/>
      <c r="L927" s="2"/>
      <c r="M927" s="12"/>
      <c r="N927" s="2"/>
      <c r="O927" s="2"/>
      <c r="P927" s="2"/>
      <c r="Q927" s="2"/>
      <c r="R927" s="2"/>
      <c r="S927" s="2"/>
      <c r="T927" s="2"/>
      <c r="U927" s="2"/>
      <c r="V927" s="2"/>
      <c r="W927" s="2"/>
      <c r="X927" s="2"/>
      <c r="Y927" s="2"/>
      <c r="Z927" s="2"/>
      <c r="AA927" s="2"/>
      <c r="AB927" s="2"/>
    </row>
    <row r="928" spans="3:28" ht="12.75" customHeight="1" x14ac:dyDescent="0.25">
      <c r="C928" s="5"/>
      <c r="D928" s="6"/>
      <c r="E928" s="10"/>
      <c r="F928" s="7"/>
      <c r="G928" s="2"/>
      <c r="H928" s="2"/>
      <c r="I928" s="2"/>
      <c r="J928" s="2"/>
      <c r="K928" s="2"/>
      <c r="L928" s="2"/>
      <c r="M928" s="12"/>
      <c r="N928" s="2"/>
      <c r="O928" s="2"/>
      <c r="P928" s="2"/>
      <c r="Q928" s="2"/>
      <c r="R928" s="2"/>
      <c r="S928" s="2"/>
      <c r="T928" s="2"/>
      <c r="U928" s="2"/>
      <c r="V928" s="2"/>
      <c r="W928" s="2"/>
      <c r="X928" s="2"/>
      <c r="Y928" s="2"/>
      <c r="Z928" s="2"/>
      <c r="AA928" s="2"/>
      <c r="AB928" s="2"/>
    </row>
    <row r="929" spans="3:28" ht="12.75" customHeight="1" x14ac:dyDescent="0.25">
      <c r="C929" s="5"/>
      <c r="D929" s="6"/>
      <c r="E929" s="10"/>
      <c r="F929" s="7"/>
      <c r="G929" s="2"/>
      <c r="H929" s="2"/>
      <c r="I929" s="2"/>
      <c r="J929" s="2"/>
      <c r="K929" s="2"/>
      <c r="L929" s="2"/>
      <c r="M929" s="12"/>
      <c r="N929" s="2"/>
      <c r="O929" s="2"/>
      <c r="P929" s="2"/>
      <c r="Q929" s="2"/>
      <c r="R929" s="2"/>
      <c r="S929" s="2"/>
      <c r="T929" s="2"/>
      <c r="U929" s="2"/>
      <c r="V929" s="2"/>
      <c r="W929" s="2"/>
      <c r="X929" s="2"/>
      <c r="Y929" s="2"/>
      <c r="Z929" s="2"/>
      <c r="AA929" s="2"/>
      <c r="AB929" s="2"/>
    </row>
    <row r="930" spans="3:28" ht="12.75" customHeight="1" x14ac:dyDescent="0.25">
      <c r="C930" s="5"/>
      <c r="D930" s="6"/>
      <c r="E930" s="10"/>
      <c r="F930" s="7"/>
      <c r="G930" s="2"/>
      <c r="H930" s="2"/>
      <c r="I930" s="2"/>
      <c r="J930" s="2"/>
      <c r="K930" s="2"/>
      <c r="L930" s="2"/>
      <c r="M930" s="12"/>
      <c r="N930" s="2"/>
      <c r="O930" s="2"/>
      <c r="P930" s="2"/>
      <c r="Q930" s="2"/>
      <c r="R930" s="2"/>
      <c r="S930" s="2"/>
      <c r="T930" s="2"/>
      <c r="U930" s="2"/>
      <c r="V930" s="2"/>
      <c r="W930" s="2"/>
      <c r="X930" s="2"/>
      <c r="Y930" s="2"/>
      <c r="Z930" s="2"/>
      <c r="AA930" s="2"/>
      <c r="AB930" s="2"/>
    </row>
    <row r="931" spans="3:28" ht="12.75" customHeight="1" x14ac:dyDescent="0.25">
      <c r="C931" s="5"/>
      <c r="D931" s="6"/>
      <c r="E931" s="10"/>
      <c r="F931" s="7"/>
      <c r="G931" s="2"/>
      <c r="H931" s="2"/>
      <c r="I931" s="2"/>
      <c r="J931" s="2"/>
      <c r="K931" s="2"/>
      <c r="L931" s="2"/>
      <c r="M931" s="12"/>
      <c r="N931" s="2"/>
      <c r="O931" s="2"/>
      <c r="P931" s="2"/>
      <c r="Q931" s="2"/>
      <c r="R931" s="2"/>
      <c r="S931" s="2"/>
      <c r="T931" s="2"/>
      <c r="U931" s="2"/>
      <c r="V931" s="2"/>
      <c r="W931" s="2"/>
      <c r="X931" s="2"/>
      <c r="Y931" s="2"/>
      <c r="Z931" s="2"/>
      <c r="AA931" s="2"/>
      <c r="AB931" s="2"/>
    </row>
    <row r="932" spans="3:28" ht="12.75" customHeight="1" x14ac:dyDescent="0.25">
      <c r="C932" s="5"/>
      <c r="D932" s="6"/>
      <c r="E932" s="10"/>
      <c r="F932" s="7"/>
      <c r="G932" s="2"/>
      <c r="H932" s="2"/>
      <c r="I932" s="2"/>
      <c r="J932" s="2"/>
      <c r="K932" s="2"/>
      <c r="L932" s="2"/>
      <c r="M932" s="12"/>
      <c r="N932" s="2"/>
      <c r="O932" s="2"/>
      <c r="P932" s="2"/>
      <c r="Q932" s="2"/>
      <c r="R932" s="2"/>
      <c r="S932" s="2"/>
      <c r="T932" s="2"/>
      <c r="U932" s="2"/>
      <c r="V932" s="2"/>
      <c r="W932" s="2"/>
      <c r="X932" s="2"/>
      <c r="Y932" s="2"/>
      <c r="Z932" s="2"/>
      <c r="AA932" s="2"/>
      <c r="AB932" s="2"/>
    </row>
    <row r="933" spans="3:28" ht="12.75" customHeight="1" x14ac:dyDescent="0.25">
      <c r="C933" s="5"/>
      <c r="D933" s="6"/>
      <c r="E933" s="10"/>
      <c r="F933" s="7"/>
      <c r="G933" s="2"/>
      <c r="H933" s="2"/>
      <c r="I933" s="2"/>
      <c r="J933" s="2"/>
      <c r="K933" s="2"/>
      <c r="L933" s="2"/>
      <c r="M933" s="12"/>
      <c r="N933" s="2"/>
      <c r="O933" s="2"/>
      <c r="P933" s="2"/>
      <c r="Q933" s="2"/>
      <c r="R933" s="2"/>
      <c r="S933" s="2"/>
      <c r="T933" s="2"/>
      <c r="U933" s="2"/>
      <c r="V933" s="2"/>
      <c r="W933" s="2"/>
      <c r="X933" s="2"/>
      <c r="Y933" s="2"/>
      <c r="Z933" s="2"/>
      <c r="AA933" s="2"/>
      <c r="AB933" s="2"/>
    </row>
    <row r="934" spans="3:28" ht="12.75" customHeight="1" x14ac:dyDescent="0.25">
      <c r="C934" s="5"/>
      <c r="D934" s="6"/>
      <c r="E934" s="10"/>
      <c r="F934" s="7"/>
      <c r="G934" s="2"/>
      <c r="H934" s="2"/>
      <c r="I934" s="2"/>
      <c r="J934" s="2"/>
      <c r="K934" s="2"/>
      <c r="L934" s="2"/>
      <c r="M934" s="12"/>
      <c r="N934" s="2"/>
      <c r="O934" s="2"/>
      <c r="P934" s="2"/>
      <c r="Q934" s="2"/>
      <c r="R934" s="2"/>
      <c r="S934" s="2"/>
      <c r="T934" s="2"/>
      <c r="U934" s="2"/>
      <c r="V934" s="2"/>
      <c r="W934" s="2"/>
      <c r="X934" s="2"/>
      <c r="Y934" s="2"/>
      <c r="Z934" s="2"/>
      <c r="AA934" s="2"/>
      <c r="AB934" s="2"/>
    </row>
    <row r="935" spans="3:28" ht="12.75" customHeight="1" x14ac:dyDescent="0.25">
      <c r="C935" s="5"/>
      <c r="D935" s="6"/>
      <c r="E935" s="10"/>
      <c r="F935" s="7"/>
      <c r="G935" s="2"/>
      <c r="H935" s="2"/>
      <c r="I935" s="2"/>
      <c r="J935" s="2"/>
      <c r="K935" s="2"/>
      <c r="L935" s="2"/>
      <c r="M935" s="12"/>
      <c r="N935" s="2"/>
      <c r="O935" s="2"/>
      <c r="P935" s="2"/>
      <c r="Q935" s="2"/>
      <c r="R935" s="2"/>
      <c r="S935" s="2"/>
      <c r="T935" s="2"/>
      <c r="U935" s="2"/>
      <c r="V935" s="2"/>
      <c r="W935" s="2"/>
      <c r="X935" s="2"/>
      <c r="Y935" s="2"/>
      <c r="Z935" s="2"/>
      <c r="AA935" s="2"/>
      <c r="AB935" s="2"/>
    </row>
    <row r="936" spans="3:28" ht="12.75" customHeight="1" x14ac:dyDescent="0.25">
      <c r="C936" s="5"/>
      <c r="D936" s="6"/>
      <c r="E936" s="10"/>
      <c r="F936" s="7"/>
      <c r="G936" s="2"/>
      <c r="H936" s="2"/>
      <c r="I936" s="2"/>
      <c r="J936" s="2"/>
      <c r="K936" s="2"/>
      <c r="L936" s="2"/>
      <c r="M936" s="12"/>
      <c r="N936" s="2"/>
      <c r="O936" s="2"/>
      <c r="P936" s="2"/>
      <c r="Q936" s="2"/>
      <c r="R936" s="2"/>
      <c r="S936" s="2"/>
      <c r="T936" s="2"/>
      <c r="U936" s="2"/>
      <c r="V936" s="2"/>
      <c r="W936" s="2"/>
      <c r="X936" s="2"/>
      <c r="Y936" s="2"/>
      <c r="Z936" s="2"/>
      <c r="AA936" s="2"/>
      <c r="AB936" s="2"/>
    </row>
    <row r="937" spans="3:28" ht="12.75" customHeight="1" x14ac:dyDescent="0.25">
      <c r="C937" s="5"/>
      <c r="D937" s="6"/>
      <c r="E937" s="10"/>
      <c r="F937" s="7"/>
      <c r="G937" s="2"/>
      <c r="H937" s="2"/>
      <c r="I937" s="2"/>
      <c r="J937" s="2"/>
      <c r="K937" s="2"/>
      <c r="L937" s="2"/>
      <c r="M937" s="12"/>
      <c r="N937" s="2"/>
      <c r="O937" s="2"/>
      <c r="P937" s="2"/>
      <c r="Q937" s="2"/>
      <c r="R937" s="2"/>
      <c r="S937" s="2"/>
      <c r="T937" s="2"/>
      <c r="U937" s="2"/>
      <c r="V937" s="2"/>
      <c r="W937" s="2"/>
      <c r="X937" s="2"/>
      <c r="Y937" s="2"/>
      <c r="Z937" s="2"/>
      <c r="AA937" s="2"/>
      <c r="AB937" s="2"/>
    </row>
    <row r="938" spans="3:28" ht="12.75" customHeight="1" x14ac:dyDescent="0.25">
      <c r="C938" s="5"/>
      <c r="D938" s="6"/>
      <c r="E938" s="10"/>
      <c r="F938" s="7"/>
      <c r="G938" s="2"/>
      <c r="H938" s="2"/>
      <c r="I938" s="2"/>
      <c r="J938" s="2"/>
      <c r="K938" s="2"/>
      <c r="L938" s="2"/>
      <c r="M938" s="12"/>
      <c r="N938" s="2"/>
      <c r="O938" s="2"/>
      <c r="P938" s="2"/>
      <c r="Q938" s="2"/>
      <c r="R938" s="2"/>
      <c r="S938" s="2"/>
      <c r="T938" s="2"/>
      <c r="U938" s="2"/>
      <c r="V938" s="2"/>
      <c r="W938" s="2"/>
      <c r="X938" s="2"/>
      <c r="Y938" s="2"/>
      <c r="Z938" s="2"/>
      <c r="AA938" s="2"/>
      <c r="AB938" s="2"/>
    </row>
    <row r="939" spans="3:28" ht="12.75" customHeight="1" x14ac:dyDescent="0.25">
      <c r="C939" s="5"/>
      <c r="D939" s="6"/>
      <c r="E939" s="10"/>
      <c r="F939" s="7"/>
      <c r="G939" s="2"/>
      <c r="H939" s="2"/>
      <c r="I939" s="2"/>
      <c r="J939" s="2"/>
      <c r="K939" s="2"/>
      <c r="L939" s="2"/>
      <c r="M939" s="12"/>
      <c r="N939" s="2"/>
      <c r="O939" s="2"/>
      <c r="P939" s="2"/>
      <c r="Q939" s="2"/>
      <c r="R939" s="2"/>
      <c r="S939" s="2"/>
      <c r="T939" s="2"/>
      <c r="U939" s="2"/>
      <c r="V939" s="2"/>
      <c r="W939" s="2"/>
      <c r="X939" s="2"/>
      <c r="Y939" s="2"/>
      <c r="Z939" s="2"/>
      <c r="AA939" s="2"/>
      <c r="AB939" s="2"/>
    </row>
    <row r="940" spans="3:28" ht="12.75" customHeight="1" x14ac:dyDescent="0.25">
      <c r="C940" s="5"/>
      <c r="D940" s="6"/>
      <c r="E940" s="10"/>
      <c r="F940" s="7"/>
      <c r="G940" s="2"/>
      <c r="H940" s="2"/>
      <c r="I940" s="2"/>
      <c r="J940" s="2"/>
      <c r="K940" s="2"/>
      <c r="L940" s="2"/>
      <c r="M940" s="12"/>
      <c r="N940" s="2"/>
      <c r="O940" s="2"/>
      <c r="P940" s="2"/>
      <c r="Q940" s="2"/>
      <c r="R940" s="2"/>
      <c r="S940" s="2"/>
      <c r="T940" s="2"/>
      <c r="U940" s="2"/>
      <c r="V940" s="2"/>
      <c r="W940" s="2"/>
      <c r="X940" s="2"/>
      <c r="Y940" s="2"/>
      <c r="Z940" s="2"/>
      <c r="AA940" s="2"/>
      <c r="AB940" s="2"/>
    </row>
    <row r="941" spans="3:28" ht="12.75" customHeight="1" x14ac:dyDescent="0.25">
      <c r="C941" s="5"/>
      <c r="D941" s="6"/>
      <c r="E941" s="10"/>
      <c r="F941" s="7"/>
      <c r="G941" s="2"/>
      <c r="H941" s="2"/>
      <c r="I941" s="2"/>
      <c r="J941" s="2"/>
      <c r="K941" s="2"/>
      <c r="L941" s="2"/>
      <c r="M941" s="12"/>
      <c r="N941" s="2"/>
      <c r="O941" s="2"/>
      <c r="P941" s="2"/>
      <c r="Q941" s="2"/>
      <c r="R941" s="2"/>
      <c r="S941" s="2"/>
      <c r="T941" s="2"/>
      <c r="U941" s="2"/>
      <c r="V941" s="2"/>
      <c r="W941" s="2"/>
      <c r="X941" s="2"/>
      <c r="Y941" s="2"/>
      <c r="Z941" s="2"/>
      <c r="AA941" s="2"/>
      <c r="AB941" s="2"/>
    </row>
    <row r="942" spans="3:28" ht="12.75" customHeight="1" x14ac:dyDescent="0.25">
      <c r="C942" s="5"/>
      <c r="D942" s="6"/>
      <c r="E942" s="10"/>
      <c r="F942" s="7"/>
      <c r="G942" s="2"/>
      <c r="H942" s="2"/>
      <c r="I942" s="2"/>
      <c r="J942" s="2"/>
      <c r="K942" s="2"/>
      <c r="L942" s="2"/>
      <c r="M942" s="12"/>
      <c r="N942" s="2"/>
      <c r="O942" s="2"/>
      <c r="P942" s="2"/>
      <c r="Q942" s="2"/>
      <c r="R942" s="2"/>
      <c r="S942" s="2"/>
      <c r="T942" s="2"/>
      <c r="U942" s="2"/>
      <c r="V942" s="2"/>
      <c r="W942" s="2"/>
      <c r="X942" s="2"/>
      <c r="Y942" s="2"/>
      <c r="Z942" s="2"/>
      <c r="AA942" s="2"/>
      <c r="AB942" s="2"/>
    </row>
    <row r="943" spans="3:28" ht="12.75" customHeight="1" x14ac:dyDescent="0.25">
      <c r="C943" s="5"/>
      <c r="D943" s="6"/>
      <c r="E943" s="10"/>
      <c r="F943" s="7"/>
      <c r="G943" s="2"/>
      <c r="H943" s="2"/>
      <c r="I943" s="2"/>
      <c r="J943" s="2"/>
      <c r="K943" s="2"/>
      <c r="L943" s="2"/>
      <c r="M943" s="12"/>
      <c r="N943" s="2"/>
      <c r="O943" s="2"/>
      <c r="P943" s="2"/>
      <c r="Q943" s="2"/>
      <c r="R943" s="2"/>
      <c r="S943" s="2"/>
      <c r="T943" s="2"/>
      <c r="U943" s="2"/>
      <c r="V943" s="2"/>
      <c r="W943" s="2"/>
      <c r="X943" s="2"/>
      <c r="Y943" s="2"/>
      <c r="Z943" s="2"/>
      <c r="AA943" s="2"/>
      <c r="AB943" s="2"/>
    </row>
    <row r="944" spans="3:28" ht="12.75" customHeight="1" x14ac:dyDescent="0.25">
      <c r="C944" s="5"/>
      <c r="D944" s="6"/>
      <c r="E944" s="10"/>
      <c r="F944" s="7"/>
      <c r="G944" s="2"/>
      <c r="H944" s="2"/>
      <c r="I944" s="2"/>
      <c r="J944" s="2"/>
      <c r="K944" s="2"/>
      <c r="L944" s="2"/>
      <c r="M944" s="12"/>
      <c r="N944" s="2"/>
      <c r="O944" s="2"/>
      <c r="P944" s="2"/>
      <c r="Q944" s="2"/>
      <c r="R944" s="2"/>
      <c r="S944" s="2"/>
      <c r="T944" s="2"/>
      <c r="U944" s="2"/>
      <c r="V944" s="2"/>
      <c r="W944" s="2"/>
      <c r="X944" s="2"/>
      <c r="Y944" s="2"/>
      <c r="Z944" s="2"/>
      <c r="AA944" s="2"/>
      <c r="AB944" s="2"/>
    </row>
    <row r="945" spans="3:28" ht="12.75" customHeight="1" x14ac:dyDescent="0.25">
      <c r="C945" s="5"/>
      <c r="D945" s="6"/>
      <c r="E945" s="10"/>
      <c r="F945" s="7"/>
      <c r="G945" s="2"/>
      <c r="H945" s="2"/>
      <c r="I945" s="2"/>
      <c r="J945" s="2"/>
      <c r="K945" s="2"/>
      <c r="L945" s="2"/>
      <c r="M945" s="12"/>
      <c r="N945" s="2"/>
      <c r="O945" s="2"/>
      <c r="P945" s="2"/>
      <c r="Q945" s="2"/>
      <c r="R945" s="2"/>
      <c r="S945" s="2"/>
      <c r="T945" s="2"/>
      <c r="U945" s="2"/>
      <c r="V945" s="2"/>
      <c r="W945" s="2"/>
      <c r="X945" s="2"/>
      <c r="Y945" s="2"/>
      <c r="Z945" s="2"/>
      <c r="AA945" s="2"/>
      <c r="AB945" s="2"/>
    </row>
    <row r="946" spans="3:28" ht="12.75" customHeight="1" x14ac:dyDescent="0.25">
      <c r="C946" s="5"/>
      <c r="D946" s="6"/>
      <c r="E946" s="10"/>
      <c r="F946" s="7"/>
      <c r="G946" s="2"/>
      <c r="H946" s="2"/>
      <c r="I946" s="2"/>
      <c r="J946" s="2"/>
      <c r="K946" s="2"/>
      <c r="L946" s="2"/>
      <c r="M946" s="12"/>
      <c r="N946" s="2"/>
      <c r="O946" s="2"/>
      <c r="P946" s="2"/>
      <c r="Q946" s="2"/>
      <c r="R946" s="2"/>
      <c r="S946" s="2"/>
      <c r="T946" s="2"/>
      <c r="U946" s="2"/>
      <c r="V946" s="2"/>
      <c r="W946" s="2"/>
      <c r="X946" s="2"/>
      <c r="Y946" s="2"/>
      <c r="Z946" s="2"/>
      <c r="AA946" s="2"/>
      <c r="AB946" s="2"/>
    </row>
    <row r="947" spans="3:28" ht="12.75" customHeight="1" x14ac:dyDescent="0.25">
      <c r="C947" s="5"/>
      <c r="D947" s="6"/>
      <c r="E947" s="10"/>
      <c r="F947" s="7"/>
      <c r="G947" s="2"/>
      <c r="H947" s="2"/>
      <c r="I947" s="2"/>
      <c r="J947" s="2"/>
      <c r="K947" s="2"/>
      <c r="L947" s="2"/>
      <c r="M947" s="12"/>
      <c r="N947" s="2"/>
      <c r="O947" s="2"/>
      <c r="P947" s="2"/>
      <c r="Q947" s="2"/>
      <c r="R947" s="2"/>
      <c r="S947" s="2"/>
      <c r="T947" s="2"/>
      <c r="U947" s="2"/>
      <c r="V947" s="2"/>
      <c r="W947" s="2"/>
      <c r="X947" s="2"/>
      <c r="Y947" s="2"/>
      <c r="Z947" s="2"/>
      <c r="AA947" s="2"/>
      <c r="AB947" s="2"/>
    </row>
    <row r="948" spans="3:28" ht="12.75" customHeight="1" x14ac:dyDescent="0.25">
      <c r="C948" s="5"/>
      <c r="D948" s="6"/>
      <c r="E948" s="10"/>
      <c r="F948" s="7"/>
      <c r="G948" s="2"/>
      <c r="H948" s="2"/>
      <c r="I948" s="2"/>
      <c r="J948" s="2"/>
      <c r="K948" s="2"/>
      <c r="L948" s="2"/>
      <c r="M948" s="12"/>
      <c r="N948" s="2"/>
      <c r="O948" s="2"/>
      <c r="P948" s="2"/>
      <c r="Q948" s="2"/>
      <c r="R948" s="2"/>
      <c r="S948" s="2"/>
      <c r="T948" s="2"/>
      <c r="U948" s="2"/>
      <c r="V948" s="2"/>
      <c r="W948" s="2"/>
      <c r="X948" s="2"/>
      <c r="Y948" s="2"/>
      <c r="Z948" s="2"/>
      <c r="AA948" s="2"/>
      <c r="AB948" s="2"/>
    </row>
    <row r="949" spans="3:28" ht="12.75" customHeight="1" x14ac:dyDescent="0.25">
      <c r="C949" s="5"/>
      <c r="D949" s="6"/>
      <c r="E949" s="10"/>
      <c r="F949" s="7"/>
      <c r="G949" s="2"/>
      <c r="H949" s="2"/>
      <c r="I949" s="2"/>
      <c r="J949" s="2"/>
      <c r="K949" s="2"/>
      <c r="L949" s="2"/>
      <c r="M949" s="12"/>
      <c r="N949" s="2"/>
      <c r="O949" s="2"/>
      <c r="P949" s="2"/>
      <c r="Q949" s="2"/>
      <c r="R949" s="2"/>
      <c r="S949" s="2"/>
      <c r="T949" s="2"/>
      <c r="U949" s="2"/>
      <c r="V949" s="2"/>
      <c r="W949" s="2"/>
      <c r="X949" s="2"/>
      <c r="Y949" s="2"/>
      <c r="Z949" s="2"/>
      <c r="AA949" s="2"/>
      <c r="AB949" s="2"/>
    </row>
    <row r="950" spans="3:28" ht="12.75" customHeight="1" x14ac:dyDescent="0.25">
      <c r="C950" s="5"/>
      <c r="D950" s="6"/>
      <c r="E950" s="10"/>
      <c r="F950" s="7"/>
      <c r="G950" s="2"/>
      <c r="H950" s="2"/>
      <c r="I950" s="2"/>
      <c r="J950" s="2"/>
      <c r="K950" s="2"/>
      <c r="L950" s="2"/>
      <c r="M950" s="12"/>
      <c r="N950" s="2"/>
      <c r="O950" s="2"/>
      <c r="P950" s="2"/>
      <c r="Q950" s="2"/>
      <c r="R950" s="2"/>
      <c r="S950" s="2"/>
      <c r="T950" s="2"/>
      <c r="U950" s="2"/>
      <c r="V950" s="2"/>
      <c r="W950" s="2"/>
      <c r="X950" s="2"/>
      <c r="Y950" s="2"/>
      <c r="Z950" s="2"/>
      <c r="AA950" s="2"/>
      <c r="AB950" s="2"/>
    </row>
    <row r="951" spans="3:28" ht="12.75" customHeight="1" x14ac:dyDescent="0.25">
      <c r="C951" s="5"/>
      <c r="D951" s="6"/>
      <c r="E951" s="10"/>
      <c r="F951" s="7"/>
      <c r="G951" s="2"/>
      <c r="H951" s="2"/>
      <c r="I951" s="2"/>
      <c r="J951" s="2"/>
      <c r="K951" s="2"/>
      <c r="L951" s="2"/>
      <c r="M951" s="12"/>
      <c r="N951" s="2"/>
      <c r="O951" s="2"/>
      <c r="P951" s="2"/>
      <c r="Q951" s="2"/>
      <c r="R951" s="2"/>
      <c r="S951" s="2"/>
      <c r="T951" s="2"/>
      <c r="U951" s="2"/>
      <c r="V951" s="2"/>
      <c r="W951" s="2"/>
      <c r="X951" s="2"/>
      <c r="Y951" s="2"/>
      <c r="Z951" s="2"/>
      <c r="AA951" s="2"/>
      <c r="AB951" s="2"/>
    </row>
    <row r="952" spans="3:28" ht="12.75" customHeight="1" x14ac:dyDescent="0.25">
      <c r="C952" s="5"/>
      <c r="D952" s="6"/>
      <c r="E952" s="10"/>
      <c r="F952" s="7"/>
      <c r="G952" s="2"/>
      <c r="H952" s="2"/>
      <c r="I952" s="2"/>
      <c r="J952" s="2"/>
      <c r="K952" s="2"/>
      <c r="L952" s="2"/>
      <c r="M952" s="12"/>
      <c r="N952" s="2"/>
      <c r="O952" s="2"/>
      <c r="P952" s="2"/>
      <c r="Q952" s="2"/>
      <c r="R952" s="2"/>
      <c r="S952" s="2"/>
      <c r="T952" s="2"/>
      <c r="U952" s="2"/>
      <c r="V952" s="2"/>
      <c r="W952" s="2"/>
      <c r="X952" s="2"/>
      <c r="Y952" s="2"/>
      <c r="Z952" s="2"/>
      <c r="AA952" s="2"/>
      <c r="AB952" s="2"/>
    </row>
    <row r="953" spans="3:28" ht="12.75" customHeight="1" x14ac:dyDescent="0.25">
      <c r="C953" s="5"/>
      <c r="D953" s="6"/>
      <c r="E953" s="10"/>
      <c r="F953" s="7"/>
      <c r="G953" s="2"/>
      <c r="H953" s="2"/>
      <c r="I953" s="2"/>
      <c r="J953" s="2"/>
      <c r="K953" s="2"/>
      <c r="L953" s="2"/>
      <c r="M953" s="12"/>
      <c r="N953" s="2"/>
      <c r="O953" s="2"/>
      <c r="P953" s="2"/>
      <c r="Q953" s="2"/>
      <c r="R953" s="2"/>
      <c r="S953" s="2"/>
      <c r="T953" s="2"/>
      <c r="U953" s="2"/>
      <c r="V953" s="2"/>
      <c r="W953" s="2"/>
      <c r="X953" s="2"/>
      <c r="Y953" s="2"/>
      <c r="Z953" s="2"/>
      <c r="AA953" s="2"/>
      <c r="AB953" s="2"/>
    </row>
    <row r="954" spans="3:28" ht="12.75" customHeight="1" x14ac:dyDescent="0.25">
      <c r="C954" s="5"/>
      <c r="D954" s="6"/>
      <c r="E954" s="10"/>
      <c r="F954" s="7"/>
      <c r="G954" s="2"/>
      <c r="H954" s="2"/>
      <c r="I954" s="2"/>
      <c r="J954" s="2"/>
      <c r="K954" s="2"/>
      <c r="L954" s="2"/>
      <c r="M954" s="12"/>
      <c r="N954" s="2"/>
      <c r="O954" s="2"/>
      <c r="P954" s="2"/>
      <c r="Q954" s="2"/>
      <c r="R954" s="2"/>
      <c r="S954" s="2"/>
      <c r="T954" s="2"/>
      <c r="U954" s="2"/>
      <c r="V954" s="2"/>
      <c r="W954" s="2"/>
      <c r="X954" s="2"/>
      <c r="Y954" s="2"/>
      <c r="Z954" s="2"/>
      <c r="AA954" s="2"/>
      <c r="AB954" s="2"/>
    </row>
    <row r="955" spans="3:28" ht="12.75" customHeight="1" x14ac:dyDescent="0.25">
      <c r="C955" s="5"/>
      <c r="D955" s="6"/>
      <c r="E955" s="10"/>
      <c r="F955" s="7"/>
      <c r="G955" s="2"/>
      <c r="H955" s="2"/>
      <c r="I955" s="2"/>
      <c r="J955" s="2"/>
      <c r="K955" s="2"/>
      <c r="L955" s="2"/>
      <c r="M955" s="12"/>
      <c r="N955" s="2"/>
      <c r="O955" s="2"/>
      <c r="P955" s="2"/>
      <c r="Q955" s="2"/>
      <c r="R955" s="2"/>
      <c r="S955" s="2"/>
      <c r="T955" s="2"/>
      <c r="U955" s="2"/>
      <c r="V955" s="2"/>
      <c r="W955" s="2"/>
      <c r="X955" s="2"/>
      <c r="Y955" s="2"/>
      <c r="Z955" s="2"/>
      <c r="AA955" s="2"/>
      <c r="AB955" s="2"/>
    </row>
    <row r="956" spans="3:28" ht="12.75" customHeight="1" x14ac:dyDescent="0.25">
      <c r="C956" s="5"/>
      <c r="D956" s="6"/>
      <c r="E956" s="10"/>
      <c r="F956" s="7"/>
      <c r="G956" s="2"/>
      <c r="H956" s="2"/>
      <c r="I956" s="2"/>
      <c r="J956" s="2"/>
      <c r="K956" s="2"/>
      <c r="L956" s="2"/>
      <c r="M956" s="12"/>
      <c r="N956" s="2"/>
      <c r="O956" s="2"/>
      <c r="P956" s="2"/>
      <c r="Q956" s="2"/>
      <c r="R956" s="2"/>
      <c r="S956" s="2"/>
      <c r="T956" s="2"/>
      <c r="U956" s="2"/>
      <c r="V956" s="2"/>
      <c r="W956" s="2"/>
      <c r="X956" s="2"/>
      <c r="Y956" s="2"/>
      <c r="Z956" s="2"/>
      <c r="AA956" s="2"/>
      <c r="AB956" s="2"/>
    </row>
    <row r="957" spans="3:28" ht="12.75" customHeight="1" x14ac:dyDescent="0.25">
      <c r="C957" s="5"/>
      <c r="D957" s="6"/>
      <c r="E957" s="10"/>
      <c r="F957" s="7"/>
      <c r="G957" s="2"/>
      <c r="H957" s="2"/>
      <c r="I957" s="2"/>
      <c r="J957" s="2"/>
      <c r="K957" s="2"/>
      <c r="L957" s="2"/>
      <c r="M957" s="12"/>
      <c r="N957" s="2"/>
      <c r="O957" s="2"/>
      <c r="P957" s="2"/>
      <c r="Q957" s="2"/>
      <c r="R957" s="2"/>
      <c r="S957" s="2"/>
      <c r="T957" s="2"/>
      <c r="U957" s="2"/>
      <c r="V957" s="2"/>
      <c r="W957" s="2"/>
      <c r="X957" s="2"/>
      <c r="Y957" s="2"/>
      <c r="Z957" s="2"/>
      <c r="AA957" s="2"/>
      <c r="AB957" s="2"/>
    </row>
    <row r="958" spans="3:28" ht="12.75" customHeight="1" x14ac:dyDescent="0.25">
      <c r="C958" s="5"/>
      <c r="D958" s="6"/>
      <c r="E958" s="10"/>
      <c r="F958" s="7"/>
      <c r="G958" s="2"/>
      <c r="H958" s="2"/>
      <c r="I958" s="2"/>
      <c r="J958" s="2"/>
      <c r="K958" s="2"/>
      <c r="L958" s="2"/>
      <c r="M958" s="12"/>
      <c r="N958" s="2"/>
      <c r="O958" s="2"/>
      <c r="P958" s="2"/>
      <c r="Q958" s="2"/>
      <c r="R958" s="2"/>
      <c r="S958" s="2"/>
      <c r="T958" s="2"/>
      <c r="U958" s="2"/>
      <c r="V958" s="2"/>
      <c r="W958" s="2"/>
      <c r="X958" s="2"/>
      <c r="Y958" s="2"/>
      <c r="Z958" s="2"/>
      <c r="AA958" s="2"/>
      <c r="AB958" s="2"/>
    </row>
    <row r="959" spans="3:28" ht="12.75" customHeight="1" x14ac:dyDescent="0.25">
      <c r="C959" s="5"/>
      <c r="D959" s="6"/>
      <c r="E959" s="10"/>
      <c r="F959" s="7"/>
      <c r="G959" s="2"/>
      <c r="H959" s="2"/>
      <c r="I959" s="2"/>
      <c r="J959" s="2"/>
      <c r="K959" s="2"/>
      <c r="L959" s="2"/>
      <c r="M959" s="12"/>
      <c r="N959" s="2"/>
      <c r="O959" s="2"/>
      <c r="P959" s="2"/>
      <c r="Q959" s="2"/>
      <c r="R959" s="2"/>
      <c r="S959" s="2"/>
      <c r="T959" s="2"/>
      <c r="U959" s="2"/>
      <c r="V959" s="2"/>
      <c r="W959" s="2"/>
      <c r="X959" s="2"/>
      <c r="Y959" s="2"/>
      <c r="Z959" s="2"/>
      <c r="AA959" s="2"/>
      <c r="AB959" s="2"/>
    </row>
    <row r="960" spans="3:28" ht="12.75" customHeight="1" x14ac:dyDescent="0.25">
      <c r="C960" s="5"/>
      <c r="D960" s="6"/>
      <c r="E960" s="10"/>
      <c r="F960" s="7"/>
      <c r="G960" s="2"/>
      <c r="H960" s="2"/>
      <c r="I960" s="2"/>
      <c r="J960" s="2"/>
      <c r="K960" s="2"/>
      <c r="L960" s="2"/>
      <c r="M960" s="12"/>
      <c r="N960" s="2"/>
      <c r="O960" s="2"/>
      <c r="P960" s="2"/>
      <c r="Q960" s="2"/>
      <c r="R960" s="2"/>
      <c r="S960" s="2"/>
      <c r="T960" s="2"/>
      <c r="U960" s="2"/>
      <c r="V960" s="2"/>
      <c r="W960" s="2"/>
      <c r="X960" s="2"/>
      <c r="Y960" s="2"/>
      <c r="Z960" s="2"/>
      <c r="AA960" s="2"/>
      <c r="AB960" s="2"/>
    </row>
    <row r="961" spans="3:28" ht="12.75" customHeight="1" x14ac:dyDescent="0.25">
      <c r="C961" s="5"/>
      <c r="D961" s="6"/>
      <c r="E961" s="10"/>
      <c r="F961" s="7"/>
      <c r="G961" s="2"/>
      <c r="H961" s="2"/>
      <c r="I961" s="2"/>
      <c r="J961" s="2"/>
      <c r="K961" s="2"/>
      <c r="L961" s="2"/>
      <c r="M961" s="12"/>
      <c r="N961" s="2"/>
      <c r="O961" s="2"/>
      <c r="P961" s="2"/>
      <c r="Q961" s="2"/>
      <c r="R961" s="2"/>
      <c r="S961" s="2"/>
      <c r="T961" s="2"/>
      <c r="U961" s="2"/>
      <c r="V961" s="2"/>
      <c r="W961" s="2"/>
      <c r="X961" s="2"/>
      <c r="Y961" s="2"/>
      <c r="Z961" s="2"/>
      <c r="AA961" s="2"/>
      <c r="AB961" s="2"/>
    </row>
    <row r="962" spans="3:28" ht="12.75" customHeight="1" x14ac:dyDescent="0.25">
      <c r="C962" s="5"/>
      <c r="D962" s="6"/>
      <c r="E962" s="10"/>
      <c r="F962" s="7"/>
      <c r="G962" s="2"/>
      <c r="H962" s="2"/>
      <c r="I962" s="2"/>
      <c r="J962" s="2"/>
      <c r="K962" s="2"/>
      <c r="L962" s="2"/>
      <c r="M962" s="12"/>
      <c r="N962" s="2"/>
      <c r="O962" s="2"/>
      <c r="P962" s="2"/>
      <c r="Q962" s="2"/>
      <c r="R962" s="2"/>
      <c r="S962" s="2"/>
      <c r="T962" s="2"/>
      <c r="U962" s="2"/>
      <c r="V962" s="2"/>
      <c r="W962" s="2"/>
      <c r="X962" s="2"/>
      <c r="Y962" s="2"/>
      <c r="Z962" s="2"/>
      <c r="AA962" s="2"/>
      <c r="AB962" s="2"/>
    </row>
    <row r="963" spans="3:28" ht="12.75" customHeight="1" x14ac:dyDescent="0.25">
      <c r="C963" s="5"/>
      <c r="D963" s="6"/>
      <c r="E963" s="10"/>
      <c r="F963" s="7"/>
      <c r="G963" s="2"/>
      <c r="H963" s="2"/>
      <c r="I963" s="2"/>
      <c r="J963" s="2"/>
      <c r="K963" s="2"/>
      <c r="L963" s="2"/>
      <c r="M963" s="12"/>
      <c r="N963" s="2"/>
      <c r="O963" s="2"/>
      <c r="P963" s="2"/>
      <c r="Q963" s="2"/>
      <c r="R963" s="2"/>
      <c r="S963" s="2"/>
      <c r="T963" s="2"/>
      <c r="U963" s="2"/>
      <c r="V963" s="2"/>
      <c r="W963" s="2"/>
      <c r="X963" s="2"/>
      <c r="Y963" s="2"/>
      <c r="Z963" s="2"/>
      <c r="AA963" s="2"/>
      <c r="AB963" s="2"/>
    </row>
    <row r="964" spans="3:28" ht="12.75" customHeight="1" x14ac:dyDescent="0.25">
      <c r="C964" s="5"/>
      <c r="D964" s="6"/>
      <c r="E964" s="10"/>
      <c r="F964" s="7"/>
      <c r="G964" s="2"/>
      <c r="H964" s="2"/>
      <c r="I964" s="2"/>
      <c r="J964" s="2"/>
      <c r="K964" s="2"/>
      <c r="L964" s="2"/>
      <c r="M964" s="12"/>
      <c r="N964" s="2"/>
      <c r="O964" s="2"/>
      <c r="P964" s="2"/>
      <c r="Q964" s="2"/>
      <c r="R964" s="2"/>
      <c r="S964" s="2"/>
      <c r="T964" s="2"/>
      <c r="U964" s="2"/>
      <c r="V964" s="2"/>
      <c r="W964" s="2"/>
      <c r="X964" s="2"/>
      <c r="Y964" s="2"/>
      <c r="Z964" s="2"/>
      <c r="AA964" s="2"/>
      <c r="AB964" s="2"/>
    </row>
    <row r="965" spans="3:28" ht="12.75" customHeight="1" x14ac:dyDescent="0.25">
      <c r="C965" s="5"/>
      <c r="D965" s="6"/>
      <c r="E965" s="10"/>
      <c r="F965" s="7"/>
      <c r="G965" s="2"/>
      <c r="H965" s="2"/>
      <c r="I965" s="2"/>
      <c r="J965" s="2"/>
      <c r="K965" s="2"/>
      <c r="L965" s="2"/>
      <c r="M965" s="12"/>
      <c r="N965" s="2"/>
      <c r="O965" s="2"/>
      <c r="P965" s="2"/>
      <c r="Q965" s="2"/>
      <c r="R965" s="2"/>
      <c r="S965" s="2"/>
      <c r="T965" s="2"/>
      <c r="U965" s="2"/>
      <c r="V965" s="2"/>
      <c r="W965" s="2"/>
      <c r="X965" s="2"/>
      <c r="Y965" s="2"/>
      <c r="Z965" s="2"/>
      <c r="AA965" s="2"/>
      <c r="AB965" s="2"/>
    </row>
    <row r="966" spans="3:28" ht="12.75" customHeight="1" x14ac:dyDescent="0.25">
      <c r="C966" s="5"/>
      <c r="D966" s="6"/>
      <c r="E966" s="10"/>
      <c r="F966" s="7"/>
      <c r="G966" s="2"/>
      <c r="H966" s="2"/>
      <c r="I966" s="2"/>
      <c r="J966" s="2"/>
      <c r="K966" s="2"/>
      <c r="L966" s="2"/>
      <c r="M966" s="12"/>
      <c r="N966" s="2"/>
      <c r="O966" s="2"/>
      <c r="P966" s="2"/>
      <c r="Q966" s="2"/>
      <c r="R966" s="2"/>
      <c r="S966" s="2"/>
      <c r="T966" s="2"/>
      <c r="U966" s="2"/>
      <c r="V966" s="2"/>
      <c r="W966" s="2"/>
      <c r="X966" s="2"/>
      <c r="Y966" s="2"/>
      <c r="Z966" s="2"/>
      <c r="AA966" s="2"/>
      <c r="AB966" s="2"/>
    </row>
    <row r="967" spans="3:28" ht="12.75" customHeight="1" x14ac:dyDescent="0.25">
      <c r="C967" s="5"/>
      <c r="D967" s="6"/>
      <c r="E967" s="10"/>
      <c r="F967" s="7"/>
      <c r="G967" s="2"/>
      <c r="H967" s="2"/>
      <c r="I967" s="2"/>
      <c r="J967" s="2"/>
      <c r="K967" s="2"/>
      <c r="L967" s="2"/>
      <c r="M967" s="12"/>
      <c r="N967" s="2"/>
      <c r="O967" s="2"/>
      <c r="P967" s="2"/>
      <c r="Q967" s="2"/>
      <c r="R967" s="2"/>
      <c r="S967" s="2"/>
      <c r="T967" s="2"/>
      <c r="U967" s="2"/>
      <c r="V967" s="2"/>
      <c r="W967" s="2"/>
      <c r="X967" s="2"/>
      <c r="Y967" s="2"/>
      <c r="Z967" s="2"/>
      <c r="AA967" s="2"/>
      <c r="AB967" s="2"/>
    </row>
    <row r="968" spans="3:28" ht="12.75" customHeight="1" x14ac:dyDescent="0.25">
      <c r="C968" s="5"/>
      <c r="D968" s="6"/>
      <c r="E968" s="10"/>
      <c r="F968" s="7"/>
      <c r="G968" s="2"/>
      <c r="H968" s="2"/>
      <c r="I968" s="2"/>
      <c r="J968" s="2"/>
      <c r="K968" s="2"/>
      <c r="L968" s="2"/>
      <c r="M968" s="12"/>
      <c r="N968" s="2"/>
      <c r="O968" s="2"/>
      <c r="P968" s="2"/>
      <c r="Q968" s="2"/>
      <c r="R968" s="2"/>
      <c r="S968" s="2"/>
      <c r="T968" s="2"/>
      <c r="U968" s="2"/>
      <c r="V968" s="2"/>
      <c r="W968" s="2"/>
      <c r="X968" s="2"/>
      <c r="Y968" s="2"/>
      <c r="Z968" s="2"/>
      <c r="AA968" s="2"/>
      <c r="AB968" s="2"/>
    </row>
    <row r="969" spans="3:28" ht="12.75" customHeight="1" x14ac:dyDescent="0.25">
      <c r="C969" s="5"/>
      <c r="D969" s="6"/>
      <c r="E969" s="10"/>
      <c r="F969" s="7"/>
      <c r="G969" s="2"/>
      <c r="H969" s="2"/>
      <c r="I969" s="2"/>
      <c r="J969" s="2"/>
      <c r="K969" s="2"/>
      <c r="L969" s="2"/>
      <c r="M969" s="12"/>
      <c r="N969" s="2"/>
      <c r="O969" s="2"/>
      <c r="P969" s="2"/>
      <c r="Q969" s="2"/>
      <c r="R969" s="2"/>
      <c r="S969" s="2"/>
      <c r="T969" s="2"/>
      <c r="U969" s="2"/>
      <c r="V969" s="2"/>
      <c r="W969" s="2"/>
      <c r="X969" s="2"/>
      <c r="Y969" s="2"/>
      <c r="Z969" s="2"/>
      <c r="AA969" s="2"/>
      <c r="AB969" s="2"/>
    </row>
    <row r="970" spans="3:28" ht="12.75" customHeight="1" x14ac:dyDescent="0.25">
      <c r="C970" s="5"/>
      <c r="D970" s="6"/>
      <c r="E970" s="10"/>
      <c r="F970" s="7"/>
      <c r="G970" s="2"/>
      <c r="H970" s="2"/>
      <c r="I970" s="2"/>
      <c r="J970" s="2"/>
      <c r="K970" s="2"/>
      <c r="L970" s="2"/>
      <c r="M970" s="12"/>
      <c r="N970" s="2"/>
      <c r="O970" s="2"/>
      <c r="P970" s="2"/>
      <c r="Q970" s="2"/>
      <c r="R970" s="2"/>
      <c r="S970" s="2"/>
      <c r="T970" s="2"/>
      <c r="U970" s="2"/>
      <c r="V970" s="2"/>
      <c r="W970" s="2"/>
      <c r="X970" s="2"/>
      <c r="Y970" s="2"/>
      <c r="Z970" s="2"/>
      <c r="AA970" s="2"/>
      <c r="AB970" s="2"/>
    </row>
    <row r="971" spans="3:28" ht="12.75" customHeight="1" x14ac:dyDescent="0.25">
      <c r="C971" s="5"/>
      <c r="D971" s="6"/>
      <c r="E971" s="10"/>
      <c r="F971" s="7"/>
      <c r="G971" s="2"/>
      <c r="H971" s="2"/>
      <c r="I971" s="2"/>
      <c r="J971" s="2"/>
      <c r="K971" s="2"/>
      <c r="L971" s="2"/>
      <c r="M971" s="12"/>
      <c r="N971" s="2"/>
      <c r="O971" s="2"/>
      <c r="P971" s="2"/>
      <c r="Q971" s="2"/>
      <c r="R971" s="2"/>
      <c r="S971" s="2"/>
      <c r="T971" s="2"/>
      <c r="U971" s="2"/>
      <c r="V971" s="2"/>
      <c r="W971" s="2"/>
      <c r="X971" s="2"/>
      <c r="Y971" s="2"/>
      <c r="Z971" s="2"/>
      <c r="AA971" s="2"/>
      <c r="AB971" s="2"/>
    </row>
    <row r="972" spans="3:28" ht="12.75" customHeight="1" x14ac:dyDescent="0.25">
      <c r="C972" s="5"/>
      <c r="D972" s="6"/>
      <c r="E972" s="10"/>
      <c r="F972" s="7"/>
      <c r="G972" s="2"/>
      <c r="H972" s="2"/>
      <c r="I972" s="2"/>
      <c r="J972" s="2"/>
      <c r="K972" s="2"/>
      <c r="L972" s="2"/>
      <c r="M972" s="12"/>
      <c r="N972" s="2"/>
      <c r="O972" s="2"/>
      <c r="P972" s="2"/>
      <c r="Q972" s="2"/>
      <c r="R972" s="2"/>
      <c r="S972" s="2"/>
      <c r="T972" s="2"/>
      <c r="U972" s="2"/>
      <c r="V972" s="2"/>
      <c r="W972" s="2"/>
      <c r="X972" s="2"/>
      <c r="Y972" s="2"/>
      <c r="Z972" s="2"/>
      <c r="AA972" s="2"/>
      <c r="AB972" s="2"/>
    </row>
    <row r="973" spans="3:28" ht="12.75" customHeight="1" x14ac:dyDescent="0.25">
      <c r="C973" s="5"/>
      <c r="D973" s="6"/>
      <c r="E973" s="10"/>
      <c r="F973" s="7"/>
      <c r="G973" s="2"/>
      <c r="H973" s="2"/>
      <c r="I973" s="2"/>
      <c r="J973" s="2"/>
      <c r="K973" s="2"/>
      <c r="L973" s="2"/>
      <c r="M973" s="12"/>
      <c r="N973" s="2"/>
      <c r="O973" s="2"/>
      <c r="P973" s="2"/>
      <c r="Q973" s="2"/>
      <c r="R973" s="2"/>
      <c r="S973" s="2"/>
      <c r="T973" s="2"/>
      <c r="U973" s="2"/>
      <c r="V973" s="2"/>
      <c r="W973" s="2"/>
      <c r="X973" s="2"/>
      <c r="Y973" s="2"/>
      <c r="Z973" s="2"/>
      <c r="AA973" s="2"/>
      <c r="AB973" s="2"/>
    </row>
    <row r="974" spans="3:28" ht="12.75" customHeight="1" x14ac:dyDescent="0.25">
      <c r="C974" s="5"/>
      <c r="D974" s="6"/>
      <c r="E974" s="10"/>
      <c r="F974" s="7"/>
      <c r="G974" s="2"/>
      <c r="H974" s="2"/>
      <c r="I974" s="2"/>
      <c r="J974" s="2"/>
      <c r="K974" s="2"/>
      <c r="L974" s="2"/>
      <c r="M974" s="12"/>
      <c r="N974" s="2"/>
      <c r="O974" s="2"/>
      <c r="P974" s="2"/>
      <c r="Q974" s="2"/>
      <c r="R974" s="2"/>
      <c r="S974" s="2"/>
      <c r="T974" s="2"/>
      <c r="U974" s="2"/>
      <c r="V974" s="2"/>
      <c r="W974" s="2"/>
      <c r="X974" s="2"/>
      <c r="Y974" s="2"/>
      <c r="Z974" s="2"/>
      <c r="AA974" s="2"/>
      <c r="AB974" s="2"/>
    </row>
    <row r="975" spans="3:28" ht="12.75" customHeight="1" x14ac:dyDescent="0.25">
      <c r="C975" s="5"/>
      <c r="D975" s="6"/>
      <c r="E975" s="10"/>
      <c r="F975" s="7"/>
      <c r="G975" s="2"/>
      <c r="H975" s="2"/>
      <c r="I975" s="2"/>
      <c r="J975" s="2"/>
      <c r="K975" s="2"/>
      <c r="L975" s="2"/>
      <c r="M975" s="12"/>
      <c r="N975" s="2"/>
      <c r="O975" s="2"/>
      <c r="P975" s="2"/>
      <c r="Q975" s="2"/>
      <c r="R975" s="2"/>
      <c r="S975" s="2"/>
      <c r="T975" s="2"/>
      <c r="U975" s="2"/>
      <c r="V975" s="2"/>
      <c r="W975" s="2"/>
      <c r="X975" s="2"/>
      <c r="Y975" s="2"/>
      <c r="Z975" s="2"/>
      <c r="AA975" s="2"/>
      <c r="AB975" s="2"/>
    </row>
    <row r="976" spans="3:28" ht="12.75" customHeight="1" x14ac:dyDescent="0.25">
      <c r="C976" s="5"/>
      <c r="D976" s="6"/>
      <c r="E976" s="10"/>
      <c r="F976" s="7"/>
      <c r="G976" s="2"/>
      <c r="H976" s="2"/>
      <c r="I976" s="2"/>
      <c r="J976" s="2"/>
      <c r="K976" s="2"/>
      <c r="L976" s="2"/>
      <c r="M976" s="12"/>
      <c r="N976" s="2"/>
      <c r="O976" s="2"/>
      <c r="P976" s="2"/>
      <c r="Q976" s="2"/>
      <c r="R976" s="2"/>
      <c r="S976" s="2"/>
      <c r="T976" s="2"/>
      <c r="U976" s="2"/>
      <c r="V976" s="2"/>
      <c r="W976" s="2"/>
      <c r="X976" s="2"/>
      <c r="Y976" s="2"/>
      <c r="Z976" s="2"/>
      <c r="AA976" s="2"/>
      <c r="AB976" s="2"/>
    </row>
    <row r="977" spans="3:28" ht="12.75" customHeight="1" x14ac:dyDescent="0.25">
      <c r="C977" s="5"/>
      <c r="D977" s="6"/>
      <c r="E977" s="10"/>
      <c r="F977" s="7"/>
      <c r="G977" s="2"/>
      <c r="H977" s="2"/>
      <c r="I977" s="2"/>
      <c r="J977" s="2"/>
      <c r="K977" s="2"/>
      <c r="L977" s="2"/>
      <c r="M977" s="12"/>
      <c r="N977" s="2"/>
      <c r="O977" s="2"/>
      <c r="P977" s="2"/>
      <c r="Q977" s="2"/>
      <c r="R977" s="2"/>
      <c r="S977" s="2"/>
      <c r="T977" s="2"/>
      <c r="U977" s="2"/>
      <c r="V977" s="2"/>
      <c r="W977" s="2"/>
      <c r="X977" s="2"/>
      <c r="Y977" s="2"/>
      <c r="Z977" s="2"/>
      <c r="AA977" s="2"/>
      <c r="AB977" s="2"/>
    </row>
    <row r="978" spans="3:28" ht="12.75" customHeight="1" x14ac:dyDescent="0.25">
      <c r="C978" s="5"/>
      <c r="D978" s="6"/>
      <c r="E978" s="10"/>
      <c r="F978" s="7"/>
      <c r="G978" s="2"/>
      <c r="H978" s="2"/>
      <c r="I978" s="2"/>
      <c r="J978" s="2"/>
      <c r="K978" s="2"/>
      <c r="L978" s="2"/>
      <c r="M978" s="12"/>
      <c r="N978" s="2"/>
      <c r="O978" s="2"/>
      <c r="P978" s="2"/>
      <c r="Q978" s="2"/>
      <c r="R978" s="2"/>
      <c r="S978" s="2"/>
      <c r="T978" s="2"/>
      <c r="U978" s="2"/>
      <c r="V978" s="2"/>
      <c r="W978" s="2"/>
      <c r="X978" s="2"/>
      <c r="Y978" s="2"/>
      <c r="Z978" s="2"/>
      <c r="AA978" s="2"/>
      <c r="AB978" s="2"/>
    </row>
    <row r="979" spans="3:28" ht="12.75" customHeight="1" x14ac:dyDescent="0.25">
      <c r="C979" s="5"/>
      <c r="D979" s="6"/>
      <c r="E979" s="10"/>
      <c r="F979" s="7"/>
      <c r="G979" s="2"/>
      <c r="H979" s="2"/>
      <c r="I979" s="2"/>
      <c r="J979" s="2"/>
      <c r="K979" s="2"/>
      <c r="L979" s="2"/>
      <c r="M979" s="12"/>
      <c r="N979" s="2"/>
      <c r="O979" s="2"/>
      <c r="P979" s="2"/>
      <c r="Q979" s="2"/>
      <c r="R979" s="2"/>
      <c r="S979" s="2"/>
      <c r="T979" s="2"/>
      <c r="U979" s="2"/>
      <c r="V979" s="2"/>
      <c r="W979" s="2"/>
      <c r="X979" s="2"/>
      <c r="Y979" s="2"/>
      <c r="Z979" s="2"/>
      <c r="AA979" s="2"/>
      <c r="AB979" s="2"/>
    </row>
    <row r="980" spans="3:28" ht="12.75" customHeight="1" x14ac:dyDescent="0.25">
      <c r="C980" s="5"/>
      <c r="D980" s="6"/>
      <c r="E980" s="10"/>
      <c r="F980" s="7"/>
      <c r="G980" s="2"/>
      <c r="H980" s="2"/>
      <c r="I980" s="2"/>
      <c r="J980" s="2"/>
      <c r="K980" s="2"/>
      <c r="L980" s="2"/>
      <c r="M980" s="12"/>
      <c r="N980" s="2"/>
      <c r="O980" s="2"/>
      <c r="P980" s="2"/>
      <c r="Q980" s="2"/>
      <c r="R980" s="2"/>
      <c r="S980" s="2"/>
      <c r="T980" s="2"/>
      <c r="U980" s="2"/>
      <c r="V980" s="2"/>
      <c r="W980" s="2"/>
      <c r="X980" s="2"/>
      <c r="Y980" s="2"/>
      <c r="Z980" s="2"/>
      <c r="AA980" s="2"/>
      <c r="AB980" s="2"/>
    </row>
    <row r="981" spans="3:28" ht="12.75" customHeight="1" x14ac:dyDescent="0.25">
      <c r="C981" s="5"/>
      <c r="D981" s="6"/>
      <c r="E981" s="10"/>
      <c r="F981" s="7"/>
      <c r="G981" s="2"/>
      <c r="H981" s="2"/>
      <c r="I981" s="2"/>
      <c r="J981" s="2"/>
      <c r="K981" s="2"/>
      <c r="L981" s="2"/>
      <c r="M981" s="12"/>
      <c r="N981" s="2"/>
      <c r="O981" s="2"/>
      <c r="P981" s="2"/>
      <c r="Q981" s="2"/>
      <c r="R981" s="2"/>
      <c r="S981" s="2"/>
      <c r="T981" s="2"/>
      <c r="U981" s="2"/>
      <c r="V981" s="2"/>
      <c r="W981" s="2"/>
      <c r="X981" s="2"/>
      <c r="Y981" s="2"/>
      <c r="Z981" s="2"/>
      <c r="AA981" s="2"/>
      <c r="AB981" s="2"/>
    </row>
    <row r="982" spans="3:28" ht="12.75" customHeight="1" x14ac:dyDescent="0.25">
      <c r="C982" s="5"/>
      <c r="D982" s="6"/>
      <c r="E982" s="10"/>
      <c r="F982" s="7"/>
      <c r="G982" s="2"/>
      <c r="H982" s="2"/>
      <c r="I982" s="2"/>
      <c r="J982" s="2"/>
      <c r="K982" s="2"/>
      <c r="L982" s="2"/>
      <c r="M982" s="12"/>
      <c r="N982" s="2"/>
      <c r="O982" s="2"/>
      <c r="P982" s="2"/>
      <c r="Q982" s="2"/>
      <c r="R982" s="2"/>
      <c r="S982" s="2"/>
      <c r="T982" s="2"/>
      <c r="U982" s="2"/>
      <c r="V982" s="2"/>
      <c r="W982" s="2"/>
      <c r="X982" s="2"/>
      <c r="Y982" s="2"/>
      <c r="Z982" s="2"/>
      <c r="AA982" s="2"/>
      <c r="AB982" s="2"/>
    </row>
    <row r="983" spans="3:28" ht="12.75" customHeight="1" x14ac:dyDescent="0.25">
      <c r="C983" s="5"/>
      <c r="D983" s="6"/>
      <c r="E983" s="10"/>
      <c r="F983" s="7"/>
      <c r="G983" s="2"/>
      <c r="H983" s="2"/>
      <c r="I983" s="2"/>
      <c r="J983" s="2"/>
      <c r="K983" s="2"/>
      <c r="L983" s="2"/>
      <c r="M983" s="12"/>
      <c r="N983" s="2"/>
      <c r="O983" s="2"/>
      <c r="P983" s="2"/>
      <c r="Q983" s="2"/>
      <c r="R983" s="2"/>
      <c r="S983" s="2"/>
      <c r="T983" s="2"/>
      <c r="U983" s="2"/>
      <c r="V983" s="2"/>
      <c r="W983" s="2"/>
      <c r="X983" s="2"/>
      <c r="Y983" s="2"/>
      <c r="Z983" s="2"/>
      <c r="AA983" s="2"/>
      <c r="AB983" s="2"/>
    </row>
    <row r="984" spans="3:28" ht="12.75" customHeight="1" x14ac:dyDescent="0.25">
      <c r="C984" s="5"/>
      <c r="D984" s="6"/>
      <c r="E984" s="10"/>
      <c r="F984" s="7"/>
      <c r="G984" s="2"/>
      <c r="H984" s="2"/>
      <c r="I984" s="2"/>
      <c r="J984" s="2"/>
      <c r="K984" s="2"/>
      <c r="L984" s="2"/>
      <c r="M984" s="12"/>
      <c r="N984" s="2"/>
      <c r="O984" s="2"/>
      <c r="P984" s="2"/>
      <c r="Q984" s="2"/>
      <c r="R984" s="2"/>
      <c r="S984" s="2"/>
      <c r="T984" s="2"/>
      <c r="U984" s="2"/>
      <c r="V984" s="2"/>
      <c r="W984" s="2"/>
      <c r="X984" s="2"/>
      <c r="Y984" s="2"/>
      <c r="Z984" s="2"/>
      <c r="AA984" s="2"/>
      <c r="AB984" s="2"/>
    </row>
    <row r="985" spans="3:28" ht="12.75" customHeight="1" x14ac:dyDescent="0.25">
      <c r="C985" s="5"/>
      <c r="D985" s="6"/>
      <c r="E985" s="10"/>
      <c r="F985" s="7"/>
      <c r="G985" s="2"/>
      <c r="H985" s="2"/>
      <c r="I985" s="2"/>
      <c r="J985" s="2"/>
      <c r="K985" s="2"/>
      <c r="L985" s="2"/>
      <c r="M985" s="12"/>
      <c r="N985" s="2"/>
      <c r="O985" s="2"/>
      <c r="P985" s="2"/>
      <c r="Q985" s="2"/>
      <c r="R985" s="2"/>
      <c r="S985" s="2"/>
      <c r="T985" s="2"/>
      <c r="U985" s="2"/>
      <c r="V985" s="2"/>
      <c r="W985" s="2"/>
      <c r="X985" s="2"/>
      <c r="Y985" s="2"/>
      <c r="Z985" s="2"/>
      <c r="AA985" s="2"/>
      <c r="AB985" s="2"/>
    </row>
    <row r="986" spans="3:28" ht="12.75" customHeight="1" x14ac:dyDescent="0.25">
      <c r="C986" s="5"/>
      <c r="D986" s="6"/>
      <c r="E986" s="10"/>
      <c r="F986" s="7"/>
      <c r="G986" s="2"/>
      <c r="H986" s="2"/>
      <c r="I986" s="2"/>
      <c r="J986" s="2"/>
      <c r="K986" s="2"/>
      <c r="L986" s="2"/>
      <c r="M986" s="12"/>
      <c r="N986" s="2"/>
      <c r="O986" s="2"/>
      <c r="P986" s="2"/>
      <c r="Q986" s="2"/>
      <c r="R986" s="2"/>
      <c r="S986" s="2"/>
      <c r="T986" s="2"/>
      <c r="U986" s="2"/>
      <c r="V986" s="2"/>
      <c r="W986" s="2"/>
      <c r="X986" s="2"/>
      <c r="Y986" s="2"/>
      <c r="Z986" s="2"/>
      <c r="AA986" s="2"/>
      <c r="AB986" s="2"/>
    </row>
    <row r="987" spans="3:28" ht="12.75" customHeight="1" x14ac:dyDescent="0.25">
      <c r="C987" s="5"/>
      <c r="D987" s="6"/>
      <c r="E987" s="10"/>
      <c r="F987" s="7"/>
      <c r="G987" s="2"/>
      <c r="H987" s="2"/>
      <c r="I987" s="2"/>
      <c r="J987" s="2"/>
      <c r="K987" s="2"/>
      <c r="L987" s="2"/>
      <c r="M987" s="12"/>
      <c r="N987" s="2"/>
      <c r="O987" s="2"/>
      <c r="P987" s="2"/>
      <c r="Q987" s="2"/>
      <c r="R987" s="2"/>
      <c r="S987" s="2"/>
      <c r="T987" s="2"/>
      <c r="U987" s="2"/>
      <c r="V987" s="2"/>
      <c r="W987" s="2"/>
      <c r="X987" s="2"/>
      <c r="Y987" s="2"/>
      <c r="Z987" s="2"/>
      <c r="AA987" s="2"/>
      <c r="AB987" s="2"/>
    </row>
    <row r="988" spans="3:28" ht="12.75" customHeight="1" x14ac:dyDescent="0.25">
      <c r="C988" s="5"/>
      <c r="D988" s="6"/>
      <c r="E988" s="10"/>
      <c r="F988" s="7"/>
      <c r="G988" s="2"/>
      <c r="H988" s="2"/>
      <c r="I988" s="2"/>
      <c r="J988" s="2"/>
      <c r="K988" s="2"/>
      <c r="L988" s="2"/>
      <c r="M988" s="12"/>
      <c r="N988" s="2"/>
      <c r="O988" s="2"/>
      <c r="P988" s="2"/>
      <c r="Q988" s="2"/>
      <c r="R988" s="2"/>
      <c r="S988" s="2"/>
      <c r="T988" s="2"/>
      <c r="U988" s="2"/>
      <c r="V988" s="2"/>
      <c r="W988" s="2"/>
      <c r="X988" s="2"/>
      <c r="Y988" s="2"/>
      <c r="Z988" s="2"/>
      <c r="AA988" s="2"/>
      <c r="AB988" s="2"/>
    </row>
    <row r="989" spans="3:28" ht="12.75" customHeight="1" x14ac:dyDescent="0.25">
      <c r="C989" s="5"/>
      <c r="D989" s="6"/>
      <c r="E989" s="10"/>
      <c r="F989" s="7"/>
      <c r="G989" s="2"/>
      <c r="H989" s="2"/>
      <c r="I989" s="2"/>
      <c r="J989" s="2"/>
      <c r="K989" s="2"/>
      <c r="L989" s="2"/>
      <c r="M989" s="12"/>
      <c r="N989" s="2"/>
      <c r="O989" s="2"/>
      <c r="P989" s="2"/>
      <c r="Q989" s="2"/>
      <c r="R989" s="2"/>
      <c r="S989" s="2"/>
      <c r="T989" s="2"/>
      <c r="U989" s="2"/>
      <c r="V989" s="2"/>
      <c r="W989" s="2"/>
      <c r="X989" s="2"/>
      <c r="Y989" s="2"/>
      <c r="Z989" s="2"/>
      <c r="AA989" s="2"/>
      <c r="AB989" s="2"/>
    </row>
    <row r="990" spans="3:28" ht="12.75" customHeight="1" x14ac:dyDescent="0.25">
      <c r="C990" s="5"/>
      <c r="D990" s="6"/>
      <c r="E990" s="10"/>
      <c r="F990" s="7"/>
      <c r="G990" s="2"/>
      <c r="H990" s="2"/>
      <c r="I990" s="2"/>
      <c r="J990" s="2"/>
      <c r="K990" s="2"/>
      <c r="L990" s="2"/>
      <c r="M990" s="12"/>
      <c r="N990" s="2"/>
      <c r="O990" s="2"/>
      <c r="P990" s="2"/>
      <c r="Q990" s="2"/>
      <c r="R990" s="2"/>
      <c r="S990" s="2"/>
      <c r="T990" s="2"/>
      <c r="U990" s="2"/>
      <c r="V990" s="2"/>
      <c r="W990" s="2"/>
      <c r="X990" s="2"/>
      <c r="Y990" s="2"/>
      <c r="Z990" s="2"/>
      <c r="AA990" s="2"/>
      <c r="AB990" s="2"/>
    </row>
    <row r="991" spans="3:28" ht="12.75" customHeight="1" x14ac:dyDescent="0.25">
      <c r="C991" s="5"/>
      <c r="D991" s="6"/>
      <c r="E991" s="10"/>
      <c r="F991" s="7"/>
      <c r="G991" s="2"/>
      <c r="H991" s="2"/>
      <c r="I991" s="2"/>
      <c r="J991" s="2"/>
      <c r="K991" s="2"/>
      <c r="L991" s="2"/>
      <c r="M991" s="12"/>
      <c r="N991" s="2"/>
      <c r="O991" s="2"/>
      <c r="P991" s="2"/>
      <c r="Q991" s="2"/>
      <c r="R991" s="2"/>
      <c r="S991" s="2"/>
      <c r="T991" s="2"/>
      <c r="U991" s="2"/>
      <c r="V991" s="2"/>
      <c r="W991" s="2"/>
      <c r="X991" s="2"/>
      <c r="Y991" s="2"/>
      <c r="Z991" s="2"/>
      <c r="AA991" s="2"/>
      <c r="AB991" s="2"/>
    </row>
    <row r="992" spans="3:28" ht="12.75" customHeight="1" x14ac:dyDescent="0.25">
      <c r="C992" s="5"/>
      <c r="D992" s="6"/>
      <c r="E992" s="10"/>
      <c r="F992" s="7"/>
      <c r="G992" s="2"/>
      <c r="H992" s="2"/>
      <c r="I992" s="2"/>
      <c r="J992" s="2"/>
      <c r="K992" s="2"/>
      <c r="L992" s="2"/>
      <c r="M992" s="12"/>
      <c r="N992" s="2"/>
      <c r="O992" s="2"/>
      <c r="P992" s="2"/>
      <c r="Q992" s="2"/>
      <c r="R992" s="2"/>
      <c r="S992" s="2"/>
      <c r="T992" s="2"/>
      <c r="U992" s="2"/>
      <c r="V992" s="2"/>
      <c r="W992" s="2"/>
      <c r="X992" s="2"/>
      <c r="Y992" s="2"/>
      <c r="Z992" s="2"/>
      <c r="AA992" s="2"/>
      <c r="AB992" s="2"/>
    </row>
    <row r="993" spans="3:28" ht="12.75" customHeight="1" x14ac:dyDescent="0.25">
      <c r="C993" s="5"/>
      <c r="D993" s="6"/>
      <c r="E993" s="10"/>
      <c r="F993" s="7"/>
      <c r="G993" s="2"/>
      <c r="H993" s="2"/>
      <c r="I993" s="2"/>
      <c r="J993" s="2"/>
      <c r="K993" s="2"/>
      <c r="L993" s="2"/>
      <c r="M993" s="12"/>
      <c r="N993" s="2"/>
      <c r="O993" s="2"/>
      <c r="P993" s="2"/>
      <c r="Q993" s="2"/>
      <c r="R993" s="2"/>
      <c r="S993" s="2"/>
      <c r="T993" s="2"/>
      <c r="U993" s="2"/>
      <c r="V993" s="2"/>
      <c r="W993" s="2"/>
      <c r="X993" s="2"/>
      <c r="Y993" s="2"/>
      <c r="Z993" s="2"/>
      <c r="AA993" s="2"/>
      <c r="AB993" s="2"/>
    </row>
    <row r="994" spans="3:28" ht="12.75" customHeight="1" x14ac:dyDescent="0.25">
      <c r="C994" s="5"/>
      <c r="D994" s="6"/>
      <c r="E994" s="10"/>
      <c r="F994" s="7"/>
      <c r="G994" s="2"/>
      <c r="H994" s="2"/>
      <c r="I994" s="2"/>
      <c r="J994" s="2"/>
      <c r="K994" s="2"/>
      <c r="L994" s="2"/>
      <c r="M994" s="12"/>
      <c r="N994" s="2"/>
      <c r="O994" s="2"/>
      <c r="P994" s="2"/>
      <c r="Q994" s="2"/>
      <c r="R994" s="2"/>
      <c r="S994" s="2"/>
      <c r="T994" s="2"/>
      <c r="U994" s="2"/>
      <c r="V994" s="2"/>
      <c r="W994" s="2"/>
      <c r="X994" s="2"/>
      <c r="Y994" s="2"/>
      <c r="Z994" s="2"/>
      <c r="AA994" s="2"/>
      <c r="AB994" s="2"/>
    </row>
    <row r="995" spans="3:28" ht="12.75" customHeight="1" x14ac:dyDescent="0.25">
      <c r="C995" s="5"/>
      <c r="D995" s="6"/>
      <c r="E995" s="10"/>
      <c r="F995" s="7"/>
      <c r="G995" s="2"/>
      <c r="H995" s="2"/>
      <c r="I995" s="2"/>
      <c r="J995" s="2"/>
      <c r="K995" s="2"/>
      <c r="L995" s="2"/>
      <c r="M995" s="12"/>
      <c r="N995" s="2"/>
      <c r="O995" s="2"/>
      <c r="P995" s="2"/>
      <c r="Q995" s="2"/>
      <c r="R995" s="2"/>
      <c r="S995" s="2"/>
      <c r="T995" s="2"/>
      <c r="U995" s="2"/>
      <c r="V995" s="2"/>
      <c r="W995" s="2"/>
      <c r="X995" s="2"/>
      <c r="Y995" s="2"/>
      <c r="Z995" s="2"/>
      <c r="AA995" s="2"/>
      <c r="AB995" s="2"/>
    </row>
    <row r="996" spans="3:28" ht="12.75" customHeight="1" x14ac:dyDescent="0.25">
      <c r="C996" s="5"/>
      <c r="D996" s="6"/>
      <c r="E996" s="10"/>
      <c r="F996" s="7"/>
      <c r="G996" s="2"/>
      <c r="H996" s="2"/>
      <c r="I996" s="2"/>
      <c r="J996" s="2"/>
      <c r="K996" s="2"/>
      <c r="L996" s="2"/>
      <c r="M996" s="12"/>
      <c r="N996" s="2"/>
      <c r="O996" s="2"/>
      <c r="P996" s="2"/>
      <c r="Q996" s="2"/>
      <c r="R996" s="2"/>
      <c r="S996" s="2"/>
      <c r="T996" s="2"/>
      <c r="U996" s="2"/>
      <c r="V996" s="2"/>
      <c r="W996" s="2"/>
      <c r="X996" s="2"/>
      <c r="Y996" s="2"/>
      <c r="Z996" s="2"/>
      <c r="AA996" s="2"/>
      <c r="AB996" s="2"/>
    </row>
    <row r="997" spans="3:28" ht="12.75" customHeight="1" x14ac:dyDescent="0.25">
      <c r="C997" s="5"/>
      <c r="D997" s="6"/>
      <c r="E997" s="10"/>
      <c r="F997" s="7"/>
      <c r="G997" s="2"/>
      <c r="H997" s="2"/>
      <c r="I997" s="2"/>
      <c r="J997" s="2"/>
      <c r="K997" s="2"/>
      <c r="L997" s="2"/>
      <c r="M997" s="12"/>
      <c r="N997" s="2"/>
      <c r="O997" s="2"/>
      <c r="P997" s="2"/>
      <c r="Q997" s="2"/>
      <c r="R997" s="2"/>
      <c r="S997" s="2"/>
      <c r="T997" s="2"/>
      <c r="U997" s="2"/>
      <c r="V997" s="2"/>
      <c r="W997" s="2"/>
      <c r="X997" s="2"/>
      <c r="Y997" s="2"/>
      <c r="Z997" s="2"/>
      <c r="AA997" s="2"/>
      <c r="AB997" s="2"/>
    </row>
    <row r="998" spans="3:28" ht="12.75" customHeight="1" x14ac:dyDescent="0.25">
      <c r="C998" s="5"/>
      <c r="D998" s="6"/>
      <c r="E998" s="10"/>
      <c r="F998" s="7"/>
      <c r="G998" s="2"/>
      <c r="H998" s="2"/>
      <c r="I998" s="2"/>
      <c r="J998" s="2"/>
      <c r="K998" s="2"/>
      <c r="L998" s="2"/>
      <c r="M998" s="12"/>
      <c r="N998" s="2"/>
      <c r="O998" s="2"/>
      <c r="P998" s="2"/>
      <c r="Q998" s="2"/>
      <c r="R998" s="2"/>
      <c r="S998" s="2"/>
      <c r="T998" s="2"/>
      <c r="U998" s="2"/>
      <c r="V998" s="2"/>
      <c r="W998" s="2"/>
      <c r="X998" s="2"/>
      <c r="Y998" s="2"/>
      <c r="Z998" s="2"/>
      <c r="AA998" s="2"/>
      <c r="AB998" s="2"/>
    </row>
    <row r="999" spans="3:28" ht="12.75" customHeight="1" x14ac:dyDescent="0.25">
      <c r="C999" s="5"/>
      <c r="D999" s="6"/>
      <c r="E999" s="10"/>
      <c r="F999" s="7"/>
      <c r="G999" s="2"/>
      <c r="H999" s="2"/>
      <c r="I999" s="2"/>
      <c r="J999" s="2"/>
      <c r="K999" s="2"/>
      <c r="L999" s="2"/>
      <c r="M999" s="12"/>
      <c r="N999" s="2"/>
      <c r="O999" s="2"/>
      <c r="P999" s="2"/>
      <c r="Q999" s="2"/>
      <c r="R999" s="2"/>
      <c r="S999" s="2"/>
      <c r="T999" s="2"/>
      <c r="U999" s="2"/>
      <c r="V999" s="2"/>
      <c r="W999" s="2"/>
      <c r="X999" s="2"/>
      <c r="Y999" s="2"/>
      <c r="Z999" s="2"/>
      <c r="AA999" s="2"/>
      <c r="AB999" s="2"/>
    </row>
    <row r="1000" spans="3:28" ht="12.75" customHeight="1" x14ac:dyDescent="0.25">
      <c r="C1000" s="5"/>
      <c r="D1000" s="6"/>
      <c r="E1000" s="10"/>
      <c r="F1000" s="7"/>
      <c r="G1000" s="2"/>
      <c r="H1000" s="2"/>
      <c r="I1000" s="2"/>
      <c r="J1000" s="2"/>
      <c r="K1000" s="2"/>
      <c r="L1000" s="2"/>
      <c r="M1000" s="12"/>
      <c r="N1000" s="2"/>
      <c r="O1000" s="2"/>
      <c r="P1000" s="2"/>
      <c r="Q1000" s="2"/>
      <c r="R1000" s="2"/>
      <c r="S1000" s="2"/>
      <c r="T1000" s="2"/>
      <c r="U1000" s="2"/>
      <c r="V1000" s="2"/>
      <c r="W1000" s="2"/>
      <c r="X1000" s="2"/>
      <c r="Y1000" s="2"/>
      <c r="Z1000" s="2"/>
      <c r="AA1000" s="2"/>
      <c r="AB1000" s="2"/>
    </row>
    <row r="1001" spans="3:28" ht="12.75" customHeight="1" x14ac:dyDescent="0.25">
      <c r="C1001" s="5"/>
      <c r="D1001" s="6"/>
      <c r="E1001" s="10"/>
      <c r="F1001" s="7"/>
      <c r="G1001" s="2"/>
      <c r="H1001" s="2"/>
      <c r="I1001" s="2"/>
      <c r="J1001" s="2"/>
      <c r="K1001" s="2"/>
      <c r="L1001" s="2"/>
      <c r="M1001" s="12"/>
      <c r="N1001" s="2"/>
      <c r="O1001" s="2"/>
      <c r="P1001" s="2"/>
      <c r="Q1001" s="2"/>
      <c r="R1001" s="2"/>
      <c r="S1001" s="2"/>
      <c r="T1001" s="2"/>
      <c r="U1001" s="2"/>
      <c r="V1001" s="2"/>
      <c r="W1001" s="2"/>
      <c r="X1001" s="2"/>
      <c r="Y1001" s="2"/>
      <c r="Z1001" s="2"/>
      <c r="AA1001" s="2"/>
      <c r="AB1001" s="2"/>
    </row>
    <row r="1002" spans="3:28" ht="12.75" customHeight="1" x14ac:dyDescent="0.25">
      <c r="C1002" s="5"/>
      <c r="D1002" s="6"/>
      <c r="E1002" s="10"/>
      <c r="F1002" s="7"/>
      <c r="G1002" s="2"/>
      <c r="H1002" s="2"/>
      <c r="I1002" s="2"/>
      <c r="J1002" s="2"/>
      <c r="K1002" s="2"/>
      <c r="L1002" s="2"/>
      <c r="M1002" s="12"/>
      <c r="N1002" s="2"/>
      <c r="O1002" s="2"/>
      <c r="P1002" s="2"/>
      <c r="Q1002" s="2"/>
      <c r="R1002" s="2"/>
      <c r="S1002" s="2"/>
      <c r="T1002" s="2"/>
      <c r="U1002" s="2"/>
      <c r="V1002" s="2"/>
      <c r="W1002" s="2"/>
      <c r="X1002" s="2"/>
      <c r="Y1002" s="2"/>
      <c r="Z1002" s="2"/>
      <c r="AA1002" s="2"/>
      <c r="AB1002" s="2"/>
    </row>
  </sheetData>
  <protectedRanges>
    <protectedRange sqref="P10:T11" name="Index"/>
  </protectedRanges>
  <mergeCells count="49">
    <mergeCell ref="C7:D7"/>
    <mergeCell ref="F7:I7"/>
    <mergeCell ref="U2:U3"/>
    <mergeCell ref="C3:M4"/>
    <mergeCell ref="Q4:R6"/>
    <mergeCell ref="C6:D6"/>
    <mergeCell ref="F6:I6"/>
    <mergeCell ref="C8:D8"/>
    <mergeCell ref="F8:I8"/>
    <mergeCell ref="C9:D9"/>
    <mergeCell ref="F9:I9"/>
    <mergeCell ref="R9:T9"/>
    <mergeCell ref="T10:T11"/>
    <mergeCell ref="C11:D11"/>
    <mergeCell ref="F11:I11"/>
    <mergeCell ref="C13:C15"/>
    <mergeCell ref="H13:M13"/>
    <mergeCell ref="Q13:T13"/>
    <mergeCell ref="H14:M14"/>
    <mergeCell ref="Q14:T14"/>
    <mergeCell ref="H15:M15"/>
    <mergeCell ref="C10:D10"/>
    <mergeCell ref="F10:I10"/>
    <mergeCell ref="P10:P11"/>
    <mergeCell ref="R10:R11"/>
    <mergeCell ref="S10:S11"/>
    <mergeCell ref="C16:C18"/>
    <mergeCell ref="H16:M16"/>
    <mergeCell ref="H17:M17"/>
    <mergeCell ref="H18:M18"/>
    <mergeCell ref="C19:C20"/>
    <mergeCell ref="H19:M19"/>
    <mergeCell ref="H20:M20"/>
    <mergeCell ref="C30:C32"/>
    <mergeCell ref="H30:M30"/>
    <mergeCell ref="H31:M31"/>
    <mergeCell ref="H32:M32"/>
    <mergeCell ref="C21:C22"/>
    <mergeCell ref="H21:M21"/>
    <mergeCell ref="H22:M22"/>
    <mergeCell ref="C23:C25"/>
    <mergeCell ref="H23:M23"/>
    <mergeCell ref="H24:M24"/>
    <mergeCell ref="H25:M25"/>
    <mergeCell ref="C26:C29"/>
    <mergeCell ref="H26:M26"/>
    <mergeCell ref="H27:M27"/>
    <mergeCell ref="H28:M28"/>
    <mergeCell ref="H29:M29"/>
  </mergeCells>
  <dataValidations count="2">
    <dataValidation type="whole" allowBlank="1" showInputMessage="1" showErrorMessage="1" errorTitle="Input Salah" error="Index akhir harus lebih besar &amp; kurang dari sama dengan jumlah data_x000a_(lihat di sheet &quot;Form Responses&quot;" sqref="T10:T11" xr:uid="{1E3253AE-0597-42EB-AC5A-F66138A277AB}">
      <formula1>R10</formula1>
      <formula2>$U$4</formula2>
    </dataValidation>
    <dataValidation type="whole" allowBlank="1" showInputMessage="1" showErrorMessage="1" sqref="R10:R11 P10:P11" xr:uid="{440E7F27-9B94-4ABB-9931-A63F41B044BD}">
      <formula1>1</formula1>
      <formula2>$U$4</formula2>
    </dataValidation>
  </dataValidations>
  <printOptions horizontalCentered="1"/>
  <pageMargins left="0.70866141732283472" right="0.70866141732283472" top="0.98425196850393704" bottom="0.59055118110236227" header="0.49212598425196852" footer="0.39370078740157483"/>
  <pageSetup paperSize="9" scale="80" orientation="portrait" r:id="rId1"/>
  <headerFooter>
    <oddHeader>&amp;L&amp;F&amp;CPT. PP LONDON SUMATERA INDONESIA Tbk.&amp;RCONFIDENTIAL</oddHeader>
    <oddFooter>&amp;L&amp;D&amp;R&amp;P</oddFooter>
  </headerFooter>
  <colBreaks count="1" manualBreakCount="1">
    <brk id="14" min="1" max="72" man="1"/>
  </colBreaks>
  <drawing r:id="rId2"/>
  <legacyDrawing r:id="rId3"/>
  <controls>
    <mc:AlternateContent xmlns:mc="http://schemas.openxmlformats.org/markup-compatibility/2006">
      <mc:Choice Requires="x14">
        <control shapeId="8193" r:id="rId4" name="SpinButton1">
          <controlPr locked="0" defaultSize="0" autoLine="0" linkedCell="P10" r:id="rId5">
            <anchor moveWithCells="1">
              <from>
                <xdr:col>15</xdr:col>
                <xdr:colOff>0</xdr:colOff>
                <xdr:row>11</xdr:row>
                <xdr:rowOff>0</xdr:rowOff>
              </from>
              <to>
                <xdr:col>16</xdr:col>
                <xdr:colOff>0</xdr:colOff>
                <xdr:row>12</xdr:row>
                <xdr:rowOff>95250</xdr:rowOff>
              </to>
            </anchor>
          </controlPr>
        </control>
      </mc:Choice>
      <mc:Fallback>
        <control shapeId="8193" r:id="rId4" name="SpinButton1"/>
      </mc:Fallback>
    </mc:AlternateContent>
    <mc:AlternateContent xmlns:mc="http://schemas.openxmlformats.org/markup-compatibility/2006">
      <mc:Choice Requires="x14">
        <control shapeId="8194" r:id="rId6" name="SpinButton2">
          <controlPr locked="0" defaultSize="0" autoLine="0" linkedCell="R10" r:id="rId5">
            <anchor moveWithCells="1">
              <from>
                <xdr:col>17</xdr:col>
                <xdr:colOff>0</xdr:colOff>
                <xdr:row>11</xdr:row>
                <xdr:rowOff>0</xdr:rowOff>
              </from>
              <to>
                <xdr:col>18</xdr:col>
                <xdr:colOff>0</xdr:colOff>
                <xdr:row>12</xdr:row>
                <xdr:rowOff>95250</xdr:rowOff>
              </to>
            </anchor>
          </controlPr>
        </control>
      </mc:Choice>
      <mc:Fallback>
        <control shapeId="8194" r:id="rId6" name="SpinButton2"/>
      </mc:Fallback>
    </mc:AlternateContent>
    <mc:AlternateContent xmlns:mc="http://schemas.openxmlformats.org/markup-compatibility/2006">
      <mc:Choice Requires="x14">
        <control shapeId="8195" r:id="rId7" name="SpinButton3">
          <controlPr locked="0" defaultSize="0" autoLine="0" linkedCell="T10" r:id="rId5">
            <anchor moveWithCells="1">
              <from>
                <xdr:col>19</xdr:col>
                <xdr:colOff>0</xdr:colOff>
                <xdr:row>11</xdr:row>
                <xdr:rowOff>0</xdr:rowOff>
              </from>
              <to>
                <xdr:col>20</xdr:col>
                <xdr:colOff>0</xdr:colOff>
                <xdr:row>12</xdr:row>
                <xdr:rowOff>95250</xdr:rowOff>
              </to>
            </anchor>
          </controlPr>
        </control>
      </mc:Choice>
      <mc:Fallback>
        <control shapeId="8195" r:id="rId7" name="SpinButton3"/>
      </mc:Fallback>
    </mc:AlternateContent>
    <mc:AlternateContent xmlns:mc="http://schemas.openxmlformats.org/markup-compatibility/2006">
      <mc:Choice Requires="x14">
        <control shapeId="8196" r:id="rId8" name="ComboBox1">
          <controlPr defaultSize="0" autoLine="0" linkedCell="$Q$15" listFillRange="'Form Responses'!$C$3:$C$138" r:id="rId9">
            <anchor moveWithCells="1">
              <from>
                <xdr:col>16</xdr:col>
                <xdr:colOff>0</xdr:colOff>
                <xdr:row>14</xdr:row>
                <xdr:rowOff>0</xdr:rowOff>
              </from>
              <to>
                <xdr:col>19</xdr:col>
                <xdr:colOff>142875</xdr:colOff>
                <xdr:row>14</xdr:row>
                <xdr:rowOff>323850</xdr:rowOff>
              </to>
            </anchor>
          </controlPr>
        </control>
      </mc:Choice>
      <mc:Fallback>
        <control shapeId="8196" r:id="rId8" name="Combo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249977111117893"/>
  </sheetPr>
  <dimension ref="A1:AB1004"/>
  <sheetViews>
    <sheetView showGridLines="0" showRowColHeaders="0" view="pageBreakPreview" zoomScale="85" zoomScaleNormal="85" zoomScaleSheetLayoutView="85" workbookViewId="0"/>
  </sheetViews>
  <sheetFormatPr defaultColWidth="14.42578125" defaultRowHeight="15" customHeight="1" x14ac:dyDescent="0.25"/>
  <cols>
    <col min="1" max="2" width="2.85546875" style="75" customWidth="1"/>
    <col min="3" max="3" width="9.28515625" customWidth="1"/>
    <col min="4" max="4" width="15.85546875" customWidth="1"/>
    <col min="5" max="7" width="2.28515625" customWidth="1"/>
    <col min="8" max="8" width="15.28515625" customWidth="1"/>
    <col min="9" max="9" width="6.7109375" customWidth="1"/>
    <col min="10" max="10" width="12.7109375" customWidth="1"/>
    <col min="11" max="11" width="11.5703125" customWidth="1"/>
    <col min="12" max="12" width="15.7109375" customWidth="1"/>
    <col min="13" max="13" width="7.42578125" customWidth="1"/>
    <col min="14" max="14" width="2.5703125" style="51" customWidth="1"/>
    <col min="15" max="15" width="5.42578125" style="75" customWidth="1"/>
    <col min="16" max="20" width="8.7109375" customWidth="1"/>
    <col min="21" max="21" width="10.5703125" customWidth="1"/>
    <col min="22" max="22" width="17" bestFit="1" customWidth="1"/>
    <col min="23" max="28" width="8.7109375" customWidth="1"/>
  </cols>
  <sheetData>
    <row r="1" spans="3:28" s="75" customFormat="1" ht="15" customHeight="1" x14ac:dyDescent="0.25"/>
    <row r="2" spans="3:28" s="75" customFormat="1" ht="15" customHeight="1" x14ac:dyDescent="0.25">
      <c r="U2" s="199" t="s">
        <v>1169</v>
      </c>
    </row>
    <row r="3" spans="3:28" ht="15" customHeight="1" x14ac:dyDescent="0.25">
      <c r="C3" s="207" t="s">
        <v>1203</v>
      </c>
      <c r="D3" s="208"/>
      <c r="E3" s="208"/>
      <c r="F3" s="208"/>
      <c r="G3" s="208"/>
      <c r="H3" s="208"/>
      <c r="I3" s="208"/>
      <c r="J3" s="208"/>
      <c r="K3" s="208"/>
      <c r="L3" s="208"/>
      <c r="M3" s="208"/>
      <c r="N3" s="2"/>
      <c r="O3" s="2"/>
      <c r="P3" s="2"/>
      <c r="U3" s="199"/>
      <c r="X3" s="2"/>
      <c r="Y3" s="2"/>
      <c r="Z3" s="2"/>
      <c r="AA3" s="2"/>
      <c r="AB3" s="2"/>
    </row>
    <row r="4" spans="3:28" ht="15.75" customHeight="1" x14ac:dyDescent="0.25">
      <c r="C4" s="208"/>
      <c r="D4" s="208"/>
      <c r="E4" s="208"/>
      <c r="F4" s="208"/>
      <c r="G4" s="208"/>
      <c r="H4" s="208"/>
      <c r="I4" s="208"/>
      <c r="J4" s="208"/>
      <c r="K4" s="208"/>
      <c r="L4" s="208"/>
      <c r="M4" s="208"/>
      <c r="N4" s="2"/>
      <c r="O4" s="2"/>
      <c r="P4" s="2"/>
      <c r="Q4" s="201" t="s">
        <v>762</v>
      </c>
      <c r="R4" s="201"/>
      <c r="U4" s="45">
        <f>COUNTA(Form_Responses[Index])</f>
        <v>136</v>
      </c>
      <c r="Y4" s="2"/>
      <c r="Z4" s="2"/>
      <c r="AA4" s="2"/>
      <c r="AB4" s="2"/>
    </row>
    <row r="5" spans="3:28" ht="4.5" customHeight="1" x14ac:dyDescent="0.25">
      <c r="C5" s="67"/>
      <c r="D5" s="67"/>
      <c r="E5" s="67"/>
      <c r="F5" s="67"/>
      <c r="G5" s="67"/>
      <c r="H5" s="67"/>
      <c r="I5" s="67"/>
      <c r="J5" s="67"/>
      <c r="K5" s="67"/>
      <c r="L5" s="67"/>
      <c r="M5" s="67"/>
      <c r="N5" s="2"/>
      <c r="O5" s="2"/>
      <c r="P5" s="2"/>
      <c r="Q5" s="201"/>
      <c r="R5" s="201"/>
      <c r="U5" s="2"/>
      <c r="V5" s="43"/>
      <c r="W5" s="43"/>
      <c r="X5" s="43"/>
      <c r="Y5" s="2"/>
      <c r="Z5" s="2"/>
      <c r="AA5" s="2"/>
      <c r="AB5" s="2"/>
    </row>
    <row r="6" spans="3:28" ht="15" customHeight="1" x14ac:dyDescent="0.25">
      <c r="C6" s="205" t="s">
        <v>1</v>
      </c>
      <c r="D6" s="206"/>
      <c r="E6" s="102" t="s">
        <v>2</v>
      </c>
      <c r="F6" s="205" t="str">
        <f>INDEX(Form_Responses[],MATCH($P$10,Form_Responses[Index],0),MATCH($C6,Form_Responses[#Headers],0))</f>
        <v>Rifqi Fadli Azhar</v>
      </c>
      <c r="G6" s="206"/>
      <c r="H6" s="206"/>
      <c r="I6" s="206"/>
      <c r="J6" s="90"/>
      <c r="K6" s="90"/>
      <c r="L6" s="90"/>
      <c r="M6" s="68"/>
      <c r="N6" s="2"/>
      <c r="O6" s="2"/>
      <c r="P6" s="2"/>
      <c r="Q6" s="201"/>
      <c r="R6" s="201"/>
      <c r="U6" s="2"/>
      <c r="V6" s="43"/>
      <c r="W6" s="43"/>
      <c r="X6" s="43"/>
      <c r="Y6" s="2"/>
      <c r="Z6" s="2"/>
      <c r="AA6" s="2"/>
      <c r="AB6" s="2"/>
    </row>
    <row r="7" spans="3:28" ht="15" customHeight="1" x14ac:dyDescent="0.25">
      <c r="C7" s="205" t="s">
        <v>3</v>
      </c>
      <c r="D7" s="206"/>
      <c r="E7" s="102" t="s">
        <v>2</v>
      </c>
      <c r="F7" s="205" t="str">
        <f>INDEX(Form_Responses[],MATCH($P$10,Form_Responses[Index],0),MATCH($C7,Form_Responses[#Headers],0))</f>
        <v>Laki-Laki</v>
      </c>
      <c r="G7" s="206"/>
      <c r="H7" s="206"/>
      <c r="I7" s="206"/>
      <c r="J7" s="90"/>
      <c r="K7" s="90"/>
      <c r="L7" s="90"/>
      <c r="M7" s="68"/>
      <c r="N7" s="2"/>
      <c r="O7" s="2"/>
      <c r="P7" s="31" t="s">
        <v>1165</v>
      </c>
      <c r="S7" s="31" t="s">
        <v>1164</v>
      </c>
      <c r="T7" s="2"/>
      <c r="V7" s="43"/>
      <c r="W7" s="43"/>
      <c r="X7" s="43"/>
      <c r="Y7" s="2"/>
      <c r="Z7" s="2"/>
      <c r="AA7" s="2"/>
      <c r="AB7" s="2"/>
    </row>
    <row r="8" spans="3:28" ht="15" customHeight="1" x14ac:dyDescent="0.25">
      <c r="C8" s="205" t="s">
        <v>4</v>
      </c>
      <c r="D8" s="206"/>
      <c r="E8" s="102" t="s">
        <v>2</v>
      </c>
      <c r="F8" s="205" t="str">
        <f>INDEX(Form_Responses[],MATCH($P$10,Form_Responses[Index],0),MATCH($C8,Form_Responses[#Headers],0))</f>
        <v>30</v>
      </c>
      <c r="G8" s="206"/>
      <c r="H8" s="206"/>
      <c r="I8" s="206"/>
      <c r="J8" s="91"/>
      <c r="K8" s="91"/>
      <c r="L8" s="69"/>
      <c r="M8" s="69"/>
      <c r="N8" s="2"/>
      <c r="O8" s="2"/>
      <c r="Q8" s="2"/>
      <c r="S8" s="14"/>
      <c r="T8" s="2"/>
      <c r="V8" s="2"/>
      <c r="W8" s="2"/>
      <c r="X8" s="2"/>
      <c r="Y8" s="2"/>
      <c r="Z8" s="2"/>
      <c r="AA8" s="2"/>
      <c r="AB8" s="2"/>
    </row>
    <row r="9" spans="3:28" ht="15" customHeight="1" x14ac:dyDescent="0.25">
      <c r="C9" s="205" t="s">
        <v>5</v>
      </c>
      <c r="D9" s="206"/>
      <c r="E9" s="102" t="s">
        <v>2</v>
      </c>
      <c r="F9" s="205" t="str">
        <f>INDEX(Form_Responses[],MATCH($P$10,Form_Responses[Index],0),MATCH($C9,Form_Responses[#Headers],0))</f>
        <v>S1 teknik mesin</v>
      </c>
      <c r="G9" s="206"/>
      <c r="H9" s="206"/>
      <c r="I9" s="206"/>
      <c r="J9" s="74"/>
      <c r="K9" s="74"/>
      <c r="L9" s="74"/>
      <c r="M9" s="70"/>
      <c r="N9" s="2"/>
      <c r="O9" s="2"/>
      <c r="P9" s="41" t="s">
        <v>1161</v>
      </c>
      <c r="Q9" s="2"/>
      <c r="R9" s="198" t="s">
        <v>1249</v>
      </c>
      <c r="S9" s="198"/>
      <c r="T9" s="198"/>
      <c r="X9" s="2"/>
      <c r="Y9" s="2"/>
      <c r="Z9" s="2"/>
      <c r="AA9" s="2"/>
      <c r="AB9" s="2"/>
    </row>
    <row r="10" spans="3:28" ht="15" customHeight="1" x14ac:dyDescent="0.25">
      <c r="C10" s="205" t="s">
        <v>6</v>
      </c>
      <c r="D10" s="206"/>
      <c r="E10" s="102" t="s">
        <v>2</v>
      </c>
      <c r="F10" s="214">
        <f>INDEX(Form_Responses[],MATCH($P$10,Form_Responses[Index],0),MATCH($C10,Form_Responses[#Headers],0))</f>
        <v>44619</v>
      </c>
      <c r="G10" s="215"/>
      <c r="H10" s="215"/>
      <c r="I10" s="215"/>
      <c r="J10" s="74"/>
      <c r="K10" s="74"/>
      <c r="L10" s="74"/>
      <c r="M10" s="71"/>
      <c r="N10" s="4"/>
      <c r="O10" s="4"/>
      <c r="P10" s="195">
        <v>136</v>
      </c>
      <c r="Q10" s="2"/>
      <c r="R10" s="187">
        <v>120</v>
      </c>
      <c r="S10" s="196" t="s">
        <v>1250</v>
      </c>
      <c r="T10" s="187">
        <v>136</v>
      </c>
      <c r="U10" s="2"/>
      <c r="V10" s="2"/>
      <c r="W10" s="2"/>
      <c r="X10" s="2"/>
      <c r="Y10" s="2"/>
      <c r="Z10" s="2"/>
      <c r="AA10" s="2"/>
      <c r="AB10" s="2"/>
    </row>
    <row r="11" spans="3:28" ht="15" customHeight="1" x14ac:dyDescent="0.25">
      <c r="C11" s="205" t="s">
        <v>7</v>
      </c>
      <c r="D11" s="206"/>
      <c r="E11" s="102" t="s">
        <v>2</v>
      </c>
      <c r="F11" s="205" t="str">
        <f>INDEX(Form_Responses[],MATCH($P$10,Form_Responses[Index],0),MATCH($C11,Form_Responses[#Headers],0))</f>
        <v>Mechanical engineering</v>
      </c>
      <c r="G11" s="206"/>
      <c r="H11" s="206"/>
      <c r="I11" s="206"/>
      <c r="J11" s="74"/>
      <c r="K11" s="74"/>
      <c r="L11" s="74"/>
      <c r="M11" s="71"/>
      <c r="N11" s="2"/>
      <c r="O11" s="2"/>
      <c r="P11" s="195"/>
      <c r="Q11" s="2"/>
      <c r="R11" s="187"/>
      <c r="S11" s="197"/>
      <c r="T11" s="187"/>
      <c r="U11" s="2"/>
      <c r="V11" s="2"/>
      <c r="W11" s="2"/>
      <c r="X11" s="2"/>
      <c r="Y11" s="2"/>
      <c r="Z11" s="2"/>
      <c r="AA11" s="2"/>
      <c r="AB11" s="2"/>
    </row>
    <row r="12" spans="3:28" ht="7.5" customHeight="1" x14ac:dyDescent="0.25">
      <c r="C12" s="94"/>
      <c r="D12" s="92"/>
      <c r="E12" s="74"/>
      <c r="F12" s="93"/>
      <c r="G12" s="74"/>
      <c r="H12" s="74"/>
      <c r="I12" s="74"/>
      <c r="J12" s="74"/>
      <c r="K12" s="74"/>
      <c r="L12" s="74"/>
      <c r="M12" s="71"/>
      <c r="N12" s="2"/>
      <c r="O12" s="2"/>
      <c r="P12" s="2"/>
      <c r="Q12" s="2"/>
      <c r="T12" s="2"/>
      <c r="U12" s="2"/>
      <c r="V12" s="2"/>
      <c r="W12" s="2"/>
      <c r="X12" s="2"/>
      <c r="Y12" s="2"/>
      <c r="Z12" s="2"/>
      <c r="AA12" s="2"/>
      <c r="AB12" s="2"/>
    </row>
    <row r="13" spans="3:28" ht="60" customHeight="1" x14ac:dyDescent="0.25">
      <c r="C13" s="202" t="s">
        <v>8</v>
      </c>
      <c r="D13" s="98" t="s">
        <v>9</v>
      </c>
      <c r="E13" s="95" t="s">
        <v>10</v>
      </c>
      <c r="F13" s="96" t="s">
        <v>2</v>
      </c>
      <c r="G13" s="99">
        <f ca="1">INDEX(Data_Base_Response[],MATCH($F$6,Data_Base_Response[Nama],0),MATCH($E13,Data_Base_Response[#Headers],0))</f>
        <v>5</v>
      </c>
      <c r="H13" s="212" t="str">
        <f ca="1">INDEX(Data_Base_Response[],MATCH($F$6,Data_Base_Response[Nama],0),MATCH($D13,Data_Base_Response[#Headers],0))</f>
        <v>Tahu akan tujuan yang ingin dicapainya dan dapat merumuskannya, realistis akan kemampuan diri, dan berusaha untuk mencapai target.</v>
      </c>
      <c r="I13" s="213"/>
      <c r="J13" s="213"/>
      <c r="K13" s="213"/>
      <c r="L13" s="213"/>
      <c r="M13" s="213"/>
      <c r="N13" s="2"/>
      <c r="O13" s="2"/>
      <c r="P13" s="46" t="s">
        <v>763</v>
      </c>
      <c r="Q13" s="191" t="str">
        <f>"Assessment Kandidat "&amp;F11&amp;"_"&amp;F6</f>
        <v>Assessment Kandidat Mechanical engineering_Rifqi Fadli Azhar</v>
      </c>
      <c r="R13" s="191"/>
      <c r="S13" s="191"/>
      <c r="T13" s="191"/>
      <c r="U13" s="2"/>
      <c r="V13" s="2"/>
      <c r="W13" s="2"/>
      <c r="X13" s="2"/>
      <c r="Y13" s="2"/>
      <c r="Z13" s="2"/>
      <c r="AA13" s="2"/>
      <c r="AB13" s="2"/>
    </row>
    <row r="14" spans="3:28" ht="60" customHeight="1" x14ac:dyDescent="0.25">
      <c r="C14" s="203"/>
      <c r="D14" s="98" t="s">
        <v>11</v>
      </c>
      <c r="E14" s="95" t="s">
        <v>12</v>
      </c>
      <c r="F14" s="96" t="s">
        <v>2</v>
      </c>
      <c r="G14" s="99">
        <f ca="1">INDEX(Data_Base_Response[],MATCH($F$6,Data_Base_Response[Nama],0),MATCH($E14,Data_Base_Response[#Headers],0))</f>
        <v>8</v>
      </c>
      <c r="H14" s="212" t="str">
        <f ca="1">INDEX(Data_Base_Response[],MATCH($F$6,Data_Base_Response[Nama],0),MATCH($D14,Data_Base_Response[#Headers],0))</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I14" s="213"/>
      <c r="J14" s="213"/>
      <c r="K14" s="213"/>
      <c r="L14" s="213"/>
      <c r="M14" s="213"/>
      <c r="N14" s="2"/>
      <c r="O14" s="2"/>
      <c r="P14" s="76" t="s">
        <v>1170</v>
      </c>
      <c r="Q14" s="192" t="str" cm="1">
        <f t="array" aca="1" ref="Q14" ca="1">LEFT(CELL("filename",C3),FIND("[",CELL("filename",C3))-1)</f>
        <v>E:\Lonsum\PAPI Kostick Assessment\</v>
      </c>
      <c r="R14" s="192"/>
      <c r="S14" s="192"/>
      <c r="T14" s="192"/>
      <c r="U14" s="2"/>
      <c r="V14" s="2"/>
      <c r="W14" s="2"/>
      <c r="X14" s="2"/>
      <c r="Y14" s="2"/>
      <c r="Z14" s="2"/>
      <c r="AA14" s="2"/>
      <c r="AB14" s="2"/>
    </row>
    <row r="15" spans="3:28" ht="60" customHeight="1" thickBot="1" x14ac:dyDescent="0.3">
      <c r="C15" s="204"/>
      <c r="D15" s="103" t="s">
        <v>13</v>
      </c>
      <c r="E15" s="104" t="s">
        <v>14</v>
      </c>
      <c r="F15" s="105" t="s">
        <v>2</v>
      </c>
      <c r="G15" s="106">
        <f ca="1">INDEX(Data_Base_Response[],MATCH($F$6,Data_Base_Response[Nama],0),MATCH($E15,Data_Base_Response[#Headers],0))</f>
        <v>7</v>
      </c>
      <c r="H15" s="210" t="str">
        <f ca="1">INDEX(Data_Base_Response[],MATCH($F$6,Data_Base_Response[Nama],0),MATCH($D15,Data_Base_Response[#Headers],0))</f>
        <v xml:space="preserve">Bekerja keras, tetapi  jelas tujuan yg ingin dicapainya   </v>
      </c>
      <c r="I15" s="211"/>
      <c r="J15" s="211"/>
      <c r="K15" s="211"/>
      <c r="L15" s="211"/>
      <c r="M15" s="211"/>
      <c r="N15" s="2"/>
      <c r="O15" s="2"/>
      <c r="P15" s="77" t="s">
        <v>1200</v>
      </c>
      <c r="Q15" s="3" t="s">
        <v>1136</v>
      </c>
      <c r="R15" s="3">
        <f>INDEX(Form_Responses[Index],MATCH($Q$15,Form_Responses[Nama],0))</f>
        <v>117</v>
      </c>
      <c r="S15" s="44"/>
      <c r="T15" s="2"/>
      <c r="U15" s="2"/>
      <c r="V15" s="2"/>
      <c r="W15" s="2"/>
      <c r="X15" s="2"/>
      <c r="Y15" s="2"/>
      <c r="Z15" s="2"/>
      <c r="AA15" s="2"/>
      <c r="AB15" s="2"/>
    </row>
    <row r="16" spans="3:28" ht="60" customHeight="1" x14ac:dyDescent="0.25">
      <c r="C16" s="209" t="s">
        <v>15</v>
      </c>
      <c r="D16" s="107" t="s">
        <v>16</v>
      </c>
      <c r="E16" s="108" t="s">
        <v>17</v>
      </c>
      <c r="F16" s="109" t="s">
        <v>2</v>
      </c>
      <c r="G16" s="110">
        <f ca="1">INDEX(Data_Base_Response[],MATCH($F$6,Data_Base_Response[Nama],0),MATCH($E16,Data_Base_Response[#Headers],0))</f>
        <v>3</v>
      </c>
      <c r="H16" s="216" t="str">
        <f ca="1">INDEX(Data_Base_Response[],MATCH($F$6,Data_Base_Response[Nama],0),MATCH($D16,Data_Base_Response[#Headers],0))</f>
        <v xml:space="preserve">Fleksibel tapi masih cukup memperhatikan keteraturan atau sistematika kerja </v>
      </c>
      <c r="I16" s="217"/>
      <c r="J16" s="217"/>
      <c r="K16" s="217"/>
      <c r="L16" s="217"/>
      <c r="M16" s="217"/>
      <c r="N16" s="2"/>
      <c r="O16" s="2"/>
      <c r="S16" s="40"/>
      <c r="T16" s="2"/>
      <c r="U16" s="2"/>
      <c r="V16" s="2"/>
      <c r="W16" s="2"/>
      <c r="X16" s="2"/>
      <c r="Y16" s="2"/>
      <c r="Z16" s="2"/>
      <c r="AA16" s="2"/>
      <c r="AB16" s="2"/>
    </row>
    <row r="17" spans="3:28" ht="60" customHeight="1" x14ac:dyDescent="0.25">
      <c r="C17" s="203"/>
      <c r="D17" s="98" t="s">
        <v>18</v>
      </c>
      <c r="E17" s="95" t="s">
        <v>19</v>
      </c>
      <c r="F17" s="96" t="s">
        <v>2</v>
      </c>
      <c r="G17" s="99">
        <f ca="1">INDEX(Data_Base_Response[],MATCH($F$6,Data_Base_Response[Nama],0),MATCH($E17,Data_Base_Response[#Headers],0))</f>
        <v>1</v>
      </c>
      <c r="H17" s="212" t="str">
        <f ca="1">INDEX(Data_Base_Response[],MATCH($F$6,Data_Base_Response[Nama],0),MATCH($D17,Data_Base_Response[#Headers],0))</f>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I17" s="213"/>
      <c r="J17" s="213"/>
      <c r="K17" s="213"/>
      <c r="L17" s="213"/>
      <c r="M17" s="213"/>
      <c r="N17" s="2"/>
      <c r="O17" s="2"/>
      <c r="R17" s="2"/>
      <c r="S17" s="2"/>
      <c r="T17" s="2"/>
      <c r="U17" s="2"/>
      <c r="V17" s="2"/>
      <c r="W17" s="2"/>
      <c r="X17" s="2"/>
      <c r="Y17" s="2"/>
      <c r="Z17" s="2"/>
      <c r="AA17" s="2"/>
      <c r="AB17" s="2"/>
    </row>
    <row r="18" spans="3:28" ht="60" customHeight="1" thickBot="1" x14ac:dyDescent="0.3">
      <c r="C18" s="204"/>
      <c r="D18" s="103" t="s">
        <v>20</v>
      </c>
      <c r="E18" s="104" t="s">
        <v>21</v>
      </c>
      <c r="F18" s="105" t="s">
        <v>2</v>
      </c>
      <c r="G18" s="106">
        <f ca="1">INDEX(Data_Base_Response[],MATCH($F$6,Data_Base_Response[Nama],0),MATCH($E18,Data_Base_Response[#Headers],0))</f>
        <v>5</v>
      </c>
      <c r="H18" s="210" t="str">
        <f ca="1">INDEX(Data_Base_Response[],MATCH($F$6,Data_Base_Response[Nama],0),MATCH($D18,Data_Base_Response[#Headers],0))</f>
        <v xml:space="preserve">Pertimbangan mencakup aspek teoritis (konsep atau pemikiran  baru) dan aspek praktis (pengalaman) secara berimbang    </v>
      </c>
      <c r="I18" s="211"/>
      <c r="J18" s="211"/>
      <c r="K18" s="211"/>
      <c r="L18" s="211"/>
      <c r="M18" s="211"/>
      <c r="N18" s="2"/>
      <c r="O18" s="2"/>
      <c r="Q18" s="2"/>
      <c r="R18" s="2"/>
      <c r="S18" s="2"/>
      <c r="T18" s="2"/>
      <c r="U18" s="2"/>
      <c r="V18" s="2"/>
      <c r="W18" s="2"/>
      <c r="X18" s="2"/>
      <c r="Y18" s="2"/>
      <c r="Z18" s="2"/>
      <c r="AA18" s="2"/>
      <c r="AB18" s="2"/>
    </row>
    <row r="19" spans="3:28" ht="60" customHeight="1" x14ac:dyDescent="0.25">
      <c r="C19" s="202" t="s">
        <v>22</v>
      </c>
      <c r="D19" s="98" t="s">
        <v>23</v>
      </c>
      <c r="E19" s="95" t="s">
        <v>24</v>
      </c>
      <c r="F19" s="96" t="s">
        <v>2</v>
      </c>
      <c r="G19" s="99">
        <f ca="1">INDEX(Data_Base_Response[],MATCH($F$6,Data_Base_Response[Nama],0),MATCH($E19,Data_Base_Response[#Headers],0))</f>
        <v>6</v>
      </c>
      <c r="H19" s="212" t="str">
        <f ca="1">INDEX(Data_Base_Response[],MATCH($F$6,Data_Base_Response[Nama],0),MATCH($D19,Data_Base_Response[#Headers],0))</f>
        <v xml:space="preserve">Cukup aktif dalam segi mental, dapat menyesuaikan tempo kerjanya  dengan tuntutan pekerjaan / lingkungan </v>
      </c>
      <c r="I19" s="213"/>
      <c r="J19" s="213"/>
      <c r="K19" s="213"/>
      <c r="L19" s="213"/>
      <c r="M19" s="213"/>
      <c r="N19" s="2"/>
      <c r="O19" s="2"/>
      <c r="P19" s="2"/>
      <c r="Q19" s="2"/>
      <c r="R19" s="2"/>
      <c r="S19" s="2"/>
      <c r="T19" s="2"/>
      <c r="U19" s="2"/>
      <c r="V19" s="2"/>
      <c r="W19" s="2"/>
      <c r="X19" s="2"/>
      <c r="Y19" s="2"/>
      <c r="Z19" s="2"/>
      <c r="AA19" s="2"/>
      <c r="AB19" s="2"/>
    </row>
    <row r="20" spans="3:28" ht="60" customHeight="1" thickBot="1" x14ac:dyDescent="0.3">
      <c r="C20" s="204"/>
      <c r="D20" s="103" t="s">
        <v>25</v>
      </c>
      <c r="E20" s="104" t="s">
        <v>26</v>
      </c>
      <c r="F20" s="105" t="s">
        <v>2</v>
      </c>
      <c r="G20" s="106">
        <f ca="1">INDEX(Data_Base_Response[],MATCH($F$6,Data_Base_Response[Nama],0),MATCH($E20,Data_Base_Response[#Headers],0))</f>
        <v>6</v>
      </c>
      <c r="H20" s="210" t="str">
        <f ca="1">INDEX(Data_Base_Response[],MATCH($F$6,Data_Base_Response[Nama],0),MATCH($D20,Data_Base_Response[#Headers],0))</f>
        <v xml:space="preserve">Dapat bekerja di belakang meja dan senang jika sesekali harus terjun ke lapangan atau melaksanakan tugas-tugas yang bersifat mobile.  </v>
      </c>
      <c r="I20" s="211"/>
      <c r="J20" s="211"/>
      <c r="K20" s="211"/>
      <c r="L20" s="211"/>
      <c r="M20" s="211"/>
      <c r="N20" s="2"/>
      <c r="O20" s="2"/>
      <c r="P20" s="2"/>
      <c r="Q20" s="2"/>
      <c r="R20" s="2"/>
      <c r="S20" s="2"/>
      <c r="T20" s="2"/>
      <c r="U20" s="2"/>
      <c r="V20" s="2"/>
      <c r="W20" s="2"/>
      <c r="X20" s="2"/>
      <c r="Y20" s="2"/>
      <c r="Z20" s="2"/>
      <c r="AA20" s="2"/>
      <c r="AB20" s="2"/>
    </row>
    <row r="21" spans="3:28" ht="60" customHeight="1" x14ac:dyDescent="0.25">
      <c r="C21" s="202" t="s">
        <v>27</v>
      </c>
      <c r="D21" s="98" t="s">
        <v>28</v>
      </c>
      <c r="E21" s="95" t="s">
        <v>29</v>
      </c>
      <c r="F21" s="96" t="s">
        <v>2</v>
      </c>
      <c r="G21" s="99">
        <f ca="1">INDEX(Data_Base_Response[],MATCH($F$6,Data_Base_Response[Nama],0),MATCH($E21,Data_Base_Response[#Headers],0))</f>
        <v>8</v>
      </c>
      <c r="H21" s="212" t="str">
        <f ca="1">INDEX(Data_Base_Response[],MATCH($F$6,Data_Base_Response[Nama],0),MATCH($D21,Data_Base_Response[#Headers],0))</f>
        <v>Patuh pada kebijaksanaan, peraturan dan struktur organisasi. Ingin segala sesuatunya diuraikan secara rinci, kurang memiliki inisiatif, tdk fleksibel, terlalu tergantung pada organisasi, berharap 'disuapi'.</v>
      </c>
      <c r="I21" s="213"/>
      <c r="J21" s="213"/>
      <c r="K21" s="213"/>
      <c r="L21" s="213"/>
      <c r="M21" s="213"/>
      <c r="N21" s="2"/>
      <c r="O21" s="2"/>
      <c r="P21" s="2"/>
      <c r="Q21" s="2"/>
      <c r="R21" s="2"/>
      <c r="S21" s="2"/>
      <c r="T21" s="2"/>
      <c r="U21" s="2"/>
      <c r="V21" s="2"/>
      <c r="W21" s="2"/>
      <c r="X21" s="2"/>
      <c r="Y21" s="2"/>
      <c r="Z21" s="2"/>
      <c r="AA21" s="2"/>
      <c r="AB21" s="2"/>
    </row>
    <row r="22" spans="3:28" ht="60" customHeight="1" thickBot="1" x14ac:dyDescent="0.3">
      <c r="C22" s="204"/>
      <c r="D22" s="103" t="s">
        <v>30</v>
      </c>
      <c r="E22" s="104" t="s">
        <v>31</v>
      </c>
      <c r="F22" s="105" t="s">
        <v>2</v>
      </c>
      <c r="G22" s="106">
        <f ca="1">INDEX(Data_Base_Response[],MATCH($F$6,Data_Base_Response[Nama],0),MATCH($E22,Data_Base_Response[#Headers],0))</f>
        <v>3</v>
      </c>
      <c r="H22" s="210" t="str">
        <f ca="1">INDEX(Data_Base_Response[],MATCH($F$6,Data_Base_Response[Nama],0),MATCH($D22,Data_Base_Response[#Headers],0))</f>
        <v>Otonom, dapat bekerja sendiri tanpa campur tangan orang lain, motivasi timbul krn pekerjaan itu sendiri, bukan krn pujian dr otoritas. Mempertanyakan otoritas, cenderung tidak puas thdp atasan, loya- litas lebih didasari kepentingan pribadi.</v>
      </c>
      <c r="I22" s="211"/>
      <c r="J22" s="211"/>
      <c r="K22" s="211"/>
      <c r="L22" s="211"/>
      <c r="M22" s="211"/>
      <c r="N22" s="2"/>
      <c r="O22" s="2"/>
      <c r="P22" s="2"/>
      <c r="Q22" s="2"/>
      <c r="R22" s="2"/>
      <c r="S22" s="2"/>
      <c r="T22" s="2"/>
      <c r="U22" s="2"/>
      <c r="V22" s="2"/>
      <c r="W22" s="2"/>
      <c r="X22" s="2"/>
      <c r="Y22" s="2"/>
      <c r="Z22" s="2"/>
      <c r="AA22" s="2"/>
      <c r="AB22" s="2"/>
    </row>
    <row r="23" spans="3:28" ht="60" customHeight="1" x14ac:dyDescent="0.25">
      <c r="C23" s="202" t="s">
        <v>32</v>
      </c>
      <c r="D23" s="98" t="s">
        <v>33</v>
      </c>
      <c r="E23" s="95" t="s">
        <v>34</v>
      </c>
      <c r="F23" s="96" t="s">
        <v>2</v>
      </c>
      <c r="G23" s="99">
        <f ca="1">INDEX(Data_Base_Response[],MATCH($F$6,Data_Base_Response[Nama],0),MATCH($E23,Data_Base_Response[#Headers],0))</f>
        <v>3</v>
      </c>
      <c r="H23" s="212" t="str">
        <f ca="1">INDEX(Data_Base_Response[],MATCH($F$6,Data_Base_Response[Nama],0),MATCH($D23,Data_Base_Response[#Headers],0))</f>
        <v xml:space="preserve">Tidak percaya diri dan tidak ingin memimpin atau mengawasi orang lain </v>
      </c>
      <c r="I23" s="213"/>
      <c r="J23" s="213"/>
      <c r="K23" s="213"/>
      <c r="L23" s="213"/>
      <c r="M23" s="213"/>
      <c r="N23" s="2"/>
      <c r="O23" s="2"/>
      <c r="P23" s="2"/>
      <c r="Q23" s="2"/>
      <c r="R23" s="2"/>
      <c r="S23" s="2"/>
      <c r="T23" s="2"/>
      <c r="U23" s="2"/>
      <c r="V23" s="2"/>
      <c r="W23" s="2"/>
      <c r="X23" s="2"/>
      <c r="Y23" s="2"/>
      <c r="Z23" s="2"/>
      <c r="AA23" s="2"/>
      <c r="AB23" s="2"/>
    </row>
    <row r="24" spans="3:28" ht="60" customHeight="1" x14ac:dyDescent="0.25">
      <c r="C24" s="203"/>
      <c r="D24" s="98" t="s">
        <v>35</v>
      </c>
      <c r="E24" s="95" t="s">
        <v>36</v>
      </c>
      <c r="F24" s="96" t="s">
        <v>2</v>
      </c>
      <c r="G24" s="99">
        <f ca="1">INDEX(Data_Base_Response[],MATCH($F$6,Data_Base_Response[Nama],0),MATCH($E24,Data_Base_Response[#Headers],0))</f>
        <v>2</v>
      </c>
      <c r="H24" s="212" t="str">
        <f ca="1">INDEX(Data_Base_Response[],MATCH($F$6,Data_Base_Response[Nama],0),MATCH($D24,Data_Base_Response[#Headers],0))</f>
        <v>Enggan mengontrol org lain &amp; tidak mau mempertanggung jawabkan hasil kerja bawahannya, lebih memberi kebebasan kpd bawahan utk memilih cara sendiri dlm penyelesaian tugas dan meminta bawahan  utk mempertanggungjawabkan hasilnya masing-masing.</v>
      </c>
      <c r="I24" s="213"/>
      <c r="J24" s="213"/>
      <c r="K24" s="213"/>
      <c r="L24" s="213"/>
      <c r="M24" s="213"/>
      <c r="N24" s="2"/>
      <c r="O24" s="2"/>
      <c r="P24" s="2"/>
      <c r="Q24" s="2"/>
      <c r="R24" s="2"/>
      <c r="S24" s="2"/>
      <c r="T24" s="2"/>
      <c r="U24" s="2"/>
      <c r="V24" s="2"/>
      <c r="W24" s="2"/>
      <c r="X24" s="2"/>
      <c r="Y24" s="2"/>
      <c r="Z24" s="2"/>
      <c r="AA24" s="2"/>
      <c r="AB24" s="2"/>
    </row>
    <row r="25" spans="3:28" ht="60" customHeight="1" thickBot="1" x14ac:dyDescent="0.3">
      <c r="C25" s="204"/>
      <c r="D25" s="103" t="s">
        <v>37</v>
      </c>
      <c r="E25" s="104" t="s">
        <v>38</v>
      </c>
      <c r="F25" s="105" t="s">
        <v>2</v>
      </c>
      <c r="G25" s="106">
        <f ca="1">INDEX(Data_Base_Response[],MATCH($F$6,Data_Base_Response[Nama],0),MATCH($E25,Data_Base_Response[#Headers],0))</f>
        <v>7</v>
      </c>
      <c r="H25" s="210" t="str">
        <f ca="1">INDEX(Data_Base_Response[],MATCH($F$6,Data_Base_Response[Nama],0),MATCH($D25,Data_Base_Response[#Headers],0))</f>
        <v xml:space="preserve">Cukup percaya diri dlm pengambilan keputusan, mau mengambil resiko, dpt memutuskan dgn cepat, mengikuti alur logika </v>
      </c>
      <c r="I25" s="211"/>
      <c r="J25" s="211"/>
      <c r="K25" s="211"/>
      <c r="L25" s="211"/>
      <c r="M25" s="211"/>
      <c r="N25" s="2"/>
      <c r="O25" s="2"/>
      <c r="P25" s="2"/>
      <c r="Q25" s="2"/>
      <c r="R25" s="2"/>
      <c r="S25" s="2"/>
      <c r="T25" s="2"/>
      <c r="U25" s="2"/>
      <c r="V25" s="2"/>
      <c r="W25" s="2"/>
      <c r="X25" s="2"/>
      <c r="Y25" s="2"/>
      <c r="Z25" s="2"/>
      <c r="AA25" s="2"/>
      <c r="AB25" s="2"/>
    </row>
    <row r="26" spans="3:28" s="75" customFormat="1" ht="9.9499999999999993" customHeight="1" x14ac:dyDescent="0.25">
      <c r="C26" s="66"/>
      <c r="D26" s="98"/>
      <c r="E26" s="95"/>
      <c r="F26" s="96"/>
      <c r="G26" s="99"/>
      <c r="H26" s="100"/>
      <c r="I26" s="101"/>
      <c r="J26" s="101"/>
      <c r="K26" s="101"/>
      <c r="L26" s="101"/>
      <c r="M26" s="101"/>
      <c r="N26" s="2"/>
      <c r="O26" s="2"/>
      <c r="P26" s="2"/>
      <c r="Q26" s="2"/>
      <c r="R26" s="2"/>
      <c r="S26" s="2"/>
      <c r="T26" s="2"/>
      <c r="U26" s="2"/>
      <c r="V26" s="2"/>
      <c r="W26" s="2"/>
      <c r="X26" s="2"/>
      <c r="Y26" s="2"/>
      <c r="Z26" s="2"/>
      <c r="AA26" s="2"/>
      <c r="AB26" s="2"/>
    </row>
    <row r="27" spans="3:28" s="75" customFormat="1" ht="9.9499999999999993" customHeight="1" thickBot="1" x14ac:dyDescent="0.3">
      <c r="C27" s="115"/>
      <c r="D27" s="103"/>
      <c r="E27" s="104"/>
      <c r="F27" s="105"/>
      <c r="G27" s="106"/>
      <c r="H27" s="116"/>
      <c r="I27" s="117"/>
      <c r="J27" s="117"/>
      <c r="K27" s="117"/>
      <c r="L27" s="117"/>
      <c r="M27" s="117"/>
      <c r="N27" s="2"/>
      <c r="O27" s="2"/>
      <c r="P27" s="2"/>
      <c r="Q27" s="2"/>
      <c r="R27" s="2"/>
      <c r="S27" s="2"/>
      <c r="T27" s="2"/>
      <c r="U27" s="2"/>
      <c r="V27" s="2"/>
      <c r="W27" s="2"/>
      <c r="X27" s="2"/>
      <c r="Y27" s="2"/>
      <c r="Z27" s="2"/>
      <c r="AA27" s="2"/>
      <c r="AB27" s="2"/>
    </row>
    <row r="28" spans="3:28" ht="60" customHeight="1" x14ac:dyDescent="0.25">
      <c r="C28" s="202" t="s">
        <v>39</v>
      </c>
      <c r="D28" s="98" t="s">
        <v>40</v>
      </c>
      <c r="E28" s="95" t="s">
        <v>41</v>
      </c>
      <c r="F28" s="96" t="s">
        <v>2</v>
      </c>
      <c r="G28" s="99">
        <f ca="1">INDEX(Data_Base_Response[],MATCH($F$6,Data_Base_Response[Nama],0),MATCH($E28,Data_Base_Response[#Headers],0))</f>
        <v>4</v>
      </c>
      <c r="H28" s="212" t="str">
        <f ca="1">INDEX(Data_Base_Response[],MATCH($F$6,Data_Base_Response[Nama],0),MATCH($D28,Data_Base_Response[#Headers],0))</f>
        <v xml:space="preserve">Kurang percaya diri &amp; kurang aktif dlm menjalin hubungan sosial   </v>
      </c>
      <c r="I28" s="213"/>
      <c r="J28" s="213"/>
      <c r="K28" s="213"/>
      <c r="L28" s="213"/>
      <c r="M28" s="213"/>
      <c r="N28" s="2"/>
      <c r="O28" s="2"/>
      <c r="P28" s="2"/>
      <c r="Q28" s="2"/>
      <c r="R28" s="2"/>
      <c r="S28" s="2"/>
      <c r="T28" s="2"/>
      <c r="U28" s="2"/>
      <c r="V28" s="2"/>
      <c r="W28" s="2"/>
      <c r="X28" s="2"/>
      <c r="Y28" s="2"/>
      <c r="Z28" s="2"/>
      <c r="AA28" s="2"/>
      <c r="AB28" s="2"/>
    </row>
    <row r="29" spans="3:28" ht="60" customHeight="1" x14ac:dyDescent="0.25">
      <c r="C29" s="203"/>
      <c r="D29" s="98" t="s">
        <v>42</v>
      </c>
      <c r="E29" s="95" t="s">
        <v>43</v>
      </c>
      <c r="F29" s="96" t="s">
        <v>2</v>
      </c>
      <c r="G29" s="99">
        <f ca="1">INDEX(Data_Base_Response[],MATCH($F$6,Data_Base_Response[Nama],0),MATCH($E29,Data_Base_Response[#Headers],0))</f>
        <v>5</v>
      </c>
      <c r="H29" s="212" t="str">
        <f ca="1">INDEX(Data_Base_Response[],MATCH($F$6,Data_Base_Response[Nama],0),MATCH($D29,Data_Base_Response[#Headers],0))</f>
        <v xml:space="preserve">Selektif dlm bergabung dg kelompok, hanya mau berhubungan dg kelompok di lingkungan kerja apabila bernilai &amp; sesuai minat, tdk terlalu mudah dipengaruhi.  </v>
      </c>
      <c r="I29" s="213"/>
      <c r="J29" s="213"/>
      <c r="K29" s="213"/>
      <c r="L29" s="213"/>
      <c r="M29" s="213"/>
      <c r="N29" s="2"/>
      <c r="O29" s="2"/>
      <c r="P29" s="2"/>
      <c r="Q29" s="2"/>
      <c r="R29" s="2"/>
      <c r="S29" s="2"/>
      <c r="T29" s="2"/>
      <c r="U29" s="2"/>
      <c r="V29" s="2"/>
      <c r="W29" s="2"/>
      <c r="X29" s="2"/>
      <c r="Y29" s="2"/>
      <c r="Z29" s="2"/>
      <c r="AA29" s="2"/>
      <c r="AB29" s="2"/>
    </row>
    <row r="30" spans="3:28" ht="60" customHeight="1" x14ac:dyDescent="0.25">
      <c r="C30" s="203"/>
      <c r="D30" s="98" t="s">
        <v>44</v>
      </c>
      <c r="E30" s="95" t="s">
        <v>45</v>
      </c>
      <c r="F30" s="96" t="s">
        <v>2</v>
      </c>
      <c r="G30" s="99">
        <f ca="1">INDEX(Data_Base_Response[],MATCH($F$6,Data_Base_Response[Nama],0),MATCH($E30,Data_Base_Response[#Headers],0))</f>
        <v>3</v>
      </c>
      <c r="H30" s="212" t="str">
        <f ca="1">INDEX(Data_Base_Response[],MATCH($F$6,Data_Base_Response[Nama],0),MATCH($D30,Data_Base_Response[#Headers],0))</f>
        <v xml:space="preserve">Tidak mencari atau menghindari hubungan antar pribadi di  lingkungan kerja, masih mampu menjaga jarak </v>
      </c>
      <c r="I30" s="213"/>
      <c r="J30" s="213"/>
      <c r="K30" s="213"/>
      <c r="L30" s="213"/>
      <c r="M30" s="213"/>
      <c r="N30" s="2"/>
      <c r="O30" s="2"/>
      <c r="P30" s="2"/>
      <c r="Q30" s="2"/>
      <c r="R30" s="2"/>
      <c r="S30" s="2"/>
      <c r="T30" s="2"/>
      <c r="U30" s="2"/>
      <c r="V30" s="2"/>
      <c r="W30" s="2"/>
      <c r="X30" s="2"/>
      <c r="Y30" s="2"/>
      <c r="Z30" s="2"/>
      <c r="AA30" s="2"/>
      <c r="AB30" s="2"/>
    </row>
    <row r="31" spans="3:28" ht="60" customHeight="1" thickBot="1" x14ac:dyDescent="0.3">
      <c r="C31" s="204"/>
      <c r="D31" s="103" t="s">
        <v>46</v>
      </c>
      <c r="E31" s="104" t="s">
        <v>47</v>
      </c>
      <c r="F31" s="105" t="s">
        <v>2</v>
      </c>
      <c r="G31" s="106">
        <f ca="1">INDEX(Data_Base_Response[],MATCH($F$6,Data_Base_Response[Nama],0),MATCH($E31,Data_Base_Response[#Headers],0))</f>
        <v>1</v>
      </c>
      <c r="H31" s="210" t="str">
        <f ca="1">INDEX(Data_Base_Response[],MATCH($F$6,Data_Base_Response[Nama],0),MATCH($D31,Data_Base_Response[#Headers],0))</f>
        <v xml:space="preserve">Sederhana, rendah hati, tulus, tidak sombong dan tidak suka menam- pilkan diri. Terlalu sederhana, cenderung merendahkan kapasitas diri, tidak percaya diri, cenderung menarik diri dan pemalu.  </v>
      </c>
      <c r="I31" s="211"/>
      <c r="J31" s="211"/>
      <c r="K31" s="211"/>
      <c r="L31" s="211"/>
      <c r="M31" s="211"/>
      <c r="N31" s="2"/>
      <c r="O31" s="2"/>
      <c r="P31" s="2"/>
      <c r="Q31" s="2"/>
      <c r="R31" s="2"/>
      <c r="S31" s="2"/>
      <c r="T31" s="2"/>
      <c r="U31" s="2"/>
      <c r="V31" s="2"/>
      <c r="W31" s="2"/>
      <c r="X31" s="2"/>
      <c r="Y31" s="2"/>
      <c r="Z31" s="2"/>
      <c r="AA31" s="2"/>
      <c r="AB31" s="2"/>
    </row>
    <row r="32" spans="3:28" ht="60" customHeight="1" x14ac:dyDescent="0.25">
      <c r="C32" s="202" t="s">
        <v>48</v>
      </c>
      <c r="D32" s="98" t="s">
        <v>49</v>
      </c>
      <c r="E32" s="95" t="s">
        <v>50</v>
      </c>
      <c r="F32" s="96" t="s">
        <v>2</v>
      </c>
      <c r="G32" s="99">
        <f ca="1">INDEX(Data_Base_Response[],MATCH($F$6,Data_Base_Response[Nama],0),MATCH($E32,Data_Base_Response[#Headers],0))</f>
        <v>3</v>
      </c>
      <c r="H32" s="212" t="str">
        <f ca="1">INDEX(Data_Base_Response[],MATCH($F$6,Data_Base_Response[Nama],0),MATCH($D32,Data_Base_Response[#Headers],0))</f>
        <v xml:space="preserve">Terbuka, mudah mengungkap pendapat atau perasaannya menge- nai suatu hal kepada org lain </v>
      </c>
      <c r="I32" s="213"/>
      <c r="J32" s="213"/>
      <c r="K32" s="213"/>
      <c r="L32" s="213"/>
      <c r="M32" s="213"/>
      <c r="N32" s="2"/>
      <c r="O32" s="2"/>
      <c r="P32" s="2"/>
      <c r="Q32" s="2"/>
      <c r="R32" s="2"/>
      <c r="S32" s="2"/>
      <c r="T32" s="2"/>
      <c r="U32" s="2"/>
      <c r="V32" s="2"/>
      <c r="W32" s="2"/>
      <c r="X32" s="2"/>
      <c r="Y32" s="2"/>
      <c r="Z32" s="2"/>
      <c r="AA32" s="2"/>
      <c r="AB32" s="2"/>
    </row>
    <row r="33" spans="3:28" ht="60" customHeight="1" x14ac:dyDescent="0.25">
      <c r="C33" s="203"/>
      <c r="D33" s="98" t="s">
        <v>51</v>
      </c>
      <c r="E33" s="95" t="s">
        <v>52</v>
      </c>
      <c r="F33" s="96" t="s">
        <v>2</v>
      </c>
      <c r="G33" s="99">
        <f ca="1">INDEX(Data_Base_Response[],MATCH($F$6,Data_Base_Response[Nama],0),MATCH($E33,Data_Base_Response[#Headers],0))</f>
        <v>4</v>
      </c>
      <c r="H33" s="212" t="str">
        <f ca="1">INDEX(Data_Base_Response[],MATCH($F$6,Data_Base_Response[Nama],0),MATCH($D33,Data_Base_Response[#Headers],0))</f>
        <v xml:space="preserve">Tidak mencari atau menghindari konflik, mau mendengarkan pan- dangan orang lain tetapi dapat menjadi keras kepala saat memper- tahankan pandangannya.  </v>
      </c>
      <c r="I33" s="213"/>
      <c r="J33" s="213"/>
      <c r="K33" s="213"/>
      <c r="L33" s="213"/>
      <c r="M33" s="213"/>
      <c r="N33" s="2"/>
      <c r="O33" s="2"/>
      <c r="P33" s="2"/>
      <c r="Q33" s="2"/>
      <c r="R33" s="2"/>
      <c r="S33" s="2"/>
      <c r="T33" s="2"/>
      <c r="U33" s="2"/>
      <c r="V33" s="2"/>
      <c r="W33" s="2"/>
      <c r="X33" s="2"/>
      <c r="Y33" s="2"/>
      <c r="Z33" s="2"/>
      <c r="AA33" s="2"/>
      <c r="AB33" s="2"/>
    </row>
    <row r="34" spans="3:28" ht="60" customHeight="1" thickBot="1" x14ac:dyDescent="0.3">
      <c r="C34" s="204"/>
      <c r="D34" s="103" t="s">
        <v>53</v>
      </c>
      <c r="E34" s="104" t="s">
        <v>54</v>
      </c>
      <c r="F34" s="105" t="s">
        <v>2</v>
      </c>
      <c r="G34" s="106">
        <f ca="1">INDEX(Data_Base_Response[],MATCH($F$6,Data_Base_Response[Nama],0),MATCH($E34,Data_Base_Response[#Headers],0))</f>
        <v>6</v>
      </c>
      <c r="H34" s="210" t="str">
        <f ca="1">INDEX(Data_Base_Response[],MATCH($F$6,Data_Base_Response[Nama],0),MATCH($D34,Data_Base_Response[#Headers],0))</f>
        <v>Antusias terhadap perubahan dan akan mencari hal-hal baru, tetapi masih selektif (menilai kemanfaatannya)</v>
      </c>
      <c r="I34" s="211"/>
      <c r="J34" s="211"/>
      <c r="K34" s="211"/>
      <c r="L34" s="211"/>
      <c r="M34" s="211"/>
      <c r="N34" s="2"/>
      <c r="O34" s="2"/>
      <c r="P34" s="2"/>
      <c r="Q34" s="2"/>
      <c r="R34" s="2"/>
      <c r="S34" s="2"/>
      <c r="T34" s="2"/>
      <c r="U34" s="2"/>
      <c r="V34" s="2"/>
      <c r="W34" s="2"/>
      <c r="X34" s="2"/>
      <c r="Y34" s="2"/>
      <c r="Z34" s="2"/>
      <c r="AA34" s="2"/>
      <c r="AB34" s="2"/>
    </row>
    <row r="35" spans="3:28" ht="12.75" customHeight="1" x14ac:dyDescent="0.25">
      <c r="C35" s="111"/>
      <c r="D35" s="92"/>
      <c r="E35" s="112"/>
      <c r="F35" s="113"/>
      <c r="G35" s="114"/>
      <c r="H35" s="114"/>
      <c r="I35" s="114"/>
      <c r="J35" s="114"/>
      <c r="K35" s="114"/>
      <c r="L35" s="114"/>
      <c r="M35" s="71"/>
      <c r="N35" s="2"/>
      <c r="O35" s="2"/>
      <c r="P35" s="2"/>
      <c r="Q35" s="2"/>
      <c r="R35" s="2"/>
      <c r="S35" s="2"/>
      <c r="T35" s="2"/>
      <c r="U35" s="2"/>
      <c r="V35" s="2"/>
      <c r="W35" s="2"/>
      <c r="X35" s="2"/>
      <c r="Y35" s="2"/>
      <c r="Z35" s="2"/>
      <c r="AA35" s="2"/>
      <c r="AB35" s="2"/>
    </row>
    <row r="36" spans="3:28" ht="12.75" customHeight="1" x14ac:dyDescent="0.25">
      <c r="C36" s="8"/>
      <c r="D36" s="6"/>
      <c r="E36" s="9"/>
      <c r="F36" s="10"/>
      <c r="G36" s="11"/>
      <c r="H36" s="11"/>
      <c r="I36" s="11"/>
      <c r="J36" s="11"/>
      <c r="K36" s="11"/>
      <c r="L36" s="11"/>
      <c r="M36" s="12"/>
      <c r="N36" s="2"/>
      <c r="O36" s="2"/>
      <c r="P36" s="2"/>
      <c r="Q36" s="2"/>
      <c r="R36" s="2"/>
      <c r="S36" s="2"/>
      <c r="T36" s="2"/>
      <c r="U36" s="2"/>
      <c r="V36" s="2"/>
      <c r="W36" s="2"/>
      <c r="X36" s="2"/>
      <c r="Y36" s="2"/>
      <c r="Z36" s="2"/>
      <c r="AA36" s="2"/>
      <c r="AB36" s="2"/>
    </row>
    <row r="37" spans="3:28" ht="12.75" customHeight="1" x14ac:dyDescent="0.25">
      <c r="C37" s="8"/>
      <c r="D37" s="6"/>
      <c r="E37" s="9"/>
      <c r="F37" s="10"/>
      <c r="G37" s="11"/>
      <c r="H37" s="11"/>
      <c r="I37" s="11"/>
      <c r="J37" s="11"/>
      <c r="K37" s="11"/>
      <c r="L37" s="11"/>
      <c r="M37" s="12"/>
      <c r="N37" s="2"/>
      <c r="O37" s="2"/>
      <c r="P37" s="2"/>
      <c r="Q37" s="2"/>
      <c r="R37" s="2"/>
      <c r="S37" s="2"/>
      <c r="T37" s="2"/>
      <c r="U37" s="2"/>
      <c r="V37" s="2"/>
      <c r="W37" s="2"/>
      <c r="X37" s="2"/>
      <c r="Y37" s="2"/>
      <c r="Z37" s="2"/>
      <c r="AA37" s="2"/>
      <c r="AB37" s="2"/>
    </row>
    <row r="38" spans="3:28" ht="12.75" customHeight="1" x14ac:dyDescent="0.25">
      <c r="C38" s="13"/>
      <c r="D38" s="6"/>
      <c r="E38" s="10"/>
      <c r="F38" s="10"/>
      <c r="G38" s="11"/>
      <c r="H38" s="11"/>
      <c r="I38" s="11"/>
      <c r="J38" s="11"/>
      <c r="K38" s="11"/>
      <c r="L38" s="11"/>
      <c r="M38" s="12"/>
      <c r="N38" s="2"/>
      <c r="O38" s="2"/>
      <c r="P38" s="2"/>
      <c r="Q38" s="2"/>
      <c r="R38" s="2"/>
      <c r="S38" s="2"/>
      <c r="T38" s="2"/>
      <c r="U38" s="2"/>
      <c r="V38" s="2"/>
      <c r="W38" s="2"/>
      <c r="X38" s="2"/>
      <c r="Y38" s="2"/>
      <c r="Z38" s="2"/>
      <c r="AA38" s="2"/>
      <c r="AB38" s="2"/>
    </row>
    <row r="39" spans="3:28" ht="12.75" customHeight="1" x14ac:dyDescent="0.25">
      <c r="C39" s="5"/>
      <c r="D39" s="6"/>
      <c r="E39" s="10"/>
      <c r="F39" s="7"/>
      <c r="G39" s="11"/>
      <c r="H39" s="11"/>
      <c r="I39" s="11"/>
      <c r="J39" s="11"/>
      <c r="K39" s="11"/>
      <c r="L39" s="11"/>
      <c r="M39" s="12"/>
      <c r="N39" s="2"/>
      <c r="O39" s="2"/>
      <c r="P39" s="2"/>
      <c r="Q39" s="2"/>
      <c r="R39" s="2"/>
      <c r="S39" s="2"/>
      <c r="T39" s="2"/>
      <c r="U39" s="2"/>
      <c r="V39" s="2"/>
      <c r="W39" s="2"/>
      <c r="X39" s="2"/>
      <c r="Y39" s="2"/>
      <c r="Z39" s="2"/>
      <c r="AA39" s="2"/>
      <c r="AB39" s="2"/>
    </row>
    <row r="40" spans="3:28" ht="12.75" customHeight="1" x14ac:dyDescent="0.25">
      <c r="C40" s="5"/>
      <c r="D40" s="6"/>
      <c r="E40" s="10"/>
      <c r="F40" s="7"/>
      <c r="G40" s="11"/>
      <c r="H40" s="11"/>
      <c r="I40" s="11"/>
      <c r="J40" s="11"/>
      <c r="K40" s="11"/>
      <c r="L40" s="11"/>
      <c r="M40" s="12"/>
      <c r="N40" s="2"/>
      <c r="O40" s="2"/>
      <c r="P40" s="2"/>
      <c r="Q40" s="2"/>
      <c r="R40" s="2"/>
      <c r="S40" s="2"/>
      <c r="T40" s="2"/>
      <c r="U40" s="2"/>
      <c r="V40" s="2"/>
      <c r="W40" s="2"/>
      <c r="X40" s="2"/>
      <c r="Y40" s="2"/>
      <c r="Z40" s="2"/>
      <c r="AA40" s="2"/>
      <c r="AB40" s="2"/>
    </row>
    <row r="41" spans="3:28" ht="12.75" customHeight="1" x14ac:dyDescent="0.25">
      <c r="C41" s="5"/>
      <c r="D41" s="6"/>
      <c r="E41" s="10"/>
      <c r="F41" s="7"/>
      <c r="G41" s="11"/>
      <c r="H41" s="11"/>
      <c r="I41" s="11"/>
      <c r="J41" s="11"/>
      <c r="K41" s="11"/>
      <c r="L41" s="11"/>
      <c r="M41" s="12"/>
      <c r="N41" s="2"/>
      <c r="O41" s="2"/>
      <c r="P41" s="2"/>
      <c r="Q41" s="2"/>
      <c r="R41" s="2"/>
      <c r="S41" s="2"/>
      <c r="T41" s="2"/>
      <c r="U41" s="2"/>
      <c r="V41" s="2"/>
      <c r="W41" s="2"/>
      <c r="X41" s="2"/>
      <c r="Y41" s="2"/>
      <c r="Z41" s="2"/>
      <c r="AA41" s="2"/>
      <c r="AB41" s="2"/>
    </row>
    <row r="42" spans="3:28" ht="12.75" customHeight="1" x14ac:dyDescent="0.25">
      <c r="C42" s="5"/>
      <c r="D42" s="6"/>
      <c r="E42" s="10"/>
      <c r="F42" s="7"/>
      <c r="G42" s="11"/>
      <c r="H42" s="11"/>
      <c r="I42" s="11"/>
      <c r="J42" s="11"/>
      <c r="K42" s="11"/>
      <c r="L42" s="11"/>
      <c r="M42" s="12"/>
      <c r="N42" s="2"/>
      <c r="O42" s="2"/>
      <c r="P42" s="2"/>
      <c r="Q42" s="2"/>
      <c r="R42" s="2"/>
      <c r="S42" s="2"/>
      <c r="T42" s="2"/>
      <c r="U42" s="2"/>
      <c r="V42" s="2"/>
      <c r="W42" s="2"/>
      <c r="X42" s="2"/>
      <c r="Y42" s="2"/>
      <c r="Z42" s="2"/>
      <c r="AA42" s="2"/>
      <c r="AB42" s="2"/>
    </row>
    <row r="43" spans="3:28" ht="12.75" customHeight="1" x14ac:dyDescent="0.25">
      <c r="C43" s="5"/>
      <c r="D43" s="6"/>
      <c r="E43" s="10"/>
      <c r="F43" s="7"/>
      <c r="G43" s="11"/>
      <c r="H43" s="11"/>
      <c r="I43" s="11"/>
      <c r="J43" s="11"/>
      <c r="K43" s="11"/>
      <c r="L43" s="11"/>
      <c r="M43" s="12"/>
      <c r="N43" s="2"/>
      <c r="O43" s="2"/>
      <c r="P43" s="2"/>
      <c r="Q43" s="2"/>
      <c r="R43" s="2"/>
      <c r="S43" s="2"/>
      <c r="T43" s="2"/>
      <c r="U43" s="2"/>
      <c r="V43" s="2"/>
      <c r="W43" s="2"/>
      <c r="X43" s="2"/>
      <c r="Y43" s="2"/>
      <c r="Z43" s="2"/>
      <c r="AA43" s="2"/>
      <c r="AB43" s="2"/>
    </row>
    <row r="44" spans="3:28" ht="12.75" customHeight="1" x14ac:dyDescent="0.25">
      <c r="C44" s="5"/>
      <c r="D44" s="6"/>
      <c r="E44" s="10"/>
      <c r="F44" s="7"/>
      <c r="G44" s="11"/>
      <c r="H44" s="11"/>
      <c r="I44" s="11"/>
      <c r="J44" s="11"/>
      <c r="K44" s="11"/>
      <c r="L44" s="11"/>
      <c r="M44" s="12"/>
      <c r="N44" s="2"/>
      <c r="O44" s="2"/>
      <c r="P44" s="2"/>
      <c r="Q44" s="2"/>
      <c r="R44" s="2"/>
      <c r="S44" s="2"/>
      <c r="T44" s="2"/>
      <c r="U44" s="2"/>
      <c r="V44" s="2"/>
      <c r="W44" s="2"/>
      <c r="X44" s="2"/>
      <c r="Y44" s="2"/>
      <c r="Z44" s="2"/>
      <c r="AA44" s="2"/>
      <c r="AB44" s="2"/>
    </row>
    <row r="45" spans="3:28" ht="12.75" customHeight="1" x14ac:dyDescent="0.25">
      <c r="C45" s="5"/>
      <c r="D45" s="6"/>
      <c r="E45" s="10"/>
      <c r="F45" s="7"/>
      <c r="G45" s="11"/>
      <c r="H45" s="11"/>
      <c r="I45" s="11"/>
      <c r="J45" s="11"/>
      <c r="K45" s="11"/>
      <c r="L45" s="11"/>
      <c r="M45" s="12"/>
      <c r="N45" s="2"/>
      <c r="O45" s="2"/>
      <c r="P45" s="2"/>
      <c r="Q45" s="2"/>
      <c r="R45" s="2"/>
      <c r="S45" s="2"/>
      <c r="T45" s="2"/>
      <c r="U45" s="2"/>
      <c r="V45" s="2"/>
      <c r="W45" s="2"/>
      <c r="X45" s="2"/>
      <c r="Y45" s="2"/>
      <c r="Z45" s="2"/>
      <c r="AA45" s="2"/>
      <c r="AB45" s="2"/>
    </row>
    <row r="46" spans="3:28" ht="12.75" customHeight="1" x14ac:dyDescent="0.25">
      <c r="C46" s="5"/>
      <c r="D46" s="6"/>
      <c r="E46" s="10"/>
      <c r="F46" s="7"/>
      <c r="G46" s="11"/>
      <c r="H46" s="11"/>
      <c r="I46" s="11"/>
      <c r="J46" s="11"/>
      <c r="K46" s="11"/>
      <c r="L46" s="11"/>
      <c r="M46" s="12"/>
      <c r="N46" s="2"/>
      <c r="O46" s="2"/>
      <c r="P46" s="2"/>
      <c r="Q46" s="2"/>
      <c r="R46" s="2"/>
      <c r="S46" s="2"/>
      <c r="T46" s="2"/>
      <c r="U46" s="2"/>
      <c r="V46" s="2"/>
      <c r="W46" s="2"/>
      <c r="X46" s="2"/>
      <c r="Y46" s="2"/>
      <c r="Z46" s="2"/>
      <c r="AA46" s="2"/>
      <c r="AB46" s="2"/>
    </row>
    <row r="47" spans="3:28" ht="12.75" customHeight="1" x14ac:dyDescent="0.25">
      <c r="C47" s="5"/>
      <c r="D47" s="6"/>
      <c r="E47" s="10"/>
      <c r="F47" s="7"/>
      <c r="G47" s="11"/>
      <c r="H47" s="11"/>
      <c r="I47" s="11"/>
      <c r="J47" s="11"/>
      <c r="K47" s="11"/>
      <c r="L47" s="11"/>
      <c r="M47" s="12"/>
      <c r="N47" s="2"/>
      <c r="O47" s="2"/>
      <c r="P47" s="2"/>
      <c r="Q47" s="2"/>
      <c r="R47" s="2"/>
      <c r="S47" s="2"/>
      <c r="T47" s="2"/>
      <c r="U47" s="2"/>
      <c r="V47" s="2"/>
      <c r="W47" s="2"/>
      <c r="X47" s="2"/>
      <c r="Y47" s="2"/>
      <c r="Z47" s="2"/>
      <c r="AA47" s="2"/>
      <c r="AB47" s="2"/>
    </row>
    <row r="48" spans="3:28" ht="12.75" customHeight="1" x14ac:dyDescent="0.25">
      <c r="C48" s="5"/>
      <c r="D48" s="6"/>
      <c r="E48" s="10"/>
      <c r="F48" s="7"/>
      <c r="G48" s="11"/>
      <c r="H48" s="11"/>
      <c r="I48" s="11"/>
      <c r="J48" s="11"/>
      <c r="K48" s="11"/>
      <c r="L48" s="11"/>
      <c r="M48" s="12"/>
      <c r="N48" s="2"/>
      <c r="O48" s="2"/>
      <c r="P48" s="2"/>
      <c r="Q48" s="2"/>
      <c r="R48" s="2"/>
      <c r="S48" s="2"/>
      <c r="T48" s="2"/>
      <c r="U48" s="2"/>
      <c r="V48" s="2"/>
      <c r="W48" s="2"/>
      <c r="X48" s="2"/>
      <c r="Y48" s="2"/>
      <c r="Z48" s="2"/>
      <c r="AA48" s="2"/>
      <c r="AB48" s="2"/>
    </row>
    <row r="49" spans="3:28" ht="12.75" customHeight="1" x14ac:dyDescent="0.25">
      <c r="C49" s="5"/>
      <c r="D49" s="6"/>
      <c r="E49" s="10"/>
      <c r="F49" s="7"/>
      <c r="G49" s="11"/>
      <c r="H49" s="11"/>
      <c r="I49" s="11"/>
      <c r="J49" s="11"/>
      <c r="K49" s="11"/>
      <c r="L49" s="11"/>
      <c r="M49" s="12"/>
      <c r="N49" s="2"/>
      <c r="O49" s="2"/>
      <c r="P49" s="2"/>
      <c r="Q49" s="2"/>
      <c r="R49" s="2"/>
      <c r="S49" s="2"/>
      <c r="T49" s="2"/>
      <c r="U49" s="2"/>
      <c r="V49" s="2"/>
      <c r="W49" s="2"/>
      <c r="X49" s="2"/>
      <c r="Y49" s="2"/>
      <c r="Z49" s="2"/>
      <c r="AA49" s="2"/>
      <c r="AB49" s="2"/>
    </row>
    <row r="50" spans="3:28" ht="12.75" customHeight="1" x14ac:dyDescent="0.25">
      <c r="C50" s="5"/>
      <c r="D50" s="6"/>
      <c r="E50" s="10"/>
      <c r="F50" s="7"/>
      <c r="G50" s="11"/>
      <c r="H50" s="11"/>
      <c r="I50" s="11"/>
      <c r="J50" s="11"/>
      <c r="K50" s="11"/>
      <c r="L50" s="11"/>
      <c r="M50" s="12"/>
      <c r="N50" s="2"/>
      <c r="O50" s="2"/>
      <c r="P50" s="2"/>
      <c r="Q50" s="2"/>
      <c r="R50" s="2"/>
      <c r="S50" s="2"/>
      <c r="T50" s="2"/>
      <c r="U50" s="2"/>
      <c r="V50" s="2"/>
      <c r="W50" s="2"/>
      <c r="X50" s="2"/>
      <c r="Y50" s="2"/>
      <c r="Z50" s="2"/>
      <c r="AA50" s="2"/>
      <c r="AB50" s="2"/>
    </row>
    <row r="51" spans="3:28" ht="12.75" customHeight="1" x14ac:dyDescent="0.25">
      <c r="C51" s="5"/>
      <c r="D51" s="6"/>
      <c r="E51" s="10"/>
      <c r="F51" s="7"/>
      <c r="G51" s="11"/>
      <c r="H51" s="11"/>
      <c r="I51" s="11"/>
      <c r="J51" s="11"/>
      <c r="K51" s="11"/>
      <c r="L51" s="11"/>
      <c r="M51" s="12"/>
      <c r="N51" s="2"/>
      <c r="O51" s="2"/>
      <c r="P51" s="2"/>
      <c r="Q51" s="2"/>
      <c r="R51" s="2"/>
      <c r="S51" s="2"/>
      <c r="T51" s="2"/>
      <c r="U51" s="2"/>
      <c r="V51" s="2"/>
      <c r="W51" s="2"/>
      <c r="X51" s="2"/>
      <c r="Y51" s="2"/>
      <c r="Z51" s="2"/>
      <c r="AA51" s="2"/>
      <c r="AB51" s="2"/>
    </row>
    <row r="52" spans="3:28" ht="12.75" customHeight="1" x14ac:dyDescent="0.25">
      <c r="C52" s="5"/>
      <c r="D52" s="6"/>
      <c r="E52" s="10"/>
      <c r="F52" s="7"/>
      <c r="G52" s="11"/>
      <c r="H52" s="11"/>
      <c r="I52" s="11"/>
      <c r="J52" s="11"/>
      <c r="K52" s="11"/>
      <c r="L52" s="11"/>
      <c r="M52" s="12"/>
      <c r="N52" s="2"/>
      <c r="O52" s="2"/>
      <c r="P52" s="2"/>
      <c r="Q52" s="2"/>
      <c r="R52" s="2"/>
      <c r="S52" s="2"/>
      <c r="T52" s="2"/>
      <c r="U52" s="2"/>
      <c r="V52" s="2"/>
      <c r="W52" s="2"/>
      <c r="X52" s="2"/>
      <c r="Y52" s="2"/>
      <c r="Z52" s="2"/>
      <c r="AA52" s="2"/>
      <c r="AB52" s="2"/>
    </row>
    <row r="53" spans="3:28" ht="12.75" customHeight="1" x14ac:dyDescent="0.25">
      <c r="C53" s="5"/>
      <c r="D53" s="6"/>
      <c r="E53" s="10"/>
      <c r="F53" s="7"/>
      <c r="G53" s="11"/>
      <c r="H53" s="11"/>
      <c r="I53" s="11"/>
      <c r="J53" s="11"/>
      <c r="K53" s="11"/>
      <c r="L53" s="11"/>
      <c r="M53" s="12"/>
      <c r="N53" s="2"/>
      <c r="O53" s="2"/>
      <c r="P53" s="2"/>
      <c r="Q53" s="2"/>
      <c r="R53" s="2"/>
      <c r="S53" s="2"/>
      <c r="T53" s="2"/>
      <c r="U53" s="2"/>
      <c r="V53" s="2"/>
      <c r="W53" s="2"/>
      <c r="X53" s="2"/>
      <c r="Y53" s="2"/>
      <c r="Z53" s="2"/>
      <c r="AA53" s="2"/>
      <c r="AB53" s="2"/>
    </row>
    <row r="54" spans="3:28" ht="12.75" customHeight="1" x14ac:dyDescent="0.25">
      <c r="C54" s="5"/>
      <c r="D54" s="6"/>
      <c r="E54" s="10"/>
      <c r="F54" s="7"/>
      <c r="G54" s="11"/>
      <c r="H54" s="11"/>
      <c r="I54" s="11"/>
      <c r="J54" s="11"/>
      <c r="K54" s="11"/>
      <c r="L54" s="11"/>
      <c r="M54" s="12"/>
      <c r="N54" s="2"/>
      <c r="O54" s="2"/>
      <c r="P54" s="2"/>
      <c r="Q54" s="2"/>
      <c r="R54" s="2"/>
      <c r="S54" s="2"/>
      <c r="T54" s="2"/>
      <c r="U54" s="2"/>
      <c r="V54" s="2"/>
      <c r="W54" s="2"/>
      <c r="X54" s="2"/>
      <c r="Y54" s="2"/>
      <c r="Z54" s="2"/>
      <c r="AA54" s="2"/>
      <c r="AB54" s="2"/>
    </row>
    <row r="55" spans="3:28" ht="12.75" customHeight="1" x14ac:dyDescent="0.25">
      <c r="C55" s="5"/>
      <c r="D55" s="6"/>
      <c r="E55" s="10"/>
      <c r="F55" s="7"/>
      <c r="G55" s="11"/>
      <c r="H55" s="11"/>
      <c r="I55" s="11"/>
      <c r="J55" s="11"/>
      <c r="K55" s="11"/>
      <c r="L55" s="11"/>
      <c r="M55" s="12"/>
      <c r="N55" s="2"/>
      <c r="O55" s="2"/>
      <c r="P55" s="2"/>
      <c r="Q55" s="2"/>
      <c r="R55" s="2"/>
      <c r="S55" s="2"/>
      <c r="T55" s="2"/>
      <c r="U55" s="2"/>
      <c r="V55" s="2"/>
      <c r="W55" s="2"/>
      <c r="X55" s="2"/>
      <c r="Y55" s="2"/>
      <c r="Z55" s="2"/>
      <c r="AA55" s="2"/>
      <c r="AB55" s="2"/>
    </row>
    <row r="56" spans="3:28" ht="12.75" customHeight="1" x14ac:dyDescent="0.25">
      <c r="C56" s="5"/>
      <c r="D56" s="6"/>
      <c r="E56" s="10"/>
      <c r="F56" s="7"/>
      <c r="G56" s="11"/>
      <c r="H56" s="11"/>
      <c r="I56" s="11"/>
      <c r="J56" s="11"/>
      <c r="K56" s="11"/>
      <c r="L56" s="11"/>
      <c r="M56" s="12"/>
      <c r="N56" s="2"/>
      <c r="O56" s="2"/>
      <c r="P56" s="2"/>
      <c r="Q56" s="2"/>
      <c r="R56" s="2"/>
      <c r="S56" s="2"/>
      <c r="T56" s="2"/>
      <c r="U56" s="2"/>
      <c r="V56" s="2"/>
      <c r="W56" s="2"/>
      <c r="X56" s="2"/>
      <c r="Y56" s="2"/>
      <c r="Z56" s="2"/>
      <c r="AA56" s="2"/>
      <c r="AB56" s="2"/>
    </row>
    <row r="57" spans="3:28" ht="12.75" customHeight="1" x14ac:dyDescent="0.25">
      <c r="C57" s="5"/>
      <c r="D57" s="6"/>
      <c r="E57" s="10"/>
      <c r="F57" s="7"/>
      <c r="G57" s="11"/>
      <c r="H57" s="11"/>
      <c r="I57" s="11"/>
      <c r="J57" s="11"/>
      <c r="K57" s="11"/>
      <c r="L57" s="11"/>
      <c r="M57" s="12"/>
      <c r="N57" s="2"/>
      <c r="O57" s="2"/>
      <c r="P57" s="2"/>
      <c r="Q57" s="2"/>
      <c r="R57" s="2"/>
      <c r="S57" s="2"/>
      <c r="T57" s="2"/>
      <c r="U57" s="2"/>
      <c r="V57" s="2"/>
      <c r="W57" s="2"/>
      <c r="X57" s="2"/>
      <c r="Y57" s="2"/>
      <c r="Z57" s="2"/>
      <c r="AA57" s="2"/>
      <c r="AB57" s="2"/>
    </row>
    <row r="58" spans="3:28" ht="12.75" customHeight="1" x14ac:dyDescent="0.25">
      <c r="C58" s="5"/>
      <c r="D58" s="6"/>
      <c r="E58" s="10"/>
      <c r="F58" s="7"/>
      <c r="G58" s="11"/>
      <c r="H58" s="11"/>
      <c r="I58" s="11"/>
      <c r="J58" s="11"/>
      <c r="K58" s="11"/>
      <c r="L58" s="11"/>
      <c r="M58" s="12"/>
      <c r="N58" s="2"/>
      <c r="O58" s="2"/>
      <c r="P58" s="2"/>
      <c r="Q58" s="2"/>
      <c r="R58" s="2"/>
      <c r="S58" s="2"/>
      <c r="T58" s="2"/>
      <c r="U58" s="2"/>
      <c r="V58" s="2"/>
      <c r="W58" s="2"/>
      <c r="X58" s="2"/>
      <c r="Y58" s="2"/>
      <c r="Z58" s="2"/>
      <c r="AA58" s="2"/>
      <c r="AB58" s="2"/>
    </row>
    <row r="59" spans="3:28" ht="12.75" customHeight="1" x14ac:dyDescent="0.25">
      <c r="C59" s="5"/>
      <c r="D59" s="6"/>
      <c r="E59" s="10"/>
      <c r="F59" s="7"/>
      <c r="G59" s="11"/>
      <c r="H59" s="11"/>
      <c r="I59" s="11"/>
      <c r="J59" s="11"/>
      <c r="K59" s="11"/>
      <c r="L59" s="11"/>
      <c r="M59" s="12"/>
      <c r="N59" s="2"/>
      <c r="O59" s="2"/>
      <c r="P59" s="2"/>
      <c r="Q59" s="2"/>
      <c r="R59" s="2"/>
      <c r="S59" s="2"/>
      <c r="T59" s="2"/>
      <c r="U59" s="2"/>
      <c r="V59" s="2"/>
      <c r="W59" s="2"/>
      <c r="X59" s="2"/>
      <c r="Y59" s="2"/>
      <c r="Z59" s="2"/>
      <c r="AA59" s="2"/>
      <c r="AB59" s="2"/>
    </row>
    <row r="60" spans="3:28" ht="12.75" customHeight="1" x14ac:dyDescent="0.25">
      <c r="C60" s="5"/>
      <c r="D60" s="6"/>
      <c r="E60" s="10"/>
      <c r="F60" s="7"/>
      <c r="G60" s="11"/>
      <c r="H60" s="11"/>
      <c r="I60" s="11"/>
      <c r="J60" s="11"/>
      <c r="K60" s="11"/>
      <c r="L60" s="11"/>
      <c r="M60" s="12"/>
      <c r="N60" s="2"/>
      <c r="O60" s="2"/>
      <c r="P60" s="2"/>
      <c r="Q60" s="2"/>
      <c r="R60" s="2"/>
      <c r="S60" s="2"/>
      <c r="T60" s="2"/>
      <c r="U60" s="2"/>
      <c r="V60" s="2"/>
      <c r="W60" s="2"/>
      <c r="X60" s="2"/>
      <c r="Y60" s="2"/>
      <c r="Z60" s="2"/>
      <c r="AA60" s="2"/>
      <c r="AB60" s="2"/>
    </row>
    <row r="61" spans="3:28" ht="12.75" customHeight="1" x14ac:dyDescent="0.25">
      <c r="C61" s="5"/>
      <c r="D61" s="6"/>
      <c r="E61" s="10"/>
      <c r="F61" s="7"/>
      <c r="G61" s="11"/>
      <c r="H61" s="11"/>
      <c r="I61" s="11"/>
      <c r="J61" s="11"/>
      <c r="K61" s="11"/>
      <c r="L61" s="11"/>
      <c r="M61" s="12"/>
      <c r="N61" s="2"/>
      <c r="O61" s="2"/>
      <c r="P61" s="2"/>
      <c r="Q61" s="2"/>
      <c r="R61" s="2"/>
      <c r="S61" s="2"/>
      <c r="T61" s="2"/>
      <c r="U61" s="2"/>
      <c r="V61" s="2"/>
      <c r="W61" s="2"/>
      <c r="X61" s="2"/>
      <c r="Y61" s="2"/>
      <c r="Z61" s="2"/>
      <c r="AA61" s="2"/>
      <c r="AB61" s="2"/>
    </row>
    <row r="62" spans="3:28" ht="12.75" customHeight="1" x14ac:dyDescent="0.25">
      <c r="C62" s="5"/>
      <c r="D62" s="6"/>
      <c r="E62" s="10"/>
      <c r="F62" s="7"/>
      <c r="G62" s="11"/>
      <c r="H62" s="11"/>
      <c r="I62" s="11"/>
      <c r="J62" s="11"/>
      <c r="K62" s="11"/>
      <c r="L62" s="11"/>
      <c r="M62" s="12"/>
      <c r="N62" s="2"/>
      <c r="O62" s="2"/>
      <c r="P62" s="2"/>
      <c r="Q62" s="2"/>
      <c r="R62" s="2"/>
      <c r="S62" s="2"/>
      <c r="T62" s="2"/>
      <c r="U62" s="2"/>
      <c r="V62" s="2"/>
      <c r="W62" s="2"/>
      <c r="X62" s="2"/>
      <c r="Y62" s="2"/>
      <c r="Z62" s="2"/>
      <c r="AA62" s="2"/>
      <c r="AB62" s="2"/>
    </row>
    <row r="63" spans="3:28" ht="12.75" customHeight="1" x14ac:dyDescent="0.25">
      <c r="C63" s="5"/>
      <c r="D63" s="6"/>
      <c r="E63" s="10"/>
      <c r="F63" s="7"/>
      <c r="G63" s="11"/>
      <c r="H63" s="11"/>
      <c r="I63" s="11"/>
      <c r="J63" s="11"/>
      <c r="K63" s="11"/>
      <c r="L63" s="11"/>
      <c r="M63" s="12"/>
      <c r="N63" s="2"/>
      <c r="O63" s="2"/>
      <c r="P63" s="2"/>
      <c r="Q63" s="2"/>
      <c r="R63" s="2"/>
      <c r="S63" s="2"/>
      <c r="T63" s="2"/>
      <c r="U63" s="2"/>
      <c r="V63" s="2"/>
      <c r="W63" s="2"/>
      <c r="X63" s="2"/>
      <c r="Y63" s="2"/>
      <c r="Z63" s="2"/>
      <c r="AA63" s="2"/>
      <c r="AB63" s="2"/>
    </row>
    <row r="64" spans="3:28" ht="12.75" customHeight="1" x14ac:dyDescent="0.25">
      <c r="C64" s="5"/>
      <c r="D64" s="6"/>
      <c r="E64" s="10"/>
      <c r="F64" s="7"/>
      <c r="G64" s="11"/>
      <c r="H64" s="11"/>
      <c r="I64" s="11"/>
      <c r="J64" s="11"/>
      <c r="K64" s="11"/>
      <c r="L64" s="11"/>
      <c r="M64" s="12"/>
      <c r="N64" s="2"/>
      <c r="O64" s="2"/>
      <c r="P64" s="2"/>
      <c r="Q64" s="2"/>
      <c r="R64" s="2"/>
      <c r="S64" s="2"/>
      <c r="T64" s="2"/>
      <c r="U64" s="2"/>
      <c r="V64" s="2"/>
      <c r="W64" s="2"/>
      <c r="X64" s="2"/>
      <c r="Y64" s="2"/>
      <c r="Z64" s="2"/>
      <c r="AA64" s="2"/>
      <c r="AB64" s="2"/>
    </row>
    <row r="65" spans="3:28" ht="12.75" customHeight="1" x14ac:dyDescent="0.25">
      <c r="C65" s="5"/>
      <c r="D65" s="6"/>
      <c r="E65" s="10"/>
      <c r="F65" s="7"/>
      <c r="G65" s="11"/>
      <c r="H65" s="11"/>
      <c r="I65" s="11"/>
      <c r="J65" s="11"/>
      <c r="K65" s="11"/>
      <c r="L65" s="11"/>
      <c r="M65" s="12"/>
      <c r="N65" s="2"/>
      <c r="O65" s="2"/>
      <c r="P65" s="2"/>
      <c r="Q65" s="2"/>
      <c r="R65" s="2"/>
      <c r="S65" s="2"/>
      <c r="T65" s="2"/>
      <c r="U65" s="2"/>
      <c r="V65" s="2"/>
      <c r="W65" s="2"/>
      <c r="X65" s="2"/>
      <c r="Y65" s="2"/>
      <c r="Z65" s="2"/>
      <c r="AA65" s="2"/>
      <c r="AB65" s="2"/>
    </row>
    <row r="66" spans="3:28" ht="12.75" customHeight="1" x14ac:dyDescent="0.25">
      <c r="M66" s="12"/>
      <c r="N66" s="2"/>
      <c r="O66" s="2"/>
      <c r="P66" s="2"/>
      <c r="Q66" s="2"/>
      <c r="R66" s="2"/>
      <c r="S66" s="2"/>
      <c r="T66" s="2"/>
      <c r="U66" s="2"/>
      <c r="V66" s="2"/>
      <c r="W66" s="2"/>
      <c r="X66" s="2"/>
      <c r="Y66" s="2"/>
      <c r="Z66" s="2"/>
      <c r="AA66" s="2"/>
      <c r="AB66" s="2"/>
    </row>
    <row r="67" spans="3:28" ht="12.75" customHeight="1" x14ac:dyDescent="0.25">
      <c r="M67" s="12"/>
      <c r="N67" s="2"/>
      <c r="O67" s="2"/>
      <c r="P67" s="2"/>
      <c r="Q67" s="2"/>
      <c r="R67" s="2"/>
      <c r="S67" s="2"/>
      <c r="T67" s="2"/>
      <c r="U67" s="2"/>
      <c r="V67" s="2"/>
      <c r="W67" s="2"/>
      <c r="X67" s="2"/>
      <c r="Y67" s="2"/>
      <c r="Z67" s="2"/>
      <c r="AA67" s="2"/>
      <c r="AB67" s="2"/>
    </row>
    <row r="68" spans="3:28" ht="12.75" customHeight="1" x14ac:dyDescent="0.25">
      <c r="M68" s="12"/>
      <c r="N68" s="2"/>
      <c r="O68" s="2"/>
      <c r="P68" s="2"/>
      <c r="Q68" s="2"/>
      <c r="R68" s="2"/>
      <c r="S68" s="2"/>
      <c r="T68" s="2"/>
      <c r="U68" s="2"/>
      <c r="V68" s="2"/>
      <c r="W68" s="2"/>
      <c r="X68" s="2"/>
      <c r="Y68" s="2"/>
      <c r="Z68" s="2"/>
      <c r="AA68" s="2"/>
      <c r="AB68" s="2"/>
    </row>
    <row r="69" spans="3:28" ht="12.75" customHeight="1" x14ac:dyDescent="0.25">
      <c r="M69" s="12"/>
      <c r="N69" s="2"/>
      <c r="O69" s="2"/>
      <c r="P69" s="2"/>
      <c r="Q69" s="2"/>
      <c r="R69" s="2"/>
      <c r="S69" s="2"/>
      <c r="T69" s="2"/>
      <c r="U69" s="2"/>
      <c r="V69" s="2"/>
      <c r="W69" s="2"/>
      <c r="X69" s="2"/>
      <c r="Y69" s="2"/>
      <c r="Z69" s="2"/>
      <c r="AA69" s="2"/>
      <c r="AB69" s="2"/>
    </row>
    <row r="70" spans="3:28" ht="12.75" customHeight="1" x14ac:dyDescent="0.25">
      <c r="M70" s="12"/>
      <c r="N70" s="2"/>
      <c r="O70" s="2"/>
      <c r="P70" s="2"/>
      <c r="Q70" s="2"/>
      <c r="R70" s="2"/>
      <c r="S70" s="2"/>
      <c r="T70" s="2"/>
      <c r="U70" s="2"/>
      <c r="V70" s="2"/>
      <c r="W70" s="2"/>
      <c r="X70" s="2"/>
      <c r="Y70" s="2"/>
      <c r="Z70" s="2"/>
      <c r="AA70" s="2"/>
      <c r="AB70" s="2"/>
    </row>
    <row r="71" spans="3:28" ht="12.75" customHeight="1" x14ac:dyDescent="0.25">
      <c r="M71" s="12"/>
      <c r="N71" s="2"/>
      <c r="O71" s="2"/>
      <c r="P71" s="2"/>
      <c r="Q71" s="2"/>
      <c r="R71" s="2"/>
      <c r="S71" s="2"/>
      <c r="T71" s="2"/>
      <c r="U71" s="2"/>
      <c r="V71" s="2"/>
      <c r="W71" s="2"/>
      <c r="X71" s="2"/>
      <c r="Y71" s="2"/>
      <c r="Z71" s="2"/>
      <c r="AA71" s="2"/>
      <c r="AB71" s="2"/>
    </row>
    <row r="72" spans="3:28" ht="12.75" customHeight="1" x14ac:dyDescent="0.25">
      <c r="M72" s="12"/>
      <c r="N72" s="2"/>
      <c r="O72" s="2"/>
      <c r="P72" s="2"/>
      <c r="Q72" s="2"/>
      <c r="R72" s="2"/>
      <c r="S72" s="2"/>
      <c r="T72" s="2"/>
      <c r="U72" s="2"/>
      <c r="V72" s="2"/>
      <c r="W72" s="2"/>
      <c r="X72" s="2"/>
      <c r="Y72" s="2"/>
      <c r="Z72" s="2"/>
      <c r="AA72" s="2"/>
      <c r="AB72" s="2"/>
    </row>
    <row r="73" spans="3:28" ht="12.75" customHeight="1" x14ac:dyDescent="0.25">
      <c r="M73" s="12"/>
      <c r="N73" s="2"/>
      <c r="O73" s="2"/>
      <c r="P73" s="2"/>
      <c r="Q73" s="2"/>
      <c r="R73" s="2"/>
      <c r="S73" s="2"/>
      <c r="T73" s="2"/>
      <c r="U73" s="2"/>
      <c r="V73" s="2"/>
      <c r="W73" s="2"/>
      <c r="X73" s="2"/>
      <c r="Y73" s="2"/>
      <c r="Z73" s="2"/>
      <c r="AA73" s="2"/>
      <c r="AB73" s="2"/>
    </row>
    <row r="74" spans="3:28" ht="12.75" customHeight="1" x14ac:dyDescent="0.25">
      <c r="M74" s="12"/>
      <c r="N74" s="2"/>
      <c r="O74" s="2"/>
      <c r="P74" s="2"/>
      <c r="Q74" s="2"/>
      <c r="R74" s="2"/>
      <c r="S74" s="2"/>
      <c r="T74" s="2"/>
      <c r="U74" s="2"/>
      <c r="V74" s="2"/>
      <c r="W74" s="2"/>
      <c r="X74" s="2"/>
      <c r="Y74" s="2"/>
      <c r="Z74" s="2"/>
      <c r="AA74" s="2"/>
      <c r="AB74" s="2"/>
    </row>
    <row r="75" spans="3:28" ht="12.75" customHeight="1" x14ac:dyDescent="0.25">
      <c r="M75" s="12"/>
      <c r="N75" s="2"/>
      <c r="O75" s="2"/>
      <c r="P75" s="2"/>
      <c r="Q75" s="2"/>
      <c r="R75" s="2"/>
      <c r="S75" s="2"/>
      <c r="T75" s="2"/>
      <c r="U75" s="2"/>
      <c r="V75" s="2"/>
      <c r="W75" s="2"/>
      <c r="X75" s="2"/>
      <c r="Y75" s="2"/>
      <c r="Z75" s="2"/>
      <c r="AA75" s="2"/>
      <c r="AB75" s="2"/>
    </row>
    <row r="76" spans="3:28" ht="12.75" customHeight="1" x14ac:dyDescent="0.25">
      <c r="M76" s="12"/>
      <c r="N76" s="2"/>
      <c r="O76" s="2"/>
      <c r="P76" s="2"/>
      <c r="Q76" s="2"/>
      <c r="R76" s="2"/>
      <c r="S76" s="2"/>
      <c r="T76" s="2"/>
      <c r="U76" s="2"/>
      <c r="V76" s="2"/>
      <c r="W76" s="2"/>
      <c r="X76" s="2"/>
      <c r="Y76" s="2"/>
      <c r="Z76" s="2"/>
      <c r="AA76" s="2"/>
      <c r="AB76" s="2"/>
    </row>
    <row r="77" spans="3:28" ht="12.75" customHeight="1" x14ac:dyDescent="0.25">
      <c r="M77" s="12"/>
      <c r="N77" s="2"/>
      <c r="O77" s="2"/>
      <c r="P77" s="2"/>
      <c r="Q77" s="2"/>
      <c r="R77" s="2"/>
      <c r="S77" s="2"/>
      <c r="T77" s="2"/>
      <c r="U77" s="2"/>
      <c r="V77" s="2"/>
      <c r="W77" s="2"/>
      <c r="X77" s="2"/>
      <c r="Y77" s="2"/>
      <c r="Z77" s="2"/>
      <c r="AA77" s="2"/>
      <c r="AB77" s="2"/>
    </row>
    <row r="78" spans="3:28" ht="12.75" customHeight="1" x14ac:dyDescent="0.25">
      <c r="M78" s="12"/>
      <c r="N78" s="2"/>
      <c r="O78" s="2"/>
      <c r="P78" s="2"/>
      <c r="Q78" s="2"/>
      <c r="R78" s="2"/>
      <c r="S78" s="2"/>
      <c r="T78" s="2"/>
      <c r="U78" s="2"/>
      <c r="V78" s="2"/>
      <c r="W78" s="2"/>
      <c r="X78" s="2"/>
      <c r="Y78" s="2"/>
      <c r="Z78" s="2"/>
      <c r="AA78" s="2"/>
      <c r="AB78" s="2"/>
    </row>
    <row r="79" spans="3:28" ht="12.75" customHeight="1" x14ac:dyDescent="0.25">
      <c r="M79" s="12"/>
      <c r="N79" s="2"/>
      <c r="O79" s="2"/>
      <c r="P79" s="2"/>
      <c r="Q79" s="2"/>
      <c r="R79" s="2"/>
      <c r="S79" s="2"/>
      <c r="T79" s="2"/>
      <c r="U79" s="2"/>
      <c r="V79" s="2"/>
      <c r="W79" s="2"/>
      <c r="X79" s="2"/>
      <c r="Y79" s="2"/>
      <c r="Z79" s="2"/>
      <c r="AA79" s="2"/>
      <c r="AB79" s="2"/>
    </row>
    <row r="80" spans="3:28" ht="12.75" customHeight="1" x14ac:dyDescent="0.25">
      <c r="M80" s="12"/>
      <c r="N80" s="2"/>
      <c r="O80" s="2"/>
      <c r="P80" s="2"/>
      <c r="Q80" s="2"/>
      <c r="R80" s="2"/>
      <c r="S80" s="2"/>
      <c r="T80" s="2"/>
      <c r="U80" s="2"/>
      <c r="V80" s="2"/>
      <c r="W80" s="2"/>
      <c r="X80" s="2"/>
      <c r="Y80" s="2"/>
      <c r="Z80" s="2"/>
      <c r="AA80" s="2"/>
      <c r="AB80" s="2"/>
    </row>
    <row r="81" spans="3:28" ht="12.75" customHeight="1" x14ac:dyDescent="0.25">
      <c r="M81" s="12"/>
      <c r="N81" s="2"/>
      <c r="O81" s="2"/>
      <c r="P81" s="2"/>
      <c r="Q81" s="2"/>
      <c r="R81" s="2"/>
      <c r="S81" s="2"/>
      <c r="T81" s="2"/>
      <c r="U81" s="2"/>
      <c r="V81" s="2"/>
      <c r="W81" s="2"/>
      <c r="X81" s="2"/>
      <c r="Y81" s="2"/>
      <c r="Z81" s="2"/>
      <c r="AA81" s="2"/>
      <c r="AB81" s="2"/>
    </row>
    <row r="82" spans="3:28" ht="12.75" customHeight="1" x14ac:dyDescent="0.25">
      <c r="M82" s="12"/>
      <c r="N82" s="2"/>
      <c r="O82" s="2"/>
      <c r="P82" s="2"/>
      <c r="Q82" s="2"/>
      <c r="R82" s="2"/>
      <c r="S82" s="2"/>
      <c r="T82" s="2"/>
      <c r="U82" s="2"/>
      <c r="V82" s="2"/>
      <c r="W82" s="2"/>
      <c r="X82" s="2"/>
      <c r="Y82" s="2"/>
      <c r="Z82" s="2"/>
      <c r="AA82" s="2"/>
      <c r="AB82" s="2"/>
    </row>
    <row r="83" spans="3:28" ht="12.75" customHeight="1" x14ac:dyDescent="0.25">
      <c r="M83" s="12"/>
      <c r="N83" s="2"/>
      <c r="O83" s="2"/>
      <c r="P83" s="2"/>
      <c r="Q83" s="2"/>
      <c r="R83" s="2"/>
      <c r="S83" s="2"/>
      <c r="T83" s="2"/>
      <c r="U83" s="2"/>
      <c r="V83" s="2"/>
      <c r="W83" s="2"/>
      <c r="X83" s="2"/>
      <c r="Y83" s="2"/>
      <c r="Z83" s="2"/>
      <c r="AA83" s="2"/>
      <c r="AB83" s="2"/>
    </row>
    <row r="84" spans="3:28" ht="12.75" customHeight="1" x14ac:dyDescent="0.25">
      <c r="M84" s="12"/>
      <c r="N84" s="2"/>
      <c r="O84" s="2"/>
      <c r="P84" s="2"/>
      <c r="Q84" s="2"/>
      <c r="R84" s="2"/>
      <c r="S84" s="2"/>
      <c r="T84" s="2"/>
      <c r="U84" s="2"/>
      <c r="V84" s="2"/>
      <c r="W84" s="2"/>
      <c r="X84" s="2"/>
      <c r="Y84" s="2"/>
      <c r="Z84" s="2"/>
      <c r="AA84" s="2"/>
      <c r="AB84" s="2"/>
    </row>
    <row r="85" spans="3:28" ht="12.75" customHeight="1" x14ac:dyDescent="0.25">
      <c r="M85" s="12"/>
      <c r="N85" s="2"/>
      <c r="O85" s="2"/>
      <c r="P85" s="2"/>
      <c r="Q85" s="2"/>
      <c r="R85" s="2"/>
      <c r="S85" s="2"/>
      <c r="T85" s="2"/>
      <c r="U85" s="2"/>
      <c r="V85" s="2"/>
      <c r="W85" s="2"/>
      <c r="X85" s="2"/>
      <c r="Y85" s="2"/>
      <c r="Z85" s="2"/>
      <c r="AA85" s="2"/>
      <c r="AB85" s="2"/>
    </row>
    <row r="86" spans="3:28" ht="12.75" customHeight="1" x14ac:dyDescent="0.25">
      <c r="M86" s="12"/>
      <c r="N86" s="2"/>
      <c r="O86" s="2"/>
      <c r="P86" s="2"/>
      <c r="Q86" s="2"/>
      <c r="R86" s="2"/>
      <c r="S86" s="2"/>
      <c r="T86" s="2"/>
      <c r="U86" s="2"/>
      <c r="V86" s="2"/>
      <c r="W86" s="2"/>
      <c r="X86" s="2"/>
      <c r="Y86" s="2"/>
      <c r="Z86" s="2"/>
      <c r="AA86" s="2"/>
      <c r="AB86" s="2"/>
    </row>
    <row r="87" spans="3:28" ht="12.75" customHeight="1" x14ac:dyDescent="0.25">
      <c r="D87" s="35"/>
      <c r="E87" s="36"/>
      <c r="F87" s="37"/>
      <c r="G87" s="38"/>
      <c r="H87" s="38"/>
      <c r="I87" s="39"/>
      <c r="J87" s="39"/>
      <c r="K87" s="39"/>
      <c r="L87" s="34"/>
      <c r="M87" s="12"/>
      <c r="N87" s="2"/>
      <c r="O87" s="2"/>
      <c r="P87" s="2"/>
      <c r="Q87" s="2"/>
      <c r="R87" s="2"/>
      <c r="S87" s="2"/>
      <c r="T87" s="2"/>
      <c r="U87" s="2"/>
      <c r="V87" s="2"/>
      <c r="W87" s="2"/>
      <c r="X87" s="2"/>
      <c r="Y87" s="2"/>
      <c r="Z87" s="2"/>
      <c r="AA87" s="2"/>
      <c r="AB87" s="2"/>
    </row>
    <row r="88" spans="3:28" ht="12.75" customHeight="1" x14ac:dyDescent="0.25">
      <c r="C88" s="13"/>
      <c r="D88" s="14"/>
      <c r="E88" s="33"/>
      <c r="F88" s="7"/>
      <c r="G88" s="11"/>
      <c r="L88" s="7"/>
      <c r="M88" s="12"/>
      <c r="N88" s="2"/>
      <c r="O88" s="2"/>
      <c r="P88" s="2"/>
      <c r="Q88" s="2"/>
      <c r="R88" s="2"/>
      <c r="S88" s="2"/>
      <c r="T88" s="2"/>
      <c r="U88" s="2"/>
      <c r="V88" s="2"/>
      <c r="W88" s="2"/>
      <c r="X88" s="2"/>
      <c r="Y88" s="2"/>
      <c r="Z88" s="2"/>
      <c r="AA88" s="2"/>
      <c r="AB88" s="2"/>
    </row>
    <row r="89" spans="3:28" ht="12.75" customHeight="1" x14ac:dyDescent="0.25">
      <c r="C89" s="13"/>
      <c r="D89" s="14"/>
      <c r="E89" s="33"/>
      <c r="F89" s="7"/>
      <c r="G89" s="11"/>
      <c r="L89" s="7"/>
      <c r="M89" s="12"/>
      <c r="N89" s="2"/>
      <c r="O89" s="2"/>
      <c r="P89" s="2"/>
      <c r="Q89" s="2"/>
      <c r="R89" s="2"/>
      <c r="S89" s="2"/>
      <c r="T89" s="2"/>
      <c r="U89" s="2"/>
      <c r="V89" s="2"/>
      <c r="W89" s="2"/>
      <c r="X89" s="2"/>
      <c r="Y89" s="2"/>
      <c r="Z89" s="2"/>
      <c r="AA89" s="2"/>
      <c r="AB89" s="2"/>
    </row>
    <row r="90" spans="3:28" ht="12.75" customHeight="1" x14ac:dyDescent="0.25">
      <c r="C90" s="13"/>
      <c r="D90" s="14"/>
      <c r="E90" s="33"/>
      <c r="F90" s="7"/>
      <c r="G90" s="11"/>
      <c r="L90" s="7"/>
      <c r="M90" s="12"/>
      <c r="N90" s="2"/>
      <c r="O90" s="2"/>
      <c r="P90" s="2"/>
      <c r="Q90" s="2"/>
      <c r="R90" s="2"/>
      <c r="S90" s="2"/>
      <c r="T90" s="2"/>
      <c r="U90" s="2"/>
      <c r="V90" s="2"/>
      <c r="W90" s="2"/>
      <c r="X90" s="2"/>
      <c r="Y90" s="2"/>
      <c r="Z90" s="2"/>
      <c r="AA90" s="2"/>
      <c r="AB90" s="2"/>
    </row>
    <row r="91" spans="3:28" ht="12.75" customHeight="1" x14ac:dyDescent="0.25">
      <c r="C91" s="13"/>
      <c r="D91" s="14"/>
      <c r="E91" s="33"/>
      <c r="F91" s="7"/>
      <c r="G91" s="11"/>
      <c r="L91" s="7"/>
      <c r="M91" s="12"/>
      <c r="N91" s="2"/>
      <c r="O91" s="2"/>
      <c r="P91" s="2"/>
      <c r="Q91" s="2"/>
      <c r="R91" s="2"/>
      <c r="S91" s="2"/>
      <c r="T91" s="2"/>
      <c r="U91" s="2"/>
      <c r="V91" s="2"/>
      <c r="W91" s="2"/>
      <c r="X91" s="2"/>
      <c r="Y91" s="2"/>
      <c r="Z91" s="2"/>
      <c r="AA91" s="2"/>
      <c r="AB91" s="2"/>
    </row>
    <row r="92" spans="3:28" ht="12.75" customHeight="1" x14ac:dyDescent="0.25">
      <c r="C92" s="13"/>
      <c r="D92" s="14"/>
      <c r="E92" s="33"/>
      <c r="F92" s="7"/>
      <c r="G92" s="11"/>
      <c r="L92" s="7"/>
      <c r="M92" s="12"/>
      <c r="N92" s="2"/>
      <c r="O92" s="2"/>
      <c r="P92" s="2"/>
      <c r="Q92" s="2"/>
      <c r="R92" s="2"/>
      <c r="S92" s="2"/>
      <c r="T92" s="2"/>
      <c r="U92" s="2"/>
      <c r="V92" s="2"/>
      <c r="W92" s="2"/>
      <c r="X92" s="2"/>
      <c r="Y92" s="2"/>
      <c r="Z92" s="2"/>
      <c r="AA92" s="2"/>
      <c r="AB92" s="2"/>
    </row>
    <row r="93" spans="3:28" ht="12.75" customHeight="1" x14ac:dyDescent="0.25">
      <c r="C93" s="13"/>
      <c r="D93" s="14"/>
      <c r="E93" s="33"/>
      <c r="F93" s="7"/>
      <c r="G93" s="11"/>
      <c r="L93" s="7"/>
      <c r="M93" s="12"/>
      <c r="N93" s="2"/>
      <c r="O93" s="2"/>
      <c r="P93" s="2"/>
      <c r="Q93" s="2"/>
      <c r="R93" s="2"/>
      <c r="S93" s="2"/>
      <c r="T93" s="2"/>
      <c r="U93" s="2"/>
      <c r="V93" s="2"/>
      <c r="W93" s="2"/>
      <c r="X93" s="2"/>
      <c r="Y93" s="2"/>
      <c r="Z93" s="2"/>
      <c r="AA93" s="2"/>
      <c r="AB93" s="2"/>
    </row>
    <row r="94" spans="3:28" ht="12.75" customHeight="1" x14ac:dyDescent="0.25">
      <c r="C94" s="13"/>
      <c r="D94" s="14"/>
      <c r="E94" s="33"/>
      <c r="F94" s="7"/>
      <c r="G94" s="11"/>
      <c r="L94" s="7"/>
      <c r="M94" s="12"/>
      <c r="N94" s="2"/>
      <c r="O94" s="2"/>
      <c r="P94" s="2"/>
      <c r="Q94" s="2"/>
      <c r="R94" s="2"/>
      <c r="S94" s="2"/>
      <c r="T94" s="2"/>
      <c r="U94" s="2"/>
      <c r="V94" s="2"/>
      <c r="W94" s="2"/>
      <c r="X94" s="2"/>
      <c r="Y94" s="2"/>
      <c r="Z94" s="2"/>
      <c r="AA94" s="2"/>
      <c r="AB94" s="2"/>
    </row>
    <row r="95" spans="3:28" ht="12.75" customHeight="1" x14ac:dyDescent="0.25">
      <c r="C95" s="13"/>
      <c r="D95" s="14"/>
      <c r="E95" s="33"/>
      <c r="F95" s="7"/>
      <c r="G95" s="11"/>
      <c r="L95" s="7"/>
      <c r="M95" s="12"/>
      <c r="N95" s="2"/>
      <c r="O95" s="2"/>
      <c r="P95" s="2"/>
      <c r="Q95" s="2"/>
      <c r="R95" s="2"/>
      <c r="S95" s="2"/>
      <c r="T95" s="2"/>
      <c r="U95" s="2"/>
      <c r="V95" s="2"/>
      <c r="W95" s="2"/>
      <c r="X95" s="2"/>
      <c r="Y95" s="2"/>
      <c r="Z95" s="2"/>
      <c r="AA95" s="2"/>
      <c r="AB95" s="2"/>
    </row>
    <row r="96" spans="3:28" ht="12.75" customHeight="1" x14ac:dyDescent="0.25">
      <c r="C96" s="13"/>
      <c r="D96" s="14"/>
      <c r="E96" s="33"/>
      <c r="F96" s="7"/>
      <c r="G96" s="11"/>
      <c r="L96" s="7"/>
      <c r="M96" s="12"/>
      <c r="N96" s="2"/>
      <c r="O96" s="2"/>
      <c r="P96" s="2"/>
      <c r="Q96" s="2"/>
      <c r="R96" s="2"/>
      <c r="S96" s="2"/>
      <c r="T96" s="2"/>
      <c r="U96" s="2"/>
      <c r="V96" s="2"/>
      <c r="W96" s="2"/>
      <c r="X96" s="2"/>
      <c r="Y96" s="2"/>
      <c r="Z96" s="2"/>
      <c r="AA96" s="2"/>
      <c r="AB96" s="2"/>
    </row>
    <row r="97" spans="3:28" ht="12.75" customHeight="1" x14ac:dyDescent="0.25">
      <c r="C97" s="13"/>
      <c r="D97" s="14"/>
      <c r="E97" s="33"/>
      <c r="F97" s="7"/>
      <c r="G97" s="11"/>
      <c r="L97" s="7"/>
      <c r="M97" s="12"/>
      <c r="N97" s="2"/>
      <c r="O97" s="2"/>
      <c r="P97" s="2"/>
      <c r="Q97" s="2"/>
      <c r="R97" s="2"/>
      <c r="S97" s="2"/>
      <c r="T97" s="2"/>
      <c r="U97" s="2"/>
      <c r="V97" s="2"/>
      <c r="W97" s="2"/>
      <c r="X97" s="2"/>
      <c r="Y97" s="2"/>
      <c r="Z97" s="2"/>
      <c r="AA97" s="2"/>
      <c r="AB97" s="2"/>
    </row>
    <row r="98" spans="3:28" ht="12.75" customHeight="1" x14ac:dyDescent="0.25">
      <c r="C98" s="13"/>
      <c r="D98" s="14"/>
      <c r="E98" s="33"/>
      <c r="F98" s="7"/>
      <c r="L98" s="7"/>
      <c r="M98" s="12"/>
      <c r="N98" s="2"/>
      <c r="O98" s="2"/>
      <c r="P98" s="2"/>
      <c r="Q98" s="2"/>
      <c r="R98" s="2"/>
      <c r="S98" s="2"/>
      <c r="T98" s="2"/>
      <c r="U98" s="2"/>
      <c r="V98" s="2"/>
      <c r="W98" s="2"/>
      <c r="X98" s="2"/>
      <c r="Y98" s="2"/>
      <c r="Z98" s="2"/>
      <c r="AA98" s="2"/>
      <c r="AB98" s="2"/>
    </row>
    <row r="99" spans="3:28" ht="12.75" customHeight="1" x14ac:dyDescent="0.25">
      <c r="C99" s="13"/>
      <c r="D99" s="14"/>
      <c r="E99" s="33"/>
      <c r="F99" s="7"/>
      <c r="L99" s="7"/>
      <c r="M99" s="12"/>
      <c r="N99" s="2"/>
      <c r="O99" s="2"/>
      <c r="P99" s="2"/>
      <c r="Q99" s="2"/>
      <c r="R99" s="2"/>
      <c r="S99" s="2"/>
      <c r="T99" s="2"/>
      <c r="U99" s="2"/>
      <c r="V99" s="2"/>
      <c r="W99" s="2"/>
      <c r="X99" s="2"/>
      <c r="Y99" s="2"/>
      <c r="Z99" s="2"/>
      <c r="AA99" s="2"/>
      <c r="AB99" s="2"/>
    </row>
    <row r="100" spans="3:28" ht="12.75" customHeight="1" x14ac:dyDescent="0.25">
      <c r="C100" s="13"/>
      <c r="D100" s="14"/>
      <c r="E100" s="33"/>
      <c r="F100" s="7"/>
      <c r="L100" s="7"/>
      <c r="M100" s="12"/>
      <c r="N100" s="2"/>
      <c r="O100" s="2"/>
      <c r="P100" s="2"/>
      <c r="Q100" s="2"/>
      <c r="R100" s="2"/>
      <c r="S100" s="2"/>
      <c r="T100" s="2"/>
      <c r="U100" s="2"/>
      <c r="V100" s="2"/>
      <c r="W100" s="2"/>
      <c r="X100" s="2"/>
      <c r="Y100" s="2"/>
      <c r="Z100" s="2"/>
      <c r="AA100" s="2"/>
      <c r="AB100" s="2"/>
    </row>
    <row r="101" spans="3:28" ht="12.75" customHeight="1" x14ac:dyDescent="0.25">
      <c r="C101" s="13"/>
      <c r="D101" s="14"/>
      <c r="E101" s="33"/>
      <c r="F101" s="7"/>
      <c r="L101" s="7"/>
      <c r="M101" s="12"/>
      <c r="N101" s="2"/>
      <c r="O101" s="2"/>
      <c r="P101" s="2"/>
      <c r="Q101" s="2"/>
      <c r="R101" s="2"/>
      <c r="S101" s="2"/>
      <c r="T101" s="2"/>
      <c r="U101" s="2"/>
      <c r="V101" s="2"/>
      <c r="W101" s="2"/>
      <c r="X101" s="2"/>
      <c r="Y101" s="2"/>
      <c r="Z101" s="2"/>
      <c r="AA101" s="2"/>
      <c r="AB101" s="2"/>
    </row>
    <row r="102" spans="3:28" ht="12.75" customHeight="1" x14ac:dyDescent="0.25">
      <c r="C102" s="13"/>
      <c r="D102" s="14"/>
      <c r="E102" s="33"/>
      <c r="F102" s="7"/>
      <c r="L102" s="7"/>
      <c r="M102" s="12"/>
      <c r="N102" s="2"/>
      <c r="O102" s="2"/>
      <c r="P102" s="2"/>
      <c r="Q102" s="2"/>
      <c r="R102" s="2"/>
      <c r="S102" s="2"/>
      <c r="T102" s="2"/>
      <c r="U102" s="2"/>
      <c r="V102" s="2"/>
      <c r="W102" s="2"/>
      <c r="X102" s="2"/>
      <c r="Y102" s="2"/>
      <c r="Z102" s="2"/>
      <c r="AA102" s="2"/>
      <c r="AB102" s="2"/>
    </row>
    <row r="103" spans="3:28" ht="12.75" customHeight="1" x14ac:dyDescent="0.25">
      <c r="C103" s="13"/>
      <c r="D103" s="14"/>
      <c r="E103" s="33"/>
      <c r="F103" s="7"/>
      <c r="L103" s="7"/>
      <c r="M103" s="12"/>
      <c r="N103" s="2"/>
      <c r="O103" s="2"/>
      <c r="P103" s="2"/>
      <c r="Q103" s="2"/>
      <c r="R103" s="2"/>
      <c r="S103" s="2"/>
      <c r="T103" s="2"/>
      <c r="U103" s="2"/>
      <c r="V103" s="2"/>
      <c r="W103" s="2"/>
      <c r="X103" s="2"/>
      <c r="Y103" s="2"/>
      <c r="Z103" s="2"/>
      <c r="AA103" s="2"/>
      <c r="AB103" s="2"/>
    </row>
    <row r="104" spans="3:28" ht="12.75" customHeight="1" x14ac:dyDescent="0.25">
      <c r="C104" s="13"/>
      <c r="D104" s="14"/>
      <c r="E104" s="33"/>
      <c r="F104" s="7"/>
      <c r="L104" s="7"/>
      <c r="M104" s="12"/>
      <c r="N104" s="2"/>
      <c r="O104" s="2"/>
      <c r="P104" s="2"/>
      <c r="Q104" s="2"/>
      <c r="R104" s="2"/>
      <c r="S104" s="2"/>
      <c r="T104" s="2"/>
      <c r="U104" s="2"/>
      <c r="V104" s="2"/>
      <c r="W104" s="2"/>
      <c r="X104" s="2"/>
      <c r="Y104" s="2"/>
      <c r="Z104" s="2"/>
      <c r="AA104" s="2"/>
      <c r="AB104" s="2"/>
    </row>
    <row r="105" spans="3:28" ht="12.75" customHeight="1" x14ac:dyDescent="0.25">
      <c r="C105" s="13"/>
      <c r="D105" s="14"/>
      <c r="E105" s="33"/>
      <c r="F105" s="7"/>
      <c r="L105" s="7"/>
      <c r="M105" s="12"/>
      <c r="N105" s="2"/>
      <c r="O105" s="2"/>
      <c r="P105" s="2"/>
      <c r="Q105" s="2"/>
      <c r="R105" s="2"/>
      <c r="S105" s="2"/>
      <c r="T105" s="2"/>
      <c r="U105" s="2"/>
      <c r="V105" s="2"/>
      <c r="W105" s="2"/>
      <c r="X105" s="2"/>
      <c r="Y105" s="2"/>
      <c r="Z105" s="2"/>
      <c r="AA105" s="2"/>
      <c r="AB105" s="2"/>
    </row>
    <row r="106" spans="3:28" ht="12.75" customHeight="1" x14ac:dyDescent="0.25">
      <c r="C106" s="13"/>
      <c r="D106" s="14"/>
      <c r="E106" s="33"/>
      <c r="F106" s="7"/>
      <c r="L106" s="7"/>
      <c r="M106" s="12"/>
      <c r="N106" s="2"/>
      <c r="O106" s="2"/>
      <c r="P106" s="2"/>
      <c r="Q106" s="2"/>
      <c r="R106" s="2"/>
      <c r="S106" s="2"/>
      <c r="T106" s="2"/>
      <c r="U106" s="2"/>
      <c r="V106" s="2"/>
      <c r="W106" s="2"/>
      <c r="X106" s="2"/>
      <c r="Y106" s="2"/>
      <c r="Z106" s="2"/>
      <c r="AA106" s="2"/>
      <c r="AB106" s="2"/>
    </row>
    <row r="107" spans="3:28" ht="12.75" customHeight="1" x14ac:dyDescent="0.25">
      <c r="C107" s="13"/>
      <c r="D107" s="14"/>
      <c r="E107" s="33"/>
      <c r="F107" s="7"/>
      <c r="L107" s="7"/>
      <c r="M107" s="12"/>
      <c r="N107" s="2"/>
      <c r="O107" s="2"/>
      <c r="P107" s="2"/>
      <c r="Q107" s="2"/>
      <c r="R107" s="2"/>
      <c r="S107" s="2"/>
      <c r="T107" s="2"/>
      <c r="U107" s="2"/>
      <c r="V107" s="2"/>
      <c r="W107" s="2"/>
      <c r="X107" s="2"/>
      <c r="Y107" s="2"/>
      <c r="Z107" s="2"/>
      <c r="AA107" s="2"/>
      <c r="AB107" s="2"/>
    </row>
    <row r="108" spans="3:28" ht="12.75" customHeight="1" x14ac:dyDescent="0.25">
      <c r="C108" s="13"/>
      <c r="D108" s="14"/>
      <c r="E108" s="33"/>
      <c r="F108" s="7"/>
      <c r="L108" s="7"/>
      <c r="M108" s="12"/>
      <c r="N108" s="2"/>
      <c r="O108" s="2"/>
      <c r="P108" s="2"/>
      <c r="Q108" s="2"/>
      <c r="R108" s="2"/>
      <c r="S108" s="2"/>
      <c r="T108" s="2"/>
      <c r="U108" s="2"/>
      <c r="V108" s="2"/>
      <c r="W108" s="2"/>
      <c r="X108" s="2"/>
      <c r="Y108" s="2"/>
      <c r="Z108" s="2"/>
      <c r="AA108" s="2"/>
      <c r="AB108" s="2"/>
    </row>
    <row r="109" spans="3:28" ht="12.75" customHeight="1" x14ac:dyDescent="0.25">
      <c r="C109" s="13"/>
      <c r="D109" s="14"/>
      <c r="E109" s="33"/>
      <c r="F109" s="7"/>
      <c r="L109" s="7"/>
      <c r="M109" s="12"/>
      <c r="N109" s="2"/>
      <c r="O109" s="2"/>
      <c r="P109" s="2"/>
      <c r="Q109" s="2"/>
      <c r="R109" s="2"/>
      <c r="S109" s="2"/>
      <c r="T109" s="2"/>
      <c r="U109" s="2"/>
      <c r="V109" s="2"/>
      <c r="W109" s="2"/>
      <c r="X109" s="2"/>
      <c r="Y109" s="2"/>
      <c r="Z109" s="2"/>
      <c r="AA109" s="2"/>
      <c r="AB109" s="2"/>
    </row>
    <row r="110" spans="3:28" ht="12.75" customHeight="1" x14ac:dyDescent="0.25">
      <c r="C110" s="13"/>
      <c r="D110" s="14"/>
      <c r="E110" s="33"/>
      <c r="F110" s="7"/>
      <c r="L110" s="7"/>
      <c r="M110" s="12"/>
      <c r="N110" s="2"/>
      <c r="O110" s="2"/>
      <c r="P110" s="2"/>
      <c r="Q110" s="2"/>
      <c r="R110" s="2"/>
      <c r="S110" s="2"/>
      <c r="T110" s="2"/>
      <c r="U110" s="2"/>
      <c r="V110" s="2"/>
      <c r="W110" s="2"/>
      <c r="X110" s="2"/>
      <c r="Y110" s="2"/>
      <c r="Z110" s="2"/>
      <c r="AA110" s="2"/>
      <c r="AB110" s="2"/>
    </row>
    <row r="111" spans="3:28" ht="12.75" customHeight="1" x14ac:dyDescent="0.25">
      <c r="C111" s="13"/>
      <c r="D111" s="14"/>
      <c r="E111" s="33"/>
      <c r="F111" s="7"/>
      <c r="L111" s="7"/>
      <c r="M111" s="12"/>
      <c r="N111" s="2"/>
      <c r="O111" s="2"/>
      <c r="P111" s="2"/>
      <c r="Q111" s="2"/>
      <c r="R111" s="2"/>
      <c r="S111" s="2"/>
      <c r="T111" s="2"/>
      <c r="U111" s="2"/>
      <c r="V111" s="2"/>
      <c r="W111" s="2"/>
      <c r="X111" s="2"/>
      <c r="Y111" s="2"/>
      <c r="Z111" s="2"/>
      <c r="AA111" s="2"/>
      <c r="AB111" s="2"/>
    </row>
    <row r="112" spans="3:28" ht="12.75" customHeight="1" x14ac:dyDescent="0.25">
      <c r="C112" s="13"/>
      <c r="D112" s="14"/>
      <c r="E112" s="33"/>
      <c r="F112" s="7"/>
      <c r="L112" s="7"/>
      <c r="M112" s="12"/>
      <c r="N112" s="2"/>
      <c r="O112" s="2"/>
      <c r="P112" s="2"/>
      <c r="Q112" s="2"/>
      <c r="R112" s="2"/>
      <c r="S112" s="2"/>
      <c r="T112" s="2"/>
      <c r="U112" s="2"/>
      <c r="V112" s="2"/>
      <c r="W112" s="2"/>
      <c r="X112" s="2"/>
      <c r="Y112" s="2"/>
      <c r="Z112" s="2"/>
      <c r="AA112" s="2"/>
      <c r="AB112" s="2"/>
    </row>
    <row r="113" spans="3:28" ht="12.75" customHeight="1" x14ac:dyDescent="0.25">
      <c r="C113" s="13"/>
      <c r="D113" s="14"/>
      <c r="E113" s="33"/>
      <c r="F113" s="7"/>
      <c r="L113" s="7"/>
      <c r="M113" s="12"/>
      <c r="N113" s="2"/>
      <c r="O113" s="2"/>
      <c r="P113" s="2"/>
      <c r="Q113" s="2"/>
      <c r="R113" s="2"/>
      <c r="S113" s="2"/>
      <c r="T113" s="2"/>
      <c r="U113" s="2"/>
      <c r="V113" s="2"/>
      <c r="W113" s="2"/>
      <c r="X113" s="2"/>
      <c r="Y113" s="2"/>
      <c r="Z113" s="2"/>
      <c r="AA113" s="2"/>
      <c r="AB113" s="2"/>
    </row>
    <row r="114" spans="3:28" ht="12.75" customHeight="1" x14ac:dyDescent="0.25">
      <c r="C114" s="13"/>
      <c r="D114" s="14"/>
      <c r="E114" s="33"/>
      <c r="F114" s="7"/>
      <c r="L114" s="7"/>
      <c r="M114" s="12"/>
      <c r="N114" s="2"/>
      <c r="O114" s="2"/>
      <c r="P114" s="2"/>
      <c r="Q114" s="2"/>
      <c r="R114" s="2"/>
      <c r="S114" s="2"/>
      <c r="T114" s="2"/>
      <c r="U114" s="2"/>
      <c r="V114" s="2"/>
      <c r="W114" s="2"/>
      <c r="X114" s="2"/>
      <c r="Y114" s="2"/>
      <c r="Z114" s="2"/>
      <c r="AA114" s="2"/>
      <c r="AB114" s="2"/>
    </row>
    <row r="115" spans="3:28" ht="12.75" customHeight="1" x14ac:dyDescent="0.25">
      <c r="C115" s="13"/>
      <c r="D115" s="14"/>
      <c r="E115" s="33"/>
      <c r="F115" s="7"/>
      <c r="L115" s="7"/>
      <c r="M115" s="12"/>
      <c r="N115" s="2"/>
      <c r="O115" s="2"/>
      <c r="P115" s="2"/>
      <c r="Q115" s="2"/>
      <c r="R115" s="2"/>
      <c r="S115" s="2"/>
      <c r="T115" s="2"/>
      <c r="U115" s="2"/>
      <c r="V115" s="2"/>
      <c r="W115" s="2"/>
      <c r="X115" s="2"/>
      <c r="Y115" s="2"/>
      <c r="Z115" s="2"/>
      <c r="AA115" s="2"/>
      <c r="AB115" s="2"/>
    </row>
    <row r="116" spans="3:28" ht="12.75" customHeight="1" x14ac:dyDescent="0.25">
      <c r="C116" s="13"/>
      <c r="D116" s="14"/>
      <c r="E116" s="33"/>
      <c r="F116" s="7"/>
      <c r="L116" s="7"/>
      <c r="M116" s="12"/>
      <c r="N116" s="2"/>
      <c r="O116" s="2"/>
      <c r="P116" s="2"/>
      <c r="Q116" s="2"/>
      <c r="R116" s="2"/>
      <c r="S116" s="2"/>
      <c r="T116" s="2"/>
      <c r="U116" s="2"/>
      <c r="V116" s="2"/>
      <c r="W116" s="2"/>
      <c r="X116" s="2"/>
      <c r="Y116" s="2"/>
      <c r="Z116" s="2"/>
      <c r="AA116" s="2"/>
      <c r="AB116" s="2"/>
    </row>
    <row r="117" spans="3:28" ht="12.75" customHeight="1" x14ac:dyDescent="0.25">
      <c r="C117" s="13"/>
      <c r="D117" s="14"/>
      <c r="E117" s="33"/>
      <c r="F117" s="7"/>
      <c r="L117" s="7"/>
      <c r="M117" s="12"/>
      <c r="N117" s="2"/>
      <c r="O117" s="2"/>
      <c r="P117" s="2"/>
      <c r="Q117" s="2"/>
      <c r="R117" s="2"/>
      <c r="S117" s="2"/>
      <c r="T117" s="2"/>
      <c r="U117" s="2"/>
      <c r="V117" s="2"/>
      <c r="W117" s="2"/>
      <c r="X117" s="2"/>
      <c r="Y117" s="2"/>
      <c r="Z117" s="2"/>
      <c r="AA117" s="2"/>
      <c r="AB117" s="2"/>
    </row>
    <row r="118" spans="3:28" ht="12.75" customHeight="1" x14ac:dyDescent="0.25">
      <c r="C118" s="13"/>
      <c r="D118" s="14"/>
      <c r="E118" s="33"/>
      <c r="F118" s="7"/>
      <c r="L118" s="7"/>
      <c r="M118" s="12"/>
      <c r="N118" s="2"/>
      <c r="O118" s="2"/>
      <c r="P118" s="2"/>
      <c r="Q118" s="2"/>
      <c r="R118" s="2"/>
      <c r="S118" s="2"/>
      <c r="T118" s="2"/>
      <c r="U118" s="2"/>
      <c r="V118" s="2"/>
      <c r="W118" s="2"/>
      <c r="X118" s="2"/>
      <c r="Y118" s="2"/>
      <c r="Z118" s="2"/>
      <c r="AA118" s="2"/>
      <c r="AB118" s="2"/>
    </row>
    <row r="119" spans="3:28" ht="12.75" customHeight="1" x14ac:dyDescent="0.25">
      <c r="C119" s="13"/>
      <c r="D119" s="14"/>
      <c r="E119" s="33"/>
      <c r="F119" s="7"/>
      <c r="L119" s="7"/>
      <c r="M119" s="12"/>
      <c r="N119" s="2"/>
      <c r="O119" s="2"/>
      <c r="P119" s="2"/>
      <c r="Q119" s="2"/>
      <c r="R119" s="2"/>
      <c r="S119" s="2"/>
      <c r="T119" s="2"/>
      <c r="U119" s="2"/>
      <c r="V119" s="2"/>
      <c r="W119" s="2"/>
      <c r="X119" s="2"/>
      <c r="Y119" s="2"/>
      <c r="Z119" s="2"/>
      <c r="AA119" s="2"/>
      <c r="AB119" s="2"/>
    </row>
    <row r="120" spans="3:28" ht="12.75" customHeight="1" x14ac:dyDescent="0.25">
      <c r="C120" s="13"/>
      <c r="D120" s="14"/>
      <c r="E120" s="33"/>
      <c r="F120" s="7"/>
      <c r="L120" s="7"/>
      <c r="M120" s="12"/>
      <c r="N120" s="2"/>
      <c r="O120" s="2"/>
      <c r="P120" s="2"/>
      <c r="Q120" s="2"/>
      <c r="R120" s="2"/>
      <c r="S120" s="2"/>
      <c r="T120" s="2"/>
      <c r="U120" s="2"/>
      <c r="V120" s="2"/>
      <c r="W120" s="2"/>
      <c r="X120" s="2"/>
      <c r="Y120" s="2"/>
      <c r="Z120" s="2"/>
      <c r="AA120" s="2"/>
      <c r="AB120" s="2"/>
    </row>
    <row r="121" spans="3:28" ht="12.75" customHeight="1" x14ac:dyDescent="0.25">
      <c r="C121" s="13"/>
      <c r="D121" s="14"/>
      <c r="E121" s="33"/>
      <c r="F121" s="7"/>
      <c r="L121" s="7"/>
      <c r="M121" s="12"/>
      <c r="N121" s="2"/>
      <c r="O121" s="2"/>
      <c r="P121" s="2"/>
      <c r="Q121" s="2"/>
      <c r="R121" s="2"/>
      <c r="S121" s="2"/>
      <c r="T121" s="2"/>
      <c r="U121" s="2"/>
      <c r="V121" s="2"/>
      <c r="W121" s="2"/>
      <c r="X121" s="2"/>
      <c r="Y121" s="2"/>
      <c r="Z121" s="2"/>
      <c r="AA121" s="2"/>
      <c r="AB121" s="2"/>
    </row>
    <row r="122" spans="3:28" ht="12.75" customHeight="1" x14ac:dyDescent="0.25">
      <c r="C122" s="13"/>
      <c r="D122" s="14"/>
      <c r="E122" s="33"/>
      <c r="F122" s="7"/>
      <c r="L122" s="7"/>
      <c r="M122" s="12"/>
      <c r="N122" s="2"/>
      <c r="O122" s="2"/>
      <c r="P122" s="2"/>
      <c r="Q122" s="2"/>
      <c r="R122" s="2"/>
      <c r="S122" s="2"/>
      <c r="T122" s="2"/>
      <c r="U122" s="2"/>
      <c r="V122" s="2"/>
      <c r="W122" s="2"/>
      <c r="X122" s="2"/>
      <c r="Y122" s="2"/>
      <c r="Z122" s="2"/>
      <c r="AA122" s="2"/>
      <c r="AB122" s="2"/>
    </row>
    <row r="123" spans="3:28" ht="12.75" customHeight="1" x14ac:dyDescent="0.25">
      <c r="C123" s="13"/>
      <c r="D123" s="14"/>
      <c r="E123" s="33"/>
      <c r="F123" s="7"/>
      <c r="L123" s="7"/>
      <c r="M123" s="12"/>
      <c r="N123" s="2"/>
      <c r="O123" s="2"/>
      <c r="P123" s="2"/>
      <c r="Q123" s="2"/>
      <c r="R123" s="2"/>
      <c r="S123" s="2"/>
      <c r="T123" s="2"/>
      <c r="U123" s="2"/>
      <c r="V123" s="2"/>
      <c r="W123" s="2"/>
      <c r="X123" s="2"/>
      <c r="Y123" s="2"/>
      <c r="Z123" s="2"/>
      <c r="AA123" s="2"/>
      <c r="AB123" s="2"/>
    </row>
    <row r="124" spans="3:28" ht="12.75" customHeight="1" x14ac:dyDescent="0.25">
      <c r="C124" s="13"/>
      <c r="D124" s="14"/>
      <c r="E124" s="33"/>
      <c r="F124" s="7"/>
      <c r="L124" s="7"/>
      <c r="M124" s="12"/>
      <c r="N124" s="2"/>
      <c r="O124" s="2"/>
      <c r="P124" s="2"/>
      <c r="Q124" s="2"/>
      <c r="R124" s="2"/>
      <c r="S124" s="2"/>
      <c r="T124" s="2"/>
      <c r="U124" s="2"/>
      <c r="V124" s="2"/>
      <c r="W124" s="2"/>
      <c r="X124" s="2"/>
      <c r="Y124" s="2"/>
      <c r="Z124" s="2"/>
      <c r="AA124" s="2"/>
      <c r="AB124" s="2"/>
    </row>
    <row r="125" spans="3:28" ht="12.75" customHeight="1" x14ac:dyDescent="0.25">
      <c r="C125" s="13"/>
      <c r="D125" s="14"/>
      <c r="E125" s="33"/>
      <c r="F125" s="7"/>
      <c r="L125" s="7"/>
      <c r="M125" s="12"/>
      <c r="N125" s="2"/>
      <c r="O125" s="2"/>
      <c r="P125" s="2"/>
      <c r="Q125" s="2"/>
      <c r="R125" s="2"/>
      <c r="S125" s="2"/>
      <c r="T125" s="2"/>
      <c r="U125" s="2"/>
      <c r="V125" s="2"/>
      <c r="W125" s="2"/>
      <c r="X125" s="2"/>
      <c r="Y125" s="2"/>
      <c r="Z125" s="2"/>
      <c r="AA125" s="2"/>
      <c r="AB125" s="2"/>
    </row>
    <row r="126" spans="3:28" ht="12.75" customHeight="1" x14ac:dyDescent="0.25">
      <c r="C126" s="13"/>
      <c r="D126" s="14"/>
      <c r="E126" s="33"/>
      <c r="F126" s="7"/>
      <c r="L126" s="7"/>
      <c r="M126" s="12"/>
      <c r="N126" s="2"/>
      <c r="O126" s="2"/>
      <c r="P126" s="2"/>
      <c r="Q126" s="2"/>
      <c r="R126" s="2"/>
      <c r="S126" s="2"/>
      <c r="T126" s="2"/>
      <c r="U126" s="2"/>
      <c r="V126" s="2"/>
      <c r="W126" s="2"/>
      <c r="X126" s="2"/>
      <c r="Y126" s="2"/>
      <c r="Z126" s="2"/>
      <c r="AA126" s="2"/>
      <c r="AB126" s="2"/>
    </row>
    <row r="127" spans="3:28" ht="12.75" customHeight="1" x14ac:dyDescent="0.25">
      <c r="C127" s="13"/>
      <c r="D127" s="14"/>
      <c r="E127" s="33"/>
      <c r="F127" s="7"/>
      <c r="L127" s="7"/>
      <c r="M127" s="12"/>
      <c r="N127" s="2"/>
      <c r="O127" s="2"/>
      <c r="P127" s="2"/>
      <c r="Q127" s="2"/>
      <c r="R127" s="2"/>
      <c r="S127" s="2"/>
      <c r="T127" s="2"/>
      <c r="U127" s="2"/>
      <c r="V127" s="2"/>
      <c r="W127" s="2"/>
      <c r="X127" s="2"/>
      <c r="Y127" s="2"/>
      <c r="Z127" s="2"/>
      <c r="AA127" s="2"/>
      <c r="AB127" s="2"/>
    </row>
    <row r="128" spans="3:28" ht="12.75" customHeight="1" x14ac:dyDescent="0.25">
      <c r="C128" s="13"/>
      <c r="D128" s="14"/>
      <c r="E128" s="33"/>
      <c r="F128" s="7"/>
      <c r="L128" s="7"/>
      <c r="M128" s="12"/>
      <c r="N128" s="2"/>
      <c r="O128" s="2"/>
      <c r="P128" s="2"/>
      <c r="Q128" s="2"/>
      <c r="R128" s="2"/>
      <c r="S128" s="2"/>
      <c r="T128" s="2"/>
      <c r="U128" s="2"/>
      <c r="V128" s="2"/>
      <c r="W128" s="2"/>
      <c r="X128" s="2"/>
      <c r="Y128" s="2"/>
      <c r="Z128" s="2"/>
      <c r="AA128" s="2"/>
      <c r="AB128" s="2"/>
    </row>
    <row r="129" spans="3:28" ht="12.75" customHeight="1" x14ac:dyDescent="0.25">
      <c r="C129" s="13"/>
      <c r="D129" s="14"/>
      <c r="E129" s="33"/>
      <c r="F129" s="7"/>
      <c r="L129" s="7"/>
      <c r="M129" s="12"/>
      <c r="N129" s="2"/>
      <c r="O129" s="2"/>
      <c r="P129" s="2"/>
      <c r="Q129" s="2"/>
      <c r="R129" s="2"/>
      <c r="S129" s="2"/>
      <c r="T129" s="2"/>
      <c r="U129" s="2"/>
      <c r="V129" s="2"/>
      <c r="W129" s="2"/>
      <c r="X129" s="2"/>
      <c r="Y129" s="2"/>
      <c r="Z129" s="2"/>
      <c r="AA129" s="2"/>
      <c r="AB129" s="2"/>
    </row>
    <row r="130" spans="3:28" ht="12.75" customHeight="1" x14ac:dyDescent="0.25">
      <c r="C130" s="13"/>
      <c r="D130" s="14"/>
      <c r="E130" s="33"/>
      <c r="F130" s="7"/>
      <c r="L130" s="7"/>
      <c r="M130" s="12"/>
      <c r="N130" s="2"/>
      <c r="O130" s="2"/>
      <c r="P130" s="2"/>
      <c r="Q130" s="2"/>
      <c r="R130" s="2"/>
      <c r="S130" s="2"/>
      <c r="T130" s="2"/>
      <c r="U130" s="2"/>
      <c r="V130" s="2"/>
      <c r="W130" s="2"/>
      <c r="X130" s="2"/>
      <c r="Y130" s="2"/>
      <c r="Z130" s="2"/>
      <c r="AA130" s="2"/>
      <c r="AB130" s="2"/>
    </row>
    <row r="131" spans="3:28" ht="12.75" customHeight="1" x14ac:dyDescent="0.25">
      <c r="C131" s="13"/>
      <c r="D131" s="14"/>
      <c r="E131" s="33"/>
      <c r="F131" s="7"/>
      <c r="L131" s="7"/>
      <c r="M131" s="12"/>
      <c r="N131" s="2"/>
      <c r="O131" s="2"/>
      <c r="P131" s="2"/>
      <c r="Q131" s="2"/>
      <c r="R131" s="2"/>
      <c r="S131" s="2"/>
      <c r="T131" s="2"/>
      <c r="U131" s="2"/>
      <c r="V131" s="2"/>
      <c r="W131" s="2"/>
      <c r="X131" s="2"/>
      <c r="Y131" s="2"/>
      <c r="Z131" s="2"/>
      <c r="AA131" s="2"/>
      <c r="AB131" s="2"/>
    </row>
    <row r="132" spans="3:28" ht="12.75" customHeight="1" x14ac:dyDescent="0.25">
      <c r="C132" s="13"/>
      <c r="D132" s="14"/>
      <c r="E132" s="33"/>
      <c r="F132" s="7"/>
      <c r="L132" s="7"/>
      <c r="M132" s="12"/>
      <c r="N132" s="2"/>
      <c r="O132" s="2"/>
      <c r="P132" s="2"/>
      <c r="Q132" s="2"/>
      <c r="R132" s="2"/>
      <c r="S132" s="2"/>
      <c r="T132" s="2"/>
      <c r="U132" s="2"/>
      <c r="V132" s="2"/>
      <c r="W132" s="2"/>
      <c r="X132" s="2"/>
      <c r="Y132" s="2"/>
      <c r="Z132" s="2"/>
      <c r="AA132" s="2"/>
      <c r="AB132" s="2"/>
    </row>
    <row r="133" spans="3:28" ht="12.75" customHeight="1" x14ac:dyDescent="0.25">
      <c r="C133" s="13"/>
      <c r="D133" s="14"/>
      <c r="E133" s="33"/>
      <c r="F133" s="7"/>
      <c r="L133" s="7"/>
      <c r="M133" s="12"/>
      <c r="N133" s="2"/>
      <c r="O133" s="2"/>
      <c r="P133" s="2"/>
      <c r="Q133" s="2"/>
      <c r="R133" s="2"/>
      <c r="S133" s="2"/>
      <c r="T133" s="2"/>
      <c r="U133" s="2"/>
      <c r="V133" s="2"/>
      <c r="W133" s="2"/>
      <c r="X133" s="2"/>
      <c r="Y133" s="2"/>
      <c r="Z133" s="2"/>
      <c r="AA133" s="2"/>
      <c r="AB133" s="2"/>
    </row>
    <row r="134" spans="3:28" ht="12.75" customHeight="1" x14ac:dyDescent="0.25">
      <c r="C134" s="13"/>
      <c r="D134" s="14"/>
      <c r="E134" s="33"/>
      <c r="F134" s="7"/>
      <c r="L134" s="7"/>
      <c r="M134" s="12"/>
      <c r="N134" s="2"/>
      <c r="O134" s="2"/>
      <c r="P134" s="2"/>
      <c r="Q134" s="2"/>
      <c r="R134" s="2"/>
      <c r="S134" s="2"/>
      <c r="T134" s="2"/>
      <c r="U134" s="2"/>
      <c r="V134" s="2"/>
      <c r="W134" s="2"/>
      <c r="X134" s="2"/>
      <c r="Y134" s="2"/>
      <c r="Z134" s="2"/>
      <c r="AA134" s="2"/>
      <c r="AB134" s="2"/>
    </row>
    <row r="135" spans="3:28" ht="12.75" customHeight="1" x14ac:dyDescent="0.25">
      <c r="C135" s="13"/>
      <c r="D135" s="14"/>
      <c r="E135" s="33"/>
      <c r="F135" s="7"/>
      <c r="L135" s="7"/>
      <c r="M135" s="12"/>
      <c r="N135" s="2"/>
      <c r="O135" s="2"/>
      <c r="P135" s="2"/>
      <c r="Q135" s="2"/>
      <c r="R135" s="2"/>
      <c r="S135" s="2"/>
      <c r="T135" s="2"/>
      <c r="U135" s="2"/>
      <c r="V135" s="2"/>
      <c r="W135" s="2"/>
      <c r="X135" s="2"/>
      <c r="Y135" s="2"/>
      <c r="Z135" s="2"/>
      <c r="AA135" s="2"/>
      <c r="AB135" s="2"/>
    </row>
    <row r="136" spans="3:28" ht="12.75" customHeight="1" x14ac:dyDescent="0.25">
      <c r="C136" s="13"/>
      <c r="D136" s="14"/>
      <c r="E136" s="33"/>
      <c r="F136" s="7"/>
      <c r="L136" s="7"/>
      <c r="M136" s="12"/>
      <c r="N136" s="2"/>
      <c r="O136" s="2"/>
      <c r="P136" s="2"/>
      <c r="Q136" s="2"/>
      <c r="R136" s="2"/>
      <c r="S136" s="2"/>
      <c r="T136" s="2"/>
      <c r="U136" s="2"/>
      <c r="V136" s="2"/>
      <c r="W136" s="2"/>
      <c r="X136" s="2"/>
      <c r="Y136" s="2"/>
      <c r="Z136" s="2"/>
      <c r="AA136" s="2"/>
      <c r="AB136" s="2"/>
    </row>
    <row r="137" spans="3:28" ht="12.75" customHeight="1" x14ac:dyDescent="0.25">
      <c r="C137" s="13"/>
      <c r="D137" s="14"/>
      <c r="E137" s="33"/>
      <c r="F137" s="7"/>
      <c r="L137" s="7"/>
      <c r="M137" s="12"/>
      <c r="N137" s="2"/>
      <c r="O137" s="2"/>
      <c r="P137" s="2"/>
      <c r="Q137" s="2"/>
      <c r="R137" s="2"/>
      <c r="S137" s="2"/>
      <c r="T137" s="2"/>
      <c r="U137" s="2"/>
      <c r="V137" s="2"/>
      <c r="W137" s="2"/>
      <c r="X137" s="2"/>
      <c r="Y137" s="2"/>
      <c r="Z137" s="2"/>
      <c r="AA137" s="2"/>
      <c r="AB137" s="2"/>
    </row>
    <row r="138" spans="3:28" ht="12.75" customHeight="1" x14ac:dyDescent="0.25">
      <c r="C138" s="13"/>
      <c r="D138" s="14"/>
      <c r="E138" s="33"/>
      <c r="F138" s="7"/>
      <c r="L138" s="7"/>
      <c r="M138" s="12"/>
      <c r="N138" s="2"/>
      <c r="O138" s="2"/>
      <c r="P138" s="2"/>
      <c r="Q138" s="2"/>
      <c r="R138" s="2"/>
      <c r="S138" s="2"/>
      <c r="T138" s="2"/>
      <c r="U138" s="2"/>
      <c r="V138" s="2"/>
      <c r="W138" s="2"/>
      <c r="X138" s="2"/>
      <c r="Y138" s="2"/>
      <c r="Z138" s="2"/>
      <c r="AA138" s="2"/>
      <c r="AB138" s="2"/>
    </row>
    <row r="139" spans="3:28" ht="12.75" customHeight="1" x14ac:dyDescent="0.25">
      <c r="C139" s="13"/>
      <c r="D139" s="14"/>
      <c r="E139" s="33"/>
      <c r="F139" s="7"/>
      <c r="L139" s="7"/>
      <c r="M139" s="12"/>
      <c r="N139" s="2"/>
      <c r="O139" s="2"/>
      <c r="P139" s="2"/>
      <c r="Q139" s="2"/>
      <c r="R139" s="2"/>
      <c r="S139" s="2"/>
      <c r="T139" s="2"/>
      <c r="U139" s="2"/>
      <c r="V139" s="2"/>
      <c r="W139" s="2"/>
      <c r="X139" s="2"/>
      <c r="Y139" s="2"/>
      <c r="Z139" s="2"/>
      <c r="AA139" s="2"/>
      <c r="AB139" s="2"/>
    </row>
    <row r="140" spans="3:28" ht="12.75" customHeight="1" x14ac:dyDescent="0.25">
      <c r="C140" s="13"/>
      <c r="D140" s="14"/>
      <c r="E140" s="33"/>
      <c r="F140" s="7"/>
      <c r="L140" s="7"/>
      <c r="M140" s="12"/>
      <c r="N140" s="2"/>
      <c r="O140" s="2"/>
      <c r="P140" s="2"/>
      <c r="Q140" s="2"/>
      <c r="R140" s="2"/>
      <c r="S140" s="2"/>
      <c r="T140" s="2"/>
      <c r="U140" s="2"/>
      <c r="V140" s="2"/>
      <c r="W140" s="2"/>
      <c r="X140" s="2"/>
      <c r="Y140" s="2"/>
      <c r="Z140" s="2"/>
      <c r="AA140" s="2"/>
      <c r="AB140" s="2"/>
    </row>
    <row r="141" spans="3:28" ht="12.75" customHeight="1" x14ac:dyDescent="0.25">
      <c r="C141" s="13"/>
      <c r="D141" s="14"/>
      <c r="E141" s="33"/>
      <c r="F141" s="7"/>
      <c r="L141" s="7"/>
      <c r="M141" s="12"/>
      <c r="N141" s="2"/>
      <c r="O141" s="2"/>
      <c r="P141" s="2"/>
      <c r="Q141" s="2"/>
      <c r="R141" s="2"/>
      <c r="S141" s="2"/>
      <c r="T141" s="2"/>
      <c r="U141" s="2"/>
      <c r="V141" s="2"/>
      <c r="W141" s="2"/>
      <c r="X141" s="2"/>
      <c r="Y141" s="2"/>
      <c r="Z141" s="2"/>
      <c r="AA141" s="2"/>
      <c r="AB141" s="2"/>
    </row>
    <row r="142" spans="3:28" ht="12.75" customHeight="1" x14ac:dyDescent="0.25">
      <c r="C142" s="13"/>
      <c r="D142" s="14"/>
      <c r="E142" s="33"/>
      <c r="F142" s="7"/>
      <c r="L142" s="7"/>
      <c r="M142" s="12"/>
      <c r="N142" s="2"/>
      <c r="O142" s="2"/>
      <c r="P142" s="2"/>
      <c r="Q142" s="2"/>
      <c r="R142" s="2"/>
      <c r="S142" s="2"/>
      <c r="T142" s="2"/>
      <c r="U142" s="2"/>
      <c r="V142" s="2"/>
      <c r="W142" s="2"/>
      <c r="X142" s="2"/>
      <c r="Y142" s="2"/>
      <c r="Z142" s="2"/>
      <c r="AA142" s="2"/>
      <c r="AB142" s="2"/>
    </row>
    <row r="143" spans="3:28" ht="12.75" customHeight="1" x14ac:dyDescent="0.25">
      <c r="C143" s="13"/>
      <c r="D143" s="14"/>
      <c r="E143" s="33"/>
      <c r="F143" s="7"/>
      <c r="L143" s="7"/>
      <c r="M143" s="12"/>
      <c r="N143" s="2"/>
      <c r="O143" s="2"/>
      <c r="P143" s="2"/>
      <c r="Q143" s="2"/>
      <c r="R143" s="2"/>
      <c r="S143" s="2"/>
      <c r="T143" s="2"/>
      <c r="U143" s="2"/>
      <c r="V143" s="2"/>
      <c r="W143" s="2"/>
      <c r="X143" s="2"/>
      <c r="Y143" s="2"/>
      <c r="Z143" s="2"/>
      <c r="AA143" s="2"/>
      <c r="AB143" s="2"/>
    </row>
    <row r="144" spans="3:28" ht="12.75" customHeight="1" x14ac:dyDescent="0.25">
      <c r="C144" s="13"/>
      <c r="D144" s="14"/>
      <c r="E144" s="33"/>
      <c r="F144" s="7"/>
      <c r="L144" s="7"/>
      <c r="M144" s="12"/>
      <c r="N144" s="2"/>
      <c r="O144" s="2"/>
      <c r="P144" s="2"/>
      <c r="Q144" s="2"/>
      <c r="R144" s="2"/>
      <c r="S144" s="2"/>
      <c r="T144" s="2"/>
      <c r="U144" s="2"/>
      <c r="V144" s="2"/>
      <c r="W144" s="2"/>
      <c r="X144" s="2"/>
      <c r="Y144" s="2"/>
      <c r="Z144" s="2"/>
      <c r="AA144" s="2"/>
      <c r="AB144" s="2"/>
    </row>
    <row r="145" spans="3:28" ht="12.75" customHeight="1" x14ac:dyDescent="0.25">
      <c r="C145" s="13"/>
      <c r="D145" s="14"/>
      <c r="E145" s="33"/>
      <c r="F145" s="7"/>
      <c r="L145" s="7"/>
      <c r="M145" s="12"/>
      <c r="N145" s="2"/>
      <c r="O145" s="2"/>
      <c r="P145" s="2"/>
      <c r="Q145" s="2"/>
      <c r="R145" s="2"/>
      <c r="S145" s="2"/>
      <c r="T145" s="2"/>
      <c r="U145" s="2"/>
      <c r="V145" s="2"/>
      <c r="W145" s="2"/>
      <c r="X145" s="2"/>
      <c r="Y145" s="2"/>
      <c r="Z145" s="2"/>
      <c r="AA145" s="2"/>
      <c r="AB145" s="2"/>
    </row>
    <row r="146" spans="3:28" ht="12.75" customHeight="1" x14ac:dyDescent="0.25">
      <c r="C146" s="13"/>
      <c r="D146" s="14"/>
      <c r="E146" s="33"/>
      <c r="F146" s="7"/>
      <c r="L146" s="7"/>
      <c r="M146" s="12"/>
      <c r="N146" s="2"/>
      <c r="O146" s="2"/>
      <c r="P146" s="2"/>
      <c r="Q146" s="2"/>
      <c r="R146" s="2"/>
      <c r="S146" s="2"/>
      <c r="T146" s="2"/>
      <c r="U146" s="2"/>
      <c r="V146" s="2"/>
      <c r="W146" s="2"/>
      <c r="X146" s="2"/>
      <c r="Y146" s="2"/>
      <c r="Z146" s="2"/>
      <c r="AA146" s="2"/>
      <c r="AB146" s="2"/>
    </row>
    <row r="147" spans="3:28" ht="12.75" customHeight="1" x14ac:dyDescent="0.25">
      <c r="C147" s="13"/>
      <c r="D147" s="14"/>
      <c r="E147" s="33"/>
      <c r="F147" s="7"/>
      <c r="L147" s="7"/>
      <c r="M147" s="12"/>
      <c r="N147" s="2"/>
      <c r="O147" s="2"/>
      <c r="P147" s="2"/>
      <c r="Q147" s="2"/>
      <c r="R147" s="2"/>
      <c r="S147" s="2"/>
      <c r="T147" s="2"/>
      <c r="U147" s="2"/>
      <c r="V147" s="2"/>
      <c r="W147" s="2"/>
      <c r="X147" s="2"/>
      <c r="Y147" s="2"/>
      <c r="Z147" s="2"/>
      <c r="AA147" s="2"/>
      <c r="AB147" s="2"/>
    </row>
    <row r="148" spans="3:28" ht="12.75" customHeight="1" x14ac:dyDescent="0.25">
      <c r="C148" s="13"/>
      <c r="D148" s="14"/>
      <c r="E148" s="33"/>
      <c r="F148" s="7"/>
      <c r="L148" s="7"/>
      <c r="M148" s="12"/>
      <c r="N148" s="2"/>
      <c r="O148" s="2"/>
      <c r="P148" s="2"/>
      <c r="Q148" s="2"/>
      <c r="R148" s="2"/>
      <c r="S148" s="2"/>
      <c r="T148" s="2"/>
      <c r="U148" s="2"/>
      <c r="V148" s="2"/>
      <c r="W148" s="2"/>
      <c r="X148" s="2"/>
      <c r="Y148" s="2"/>
      <c r="Z148" s="2"/>
      <c r="AA148" s="2"/>
      <c r="AB148" s="2"/>
    </row>
    <row r="149" spans="3:28" ht="12.75" customHeight="1" x14ac:dyDescent="0.25">
      <c r="C149" s="13"/>
      <c r="D149" s="14"/>
      <c r="E149" s="33"/>
      <c r="F149" s="7"/>
      <c r="L149" s="7"/>
      <c r="M149" s="12"/>
      <c r="N149" s="2"/>
      <c r="O149" s="2"/>
      <c r="P149" s="2"/>
      <c r="Q149" s="2"/>
      <c r="R149" s="2"/>
      <c r="S149" s="2"/>
      <c r="T149" s="2"/>
      <c r="U149" s="2"/>
      <c r="V149" s="2"/>
      <c r="W149" s="2"/>
      <c r="X149" s="2"/>
      <c r="Y149" s="2"/>
      <c r="Z149" s="2"/>
      <c r="AA149" s="2"/>
      <c r="AB149" s="2"/>
    </row>
    <row r="150" spans="3:28" ht="12.75" customHeight="1" x14ac:dyDescent="0.25">
      <c r="C150" s="13"/>
      <c r="D150" s="14"/>
      <c r="E150" s="33"/>
      <c r="F150" s="7"/>
      <c r="L150" s="7"/>
      <c r="M150" s="12"/>
      <c r="N150" s="2"/>
      <c r="O150" s="2"/>
      <c r="P150" s="2"/>
      <c r="Q150" s="2"/>
      <c r="R150" s="2"/>
      <c r="S150" s="2"/>
      <c r="T150" s="2"/>
      <c r="U150" s="2"/>
      <c r="V150" s="2"/>
      <c r="W150" s="2"/>
      <c r="X150" s="2"/>
      <c r="Y150" s="2"/>
      <c r="Z150" s="2"/>
      <c r="AA150" s="2"/>
      <c r="AB150" s="2"/>
    </row>
    <row r="151" spans="3:28" ht="12.75" customHeight="1" x14ac:dyDescent="0.25">
      <c r="C151" s="13"/>
      <c r="D151" s="14"/>
      <c r="E151" s="33"/>
      <c r="F151" s="7"/>
      <c r="L151" s="7"/>
      <c r="M151" s="12"/>
      <c r="N151" s="2"/>
      <c r="O151" s="2"/>
      <c r="P151" s="2"/>
      <c r="Q151" s="2"/>
      <c r="R151" s="2"/>
      <c r="S151" s="2"/>
      <c r="T151" s="2"/>
      <c r="U151" s="2"/>
      <c r="V151" s="2"/>
      <c r="W151" s="2"/>
      <c r="X151" s="2"/>
      <c r="Y151" s="2"/>
      <c r="Z151" s="2"/>
      <c r="AA151" s="2"/>
      <c r="AB151" s="2"/>
    </row>
    <row r="152" spans="3:28" ht="12.75" customHeight="1" x14ac:dyDescent="0.25">
      <c r="C152" s="13"/>
      <c r="D152" s="14"/>
      <c r="E152" s="33"/>
      <c r="F152" s="7"/>
      <c r="L152" s="7"/>
      <c r="M152" s="12"/>
      <c r="N152" s="2"/>
      <c r="O152" s="2"/>
      <c r="P152" s="2"/>
      <c r="Q152" s="2"/>
      <c r="R152" s="2"/>
      <c r="S152" s="2"/>
      <c r="T152" s="2"/>
      <c r="U152" s="2"/>
      <c r="V152" s="2"/>
      <c r="W152" s="2"/>
      <c r="X152" s="2"/>
      <c r="Y152" s="2"/>
      <c r="Z152" s="2"/>
      <c r="AA152" s="2"/>
      <c r="AB152" s="2"/>
    </row>
    <row r="153" spans="3:28" ht="12.75" customHeight="1" x14ac:dyDescent="0.25">
      <c r="C153" s="13"/>
      <c r="D153" s="14"/>
      <c r="E153" s="33"/>
      <c r="F153" s="7"/>
      <c r="L153" s="7"/>
      <c r="M153" s="12"/>
      <c r="N153" s="2"/>
      <c r="O153" s="2"/>
      <c r="P153" s="2"/>
      <c r="Q153" s="2"/>
      <c r="R153" s="2"/>
      <c r="S153" s="2"/>
      <c r="T153" s="2"/>
      <c r="U153" s="2"/>
      <c r="V153" s="2"/>
      <c r="W153" s="2"/>
      <c r="X153" s="2"/>
      <c r="Y153" s="2"/>
      <c r="Z153" s="2"/>
      <c r="AA153" s="2"/>
      <c r="AB153" s="2"/>
    </row>
    <row r="154" spans="3:28" ht="12.75" customHeight="1" x14ac:dyDescent="0.25">
      <c r="C154" s="13"/>
      <c r="D154" s="14"/>
      <c r="E154" s="33"/>
      <c r="F154" s="7"/>
      <c r="L154" s="7"/>
      <c r="M154" s="12"/>
      <c r="N154" s="2"/>
      <c r="O154" s="2"/>
      <c r="P154" s="2"/>
      <c r="Q154" s="2"/>
      <c r="R154" s="2"/>
      <c r="S154" s="2"/>
      <c r="T154" s="2"/>
      <c r="U154" s="2"/>
      <c r="V154" s="2"/>
      <c r="W154" s="2"/>
      <c r="X154" s="2"/>
      <c r="Y154" s="2"/>
      <c r="Z154" s="2"/>
      <c r="AA154" s="2"/>
      <c r="AB154" s="2"/>
    </row>
    <row r="155" spans="3:28" ht="12.75" customHeight="1" x14ac:dyDescent="0.25">
      <c r="C155" s="13"/>
      <c r="D155" s="14"/>
      <c r="E155" s="33"/>
      <c r="F155" s="7"/>
      <c r="L155" s="7"/>
      <c r="M155" s="12"/>
      <c r="N155" s="2"/>
      <c r="O155" s="2"/>
      <c r="P155" s="2"/>
      <c r="Q155" s="2"/>
      <c r="R155" s="2"/>
      <c r="S155" s="2"/>
      <c r="T155" s="2"/>
      <c r="U155" s="2"/>
      <c r="V155" s="2"/>
      <c r="W155" s="2"/>
      <c r="X155" s="2"/>
      <c r="Y155" s="2"/>
      <c r="Z155" s="2"/>
      <c r="AA155" s="2"/>
      <c r="AB155" s="2"/>
    </row>
    <row r="156" spans="3:28" ht="12.75" customHeight="1" x14ac:dyDescent="0.25">
      <c r="C156" s="13"/>
      <c r="D156" s="14"/>
      <c r="E156" s="33"/>
      <c r="F156" s="7"/>
      <c r="L156" s="7"/>
      <c r="M156" s="12"/>
      <c r="N156" s="2"/>
      <c r="O156" s="2"/>
      <c r="P156" s="2"/>
      <c r="Q156" s="2"/>
      <c r="R156" s="2"/>
      <c r="S156" s="2"/>
      <c r="T156" s="2"/>
      <c r="U156" s="2"/>
      <c r="V156" s="2"/>
      <c r="W156" s="2"/>
      <c r="X156" s="2"/>
      <c r="Y156" s="2"/>
      <c r="Z156" s="2"/>
      <c r="AA156" s="2"/>
      <c r="AB156" s="2"/>
    </row>
    <row r="157" spans="3:28" ht="12.75" customHeight="1" x14ac:dyDescent="0.25">
      <c r="C157" s="13"/>
      <c r="D157" s="14"/>
      <c r="E157" s="33"/>
      <c r="F157" s="7"/>
      <c r="L157" s="7"/>
      <c r="M157" s="12"/>
      <c r="N157" s="2"/>
      <c r="O157" s="2"/>
      <c r="P157" s="2"/>
      <c r="Q157" s="2"/>
      <c r="R157" s="2"/>
      <c r="S157" s="2"/>
      <c r="T157" s="2"/>
      <c r="U157" s="2"/>
      <c r="V157" s="2"/>
      <c r="W157" s="2"/>
      <c r="X157" s="2"/>
      <c r="Y157" s="2"/>
      <c r="Z157" s="2"/>
      <c r="AA157" s="2"/>
      <c r="AB157" s="2"/>
    </row>
    <row r="158" spans="3:28" ht="12.75" customHeight="1" x14ac:dyDescent="0.25">
      <c r="C158" s="13"/>
      <c r="D158" s="14"/>
      <c r="E158" s="33"/>
      <c r="F158" s="7"/>
      <c r="L158" s="7"/>
      <c r="M158" s="12"/>
      <c r="N158" s="2"/>
      <c r="O158" s="2"/>
      <c r="P158" s="2"/>
      <c r="Q158" s="2"/>
      <c r="R158" s="2"/>
      <c r="S158" s="2"/>
      <c r="T158" s="2"/>
      <c r="U158" s="2"/>
      <c r="V158" s="2"/>
      <c r="W158" s="2"/>
      <c r="X158" s="2"/>
      <c r="Y158" s="2"/>
      <c r="Z158" s="2"/>
      <c r="AA158" s="2"/>
      <c r="AB158" s="2"/>
    </row>
    <row r="159" spans="3:28" ht="12.75" customHeight="1" x14ac:dyDescent="0.25">
      <c r="C159" s="13"/>
      <c r="D159" s="14"/>
      <c r="E159" s="33"/>
      <c r="F159" s="7"/>
      <c r="L159" s="7"/>
      <c r="M159" s="12"/>
      <c r="N159" s="2"/>
      <c r="O159" s="2"/>
      <c r="P159" s="2"/>
      <c r="Q159" s="2"/>
      <c r="R159" s="2"/>
      <c r="S159" s="2"/>
      <c r="T159" s="2"/>
      <c r="U159" s="2"/>
      <c r="V159" s="2"/>
      <c r="W159" s="2"/>
      <c r="X159" s="2"/>
      <c r="Y159" s="2"/>
      <c r="Z159" s="2"/>
      <c r="AA159" s="2"/>
      <c r="AB159" s="2"/>
    </row>
    <row r="160" spans="3:28" ht="12.75" customHeight="1" x14ac:dyDescent="0.25">
      <c r="C160" s="13"/>
      <c r="D160" s="14"/>
      <c r="E160" s="33"/>
      <c r="F160" s="7"/>
      <c r="L160" s="7"/>
      <c r="M160" s="12"/>
      <c r="N160" s="2"/>
      <c r="O160" s="2"/>
      <c r="P160" s="2"/>
      <c r="Q160" s="2"/>
      <c r="R160" s="2"/>
      <c r="S160" s="2"/>
      <c r="T160" s="2"/>
      <c r="U160" s="2"/>
      <c r="V160" s="2"/>
      <c r="W160" s="2"/>
      <c r="X160" s="2"/>
      <c r="Y160" s="2"/>
      <c r="Z160" s="2"/>
      <c r="AA160" s="2"/>
      <c r="AB160" s="2"/>
    </row>
    <row r="161" spans="3:28" ht="12.75" customHeight="1" x14ac:dyDescent="0.25">
      <c r="C161" s="13"/>
      <c r="D161" s="14"/>
      <c r="E161" s="33"/>
      <c r="F161" s="7"/>
      <c r="L161" s="7"/>
      <c r="M161" s="12"/>
      <c r="N161" s="2"/>
      <c r="O161" s="2"/>
      <c r="P161" s="2"/>
      <c r="Q161" s="2"/>
      <c r="R161" s="2"/>
      <c r="S161" s="2"/>
      <c r="T161" s="2"/>
      <c r="U161" s="2"/>
      <c r="V161" s="2"/>
      <c r="W161" s="2"/>
      <c r="X161" s="2"/>
      <c r="Y161" s="2"/>
      <c r="Z161" s="2"/>
      <c r="AA161" s="2"/>
      <c r="AB161" s="2"/>
    </row>
    <row r="162" spans="3:28" ht="12.75" customHeight="1" x14ac:dyDescent="0.25">
      <c r="C162" s="13"/>
      <c r="D162" s="14"/>
      <c r="E162" s="33"/>
      <c r="F162" s="7"/>
      <c r="L162" s="7"/>
      <c r="M162" s="12"/>
      <c r="N162" s="2"/>
      <c r="O162" s="2"/>
      <c r="P162" s="2"/>
      <c r="Q162" s="2"/>
      <c r="R162" s="2"/>
      <c r="S162" s="2"/>
      <c r="T162" s="2"/>
      <c r="U162" s="2"/>
      <c r="V162" s="2"/>
      <c r="W162" s="2"/>
      <c r="X162" s="2"/>
      <c r="Y162" s="2"/>
      <c r="Z162" s="2"/>
      <c r="AA162" s="2"/>
      <c r="AB162" s="2"/>
    </row>
    <row r="163" spans="3:28" ht="12.75" customHeight="1" x14ac:dyDescent="0.25">
      <c r="C163" s="13"/>
      <c r="D163" s="14"/>
      <c r="E163" s="33"/>
      <c r="F163" s="7"/>
      <c r="L163" s="7"/>
      <c r="M163" s="12"/>
      <c r="N163" s="2"/>
      <c r="O163" s="2"/>
      <c r="P163" s="2"/>
      <c r="Q163" s="2"/>
      <c r="R163" s="2"/>
      <c r="S163" s="2"/>
      <c r="T163" s="2"/>
      <c r="U163" s="2"/>
      <c r="V163" s="2"/>
      <c r="W163" s="2"/>
      <c r="X163" s="2"/>
      <c r="Y163" s="2"/>
      <c r="Z163" s="2"/>
      <c r="AA163" s="2"/>
      <c r="AB163" s="2"/>
    </row>
    <row r="164" spans="3:28" ht="12.75" customHeight="1" x14ac:dyDescent="0.25">
      <c r="C164" s="13"/>
      <c r="D164" s="14"/>
      <c r="E164" s="33"/>
      <c r="F164" s="7"/>
      <c r="L164" s="7"/>
      <c r="M164" s="12"/>
      <c r="N164" s="2"/>
      <c r="O164" s="2"/>
      <c r="P164" s="2"/>
      <c r="Q164" s="2"/>
      <c r="R164" s="2"/>
      <c r="S164" s="2"/>
      <c r="T164" s="2"/>
      <c r="U164" s="2"/>
      <c r="V164" s="2"/>
      <c r="W164" s="2"/>
      <c r="X164" s="2"/>
      <c r="Y164" s="2"/>
      <c r="Z164" s="2"/>
      <c r="AA164" s="2"/>
      <c r="AB164" s="2"/>
    </row>
    <row r="165" spans="3:28" ht="12.75" customHeight="1" x14ac:dyDescent="0.25">
      <c r="C165" s="13"/>
      <c r="D165" s="14"/>
      <c r="E165" s="33"/>
      <c r="F165" s="7"/>
      <c r="L165" s="7"/>
      <c r="M165" s="12"/>
      <c r="N165" s="2"/>
      <c r="O165" s="2"/>
      <c r="P165" s="2"/>
      <c r="Q165" s="2"/>
      <c r="R165" s="2"/>
      <c r="S165" s="2"/>
      <c r="T165" s="2"/>
      <c r="U165" s="2"/>
      <c r="V165" s="2"/>
      <c r="W165" s="2"/>
      <c r="X165" s="2"/>
      <c r="Y165" s="2"/>
      <c r="Z165" s="2"/>
      <c r="AA165" s="2"/>
      <c r="AB165" s="2"/>
    </row>
    <row r="166" spans="3:28" ht="12.75" customHeight="1" x14ac:dyDescent="0.25">
      <c r="C166" s="13"/>
      <c r="D166" s="14"/>
      <c r="E166" s="33"/>
      <c r="F166" s="7"/>
      <c r="L166" s="7"/>
      <c r="M166" s="12"/>
      <c r="N166" s="2"/>
      <c r="O166" s="2"/>
      <c r="P166" s="2"/>
      <c r="Q166" s="2"/>
      <c r="R166" s="2"/>
      <c r="S166" s="2"/>
      <c r="T166" s="2"/>
      <c r="U166" s="2"/>
      <c r="V166" s="2"/>
      <c r="W166" s="2"/>
      <c r="X166" s="2"/>
      <c r="Y166" s="2"/>
      <c r="Z166" s="2"/>
      <c r="AA166" s="2"/>
      <c r="AB166" s="2"/>
    </row>
    <row r="167" spans="3:28" ht="12.75" customHeight="1" x14ac:dyDescent="0.25">
      <c r="C167" s="13"/>
      <c r="D167" s="14"/>
      <c r="E167" s="33"/>
      <c r="F167" s="7"/>
      <c r="L167" s="7"/>
      <c r="M167" s="12"/>
      <c r="N167" s="2"/>
      <c r="O167" s="2"/>
      <c r="P167" s="2"/>
      <c r="Q167" s="2"/>
      <c r="R167" s="2"/>
      <c r="S167" s="2"/>
      <c r="T167" s="2"/>
      <c r="U167" s="2"/>
      <c r="V167" s="2"/>
      <c r="W167" s="2"/>
      <c r="X167" s="2"/>
      <c r="Y167" s="2"/>
      <c r="Z167" s="2"/>
      <c r="AA167" s="2"/>
      <c r="AB167" s="2"/>
    </row>
    <row r="168" spans="3:28" ht="12.75" customHeight="1" x14ac:dyDescent="0.25">
      <c r="C168" s="13"/>
      <c r="D168" s="14"/>
      <c r="E168" s="33"/>
      <c r="F168" s="7"/>
      <c r="L168" s="7"/>
      <c r="M168" s="12"/>
      <c r="N168" s="2"/>
      <c r="O168" s="2"/>
      <c r="P168" s="2"/>
      <c r="Q168" s="2"/>
      <c r="R168" s="2"/>
      <c r="S168" s="2"/>
      <c r="T168" s="2"/>
      <c r="U168" s="2"/>
      <c r="V168" s="2"/>
      <c r="W168" s="2"/>
      <c r="X168" s="2"/>
      <c r="Y168" s="2"/>
      <c r="Z168" s="2"/>
      <c r="AA168" s="2"/>
      <c r="AB168" s="2"/>
    </row>
    <row r="169" spans="3:28" ht="12.75" customHeight="1" x14ac:dyDescent="0.25">
      <c r="C169" s="13"/>
      <c r="D169" s="14"/>
      <c r="E169" s="33"/>
      <c r="F169" s="7"/>
      <c r="L169" s="7"/>
      <c r="M169" s="12"/>
      <c r="N169" s="2"/>
      <c r="O169" s="2"/>
      <c r="P169" s="2"/>
      <c r="Q169" s="2"/>
      <c r="R169" s="2"/>
      <c r="S169" s="2"/>
      <c r="T169" s="2"/>
      <c r="U169" s="2"/>
      <c r="V169" s="2"/>
      <c r="W169" s="2"/>
      <c r="X169" s="2"/>
      <c r="Y169" s="2"/>
      <c r="Z169" s="2"/>
      <c r="AA169" s="2"/>
      <c r="AB169" s="2"/>
    </row>
    <row r="170" spans="3:28" ht="12.75" customHeight="1" x14ac:dyDescent="0.25">
      <c r="C170" s="13"/>
      <c r="D170" s="14"/>
      <c r="E170" s="33"/>
      <c r="F170" s="7"/>
      <c r="L170" s="7"/>
      <c r="M170" s="12"/>
      <c r="N170" s="2"/>
      <c r="O170" s="2"/>
      <c r="P170" s="2"/>
      <c r="Q170" s="2"/>
      <c r="R170" s="2"/>
      <c r="S170" s="2"/>
      <c r="T170" s="2"/>
      <c r="U170" s="2"/>
      <c r="V170" s="2"/>
      <c r="W170" s="2"/>
      <c r="X170" s="2"/>
      <c r="Y170" s="2"/>
      <c r="Z170" s="2"/>
      <c r="AA170" s="2"/>
      <c r="AB170" s="2"/>
    </row>
    <row r="171" spans="3:28" ht="12.75" customHeight="1" x14ac:dyDescent="0.25">
      <c r="C171" s="13"/>
      <c r="D171" s="14"/>
      <c r="E171" s="33"/>
      <c r="F171" s="7"/>
      <c r="L171" s="7"/>
      <c r="M171" s="12"/>
      <c r="N171" s="2"/>
      <c r="O171" s="2"/>
      <c r="P171" s="2"/>
      <c r="Q171" s="2"/>
      <c r="R171" s="2"/>
      <c r="S171" s="2"/>
      <c r="T171" s="2"/>
      <c r="U171" s="2"/>
      <c r="V171" s="2"/>
      <c r="W171" s="2"/>
      <c r="X171" s="2"/>
      <c r="Y171" s="2"/>
      <c r="Z171" s="2"/>
      <c r="AA171" s="2"/>
      <c r="AB171" s="2"/>
    </row>
    <row r="172" spans="3:28" ht="12.75" customHeight="1" x14ac:dyDescent="0.25">
      <c r="C172" s="13"/>
      <c r="D172" s="14"/>
      <c r="E172" s="33"/>
      <c r="F172" s="7"/>
      <c r="L172" s="7"/>
      <c r="M172" s="12"/>
      <c r="N172" s="2"/>
      <c r="O172" s="2"/>
      <c r="P172" s="2"/>
      <c r="Q172" s="2"/>
      <c r="R172" s="2"/>
      <c r="S172" s="2"/>
      <c r="T172" s="2"/>
      <c r="U172" s="2"/>
      <c r="V172" s="2"/>
      <c r="W172" s="2"/>
      <c r="X172" s="2"/>
      <c r="Y172" s="2"/>
      <c r="Z172" s="2"/>
      <c r="AA172" s="2"/>
      <c r="AB172" s="2"/>
    </row>
    <row r="173" spans="3:28" ht="12.75" customHeight="1" x14ac:dyDescent="0.25">
      <c r="C173" s="13"/>
      <c r="D173" s="14"/>
      <c r="E173" s="33"/>
      <c r="F173" s="7"/>
      <c r="L173" s="7"/>
      <c r="M173" s="12"/>
      <c r="N173" s="2"/>
      <c r="O173" s="2"/>
      <c r="P173" s="2"/>
      <c r="Q173" s="2"/>
      <c r="R173" s="2"/>
      <c r="S173" s="2"/>
      <c r="T173" s="2"/>
      <c r="U173" s="2"/>
      <c r="V173" s="2"/>
      <c r="W173" s="2"/>
      <c r="X173" s="2"/>
      <c r="Y173" s="2"/>
      <c r="Z173" s="2"/>
      <c r="AA173" s="2"/>
      <c r="AB173" s="2"/>
    </row>
    <row r="174" spans="3:28" ht="12.75" customHeight="1" x14ac:dyDescent="0.25">
      <c r="C174" s="13"/>
      <c r="D174" s="14"/>
      <c r="E174" s="33"/>
      <c r="F174" s="7"/>
      <c r="L174" s="7"/>
      <c r="M174" s="12"/>
      <c r="N174" s="2"/>
      <c r="O174" s="2"/>
      <c r="P174" s="2"/>
      <c r="Q174" s="2"/>
      <c r="R174" s="2"/>
      <c r="S174" s="2"/>
      <c r="T174" s="2"/>
      <c r="U174" s="2"/>
      <c r="V174" s="2"/>
      <c r="W174" s="2"/>
      <c r="X174" s="2"/>
      <c r="Y174" s="2"/>
      <c r="Z174" s="2"/>
      <c r="AA174" s="2"/>
      <c r="AB174" s="2"/>
    </row>
    <row r="175" spans="3:28" ht="12.75" customHeight="1" x14ac:dyDescent="0.25">
      <c r="C175" s="13"/>
      <c r="D175" s="14"/>
      <c r="E175" s="33"/>
      <c r="F175" s="7"/>
      <c r="L175" s="7"/>
      <c r="M175" s="12"/>
      <c r="N175" s="2"/>
      <c r="O175" s="2"/>
      <c r="P175" s="2"/>
      <c r="Q175" s="2"/>
      <c r="R175" s="2"/>
      <c r="S175" s="2"/>
      <c r="T175" s="2"/>
      <c r="U175" s="2"/>
      <c r="V175" s="2"/>
      <c r="W175" s="2"/>
      <c r="X175" s="2"/>
      <c r="Y175" s="2"/>
      <c r="Z175" s="2"/>
      <c r="AA175" s="2"/>
      <c r="AB175" s="2"/>
    </row>
    <row r="176" spans="3:28" ht="12.75" customHeight="1" x14ac:dyDescent="0.25">
      <c r="C176" s="13"/>
      <c r="D176" s="14"/>
      <c r="E176" s="33"/>
      <c r="F176" s="7"/>
      <c r="L176" s="7"/>
      <c r="M176" s="12"/>
      <c r="N176" s="2"/>
      <c r="O176" s="2"/>
      <c r="P176" s="2"/>
      <c r="Q176" s="2"/>
      <c r="R176" s="2"/>
      <c r="S176" s="2"/>
      <c r="T176" s="2"/>
      <c r="U176" s="2"/>
      <c r="V176" s="2"/>
      <c r="W176" s="2"/>
      <c r="X176" s="2"/>
      <c r="Y176" s="2"/>
      <c r="Z176" s="2"/>
      <c r="AA176" s="2"/>
      <c r="AB176" s="2"/>
    </row>
    <row r="177" spans="3:28" ht="12.75" customHeight="1" x14ac:dyDescent="0.25">
      <c r="C177" s="13"/>
      <c r="D177" s="14"/>
      <c r="E177" s="33"/>
      <c r="F177" s="7"/>
      <c r="L177" s="7"/>
      <c r="M177" s="12"/>
      <c r="N177" s="2"/>
      <c r="O177" s="2"/>
      <c r="P177" s="2"/>
      <c r="Q177" s="2"/>
      <c r="R177" s="2"/>
      <c r="S177" s="2"/>
      <c r="T177" s="2"/>
      <c r="U177" s="2"/>
      <c r="V177" s="2"/>
      <c r="W177" s="2"/>
      <c r="X177" s="2"/>
      <c r="Y177" s="2"/>
      <c r="Z177" s="2"/>
      <c r="AA177" s="2"/>
      <c r="AB177" s="2"/>
    </row>
    <row r="178" spans="3:28" ht="12.75" customHeight="1" x14ac:dyDescent="0.25">
      <c r="C178" s="5"/>
      <c r="D178" s="6"/>
      <c r="E178" s="10"/>
      <c r="F178" s="7"/>
      <c r="G178" s="11"/>
      <c r="H178" s="11"/>
      <c r="I178" s="11"/>
      <c r="J178" s="11"/>
      <c r="K178" s="11"/>
      <c r="L178" s="11"/>
      <c r="M178" s="12"/>
      <c r="N178" s="2"/>
      <c r="O178" s="2"/>
      <c r="P178" s="2"/>
      <c r="Q178" s="2"/>
      <c r="R178" s="2"/>
      <c r="S178" s="2"/>
      <c r="T178" s="2"/>
      <c r="U178" s="2"/>
      <c r="V178" s="2"/>
      <c r="W178" s="2"/>
      <c r="X178" s="2"/>
      <c r="Y178" s="2"/>
      <c r="Z178" s="2"/>
      <c r="AA178" s="2"/>
      <c r="AB178" s="2"/>
    </row>
    <row r="179" spans="3:28" ht="12.75" customHeight="1" x14ac:dyDescent="0.25">
      <c r="C179" s="5"/>
      <c r="D179" s="6"/>
      <c r="E179" s="10"/>
      <c r="F179" s="7"/>
      <c r="G179" s="11"/>
      <c r="H179" s="11"/>
      <c r="I179" s="11"/>
      <c r="J179" s="11"/>
      <c r="K179" s="11"/>
      <c r="L179" s="11"/>
      <c r="M179" s="12"/>
      <c r="N179" s="2"/>
      <c r="O179" s="2"/>
      <c r="P179" s="2"/>
      <c r="Q179" s="2"/>
      <c r="R179" s="2"/>
      <c r="S179" s="2"/>
      <c r="T179" s="2"/>
      <c r="U179" s="2"/>
      <c r="V179" s="2"/>
      <c r="W179" s="2"/>
      <c r="X179" s="2"/>
      <c r="Y179" s="2"/>
      <c r="Z179" s="2"/>
      <c r="AA179" s="2"/>
      <c r="AB179" s="2"/>
    </row>
    <row r="180" spans="3:28" ht="12.75" customHeight="1" x14ac:dyDescent="0.25">
      <c r="C180" s="5"/>
      <c r="D180" s="6"/>
      <c r="E180" s="10"/>
      <c r="F180" s="7"/>
      <c r="G180" s="11"/>
      <c r="H180" s="11"/>
      <c r="I180" s="11"/>
      <c r="J180" s="11"/>
      <c r="K180" s="11"/>
      <c r="L180" s="11"/>
      <c r="M180" s="12"/>
      <c r="N180" s="2"/>
      <c r="O180" s="2"/>
      <c r="P180" s="2"/>
      <c r="Q180" s="2"/>
      <c r="R180" s="2"/>
      <c r="S180" s="2"/>
      <c r="T180" s="2"/>
      <c r="U180" s="2"/>
      <c r="V180" s="2"/>
      <c r="W180" s="2"/>
      <c r="X180" s="2"/>
      <c r="Y180" s="2"/>
      <c r="Z180" s="2"/>
      <c r="AA180" s="2"/>
      <c r="AB180" s="2"/>
    </row>
    <row r="181" spans="3:28" ht="12.75" customHeight="1" x14ac:dyDescent="0.25">
      <c r="C181" s="5"/>
      <c r="D181" s="6"/>
      <c r="E181" s="10"/>
      <c r="F181" s="7"/>
      <c r="G181" s="11"/>
      <c r="H181" s="11"/>
      <c r="I181" s="11"/>
      <c r="J181" s="11"/>
      <c r="K181" s="11"/>
      <c r="L181" s="11"/>
      <c r="M181" s="12"/>
      <c r="N181" s="2"/>
      <c r="O181" s="2"/>
      <c r="P181" s="2"/>
      <c r="Q181" s="2"/>
      <c r="R181" s="2"/>
      <c r="S181" s="2"/>
      <c r="T181" s="2"/>
      <c r="U181" s="2"/>
      <c r="V181" s="2"/>
      <c r="W181" s="2"/>
      <c r="X181" s="2"/>
      <c r="Y181" s="2"/>
      <c r="Z181" s="2"/>
      <c r="AA181" s="2"/>
      <c r="AB181" s="2"/>
    </row>
    <row r="182" spans="3:28" ht="12.75" customHeight="1" x14ac:dyDescent="0.25">
      <c r="C182" s="5"/>
      <c r="D182" s="6"/>
      <c r="E182" s="10"/>
      <c r="F182" s="7"/>
      <c r="G182" s="11"/>
      <c r="H182" s="11"/>
      <c r="I182" s="11"/>
      <c r="J182" s="11"/>
      <c r="K182" s="11"/>
      <c r="L182" s="11"/>
      <c r="M182" s="12"/>
      <c r="N182" s="2"/>
      <c r="O182" s="2"/>
      <c r="P182" s="2"/>
      <c r="Q182" s="2"/>
      <c r="R182" s="2"/>
      <c r="S182" s="2"/>
      <c r="T182" s="2"/>
      <c r="U182" s="2"/>
      <c r="V182" s="2"/>
      <c r="W182" s="2"/>
      <c r="X182" s="2"/>
      <c r="Y182" s="2"/>
      <c r="Z182" s="2"/>
      <c r="AA182" s="2"/>
      <c r="AB182" s="2"/>
    </row>
    <row r="183" spans="3:28" ht="12.75" customHeight="1" x14ac:dyDescent="0.25">
      <c r="C183" s="5"/>
      <c r="D183" s="6"/>
      <c r="E183" s="10"/>
      <c r="F183" s="7"/>
      <c r="G183" s="11"/>
      <c r="H183" s="11"/>
      <c r="I183" s="11"/>
      <c r="J183" s="11"/>
      <c r="K183" s="11"/>
      <c r="L183" s="11"/>
      <c r="M183" s="12"/>
      <c r="N183" s="2"/>
      <c r="O183" s="2"/>
      <c r="P183" s="2"/>
      <c r="Q183" s="2"/>
      <c r="R183" s="2"/>
      <c r="S183" s="2"/>
      <c r="T183" s="2"/>
      <c r="U183" s="2"/>
      <c r="V183" s="2"/>
      <c r="W183" s="2"/>
      <c r="X183" s="2"/>
      <c r="Y183" s="2"/>
      <c r="Z183" s="2"/>
      <c r="AA183" s="2"/>
      <c r="AB183" s="2"/>
    </row>
    <row r="184" spans="3:28" ht="12.75" customHeight="1" x14ac:dyDescent="0.25">
      <c r="C184" s="5"/>
      <c r="D184" s="6"/>
      <c r="E184" s="10"/>
      <c r="F184" s="7"/>
      <c r="G184" s="11"/>
      <c r="H184" s="11"/>
      <c r="I184" s="11"/>
      <c r="J184" s="11"/>
      <c r="K184" s="11"/>
      <c r="L184" s="11"/>
      <c r="M184" s="12"/>
      <c r="N184" s="2"/>
      <c r="O184" s="2"/>
      <c r="P184" s="2"/>
      <c r="Q184" s="2"/>
      <c r="R184" s="2"/>
      <c r="S184" s="2"/>
      <c r="T184" s="2"/>
      <c r="U184" s="2"/>
      <c r="V184" s="2"/>
      <c r="W184" s="2"/>
      <c r="X184" s="2"/>
      <c r="Y184" s="2"/>
      <c r="Z184" s="2"/>
      <c r="AA184" s="2"/>
      <c r="AB184" s="2"/>
    </row>
    <row r="185" spans="3:28" ht="12.75" customHeight="1" x14ac:dyDescent="0.25">
      <c r="C185" s="5"/>
      <c r="D185" s="6"/>
      <c r="E185" s="10"/>
      <c r="F185" s="7"/>
      <c r="G185" s="11"/>
      <c r="H185" s="11"/>
      <c r="I185" s="11"/>
      <c r="J185" s="11"/>
      <c r="K185" s="11"/>
      <c r="L185" s="11"/>
      <c r="M185" s="12"/>
      <c r="N185" s="2"/>
      <c r="O185" s="2"/>
      <c r="P185" s="2"/>
      <c r="Q185" s="2"/>
      <c r="R185" s="2"/>
      <c r="S185" s="2"/>
      <c r="T185" s="2"/>
      <c r="U185" s="2"/>
      <c r="V185" s="2"/>
      <c r="W185" s="2"/>
      <c r="X185" s="2"/>
      <c r="Y185" s="2"/>
      <c r="Z185" s="2"/>
      <c r="AA185" s="2"/>
      <c r="AB185" s="2"/>
    </row>
    <row r="186" spans="3:28" ht="12.75" customHeight="1" x14ac:dyDescent="0.25">
      <c r="C186" s="5"/>
      <c r="D186" s="6"/>
      <c r="E186" s="10"/>
      <c r="F186" s="7"/>
      <c r="G186" s="11"/>
      <c r="H186" s="11"/>
      <c r="I186" s="11"/>
      <c r="J186" s="11"/>
      <c r="K186" s="11"/>
      <c r="L186" s="11"/>
      <c r="M186" s="12"/>
      <c r="N186" s="2"/>
      <c r="O186" s="2"/>
      <c r="P186" s="2"/>
      <c r="Q186" s="2"/>
      <c r="R186" s="2"/>
      <c r="S186" s="2"/>
      <c r="T186" s="2"/>
      <c r="U186" s="2"/>
      <c r="V186" s="2"/>
      <c r="W186" s="2"/>
      <c r="X186" s="2"/>
      <c r="Y186" s="2"/>
      <c r="Z186" s="2"/>
      <c r="AA186" s="2"/>
      <c r="AB186" s="2"/>
    </row>
    <row r="187" spans="3:28" ht="12.75" customHeight="1" x14ac:dyDescent="0.25">
      <c r="C187" s="5"/>
      <c r="D187" s="6"/>
      <c r="E187" s="10"/>
      <c r="F187" s="7"/>
      <c r="G187" s="11"/>
      <c r="H187" s="11"/>
      <c r="I187" s="11"/>
      <c r="J187" s="11"/>
      <c r="K187" s="11"/>
      <c r="L187" s="11"/>
      <c r="M187" s="12"/>
      <c r="N187" s="2"/>
      <c r="O187" s="2"/>
      <c r="P187" s="2"/>
      <c r="Q187" s="2"/>
      <c r="R187" s="2"/>
      <c r="S187" s="2"/>
      <c r="T187" s="2"/>
      <c r="U187" s="2"/>
      <c r="V187" s="2"/>
      <c r="W187" s="2"/>
      <c r="X187" s="2"/>
      <c r="Y187" s="2"/>
      <c r="Z187" s="2"/>
      <c r="AA187" s="2"/>
      <c r="AB187" s="2"/>
    </row>
    <row r="188" spans="3:28" ht="12.75" customHeight="1" x14ac:dyDescent="0.25">
      <c r="C188" s="5"/>
      <c r="D188" s="6"/>
      <c r="E188" s="10"/>
      <c r="F188" s="7"/>
      <c r="G188" s="11"/>
      <c r="H188" s="11"/>
      <c r="I188" s="11"/>
      <c r="J188" s="11"/>
      <c r="K188" s="11"/>
      <c r="L188" s="11"/>
      <c r="M188" s="12"/>
      <c r="N188" s="2"/>
      <c r="O188" s="2"/>
      <c r="P188" s="2"/>
      <c r="Q188" s="2"/>
      <c r="R188" s="2"/>
      <c r="S188" s="2"/>
      <c r="T188" s="2"/>
      <c r="U188" s="2"/>
      <c r="V188" s="2"/>
      <c r="W188" s="2"/>
      <c r="X188" s="2"/>
      <c r="Y188" s="2"/>
      <c r="Z188" s="2"/>
      <c r="AA188" s="2"/>
      <c r="AB188" s="2"/>
    </row>
    <row r="189" spans="3:28" ht="12.75" customHeight="1" x14ac:dyDescent="0.25">
      <c r="C189" s="5"/>
      <c r="D189" s="6"/>
      <c r="E189" s="10"/>
      <c r="F189" s="7"/>
      <c r="G189" s="11"/>
      <c r="H189" s="11"/>
      <c r="I189" s="11"/>
      <c r="J189" s="11"/>
      <c r="K189" s="11"/>
      <c r="L189" s="11"/>
      <c r="M189" s="12"/>
      <c r="N189" s="2"/>
      <c r="O189" s="2"/>
      <c r="P189" s="2"/>
      <c r="Q189" s="2"/>
      <c r="R189" s="2"/>
      <c r="S189" s="2"/>
      <c r="T189" s="2"/>
      <c r="U189" s="2"/>
      <c r="V189" s="2"/>
      <c r="W189" s="2"/>
      <c r="X189" s="2"/>
      <c r="Y189" s="2"/>
      <c r="Z189" s="2"/>
      <c r="AA189" s="2"/>
      <c r="AB189" s="2"/>
    </row>
    <row r="190" spans="3:28" ht="12.75" customHeight="1" x14ac:dyDescent="0.25">
      <c r="C190" s="5"/>
      <c r="D190" s="6"/>
      <c r="E190" s="10"/>
      <c r="F190" s="7"/>
      <c r="G190" s="11"/>
      <c r="H190" s="11"/>
      <c r="I190" s="11"/>
      <c r="J190" s="11"/>
      <c r="K190" s="11"/>
      <c r="L190" s="11"/>
      <c r="M190" s="12"/>
      <c r="N190" s="2"/>
      <c r="O190" s="2"/>
      <c r="P190" s="2"/>
      <c r="Q190" s="2"/>
      <c r="R190" s="2"/>
      <c r="S190" s="2"/>
      <c r="T190" s="2"/>
      <c r="U190" s="2"/>
      <c r="V190" s="2"/>
      <c r="W190" s="2"/>
      <c r="X190" s="2"/>
      <c r="Y190" s="2"/>
      <c r="Z190" s="2"/>
      <c r="AA190" s="2"/>
      <c r="AB190" s="2"/>
    </row>
    <row r="191" spans="3:28" ht="12.75" customHeight="1" x14ac:dyDescent="0.25">
      <c r="C191" s="5"/>
      <c r="D191" s="6"/>
      <c r="E191" s="10"/>
      <c r="F191" s="7"/>
      <c r="G191" s="11"/>
      <c r="H191" s="11"/>
      <c r="I191" s="11"/>
      <c r="J191" s="11"/>
      <c r="K191" s="11"/>
      <c r="L191" s="11"/>
      <c r="M191" s="12"/>
      <c r="N191" s="2"/>
      <c r="O191" s="2"/>
      <c r="P191" s="2"/>
      <c r="Q191" s="2"/>
      <c r="R191" s="2"/>
      <c r="S191" s="2"/>
      <c r="T191" s="2"/>
      <c r="U191" s="2"/>
      <c r="V191" s="2"/>
      <c r="W191" s="2"/>
      <c r="X191" s="2"/>
      <c r="Y191" s="2"/>
      <c r="Z191" s="2"/>
      <c r="AA191" s="2"/>
      <c r="AB191" s="2"/>
    </row>
    <row r="192" spans="3:28" ht="12.75" customHeight="1" x14ac:dyDescent="0.25">
      <c r="C192" s="5"/>
      <c r="D192" s="6"/>
      <c r="E192" s="10"/>
      <c r="F192" s="7"/>
      <c r="G192" s="11"/>
      <c r="H192" s="11"/>
      <c r="I192" s="11"/>
      <c r="J192" s="11"/>
      <c r="K192" s="11"/>
      <c r="L192" s="11"/>
      <c r="M192" s="12"/>
      <c r="N192" s="2"/>
      <c r="O192" s="2"/>
      <c r="P192" s="2"/>
      <c r="Q192" s="2"/>
      <c r="R192" s="2"/>
      <c r="S192" s="2"/>
      <c r="T192" s="2"/>
      <c r="U192" s="2"/>
      <c r="V192" s="2"/>
      <c r="W192" s="2"/>
      <c r="X192" s="2"/>
      <c r="Y192" s="2"/>
      <c r="Z192" s="2"/>
      <c r="AA192" s="2"/>
      <c r="AB192" s="2"/>
    </row>
    <row r="193" spans="3:28" ht="12.75" customHeight="1" x14ac:dyDescent="0.25">
      <c r="C193" s="5"/>
      <c r="D193" s="6"/>
      <c r="E193" s="10"/>
      <c r="F193" s="7"/>
      <c r="G193" s="11"/>
      <c r="H193" s="11"/>
      <c r="I193" s="11"/>
      <c r="J193" s="11"/>
      <c r="K193" s="11"/>
      <c r="L193" s="11"/>
      <c r="M193" s="12"/>
      <c r="N193" s="2"/>
      <c r="O193" s="2"/>
      <c r="P193" s="2"/>
      <c r="Q193" s="2"/>
      <c r="R193" s="2"/>
      <c r="S193" s="2"/>
      <c r="T193" s="2"/>
      <c r="U193" s="2"/>
      <c r="V193" s="2"/>
      <c r="W193" s="2"/>
      <c r="X193" s="2"/>
      <c r="Y193" s="2"/>
      <c r="Z193" s="2"/>
      <c r="AA193" s="2"/>
      <c r="AB193" s="2"/>
    </row>
    <row r="194" spans="3:28" ht="12.75" customHeight="1" x14ac:dyDescent="0.25">
      <c r="C194" s="5"/>
      <c r="D194" s="6"/>
      <c r="E194" s="10"/>
      <c r="F194" s="7"/>
      <c r="G194" s="11"/>
      <c r="H194" s="11"/>
      <c r="I194" s="11"/>
      <c r="J194" s="11"/>
      <c r="K194" s="11"/>
      <c r="L194" s="11"/>
      <c r="M194" s="12"/>
      <c r="N194" s="2"/>
      <c r="O194" s="2"/>
      <c r="P194" s="2"/>
      <c r="Q194" s="2"/>
      <c r="R194" s="2"/>
      <c r="S194" s="2"/>
      <c r="T194" s="2"/>
      <c r="U194" s="2"/>
      <c r="V194" s="2"/>
      <c r="W194" s="2"/>
      <c r="X194" s="2"/>
      <c r="Y194" s="2"/>
      <c r="Z194" s="2"/>
      <c r="AA194" s="2"/>
      <c r="AB194" s="2"/>
    </row>
    <row r="195" spans="3:28" ht="12.75" customHeight="1" x14ac:dyDescent="0.25">
      <c r="C195" s="5"/>
      <c r="D195" s="6"/>
      <c r="E195" s="10"/>
      <c r="F195" s="7"/>
      <c r="G195" s="11"/>
      <c r="H195" s="11"/>
      <c r="I195" s="11"/>
      <c r="J195" s="11"/>
      <c r="K195" s="11"/>
      <c r="L195" s="11"/>
      <c r="M195" s="12"/>
      <c r="N195" s="2"/>
      <c r="O195" s="2"/>
      <c r="P195" s="2"/>
      <c r="Q195" s="2"/>
      <c r="R195" s="2"/>
      <c r="S195" s="2"/>
      <c r="T195" s="2"/>
      <c r="U195" s="2"/>
      <c r="V195" s="2"/>
      <c r="W195" s="2"/>
      <c r="X195" s="2"/>
      <c r="Y195" s="2"/>
      <c r="Z195" s="2"/>
      <c r="AA195" s="2"/>
      <c r="AB195" s="2"/>
    </row>
    <row r="196" spans="3:28" ht="12.75" customHeight="1" x14ac:dyDescent="0.25">
      <c r="C196" s="5"/>
      <c r="D196" s="6"/>
      <c r="E196" s="10"/>
      <c r="F196" s="7"/>
      <c r="G196" s="11"/>
      <c r="H196" s="11"/>
      <c r="I196" s="11"/>
      <c r="J196" s="11"/>
      <c r="K196" s="11"/>
      <c r="L196" s="11"/>
      <c r="M196" s="12"/>
      <c r="N196" s="2"/>
      <c r="O196" s="2"/>
      <c r="P196" s="2"/>
      <c r="Q196" s="2"/>
      <c r="R196" s="2"/>
      <c r="S196" s="2"/>
      <c r="T196" s="2"/>
      <c r="U196" s="2"/>
      <c r="V196" s="2"/>
      <c r="W196" s="2"/>
      <c r="X196" s="2"/>
      <c r="Y196" s="2"/>
      <c r="Z196" s="2"/>
      <c r="AA196" s="2"/>
      <c r="AB196" s="2"/>
    </row>
    <row r="197" spans="3:28" ht="12.75" customHeight="1" x14ac:dyDescent="0.25">
      <c r="C197" s="5"/>
      <c r="D197" s="6"/>
      <c r="E197" s="10"/>
      <c r="F197" s="7"/>
      <c r="G197" s="11"/>
      <c r="H197" s="11"/>
      <c r="I197" s="11"/>
      <c r="J197" s="11"/>
      <c r="K197" s="11"/>
      <c r="L197" s="11"/>
      <c r="M197" s="12"/>
      <c r="N197" s="2"/>
      <c r="O197" s="2"/>
      <c r="P197" s="2"/>
      <c r="Q197" s="2"/>
      <c r="R197" s="2"/>
      <c r="S197" s="2"/>
      <c r="T197" s="2"/>
      <c r="U197" s="2"/>
      <c r="V197" s="2"/>
      <c r="W197" s="2"/>
      <c r="X197" s="2"/>
      <c r="Y197" s="2"/>
      <c r="Z197" s="2"/>
      <c r="AA197" s="2"/>
      <c r="AB197" s="2"/>
    </row>
    <row r="198" spans="3:28" ht="12.75" customHeight="1" x14ac:dyDescent="0.25">
      <c r="C198" s="5"/>
      <c r="D198" s="6"/>
      <c r="E198" s="10"/>
      <c r="F198" s="7"/>
      <c r="G198" s="11"/>
      <c r="H198" s="11"/>
      <c r="I198" s="11"/>
      <c r="J198" s="11"/>
      <c r="K198" s="11"/>
      <c r="L198" s="11"/>
      <c r="M198" s="12"/>
      <c r="N198" s="2"/>
      <c r="O198" s="2"/>
      <c r="P198" s="2"/>
      <c r="Q198" s="2"/>
      <c r="R198" s="2"/>
      <c r="S198" s="2"/>
      <c r="T198" s="2"/>
      <c r="U198" s="2"/>
      <c r="V198" s="2"/>
      <c r="W198" s="2"/>
      <c r="X198" s="2"/>
      <c r="Y198" s="2"/>
      <c r="Z198" s="2"/>
      <c r="AA198" s="2"/>
      <c r="AB198" s="2"/>
    </row>
    <row r="199" spans="3:28" ht="12.75" customHeight="1" x14ac:dyDescent="0.25">
      <c r="C199" s="5"/>
      <c r="D199" s="6"/>
      <c r="E199" s="10"/>
      <c r="F199" s="7"/>
      <c r="G199" s="11"/>
      <c r="H199" s="11"/>
      <c r="I199" s="11"/>
      <c r="J199" s="11"/>
      <c r="K199" s="11"/>
      <c r="L199" s="11"/>
      <c r="M199" s="12"/>
      <c r="N199" s="2"/>
      <c r="O199" s="2"/>
      <c r="P199" s="2"/>
      <c r="Q199" s="2"/>
      <c r="R199" s="2"/>
      <c r="S199" s="2"/>
      <c r="T199" s="2"/>
      <c r="U199" s="2"/>
      <c r="V199" s="2"/>
      <c r="W199" s="2"/>
      <c r="X199" s="2"/>
      <c r="Y199" s="2"/>
      <c r="Z199" s="2"/>
      <c r="AA199" s="2"/>
      <c r="AB199" s="2"/>
    </row>
    <row r="200" spans="3:28" ht="12.75" customHeight="1" x14ac:dyDescent="0.25">
      <c r="C200" s="5"/>
      <c r="D200" s="6"/>
      <c r="E200" s="10"/>
      <c r="F200" s="7"/>
      <c r="G200" s="11"/>
      <c r="H200" s="11"/>
      <c r="I200" s="11"/>
      <c r="J200" s="11"/>
      <c r="K200" s="11"/>
      <c r="L200" s="11"/>
      <c r="M200" s="12"/>
      <c r="N200" s="2"/>
      <c r="O200" s="2"/>
      <c r="P200" s="2"/>
      <c r="Q200" s="2"/>
      <c r="R200" s="2"/>
      <c r="S200" s="2"/>
      <c r="T200" s="2"/>
      <c r="U200" s="2"/>
      <c r="V200" s="2"/>
      <c r="W200" s="2"/>
      <c r="X200" s="2"/>
      <c r="Y200" s="2"/>
      <c r="Z200" s="2"/>
      <c r="AA200" s="2"/>
      <c r="AB200" s="2"/>
    </row>
    <row r="201" spans="3:28" ht="12.75" customHeight="1" x14ac:dyDescent="0.25">
      <c r="C201" s="5"/>
      <c r="D201" s="6"/>
      <c r="E201" s="10"/>
      <c r="F201" s="7"/>
      <c r="G201" s="11"/>
      <c r="H201" s="11"/>
      <c r="I201" s="11"/>
      <c r="J201" s="11"/>
      <c r="K201" s="11"/>
      <c r="L201" s="11"/>
      <c r="M201" s="12"/>
      <c r="N201" s="2"/>
      <c r="O201" s="2"/>
      <c r="P201" s="2"/>
      <c r="Q201" s="2"/>
      <c r="R201" s="2"/>
      <c r="S201" s="2"/>
      <c r="T201" s="2"/>
      <c r="U201" s="2"/>
      <c r="V201" s="2"/>
      <c r="W201" s="2"/>
      <c r="X201" s="2"/>
      <c r="Y201" s="2"/>
      <c r="Z201" s="2"/>
      <c r="AA201" s="2"/>
      <c r="AB201" s="2"/>
    </row>
    <row r="202" spans="3:28" ht="12.75" customHeight="1" x14ac:dyDescent="0.25">
      <c r="C202" s="5"/>
      <c r="D202" s="6"/>
      <c r="E202" s="10"/>
      <c r="F202" s="7"/>
      <c r="G202" s="11"/>
      <c r="H202" s="11"/>
      <c r="I202" s="11"/>
      <c r="J202" s="11"/>
      <c r="K202" s="11"/>
      <c r="L202" s="11"/>
      <c r="M202" s="12"/>
      <c r="N202" s="2"/>
      <c r="O202" s="2"/>
      <c r="P202" s="2"/>
      <c r="Q202" s="2"/>
      <c r="R202" s="2"/>
      <c r="S202" s="2"/>
      <c r="T202" s="2"/>
      <c r="U202" s="2"/>
      <c r="V202" s="2"/>
      <c r="W202" s="2"/>
      <c r="X202" s="2"/>
      <c r="Y202" s="2"/>
      <c r="Z202" s="2"/>
      <c r="AA202" s="2"/>
      <c r="AB202" s="2"/>
    </row>
    <row r="203" spans="3:28" ht="12.75" customHeight="1" x14ac:dyDescent="0.25">
      <c r="C203" s="5"/>
      <c r="D203" s="6"/>
      <c r="E203" s="10"/>
      <c r="F203" s="7"/>
      <c r="G203" s="11"/>
      <c r="H203" s="11"/>
      <c r="I203" s="11"/>
      <c r="J203" s="11"/>
      <c r="K203" s="11"/>
      <c r="L203" s="11"/>
      <c r="M203" s="12"/>
      <c r="N203" s="2"/>
      <c r="O203" s="2"/>
      <c r="P203" s="2"/>
      <c r="Q203" s="2"/>
      <c r="R203" s="2"/>
      <c r="S203" s="2"/>
      <c r="T203" s="2"/>
      <c r="U203" s="2"/>
      <c r="V203" s="2"/>
      <c r="W203" s="2"/>
      <c r="X203" s="2"/>
      <c r="Y203" s="2"/>
      <c r="Z203" s="2"/>
      <c r="AA203" s="2"/>
      <c r="AB203" s="2"/>
    </row>
    <row r="204" spans="3:28" ht="12.75" customHeight="1" x14ac:dyDescent="0.25">
      <c r="C204" s="5"/>
      <c r="D204" s="6"/>
      <c r="E204" s="10"/>
      <c r="F204" s="7"/>
      <c r="G204" s="11"/>
      <c r="H204" s="11"/>
      <c r="I204" s="11"/>
      <c r="J204" s="11"/>
      <c r="K204" s="11"/>
      <c r="L204" s="11"/>
      <c r="M204" s="12"/>
      <c r="N204" s="2"/>
      <c r="O204" s="2"/>
      <c r="P204" s="2"/>
      <c r="Q204" s="2"/>
      <c r="R204" s="2"/>
      <c r="S204" s="2"/>
      <c r="T204" s="2"/>
      <c r="U204" s="2"/>
      <c r="V204" s="2"/>
      <c r="W204" s="2"/>
      <c r="X204" s="2"/>
      <c r="Y204" s="2"/>
      <c r="Z204" s="2"/>
      <c r="AA204" s="2"/>
      <c r="AB204" s="2"/>
    </row>
    <row r="205" spans="3:28" ht="12.75" customHeight="1" x14ac:dyDescent="0.25">
      <c r="C205" s="5"/>
      <c r="D205" s="6"/>
      <c r="E205" s="10"/>
      <c r="F205" s="7"/>
      <c r="G205" s="11"/>
      <c r="H205" s="11"/>
      <c r="I205" s="11"/>
      <c r="J205" s="11"/>
      <c r="K205" s="11"/>
      <c r="L205" s="11"/>
      <c r="M205" s="12"/>
      <c r="N205" s="2"/>
      <c r="O205" s="2"/>
      <c r="P205" s="2"/>
      <c r="Q205" s="2"/>
      <c r="R205" s="2"/>
      <c r="S205" s="2"/>
      <c r="T205" s="2"/>
      <c r="U205" s="2"/>
      <c r="V205" s="2"/>
      <c r="W205" s="2"/>
      <c r="X205" s="2"/>
      <c r="Y205" s="2"/>
      <c r="Z205" s="2"/>
      <c r="AA205" s="2"/>
      <c r="AB205" s="2"/>
    </row>
    <row r="206" spans="3:28" ht="12.75" customHeight="1" x14ac:dyDescent="0.25">
      <c r="C206" s="5"/>
      <c r="D206" s="6"/>
      <c r="E206" s="10"/>
      <c r="F206" s="7"/>
      <c r="G206" s="11"/>
      <c r="H206" s="11"/>
      <c r="I206" s="11"/>
      <c r="J206" s="11"/>
      <c r="K206" s="11"/>
      <c r="L206" s="11"/>
      <c r="M206" s="12"/>
      <c r="N206" s="2"/>
      <c r="O206" s="2"/>
      <c r="P206" s="2"/>
      <c r="Q206" s="2"/>
      <c r="R206" s="2"/>
      <c r="S206" s="2"/>
      <c r="T206" s="2"/>
      <c r="U206" s="2"/>
      <c r="V206" s="2"/>
      <c r="W206" s="2"/>
      <c r="X206" s="2"/>
      <c r="Y206" s="2"/>
      <c r="Z206" s="2"/>
      <c r="AA206" s="2"/>
      <c r="AB206" s="2"/>
    </row>
    <row r="207" spans="3:28" ht="12.75" customHeight="1" x14ac:dyDescent="0.25">
      <c r="C207" s="5"/>
      <c r="D207" s="6"/>
      <c r="E207" s="10"/>
      <c r="F207" s="7"/>
      <c r="G207" s="11"/>
      <c r="H207" s="11"/>
      <c r="I207" s="11"/>
      <c r="J207" s="11"/>
      <c r="K207" s="11"/>
      <c r="L207" s="11"/>
      <c r="M207" s="12"/>
      <c r="N207" s="2"/>
      <c r="O207" s="2"/>
      <c r="P207" s="2"/>
      <c r="Q207" s="2"/>
      <c r="R207" s="2"/>
      <c r="S207" s="2"/>
      <c r="T207" s="2"/>
      <c r="U207" s="2"/>
      <c r="V207" s="2"/>
      <c r="W207" s="2"/>
      <c r="X207" s="2"/>
      <c r="Y207" s="2"/>
      <c r="Z207" s="2"/>
      <c r="AA207" s="2"/>
      <c r="AB207" s="2"/>
    </row>
    <row r="208" spans="3:28" ht="12.75" customHeight="1" x14ac:dyDescent="0.25">
      <c r="C208" s="5"/>
      <c r="D208" s="6"/>
      <c r="E208" s="10"/>
      <c r="F208" s="7"/>
      <c r="G208" s="11"/>
      <c r="H208" s="11"/>
      <c r="I208" s="11"/>
      <c r="J208" s="11"/>
      <c r="K208" s="11"/>
      <c r="L208" s="11"/>
      <c r="M208" s="12"/>
      <c r="N208" s="2"/>
      <c r="O208" s="2"/>
      <c r="P208" s="2"/>
      <c r="Q208" s="2"/>
      <c r="R208" s="2"/>
      <c r="S208" s="2"/>
      <c r="T208" s="2"/>
      <c r="U208" s="2"/>
      <c r="V208" s="2"/>
      <c r="W208" s="2"/>
      <c r="X208" s="2"/>
      <c r="Y208" s="2"/>
      <c r="Z208" s="2"/>
      <c r="AA208" s="2"/>
      <c r="AB208" s="2"/>
    </row>
    <row r="209" spans="3:28" ht="12.75" customHeight="1" x14ac:dyDescent="0.25">
      <c r="C209" s="5"/>
      <c r="D209" s="6"/>
      <c r="E209" s="10"/>
      <c r="F209" s="7"/>
      <c r="G209" s="11"/>
      <c r="H209" s="11"/>
      <c r="I209" s="11"/>
      <c r="J209" s="11"/>
      <c r="K209" s="11"/>
      <c r="L209" s="11"/>
      <c r="M209" s="12"/>
      <c r="N209" s="2"/>
      <c r="O209" s="2"/>
      <c r="P209" s="2"/>
      <c r="Q209" s="2"/>
      <c r="R209" s="2"/>
      <c r="S209" s="2"/>
      <c r="T209" s="2"/>
      <c r="U209" s="2"/>
      <c r="V209" s="2"/>
      <c r="W209" s="2"/>
      <c r="X209" s="2"/>
      <c r="Y209" s="2"/>
      <c r="Z209" s="2"/>
      <c r="AA209" s="2"/>
      <c r="AB209" s="2"/>
    </row>
    <row r="210" spans="3:28" ht="12.75" customHeight="1" x14ac:dyDescent="0.25">
      <c r="C210" s="5"/>
      <c r="D210" s="6"/>
      <c r="E210" s="10"/>
      <c r="F210" s="7"/>
      <c r="G210" s="11"/>
      <c r="H210" s="11"/>
      <c r="I210" s="11"/>
      <c r="J210" s="11"/>
      <c r="K210" s="11"/>
      <c r="L210" s="11"/>
      <c r="M210" s="12"/>
      <c r="N210" s="2"/>
      <c r="O210" s="2"/>
      <c r="P210" s="2"/>
      <c r="Q210" s="2"/>
      <c r="R210" s="2"/>
      <c r="S210" s="2"/>
      <c r="T210" s="2"/>
      <c r="U210" s="2"/>
      <c r="V210" s="2"/>
      <c r="W210" s="2"/>
      <c r="X210" s="2"/>
      <c r="Y210" s="2"/>
      <c r="Z210" s="2"/>
      <c r="AA210" s="2"/>
      <c r="AB210" s="2"/>
    </row>
    <row r="211" spans="3:28" ht="12.75" customHeight="1" x14ac:dyDescent="0.25">
      <c r="C211" s="5"/>
      <c r="D211" s="6"/>
      <c r="E211" s="10"/>
      <c r="F211" s="7"/>
      <c r="G211" s="11"/>
      <c r="H211" s="11"/>
      <c r="I211" s="11"/>
      <c r="J211" s="11"/>
      <c r="K211" s="11"/>
      <c r="L211" s="11"/>
      <c r="M211" s="12"/>
      <c r="N211" s="2"/>
      <c r="O211" s="2"/>
      <c r="P211" s="2"/>
      <c r="Q211" s="2"/>
      <c r="R211" s="2"/>
      <c r="S211" s="2"/>
      <c r="T211" s="2"/>
      <c r="U211" s="2"/>
      <c r="V211" s="2"/>
      <c r="W211" s="2"/>
      <c r="X211" s="2"/>
      <c r="Y211" s="2"/>
      <c r="Z211" s="2"/>
      <c r="AA211" s="2"/>
      <c r="AB211" s="2"/>
    </row>
    <row r="212" spans="3:28" ht="12.75" customHeight="1" x14ac:dyDescent="0.25">
      <c r="C212" s="5"/>
      <c r="D212" s="6"/>
      <c r="E212" s="10"/>
      <c r="F212" s="7"/>
      <c r="G212" s="11"/>
      <c r="H212" s="11"/>
      <c r="I212" s="11"/>
      <c r="J212" s="11"/>
      <c r="K212" s="11"/>
      <c r="L212" s="11"/>
      <c r="M212" s="12"/>
      <c r="N212" s="2"/>
      <c r="O212" s="2"/>
      <c r="P212" s="2"/>
      <c r="Q212" s="2"/>
      <c r="R212" s="2"/>
      <c r="S212" s="2"/>
      <c r="T212" s="2"/>
      <c r="U212" s="2"/>
      <c r="V212" s="2"/>
      <c r="W212" s="2"/>
      <c r="X212" s="2"/>
      <c r="Y212" s="2"/>
      <c r="Z212" s="2"/>
      <c r="AA212" s="2"/>
      <c r="AB212" s="2"/>
    </row>
    <row r="213" spans="3:28" ht="12.75" customHeight="1" x14ac:dyDescent="0.25">
      <c r="C213" s="5"/>
      <c r="D213" s="6"/>
      <c r="E213" s="10"/>
      <c r="F213" s="7"/>
      <c r="G213" s="11"/>
      <c r="H213" s="11"/>
      <c r="I213" s="11"/>
      <c r="J213" s="11"/>
      <c r="K213" s="11"/>
      <c r="L213" s="11"/>
      <c r="M213" s="12"/>
      <c r="N213" s="2"/>
      <c r="O213" s="2"/>
      <c r="P213" s="2"/>
      <c r="Q213" s="2"/>
      <c r="R213" s="2"/>
      <c r="S213" s="2"/>
      <c r="T213" s="2"/>
      <c r="U213" s="2"/>
      <c r="V213" s="2"/>
      <c r="W213" s="2"/>
      <c r="X213" s="2"/>
      <c r="Y213" s="2"/>
      <c r="Z213" s="2"/>
      <c r="AA213" s="2"/>
      <c r="AB213" s="2"/>
    </row>
    <row r="214" spans="3:28" ht="12.75" customHeight="1" x14ac:dyDescent="0.25">
      <c r="C214" s="5"/>
      <c r="D214" s="6"/>
      <c r="E214" s="10"/>
      <c r="F214" s="7"/>
      <c r="G214" s="11"/>
      <c r="H214" s="11"/>
      <c r="I214" s="11"/>
      <c r="J214" s="11"/>
      <c r="K214" s="11"/>
      <c r="L214" s="11"/>
      <c r="M214" s="12"/>
      <c r="N214" s="2"/>
      <c r="O214" s="2"/>
      <c r="P214" s="2"/>
      <c r="Q214" s="2"/>
      <c r="R214" s="2"/>
      <c r="S214" s="2"/>
      <c r="T214" s="2"/>
      <c r="U214" s="2"/>
      <c r="V214" s="2"/>
      <c r="W214" s="2"/>
      <c r="X214" s="2"/>
      <c r="Y214" s="2"/>
      <c r="Z214" s="2"/>
      <c r="AA214" s="2"/>
      <c r="AB214" s="2"/>
    </row>
    <row r="215" spans="3:28" ht="12.75" customHeight="1" x14ac:dyDescent="0.25">
      <c r="C215" s="5"/>
      <c r="D215" s="6"/>
      <c r="E215" s="10"/>
      <c r="F215" s="7"/>
      <c r="G215" s="11"/>
      <c r="H215" s="11"/>
      <c r="I215" s="11"/>
      <c r="J215" s="11"/>
      <c r="K215" s="11"/>
      <c r="L215" s="11"/>
      <c r="M215" s="12"/>
      <c r="N215" s="2"/>
      <c r="O215" s="2"/>
      <c r="P215" s="2"/>
      <c r="Q215" s="2"/>
      <c r="R215" s="2"/>
      <c r="S215" s="2"/>
      <c r="T215" s="2"/>
      <c r="U215" s="2"/>
      <c r="V215" s="2"/>
      <c r="W215" s="2"/>
      <c r="X215" s="2"/>
      <c r="Y215" s="2"/>
      <c r="Z215" s="2"/>
      <c r="AA215" s="2"/>
      <c r="AB215" s="2"/>
    </row>
    <row r="216" spans="3:28" ht="12.75" customHeight="1" x14ac:dyDescent="0.25">
      <c r="C216" s="5"/>
      <c r="D216" s="6"/>
      <c r="E216" s="10"/>
      <c r="F216" s="7"/>
      <c r="G216" s="11"/>
      <c r="H216" s="11"/>
      <c r="I216" s="11"/>
      <c r="J216" s="11"/>
      <c r="K216" s="11"/>
      <c r="L216" s="11"/>
      <c r="M216" s="12"/>
      <c r="N216" s="2"/>
      <c r="O216" s="2"/>
      <c r="P216" s="2"/>
      <c r="Q216" s="2"/>
      <c r="R216" s="2"/>
      <c r="S216" s="2"/>
      <c r="T216" s="2"/>
      <c r="U216" s="2"/>
      <c r="V216" s="2"/>
      <c r="W216" s="2"/>
      <c r="X216" s="2"/>
      <c r="Y216" s="2"/>
      <c r="Z216" s="2"/>
      <c r="AA216" s="2"/>
      <c r="AB216" s="2"/>
    </row>
    <row r="217" spans="3:28" ht="12.75" customHeight="1" x14ac:dyDescent="0.25">
      <c r="C217" s="5"/>
      <c r="D217" s="6"/>
      <c r="E217" s="10"/>
      <c r="F217" s="7"/>
      <c r="G217" s="11"/>
      <c r="H217" s="11"/>
      <c r="I217" s="11"/>
      <c r="J217" s="11"/>
      <c r="K217" s="11"/>
      <c r="L217" s="11"/>
      <c r="M217" s="12"/>
      <c r="N217" s="2"/>
      <c r="O217" s="2"/>
      <c r="P217" s="2"/>
      <c r="Q217" s="2"/>
      <c r="R217" s="2"/>
      <c r="S217" s="2"/>
      <c r="T217" s="2"/>
      <c r="U217" s="2"/>
      <c r="V217" s="2"/>
      <c r="W217" s="2"/>
      <c r="X217" s="2"/>
      <c r="Y217" s="2"/>
      <c r="Z217" s="2"/>
      <c r="AA217" s="2"/>
      <c r="AB217" s="2"/>
    </row>
    <row r="218" spans="3:28" ht="12.75" customHeight="1" x14ac:dyDescent="0.25">
      <c r="C218" s="5"/>
      <c r="D218" s="6"/>
      <c r="E218" s="10"/>
      <c r="F218" s="7"/>
      <c r="G218" s="11"/>
      <c r="H218" s="11"/>
      <c r="I218" s="11"/>
      <c r="J218" s="11"/>
      <c r="K218" s="11"/>
      <c r="L218" s="11"/>
      <c r="M218" s="12"/>
      <c r="N218" s="2"/>
      <c r="O218" s="2"/>
      <c r="P218" s="2"/>
      <c r="Q218" s="2"/>
      <c r="R218" s="2"/>
      <c r="S218" s="2"/>
      <c r="T218" s="2"/>
      <c r="U218" s="2"/>
      <c r="V218" s="2"/>
      <c r="W218" s="2"/>
      <c r="X218" s="2"/>
      <c r="Y218" s="2"/>
      <c r="Z218" s="2"/>
      <c r="AA218" s="2"/>
      <c r="AB218" s="2"/>
    </row>
    <row r="219" spans="3:28" ht="12.75" customHeight="1" x14ac:dyDescent="0.25">
      <c r="C219" s="5"/>
      <c r="D219" s="6"/>
      <c r="E219" s="10"/>
      <c r="F219" s="7"/>
      <c r="G219" s="11"/>
      <c r="H219" s="11"/>
      <c r="I219" s="11"/>
      <c r="J219" s="11"/>
      <c r="K219" s="11"/>
      <c r="L219" s="11"/>
      <c r="M219" s="12"/>
      <c r="N219" s="2"/>
      <c r="O219" s="2"/>
      <c r="P219" s="2"/>
      <c r="Q219" s="2"/>
      <c r="R219" s="2"/>
      <c r="S219" s="2"/>
      <c r="T219" s="2"/>
      <c r="U219" s="2"/>
      <c r="V219" s="2"/>
      <c r="W219" s="2"/>
      <c r="X219" s="2"/>
      <c r="Y219" s="2"/>
      <c r="Z219" s="2"/>
      <c r="AA219" s="2"/>
      <c r="AB219" s="2"/>
    </row>
    <row r="220" spans="3:28" ht="12.75" customHeight="1" x14ac:dyDescent="0.25">
      <c r="C220" s="5"/>
      <c r="D220" s="6"/>
      <c r="E220" s="10"/>
      <c r="F220" s="7"/>
      <c r="G220" s="11"/>
      <c r="H220" s="11"/>
      <c r="I220" s="11"/>
      <c r="J220" s="11"/>
      <c r="K220" s="11"/>
      <c r="L220" s="11"/>
      <c r="M220" s="12"/>
      <c r="N220" s="2"/>
      <c r="O220" s="2"/>
      <c r="P220" s="2"/>
      <c r="Q220" s="2"/>
      <c r="R220" s="2"/>
      <c r="S220" s="2"/>
      <c r="T220" s="2"/>
      <c r="U220" s="2"/>
      <c r="V220" s="2"/>
      <c r="W220" s="2"/>
      <c r="X220" s="2"/>
      <c r="Y220" s="2"/>
      <c r="Z220" s="2"/>
      <c r="AA220" s="2"/>
      <c r="AB220" s="2"/>
    </row>
    <row r="221" spans="3:28" ht="12.75" customHeight="1" x14ac:dyDescent="0.25">
      <c r="C221" s="5"/>
      <c r="D221" s="6"/>
      <c r="E221" s="10"/>
      <c r="F221" s="7"/>
      <c r="G221" s="11"/>
      <c r="H221" s="11"/>
      <c r="I221" s="11"/>
      <c r="J221" s="11"/>
      <c r="K221" s="11"/>
      <c r="L221" s="11"/>
      <c r="M221" s="12"/>
      <c r="N221" s="2"/>
      <c r="O221" s="2"/>
      <c r="P221" s="2"/>
      <c r="Q221" s="2"/>
      <c r="R221" s="2"/>
      <c r="S221" s="2"/>
      <c r="T221" s="2"/>
      <c r="U221" s="2"/>
      <c r="V221" s="2"/>
      <c r="W221" s="2"/>
      <c r="X221" s="2"/>
      <c r="Y221" s="2"/>
      <c r="Z221" s="2"/>
      <c r="AA221" s="2"/>
      <c r="AB221" s="2"/>
    </row>
    <row r="222" spans="3:28" ht="12.75" customHeight="1" x14ac:dyDescent="0.25">
      <c r="C222" s="5"/>
      <c r="D222" s="6"/>
      <c r="E222" s="10"/>
      <c r="F222" s="7"/>
      <c r="G222" s="11"/>
      <c r="H222" s="11"/>
      <c r="I222" s="11"/>
      <c r="J222" s="11"/>
      <c r="K222" s="11"/>
      <c r="L222" s="11"/>
      <c r="M222" s="12"/>
      <c r="N222" s="2"/>
      <c r="O222" s="2"/>
      <c r="P222" s="2"/>
      <c r="Q222" s="2"/>
      <c r="R222" s="2"/>
      <c r="S222" s="2"/>
      <c r="T222" s="2"/>
      <c r="U222" s="2"/>
      <c r="V222" s="2"/>
      <c r="W222" s="2"/>
      <c r="X222" s="2"/>
      <c r="Y222" s="2"/>
      <c r="Z222" s="2"/>
      <c r="AA222" s="2"/>
      <c r="AB222" s="2"/>
    </row>
    <row r="223" spans="3:28" ht="12.75" customHeight="1" x14ac:dyDescent="0.25">
      <c r="C223" s="5"/>
      <c r="D223" s="6"/>
      <c r="E223" s="10"/>
      <c r="F223" s="7"/>
      <c r="G223" s="11"/>
      <c r="H223" s="11"/>
      <c r="I223" s="11"/>
      <c r="J223" s="11"/>
      <c r="K223" s="11"/>
      <c r="L223" s="11"/>
      <c r="M223" s="12"/>
      <c r="N223" s="2"/>
      <c r="O223" s="2"/>
      <c r="P223" s="2"/>
      <c r="Q223" s="2"/>
      <c r="R223" s="2"/>
      <c r="S223" s="2"/>
      <c r="T223" s="2"/>
      <c r="U223" s="2"/>
      <c r="V223" s="2"/>
      <c r="W223" s="2"/>
      <c r="X223" s="2"/>
      <c r="Y223" s="2"/>
      <c r="Z223" s="2"/>
      <c r="AA223" s="2"/>
      <c r="AB223" s="2"/>
    </row>
    <row r="224" spans="3:28" ht="12.75" customHeight="1" x14ac:dyDescent="0.25">
      <c r="C224" s="5"/>
      <c r="D224" s="6"/>
      <c r="E224" s="10"/>
      <c r="F224" s="7"/>
      <c r="G224" s="11"/>
      <c r="H224" s="11"/>
      <c r="I224" s="11"/>
      <c r="J224" s="11"/>
      <c r="K224" s="11"/>
      <c r="L224" s="11"/>
      <c r="M224" s="12"/>
      <c r="N224" s="2"/>
      <c r="O224" s="2"/>
      <c r="P224" s="2"/>
      <c r="Q224" s="2"/>
      <c r="R224" s="2"/>
      <c r="S224" s="2"/>
      <c r="T224" s="2"/>
      <c r="U224" s="2"/>
      <c r="V224" s="2"/>
      <c r="W224" s="2"/>
      <c r="X224" s="2"/>
      <c r="Y224" s="2"/>
      <c r="Z224" s="2"/>
      <c r="AA224" s="2"/>
      <c r="AB224" s="2"/>
    </row>
    <row r="225" spans="3:28" ht="12.75" customHeight="1" x14ac:dyDescent="0.25">
      <c r="C225" s="5"/>
      <c r="D225" s="6"/>
      <c r="E225" s="10"/>
      <c r="F225" s="7"/>
      <c r="G225" s="11"/>
      <c r="H225" s="11"/>
      <c r="I225" s="11"/>
      <c r="J225" s="11"/>
      <c r="K225" s="11"/>
      <c r="L225" s="11"/>
      <c r="M225" s="12"/>
      <c r="N225" s="2"/>
      <c r="O225" s="2"/>
      <c r="P225" s="2"/>
      <c r="Q225" s="2"/>
      <c r="R225" s="2"/>
      <c r="S225" s="2"/>
      <c r="T225" s="2"/>
      <c r="U225" s="2"/>
      <c r="V225" s="2"/>
      <c r="W225" s="2"/>
      <c r="X225" s="2"/>
      <c r="Y225" s="2"/>
      <c r="Z225" s="2"/>
      <c r="AA225" s="2"/>
      <c r="AB225" s="2"/>
    </row>
    <row r="226" spans="3:28" ht="12.75" customHeight="1" x14ac:dyDescent="0.25">
      <c r="C226" s="5"/>
      <c r="D226" s="6"/>
      <c r="E226" s="10"/>
      <c r="F226" s="7"/>
      <c r="G226" s="11"/>
      <c r="H226" s="11"/>
      <c r="I226" s="11"/>
      <c r="J226" s="11"/>
      <c r="K226" s="11"/>
      <c r="L226" s="11"/>
      <c r="M226" s="12"/>
      <c r="N226" s="2"/>
      <c r="O226" s="2"/>
      <c r="P226" s="2"/>
      <c r="Q226" s="2"/>
      <c r="R226" s="2"/>
      <c r="S226" s="2"/>
      <c r="T226" s="2"/>
      <c r="U226" s="2"/>
      <c r="V226" s="2"/>
      <c r="W226" s="2"/>
      <c r="X226" s="2"/>
      <c r="Y226" s="2"/>
      <c r="Z226" s="2"/>
      <c r="AA226" s="2"/>
      <c r="AB226" s="2"/>
    </row>
    <row r="227" spans="3:28" ht="12.75" customHeight="1" x14ac:dyDescent="0.25">
      <c r="C227" s="5"/>
      <c r="D227" s="6"/>
      <c r="E227" s="10"/>
      <c r="F227" s="7"/>
      <c r="G227" s="11"/>
      <c r="H227" s="11"/>
      <c r="I227" s="11"/>
      <c r="J227" s="11"/>
      <c r="K227" s="11"/>
      <c r="L227" s="11"/>
      <c r="M227" s="12"/>
      <c r="N227" s="2"/>
      <c r="O227" s="2"/>
      <c r="P227" s="2"/>
      <c r="Q227" s="2"/>
      <c r="R227" s="2"/>
      <c r="S227" s="2"/>
      <c r="T227" s="2"/>
      <c r="U227" s="2"/>
      <c r="V227" s="2"/>
      <c r="W227" s="2"/>
      <c r="X227" s="2"/>
      <c r="Y227" s="2"/>
      <c r="Z227" s="2"/>
      <c r="AA227" s="2"/>
      <c r="AB227" s="2"/>
    </row>
    <row r="228" spans="3:28" ht="12.75" customHeight="1" x14ac:dyDescent="0.25">
      <c r="C228" s="5"/>
      <c r="D228" s="6"/>
      <c r="E228" s="10"/>
      <c r="F228" s="7"/>
      <c r="G228" s="11"/>
      <c r="H228" s="11"/>
      <c r="I228" s="11"/>
      <c r="J228" s="11"/>
      <c r="K228" s="11"/>
      <c r="L228" s="11"/>
      <c r="M228" s="12"/>
      <c r="N228" s="2"/>
      <c r="O228" s="2"/>
      <c r="P228" s="2"/>
      <c r="Q228" s="2"/>
      <c r="R228" s="2"/>
      <c r="S228" s="2"/>
      <c r="T228" s="2"/>
      <c r="U228" s="2"/>
      <c r="V228" s="2"/>
      <c r="W228" s="2"/>
      <c r="X228" s="2"/>
      <c r="Y228" s="2"/>
      <c r="Z228" s="2"/>
      <c r="AA228" s="2"/>
      <c r="AB228" s="2"/>
    </row>
    <row r="229" spans="3:28" ht="12.75" customHeight="1" x14ac:dyDescent="0.25">
      <c r="C229" s="5"/>
      <c r="D229" s="6"/>
      <c r="E229" s="10"/>
      <c r="F229" s="7"/>
      <c r="G229" s="11"/>
      <c r="H229" s="11"/>
      <c r="I229" s="11"/>
      <c r="J229" s="11"/>
      <c r="K229" s="11"/>
      <c r="L229" s="11"/>
      <c r="M229" s="12"/>
      <c r="N229" s="2"/>
      <c r="O229" s="2"/>
      <c r="P229" s="2"/>
      <c r="Q229" s="2"/>
      <c r="R229" s="2"/>
      <c r="S229" s="2"/>
      <c r="T229" s="2"/>
      <c r="U229" s="2"/>
      <c r="V229" s="2"/>
      <c r="W229" s="2"/>
      <c r="X229" s="2"/>
      <c r="Y229" s="2"/>
      <c r="Z229" s="2"/>
      <c r="AA229" s="2"/>
      <c r="AB229" s="2"/>
    </row>
    <row r="230" spans="3:28" ht="12.75" customHeight="1" x14ac:dyDescent="0.25">
      <c r="C230" s="5"/>
      <c r="D230" s="6"/>
      <c r="E230" s="10"/>
      <c r="F230" s="7"/>
      <c r="G230" s="11"/>
      <c r="H230" s="11"/>
      <c r="I230" s="11"/>
      <c r="J230" s="11"/>
      <c r="K230" s="11"/>
      <c r="L230" s="11"/>
      <c r="M230" s="12"/>
      <c r="N230" s="2"/>
      <c r="O230" s="2"/>
      <c r="P230" s="2"/>
      <c r="Q230" s="2"/>
      <c r="R230" s="2"/>
      <c r="S230" s="2"/>
      <c r="T230" s="2"/>
      <c r="U230" s="2"/>
      <c r="V230" s="2"/>
      <c r="W230" s="2"/>
      <c r="X230" s="2"/>
      <c r="Y230" s="2"/>
      <c r="Z230" s="2"/>
      <c r="AA230" s="2"/>
      <c r="AB230" s="2"/>
    </row>
    <row r="231" spans="3:28" ht="12.75" customHeight="1" x14ac:dyDescent="0.25">
      <c r="C231" s="5"/>
      <c r="D231" s="6"/>
      <c r="E231" s="10"/>
      <c r="F231" s="7"/>
      <c r="G231" s="11"/>
      <c r="H231" s="11"/>
      <c r="I231" s="11"/>
      <c r="J231" s="11"/>
      <c r="K231" s="11"/>
      <c r="L231" s="11"/>
      <c r="M231" s="12"/>
      <c r="N231" s="2"/>
      <c r="O231" s="2"/>
      <c r="P231" s="2"/>
      <c r="Q231" s="2"/>
      <c r="R231" s="2"/>
      <c r="S231" s="2"/>
      <c r="T231" s="2"/>
      <c r="U231" s="2"/>
      <c r="V231" s="2"/>
      <c r="W231" s="2"/>
      <c r="X231" s="2"/>
      <c r="Y231" s="2"/>
      <c r="Z231" s="2"/>
      <c r="AA231" s="2"/>
      <c r="AB231" s="2"/>
    </row>
    <row r="232" spans="3:28" ht="12.75" customHeight="1" x14ac:dyDescent="0.25">
      <c r="C232" s="5"/>
      <c r="D232" s="6"/>
      <c r="E232" s="10"/>
      <c r="F232" s="7"/>
      <c r="G232" s="11"/>
      <c r="H232" s="11"/>
      <c r="I232" s="11"/>
      <c r="J232" s="11"/>
      <c r="K232" s="11"/>
      <c r="L232" s="11"/>
      <c r="M232" s="12"/>
      <c r="N232" s="2"/>
      <c r="O232" s="2"/>
      <c r="P232" s="2"/>
      <c r="Q232" s="2"/>
      <c r="R232" s="2"/>
      <c r="S232" s="2"/>
      <c r="T232" s="2"/>
      <c r="U232" s="2"/>
      <c r="V232" s="2"/>
      <c r="W232" s="2"/>
      <c r="X232" s="2"/>
      <c r="Y232" s="2"/>
      <c r="Z232" s="2"/>
      <c r="AA232" s="2"/>
      <c r="AB232" s="2"/>
    </row>
    <row r="233" spans="3:28" ht="12.75" customHeight="1" x14ac:dyDescent="0.25">
      <c r="C233" s="5"/>
      <c r="D233" s="6"/>
      <c r="E233" s="10"/>
      <c r="F233" s="7"/>
      <c r="G233" s="11"/>
      <c r="H233" s="11"/>
      <c r="I233" s="11"/>
      <c r="J233" s="11"/>
      <c r="K233" s="11"/>
      <c r="L233" s="11"/>
      <c r="M233" s="12"/>
      <c r="N233" s="2"/>
      <c r="O233" s="2"/>
      <c r="P233" s="2"/>
      <c r="Q233" s="2"/>
      <c r="R233" s="2"/>
      <c r="S233" s="2"/>
      <c r="T233" s="2"/>
      <c r="U233" s="2"/>
      <c r="V233" s="2"/>
      <c r="W233" s="2"/>
      <c r="X233" s="2"/>
      <c r="Y233" s="2"/>
      <c r="Z233" s="2"/>
      <c r="AA233" s="2"/>
      <c r="AB233" s="2"/>
    </row>
    <row r="234" spans="3:28" ht="12.75" customHeight="1" x14ac:dyDescent="0.25">
      <c r="C234" s="5"/>
      <c r="D234" s="6"/>
      <c r="E234" s="10"/>
      <c r="F234" s="7"/>
      <c r="G234" s="11"/>
      <c r="H234" s="11"/>
      <c r="I234" s="11"/>
      <c r="J234" s="11"/>
      <c r="K234" s="11"/>
      <c r="L234" s="11"/>
      <c r="M234" s="12"/>
      <c r="N234" s="2"/>
      <c r="O234" s="2"/>
      <c r="P234" s="2"/>
      <c r="Q234" s="2"/>
      <c r="R234" s="2"/>
      <c r="S234" s="2"/>
      <c r="T234" s="2"/>
      <c r="U234" s="2"/>
      <c r="V234" s="2"/>
      <c r="W234" s="2"/>
      <c r="X234" s="2"/>
      <c r="Y234" s="2"/>
      <c r="Z234" s="2"/>
      <c r="AA234" s="2"/>
      <c r="AB234" s="2"/>
    </row>
    <row r="235" spans="3:28" ht="12.75" customHeight="1" x14ac:dyDescent="0.25">
      <c r="C235" s="5"/>
      <c r="D235" s="6"/>
      <c r="E235" s="10"/>
      <c r="F235" s="7"/>
      <c r="G235" s="11"/>
      <c r="H235" s="11"/>
      <c r="I235" s="11"/>
      <c r="J235" s="11"/>
      <c r="K235" s="11"/>
      <c r="L235" s="11"/>
      <c r="M235" s="12"/>
      <c r="N235" s="2"/>
      <c r="O235" s="2"/>
      <c r="P235" s="2"/>
      <c r="Q235" s="2"/>
      <c r="R235" s="2"/>
      <c r="S235" s="2"/>
      <c r="T235" s="2"/>
      <c r="U235" s="2"/>
      <c r="V235" s="2"/>
      <c r="W235" s="2"/>
      <c r="X235" s="2"/>
      <c r="Y235" s="2"/>
      <c r="Z235" s="2"/>
      <c r="AA235" s="2"/>
      <c r="AB235" s="2"/>
    </row>
    <row r="236" spans="3:28" ht="12.75" customHeight="1" x14ac:dyDescent="0.25">
      <c r="C236" s="5"/>
      <c r="D236" s="6"/>
      <c r="E236" s="10"/>
      <c r="F236" s="7"/>
      <c r="G236" s="11"/>
      <c r="H236" s="11"/>
      <c r="I236" s="11"/>
      <c r="J236" s="11"/>
      <c r="K236" s="11"/>
      <c r="L236" s="11"/>
      <c r="M236" s="12"/>
      <c r="N236" s="2"/>
      <c r="O236" s="2"/>
      <c r="P236" s="2"/>
      <c r="Q236" s="2"/>
      <c r="R236" s="2"/>
      <c r="S236" s="2"/>
      <c r="T236" s="2"/>
      <c r="U236" s="2"/>
      <c r="V236" s="2"/>
      <c r="W236" s="2"/>
      <c r="X236" s="2"/>
      <c r="Y236" s="2"/>
      <c r="Z236" s="2"/>
      <c r="AA236" s="2"/>
      <c r="AB236" s="2"/>
    </row>
    <row r="237" spans="3:28" ht="12.75" customHeight="1" x14ac:dyDescent="0.25">
      <c r="C237" s="5"/>
      <c r="D237" s="6"/>
      <c r="E237" s="10"/>
      <c r="F237" s="7"/>
      <c r="G237" s="11"/>
      <c r="H237" s="11"/>
      <c r="I237" s="11"/>
      <c r="J237" s="11"/>
      <c r="K237" s="11"/>
      <c r="L237" s="11"/>
      <c r="M237" s="12"/>
      <c r="N237" s="2"/>
      <c r="O237" s="2"/>
      <c r="P237" s="2"/>
      <c r="Q237" s="2"/>
      <c r="R237" s="2"/>
      <c r="S237" s="2"/>
      <c r="T237" s="2"/>
      <c r="U237" s="2"/>
      <c r="V237" s="2"/>
      <c r="W237" s="2"/>
      <c r="X237" s="2"/>
      <c r="Y237" s="2"/>
      <c r="Z237" s="2"/>
      <c r="AA237" s="2"/>
      <c r="AB237" s="2"/>
    </row>
    <row r="238" spans="3:28" ht="12.75" customHeight="1" x14ac:dyDescent="0.25">
      <c r="C238" s="5"/>
      <c r="D238" s="6"/>
      <c r="E238" s="10"/>
      <c r="F238" s="7"/>
      <c r="G238" s="11"/>
      <c r="H238" s="11"/>
      <c r="I238" s="11"/>
      <c r="J238" s="11"/>
      <c r="K238" s="11"/>
      <c r="L238" s="11"/>
      <c r="M238" s="12"/>
      <c r="N238" s="2"/>
      <c r="O238" s="2"/>
      <c r="P238" s="2"/>
      <c r="Q238" s="2"/>
      <c r="R238" s="2"/>
      <c r="S238" s="2"/>
      <c r="T238" s="2"/>
      <c r="U238" s="2"/>
      <c r="V238" s="2"/>
      <c r="W238" s="2"/>
      <c r="X238" s="2"/>
      <c r="Y238" s="2"/>
      <c r="Z238" s="2"/>
      <c r="AA238" s="2"/>
      <c r="AB238" s="2"/>
    </row>
    <row r="239" spans="3:28" ht="12.75" customHeight="1" x14ac:dyDescent="0.25">
      <c r="C239" s="5"/>
      <c r="D239" s="6"/>
      <c r="E239" s="10"/>
      <c r="F239" s="7"/>
      <c r="G239" s="11"/>
      <c r="H239" s="11"/>
      <c r="I239" s="11"/>
      <c r="J239" s="11"/>
      <c r="K239" s="11"/>
      <c r="L239" s="11"/>
      <c r="M239" s="12"/>
      <c r="N239" s="2"/>
      <c r="O239" s="2"/>
      <c r="P239" s="2"/>
      <c r="Q239" s="2"/>
      <c r="R239" s="2"/>
      <c r="S239" s="2"/>
      <c r="T239" s="2"/>
      <c r="U239" s="2"/>
      <c r="V239" s="2"/>
      <c r="W239" s="2"/>
      <c r="X239" s="2"/>
      <c r="Y239" s="2"/>
      <c r="Z239" s="2"/>
      <c r="AA239" s="2"/>
      <c r="AB239" s="2"/>
    </row>
    <row r="240" spans="3:28" ht="12.75" customHeight="1" x14ac:dyDescent="0.25">
      <c r="C240" s="5"/>
      <c r="D240" s="6"/>
      <c r="E240" s="10"/>
      <c r="F240" s="7"/>
      <c r="G240" s="11"/>
      <c r="H240" s="11"/>
      <c r="I240" s="11"/>
      <c r="J240" s="11"/>
      <c r="K240" s="11"/>
      <c r="L240" s="11"/>
      <c r="M240" s="12"/>
      <c r="N240" s="2"/>
      <c r="O240" s="2"/>
      <c r="P240" s="2"/>
      <c r="Q240" s="2"/>
      <c r="R240" s="2"/>
      <c r="S240" s="2"/>
      <c r="T240" s="2"/>
      <c r="U240" s="2"/>
      <c r="V240" s="2"/>
      <c r="W240" s="2"/>
      <c r="X240" s="2"/>
      <c r="Y240" s="2"/>
      <c r="Z240" s="2"/>
      <c r="AA240" s="2"/>
      <c r="AB240" s="2"/>
    </row>
    <row r="241" spans="3:28" ht="12.75" customHeight="1" x14ac:dyDescent="0.25">
      <c r="C241" s="5"/>
      <c r="D241" s="6"/>
      <c r="E241" s="10"/>
      <c r="F241" s="7"/>
      <c r="G241" s="11"/>
      <c r="H241" s="11"/>
      <c r="I241" s="11"/>
      <c r="J241" s="11"/>
      <c r="K241" s="11"/>
      <c r="L241" s="11"/>
      <c r="M241" s="12"/>
      <c r="N241" s="2"/>
      <c r="O241" s="2"/>
      <c r="P241" s="2"/>
      <c r="Q241" s="2"/>
      <c r="R241" s="2"/>
      <c r="S241" s="2"/>
      <c r="T241" s="2"/>
      <c r="U241" s="2"/>
      <c r="V241" s="2"/>
      <c r="W241" s="2"/>
      <c r="X241" s="2"/>
      <c r="Y241" s="2"/>
      <c r="Z241" s="2"/>
      <c r="AA241" s="2"/>
      <c r="AB241" s="2"/>
    </row>
    <row r="242" spans="3:28" ht="12.75" customHeight="1" x14ac:dyDescent="0.25">
      <c r="C242" s="5"/>
      <c r="D242" s="6"/>
      <c r="E242" s="10"/>
      <c r="F242" s="7"/>
      <c r="G242" s="11"/>
      <c r="H242" s="11"/>
      <c r="I242" s="11"/>
      <c r="J242" s="11"/>
      <c r="K242" s="11"/>
      <c r="L242" s="11"/>
      <c r="M242" s="12"/>
      <c r="N242" s="2"/>
      <c r="O242" s="2"/>
      <c r="P242" s="2"/>
      <c r="Q242" s="2"/>
      <c r="R242" s="2"/>
      <c r="S242" s="2"/>
      <c r="T242" s="2"/>
      <c r="U242" s="2"/>
      <c r="V242" s="2"/>
      <c r="W242" s="2"/>
      <c r="X242" s="2"/>
      <c r="Y242" s="2"/>
      <c r="Z242" s="2"/>
      <c r="AA242" s="2"/>
      <c r="AB242" s="2"/>
    </row>
    <row r="243" spans="3:28" ht="12.75" customHeight="1" x14ac:dyDescent="0.25">
      <c r="C243" s="5"/>
      <c r="D243" s="6"/>
      <c r="E243" s="10"/>
      <c r="F243" s="7"/>
      <c r="G243" s="11"/>
      <c r="H243" s="11"/>
      <c r="I243" s="11"/>
      <c r="J243" s="11"/>
      <c r="K243" s="11"/>
      <c r="L243" s="11"/>
      <c r="M243" s="12"/>
      <c r="N243" s="2"/>
      <c r="O243" s="2"/>
      <c r="P243" s="2"/>
      <c r="Q243" s="2"/>
      <c r="R243" s="2"/>
      <c r="S243" s="2"/>
      <c r="T243" s="2"/>
      <c r="U243" s="2"/>
      <c r="V243" s="2"/>
      <c r="W243" s="2"/>
      <c r="X243" s="2"/>
      <c r="Y243" s="2"/>
      <c r="Z243" s="2"/>
      <c r="AA243" s="2"/>
      <c r="AB243" s="2"/>
    </row>
    <row r="244" spans="3:28" ht="12.75" customHeight="1" x14ac:dyDescent="0.25">
      <c r="C244" s="5"/>
      <c r="D244" s="6"/>
      <c r="E244" s="10"/>
      <c r="F244" s="7"/>
      <c r="G244" s="11"/>
      <c r="H244" s="11"/>
      <c r="I244" s="11"/>
      <c r="J244" s="11"/>
      <c r="K244" s="11"/>
      <c r="L244" s="11"/>
      <c r="M244" s="12"/>
      <c r="N244" s="2"/>
      <c r="O244" s="2"/>
      <c r="P244" s="2"/>
      <c r="Q244" s="2"/>
      <c r="R244" s="2"/>
      <c r="S244" s="2"/>
      <c r="T244" s="2"/>
      <c r="U244" s="2"/>
      <c r="V244" s="2"/>
      <c r="W244" s="2"/>
      <c r="X244" s="2"/>
      <c r="Y244" s="2"/>
      <c r="Z244" s="2"/>
      <c r="AA244" s="2"/>
      <c r="AB244" s="2"/>
    </row>
    <row r="245" spans="3:28" ht="12.75" customHeight="1" x14ac:dyDescent="0.25">
      <c r="C245" s="5"/>
      <c r="D245" s="6"/>
      <c r="E245" s="10"/>
      <c r="F245" s="7"/>
      <c r="G245" s="11"/>
      <c r="H245" s="11"/>
      <c r="I245" s="11"/>
      <c r="J245" s="11"/>
      <c r="K245" s="11"/>
      <c r="L245" s="11"/>
      <c r="M245" s="12"/>
      <c r="N245" s="2"/>
      <c r="O245" s="2"/>
      <c r="P245" s="2"/>
      <c r="Q245" s="2"/>
      <c r="R245" s="2"/>
      <c r="S245" s="2"/>
      <c r="T245" s="2"/>
      <c r="U245" s="2"/>
      <c r="V245" s="2"/>
      <c r="W245" s="2"/>
      <c r="X245" s="2"/>
      <c r="Y245" s="2"/>
      <c r="Z245" s="2"/>
      <c r="AA245" s="2"/>
      <c r="AB245" s="2"/>
    </row>
    <row r="246" spans="3:28" ht="12.75" customHeight="1" x14ac:dyDescent="0.25">
      <c r="C246" s="5"/>
      <c r="D246" s="6"/>
      <c r="E246" s="10"/>
      <c r="F246" s="7"/>
      <c r="G246" s="11"/>
      <c r="H246" s="11"/>
      <c r="I246" s="11"/>
      <c r="J246" s="11"/>
      <c r="K246" s="11"/>
      <c r="L246" s="11"/>
      <c r="M246" s="12"/>
      <c r="N246" s="2"/>
      <c r="O246" s="2"/>
      <c r="P246" s="2"/>
      <c r="Q246" s="2"/>
      <c r="R246" s="2"/>
      <c r="S246" s="2"/>
      <c r="T246" s="2"/>
      <c r="U246" s="2"/>
      <c r="V246" s="2"/>
      <c r="W246" s="2"/>
      <c r="X246" s="2"/>
      <c r="Y246" s="2"/>
      <c r="Z246" s="2"/>
      <c r="AA246" s="2"/>
      <c r="AB246" s="2"/>
    </row>
    <row r="247" spans="3:28" ht="12.75" customHeight="1" x14ac:dyDescent="0.25">
      <c r="C247" s="5"/>
      <c r="D247" s="6"/>
      <c r="E247" s="10"/>
      <c r="F247" s="7"/>
      <c r="G247" s="11"/>
      <c r="H247" s="11"/>
      <c r="I247" s="11"/>
      <c r="J247" s="11"/>
      <c r="K247" s="11"/>
      <c r="L247" s="11"/>
      <c r="M247" s="12"/>
      <c r="N247" s="2"/>
      <c r="O247" s="2"/>
      <c r="P247" s="2"/>
      <c r="Q247" s="2"/>
      <c r="R247" s="2"/>
      <c r="S247" s="2"/>
      <c r="T247" s="2"/>
      <c r="U247" s="2"/>
      <c r="V247" s="2"/>
      <c r="W247" s="2"/>
      <c r="X247" s="2"/>
      <c r="Y247" s="2"/>
      <c r="Z247" s="2"/>
      <c r="AA247" s="2"/>
      <c r="AB247" s="2"/>
    </row>
    <row r="248" spans="3:28" ht="12.75" customHeight="1" x14ac:dyDescent="0.25">
      <c r="C248" s="5"/>
      <c r="D248" s="6"/>
      <c r="E248" s="10"/>
      <c r="F248" s="7"/>
      <c r="G248" s="11"/>
      <c r="H248" s="11"/>
      <c r="I248" s="11"/>
      <c r="J248" s="11"/>
      <c r="K248" s="11"/>
      <c r="L248" s="11"/>
      <c r="M248" s="12"/>
      <c r="N248" s="2"/>
      <c r="O248" s="2"/>
      <c r="P248" s="2"/>
      <c r="Q248" s="2"/>
      <c r="R248" s="2"/>
      <c r="S248" s="2"/>
      <c r="T248" s="2"/>
      <c r="U248" s="2"/>
      <c r="V248" s="2"/>
      <c r="W248" s="2"/>
      <c r="X248" s="2"/>
      <c r="Y248" s="2"/>
      <c r="Z248" s="2"/>
      <c r="AA248" s="2"/>
      <c r="AB248" s="2"/>
    </row>
    <row r="249" spans="3:28" ht="12.75" customHeight="1" x14ac:dyDescent="0.25">
      <c r="C249" s="5"/>
      <c r="D249" s="6"/>
      <c r="E249" s="10"/>
      <c r="F249" s="7"/>
      <c r="G249" s="11"/>
      <c r="H249" s="11"/>
      <c r="I249" s="11"/>
      <c r="J249" s="11"/>
      <c r="K249" s="11"/>
      <c r="L249" s="11"/>
      <c r="M249" s="12"/>
      <c r="N249" s="2"/>
      <c r="O249" s="2"/>
      <c r="P249" s="2"/>
      <c r="Q249" s="2"/>
      <c r="R249" s="2"/>
      <c r="S249" s="2"/>
      <c r="T249" s="2"/>
      <c r="U249" s="2"/>
      <c r="V249" s="2"/>
      <c r="W249" s="2"/>
      <c r="X249" s="2"/>
      <c r="Y249" s="2"/>
      <c r="Z249" s="2"/>
      <c r="AA249" s="2"/>
      <c r="AB249" s="2"/>
    </row>
    <row r="250" spans="3:28" ht="12.75" customHeight="1" x14ac:dyDescent="0.25">
      <c r="C250" s="5"/>
      <c r="D250" s="6"/>
      <c r="E250" s="10"/>
      <c r="F250" s="7"/>
      <c r="G250" s="11"/>
      <c r="H250" s="11"/>
      <c r="I250" s="11"/>
      <c r="J250" s="11"/>
      <c r="K250" s="11"/>
      <c r="L250" s="11"/>
      <c r="M250" s="12"/>
      <c r="N250" s="2"/>
      <c r="O250" s="2"/>
      <c r="P250" s="2"/>
      <c r="Q250" s="2"/>
      <c r="R250" s="2"/>
      <c r="S250" s="2"/>
      <c r="T250" s="2"/>
      <c r="U250" s="2"/>
      <c r="V250" s="2"/>
      <c r="W250" s="2"/>
      <c r="X250" s="2"/>
      <c r="Y250" s="2"/>
      <c r="Z250" s="2"/>
      <c r="AA250" s="2"/>
      <c r="AB250" s="2"/>
    </row>
    <row r="251" spans="3:28" ht="12.75" customHeight="1" x14ac:dyDescent="0.25">
      <c r="C251" s="5"/>
      <c r="D251" s="6"/>
      <c r="E251" s="10"/>
      <c r="F251" s="7"/>
      <c r="G251" s="11"/>
      <c r="H251" s="11"/>
      <c r="I251" s="11"/>
      <c r="J251" s="11"/>
      <c r="K251" s="11"/>
      <c r="L251" s="11"/>
      <c r="M251" s="12"/>
      <c r="N251" s="2"/>
      <c r="O251" s="2"/>
      <c r="P251" s="2"/>
      <c r="Q251" s="2"/>
      <c r="R251" s="2"/>
      <c r="S251" s="2"/>
      <c r="T251" s="2"/>
      <c r="U251" s="2"/>
      <c r="V251" s="2"/>
      <c r="W251" s="2"/>
      <c r="X251" s="2"/>
      <c r="Y251" s="2"/>
      <c r="Z251" s="2"/>
      <c r="AA251" s="2"/>
      <c r="AB251" s="2"/>
    </row>
    <row r="252" spans="3:28" ht="12.75" customHeight="1" x14ac:dyDescent="0.25">
      <c r="C252" s="5"/>
      <c r="D252" s="6"/>
      <c r="E252" s="10"/>
      <c r="F252" s="7"/>
      <c r="G252" s="11"/>
      <c r="H252" s="11"/>
      <c r="I252" s="11"/>
      <c r="J252" s="11"/>
      <c r="K252" s="11"/>
      <c r="L252" s="11"/>
      <c r="M252" s="12"/>
      <c r="N252" s="2"/>
      <c r="O252" s="2"/>
      <c r="P252" s="2"/>
      <c r="Q252" s="2"/>
      <c r="R252" s="2"/>
      <c r="S252" s="2"/>
      <c r="T252" s="2"/>
      <c r="U252" s="2"/>
      <c r="V252" s="2"/>
      <c r="W252" s="2"/>
      <c r="X252" s="2"/>
      <c r="Y252" s="2"/>
      <c r="Z252" s="2"/>
      <c r="AA252" s="2"/>
      <c r="AB252" s="2"/>
    </row>
    <row r="253" spans="3:28" ht="12.75" customHeight="1" x14ac:dyDescent="0.25">
      <c r="C253" s="5"/>
      <c r="D253" s="6"/>
      <c r="E253" s="10"/>
      <c r="F253" s="7"/>
      <c r="G253" s="11"/>
      <c r="H253" s="11"/>
      <c r="I253" s="11"/>
      <c r="J253" s="11"/>
      <c r="K253" s="11"/>
      <c r="L253" s="11"/>
      <c r="M253" s="12"/>
      <c r="N253" s="2"/>
      <c r="O253" s="2"/>
      <c r="P253" s="2"/>
      <c r="Q253" s="2"/>
      <c r="R253" s="2"/>
      <c r="S253" s="2"/>
      <c r="T253" s="2"/>
      <c r="U253" s="2"/>
      <c r="V253" s="2"/>
      <c r="W253" s="2"/>
      <c r="X253" s="2"/>
      <c r="Y253" s="2"/>
      <c r="Z253" s="2"/>
      <c r="AA253" s="2"/>
      <c r="AB253" s="2"/>
    </row>
    <row r="254" spans="3:28" ht="12.75" customHeight="1" x14ac:dyDescent="0.25">
      <c r="C254" s="5"/>
      <c r="D254" s="6"/>
      <c r="E254" s="10"/>
      <c r="F254" s="7"/>
      <c r="G254" s="11"/>
      <c r="H254" s="11"/>
      <c r="I254" s="11"/>
      <c r="J254" s="11"/>
      <c r="K254" s="11"/>
      <c r="L254" s="11"/>
      <c r="M254" s="12"/>
      <c r="N254" s="2"/>
      <c r="O254" s="2"/>
      <c r="P254" s="2"/>
      <c r="Q254" s="2"/>
      <c r="R254" s="2"/>
      <c r="S254" s="2"/>
      <c r="T254" s="2"/>
      <c r="U254" s="2"/>
      <c r="V254" s="2"/>
      <c r="W254" s="2"/>
      <c r="X254" s="2"/>
      <c r="Y254" s="2"/>
      <c r="Z254" s="2"/>
      <c r="AA254" s="2"/>
      <c r="AB254" s="2"/>
    </row>
    <row r="255" spans="3:28" ht="12.75" customHeight="1" x14ac:dyDescent="0.25">
      <c r="C255" s="5"/>
      <c r="D255" s="6"/>
      <c r="E255" s="10"/>
      <c r="F255" s="7"/>
      <c r="G255" s="11"/>
      <c r="H255" s="11"/>
      <c r="I255" s="11"/>
      <c r="J255" s="11"/>
      <c r="K255" s="11"/>
      <c r="L255" s="11"/>
      <c r="M255" s="12"/>
      <c r="N255" s="2"/>
      <c r="O255" s="2"/>
      <c r="P255" s="2"/>
      <c r="Q255" s="2"/>
      <c r="R255" s="2"/>
      <c r="S255" s="2"/>
      <c r="T255" s="2"/>
      <c r="U255" s="2"/>
      <c r="V255" s="2"/>
      <c r="W255" s="2"/>
      <c r="X255" s="2"/>
      <c r="Y255" s="2"/>
      <c r="Z255" s="2"/>
      <c r="AA255" s="2"/>
      <c r="AB255" s="2"/>
    </row>
    <row r="256" spans="3:28" ht="12.75" customHeight="1" x14ac:dyDescent="0.25">
      <c r="C256" s="5"/>
      <c r="D256" s="6"/>
      <c r="E256" s="10"/>
      <c r="F256" s="7"/>
      <c r="G256" s="11"/>
      <c r="H256" s="11"/>
      <c r="I256" s="11"/>
      <c r="J256" s="11"/>
      <c r="K256" s="11"/>
      <c r="L256" s="11"/>
      <c r="M256" s="12"/>
      <c r="N256" s="2"/>
      <c r="O256" s="2"/>
      <c r="P256" s="2"/>
      <c r="Q256" s="2"/>
      <c r="R256" s="2"/>
      <c r="S256" s="2"/>
      <c r="T256" s="2"/>
      <c r="U256" s="2"/>
      <c r="V256" s="2"/>
      <c r="W256" s="2"/>
      <c r="X256" s="2"/>
      <c r="Y256" s="2"/>
      <c r="Z256" s="2"/>
      <c r="AA256" s="2"/>
      <c r="AB256" s="2"/>
    </row>
    <row r="257" spans="3:28" ht="12.75" customHeight="1" x14ac:dyDescent="0.25">
      <c r="C257" s="5"/>
      <c r="D257" s="6"/>
      <c r="E257" s="10"/>
      <c r="F257" s="7"/>
      <c r="G257" s="11"/>
      <c r="H257" s="11"/>
      <c r="I257" s="11"/>
      <c r="J257" s="11"/>
      <c r="K257" s="11"/>
      <c r="L257" s="11"/>
      <c r="M257" s="12"/>
      <c r="N257" s="2"/>
      <c r="O257" s="2"/>
      <c r="P257" s="2"/>
      <c r="Q257" s="2"/>
      <c r="R257" s="2"/>
      <c r="S257" s="2"/>
      <c r="T257" s="2"/>
      <c r="U257" s="2"/>
      <c r="V257" s="2"/>
      <c r="W257" s="2"/>
      <c r="X257" s="2"/>
      <c r="Y257" s="2"/>
      <c r="Z257" s="2"/>
      <c r="AA257" s="2"/>
      <c r="AB257" s="2"/>
    </row>
    <row r="258" spans="3:28" ht="12.75" customHeight="1" x14ac:dyDescent="0.25">
      <c r="C258" s="5"/>
      <c r="D258" s="6"/>
      <c r="E258" s="10"/>
      <c r="F258" s="7"/>
      <c r="G258" s="11"/>
      <c r="H258" s="11"/>
      <c r="I258" s="11"/>
      <c r="J258" s="11"/>
      <c r="K258" s="11"/>
      <c r="L258" s="11"/>
      <c r="M258" s="12"/>
      <c r="N258" s="2"/>
      <c r="O258" s="2"/>
      <c r="P258" s="2"/>
      <c r="Q258" s="2"/>
      <c r="R258" s="2"/>
      <c r="S258" s="2"/>
      <c r="T258" s="2"/>
      <c r="U258" s="2"/>
      <c r="V258" s="2"/>
      <c r="W258" s="2"/>
      <c r="X258" s="2"/>
      <c r="Y258" s="2"/>
      <c r="Z258" s="2"/>
      <c r="AA258" s="2"/>
      <c r="AB258" s="2"/>
    </row>
    <row r="259" spans="3:28" ht="12.75" customHeight="1" x14ac:dyDescent="0.25">
      <c r="C259" s="5"/>
      <c r="D259" s="6"/>
      <c r="E259" s="10"/>
      <c r="F259" s="7"/>
      <c r="G259" s="11"/>
      <c r="H259" s="11"/>
      <c r="I259" s="11"/>
      <c r="J259" s="11"/>
      <c r="K259" s="11"/>
      <c r="L259" s="11"/>
      <c r="M259" s="12"/>
      <c r="N259" s="2"/>
      <c r="O259" s="2"/>
      <c r="P259" s="2"/>
      <c r="Q259" s="2"/>
      <c r="R259" s="2"/>
      <c r="S259" s="2"/>
      <c r="T259" s="2"/>
      <c r="U259" s="2"/>
      <c r="V259" s="2"/>
      <c r="W259" s="2"/>
      <c r="X259" s="2"/>
      <c r="Y259" s="2"/>
      <c r="Z259" s="2"/>
      <c r="AA259" s="2"/>
      <c r="AB259" s="2"/>
    </row>
    <row r="260" spans="3:28" ht="12.75" customHeight="1" x14ac:dyDescent="0.25">
      <c r="C260" s="5"/>
      <c r="D260" s="6"/>
      <c r="E260" s="10"/>
      <c r="F260" s="7"/>
      <c r="G260" s="11"/>
      <c r="H260" s="11"/>
      <c r="I260" s="11"/>
      <c r="J260" s="11"/>
      <c r="K260" s="11"/>
      <c r="L260" s="11"/>
      <c r="M260" s="12"/>
      <c r="N260" s="2"/>
      <c r="O260" s="2"/>
      <c r="P260" s="2"/>
      <c r="Q260" s="2"/>
      <c r="R260" s="2"/>
      <c r="S260" s="2"/>
      <c r="T260" s="2"/>
      <c r="U260" s="2"/>
      <c r="V260" s="2"/>
      <c r="W260" s="2"/>
      <c r="X260" s="2"/>
      <c r="Y260" s="2"/>
      <c r="Z260" s="2"/>
      <c r="AA260" s="2"/>
      <c r="AB260" s="2"/>
    </row>
    <row r="261" spans="3:28" ht="12.75" customHeight="1" x14ac:dyDescent="0.25">
      <c r="C261" s="5"/>
      <c r="D261" s="6"/>
      <c r="E261" s="10"/>
      <c r="F261" s="7"/>
      <c r="G261" s="11"/>
      <c r="H261" s="11"/>
      <c r="I261" s="11"/>
      <c r="J261" s="11"/>
      <c r="K261" s="11"/>
      <c r="L261" s="11"/>
      <c r="M261" s="12"/>
      <c r="N261" s="2"/>
      <c r="O261" s="2"/>
      <c r="P261" s="2"/>
      <c r="Q261" s="2"/>
      <c r="R261" s="2"/>
      <c r="S261" s="2"/>
      <c r="T261" s="2"/>
      <c r="U261" s="2"/>
      <c r="V261" s="2"/>
      <c r="W261" s="2"/>
      <c r="X261" s="2"/>
      <c r="Y261" s="2"/>
      <c r="Z261" s="2"/>
      <c r="AA261" s="2"/>
      <c r="AB261" s="2"/>
    </row>
    <row r="262" spans="3:28" ht="12.75" customHeight="1" x14ac:dyDescent="0.25">
      <c r="C262" s="5"/>
      <c r="D262" s="6"/>
      <c r="E262" s="10"/>
      <c r="F262" s="7"/>
      <c r="G262" s="11"/>
      <c r="H262" s="11"/>
      <c r="I262" s="11"/>
      <c r="J262" s="11"/>
      <c r="K262" s="11"/>
      <c r="L262" s="11"/>
      <c r="M262" s="12"/>
      <c r="N262" s="2"/>
      <c r="O262" s="2"/>
      <c r="P262" s="2"/>
      <c r="Q262" s="2"/>
      <c r="R262" s="2"/>
      <c r="S262" s="2"/>
      <c r="T262" s="2"/>
      <c r="U262" s="2"/>
      <c r="V262" s="2"/>
      <c r="W262" s="2"/>
      <c r="X262" s="2"/>
      <c r="Y262" s="2"/>
      <c r="Z262" s="2"/>
      <c r="AA262" s="2"/>
      <c r="AB262" s="2"/>
    </row>
    <row r="263" spans="3:28" ht="12.75" customHeight="1" x14ac:dyDescent="0.25">
      <c r="C263" s="5"/>
      <c r="D263" s="6"/>
      <c r="E263" s="10"/>
      <c r="F263" s="7"/>
      <c r="G263" s="11"/>
      <c r="H263" s="11"/>
      <c r="I263" s="11"/>
      <c r="J263" s="11"/>
      <c r="K263" s="11"/>
      <c r="L263" s="11"/>
      <c r="M263" s="12"/>
      <c r="N263" s="2"/>
      <c r="O263" s="2"/>
      <c r="P263" s="2"/>
      <c r="Q263" s="2"/>
      <c r="R263" s="2"/>
      <c r="S263" s="2"/>
      <c r="T263" s="2"/>
      <c r="U263" s="2"/>
      <c r="V263" s="2"/>
      <c r="W263" s="2"/>
      <c r="X263" s="2"/>
      <c r="Y263" s="2"/>
      <c r="Z263" s="2"/>
      <c r="AA263" s="2"/>
      <c r="AB263" s="2"/>
    </row>
    <row r="264" spans="3:28" ht="12.75" customHeight="1" x14ac:dyDescent="0.25">
      <c r="C264" s="5"/>
      <c r="D264" s="6"/>
      <c r="E264" s="10"/>
      <c r="F264" s="7"/>
      <c r="G264" s="11"/>
      <c r="H264" s="11"/>
      <c r="I264" s="11"/>
      <c r="J264" s="11"/>
      <c r="K264" s="11"/>
      <c r="L264" s="11"/>
      <c r="M264" s="12"/>
      <c r="N264" s="2"/>
      <c r="O264" s="2"/>
      <c r="P264" s="2"/>
      <c r="Q264" s="2"/>
      <c r="R264" s="2"/>
      <c r="S264" s="2"/>
      <c r="T264" s="2"/>
      <c r="U264" s="2"/>
      <c r="V264" s="2"/>
      <c r="W264" s="2"/>
      <c r="X264" s="2"/>
      <c r="Y264" s="2"/>
      <c r="Z264" s="2"/>
      <c r="AA264" s="2"/>
      <c r="AB264" s="2"/>
    </row>
    <row r="265" spans="3:28" ht="12.75" customHeight="1" x14ac:dyDescent="0.25">
      <c r="C265" s="5"/>
      <c r="D265" s="6"/>
      <c r="E265" s="10"/>
      <c r="F265" s="7"/>
      <c r="G265" s="11"/>
      <c r="H265" s="11"/>
      <c r="I265" s="11"/>
      <c r="J265" s="11"/>
      <c r="K265" s="11"/>
      <c r="L265" s="11"/>
      <c r="M265" s="12"/>
      <c r="N265" s="2"/>
      <c r="O265" s="2"/>
      <c r="P265" s="2"/>
      <c r="Q265" s="2"/>
      <c r="R265" s="2"/>
      <c r="S265" s="2"/>
      <c r="T265" s="2"/>
      <c r="U265" s="2"/>
      <c r="V265" s="2"/>
      <c r="W265" s="2"/>
      <c r="X265" s="2"/>
      <c r="Y265" s="2"/>
      <c r="Z265" s="2"/>
      <c r="AA265" s="2"/>
      <c r="AB265" s="2"/>
    </row>
    <row r="266" spans="3:28" ht="12.75" customHeight="1" x14ac:dyDescent="0.25">
      <c r="C266" s="5"/>
      <c r="D266" s="6"/>
      <c r="E266" s="10"/>
      <c r="F266" s="7"/>
      <c r="G266" s="11"/>
      <c r="H266" s="11"/>
      <c r="I266" s="11"/>
      <c r="J266" s="11"/>
      <c r="K266" s="11"/>
      <c r="L266" s="11"/>
      <c r="M266" s="12"/>
      <c r="N266" s="2"/>
      <c r="O266" s="2"/>
      <c r="P266" s="2"/>
      <c r="Q266" s="2"/>
      <c r="R266" s="2"/>
      <c r="S266" s="2"/>
      <c r="T266" s="2"/>
      <c r="U266" s="2"/>
      <c r="V266" s="2"/>
      <c r="W266" s="2"/>
      <c r="X266" s="2"/>
      <c r="Y266" s="2"/>
      <c r="Z266" s="2"/>
      <c r="AA266" s="2"/>
      <c r="AB266" s="2"/>
    </row>
    <row r="267" spans="3:28" ht="12.75" customHeight="1" x14ac:dyDescent="0.25">
      <c r="C267" s="5"/>
      <c r="D267" s="6"/>
      <c r="E267" s="10"/>
      <c r="F267" s="7"/>
      <c r="G267" s="11"/>
      <c r="H267" s="11"/>
      <c r="I267" s="11"/>
      <c r="J267" s="11"/>
      <c r="K267" s="11"/>
      <c r="L267" s="11"/>
      <c r="M267" s="12"/>
      <c r="N267" s="2"/>
      <c r="O267" s="2"/>
      <c r="P267" s="2"/>
      <c r="Q267" s="2"/>
      <c r="R267" s="2"/>
      <c r="S267" s="2"/>
      <c r="T267" s="2"/>
      <c r="U267" s="2"/>
      <c r="V267" s="2"/>
      <c r="W267" s="2"/>
      <c r="X267" s="2"/>
      <c r="Y267" s="2"/>
      <c r="Z267" s="2"/>
      <c r="AA267" s="2"/>
      <c r="AB267" s="2"/>
    </row>
    <row r="268" spans="3:28" ht="12.75" customHeight="1" x14ac:dyDescent="0.25">
      <c r="C268" s="5"/>
      <c r="D268" s="6"/>
      <c r="E268" s="10"/>
      <c r="F268" s="7"/>
      <c r="G268" s="11"/>
      <c r="H268" s="11"/>
      <c r="I268" s="11"/>
      <c r="J268" s="11"/>
      <c r="K268" s="11"/>
      <c r="L268" s="11"/>
      <c r="M268" s="12"/>
      <c r="N268" s="2"/>
      <c r="O268" s="2"/>
      <c r="P268" s="2"/>
      <c r="Q268" s="2"/>
      <c r="R268" s="2"/>
      <c r="S268" s="2"/>
      <c r="T268" s="2"/>
      <c r="U268" s="2"/>
      <c r="V268" s="2"/>
      <c r="W268" s="2"/>
      <c r="X268" s="2"/>
      <c r="Y268" s="2"/>
      <c r="Z268" s="2"/>
      <c r="AA268" s="2"/>
      <c r="AB268" s="2"/>
    </row>
    <row r="269" spans="3:28" ht="12.75" customHeight="1" x14ac:dyDescent="0.25">
      <c r="C269" s="5"/>
      <c r="D269" s="6"/>
      <c r="E269" s="10"/>
      <c r="F269" s="7"/>
      <c r="G269" s="11"/>
      <c r="H269" s="11"/>
      <c r="I269" s="11"/>
      <c r="J269" s="11"/>
      <c r="K269" s="11"/>
      <c r="L269" s="11"/>
      <c r="M269" s="12"/>
      <c r="N269" s="2"/>
      <c r="O269" s="2"/>
      <c r="P269" s="2"/>
      <c r="Q269" s="2"/>
      <c r="R269" s="2"/>
      <c r="S269" s="2"/>
      <c r="T269" s="2"/>
      <c r="U269" s="2"/>
      <c r="V269" s="2"/>
      <c r="W269" s="2"/>
      <c r="X269" s="2"/>
      <c r="Y269" s="2"/>
      <c r="Z269" s="2"/>
      <c r="AA269" s="2"/>
      <c r="AB269" s="2"/>
    </row>
    <row r="270" spans="3:28" ht="12.75" customHeight="1" x14ac:dyDescent="0.25">
      <c r="C270" s="5"/>
      <c r="D270" s="6"/>
      <c r="E270" s="10"/>
      <c r="F270" s="7"/>
      <c r="G270" s="11"/>
      <c r="H270" s="11"/>
      <c r="I270" s="11"/>
      <c r="J270" s="11"/>
      <c r="K270" s="11"/>
      <c r="L270" s="11"/>
      <c r="M270" s="12"/>
      <c r="N270" s="2"/>
      <c r="O270" s="2"/>
      <c r="P270" s="2"/>
      <c r="Q270" s="2"/>
      <c r="R270" s="2"/>
      <c r="S270" s="2"/>
      <c r="T270" s="2"/>
      <c r="U270" s="2"/>
      <c r="V270" s="2"/>
      <c r="W270" s="2"/>
      <c r="X270" s="2"/>
      <c r="Y270" s="2"/>
      <c r="Z270" s="2"/>
      <c r="AA270" s="2"/>
      <c r="AB270" s="2"/>
    </row>
    <row r="271" spans="3:28" ht="12.75" customHeight="1" x14ac:dyDescent="0.25">
      <c r="C271" s="5"/>
      <c r="D271" s="6"/>
      <c r="E271" s="10"/>
      <c r="F271" s="7"/>
      <c r="G271" s="11"/>
      <c r="H271" s="11"/>
      <c r="I271" s="11"/>
      <c r="J271" s="11"/>
      <c r="K271" s="11"/>
      <c r="L271" s="11"/>
      <c r="M271" s="12"/>
      <c r="N271" s="2"/>
      <c r="O271" s="2"/>
      <c r="P271" s="2"/>
      <c r="Q271" s="2"/>
      <c r="R271" s="2"/>
      <c r="S271" s="2"/>
      <c r="T271" s="2"/>
      <c r="U271" s="2"/>
      <c r="V271" s="2"/>
      <c r="W271" s="2"/>
      <c r="X271" s="2"/>
      <c r="Y271" s="2"/>
      <c r="Z271" s="2"/>
      <c r="AA271" s="2"/>
      <c r="AB271" s="2"/>
    </row>
    <row r="272" spans="3:28" ht="12.75" customHeight="1" x14ac:dyDescent="0.25">
      <c r="C272" s="5"/>
      <c r="D272" s="6"/>
      <c r="E272" s="10"/>
      <c r="F272" s="7"/>
      <c r="G272" s="11"/>
      <c r="H272" s="11"/>
      <c r="I272" s="11"/>
      <c r="J272" s="11"/>
      <c r="K272" s="11"/>
      <c r="L272" s="11"/>
      <c r="M272" s="12"/>
      <c r="N272" s="2"/>
      <c r="O272" s="2"/>
      <c r="P272" s="2"/>
      <c r="Q272" s="2"/>
      <c r="R272" s="2"/>
      <c r="S272" s="2"/>
      <c r="T272" s="2"/>
      <c r="U272" s="2"/>
      <c r="V272" s="2"/>
      <c r="W272" s="2"/>
      <c r="X272" s="2"/>
      <c r="Y272" s="2"/>
      <c r="Z272" s="2"/>
      <c r="AA272" s="2"/>
      <c r="AB272" s="2"/>
    </row>
    <row r="273" spans="3:28" ht="12.75" customHeight="1" x14ac:dyDescent="0.25">
      <c r="C273" s="5"/>
      <c r="D273" s="6"/>
      <c r="E273" s="10"/>
      <c r="F273" s="7"/>
      <c r="G273" s="11"/>
      <c r="H273" s="11"/>
      <c r="I273" s="11"/>
      <c r="J273" s="11"/>
      <c r="K273" s="11"/>
      <c r="L273" s="11"/>
      <c r="M273" s="12"/>
      <c r="N273" s="2"/>
      <c r="O273" s="2"/>
      <c r="P273" s="2"/>
      <c r="Q273" s="2"/>
      <c r="R273" s="2"/>
      <c r="S273" s="2"/>
      <c r="T273" s="2"/>
      <c r="U273" s="2"/>
      <c r="V273" s="2"/>
      <c r="W273" s="2"/>
      <c r="X273" s="2"/>
      <c r="Y273" s="2"/>
      <c r="Z273" s="2"/>
      <c r="AA273" s="2"/>
      <c r="AB273" s="2"/>
    </row>
    <row r="274" spans="3:28" ht="12.75" customHeight="1" x14ac:dyDescent="0.25">
      <c r="C274" s="5"/>
      <c r="D274" s="6"/>
      <c r="E274" s="10"/>
      <c r="F274" s="7"/>
      <c r="G274" s="11"/>
      <c r="H274" s="11"/>
      <c r="I274" s="11"/>
      <c r="J274" s="11"/>
      <c r="K274" s="11"/>
      <c r="L274" s="11"/>
      <c r="M274" s="12"/>
      <c r="N274" s="2"/>
      <c r="O274" s="2"/>
      <c r="P274" s="2"/>
      <c r="Q274" s="2"/>
      <c r="R274" s="2"/>
      <c r="S274" s="2"/>
      <c r="T274" s="2"/>
      <c r="U274" s="2"/>
      <c r="V274" s="2"/>
      <c r="W274" s="2"/>
      <c r="X274" s="2"/>
      <c r="Y274" s="2"/>
      <c r="Z274" s="2"/>
      <c r="AA274" s="2"/>
      <c r="AB274" s="2"/>
    </row>
    <row r="275" spans="3:28" ht="12.75" customHeight="1" x14ac:dyDescent="0.25">
      <c r="C275" s="5"/>
      <c r="D275" s="6"/>
      <c r="E275" s="10"/>
      <c r="F275" s="7"/>
      <c r="G275" s="11"/>
      <c r="H275" s="11"/>
      <c r="I275" s="11"/>
      <c r="J275" s="11"/>
      <c r="K275" s="11"/>
      <c r="L275" s="11"/>
      <c r="M275" s="12"/>
      <c r="N275" s="2"/>
      <c r="O275" s="2"/>
      <c r="P275" s="2"/>
      <c r="Q275" s="2"/>
      <c r="R275" s="2"/>
      <c r="S275" s="2"/>
      <c r="T275" s="2"/>
      <c r="U275" s="2"/>
      <c r="V275" s="2"/>
      <c r="W275" s="2"/>
      <c r="X275" s="2"/>
      <c r="Y275" s="2"/>
      <c r="Z275" s="2"/>
      <c r="AA275" s="2"/>
      <c r="AB275" s="2"/>
    </row>
    <row r="276" spans="3:28" ht="12.75" customHeight="1" x14ac:dyDescent="0.25">
      <c r="C276" s="5"/>
      <c r="D276" s="6"/>
      <c r="E276" s="10"/>
      <c r="F276" s="7"/>
      <c r="G276" s="11"/>
      <c r="H276" s="11"/>
      <c r="I276" s="11"/>
      <c r="J276" s="11"/>
      <c r="K276" s="11"/>
      <c r="L276" s="11"/>
      <c r="M276" s="12"/>
      <c r="N276" s="2"/>
      <c r="O276" s="2"/>
      <c r="P276" s="2"/>
      <c r="Q276" s="2"/>
      <c r="R276" s="2"/>
      <c r="S276" s="2"/>
      <c r="T276" s="2"/>
      <c r="U276" s="2"/>
      <c r="V276" s="2"/>
      <c r="W276" s="2"/>
      <c r="X276" s="2"/>
      <c r="Y276" s="2"/>
      <c r="Z276" s="2"/>
      <c r="AA276" s="2"/>
      <c r="AB276" s="2"/>
    </row>
    <row r="277" spans="3:28" ht="12.75" customHeight="1" x14ac:dyDescent="0.25">
      <c r="C277" s="5"/>
      <c r="D277" s="6"/>
      <c r="E277" s="10"/>
      <c r="F277" s="7"/>
      <c r="G277" s="11"/>
      <c r="H277" s="11"/>
      <c r="I277" s="11"/>
      <c r="J277" s="11"/>
      <c r="K277" s="11"/>
      <c r="L277" s="11"/>
      <c r="M277" s="12"/>
      <c r="N277" s="2"/>
      <c r="O277" s="2"/>
      <c r="P277" s="2"/>
      <c r="Q277" s="2"/>
      <c r="R277" s="2"/>
      <c r="S277" s="2"/>
      <c r="T277" s="2"/>
      <c r="U277" s="2"/>
      <c r="V277" s="2"/>
      <c r="W277" s="2"/>
      <c r="X277" s="2"/>
      <c r="Y277" s="2"/>
      <c r="Z277" s="2"/>
      <c r="AA277" s="2"/>
      <c r="AB277" s="2"/>
    </row>
    <row r="278" spans="3:28" ht="12.75" customHeight="1" x14ac:dyDescent="0.25">
      <c r="C278" s="5"/>
      <c r="D278" s="6"/>
      <c r="E278" s="10"/>
      <c r="F278" s="7"/>
      <c r="G278" s="11"/>
      <c r="H278" s="11"/>
      <c r="I278" s="11"/>
      <c r="J278" s="11"/>
      <c r="K278" s="11"/>
      <c r="L278" s="11"/>
      <c r="M278" s="12"/>
      <c r="N278" s="2"/>
      <c r="O278" s="2"/>
      <c r="P278" s="2"/>
      <c r="Q278" s="2"/>
      <c r="R278" s="2"/>
      <c r="S278" s="2"/>
      <c r="T278" s="2"/>
      <c r="U278" s="2"/>
      <c r="V278" s="2"/>
      <c r="W278" s="2"/>
      <c r="X278" s="2"/>
      <c r="Y278" s="2"/>
      <c r="Z278" s="2"/>
      <c r="AA278" s="2"/>
      <c r="AB278" s="2"/>
    </row>
    <row r="279" spans="3:28" ht="12.75" customHeight="1" x14ac:dyDescent="0.25">
      <c r="C279" s="5"/>
      <c r="D279" s="6"/>
      <c r="E279" s="10"/>
      <c r="F279" s="7"/>
      <c r="G279" s="11"/>
      <c r="H279" s="11"/>
      <c r="I279" s="11"/>
      <c r="J279" s="11"/>
      <c r="K279" s="11"/>
      <c r="L279" s="11"/>
      <c r="M279" s="12"/>
      <c r="N279" s="2"/>
      <c r="O279" s="2"/>
      <c r="P279" s="2"/>
      <c r="Q279" s="2"/>
      <c r="R279" s="2"/>
      <c r="S279" s="2"/>
      <c r="T279" s="2"/>
      <c r="U279" s="2"/>
      <c r="V279" s="2"/>
      <c r="W279" s="2"/>
      <c r="X279" s="2"/>
      <c r="Y279" s="2"/>
      <c r="Z279" s="2"/>
      <c r="AA279" s="2"/>
      <c r="AB279" s="2"/>
    </row>
    <row r="280" spans="3:28" ht="12.75" customHeight="1" x14ac:dyDescent="0.25">
      <c r="C280" s="5"/>
      <c r="D280" s="6"/>
      <c r="E280" s="10"/>
      <c r="F280" s="7"/>
      <c r="G280" s="11"/>
      <c r="H280" s="11"/>
      <c r="I280" s="11"/>
      <c r="J280" s="11"/>
      <c r="K280" s="11"/>
      <c r="L280" s="11"/>
      <c r="M280" s="12"/>
      <c r="N280" s="2"/>
      <c r="O280" s="2"/>
      <c r="P280" s="2"/>
      <c r="Q280" s="2"/>
      <c r="R280" s="2"/>
      <c r="S280" s="2"/>
      <c r="T280" s="2"/>
      <c r="U280" s="2"/>
      <c r="V280" s="2"/>
      <c r="W280" s="2"/>
      <c r="X280" s="2"/>
      <c r="Y280" s="2"/>
      <c r="Z280" s="2"/>
      <c r="AA280" s="2"/>
      <c r="AB280" s="2"/>
    </row>
    <row r="281" spans="3:28" ht="12.75" customHeight="1" x14ac:dyDescent="0.25">
      <c r="C281" s="5"/>
      <c r="D281" s="6"/>
      <c r="E281" s="10"/>
      <c r="F281" s="7"/>
      <c r="G281" s="11"/>
      <c r="H281" s="11"/>
      <c r="I281" s="11"/>
      <c r="J281" s="11"/>
      <c r="K281" s="11"/>
      <c r="L281" s="11"/>
      <c r="M281" s="12"/>
      <c r="N281" s="2"/>
      <c r="O281" s="2"/>
      <c r="P281" s="2"/>
      <c r="Q281" s="2"/>
      <c r="R281" s="2"/>
      <c r="S281" s="2"/>
      <c r="T281" s="2"/>
      <c r="U281" s="2"/>
      <c r="V281" s="2"/>
      <c r="W281" s="2"/>
      <c r="X281" s="2"/>
      <c r="Y281" s="2"/>
      <c r="Z281" s="2"/>
      <c r="AA281" s="2"/>
      <c r="AB281" s="2"/>
    </row>
    <row r="282" spans="3:28" ht="12.75" customHeight="1" x14ac:dyDescent="0.25">
      <c r="C282" s="5"/>
      <c r="D282" s="6"/>
      <c r="E282" s="10"/>
      <c r="F282" s="7"/>
      <c r="G282" s="11"/>
      <c r="H282" s="11"/>
      <c r="I282" s="11"/>
      <c r="J282" s="11"/>
      <c r="K282" s="11"/>
      <c r="L282" s="11"/>
      <c r="M282" s="12"/>
      <c r="N282" s="2"/>
      <c r="O282" s="2"/>
      <c r="P282" s="2"/>
      <c r="Q282" s="2"/>
      <c r="R282" s="2"/>
      <c r="S282" s="2"/>
      <c r="T282" s="2"/>
      <c r="U282" s="2"/>
      <c r="V282" s="2"/>
      <c r="W282" s="2"/>
      <c r="X282" s="2"/>
      <c r="Y282" s="2"/>
      <c r="Z282" s="2"/>
      <c r="AA282" s="2"/>
      <c r="AB282" s="2"/>
    </row>
    <row r="283" spans="3:28" ht="12.75" customHeight="1" x14ac:dyDescent="0.25">
      <c r="C283" s="5"/>
      <c r="D283" s="6"/>
      <c r="E283" s="10"/>
      <c r="F283" s="7"/>
      <c r="G283" s="11"/>
      <c r="H283" s="11"/>
      <c r="I283" s="11"/>
      <c r="J283" s="11"/>
      <c r="K283" s="11"/>
      <c r="L283" s="11"/>
      <c r="M283" s="12"/>
      <c r="N283" s="2"/>
      <c r="O283" s="2"/>
      <c r="P283" s="2"/>
      <c r="Q283" s="2"/>
      <c r="R283" s="2"/>
      <c r="S283" s="2"/>
      <c r="T283" s="2"/>
      <c r="U283" s="2"/>
      <c r="V283" s="2"/>
      <c r="W283" s="2"/>
      <c r="X283" s="2"/>
      <c r="Y283" s="2"/>
      <c r="Z283" s="2"/>
      <c r="AA283" s="2"/>
      <c r="AB283" s="2"/>
    </row>
    <row r="284" spans="3:28" ht="12.75" customHeight="1" x14ac:dyDescent="0.25">
      <c r="C284" s="5"/>
      <c r="D284" s="6"/>
      <c r="E284" s="10"/>
      <c r="F284" s="7"/>
      <c r="G284" s="11"/>
      <c r="H284" s="11"/>
      <c r="I284" s="11"/>
      <c r="J284" s="11"/>
      <c r="K284" s="11"/>
      <c r="L284" s="11"/>
      <c r="M284" s="12"/>
      <c r="N284" s="2"/>
      <c r="O284" s="2"/>
      <c r="P284" s="2"/>
      <c r="Q284" s="2"/>
      <c r="R284" s="2"/>
      <c r="S284" s="2"/>
      <c r="T284" s="2"/>
      <c r="U284" s="2"/>
      <c r="V284" s="2"/>
      <c r="W284" s="2"/>
      <c r="X284" s="2"/>
      <c r="Y284" s="2"/>
      <c r="Z284" s="2"/>
      <c r="AA284" s="2"/>
      <c r="AB284" s="2"/>
    </row>
    <row r="285" spans="3:28" ht="12.75" customHeight="1" x14ac:dyDescent="0.25">
      <c r="C285" s="5"/>
      <c r="D285" s="6"/>
      <c r="E285" s="10"/>
      <c r="F285" s="7"/>
      <c r="G285" s="11"/>
      <c r="H285" s="11"/>
      <c r="I285" s="11"/>
      <c r="J285" s="11"/>
      <c r="K285" s="11"/>
      <c r="L285" s="11"/>
      <c r="M285" s="12"/>
      <c r="N285" s="2"/>
      <c r="O285" s="2"/>
      <c r="P285" s="2"/>
      <c r="Q285" s="2"/>
      <c r="R285" s="2"/>
      <c r="S285" s="2"/>
      <c r="T285" s="2"/>
      <c r="U285" s="2"/>
      <c r="V285" s="2"/>
      <c r="W285" s="2"/>
      <c r="X285" s="2"/>
      <c r="Y285" s="2"/>
      <c r="Z285" s="2"/>
      <c r="AA285" s="2"/>
      <c r="AB285" s="2"/>
    </row>
    <row r="286" spans="3:28" ht="12.75" customHeight="1" x14ac:dyDescent="0.25">
      <c r="C286" s="5"/>
      <c r="D286" s="6"/>
      <c r="E286" s="10"/>
      <c r="F286" s="7"/>
      <c r="G286" s="11"/>
      <c r="H286" s="11"/>
      <c r="I286" s="11"/>
      <c r="J286" s="11"/>
      <c r="K286" s="11"/>
      <c r="L286" s="11"/>
      <c r="M286" s="12"/>
      <c r="N286" s="2"/>
      <c r="O286" s="2"/>
      <c r="P286" s="2"/>
      <c r="Q286" s="2"/>
      <c r="R286" s="2"/>
      <c r="S286" s="2"/>
      <c r="T286" s="2"/>
      <c r="U286" s="2"/>
      <c r="V286" s="2"/>
      <c r="W286" s="2"/>
      <c r="X286" s="2"/>
      <c r="Y286" s="2"/>
      <c r="Z286" s="2"/>
      <c r="AA286" s="2"/>
      <c r="AB286" s="2"/>
    </row>
    <row r="287" spans="3:28" ht="12.75" customHeight="1" x14ac:dyDescent="0.25">
      <c r="C287" s="5"/>
      <c r="D287" s="6"/>
      <c r="E287" s="10"/>
      <c r="F287" s="7"/>
      <c r="G287" s="11"/>
      <c r="H287" s="11"/>
      <c r="I287" s="11"/>
      <c r="J287" s="11"/>
      <c r="K287" s="11"/>
      <c r="L287" s="11"/>
      <c r="M287" s="12"/>
      <c r="N287" s="2"/>
      <c r="O287" s="2"/>
      <c r="P287" s="2"/>
      <c r="Q287" s="2"/>
      <c r="R287" s="2"/>
      <c r="S287" s="2"/>
      <c r="T287" s="2"/>
      <c r="U287" s="2"/>
      <c r="V287" s="2"/>
      <c r="W287" s="2"/>
      <c r="X287" s="2"/>
      <c r="Y287" s="2"/>
      <c r="Z287" s="2"/>
      <c r="AA287" s="2"/>
      <c r="AB287" s="2"/>
    </row>
    <row r="288" spans="3:28" ht="12.75" customHeight="1" x14ac:dyDescent="0.25">
      <c r="C288" s="5"/>
      <c r="D288" s="6"/>
      <c r="E288" s="10"/>
      <c r="F288" s="7"/>
      <c r="G288" s="11"/>
      <c r="H288" s="11"/>
      <c r="I288" s="11"/>
      <c r="J288" s="11"/>
      <c r="K288" s="11"/>
      <c r="L288" s="11"/>
      <c r="M288" s="12"/>
      <c r="N288" s="2"/>
      <c r="O288" s="2"/>
      <c r="P288" s="2"/>
      <c r="Q288" s="2"/>
      <c r="R288" s="2"/>
      <c r="S288" s="2"/>
      <c r="T288" s="2"/>
      <c r="U288" s="2"/>
      <c r="V288" s="2"/>
      <c r="W288" s="2"/>
      <c r="X288" s="2"/>
      <c r="Y288" s="2"/>
      <c r="Z288" s="2"/>
      <c r="AA288" s="2"/>
      <c r="AB288" s="2"/>
    </row>
    <row r="289" spans="3:28" ht="12.75" customHeight="1" x14ac:dyDescent="0.25">
      <c r="C289" s="5"/>
      <c r="D289" s="6"/>
      <c r="E289" s="10"/>
      <c r="F289" s="7"/>
      <c r="G289" s="11"/>
      <c r="H289" s="11"/>
      <c r="I289" s="11"/>
      <c r="J289" s="11"/>
      <c r="K289" s="11"/>
      <c r="L289" s="11"/>
      <c r="M289" s="12"/>
      <c r="N289" s="2"/>
      <c r="O289" s="2"/>
      <c r="P289" s="2"/>
      <c r="Q289" s="2"/>
      <c r="R289" s="2"/>
      <c r="S289" s="2"/>
      <c r="T289" s="2"/>
      <c r="U289" s="2"/>
      <c r="V289" s="2"/>
      <c r="W289" s="2"/>
      <c r="X289" s="2"/>
      <c r="Y289" s="2"/>
      <c r="Z289" s="2"/>
      <c r="AA289" s="2"/>
      <c r="AB289" s="2"/>
    </row>
    <row r="290" spans="3:28" ht="12.75" customHeight="1" x14ac:dyDescent="0.25">
      <c r="C290" s="5"/>
      <c r="D290" s="6"/>
      <c r="E290" s="10"/>
      <c r="F290" s="7"/>
      <c r="G290" s="11"/>
      <c r="H290" s="11"/>
      <c r="I290" s="11"/>
      <c r="J290" s="11"/>
      <c r="K290" s="11"/>
      <c r="L290" s="11"/>
      <c r="M290" s="12"/>
      <c r="N290" s="2"/>
      <c r="O290" s="2"/>
      <c r="P290" s="2"/>
      <c r="Q290" s="2"/>
      <c r="R290" s="2"/>
      <c r="S290" s="2"/>
      <c r="T290" s="2"/>
      <c r="U290" s="2"/>
      <c r="V290" s="2"/>
      <c r="W290" s="2"/>
      <c r="X290" s="2"/>
      <c r="Y290" s="2"/>
      <c r="Z290" s="2"/>
      <c r="AA290" s="2"/>
      <c r="AB290" s="2"/>
    </row>
    <row r="291" spans="3:28" ht="12.75" customHeight="1" x14ac:dyDescent="0.25">
      <c r="C291" s="5"/>
      <c r="D291" s="6"/>
      <c r="E291" s="10"/>
      <c r="F291" s="7"/>
      <c r="G291" s="11"/>
      <c r="H291" s="11"/>
      <c r="I291" s="11"/>
      <c r="J291" s="11"/>
      <c r="K291" s="11"/>
      <c r="L291" s="11"/>
      <c r="M291" s="12"/>
      <c r="N291" s="2"/>
      <c r="O291" s="2"/>
      <c r="P291" s="2"/>
      <c r="Q291" s="2"/>
      <c r="R291" s="2"/>
      <c r="S291" s="2"/>
      <c r="T291" s="2"/>
      <c r="U291" s="2"/>
      <c r="V291" s="2"/>
      <c r="W291" s="2"/>
      <c r="X291" s="2"/>
      <c r="Y291" s="2"/>
      <c r="Z291" s="2"/>
      <c r="AA291" s="2"/>
      <c r="AB291" s="2"/>
    </row>
    <row r="292" spans="3:28" ht="12.75" customHeight="1" x14ac:dyDescent="0.25">
      <c r="C292" s="5"/>
      <c r="D292" s="6"/>
      <c r="E292" s="10"/>
      <c r="F292" s="7"/>
      <c r="G292" s="11"/>
      <c r="H292" s="11"/>
      <c r="I292" s="11"/>
      <c r="J292" s="11"/>
      <c r="K292" s="11"/>
      <c r="L292" s="11"/>
      <c r="M292" s="12"/>
      <c r="N292" s="2"/>
      <c r="O292" s="2"/>
      <c r="P292" s="2"/>
      <c r="Q292" s="2"/>
      <c r="R292" s="2"/>
      <c r="S292" s="2"/>
      <c r="T292" s="2"/>
      <c r="U292" s="2"/>
      <c r="V292" s="2"/>
      <c r="W292" s="2"/>
      <c r="X292" s="2"/>
      <c r="Y292" s="2"/>
      <c r="Z292" s="2"/>
      <c r="AA292" s="2"/>
      <c r="AB292" s="2"/>
    </row>
    <row r="293" spans="3:28" ht="12.75" customHeight="1" x14ac:dyDescent="0.25">
      <c r="C293" s="5"/>
      <c r="D293" s="6"/>
      <c r="E293" s="10"/>
      <c r="F293" s="7"/>
      <c r="G293" s="11"/>
      <c r="H293" s="11"/>
      <c r="I293" s="11"/>
      <c r="J293" s="11"/>
      <c r="K293" s="11"/>
      <c r="L293" s="11"/>
      <c r="M293" s="12"/>
      <c r="N293" s="2"/>
      <c r="O293" s="2"/>
      <c r="P293" s="2"/>
      <c r="Q293" s="2"/>
      <c r="R293" s="2"/>
      <c r="S293" s="2"/>
      <c r="T293" s="2"/>
      <c r="U293" s="2"/>
      <c r="V293" s="2"/>
      <c r="W293" s="2"/>
      <c r="X293" s="2"/>
      <c r="Y293" s="2"/>
      <c r="Z293" s="2"/>
      <c r="AA293" s="2"/>
      <c r="AB293" s="2"/>
    </row>
    <row r="294" spans="3:28" ht="12.75" customHeight="1" x14ac:dyDescent="0.25">
      <c r="C294" s="5"/>
      <c r="D294" s="6"/>
      <c r="E294" s="10"/>
      <c r="F294" s="7"/>
      <c r="G294" s="11"/>
      <c r="H294" s="11"/>
      <c r="I294" s="11"/>
      <c r="J294" s="11"/>
      <c r="K294" s="11"/>
      <c r="L294" s="11"/>
      <c r="M294" s="12"/>
      <c r="N294" s="2"/>
      <c r="O294" s="2"/>
      <c r="P294" s="2"/>
      <c r="Q294" s="2"/>
      <c r="R294" s="2"/>
      <c r="S294" s="2"/>
      <c r="T294" s="2"/>
      <c r="U294" s="2"/>
      <c r="V294" s="2"/>
      <c r="W294" s="2"/>
      <c r="X294" s="2"/>
      <c r="Y294" s="2"/>
      <c r="Z294" s="2"/>
      <c r="AA294" s="2"/>
      <c r="AB294" s="2"/>
    </row>
    <row r="295" spans="3:28" ht="12.75" customHeight="1" x14ac:dyDescent="0.25">
      <c r="C295" s="5"/>
      <c r="D295" s="6"/>
      <c r="E295" s="10"/>
      <c r="F295" s="7"/>
      <c r="G295" s="11"/>
      <c r="H295" s="11"/>
      <c r="I295" s="11"/>
      <c r="J295" s="11"/>
      <c r="K295" s="11"/>
      <c r="L295" s="11"/>
      <c r="M295" s="12"/>
      <c r="N295" s="2"/>
      <c r="O295" s="2"/>
      <c r="P295" s="2"/>
      <c r="Q295" s="2"/>
      <c r="R295" s="2"/>
      <c r="S295" s="2"/>
      <c r="T295" s="2"/>
      <c r="U295" s="2"/>
      <c r="V295" s="2"/>
      <c r="W295" s="2"/>
      <c r="X295" s="2"/>
      <c r="Y295" s="2"/>
      <c r="Z295" s="2"/>
      <c r="AA295" s="2"/>
      <c r="AB295" s="2"/>
    </row>
    <row r="296" spans="3:28" ht="12.75" customHeight="1" x14ac:dyDescent="0.25">
      <c r="C296" s="5"/>
      <c r="D296" s="6"/>
      <c r="E296" s="10"/>
      <c r="F296" s="7"/>
      <c r="G296" s="11"/>
      <c r="H296" s="11"/>
      <c r="I296" s="11"/>
      <c r="J296" s="11"/>
      <c r="K296" s="11"/>
      <c r="L296" s="11"/>
      <c r="M296" s="12"/>
      <c r="N296" s="2"/>
      <c r="O296" s="2"/>
      <c r="P296" s="2"/>
      <c r="Q296" s="2"/>
      <c r="R296" s="2"/>
      <c r="S296" s="2"/>
      <c r="T296" s="2"/>
      <c r="U296" s="2"/>
      <c r="V296" s="2"/>
      <c r="W296" s="2"/>
      <c r="X296" s="2"/>
      <c r="Y296" s="2"/>
      <c r="Z296" s="2"/>
      <c r="AA296" s="2"/>
      <c r="AB296" s="2"/>
    </row>
    <row r="297" spans="3:28" ht="12.75" customHeight="1" x14ac:dyDescent="0.25">
      <c r="C297" s="5"/>
      <c r="D297" s="6"/>
      <c r="E297" s="10"/>
      <c r="F297" s="7"/>
      <c r="G297" s="11"/>
      <c r="H297" s="11"/>
      <c r="I297" s="11"/>
      <c r="J297" s="11"/>
      <c r="K297" s="11"/>
      <c r="L297" s="11"/>
      <c r="M297" s="12"/>
      <c r="N297" s="2"/>
      <c r="O297" s="2"/>
      <c r="P297" s="2"/>
      <c r="Q297" s="2"/>
      <c r="R297" s="2"/>
      <c r="S297" s="2"/>
      <c r="T297" s="2"/>
      <c r="U297" s="2"/>
      <c r="V297" s="2"/>
      <c r="W297" s="2"/>
      <c r="X297" s="2"/>
      <c r="Y297" s="2"/>
      <c r="Z297" s="2"/>
      <c r="AA297" s="2"/>
      <c r="AB297" s="2"/>
    </row>
    <row r="298" spans="3:28" ht="12.75" customHeight="1" x14ac:dyDescent="0.25">
      <c r="C298" s="5"/>
      <c r="D298" s="6"/>
      <c r="E298" s="10"/>
      <c r="F298" s="7"/>
      <c r="G298" s="11"/>
      <c r="H298" s="11"/>
      <c r="I298" s="11"/>
      <c r="J298" s="11"/>
      <c r="K298" s="11"/>
      <c r="L298" s="11"/>
      <c r="M298" s="12"/>
      <c r="N298" s="2"/>
      <c r="O298" s="2"/>
      <c r="P298" s="2"/>
      <c r="Q298" s="2"/>
      <c r="R298" s="2"/>
      <c r="S298" s="2"/>
      <c r="T298" s="2"/>
      <c r="U298" s="2"/>
      <c r="V298" s="2"/>
      <c r="W298" s="2"/>
      <c r="X298" s="2"/>
      <c r="Y298" s="2"/>
      <c r="Z298" s="2"/>
      <c r="AA298" s="2"/>
      <c r="AB298" s="2"/>
    </row>
    <row r="299" spans="3:28" ht="12.75" customHeight="1" x14ac:dyDescent="0.25">
      <c r="C299" s="5"/>
      <c r="D299" s="6"/>
      <c r="E299" s="10"/>
      <c r="F299" s="7"/>
      <c r="G299" s="11"/>
      <c r="H299" s="11"/>
      <c r="I299" s="11"/>
      <c r="J299" s="11"/>
      <c r="K299" s="11"/>
      <c r="L299" s="11"/>
      <c r="M299" s="12"/>
      <c r="N299" s="2"/>
      <c r="O299" s="2"/>
      <c r="P299" s="2"/>
      <c r="Q299" s="2"/>
      <c r="R299" s="2"/>
      <c r="S299" s="2"/>
      <c r="T299" s="2"/>
      <c r="U299" s="2"/>
      <c r="V299" s="2"/>
      <c r="W299" s="2"/>
      <c r="X299" s="2"/>
      <c r="Y299" s="2"/>
      <c r="Z299" s="2"/>
      <c r="AA299" s="2"/>
      <c r="AB299" s="2"/>
    </row>
    <row r="300" spans="3:28" ht="12.75" customHeight="1" x14ac:dyDescent="0.25">
      <c r="C300" s="5"/>
      <c r="D300" s="6"/>
      <c r="E300" s="10"/>
      <c r="F300" s="7"/>
      <c r="G300" s="11"/>
      <c r="H300" s="11"/>
      <c r="I300" s="11"/>
      <c r="J300" s="11"/>
      <c r="K300" s="11"/>
      <c r="L300" s="11"/>
      <c r="M300" s="12"/>
      <c r="N300" s="2"/>
      <c r="O300" s="2"/>
      <c r="P300" s="2"/>
      <c r="Q300" s="2"/>
      <c r="R300" s="2"/>
      <c r="S300" s="2"/>
      <c r="T300" s="2"/>
      <c r="U300" s="2"/>
      <c r="V300" s="2"/>
      <c r="W300" s="2"/>
      <c r="X300" s="2"/>
      <c r="Y300" s="2"/>
      <c r="Z300" s="2"/>
      <c r="AA300" s="2"/>
      <c r="AB300" s="2"/>
    </row>
    <row r="301" spans="3:28" ht="12.75" customHeight="1" x14ac:dyDescent="0.25">
      <c r="C301" s="5"/>
      <c r="D301" s="6"/>
      <c r="E301" s="10"/>
      <c r="F301" s="7"/>
      <c r="G301" s="11"/>
      <c r="H301" s="11"/>
      <c r="I301" s="11"/>
      <c r="J301" s="11"/>
      <c r="K301" s="11"/>
      <c r="L301" s="11"/>
      <c r="M301" s="12"/>
      <c r="N301" s="2"/>
      <c r="O301" s="2"/>
      <c r="P301" s="2"/>
      <c r="Q301" s="2"/>
      <c r="R301" s="2"/>
      <c r="S301" s="2"/>
      <c r="T301" s="2"/>
      <c r="U301" s="2"/>
      <c r="V301" s="2"/>
      <c r="W301" s="2"/>
      <c r="X301" s="2"/>
      <c r="Y301" s="2"/>
      <c r="Z301" s="2"/>
      <c r="AA301" s="2"/>
      <c r="AB301" s="2"/>
    </row>
    <row r="302" spans="3:28" ht="12.75" customHeight="1" x14ac:dyDescent="0.25">
      <c r="C302" s="5"/>
      <c r="D302" s="6"/>
      <c r="E302" s="10"/>
      <c r="F302" s="7"/>
      <c r="G302" s="11"/>
      <c r="H302" s="11"/>
      <c r="I302" s="11"/>
      <c r="J302" s="11"/>
      <c r="K302" s="11"/>
      <c r="L302" s="11"/>
      <c r="M302" s="12"/>
      <c r="N302" s="2"/>
      <c r="O302" s="2"/>
      <c r="P302" s="2"/>
      <c r="Q302" s="2"/>
      <c r="R302" s="2"/>
      <c r="S302" s="2"/>
      <c r="T302" s="2"/>
      <c r="U302" s="2"/>
      <c r="V302" s="2"/>
      <c r="W302" s="2"/>
      <c r="X302" s="2"/>
      <c r="Y302" s="2"/>
      <c r="Z302" s="2"/>
      <c r="AA302" s="2"/>
      <c r="AB302" s="2"/>
    </row>
    <row r="303" spans="3:28" ht="12.75" customHeight="1" x14ac:dyDescent="0.25">
      <c r="C303" s="5"/>
      <c r="D303" s="6"/>
      <c r="E303" s="10"/>
      <c r="F303" s="7"/>
      <c r="G303" s="11"/>
      <c r="H303" s="11"/>
      <c r="I303" s="11"/>
      <c r="J303" s="11"/>
      <c r="K303" s="11"/>
      <c r="L303" s="11"/>
      <c r="M303" s="12"/>
      <c r="N303" s="2"/>
      <c r="O303" s="2"/>
      <c r="P303" s="2"/>
      <c r="Q303" s="2"/>
      <c r="R303" s="2"/>
      <c r="S303" s="2"/>
      <c r="T303" s="2"/>
      <c r="U303" s="2"/>
      <c r="V303" s="2"/>
      <c r="W303" s="2"/>
      <c r="X303" s="2"/>
      <c r="Y303" s="2"/>
      <c r="Z303" s="2"/>
      <c r="AA303" s="2"/>
      <c r="AB303" s="2"/>
    </row>
    <row r="304" spans="3:28" ht="12.75" customHeight="1" x14ac:dyDescent="0.25">
      <c r="C304" s="5"/>
      <c r="D304" s="6"/>
      <c r="E304" s="10"/>
      <c r="F304" s="7"/>
      <c r="G304" s="11"/>
      <c r="H304" s="11"/>
      <c r="I304" s="11"/>
      <c r="J304" s="11"/>
      <c r="K304" s="11"/>
      <c r="L304" s="11"/>
      <c r="M304" s="12"/>
      <c r="N304" s="2"/>
      <c r="O304" s="2"/>
      <c r="P304" s="2"/>
      <c r="Q304" s="2"/>
      <c r="R304" s="2"/>
      <c r="S304" s="2"/>
      <c r="T304" s="2"/>
      <c r="U304" s="2"/>
      <c r="V304" s="2"/>
      <c r="W304" s="2"/>
      <c r="X304" s="2"/>
      <c r="Y304" s="2"/>
      <c r="Z304" s="2"/>
      <c r="AA304" s="2"/>
      <c r="AB304" s="2"/>
    </row>
    <row r="305" spans="3:28" ht="12.75" customHeight="1" x14ac:dyDescent="0.25">
      <c r="C305" s="5"/>
      <c r="D305" s="6"/>
      <c r="E305" s="10"/>
      <c r="F305" s="7"/>
      <c r="G305" s="11"/>
      <c r="H305" s="11"/>
      <c r="I305" s="11"/>
      <c r="J305" s="11"/>
      <c r="K305" s="11"/>
      <c r="L305" s="11"/>
      <c r="M305" s="12"/>
      <c r="N305" s="2"/>
      <c r="O305" s="2"/>
      <c r="P305" s="2"/>
      <c r="Q305" s="2"/>
      <c r="R305" s="2"/>
      <c r="S305" s="2"/>
      <c r="T305" s="2"/>
      <c r="U305" s="2"/>
      <c r="V305" s="2"/>
      <c r="W305" s="2"/>
      <c r="X305" s="2"/>
      <c r="Y305" s="2"/>
      <c r="Z305" s="2"/>
      <c r="AA305" s="2"/>
      <c r="AB305" s="2"/>
    </row>
    <row r="306" spans="3:28" ht="12.75" customHeight="1" x14ac:dyDescent="0.25">
      <c r="C306" s="5"/>
      <c r="D306" s="6"/>
      <c r="E306" s="10"/>
      <c r="F306" s="7"/>
      <c r="G306" s="11"/>
      <c r="H306" s="11"/>
      <c r="I306" s="11"/>
      <c r="J306" s="11"/>
      <c r="K306" s="11"/>
      <c r="L306" s="11"/>
      <c r="M306" s="12"/>
      <c r="N306" s="2"/>
      <c r="O306" s="2"/>
      <c r="P306" s="2"/>
      <c r="Q306" s="2"/>
      <c r="R306" s="2"/>
      <c r="S306" s="2"/>
      <c r="T306" s="2"/>
      <c r="U306" s="2"/>
      <c r="V306" s="2"/>
      <c r="W306" s="2"/>
      <c r="X306" s="2"/>
      <c r="Y306" s="2"/>
      <c r="Z306" s="2"/>
      <c r="AA306" s="2"/>
      <c r="AB306" s="2"/>
    </row>
    <row r="307" spans="3:28" ht="12.75" customHeight="1" x14ac:dyDescent="0.25">
      <c r="C307" s="5"/>
      <c r="D307" s="6"/>
      <c r="E307" s="10"/>
      <c r="F307" s="7"/>
      <c r="G307" s="11"/>
      <c r="H307" s="11"/>
      <c r="I307" s="11"/>
      <c r="J307" s="11"/>
      <c r="K307" s="11"/>
      <c r="L307" s="11"/>
      <c r="M307" s="12"/>
      <c r="N307" s="2"/>
      <c r="O307" s="2"/>
      <c r="P307" s="2"/>
      <c r="Q307" s="2"/>
      <c r="R307" s="2"/>
      <c r="S307" s="2"/>
      <c r="T307" s="2"/>
      <c r="U307" s="2"/>
      <c r="V307" s="2"/>
      <c r="W307" s="2"/>
      <c r="X307" s="2"/>
      <c r="Y307" s="2"/>
      <c r="Z307" s="2"/>
      <c r="AA307" s="2"/>
      <c r="AB307" s="2"/>
    </row>
    <row r="308" spans="3:28" ht="12.75" customHeight="1" x14ac:dyDescent="0.25">
      <c r="C308" s="5"/>
      <c r="D308" s="6"/>
      <c r="E308" s="10"/>
      <c r="F308" s="7"/>
      <c r="G308" s="11"/>
      <c r="H308" s="11"/>
      <c r="I308" s="11"/>
      <c r="J308" s="11"/>
      <c r="K308" s="11"/>
      <c r="L308" s="11"/>
      <c r="M308" s="12"/>
      <c r="N308" s="2"/>
      <c r="O308" s="2"/>
      <c r="P308" s="2"/>
      <c r="Q308" s="2"/>
      <c r="R308" s="2"/>
      <c r="S308" s="2"/>
      <c r="T308" s="2"/>
      <c r="U308" s="2"/>
      <c r="V308" s="2"/>
      <c r="W308" s="2"/>
      <c r="X308" s="2"/>
      <c r="Y308" s="2"/>
      <c r="Z308" s="2"/>
      <c r="AA308" s="2"/>
      <c r="AB308" s="2"/>
    </row>
    <row r="309" spans="3:28" ht="12.75" customHeight="1" x14ac:dyDescent="0.25">
      <c r="C309" s="5"/>
      <c r="D309" s="6"/>
      <c r="E309" s="10"/>
      <c r="F309" s="7"/>
      <c r="G309" s="11"/>
      <c r="H309" s="11"/>
      <c r="I309" s="11"/>
      <c r="J309" s="11"/>
      <c r="K309" s="11"/>
      <c r="L309" s="11"/>
      <c r="M309" s="12"/>
      <c r="N309" s="2"/>
      <c r="O309" s="2"/>
      <c r="P309" s="2"/>
      <c r="Q309" s="2"/>
      <c r="R309" s="2"/>
      <c r="S309" s="2"/>
      <c r="T309" s="2"/>
      <c r="U309" s="2"/>
      <c r="V309" s="2"/>
      <c r="W309" s="2"/>
      <c r="X309" s="2"/>
      <c r="Y309" s="2"/>
      <c r="Z309" s="2"/>
      <c r="AA309" s="2"/>
      <c r="AB309" s="2"/>
    </row>
    <row r="310" spans="3:28" ht="12.75" customHeight="1" x14ac:dyDescent="0.25">
      <c r="C310" s="5"/>
      <c r="D310" s="6"/>
      <c r="E310" s="10"/>
      <c r="F310" s="7"/>
      <c r="G310" s="11"/>
      <c r="H310" s="11"/>
      <c r="I310" s="11"/>
      <c r="J310" s="11"/>
      <c r="K310" s="11"/>
      <c r="L310" s="11"/>
      <c r="M310" s="12"/>
      <c r="N310" s="2"/>
      <c r="O310" s="2"/>
      <c r="P310" s="2"/>
      <c r="Q310" s="2"/>
      <c r="R310" s="2"/>
      <c r="S310" s="2"/>
      <c r="T310" s="2"/>
      <c r="U310" s="2"/>
      <c r="V310" s="2"/>
      <c r="W310" s="2"/>
      <c r="X310" s="2"/>
      <c r="Y310" s="2"/>
      <c r="Z310" s="2"/>
      <c r="AA310" s="2"/>
      <c r="AB310" s="2"/>
    </row>
    <row r="311" spans="3:28" ht="12.75" customHeight="1" x14ac:dyDescent="0.25">
      <c r="C311" s="5"/>
      <c r="D311" s="6"/>
      <c r="E311" s="10"/>
      <c r="F311" s="7"/>
      <c r="G311" s="11"/>
      <c r="H311" s="11"/>
      <c r="I311" s="11"/>
      <c r="J311" s="11"/>
      <c r="K311" s="11"/>
      <c r="L311" s="11"/>
      <c r="M311" s="12"/>
      <c r="N311" s="2"/>
      <c r="O311" s="2"/>
      <c r="P311" s="2"/>
      <c r="Q311" s="2"/>
      <c r="R311" s="2"/>
      <c r="S311" s="2"/>
      <c r="T311" s="2"/>
      <c r="U311" s="2"/>
      <c r="V311" s="2"/>
      <c r="W311" s="2"/>
      <c r="X311" s="2"/>
      <c r="Y311" s="2"/>
      <c r="Z311" s="2"/>
      <c r="AA311" s="2"/>
      <c r="AB311" s="2"/>
    </row>
    <row r="312" spans="3:28" ht="12.75" customHeight="1" x14ac:dyDescent="0.25">
      <c r="C312" s="5"/>
      <c r="D312" s="6"/>
      <c r="E312" s="10"/>
      <c r="F312" s="7"/>
      <c r="G312" s="11"/>
      <c r="H312" s="11"/>
      <c r="I312" s="11"/>
      <c r="J312" s="11"/>
      <c r="K312" s="11"/>
      <c r="L312" s="11"/>
      <c r="M312" s="12"/>
      <c r="N312" s="2"/>
      <c r="O312" s="2"/>
      <c r="P312" s="2"/>
      <c r="Q312" s="2"/>
      <c r="R312" s="2"/>
      <c r="S312" s="2"/>
      <c r="T312" s="2"/>
      <c r="U312" s="2"/>
      <c r="V312" s="2"/>
      <c r="W312" s="2"/>
      <c r="X312" s="2"/>
      <c r="Y312" s="2"/>
      <c r="Z312" s="2"/>
      <c r="AA312" s="2"/>
      <c r="AB312" s="2"/>
    </row>
    <row r="313" spans="3:28" ht="12.75" customHeight="1" x14ac:dyDescent="0.25">
      <c r="C313" s="5"/>
      <c r="D313" s="6"/>
      <c r="E313" s="10"/>
      <c r="F313" s="7"/>
      <c r="G313" s="11"/>
      <c r="H313" s="11"/>
      <c r="I313" s="11"/>
      <c r="J313" s="11"/>
      <c r="K313" s="11"/>
      <c r="L313" s="11"/>
      <c r="M313" s="12"/>
      <c r="N313" s="2"/>
      <c r="O313" s="2"/>
      <c r="P313" s="2"/>
      <c r="Q313" s="2"/>
      <c r="R313" s="2"/>
      <c r="S313" s="2"/>
      <c r="T313" s="2"/>
      <c r="U313" s="2"/>
      <c r="V313" s="2"/>
      <c r="W313" s="2"/>
      <c r="X313" s="2"/>
      <c r="Y313" s="2"/>
      <c r="Z313" s="2"/>
      <c r="AA313" s="2"/>
      <c r="AB313" s="2"/>
    </row>
    <row r="314" spans="3:28" ht="12.75" customHeight="1" x14ac:dyDescent="0.25">
      <c r="C314" s="5"/>
      <c r="D314" s="6"/>
      <c r="E314" s="10"/>
      <c r="F314" s="7"/>
      <c r="G314" s="11"/>
      <c r="H314" s="11"/>
      <c r="I314" s="11"/>
      <c r="J314" s="11"/>
      <c r="K314" s="11"/>
      <c r="L314" s="11"/>
      <c r="M314" s="12"/>
      <c r="N314" s="2"/>
      <c r="O314" s="2"/>
      <c r="P314" s="2"/>
      <c r="Q314" s="2"/>
      <c r="R314" s="2"/>
      <c r="S314" s="2"/>
      <c r="T314" s="2"/>
      <c r="U314" s="2"/>
      <c r="V314" s="2"/>
      <c r="W314" s="2"/>
      <c r="X314" s="2"/>
      <c r="Y314" s="2"/>
      <c r="Z314" s="2"/>
      <c r="AA314" s="2"/>
      <c r="AB314" s="2"/>
    </row>
    <row r="315" spans="3:28" ht="12.75" customHeight="1" x14ac:dyDescent="0.25">
      <c r="C315" s="5"/>
      <c r="D315" s="6"/>
      <c r="E315" s="10"/>
      <c r="F315" s="7"/>
      <c r="G315" s="11"/>
      <c r="H315" s="11"/>
      <c r="I315" s="11"/>
      <c r="J315" s="11"/>
      <c r="K315" s="11"/>
      <c r="L315" s="11"/>
      <c r="M315" s="12"/>
      <c r="N315" s="2"/>
      <c r="O315" s="2"/>
      <c r="P315" s="2"/>
      <c r="Q315" s="2"/>
      <c r="R315" s="2"/>
      <c r="S315" s="2"/>
      <c r="T315" s="2"/>
      <c r="U315" s="2"/>
      <c r="V315" s="2"/>
      <c r="W315" s="2"/>
      <c r="X315" s="2"/>
      <c r="Y315" s="2"/>
      <c r="Z315" s="2"/>
      <c r="AA315" s="2"/>
      <c r="AB315" s="2"/>
    </row>
    <row r="316" spans="3:28" ht="12.75" customHeight="1" x14ac:dyDescent="0.25">
      <c r="C316" s="5"/>
      <c r="D316" s="6"/>
      <c r="E316" s="10"/>
      <c r="F316" s="7"/>
      <c r="G316" s="11"/>
      <c r="H316" s="11"/>
      <c r="I316" s="11"/>
      <c r="J316" s="11"/>
      <c r="K316" s="11"/>
      <c r="L316" s="11"/>
      <c r="M316" s="12"/>
      <c r="N316" s="2"/>
      <c r="O316" s="2"/>
      <c r="P316" s="2"/>
      <c r="Q316" s="2"/>
      <c r="R316" s="2"/>
      <c r="S316" s="2"/>
      <c r="T316" s="2"/>
      <c r="U316" s="2"/>
      <c r="V316" s="2"/>
      <c r="W316" s="2"/>
      <c r="X316" s="2"/>
      <c r="Y316" s="2"/>
      <c r="Z316" s="2"/>
      <c r="AA316" s="2"/>
      <c r="AB316" s="2"/>
    </row>
    <row r="317" spans="3:28" ht="12.75" customHeight="1" x14ac:dyDescent="0.25">
      <c r="C317" s="5"/>
      <c r="D317" s="6"/>
      <c r="E317" s="10"/>
      <c r="F317" s="7"/>
      <c r="G317" s="11"/>
      <c r="H317" s="11"/>
      <c r="I317" s="11"/>
      <c r="J317" s="11"/>
      <c r="K317" s="11"/>
      <c r="L317" s="11"/>
      <c r="M317" s="12"/>
      <c r="N317" s="2"/>
      <c r="O317" s="2"/>
      <c r="P317" s="2"/>
      <c r="Q317" s="2"/>
      <c r="R317" s="2"/>
      <c r="S317" s="2"/>
      <c r="T317" s="2"/>
      <c r="U317" s="2"/>
      <c r="V317" s="2"/>
      <c r="W317" s="2"/>
      <c r="X317" s="2"/>
      <c r="Y317" s="2"/>
      <c r="Z317" s="2"/>
      <c r="AA317" s="2"/>
      <c r="AB317" s="2"/>
    </row>
    <row r="318" spans="3:28" ht="12.75" customHeight="1" x14ac:dyDescent="0.25">
      <c r="C318" s="5"/>
      <c r="D318" s="6"/>
      <c r="E318" s="10"/>
      <c r="F318" s="7"/>
      <c r="G318" s="11"/>
      <c r="H318" s="11"/>
      <c r="I318" s="11"/>
      <c r="J318" s="11"/>
      <c r="K318" s="11"/>
      <c r="L318" s="11"/>
      <c r="M318" s="12"/>
      <c r="N318" s="2"/>
      <c r="O318" s="2"/>
      <c r="P318" s="2"/>
      <c r="Q318" s="2"/>
      <c r="R318" s="2"/>
      <c r="S318" s="2"/>
      <c r="T318" s="2"/>
      <c r="U318" s="2"/>
      <c r="V318" s="2"/>
      <c r="W318" s="2"/>
      <c r="X318" s="2"/>
      <c r="Y318" s="2"/>
      <c r="Z318" s="2"/>
      <c r="AA318" s="2"/>
      <c r="AB318" s="2"/>
    </row>
    <row r="319" spans="3:28" ht="12.75" customHeight="1" x14ac:dyDescent="0.25">
      <c r="C319" s="5"/>
      <c r="D319" s="6"/>
      <c r="E319" s="10"/>
      <c r="F319" s="7"/>
      <c r="G319" s="11"/>
      <c r="H319" s="11"/>
      <c r="I319" s="11"/>
      <c r="J319" s="11"/>
      <c r="K319" s="11"/>
      <c r="L319" s="11"/>
      <c r="M319" s="12"/>
      <c r="N319" s="2"/>
      <c r="O319" s="2"/>
      <c r="P319" s="2"/>
      <c r="Q319" s="2"/>
      <c r="R319" s="2"/>
      <c r="S319" s="2"/>
      <c r="T319" s="2"/>
      <c r="U319" s="2"/>
      <c r="V319" s="2"/>
      <c r="W319" s="2"/>
      <c r="X319" s="2"/>
      <c r="Y319" s="2"/>
      <c r="Z319" s="2"/>
      <c r="AA319" s="2"/>
      <c r="AB319" s="2"/>
    </row>
    <row r="320" spans="3:28" ht="12.75" customHeight="1" x14ac:dyDescent="0.25">
      <c r="C320" s="5"/>
      <c r="D320" s="6"/>
      <c r="E320" s="10"/>
      <c r="F320" s="7"/>
      <c r="G320" s="11"/>
      <c r="H320" s="11"/>
      <c r="I320" s="11"/>
      <c r="J320" s="11"/>
      <c r="K320" s="11"/>
      <c r="L320" s="11"/>
      <c r="M320" s="12"/>
      <c r="N320" s="2"/>
      <c r="O320" s="2"/>
      <c r="P320" s="2"/>
      <c r="Q320" s="2"/>
      <c r="R320" s="2"/>
      <c r="S320" s="2"/>
      <c r="T320" s="2"/>
      <c r="U320" s="2"/>
      <c r="V320" s="2"/>
      <c r="W320" s="2"/>
      <c r="X320" s="2"/>
      <c r="Y320" s="2"/>
      <c r="Z320" s="2"/>
      <c r="AA320" s="2"/>
      <c r="AB320" s="2"/>
    </row>
    <row r="321" spans="3:28" ht="12.75" customHeight="1" x14ac:dyDescent="0.25">
      <c r="C321" s="5"/>
      <c r="D321" s="6"/>
      <c r="E321" s="10"/>
      <c r="F321" s="7"/>
      <c r="G321" s="11"/>
      <c r="H321" s="11"/>
      <c r="I321" s="11"/>
      <c r="J321" s="11"/>
      <c r="K321" s="11"/>
      <c r="L321" s="11"/>
      <c r="M321" s="12"/>
      <c r="N321" s="2"/>
      <c r="O321" s="2"/>
      <c r="P321" s="2"/>
      <c r="Q321" s="2"/>
      <c r="R321" s="2"/>
      <c r="S321" s="2"/>
      <c r="T321" s="2"/>
      <c r="U321" s="2"/>
      <c r="V321" s="2"/>
      <c r="W321" s="2"/>
      <c r="X321" s="2"/>
      <c r="Y321" s="2"/>
      <c r="Z321" s="2"/>
      <c r="AA321" s="2"/>
      <c r="AB321" s="2"/>
    </row>
    <row r="322" spans="3:28" ht="12.75" customHeight="1" x14ac:dyDescent="0.25">
      <c r="C322" s="5"/>
      <c r="D322" s="6"/>
      <c r="E322" s="10"/>
      <c r="F322" s="7"/>
      <c r="G322" s="11"/>
      <c r="H322" s="11"/>
      <c r="I322" s="11"/>
      <c r="J322" s="11"/>
      <c r="K322" s="11"/>
      <c r="L322" s="11"/>
      <c r="M322" s="12"/>
      <c r="N322" s="2"/>
      <c r="O322" s="2"/>
      <c r="P322" s="2"/>
      <c r="Q322" s="2"/>
      <c r="R322" s="2"/>
      <c r="S322" s="2"/>
      <c r="T322" s="2"/>
      <c r="U322" s="2"/>
      <c r="V322" s="2"/>
      <c r="W322" s="2"/>
      <c r="X322" s="2"/>
      <c r="Y322" s="2"/>
      <c r="Z322" s="2"/>
      <c r="AA322" s="2"/>
      <c r="AB322" s="2"/>
    </row>
    <row r="323" spans="3:28" ht="12.75" customHeight="1" x14ac:dyDescent="0.25">
      <c r="C323" s="5"/>
      <c r="D323" s="6"/>
      <c r="E323" s="10"/>
      <c r="F323" s="7"/>
      <c r="G323" s="11"/>
      <c r="H323" s="11"/>
      <c r="I323" s="11"/>
      <c r="J323" s="11"/>
      <c r="K323" s="11"/>
      <c r="L323" s="11"/>
      <c r="M323" s="12"/>
      <c r="N323" s="2"/>
      <c r="O323" s="2"/>
      <c r="P323" s="2"/>
      <c r="Q323" s="2"/>
      <c r="R323" s="2"/>
      <c r="S323" s="2"/>
      <c r="T323" s="2"/>
      <c r="U323" s="2"/>
      <c r="V323" s="2"/>
      <c r="W323" s="2"/>
      <c r="X323" s="2"/>
      <c r="Y323" s="2"/>
      <c r="Z323" s="2"/>
      <c r="AA323" s="2"/>
      <c r="AB323" s="2"/>
    </row>
    <row r="324" spans="3:28" ht="12.75" customHeight="1" x14ac:dyDescent="0.25">
      <c r="C324" s="5"/>
      <c r="D324" s="6"/>
      <c r="E324" s="10"/>
      <c r="F324" s="7"/>
      <c r="G324" s="11"/>
      <c r="H324" s="11"/>
      <c r="I324" s="11"/>
      <c r="J324" s="11"/>
      <c r="K324" s="11"/>
      <c r="L324" s="11"/>
      <c r="M324" s="12"/>
      <c r="N324" s="2"/>
      <c r="O324" s="2"/>
      <c r="P324" s="2"/>
      <c r="Q324" s="2"/>
      <c r="R324" s="2"/>
      <c r="S324" s="2"/>
      <c r="T324" s="2"/>
      <c r="U324" s="2"/>
      <c r="V324" s="2"/>
      <c r="W324" s="2"/>
      <c r="X324" s="2"/>
      <c r="Y324" s="2"/>
      <c r="Z324" s="2"/>
      <c r="AA324" s="2"/>
      <c r="AB324" s="2"/>
    </row>
    <row r="325" spans="3:28" ht="12.75" customHeight="1" x14ac:dyDescent="0.25">
      <c r="C325" s="5"/>
      <c r="D325" s="6"/>
      <c r="E325" s="10"/>
      <c r="F325" s="7"/>
      <c r="G325" s="11"/>
      <c r="H325" s="11"/>
      <c r="I325" s="11"/>
      <c r="J325" s="11"/>
      <c r="K325" s="11"/>
      <c r="L325" s="11"/>
      <c r="M325" s="12"/>
      <c r="N325" s="2"/>
      <c r="O325" s="2"/>
      <c r="P325" s="2"/>
      <c r="Q325" s="2"/>
      <c r="R325" s="2"/>
      <c r="S325" s="2"/>
      <c r="T325" s="2"/>
      <c r="U325" s="2"/>
      <c r="V325" s="2"/>
      <c r="W325" s="2"/>
      <c r="X325" s="2"/>
      <c r="Y325" s="2"/>
      <c r="Z325" s="2"/>
      <c r="AA325" s="2"/>
      <c r="AB325" s="2"/>
    </row>
    <row r="326" spans="3:28" ht="12.75" customHeight="1" x14ac:dyDescent="0.25">
      <c r="C326" s="5"/>
      <c r="D326" s="6"/>
      <c r="E326" s="10"/>
      <c r="F326" s="7"/>
      <c r="G326" s="11"/>
      <c r="H326" s="11"/>
      <c r="I326" s="11"/>
      <c r="J326" s="11"/>
      <c r="K326" s="11"/>
      <c r="L326" s="11"/>
      <c r="M326" s="12"/>
      <c r="N326" s="2"/>
      <c r="O326" s="2"/>
      <c r="P326" s="2"/>
      <c r="Q326" s="2"/>
      <c r="R326" s="2"/>
      <c r="S326" s="2"/>
      <c r="T326" s="2"/>
      <c r="U326" s="2"/>
      <c r="V326" s="2"/>
      <c r="W326" s="2"/>
      <c r="X326" s="2"/>
      <c r="Y326" s="2"/>
      <c r="Z326" s="2"/>
      <c r="AA326" s="2"/>
      <c r="AB326" s="2"/>
    </row>
    <row r="327" spans="3:28" ht="12.75" customHeight="1" x14ac:dyDescent="0.25">
      <c r="C327" s="5"/>
      <c r="D327" s="6"/>
      <c r="E327" s="10"/>
      <c r="F327" s="7"/>
      <c r="G327" s="11"/>
      <c r="H327" s="11"/>
      <c r="I327" s="11"/>
      <c r="J327" s="11"/>
      <c r="K327" s="11"/>
      <c r="L327" s="11"/>
      <c r="M327" s="12"/>
      <c r="N327" s="2"/>
      <c r="O327" s="2"/>
      <c r="P327" s="2"/>
      <c r="Q327" s="2"/>
      <c r="R327" s="2"/>
      <c r="S327" s="2"/>
      <c r="T327" s="2"/>
      <c r="U327" s="2"/>
      <c r="V327" s="2"/>
      <c r="W327" s="2"/>
      <c r="X327" s="2"/>
      <c r="Y327" s="2"/>
      <c r="Z327" s="2"/>
      <c r="AA327" s="2"/>
      <c r="AB327" s="2"/>
    </row>
    <row r="328" spans="3:28" ht="12.75" customHeight="1" x14ac:dyDescent="0.25">
      <c r="C328" s="5"/>
      <c r="D328" s="6"/>
      <c r="E328" s="10"/>
      <c r="F328" s="7"/>
      <c r="G328" s="11"/>
      <c r="H328" s="11"/>
      <c r="I328" s="11"/>
      <c r="J328" s="11"/>
      <c r="K328" s="11"/>
      <c r="L328" s="11"/>
      <c r="M328" s="12"/>
      <c r="N328" s="2"/>
      <c r="O328" s="2"/>
      <c r="P328" s="2"/>
      <c r="Q328" s="2"/>
      <c r="R328" s="2"/>
      <c r="S328" s="2"/>
      <c r="T328" s="2"/>
      <c r="U328" s="2"/>
      <c r="V328" s="2"/>
      <c r="W328" s="2"/>
      <c r="X328" s="2"/>
      <c r="Y328" s="2"/>
      <c r="Z328" s="2"/>
      <c r="AA328" s="2"/>
      <c r="AB328" s="2"/>
    </row>
    <row r="329" spans="3:28" ht="12.75" customHeight="1" x14ac:dyDescent="0.25">
      <c r="C329" s="5"/>
      <c r="D329" s="6"/>
      <c r="E329" s="10"/>
      <c r="F329" s="7"/>
      <c r="G329" s="11"/>
      <c r="H329" s="11"/>
      <c r="I329" s="11"/>
      <c r="J329" s="11"/>
      <c r="K329" s="11"/>
      <c r="L329" s="11"/>
      <c r="M329" s="12"/>
      <c r="N329" s="2"/>
      <c r="O329" s="2"/>
      <c r="P329" s="2"/>
      <c r="Q329" s="2"/>
      <c r="R329" s="2"/>
      <c r="S329" s="2"/>
      <c r="T329" s="2"/>
      <c r="U329" s="2"/>
      <c r="V329" s="2"/>
      <c r="W329" s="2"/>
      <c r="X329" s="2"/>
      <c r="Y329" s="2"/>
      <c r="Z329" s="2"/>
      <c r="AA329" s="2"/>
      <c r="AB329" s="2"/>
    </row>
    <row r="330" spans="3:28" ht="12.75" customHeight="1" x14ac:dyDescent="0.25">
      <c r="C330" s="5"/>
      <c r="D330" s="6"/>
      <c r="E330" s="10"/>
      <c r="F330" s="7"/>
      <c r="G330" s="11"/>
      <c r="H330" s="11"/>
      <c r="I330" s="11"/>
      <c r="J330" s="11"/>
      <c r="K330" s="11"/>
      <c r="L330" s="11"/>
      <c r="M330" s="12"/>
      <c r="N330" s="2"/>
      <c r="O330" s="2"/>
      <c r="P330" s="2"/>
      <c r="Q330" s="2"/>
      <c r="R330" s="2"/>
      <c r="S330" s="2"/>
      <c r="T330" s="2"/>
      <c r="U330" s="2"/>
      <c r="V330" s="2"/>
      <c r="W330" s="2"/>
      <c r="X330" s="2"/>
      <c r="Y330" s="2"/>
      <c r="Z330" s="2"/>
      <c r="AA330" s="2"/>
      <c r="AB330" s="2"/>
    </row>
    <row r="331" spans="3:28" ht="12.75" customHeight="1" x14ac:dyDescent="0.25">
      <c r="C331" s="5"/>
      <c r="D331" s="6"/>
      <c r="E331" s="10"/>
      <c r="F331" s="7"/>
      <c r="G331" s="11"/>
      <c r="H331" s="11"/>
      <c r="I331" s="11"/>
      <c r="J331" s="11"/>
      <c r="K331" s="11"/>
      <c r="L331" s="11"/>
      <c r="M331" s="12"/>
      <c r="N331" s="2"/>
      <c r="O331" s="2"/>
      <c r="P331" s="2"/>
      <c r="Q331" s="2"/>
      <c r="R331" s="2"/>
      <c r="S331" s="2"/>
      <c r="T331" s="2"/>
      <c r="U331" s="2"/>
      <c r="V331" s="2"/>
      <c r="W331" s="2"/>
      <c r="X331" s="2"/>
      <c r="Y331" s="2"/>
      <c r="Z331" s="2"/>
      <c r="AA331" s="2"/>
      <c r="AB331" s="2"/>
    </row>
    <row r="332" spans="3:28" ht="12.75" customHeight="1" x14ac:dyDescent="0.25">
      <c r="C332" s="5"/>
      <c r="D332" s="6"/>
      <c r="E332" s="10"/>
      <c r="F332" s="7"/>
      <c r="G332" s="11"/>
      <c r="H332" s="11"/>
      <c r="I332" s="11"/>
      <c r="J332" s="11"/>
      <c r="K332" s="11"/>
      <c r="L332" s="11"/>
      <c r="M332" s="12"/>
      <c r="N332" s="2"/>
      <c r="O332" s="2"/>
      <c r="P332" s="2"/>
      <c r="Q332" s="2"/>
      <c r="R332" s="2"/>
      <c r="S332" s="2"/>
      <c r="T332" s="2"/>
      <c r="U332" s="2"/>
      <c r="V332" s="2"/>
      <c r="W332" s="2"/>
      <c r="X332" s="2"/>
      <c r="Y332" s="2"/>
      <c r="Z332" s="2"/>
      <c r="AA332" s="2"/>
      <c r="AB332" s="2"/>
    </row>
    <row r="333" spans="3:28" ht="12.75" customHeight="1" x14ac:dyDescent="0.25">
      <c r="C333" s="5"/>
      <c r="D333" s="6"/>
      <c r="E333" s="10"/>
      <c r="F333" s="7"/>
      <c r="G333" s="11"/>
      <c r="H333" s="11"/>
      <c r="I333" s="11"/>
      <c r="J333" s="11"/>
      <c r="K333" s="11"/>
      <c r="L333" s="11"/>
      <c r="M333" s="12"/>
      <c r="N333" s="2"/>
      <c r="O333" s="2"/>
      <c r="P333" s="2"/>
      <c r="Q333" s="2"/>
      <c r="R333" s="2"/>
      <c r="S333" s="2"/>
      <c r="T333" s="2"/>
      <c r="U333" s="2"/>
      <c r="V333" s="2"/>
      <c r="W333" s="2"/>
      <c r="X333" s="2"/>
      <c r="Y333" s="2"/>
      <c r="Z333" s="2"/>
      <c r="AA333" s="2"/>
      <c r="AB333" s="2"/>
    </row>
    <row r="334" spans="3:28" ht="12.75" customHeight="1" x14ac:dyDescent="0.25">
      <c r="C334" s="5"/>
      <c r="D334" s="6"/>
      <c r="E334" s="10"/>
      <c r="F334" s="7"/>
      <c r="G334" s="11"/>
      <c r="H334" s="11"/>
      <c r="I334" s="11"/>
      <c r="J334" s="11"/>
      <c r="K334" s="11"/>
      <c r="L334" s="11"/>
      <c r="M334" s="12"/>
      <c r="N334" s="2"/>
      <c r="O334" s="2"/>
      <c r="P334" s="2"/>
      <c r="Q334" s="2"/>
      <c r="R334" s="2"/>
      <c r="S334" s="2"/>
      <c r="T334" s="2"/>
      <c r="U334" s="2"/>
      <c r="V334" s="2"/>
      <c r="W334" s="2"/>
      <c r="X334" s="2"/>
      <c r="Y334" s="2"/>
      <c r="Z334" s="2"/>
      <c r="AA334" s="2"/>
      <c r="AB334" s="2"/>
    </row>
    <row r="335" spans="3:28" ht="12.75" customHeight="1" x14ac:dyDescent="0.25">
      <c r="C335" s="5"/>
      <c r="D335" s="6"/>
      <c r="E335" s="10"/>
      <c r="F335" s="7"/>
      <c r="G335" s="11"/>
      <c r="H335" s="11"/>
      <c r="I335" s="11"/>
      <c r="J335" s="11"/>
      <c r="K335" s="11"/>
      <c r="L335" s="11"/>
      <c r="M335" s="12"/>
      <c r="N335" s="2"/>
      <c r="O335" s="2"/>
      <c r="P335" s="2"/>
      <c r="Q335" s="2"/>
      <c r="R335" s="2"/>
      <c r="S335" s="2"/>
      <c r="T335" s="2"/>
      <c r="U335" s="2"/>
      <c r="V335" s="2"/>
      <c r="W335" s="2"/>
      <c r="X335" s="2"/>
      <c r="Y335" s="2"/>
      <c r="Z335" s="2"/>
      <c r="AA335" s="2"/>
      <c r="AB335" s="2"/>
    </row>
    <row r="336" spans="3:28" ht="12.75" customHeight="1" x14ac:dyDescent="0.25">
      <c r="C336" s="5"/>
      <c r="D336" s="6"/>
      <c r="E336" s="10"/>
      <c r="F336" s="7"/>
      <c r="G336" s="11"/>
      <c r="H336" s="11"/>
      <c r="I336" s="11"/>
      <c r="J336" s="11"/>
      <c r="K336" s="11"/>
      <c r="L336" s="11"/>
      <c r="M336" s="12"/>
      <c r="N336" s="2"/>
      <c r="O336" s="2"/>
      <c r="P336" s="2"/>
      <c r="Q336" s="2"/>
      <c r="R336" s="2"/>
      <c r="S336" s="2"/>
      <c r="T336" s="2"/>
      <c r="U336" s="2"/>
      <c r="V336" s="2"/>
      <c r="W336" s="2"/>
      <c r="X336" s="2"/>
      <c r="Y336" s="2"/>
      <c r="Z336" s="2"/>
      <c r="AA336" s="2"/>
      <c r="AB336" s="2"/>
    </row>
    <row r="337" spans="3:28" ht="12.75" customHeight="1" x14ac:dyDescent="0.25">
      <c r="C337" s="5"/>
      <c r="D337" s="6"/>
      <c r="E337" s="10"/>
      <c r="F337" s="7"/>
      <c r="G337" s="11"/>
      <c r="H337" s="11"/>
      <c r="I337" s="11"/>
      <c r="J337" s="11"/>
      <c r="K337" s="11"/>
      <c r="L337" s="11"/>
      <c r="M337" s="12"/>
      <c r="N337" s="2"/>
      <c r="O337" s="2"/>
      <c r="P337" s="2"/>
      <c r="Q337" s="2"/>
      <c r="R337" s="2"/>
      <c r="S337" s="2"/>
      <c r="T337" s="2"/>
      <c r="U337" s="2"/>
      <c r="V337" s="2"/>
      <c r="W337" s="2"/>
      <c r="X337" s="2"/>
      <c r="Y337" s="2"/>
      <c r="Z337" s="2"/>
      <c r="AA337" s="2"/>
      <c r="AB337" s="2"/>
    </row>
    <row r="338" spans="3:28" ht="12.75" customHeight="1" x14ac:dyDescent="0.25">
      <c r="C338" s="5"/>
      <c r="D338" s="6"/>
      <c r="E338" s="10"/>
      <c r="F338" s="7"/>
      <c r="G338" s="11"/>
      <c r="H338" s="11"/>
      <c r="I338" s="11"/>
      <c r="J338" s="11"/>
      <c r="K338" s="11"/>
      <c r="L338" s="11"/>
      <c r="M338" s="12"/>
      <c r="N338" s="2"/>
      <c r="O338" s="2"/>
      <c r="P338" s="2"/>
      <c r="Q338" s="2"/>
      <c r="R338" s="2"/>
      <c r="S338" s="2"/>
      <c r="T338" s="2"/>
      <c r="U338" s="2"/>
      <c r="V338" s="2"/>
      <c r="W338" s="2"/>
      <c r="X338" s="2"/>
      <c r="Y338" s="2"/>
      <c r="Z338" s="2"/>
      <c r="AA338" s="2"/>
      <c r="AB338" s="2"/>
    </row>
    <row r="339" spans="3:28" ht="12.75" customHeight="1" x14ac:dyDescent="0.25">
      <c r="C339" s="5"/>
      <c r="D339" s="6"/>
      <c r="E339" s="10"/>
      <c r="F339" s="7"/>
      <c r="G339" s="11"/>
      <c r="H339" s="11"/>
      <c r="I339" s="11"/>
      <c r="J339" s="11"/>
      <c r="K339" s="11"/>
      <c r="L339" s="11"/>
      <c r="M339" s="12"/>
      <c r="N339" s="2"/>
      <c r="O339" s="2"/>
      <c r="P339" s="2"/>
      <c r="Q339" s="2"/>
      <c r="R339" s="2"/>
      <c r="S339" s="2"/>
      <c r="T339" s="2"/>
      <c r="U339" s="2"/>
      <c r="V339" s="2"/>
      <c r="W339" s="2"/>
      <c r="X339" s="2"/>
      <c r="Y339" s="2"/>
      <c r="Z339" s="2"/>
      <c r="AA339" s="2"/>
      <c r="AB339" s="2"/>
    </row>
    <row r="340" spans="3:28" ht="12.75" customHeight="1" x14ac:dyDescent="0.25">
      <c r="C340" s="5"/>
      <c r="D340" s="6"/>
      <c r="E340" s="10"/>
      <c r="F340" s="7"/>
      <c r="G340" s="11"/>
      <c r="H340" s="11"/>
      <c r="I340" s="11"/>
      <c r="J340" s="11"/>
      <c r="K340" s="11"/>
      <c r="L340" s="11"/>
      <c r="M340" s="12"/>
      <c r="N340" s="2"/>
      <c r="O340" s="2"/>
      <c r="P340" s="2"/>
      <c r="Q340" s="2"/>
      <c r="R340" s="2"/>
      <c r="S340" s="2"/>
      <c r="T340" s="2"/>
      <c r="U340" s="2"/>
      <c r="V340" s="2"/>
      <c r="W340" s="2"/>
      <c r="X340" s="2"/>
      <c r="Y340" s="2"/>
      <c r="Z340" s="2"/>
      <c r="AA340" s="2"/>
      <c r="AB340" s="2"/>
    </row>
    <row r="341" spans="3:28" ht="12.75" customHeight="1" x14ac:dyDescent="0.25">
      <c r="C341" s="5"/>
      <c r="D341" s="6"/>
      <c r="E341" s="10"/>
      <c r="F341" s="7"/>
      <c r="G341" s="11"/>
      <c r="H341" s="11"/>
      <c r="I341" s="11"/>
      <c r="J341" s="11"/>
      <c r="K341" s="11"/>
      <c r="L341" s="11"/>
      <c r="M341" s="12"/>
      <c r="N341" s="2"/>
      <c r="O341" s="2"/>
      <c r="P341" s="2"/>
      <c r="Q341" s="2"/>
      <c r="R341" s="2"/>
      <c r="S341" s="2"/>
      <c r="T341" s="2"/>
      <c r="U341" s="2"/>
      <c r="V341" s="2"/>
      <c r="W341" s="2"/>
      <c r="X341" s="2"/>
      <c r="Y341" s="2"/>
      <c r="Z341" s="2"/>
      <c r="AA341" s="2"/>
      <c r="AB341" s="2"/>
    </row>
    <row r="342" spans="3:28" ht="12.75" customHeight="1" x14ac:dyDescent="0.25">
      <c r="C342" s="5"/>
      <c r="D342" s="6"/>
      <c r="E342" s="10"/>
      <c r="F342" s="7"/>
      <c r="G342" s="11"/>
      <c r="H342" s="11"/>
      <c r="I342" s="11"/>
      <c r="J342" s="11"/>
      <c r="K342" s="11"/>
      <c r="L342" s="11"/>
      <c r="M342" s="12"/>
      <c r="N342" s="2"/>
      <c r="O342" s="2"/>
      <c r="P342" s="2"/>
      <c r="Q342" s="2"/>
      <c r="R342" s="2"/>
      <c r="S342" s="2"/>
      <c r="T342" s="2"/>
      <c r="U342" s="2"/>
      <c r="V342" s="2"/>
      <c r="W342" s="2"/>
      <c r="X342" s="2"/>
      <c r="Y342" s="2"/>
      <c r="Z342" s="2"/>
      <c r="AA342" s="2"/>
      <c r="AB342" s="2"/>
    </row>
    <row r="343" spans="3:28" ht="12.75" customHeight="1" x14ac:dyDescent="0.25">
      <c r="C343" s="5"/>
      <c r="D343" s="6"/>
      <c r="E343" s="10"/>
      <c r="F343" s="7"/>
      <c r="G343" s="11"/>
      <c r="H343" s="11"/>
      <c r="I343" s="11"/>
      <c r="J343" s="11"/>
      <c r="K343" s="11"/>
      <c r="L343" s="11"/>
      <c r="M343" s="12"/>
      <c r="N343" s="2"/>
      <c r="O343" s="2"/>
      <c r="P343" s="2"/>
      <c r="Q343" s="2"/>
      <c r="R343" s="2"/>
      <c r="S343" s="2"/>
      <c r="T343" s="2"/>
      <c r="U343" s="2"/>
      <c r="V343" s="2"/>
      <c r="W343" s="2"/>
      <c r="X343" s="2"/>
      <c r="Y343" s="2"/>
      <c r="Z343" s="2"/>
      <c r="AA343" s="2"/>
      <c r="AB343" s="2"/>
    </row>
    <row r="344" spans="3:28" ht="12.75" customHeight="1" x14ac:dyDescent="0.25">
      <c r="C344" s="5"/>
      <c r="D344" s="6"/>
      <c r="E344" s="10"/>
      <c r="F344" s="7"/>
      <c r="G344" s="11"/>
      <c r="H344" s="11"/>
      <c r="I344" s="11"/>
      <c r="J344" s="11"/>
      <c r="K344" s="11"/>
      <c r="L344" s="11"/>
      <c r="M344" s="12"/>
      <c r="N344" s="2"/>
      <c r="O344" s="2"/>
      <c r="P344" s="2"/>
      <c r="Q344" s="2"/>
      <c r="R344" s="2"/>
      <c r="S344" s="2"/>
      <c r="T344" s="2"/>
      <c r="U344" s="2"/>
      <c r="V344" s="2"/>
      <c r="W344" s="2"/>
      <c r="X344" s="2"/>
      <c r="Y344" s="2"/>
      <c r="Z344" s="2"/>
      <c r="AA344" s="2"/>
      <c r="AB344" s="2"/>
    </row>
    <row r="345" spans="3:28" ht="12.75" customHeight="1" x14ac:dyDescent="0.25">
      <c r="C345" s="5"/>
      <c r="D345" s="6"/>
      <c r="E345" s="10"/>
      <c r="F345" s="7"/>
      <c r="G345" s="11"/>
      <c r="H345" s="11"/>
      <c r="I345" s="11"/>
      <c r="J345" s="11"/>
      <c r="K345" s="11"/>
      <c r="L345" s="11"/>
      <c r="M345" s="12"/>
      <c r="N345" s="2"/>
      <c r="O345" s="2"/>
      <c r="P345" s="2"/>
      <c r="Q345" s="2"/>
      <c r="R345" s="2"/>
      <c r="S345" s="2"/>
      <c r="T345" s="2"/>
      <c r="U345" s="2"/>
      <c r="V345" s="2"/>
      <c r="W345" s="2"/>
      <c r="X345" s="2"/>
      <c r="Y345" s="2"/>
      <c r="Z345" s="2"/>
      <c r="AA345" s="2"/>
      <c r="AB345" s="2"/>
    </row>
    <row r="346" spans="3:28" ht="12.75" customHeight="1" x14ac:dyDescent="0.25">
      <c r="C346" s="5"/>
      <c r="D346" s="6"/>
      <c r="E346" s="10"/>
      <c r="F346" s="7"/>
      <c r="G346" s="11"/>
      <c r="H346" s="11"/>
      <c r="I346" s="11"/>
      <c r="J346" s="11"/>
      <c r="K346" s="11"/>
      <c r="L346" s="11"/>
      <c r="M346" s="12"/>
      <c r="N346" s="2"/>
      <c r="O346" s="2"/>
      <c r="P346" s="2"/>
      <c r="Q346" s="2"/>
      <c r="R346" s="2"/>
      <c r="S346" s="2"/>
      <c r="T346" s="2"/>
      <c r="U346" s="2"/>
      <c r="V346" s="2"/>
      <c r="W346" s="2"/>
      <c r="X346" s="2"/>
      <c r="Y346" s="2"/>
      <c r="Z346" s="2"/>
      <c r="AA346" s="2"/>
      <c r="AB346" s="2"/>
    </row>
    <row r="347" spans="3:28" ht="12.75" customHeight="1" x14ac:dyDescent="0.25">
      <c r="C347" s="5"/>
      <c r="D347" s="6"/>
      <c r="E347" s="10"/>
      <c r="F347" s="7"/>
      <c r="G347" s="11"/>
      <c r="H347" s="11"/>
      <c r="I347" s="11"/>
      <c r="J347" s="11"/>
      <c r="K347" s="11"/>
      <c r="L347" s="11"/>
      <c r="M347" s="12"/>
      <c r="N347" s="2"/>
      <c r="O347" s="2"/>
      <c r="P347" s="2"/>
      <c r="Q347" s="2"/>
      <c r="R347" s="2"/>
      <c r="S347" s="2"/>
      <c r="T347" s="2"/>
      <c r="U347" s="2"/>
      <c r="V347" s="2"/>
      <c r="W347" s="2"/>
      <c r="X347" s="2"/>
      <c r="Y347" s="2"/>
      <c r="Z347" s="2"/>
      <c r="AA347" s="2"/>
      <c r="AB347" s="2"/>
    </row>
    <row r="348" spans="3:28" ht="12.75" customHeight="1" x14ac:dyDescent="0.25">
      <c r="C348" s="5"/>
      <c r="D348" s="6"/>
      <c r="E348" s="10"/>
      <c r="F348" s="7"/>
      <c r="G348" s="11"/>
      <c r="H348" s="11"/>
      <c r="I348" s="11"/>
      <c r="J348" s="11"/>
      <c r="K348" s="11"/>
      <c r="L348" s="11"/>
      <c r="M348" s="12"/>
      <c r="N348" s="2"/>
      <c r="O348" s="2"/>
      <c r="P348" s="2"/>
      <c r="Q348" s="2"/>
      <c r="R348" s="2"/>
      <c r="S348" s="2"/>
      <c r="T348" s="2"/>
      <c r="U348" s="2"/>
      <c r="V348" s="2"/>
      <c r="W348" s="2"/>
      <c r="X348" s="2"/>
      <c r="Y348" s="2"/>
      <c r="Z348" s="2"/>
      <c r="AA348" s="2"/>
      <c r="AB348" s="2"/>
    </row>
    <row r="349" spans="3:28" ht="12.75" customHeight="1" x14ac:dyDescent="0.25">
      <c r="C349" s="5"/>
      <c r="D349" s="6"/>
      <c r="E349" s="10"/>
      <c r="F349" s="7"/>
      <c r="G349" s="11"/>
      <c r="H349" s="11"/>
      <c r="I349" s="11"/>
      <c r="J349" s="11"/>
      <c r="K349" s="11"/>
      <c r="L349" s="11"/>
      <c r="M349" s="12"/>
      <c r="N349" s="2"/>
      <c r="O349" s="2"/>
      <c r="P349" s="2"/>
      <c r="Q349" s="2"/>
      <c r="R349" s="2"/>
      <c r="S349" s="2"/>
      <c r="T349" s="2"/>
      <c r="U349" s="2"/>
      <c r="V349" s="2"/>
      <c r="W349" s="2"/>
      <c r="X349" s="2"/>
      <c r="Y349" s="2"/>
      <c r="Z349" s="2"/>
      <c r="AA349" s="2"/>
      <c r="AB349" s="2"/>
    </row>
    <row r="350" spans="3:28" ht="12.75" customHeight="1" x14ac:dyDescent="0.25">
      <c r="C350" s="5"/>
      <c r="D350" s="6"/>
      <c r="E350" s="10"/>
      <c r="F350" s="7"/>
      <c r="G350" s="11"/>
      <c r="H350" s="11"/>
      <c r="I350" s="11"/>
      <c r="J350" s="11"/>
      <c r="K350" s="11"/>
      <c r="L350" s="11"/>
      <c r="M350" s="12"/>
      <c r="N350" s="2"/>
      <c r="O350" s="2"/>
      <c r="P350" s="2"/>
      <c r="Q350" s="2"/>
      <c r="R350" s="2"/>
      <c r="S350" s="2"/>
      <c r="T350" s="2"/>
      <c r="U350" s="2"/>
      <c r="V350" s="2"/>
      <c r="W350" s="2"/>
      <c r="X350" s="2"/>
      <c r="Y350" s="2"/>
      <c r="Z350" s="2"/>
      <c r="AA350" s="2"/>
      <c r="AB350" s="2"/>
    </row>
    <row r="351" spans="3:28" ht="12.75" customHeight="1" x14ac:dyDescent="0.25">
      <c r="C351" s="5"/>
      <c r="D351" s="6"/>
      <c r="E351" s="10"/>
      <c r="F351" s="7"/>
      <c r="G351" s="11"/>
      <c r="H351" s="11"/>
      <c r="I351" s="11"/>
      <c r="J351" s="11"/>
      <c r="K351" s="11"/>
      <c r="L351" s="11"/>
      <c r="M351" s="12"/>
      <c r="N351" s="2"/>
      <c r="O351" s="2"/>
      <c r="P351" s="2"/>
      <c r="Q351" s="2"/>
      <c r="R351" s="2"/>
      <c r="S351" s="2"/>
      <c r="T351" s="2"/>
      <c r="U351" s="2"/>
      <c r="V351" s="2"/>
      <c r="W351" s="2"/>
      <c r="X351" s="2"/>
      <c r="Y351" s="2"/>
      <c r="Z351" s="2"/>
      <c r="AA351" s="2"/>
      <c r="AB351" s="2"/>
    </row>
    <row r="352" spans="3:28" ht="12.75" customHeight="1" x14ac:dyDescent="0.25">
      <c r="C352" s="5"/>
      <c r="D352" s="6"/>
      <c r="E352" s="10"/>
      <c r="F352" s="7"/>
      <c r="G352" s="11"/>
      <c r="H352" s="11"/>
      <c r="I352" s="11"/>
      <c r="J352" s="11"/>
      <c r="K352" s="11"/>
      <c r="L352" s="11"/>
      <c r="M352" s="12"/>
      <c r="N352" s="2"/>
      <c r="O352" s="2"/>
      <c r="P352" s="2"/>
      <c r="Q352" s="2"/>
      <c r="R352" s="2"/>
      <c r="S352" s="2"/>
      <c r="T352" s="2"/>
      <c r="U352" s="2"/>
      <c r="V352" s="2"/>
      <c r="W352" s="2"/>
      <c r="X352" s="2"/>
      <c r="Y352" s="2"/>
      <c r="Z352" s="2"/>
      <c r="AA352" s="2"/>
      <c r="AB352" s="2"/>
    </row>
    <row r="353" spans="3:28" ht="12.75" customHeight="1" x14ac:dyDescent="0.25">
      <c r="C353" s="5"/>
      <c r="D353" s="6"/>
      <c r="E353" s="10"/>
      <c r="F353" s="7"/>
      <c r="G353" s="11"/>
      <c r="H353" s="11"/>
      <c r="I353" s="11"/>
      <c r="J353" s="11"/>
      <c r="K353" s="11"/>
      <c r="L353" s="11"/>
      <c r="M353" s="12"/>
      <c r="N353" s="2"/>
      <c r="O353" s="2"/>
      <c r="P353" s="2"/>
      <c r="Q353" s="2"/>
      <c r="R353" s="2"/>
      <c r="S353" s="2"/>
      <c r="T353" s="2"/>
      <c r="U353" s="2"/>
      <c r="V353" s="2"/>
      <c r="W353" s="2"/>
      <c r="X353" s="2"/>
      <c r="Y353" s="2"/>
      <c r="Z353" s="2"/>
      <c r="AA353" s="2"/>
      <c r="AB353" s="2"/>
    </row>
    <row r="354" spans="3:28" ht="12.75" customHeight="1" x14ac:dyDescent="0.25">
      <c r="C354" s="5"/>
      <c r="D354" s="6"/>
      <c r="E354" s="10"/>
      <c r="F354" s="7"/>
      <c r="G354" s="11"/>
      <c r="H354" s="11"/>
      <c r="I354" s="11"/>
      <c r="J354" s="11"/>
      <c r="K354" s="11"/>
      <c r="L354" s="11"/>
      <c r="M354" s="12"/>
      <c r="N354" s="2"/>
      <c r="O354" s="2"/>
      <c r="P354" s="2"/>
      <c r="Q354" s="2"/>
      <c r="R354" s="2"/>
      <c r="S354" s="2"/>
      <c r="T354" s="2"/>
      <c r="U354" s="2"/>
      <c r="V354" s="2"/>
      <c r="W354" s="2"/>
      <c r="X354" s="2"/>
      <c r="Y354" s="2"/>
      <c r="Z354" s="2"/>
      <c r="AA354" s="2"/>
      <c r="AB354" s="2"/>
    </row>
    <row r="355" spans="3:28" ht="12.75" customHeight="1" x14ac:dyDescent="0.25">
      <c r="C355" s="5"/>
      <c r="D355" s="6"/>
      <c r="E355" s="10"/>
      <c r="F355" s="7"/>
      <c r="G355" s="11"/>
      <c r="H355" s="11"/>
      <c r="I355" s="11"/>
      <c r="J355" s="11"/>
      <c r="K355" s="11"/>
      <c r="L355" s="11"/>
      <c r="M355" s="12"/>
      <c r="N355" s="2"/>
      <c r="O355" s="2"/>
      <c r="P355" s="2"/>
      <c r="Q355" s="2"/>
      <c r="R355" s="2"/>
      <c r="S355" s="2"/>
      <c r="T355" s="2"/>
      <c r="U355" s="2"/>
      <c r="V355" s="2"/>
      <c r="W355" s="2"/>
      <c r="X355" s="2"/>
      <c r="Y355" s="2"/>
      <c r="Z355" s="2"/>
      <c r="AA355" s="2"/>
      <c r="AB355" s="2"/>
    </row>
    <row r="356" spans="3:28" ht="12.75" customHeight="1" x14ac:dyDescent="0.25">
      <c r="C356" s="5"/>
      <c r="D356" s="6"/>
      <c r="E356" s="10"/>
      <c r="F356" s="7"/>
      <c r="G356" s="11"/>
      <c r="H356" s="11"/>
      <c r="I356" s="11"/>
      <c r="J356" s="11"/>
      <c r="K356" s="11"/>
      <c r="L356" s="11"/>
      <c r="M356" s="12"/>
      <c r="N356" s="2"/>
      <c r="O356" s="2"/>
      <c r="P356" s="2"/>
      <c r="Q356" s="2"/>
      <c r="R356" s="2"/>
      <c r="S356" s="2"/>
      <c r="T356" s="2"/>
      <c r="U356" s="2"/>
      <c r="V356" s="2"/>
      <c r="W356" s="2"/>
      <c r="X356" s="2"/>
      <c r="Y356" s="2"/>
      <c r="Z356" s="2"/>
      <c r="AA356" s="2"/>
      <c r="AB356" s="2"/>
    </row>
    <row r="357" spans="3:28" ht="12.75" customHeight="1" x14ac:dyDescent="0.25">
      <c r="C357" s="5"/>
      <c r="D357" s="6"/>
      <c r="E357" s="10"/>
      <c r="F357" s="7"/>
      <c r="G357" s="11"/>
      <c r="H357" s="11"/>
      <c r="I357" s="11"/>
      <c r="J357" s="11"/>
      <c r="K357" s="11"/>
      <c r="L357" s="11"/>
      <c r="M357" s="12"/>
      <c r="N357" s="2"/>
      <c r="O357" s="2"/>
      <c r="P357" s="2"/>
      <c r="Q357" s="2"/>
      <c r="R357" s="2"/>
      <c r="S357" s="2"/>
      <c r="T357" s="2"/>
      <c r="U357" s="2"/>
      <c r="V357" s="2"/>
      <c r="W357" s="2"/>
      <c r="X357" s="2"/>
      <c r="Y357" s="2"/>
      <c r="Z357" s="2"/>
      <c r="AA357" s="2"/>
      <c r="AB357" s="2"/>
    </row>
    <row r="358" spans="3:28" ht="12.75" customHeight="1" x14ac:dyDescent="0.25">
      <c r="C358" s="5"/>
      <c r="D358" s="6"/>
      <c r="E358" s="10"/>
      <c r="F358" s="7"/>
      <c r="G358" s="11"/>
      <c r="H358" s="11"/>
      <c r="I358" s="11"/>
      <c r="J358" s="11"/>
      <c r="K358" s="11"/>
      <c r="L358" s="11"/>
      <c r="M358" s="12"/>
      <c r="N358" s="2"/>
      <c r="O358" s="2"/>
      <c r="P358" s="2"/>
      <c r="Q358" s="2"/>
      <c r="R358" s="2"/>
      <c r="S358" s="2"/>
      <c r="T358" s="2"/>
      <c r="U358" s="2"/>
      <c r="V358" s="2"/>
      <c r="W358" s="2"/>
      <c r="X358" s="2"/>
      <c r="Y358" s="2"/>
      <c r="Z358" s="2"/>
      <c r="AA358" s="2"/>
      <c r="AB358" s="2"/>
    </row>
    <row r="359" spans="3:28" ht="12.75" customHeight="1" x14ac:dyDescent="0.25">
      <c r="C359" s="5"/>
      <c r="D359" s="6"/>
      <c r="E359" s="10"/>
      <c r="F359" s="7"/>
      <c r="G359" s="11"/>
      <c r="H359" s="11"/>
      <c r="I359" s="11"/>
      <c r="J359" s="11"/>
      <c r="K359" s="11"/>
      <c r="L359" s="11"/>
      <c r="M359" s="12"/>
      <c r="N359" s="2"/>
      <c r="O359" s="2"/>
      <c r="P359" s="2"/>
      <c r="Q359" s="2"/>
      <c r="R359" s="2"/>
      <c r="S359" s="2"/>
      <c r="T359" s="2"/>
      <c r="U359" s="2"/>
      <c r="V359" s="2"/>
      <c r="W359" s="2"/>
      <c r="X359" s="2"/>
      <c r="Y359" s="2"/>
      <c r="Z359" s="2"/>
      <c r="AA359" s="2"/>
      <c r="AB359" s="2"/>
    </row>
    <row r="360" spans="3:28" ht="12.75" customHeight="1" x14ac:dyDescent="0.25">
      <c r="C360" s="5"/>
      <c r="D360" s="6"/>
      <c r="E360" s="10"/>
      <c r="F360" s="7"/>
      <c r="G360" s="11"/>
      <c r="H360" s="11"/>
      <c r="I360" s="11"/>
      <c r="J360" s="11"/>
      <c r="K360" s="11"/>
      <c r="L360" s="11"/>
      <c r="M360" s="12"/>
      <c r="N360" s="2"/>
      <c r="O360" s="2"/>
      <c r="P360" s="2"/>
      <c r="Q360" s="2"/>
      <c r="R360" s="2"/>
      <c r="S360" s="2"/>
      <c r="T360" s="2"/>
      <c r="U360" s="2"/>
      <c r="V360" s="2"/>
      <c r="W360" s="2"/>
      <c r="X360" s="2"/>
      <c r="Y360" s="2"/>
      <c r="Z360" s="2"/>
      <c r="AA360" s="2"/>
      <c r="AB360" s="2"/>
    </row>
    <row r="361" spans="3:28" ht="12.75" customHeight="1" x14ac:dyDescent="0.25">
      <c r="C361" s="5"/>
      <c r="D361" s="6"/>
      <c r="E361" s="10"/>
      <c r="F361" s="7"/>
      <c r="G361" s="11"/>
      <c r="H361" s="11"/>
      <c r="I361" s="11"/>
      <c r="J361" s="11"/>
      <c r="K361" s="11"/>
      <c r="L361" s="11"/>
      <c r="M361" s="12"/>
      <c r="N361" s="2"/>
      <c r="O361" s="2"/>
      <c r="P361" s="2"/>
      <c r="Q361" s="2"/>
      <c r="R361" s="2"/>
      <c r="S361" s="2"/>
      <c r="T361" s="2"/>
      <c r="U361" s="2"/>
      <c r="V361" s="2"/>
      <c r="W361" s="2"/>
      <c r="X361" s="2"/>
      <c r="Y361" s="2"/>
      <c r="Z361" s="2"/>
      <c r="AA361" s="2"/>
      <c r="AB361" s="2"/>
    </row>
    <row r="362" spans="3:28" ht="12.75" customHeight="1" x14ac:dyDescent="0.25">
      <c r="C362" s="5"/>
      <c r="D362" s="6"/>
      <c r="E362" s="10"/>
      <c r="F362" s="7"/>
      <c r="G362" s="11"/>
      <c r="H362" s="11"/>
      <c r="I362" s="11"/>
      <c r="J362" s="11"/>
      <c r="K362" s="11"/>
      <c r="L362" s="11"/>
      <c r="M362" s="12"/>
      <c r="N362" s="2"/>
      <c r="O362" s="2"/>
      <c r="P362" s="2"/>
      <c r="Q362" s="2"/>
      <c r="R362" s="2"/>
      <c r="S362" s="2"/>
      <c r="T362" s="2"/>
      <c r="U362" s="2"/>
      <c r="V362" s="2"/>
      <c r="W362" s="2"/>
      <c r="X362" s="2"/>
      <c r="Y362" s="2"/>
      <c r="Z362" s="2"/>
      <c r="AA362" s="2"/>
      <c r="AB362" s="2"/>
    </row>
    <row r="363" spans="3:28" ht="12.75" customHeight="1" x14ac:dyDescent="0.25">
      <c r="C363" s="5"/>
      <c r="D363" s="6"/>
      <c r="E363" s="10"/>
      <c r="F363" s="7"/>
      <c r="G363" s="11"/>
      <c r="H363" s="11"/>
      <c r="I363" s="11"/>
      <c r="J363" s="11"/>
      <c r="K363" s="11"/>
      <c r="L363" s="11"/>
      <c r="M363" s="12"/>
      <c r="N363" s="2"/>
      <c r="O363" s="2"/>
      <c r="P363" s="2"/>
      <c r="Q363" s="2"/>
      <c r="R363" s="2"/>
      <c r="S363" s="2"/>
      <c r="T363" s="2"/>
      <c r="U363" s="2"/>
      <c r="V363" s="2"/>
      <c r="W363" s="2"/>
      <c r="X363" s="2"/>
      <c r="Y363" s="2"/>
      <c r="Z363" s="2"/>
      <c r="AA363" s="2"/>
      <c r="AB363" s="2"/>
    </row>
    <row r="364" spans="3:28" ht="12.75" customHeight="1" x14ac:dyDescent="0.25">
      <c r="C364" s="5"/>
      <c r="D364" s="6"/>
      <c r="E364" s="10"/>
      <c r="F364" s="7"/>
      <c r="G364" s="11"/>
      <c r="H364" s="11"/>
      <c r="I364" s="11"/>
      <c r="J364" s="11"/>
      <c r="K364" s="11"/>
      <c r="L364" s="11"/>
      <c r="M364" s="12"/>
      <c r="N364" s="2"/>
      <c r="O364" s="2"/>
      <c r="P364" s="2"/>
      <c r="Q364" s="2"/>
      <c r="R364" s="2"/>
      <c r="S364" s="2"/>
      <c r="T364" s="2"/>
      <c r="U364" s="2"/>
      <c r="V364" s="2"/>
      <c r="W364" s="2"/>
      <c r="X364" s="2"/>
      <c r="Y364" s="2"/>
      <c r="Z364" s="2"/>
      <c r="AA364" s="2"/>
      <c r="AB364" s="2"/>
    </row>
    <row r="365" spans="3:28" ht="12.75" customHeight="1" x14ac:dyDescent="0.25">
      <c r="C365" s="5"/>
      <c r="D365" s="6"/>
      <c r="E365" s="10"/>
      <c r="F365" s="7"/>
      <c r="G365" s="11"/>
      <c r="H365" s="11"/>
      <c r="I365" s="11"/>
      <c r="J365" s="11"/>
      <c r="K365" s="11"/>
      <c r="L365" s="11"/>
      <c r="M365" s="12"/>
      <c r="N365" s="2"/>
      <c r="O365" s="2"/>
      <c r="P365" s="2"/>
      <c r="Q365" s="2"/>
      <c r="R365" s="2"/>
      <c r="S365" s="2"/>
      <c r="T365" s="2"/>
      <c r="U365" s="2"/>
      <c r="V365" s="2"/>
      <c r="W365" s="2"/>
      <c r="X365" s="2"/>
      <c r="Y365" s="2"/>
      <c r="Z365" s="2"/>
      <c r="AA365" s="2"/>
      <c r="AB365" s="2"/>
    </row>
    <row r="366" spans="3:28" ht="12.75" customHeight="1" x14ac:dyDescent="0.25">
      <c r="C366" s="5"/>
      <c r="D366" s="6"/>
      <c r="E366" s="10"/>
      <c r="F366" s="7"/>
      <c r="G366" s="11"/>
      <c r="H366" s="11"/>
      <c r="I366" s="11"/>
      <c r="J366" s="11"/>
      <c r="K366" s="11"/>
      <c r="L366" s="11"/>
      <c r="M366" s="12"/>
      <c r="N366" s="2"/>
      <c r="O366" s="2"/>
      <c r="P366" s="2"/>
      <c r="Q366" s="2"/>
      <c r="R366" s="2"/>
      <c r="S366" s="2"/>
      <c r="T366" s="2"/>
      <c r="U366" s="2"/>
      <c r="V366" s="2"/>
      <c r="W366" s="2"/>
      <c r="X366" s="2"/>
      <c r="Y366" s="2"/>
      <c r="Z366" s="2"/>
      <c r="AA366" s="2"/>
      <c r="AB366" s="2"/>
    </row>
    <row r="367" spans="3:28" ht="12.75" customHeight="1" x14ac:dyDescent="0.25">
      <c r="C367" s="5"/>
      <c r="D367" s="6"/>
      <c r="E367" s="10"/>
      <c r="F367" s="7"/>
      <c r="G367" s="11"/>
      <c r="H367" s="11"/>
      <c r="I367" s="11"/>
      <c r="J367" s="11"/>
      <c r="K367" s="11"/>
      <c r="L367" s="11"/>
      <c r="M367" s="12"/>
      <c r="N367" s="2"/>
      <c r="O367" s="2"/>
      <c r="P367" s="2"/>
      <c r="Q367" s="2"/>
      <c r="R367" s="2"/>
      <c r="S367" s="2"/>
      <c r="T367" s="2"/>
      <c r="U367" s="2"/>
      <c r="V367" s="2"/>
      <c r="W367" s="2"/>
      <c r="X367" s="2"/>
      <c r="Y367" s="2"/>
      <c r="Z367" s="2"/>
      <c r="AA367" s="2"/>
      <c r="AB367" s="2"/>
    </row>
    <row r="368" spans="3:28" ht="12.75" customHeight="1" x14ac:dyDescent="0.25">
      <c r="C368" s="5"/>
      <c r="D368" s="6"/>
      <c r="E368" s="10"/>
      <c r="F368" s="7"/>
      <c r="G368" s="2"/>
      <c r="H368" s="2"/>
      <c r="I368" s="2"/>
      <c r="J368" s="2"/>
      <c r="K368" s="2"/>
      <c r="L368" s="2"/>
      <c r="M368" s="12"/>
      <c r="N368" s="2"/>
      <c r="O368" s="2"/>
      <c r="P368" s="2"/>
      <c r="Q368" s="2"/>
      <c r="R368" s="2"/>
      <c r="S368" s="2"/>
      <c r="T368" s="2"/>
      <c r="U368" s="2"/>
      <c r="V368" s="2"/>
      <c r="W368" s="2"/>
      <c r="X368" s="2"/>
      <c r="Y368" s="2"/>
      <c r="Z368" s="2"/>
      <c r="AA368" s="2"/>
      <c r="AB368" s="2"/>
    </row>
    <row r="369" spans="3:28" ht="12.75" customHeight="1" x14ac:dyDescent="0.25">
      <c r="C369" s="5"/>
      <c r="D369" s="6"/>
      <c r="E369" s="10"/>
      <c r="F369" s="7"/>
      <c r="G369" s="2"/>
      <c r="H369" s="2"/>
      <c r="I369" s="2"/>
      <c r="J369" s="2"/>
      <c r="K369" s="2"/>
      <c r="L369" s="2"/>
      <c r="M369" s="12"/>
      <c r="N369" s="2"/>
      <c r="O369" s="2"/>
      <c r="P369" s="2"/>
      <c r="Q369" s="2"/>
      <c r="R369" s="2"/>
      <c r="S369" s="2"/>
      <c r="T369" s="2"/>
      <c r="U369" s="2"/>
      <c r="V369" s="2"/>
      <c r="W369" s="2"/>
      <c r="X369" s="2"/>
      <c r="Y369" s="2"/>
      <c r="Z369" s="2"/>
      <c r="AA369" s="2"/>
      <c r="AB369" s="2"/>
    </row>
    <row r="370" spans="3:28" ht="12.75" customHeight="1" x14ac:dyDescent="0.25">
      <c r="C370" s="5"/>
      <c r="D370" s="6"/>
      <c r="E370" s="10"/>
      <c r="F370" s="7"/>
      <c r="G370" s="2"/>
      <c r="H370" s="2"/>
      <c r="I370" s="2"/>
      <c r="J370" s="2"/>
      <c r="K370" s="2"/>
      <c r="L370" s="2"/>
      <c r="M370" s="12"/>
      <c r="N370" s="2"/>
      <c r="O370" s="2"/>
      <c r="P370" s="2"/>
      <c r="Q370" s="2"/>
      <c r="R370" s="2"/>
      <c r="S370" s="2"/>
      <c r="T370" s="2"/>
      <c r="U370" s="2"/>
      <c r="V370" s="2"/>
      <c r="W370" s="2"/>
      <c r="X370" s="2"/>
      <c r="Y370" s="2"/>
      <c r="Z370" s="2"/>
      <c r="AA370" s="2"/>
      <c r="AB370" s="2"/>
    </row>
    <row r="371" spans="3:28" ht="12.75" customHeight="1" x14ac:dyDescent="0.25">
      <c r="C371" s="5"/>
      <c r="D371" s="6"/>
      <c r="E371" s="10"/>
      <c r="F371" s="7"/>
      <c r="G371" s="2"/>
      <c r="H371" s="2"/>
      <c r="I371" s="2"/>
      <c r="J371" s="2"/>
      <c r="K371" s="2"/>
      <c r="L371" s="2"/>
      <c r="M371" s="12"/>
      <c r="N371" s="2"/>
      <c r="O371" s="2"/>
      <c r="P371" s="2"/>
      <c r="Q371" s="2"/>
      <c r="R371" s="2"/>
      <c r="S371" s="2"/>
      <c r="T371" s="2"/>
      <c r="U371" s="2"/>
      <c r="V371" s="2"/>
      <c r="W371" s="2"/>
      <c r="X371" s="2"/>
      <c r="Y371" s="2"/>
      <c r="Z371" s="2"/>
      <c r="AA371" s="2"/>
      <c r="AB371" s="2"/>
    </row>
    <row r="372" spans="3:28" ht="12.75" customHeight="1" x14ac:dyDescent="0.25">
      <c r="C372" s="5"/>
      <c r="D372" s="6"/>
      <c r="E372" s="10"/>
      <c r="F372" s="7"/>
      <c r="G372" s="2"/>
      <c r="H372" s="2"/>
      <c r="I372" s="2"/>
      <c r="J372" s="2"/>
      <c r="K372" s="2"/>
      <c r="L372" s="2"/>
      <c r="M372" s="12"/>
      <c r="N372" s="2"/>
      <c r="O372" s="2"/>
      <c r="P372" s="2"/>
      <c r="Q372" s="2"/>
      <c r="R372" s="2"/>
      <c r="S372" s="2"/>
      <c r="T372" s="2"/>
      <c r="U372" s="2"/>
      <c r="V372" s="2"/>
      <c r="W372" s="2"/>
      <c r="X372" s="2"/>
      <c r="Y372" s="2"/>
      <c r="Z372" s="2"/>
      <c r="AA372" s="2"/>
      <c r="AB372" s="2"/>
    </row>
    <row r="373" spans="3:28" ht="12.75" customHeight="1" x14ac:dyDescent="0.25">
      <c r="C373" s="5"/>
      <c r="D373" s="6"/>
      <c r="E373" s="10"/>
      <c r="F373" s="7"/>
      <c r="G373" s="2"/>
      <c r="H373" s="2"/>
      <c r="I373" s="2"/>
      <c r="J373" s="2"/>
      <c r="K373" s="2"/>
      <c r="L373" s="2"/>
      <c r="M373" s="12"/>
      <c r="N373" s="2"/>
      <c r="O373" s="2"/>
      <c r="P373" s="2"/>
      <c r="Q373" s="2"/>
      <c r="R373" s="2"/>
      <c r="S373" s="2"/>
      <c r="T373" s="2"/>
      <c r="U373" s="2"/>
      <c r="V373" s="2"/>
      <c r="W373" s="2"/>
      <c r="X373" s="2"/>
      <c r="Y373" s="2"/>
      <c r="Z373" s="2"/>
      <c r="AA373" s="2"/>
      <c r="AB373" s="2"/>
    </row>
    <row r="374" spans="3:28" ht="12.75" customHeight="1" x14ac:dyDescent="0.25">
      <c r="C374" s="5"/>
      <c r="D374" s="6"/>
      <c r="E374" s="10"/>
      <c r="F374" s="7"/>
      <c r="G374" s="2"/>
      <c r="H374" s="2"/>
      <c r="I374" s="2"/>
      <c r="J374" s="2"/>
      <c r="K374" s="2"/>
      <c r="L374" s="2"/>
      <c r="M374" s="12"/>
      <c r="N374" s="2"/>
      <c r="O374" s="2"/>
      <c r="P374" s="2"/>
      <c r="Q374" s="2"/>
      <c r="R374" s="2"/>
      <c r="S374" s="2"/>
      <c r="T374" s="2"/>
      <c r="U374" s="2"/>
      <c r="V374" s="2"/>
      <c r="W374" s="2"/>
      <c r="X374" s="2"/>
      <c r="Y374" s="2"/>
      <c r="Z374" s="2"/>
      <c r="AA374" s="2"/>
      <c r="AB374" s="2"/>
    </row>
    <row r="375" spans="3:28" ht="12.75" customHeight="1" x14ac:dyDescent="0.25">
      <c r="C375" s="5"/>
      <c r="D375" s="6"/>
      <c r="E375" s="10"/>
      <c r="F375" s="7"/>
      <c r="G375" s="2"/>
      <c r="H375" s="2"/>
      <c r="I375" s="2"/>
      <c r="J375" s="2"/>
      <c r="K375" s="2"/>
      <c r="L375" s="2"/>
      <c r="M375" s="12"/>
      <c r="N375" s="2"/>
      <c r="O375" s="2"/>
      <c r="P375" s="2"/>
      <c r="Q375" s="2"/>
      <c r="R375" s="2"/>
      <c r="S375" s="2"/>
      <c r="T375" s="2"/>
      <c r="U375" s="2"/>
      <c r="V375" s="2"/>
      <c r="W375" s="2"/>
      <c r="X375" s="2"/>
      <c r="Y375" s="2"/>
      <c r="Z375" s="2"/>
      <c r="AA375" s="2"/>
      <c r="AB375" s="2"/>
    </row>
    <row r="376" spans="3:28" ht="12.75" customHeight="1" x14ac:dyDescent="0.25">
      <c r="C376" s="5"/>
      <c r="D376" s="6"/>
      <c r="E376" s="10"/>
      <c r="F376" s="7"/>
      <c r="G376" s="2"/>
      <c r="H376" s="2"/>
      <c r="I376" s="2"/>
      <c r="J376" s="2"/>
      <c r="K376" s="2"/>
      <c r="L376" s="2"/>
      <c r="M376" s="12"/>
      <c r="N376" s="2"/>
      <c r="O376" s="2"/>
      <c r="P376" s="2"/>
      <c r="Q376" s="2"/>
      <c r="R376" s="2"/>
      <c r="S376" s="2"/>
      <c r="T376" s="2"/>
      <c r="U376" s="2"/>
      <c r="V376" s="2"/>
      <c r="W376" s="2"/>
      <c r="X376" s="2"/>
      <c r="Y376" s="2"/>
      <c r="Z376" s="2"/>
      <c r="AA376" s="2"/>
      <c r="AB376" s="2"/>
    </row>
    <row r="377" spans="3:28" ht="12.75" customHeight="1" x14ac:dyDescent="0.25">
      <c r="C377" s="5"/>
      <c r="D377" s="6"/>
      <c r="E377" s="10"/>
      <c r="F377" s="7"/>
      <c r="G377" s="2"/>
      <c r="H377" s="2"/>
      <c r="I377" s="2"/>
      <c r="J377" s="2"/>
      <c r="K377" s="2"/>
      <c r="L377" s="2"/>
      <c r="M377" s="12"/>
      <c r="N377" s="2"/>
      <c r="O377" s="2"/>
      <c r="P377" s="2"/>
      <c r="Q377" s="2"/>
      <c r="R377" s="2"/>
      <c r="S377" s="2"/>
      <c r="T377" s="2"/>
      <c r="U377" s="2"/>
      <c r="V377" s="2"/>
      <c r="W377" s="2"/>
      <c r="X377" s="2"/>
      <c r="Y377" s="2"/>
      <c r="Z377" s="2"/>
      <c r="AA377" s="2"/>
      <c r="AB377" s="2"/>
    </row>
    <row r="378" spans="3:28" ht="12.75" customHeight="1" x14ac:dyDescent="0.25">
      <c r="C378" s="5"/>
      <c r="D378" s="6"/>
      <c r="E378" s="10"/>
      <c r="F378" s="7"/>
      <c r="G378" s="2"/>
      <c r="H378" s="2"/>
      <c r="I378" s="2"/>
      <c r="J378" s="2"/>
      <c r="K378" s="2"/>
      <c r="L378" s="2"/>
      <c r="M378" s="12"/>
      <c r="N378" s="2"/>
      <c r="O378" s="2"/>
      <c r="P378" s="2"/>
      <c r="Q378" s="2"/>
      <c r="R378" s="2"/>
      <c r="S378" s="2"/>
      <c r="T378" s="2"/>
      <c r="U378" s="2"/>
      <c r="V378" s="2"/>
      <c r="W378" s="2"/>
      <c r="X378" s="2"/>
      <c r="Y378" s="2"/>
      <c r="Z378" s="2"/>
      <c r="AA378" s="2"/>
      <c r="AB378" s="2"/>
    </row>
    <row r="379" spans="3:28" ht="12.75" customHeight="1" x14ac:dyDescent="0.25">
      <c r="C379" s="5"/>
      <c r="D379" s="6"/>
      <c r="E379" s="10"/>
      <c r="F379" s="7"/>
      <c r="G379" s="2"/>
      <c r="H379" s="2"/>
      <c r="I379" s="2"/>
      <c r="J379" s="2"/>
      <c r="K379" s="2"/>
      <c r="L379" s="2"/>
      <c r="M379" s="12"/>
      <c r="N379" s="2"/>
      <c r="O379" s="2"/>
      <c r="P379" s="2"/>
      <c r="Q379" s="2"/>
      <c r="R379" s="2"/>
      <c r="S379" s="2"/>
      <c r="T379" s="2"/>
      <c r="U379" s="2"/>
      <c r="V379" s="2"/>
      <c r="W379" s="2"/>
      <c r="X379" s="2"/>
      <c r="Y379" s="2"/>
      <c r="Z379" s="2"/>
      <c r="AA379" s="2"/>
      <c r="AB379" s="2"/>
    </row>
    <row r="380" spans="3:28" ht="12.75" customHeight="1" x14ac:dyDescent="0.25">
      <c r="C380" s="5"/>
      <c r="D380" s="6"/>
      <c r="E380" s="10"/>
      <c r="F380" s="7"/>
      <c r="G380" s="2"/>
      <c r="H380" s="2"/>
      <c r="I380" s="2"/>
      <c r="J380" s="2"/>
      <c r="K380" s="2"/>
      <c r="L380" s="2"/>
      <c r="M380" s="12"/>
      <c r="N380" s="2"/>
      <c r="O380" s="2"/>
      <c r="P380" s="2"/>
      <c r="Q380" s="2"/>
      <c r="R380" s="2"/>
      <c r="S380" s="2"/>
      <c r="T380" s="2"/>
      <c r="U380" s="2"/>
      <c r="V380" s="2"/>
      <c r="W380" s="2"/>
      <c r="X380" s="2"/>
      <c r="Y380" s="2"/>
      <c r="Z380" s="2"/>
      <c r="AA380" s="2"/>
      <c r="AB380" s="2"/>
    </row>
    <row r="381" spans="3:28" ht="12.75" customHeight="1" x14ac:dyDescent="0.25">
      <c r="C381" s="5"/>
      <c r="D381" s="6"/>
      <c r="E381" s="10"/>
      <c r="F381" s="7"/>
      <c r="G381" s="2"/>
      <c r="H381" s="2"/>
      <c r="I381" s="2"/>
      <c r="J381" s="2"/>
      <c r="K381" s="2"/>
      <c r="L381" s="2"/>
      <c r="M381" s="12"/>
      <c r="N381" s="2"/>
      <c r="O381" s="2"/>
      <c r="P381" s="2"/>
      <c r="Q381" s="2"/>
      <c r="R381" s="2"/>
      <c r="S381" s="2"/>
      <c r="T381" s="2"/>
      <c r="U381" s="2"/>
      <c r="V381" s="2"/>
      <c r="W381" s="2"/>
      <c r="X381" s="2"/>
      <c r="Y381" s="2"/>
      <c r="Z381" s="2"/>
      <c r="AA381" s="2"/>
      <c r="AB381" s="2"/>
    </row>
    <row r="382" spans="3:28" ht="12.75" customHeight="1" x14ac:dyDescent="0.25">
      <c r="C382" s="5"/>
      <c r="D382" s="6"/>
      <c r="E382" s="10"/>
      <c r="F382" s="7"/>
      <c r="G382" s="2"/>
      <c r="H382" s="2"/>
      <c r="I382" s="2"/>
      <c r="J382" s="2"/>
      <c r="K382" s="2"/>
      <c r="L382" s="2"/>
      <c r="M382" s="12"/>
      <c r="N382" s="2"/>
      <c r="O382" s="2"/>
      <c r="P382" s="2"/>
      <c r="Q382" s="2"/>
      <c r="R382" s="2"/>
      <c r="S382" s="2"/>
      <c r="T382" s="2"/>
      <c r="U382" s="2"/>
      <c r="V382" s="2"/>
      <c r="W382" s="2"/>
      <c r="X382" s="2"/>
      <c r="Y382" s="2"/>
      <c r="Z382" s="2"/>
      <c r="AA382" s="2"/>
      <c r="AB382" s="2"/>
    </row>
    <row r="383" spans="3:28" ht="12.75" customHeight="1" x14ac:dyDescent="0.25">
      <c r="C383" s="5"/>
      <c r="D383" s="6"/>
      <c r="E383" s="10"/>
      <c r="F383" s="7"/>
      <c r="G383" s="2"/>
      <c r="H383" s="2"/>
      <c r="I383" s="2"/>
      <c r="J383" s="2"/>
      <c r="K383" s="2"/>
      <c r="L383" s="2"/>
      <c r="M383" s="12"/>
      <c r="N383" s="2"/>
      <c r="O383" s="2"/>
      <c r="P383" s="2"/>
      <c r="Q383" s="2"/>
      <c r="R383" s="2"/>
      <c r="S383" s="2"/>
      <c r="T383" s="2"/>
      <c r="U383" s="2"/>
      <c r="V383" s="2"/>
      <c r="W383" s="2"/>
      <c r="X383" s="2"/>
      <c r="Y383" s="2"/>
      <c r="Z383" s="2"/>
      <c r="AA383" s="2"/>
      <c r="AB383" s="2"/>
    </row>
    <row r="384" spans="3:28" ht="12.75" customHeight="1" x14ac:dyDescent="0.25">
      <c r="C384" s="5"/>
      <c r="D384" s="6"/>
      <c r="E384" s="10"/>
      <c r="F384" s="7"/>
      <c r="G384" s="2"/>
      <c r="H384" s="2"/>
      <c r="I384" s="2"/>
      <c r="J384" s="2"/>
      <c r="K384" s="2"/>
      <c r="L384" s="2"/>
      <c r="M384" s="12"/>
      <c r="N384" s="2"/>
      <c r="O384" s="2"/>
      <c r="P384" s="2"/>
      <c r="Q384" s="2"/>
      <c r="R384" s="2"/>
      <c r="S384" s="2"/>
      <c r="T384" s="2"/>
      <c r="U384" s="2"/>
      <c r="V384" s="2"/>
      <c r="W384" s="2"/>
      <c r="X384" s="2"/>
      <c r="Y384" s="2"/>
      <c r="Z384" s="2"/>
      <c r="AA384" s="2"/>
      <c r="AB384" s="2"/>
    </row>
    <row r="385" spans="3:28" ht="12.75" customHeight="1" x14ac:dyDescent="0.25">
      <c r="C385" s="5"/>
      <c r="D385" s="6"/>
      <c r="E385" s="10"/>
      <c r="F385" s="7"/>
      <c r="G385" s="2"/>
      <c r="H385" s="2"/>
      <c r="I385" s="2"/>
      <c r="J385" s="2"/>
      <c r="K385" s="2"/>
      <c r="L385" s="2"/>
      <c r="M385" s="12"/>
      <c r="N385" s="2"/>
      <c r="O385" s="2"/>
      <c r="P385" s="2"/>
      <c r="Q385" s="2"/>
      <c r="R385" s="2"/>
      <c r="S385" s="2"/>
      <c r="T385" s="2"/>
      <c r="U385" s="2"/>
      <c r="V385" s="2"/>
      <c r="W385" s="2"/>
      <c r="X385" s="2"/>
      <c r="Y385" s="2"/>
      <c r="Z385" s="2"/>
      <c r="AA385" s="2"/>
      <c r="AB385" s="2"/>
    </row>
    <row r="386" spans="3:28" ht="12.75" customHeight="1" x14ac:dyDescent="0.25">
      <c r="C386" s="5"/>
      <c r="D386" s="6"/>
      <c r="E386" s="10"/>
      <c r="F386" s="7"/>
      <c r="G386" s="2"/>
      <c r="H386" s="2"/>
      <c r="I386" s="2"/>
      <c r="J386" s="2"/>
      <c r="K386" s="2"/>
      <c r="L386" s="2"/>
      <c r="M386" s="12"/>
      <c r="N386" s="2"/>
      <c r="O386" s="2"/>
      <c r="P386" s="2"/>
      <c r="Q386" s="2"/>
      <c r="R386" s="2"/>
      <c r="S386" s="2"/>
      <c r="T386" s="2"/>
      <c r="U386" s="2"/>
      <c r="V386" s="2"/>
      <c r="W386" s="2"/>
      <c r="X386" s="2"/>
      <c r="Y386" s="2"/>
      <c r="Z386" s="2"/>
      <c r="AA386" s="2"/>
      <c r="AB386" s="2"/>
    </row>
    <row r="387" spans="3:28" ht="12.75" customHeight="1" x14ac:dyDescent="0.25">
      <c r="C387" s="5"/>
      <c r="D387" s="6"/>
      <c r="E387" s="10"/>
      <c r="F387" s="7"/>
      <c r="G387" s="2"/>
      <c r="H387" s="2"/>
      <c r="I387" s="2"/>
      <c r="J387" s="2"/>
      <c r="K387" s="2"/>
      <c r="L387" s="2"/>
      <c r="M387" s="12"/>
      <c r="N387" s="2"/>
      <c r="O387" s="2"/>
      <c r="P387" s="2"/>
      <c r="Q387" s="2"/>
      <c r="R387" s="2"/>
      <c r="S387" s="2"/>
      <c r="T387" s="2"/>
      <c r="U387" s="2"/>
      <c r="V387" s="2"/>
      <c r="W387" s="2"/>
      <c r="X387" s="2"/>
      <c r="Y387" s="2"/>
      <c r="Z387" s="2"/>
      <c r="AA387" s="2"/>
      <c r="AB387" s="2"/>
    </row>
    <row r="388" spans="3:28" ht="12.75" customHeight="1" x14ac:dyDescent="0.25">
      <c r="C388" s="5"/>
      <c r="D388" s="6"/>
      <c r="E388" s="10"/>
      <c r="F388" s="7"/>
      <c r="G388" s="2"/>
      <c r="H388" s="2"/>
      <c r="I388" s="2"/>
      <c r="J388" s="2"/>
      <c r="K388" s="2"/>
      <c r="L388" s="2"/>
      <c r="M388" s="12"/>
      <c r="N388" s="2"/>
      <c r="O388" s="2"/>
      <c r="P388" s="2"/>
      <c r="Q388" s="2"/>
      <c r="R388" s="2"/>
      <c r="S388" s="2"/>
      <c r="T388" s="2"/>
      <c r="U388" s="2"/>
      <c r="V388" s="2"/>
      <c r="W388" s="2"/>
      <c r="X388" s="2"/>
      <c r="Y388" s="2"/>
      <c r="Z388" s="2"/>
      <c r="AA388" s="2"/>
      <c r="AB388" s="2"/>
    </row>
    <row r="389" spans="3:28" ht="12.75" customHeight="1" x14ac:dyDescent="0.25">
      <c r="C389" s="5"/>
      <c r="D389" s="6"/>
      <c r="E389" s="10"/>
      <c r="F389" s="7"/>
      <c r="G389" s="2"/>
      <c r="H389" s="2"/>
      <c r="I389" s="2"/>
      <c r="J389" s="2"/>
      <c r="K389" s="2"/>
      <c r="L389" s="2"/>
      <c r="M389" s="12"/>
      <c r="N389" s="2"/>
      <c r="O389" s="2"/>
      <c r="P389" s="2"/>
      <c r="Q389" s="2"/>
      <c r="R389" s="2"/>
      <c r="S389" s="2"/>
      <c r="T389" s="2"/>
      <c r="U389" s="2"/>
      <c r="V389" s="2"/>
      <c r="W389" s="2"/>
      <c r="X389" s="2"/>
      <c r="Y389" s="2"/>
      <c r="Z389" s="2"/>
      <c r="AA389" s="2"/>
      <c r="AB389" s="2"/>
    </row>
    <row r="390" spans="3:28" ht="12.75" customHeight="1" x14ac:dyDescent="0.25">
      <c r="C390" s="5"/>
      <c r="D390" s="6"/>
      <c r="E390" s="10"/>
      <c r="F390" s="7"/>
      <c r="G390" s="2"/>
      <c r="H390" s="2"/>
      <c r="I390" s="2"/>
      <c r="J390" s="2"/>
      <c r="K390" s="2"/>
      <c r="L390" s="2"/>
      <c r="M390" s="12"/>
      <c r="N390" s="2"/>
      <c r="O390" s="2"/>
      <c r="P390" s="2"/>
      <c r="Q390" s="2"/>
      <c r="R390" s="2"/>
      <c r="S390" s="2"/>
      <c r="T390" s="2"/>
      <c r="U390" s="2"/>
      <c r="V390" s="2"/>
      <c r="W390" s="2"/>
      <c r="X390" s="2"/>
      <c r="Y390" s="2"/>
      <c r="Z390" s="2"/>
      <c r="AA390" s="2"/>
      <c r="AB390" s="2"/>
    </row>
    <row r="391" spans="3:28" ht="12.75" customHeight="1" x14ac:dyDescent="0.25">
      <c r="C391" s="5"/>
      <c r="D391" s="6"/>
      <c r="E391" s="10"/>
      <c r="F391" s="7"/>
      <c r="G391" s="2"/>
      <c r="H391" s="2"/>
      <c r="I391" s="2"/>
      <c r="J391" s="2"/>
      <c r="K391" s="2"/>
      <c r="L391" s="2"/>
      <c r="M391" s="12"/>
      <c r="N391" s="2"/>
      <c r="O391" s="2"/>
      <c r="P391" s="2"/>
      <c r="Q391" s="2"/>
      <c r="R391" s="2"/>
      <c r="S391" s="2"/>
      <c r="T391" s="2"/>
      <c r="U391" s="2"/>
      <c r="V391" s="2"/>
      <c r="W391" s="2"/>
      <c r="X391" s="2"/>
      <c r="Y391" s="2"/>
      <c r="Z391" s="2"/>
      <c r="AA391" s="2"/>
      <c r="AB391" s="2"/>
    </row>
    <row r="392" spans="3:28" ht="12.75" customHeight="1" x14ac:dyDescent="0.25">
      <c r="C392" s="5"/>
      <c r="D392" s="6"/>
      <c r="E392" s="10"/>
      <c r="F392" s="7"/>
      <c r="G392" s="2"/>
      <c r="H392" s="2"/>
      <c r="I392" s="2"/>
      <c r="J392" s="2"/>
      <c r="K392" s="2"/>
      <c r="L392" s="2"/>
      <c r="M392" s="12"/>
      <c r="N392" s="2"/>
      <c r="O392" s="2"/>
      <c r="P392" s="2"/>
      <c r="Q392" s="2"/>
      <c r="R392" s="2"/>
      <c r="S392" s="2"/>
      <c r="T392" s="2"/>
      <c r="U392" s="2"/>
      <c r="V392" s="2"/>
      <c r="W392" s="2"/>
      <c r="X392" s="2"/>
      <c r="Y392" s="2"/>
      <c r="Z392" s="2"/>
      <c r="AA392" s="2"/>
      <c r="AB392" s="2"/>
    </row>
    <row r="393" spans="3:28" ht="12.75" customHeight="1" x14ac:dyDescent="0.25">
      <c r="C393" s="5"/>
      <c r="D393" s="6"/>
      <c r="E393" s="10"/>
      <c r="F393" s="7"/>
      <c r="G393" s="2"/>
      <c r="H393" s="2"/>
      <c r="I393" s="2"/>
      <c r="J393" s="2"/>
      <c r="K393" s="2"/>
      <c r="L393" s="2"/>
      <c r="M393" s="12"/>
      <c r="N393" s="2"/>
      <c r="O393" s="2"/>
      <c r="P393" s="2"/>
      <c r="Q393" s="2"/>
      <c r="R393" s="2"/>
      <c r="S393" s="2"/>
      <c r="T393" s="2"/>
      <c r="U393" s="2"/>
      <c r="V393" s="2"/>
      <c r="W393" s="2"/>
      <c r="X393" s="2"/>
      <c r="Y393" s="2"/>
      <c r="Z393" s="2"/>
      <c r="AA393" s="2"/>
      <c r="AB393" s="2"/>
    </row>
    <row r="394" spans="3:28" ht="12.75" customHeight="1" x14ac:dyDescent="0.25">
      <c r="C394" s="5"/>
      <c r="D394" s="6"/>
      <c r="E394" s="10"/>
      <c r="F394" s="7"/>
      <c r="G394" s="2"/>
      <c r="H394" s="2"/>
      <c r="I394" s="2"/>
      <c r="J394" s="2"/>
      <c r="K394" s="2"/>
      <c r="L394" s="2"/>
      <c r="M394" s="12"/>
      <c r="N394" s="2"/>
      <c r="O394" s="2"/>
      <c r="P394" s="2"/>
      <c r="Q394" s="2"/>
      <c r="R394" s="2"/>
      <c r="S394" s="2"/>
      <c r="T394" s="2"/>
      <c r="U394" s="2"/>
      <c r="V394" s="2"/>
      <c r="W394" s="2"/>
      <c r="X394" s="2"/>
      <c r="Y394" s="2"/>
      <c r="Z394" s="2"/>
      <c r="AA394" s="2"/>
      <c r="AB394" s="2"/>
    </row>
    <row r="395" spans="3:28" ht="12.75" customHeight="1" x14ac:dyDescent="0.25">
      <c r="C395" s="5"/>
      <c r="D395" s="6"/>
      <c r="E395" s="10"/>
      <c r="F395" s="7"/>
      <c r="G395" s="2"/>
      <c r="H395" s="2"/>
      <c r="I395" s="2"/>
      <c r="J395" s="2"/>
      <c r="K395" s="2"/>
      <c r="L395" s="2"/>
      <c r="M395" s="12"/>
      <c r="N395" s="2"/>
      <c r="O395" s="2"/>
      <c r="P395" s="2"/>
      <c r="Q395" s="2"/>
      <c r="R395" s="2"/>
      <c r="S395" s="2"/>
      <c r="T395" s="2"/>
      <c r="U395" s="2"/>
      <c r="V395" s="2"/>
      <c r="W395" s="2"/>
      <c r="X395" s="2"/>
      <c r="Y395" s="2"/>
      <c r="Z395" s="2"/>
      <c r="AA395" s="2"/>
      <c r="AB395" s="2"/>
    </row>
    <row r="396" spans="3:28" ht="12.75" customHeight="1" x14ac:dyDescent="0.25">
      <c r="C396" s="5"/>
      <c r="D396" s="6"/>
      <c r="E396" s="10"/>
      <c r="F396" s="7"/>
      <c r="G396" s="2"/>
      <c r="H396" s="2"/>
      <c r="I396" s="2"/>
      <c r="J396" s="2"/>
      <c r="K396" s="2"/>
      <c r="L396" s="2"/>
      <c r="M396" s="12"/>
      <c r="N396" s="2"/>
      <c r="O396" s="2"/>
      <c r="P396" s="2"/>
      <c r="Q396" s="2"/>
      <c r="R396" s="2"/>
      <c r="S396" s="2"/>
      <c r="T396" s="2"/>
      <c r="U396" s="2"/>
      <c r="V396" s="2"/>
      <c r="W396" s="2"/>
      <c r="X396" s="2"/>
      <c r="Y396" s="2"/>
      <c r="Z396" s="2"/>
      <c r="AA396" s="2"/>
      <c r="AB396" s="2"/>
    </row>
    <row r="397" spans="3:28" ht="12.75" customHeight="1" x14ac:dyDescent="0.25">
      <c r="C397" s="5"/>
      <c r="D397" s="6"/>
      <c r="E397" s="10"/>
      <c r="F397" s="7"/>
      <c r="G397" s="2"/>
      <c r="H397" s="2"/>
      <c r="I397" s="2"/>
      <c r="J397" s="2"/>
      <c r="K397" s="2"/>
      <c r="L397" s="2"/>
      <c r="M397" s="12"/>
      <c r="N397" s="2"/>
      <c r="O397" s="2"/>
      <c r="P397" s="2"/>
      <c r="Q397" s="2"/>
      <c r="R397" s="2"/>
      <c r="S397" s="2"/>
      <c r="T397" s="2"/>
      <c r="U397" s="2"/>
      <c r="V397" s="2"/>
      <c r="W397" s="2"/>
      <c r="X397" s="2"/>
      <c r="Y397" s="2"/>
      <c r="Z397" s="2"/>
      <c r="AA397" s="2"/>
      <c r="AB397" s="2"/>
    </row>
    <row r="398" spans="3:28" ht="12.75" customHeight="1" x14ac:dyDescent="0.25">
      <c r="C398" s="5"/>
      <c r="D398" s="6"/>
      <c r="E398" s="10"/>
      <c r="F398" s="7"/>
      <c r="G398" s="2"/>
      <c r="H398" s="2"/>
      <c r="I398" s="2"/>
      <c r="J398" s="2"/>
      <c r="K398" s="2"/>
      <c r="L398" s="2"/>
      <c r="M398" s="12"/>
      <c r="N398" s="2"/>
      <c r="O398" s="2"/>
      <c r="P398" s="2"/>
      <c r="Q398" s="2"/>
      <c r="R398" s="2"/>
      <c r="S398" s="2"/>
      <c r="T398" s="2"/>
      <c r="U398" s="2"/>
      <c r="V398" s="2"/>
      <c r="W398" s="2"/>
      <c r="X398" s="2"/>
      <c r="Y398" s="2"/>
      <c r="Z398" s="2"/>
      <c r="AA398" s="2"/>
      <c r="AB398" s="2"/>
    </row>
    <row r="399" spans="3:28" ht="12.75" customHeight="1" x14ac:dyDescent="0.25">
      <c r="C399" s="5"/>
      <c r="D399" s="6"/>
      <c r="E399" s="10"/>
      <c r="F399" s="7"/>
      <c r="G399" s="2"/>
      <c r="H399" s="2"/>
      <c r="I399" s="2"/>
      <c r="J399" s="2"/>
      <c r="K399" s="2"/>
      <c r="L399" s="2"/>
      <c r="M399" s="12"/>
      <c r="N399" s="2"/>
      <c r="O399" s="2"/>
      <c r="P399" s="2"/>
      <c r="Q399" s="2"/>
      <c r="R399" s="2"/>
      <c r="S399" s="2"/>
      <c r="T399" s="2"/>
      <c r="U399" s="2"/>
      <c r="V399" s="2"/>
      <c r="W399" s="2"/>
      <c r="X399" s="2"/>
      <c r="Y399" s="2"/>
      <c r="Z399" s="2"/>
      <c r="AA399" s="2"/>
      <c r="AB399" s="2"/>
    </row>
    <row r="400" spans="3:28" ht="12.75" customHeight="1" x14ac:dyDescent="0.25">
      <c r="C400" s="5"/>
      <c r="D400" s="6"/>
      <c r="E400" s="10"/>
      <c r="F400" s="7"/>
      <c r="G400" s="2"/>
      <c r="H400" s="2"/>
      <c r="I400" s="2"/>
      <c r="J400" s="2"/>
      <c r="K400" s="2"/>
      <c r="L400" s="2"/>
      <c r="M400" s="12"/>
      <c r="N400" s="2"/>
      <c r="O400" s="2"/>
      <c r="P400" s="2"/>
      <c r="Q400" s="2"/>
      <c r="R400" s="2"/>
      <c r="S400" s="2"/>
      <c r="T400" s="2"/>
      <c r="U400" s="2"/>
      <c r="V400" s="2"/>
      <c r="W400" s="2"/>
      <c r="X400" s="2"/>
      <c r="Y400" s="2"/>
      <c r="Z400" s="2"/>
      <c r="AA400" s="2"/>
      <c r="AB400" s="2"/>
    </row>
    <row r="401" spans="3:28" ht="12.75" customHeight="1" x14ac:dyDescent="0.25">
      <c r="C401" s="5"/>
      <c r="D401" s="6"/>
      <c r="E401" s="10"/>
      <c r="F401" s="7"/>
      <c r="G401" s="2"/>
      <c r="H401" s="2"/>
      <c r="I401" s="2"/>
      <c r="J401" s="2"/>
      <c r="K401" s="2"/>
      <c r="L401" s="2"/>
      <c r="M401" s="12"/>
      <c r="N401" s="2"/>
      <c r="O401" s="2"/>
      <c r="P401" s="2"/>
      <c r="Q401" s="2"/>
      <c r="R401" s="2"/>
      <c r="S401" s="2"/>
      <c r="T401" s="2"/>
      <c r="U401" s="2"/>
      <c r="V401" s="2"/>
      <c r="W401" s="2"/>
      <c r="X401" s="2"/>
      <c r="Y401" s="2"/>
      <c r="Z401" s="2"/>
      <c r="AA401" s="2"/>
      <c r="AB401" s="2"/>
    </row>
    <row r="402" spans="3:28" ht="12.75" customHeight="1" x14ac:dyDescent="0.25">
      <c r="C402" s="5"/>
      <c r="D402" s="6"/>
      <c r="E402" s="10"/>
      <c r="F402" s="7"/>
      <c r="G402" s="2"/>
      <c r="H402" s="2"/>
      <c r="I402" s="2"/>
      <c r="J402" s="2"/>
      <c r="K402" s="2"/>
      <c r="L402" s="2"/>
      <c r="M402" s="12"/>
      <c r="N402" s="2"/>
      <c r="O402" s="2"/>
      <c r="P402" s="2"/>
      <c r="Q402" s="2"/>
      <c r="R402" s="2"/>
      <c r="S402" s="2"/>
      <c r="T402" s="2"/>
      <c r="U402" s="2"/>
      <c r="V402" s="2"/>
      <c r="W402" s="2"/>
      <c r="X402" s="2"/>
      <c r="Y402" s="2"/>
      <c r="Z402" s="2"/>
      <c r="AA402" s="2"/>
      <c r="AB402" s="2"/>
    </row>
    <row r="403" spans="3:28" ht="12.75" customHeight="1" x14ac:dyDescent="0.25">
      <c r="C403" s="5"/>
      <c r="D403" s="6"/>
      <c r="E403" s="10"/>
      <c r="F403" s="7"/>
      <c r="G403" s="2"/>
      <c r="H403" s="2"/>
      <c r="I403" s="2"/>
      <c r="J403" s="2"/>
      <c r="K403" s="2"/>
      <c r="L403" s="2"/>
      <c r="M403" s="12"/>
      <c r="N403" s="2"/>
      <c r="O403" s="2"/>
      <c r="P403" s="2"/>
      <c r="Q403" s="2"/>
      <c r="R403" s="2"/>
      <c r="S403" s="2"/>
      <c r="T403" s="2"/>
      <c r="U403" s="2"/>
      <c r="V403" s="2"/>
      <c r="W403" s="2"/>
      <c r="X403" s="2"/>
      <c r="Y403" s="2"/>
      <c r="Z403" s="2"/>
      <c r="AA403" s="2"/>
      <c r="AB403" s="2"/>
    </row>
    <row r="404" spans="3:28" ht="12.75" customHeight="1" x14ac:dyDescent="0.25">
      <c r="C404" s="5"/>
      <c r="D404" s="6"/>
      <c r="E404" s="10"/>
      <c r="F404" s="7"/>
      <c r="G404" s="2"/>
      <c r="H404" s="2"/>
      <c r="I404" s="2"/>
      <c r="J404" s="2"/>
      <c r="K404" s="2"/>
      <c r="L404" s="2"/>
      <c r="M404" s="12"/>
      <c r="N404" s="2"/>
      <c r="O404" s="2"/>
      <c r="P404" s="2"/>
      <c r="Q404" s="2"/>
      <c r="R404" s="2"/>
      <c r="S404" s="2"/>
      <c r="T404" s="2"/>
      <c r="U404" s="2"/>
      <c r="V404" s="2"/>
      <c r="W404" s="2"/>
      <c r="X404" s="2"/>
      <c r="Y404" s="2"/>
      <c r="Z404" s="2"/>
      <c r="AA404" s="2"/>
      <c r="AB404" s="2"/>
    </row>
    <row r="405" spans="3:28" ht="12.75" customHeight="1" x14ac:dyDescent="0.25">
      <c r="C405" s="5"/>
      <c r="D405" s="6"/>
      <c r="E405" s="10"/>
      <c r="F405" s="7"/>
      <c r="G405" s="2"/>
      <c r="H405" s="2"/>
      <c r="I405" s="2"/>
      <c r="J405" s="2"/>
      <c r="K405" s="2"/>
      <c r="L405" s="2"/>
      <c r="M405" s="12"/>
      <c r="N405" s="2"/>
      <c r="O405" s="2"/>
      <c r="P405" s="2"/>
      <c r="Q405" s="2"/>
      <c r="R405" s="2"/>
      <c r="S405" s="2"/>
      <c r="T405" s="2"/>
      <c r="U405" s="2"/>
      <c r="V405" s="2"/>
      <c r="W405" s="2"/>
      <c r="X405" s="2"/>
      <c r="Y405" s="2"/>
      <c r="Z405" s="2"/>
      <c r="AA405" s="2"/>
      <c r="AB405" s="2"/>
    </row>
    <row r="406" spans="3:28" ht="12.75" customHeight="1" x14ac:dyDescent="0.25">
      <c r="C406" s="5"/>
      <c r="D406" s="6"/>
      <c r="E406" s="10"/>
      <c r="F406" s="7"/>
      <c r="G406" s="2"/>
      <c r="H406" s="2"/>
      <c r="I406" s="2"/>
      <c r="J406" s="2"/>
      <c r="K406" s="2"/>
      <c r="L406" s="2"/>
      <c r="M406" s="12"/>
      <c r="N406" s="2"/>
      <c r="O406" s="2"/>
      <c r="P406" s="2"/>
      <c r="Q406" s="2"/>
      <c r="R406" s="2"/>
      <c r="S406" s="2"/>
      <c r="T406" s="2"/>
      <c r="U406" s="2"/>
      <c r="V406" s="2"/>
      <c r="W406" s="2"/>
      <c r="X406" s="2"/>
      <c r="Y406" s="2"/>
      <c r="Z406" s="2"/>
      <c r="AA406" s="2"/>
      <c r="AB406" s="2"/>
    </row>
    <row r="407" spans="3:28" ht="12.75" customHeight="1" x14ac:dyDescent="0.25">
      <c r="C407" s="5"/>
      <c r="D407" s="6"/>
      <c r="E407" s="10"/>
      <c r="F407" s="7"/>
      <c r="G407" s="2"/>
      <c r="H407" s="2"/>
      <c r="I407" s="2"/>
      <c r="J407" s="2"/>
      <c r="K407" s="2"/>
      <c r="L407" s="2"/>
      <c r="M407" s="12"/>
      <c r="N407" s="2"/>
      <c r="O407" s="2"/>
      <c r="P407" s="2"/>
      <c r="Q407" s="2"/>
      <c r="R407" s="2"/>
      <c r="S407" s="2"/>
      <c r="T407" s="2"/>
      <c r="U407" s="2"/>
      <c r="V407" s="2"/>
      <c r="W407" s="2"/>
      <c r="X407" s="2"/>
      <c r="Y407" s="2"/>
      <c r="Z407" s="2"/>
      <c r="AA407" s="2"/>
      <c r="AB407" s="2"/>
    </row>
    <row r="408" spans="3:28" ht="12.75" customHeight="1" x14ac:dyDescent="0.25">
      <c r="C408" s="5"/>
      <c r="D408" s="6"/>
      <c r="E408" s="10"/>
      <c r="F408" s="7"/>
      <c r="G408" s="2"/>
      <c r="H408" s="2"/>
      <c r="I408" s="2"/>
      <c r="J408" s="2"/>
      <c r="K408" s="2"/>
      <c r="L408" s="2"/>
      <c r="M408" s="12"/>
      <c r="N408" s="2"/>
      <c r="O408" s="2"/>
      <c r="P408" s="2"/>
      <c r="Q408" s="2"/>
      <c r="R408" s="2"/>
      <c r="S408" s="2"/>
      <c r="T408" s="2"/>
      <c r="U408" s="2"/>
      <c r="V408" s="2"/>
      <c r="W408" s="2"/>
      <c r="X408" s="2"/>
      <c r="Y408" s="2"/>
      <c r="Z408" s="2"/>
      <c r="AA408" s="2"/>
      <c r="AB408" s="2"/>
    </row>
    <row r="409" spans="3:28" ht="12.75" customHeight="1" x14ac:dyDescent="0.25">
      <c r="C409" s="5"/>
      <c r="D409" s="6"/>
      <c r="E409" s="10"/>
      <c r="F409" s="7"/>
      <c r="G409" s="2"/>
      <c r="H409" s="2"/>
      <c r="I409" s="2"/>
      <c r="J409" s="2"/>
      <c r="K409" s="2"/>
      <c r="L409" s="2"/>
      <c r="M409" s="12"/>
      <c r="N409" s="2"/>
      <c r="O409" s="2"/>
      <c r="P409" s="2"/>
      <c r="Q409" s="2"/>
      <c r="R409" s="2"/>
      <c r="S409" s="2"/>
      <c r="T409" s="2"/>
      <c r="U409" s="2"/>
      <c r="V409" s="2"/>
      <c r="W409" s="2"/>
      <c r="X409" s="2"/>
      <c r="Y409" s="2"/>
      <c r="Z409" s="2"/>
      <c r="AA409" s="2"/>
      <c r="AB409" s="2"/>
    </row>
    <row r="410" spans="3:28" ht="12.75" customHeight="1" x14ac:dyDescent="0.25">
      <c r="C410" s="5"/>
      <c r="D410" s="6"/>
      <c r="E410" s="10"/>
      <c r="F410" s="7"/>
      <c r="G410" s="2"/>
      <c r="H410" s="2"/>
      <c r="I410" s="2"/>
      <c r="J410" s="2"/>
      <c r="K410" s="2"/>
      <c r="L410" s="2"/>
      <c r="M410" s="12"/>
      <c r="N410" s="2"/>
      <c r="O410" s="2"/>
      <c r="P410" s="2"/>
      <c r="Q410" s="2"/>
      <c r="R410" s="2"/>
      <c r="S410" s="2"/>
      <c r="T410" s="2"/>
      <c r="U410" s="2"/>
      <c r="V410" s="2"/>
      <c r="W410" s="2"/>
      <c r="X410" s="2"/>
      <c r="Y410" s="2"/>
      <c r="Z410" s="2"/>
      <c r="AA410" s="2"/>
      <c r="AB410" s="2"/>
    </row>
    <row r="411" spans="3:28" ht="12.75" customHeight="1" x14ac:dyDescent="0.25">
      <c r="C411" s="5"/>
      <c r="D411" s="6"/>
      <c r="E411" s="10"/>
      <c r="F411" s="7"/>
      <c r="G411" s="2"/>
      <c r="H411" s="2"/>
      <c r="I411" s="2"/>
      <c r="J411" s="2"/>
      <c r="K411" s="2"/>
      <c r="L411" s="2"/>
      <c r="M411" s="12"/>
      <c r="N411" s="2"/>
      <c r="O411" s="2"/>
      <c r="P411" s="2"/>
      <c r="Q411" s="2"/>
      <c r="R411" s="2"/>
      <c r="S411" s="2"/>
      <c r="T411" s="2"/>
      <c r="U411" s="2"/>
      <c r="V411" s="2"/>
      <c r="W411" s="2"/>
      <c r="X411" s="2"/>
      <c r="Y411" s="2"/>
      <c r="Z411" s="2"/>
      <c r="AA411" s="2"/>
      <c r="AB411" s="2"/>
    </row>
    <row r="412" spans="3:28" ht="12.75" customHeight="1" x14ac:dyDescent="0.25">
      <c r="C412" s="5"/>
      <c r="D412" s="6"/>
      <c r="E412" s="10"/>
      <c r="F412" s="7"/>
      <c r="G412" s="2"/>
      <c r="H412" s="2"/>
      <c r="I412" s="2"/>
      <c r="J412" s="2"/>
      <c r="K412" s="2"/>
      <c r="L412" s="2"/>
      <c r="M412" s="12"/>
      <c r="N412" s="2"/>
      <c r="O412" s="2"/>
      <c r="P412" s="2"/>
      <c r="Q412" s="2"/>
      <c r="R412" s="2"/>
      <c r="S412" s="2"/>
      <c r="T412" s="2"/>
      <c r="U412" s="2"/>
      <c r="V412" s="2"/>
      <c r="W412" s="2"/>
      <c r="X412" s="2"/>
      <c r="Y412" s="2"/>
      <c r="Z412" s="2"/>
      <c r="AA412" s="2"/>
      <c r="AB412" s="2"/>
    </row>
    <row r="413" spans="3:28" ht="12.75" customHeight="1" x14ac:dyDescent="0.25">
      <c r="C413" s="5"/>
      <c r="D413" s="6"/>
      <c r="E413" s="10"/>
      <c r="F413" s="7"/>
      <c r="G413" s="2"/>
      <c r="H413" s="2"/>
      <c r="I413" s="2"/>
      <c r="J413" s="2"/>
      <c r="K413" s="2"/>
      <c r="L413" s="2"/>
      <c r="M413" s="12"/>
      <c r="N413" s="2"/>
      <c r="O413" s="2"/>
      <c r="P413" s="2"/>
      <c r="Q413" s="2"/>
      <c r="R413" s="2"/>
      <c r="S413" s="2"/>
      <c r="T413" s="2"/>
      <c r="U413" s="2"/>
      <c r="V413" s="2"/>
      <c r="W413" s="2"/>
      <c r="X413" s="2"/>
      <c r="Y413" s="2"/>
      <c r="Z413" s="2"/>
      <c r="AA413" s="2"/>
      <c r="AB413" s="2"/>
    </row>
    <row r="414" spans="3:28" ht="12.75" customHeight="1" x14ac:dyDescent="0.25">
      <c r="C414" s="5"/>
      <c r="D414" s="6"/>
      <c r="E414" s="10"/>
      <c r="F414" s="7"/>
      <c r="G414" s="2"/>
      <c r="H414" s="2"/>
      <c r="I414" s="2"/>
      <c r="J414" s="2"/>
      <c r="K414" s="2"/>
      <c r="L414" s="2"/>
      <c r="M414" s="12"/>
      <c r="N414" s="2"/>
      <c r="O414" s="2"/>
      <c r="P414" s="2"/>
      <c r="Q414" s="2"/>
      <c r="R414" s="2"/>
      <c r="S414" s="2"/>
      <c r="T414" s="2"/>
      <c r="U414" s="2"/>
      <c r="V414" s="2"/>
      <c r="W414" s="2"/>
      <c r="X414" s="2"/>
      <c r="Y414" s="2"/>
      <c r="Z414" s="2"/>
      <c r="AA414" s="2"/>
      <c r="AB414" s="2"/>
    </row>
    <row r="415" spans="3:28" ht="12.75" customHeight="1" x14ac:dyDescent="0.25">
      <c r="C415" s="5"/>
      <c r="D415" s="6"/>
      <c r="E415" s="10"/>
      <c r="F415" s="7"/>
      <c r="G415" s="2"/>
      <c r="H415" s="2"/>
      <c r="I415" s="2"/>
      <c r="J415" s="2"/>
      <c r="K415" s="2"/>
      <c r="L415" s="2"/>
      <c r="M415" s="12"/>
      <c r="N415" s="2"/>
      <c r="O415" s="2"/>
      <c r="P415" s="2"/>
      <c r="Q415" s="2"/>
      <c r="R415" s="2"/>
      <c r="S415" s="2"/>
      <c r="T415" s="2"/>
      <c r="U415" s="2"/>
      <c r="V415" s="2"/>
      <c r="W415" s="2"/>
      <c r="X415" s="2"/>
      <c r="Y415" s="2"/>
      <c r="Z415" s="2"/>
      <c r="AA415" s="2"/>
      <c r="AB415" s="2"/>
    </row>
    <row r="416" spans="3:28" ht="12.75" customHeight="1" x14ac:dyDescent="0.25">
      <c r="C416" s="5"/>
      <c r="D416" s="6"/>
      <c r="E416" s="10"/>
      <c r="F416" s="7"/>
      <c r="G416" s="2"/>
      <c r="H416" s="2"/>
      <c r="I416" s="2"/>
      <c r="J416" s="2"/>
      <c r="K416" s="2"/>
      <c r="L416" s="2"/>
      <c r="M416" s="12"/>
      <c r="N416" s="2"/>
      <c r="O416" s="2"/>
      <c r="P416" s="2"/>
      <c r="Q416" s="2"/>
      <c r="R416" s="2"/>
      <c r="S416" s="2"/>
      <c r="T416" s="2"/>
      <c r="U416" s="2"/>
      <c r="V416" s="2"/>
      <c r="W416" s="2"/>
      <c r="X416" s="2"/>
      <c r="Y416" s="2"/>
      <c r="Z416" s="2"/>
      <c r="AA416" s="2"/>
      <c r="AB416" s="2"/>
    </row>
    <row r="417" spans="3:28" ht="12.75" customHeight="1" x14ac:dyDescent="0.25">
      <c r="C417" s="5"/>
      <c r="D417" s="6"/>
      <c r="E417" s="10"/>
      <c r="F417" s="7"/>
      <c r="G417" s="2"/>
      <c r="H417" s="2"/>
      <c r="I417" s="2"/>
      <c r="J417" s="2"/>
      <c r="K417" s="2"/>
      <c r="L417" s="2"/>
      <c r="M417" s="12"/>
      <c r="N417" s="2"/>
      <c r="O417" s="2"/>
      <c r="P417" s="2"/>
      <c r="Q417" s="2"/>
      <c r="R417" s="2"/>
      <c r="S417" s="2"/>
      <c r="T417" s="2"/>
      <c r="U417" s="2"/>
      <c r="V417" s="2"/>
      <c r="W417" s="2"/>
      <c r="X417" s="2"/>
      <c r="Y417" s="2"/>
      <c r="Z417" s="2"/>
      <c r="AA417" s="2"/>
      <c r="AB417" s="2"/>
    </row>
    <row r="418" spans="3:28" ht="12.75" customHeight="1" x14ac:dyDescent="0.25">
      <c r="C418" s="5"/>
      <c r="D418" s="6"/>
      <c r="E418" s="10"/>
      <c r="F418" s="7"/>
      <c r="G418" s="2"/>
      <c r="H418" s="2"/>
      <c r="I418" s="2"/>
      <c r="J418" s="2"/>
      <c r="K418" s="2"/>
      <c r="L418" s="2"/>
      <c r="M418" s="12"/>
      <c r="N418" s="2"/>
      <c r="O418" s="2"/>
      <c r="P418" s="2"/>
      <c r="Q418" s="2"/>
      <c r="R418" s="2"/>
      <c r="S418" s="2"/>
      <c r="T418" s="2"/>
      <c r="U418" s="2"/>
      <c r="V418" s="2"/>
      <c r="W418" s="2"/>
      <c r="X418" s="2"/>
      <c r="Y418" s="2"/>
      <c r="Z418" s="2"/>
      <c r="AA418" s="2"/>
      <c r="AB418" s="2"/>
    </row>
    <row r="419" spans="3:28" ht="12.75" customHeight="1" x14ac:dyDescent="0.25">
      <c r="C419" s="5"/>
      <c r="D419" s="6"/>
      <c r="E419" s="10"/>
      <c r="F419" s="7"/>
      <c r="G419" s="2"/>
      <c r="H419" s="2"/>
      <c r="I419" s="2"/>
      <c r="J419" s="2"/>
      <c r="K419" s="2"/>
      <c r="L419" s="2"/>
      <c r="M419" s="12"/>
      <c r="N419" s="2"/>
      <c r="O419" s="2"/>
      <c r="P419" s="2"/>
      <c r="Q419" s="2"/>
      <c r="R419" s="2"/>
      <c r="S419" s="2"/>
      <c r="T419" s="2"/>
      <c r="U419" s="2"/>
      <c r="V419" s="2"/>
      <c r="W419" s="2"/>
      <c r="X419" s="2"/>
      <c r="Y419" s="2"/>
      <c r="Z419" s="2"/>
      <c r="AA419" s="2"/>
      <c r="AB419" s="2"/>
    </row>
    <row r="420" spans="3:28" ht="12.75" customHeight="1" x14ac:dyDescent="0.25">
      <c r="C420" s="5"/>
      <c r="D420" s="6"/>
      <c r="E420" s="10"/>
      <c r="F420" s="7"/>
      <c r="G420" s="2"/>
      <c r="H420" s="2"/>
      <c r="I420" s="2"/>
      <c r="J420" s="2"/>
      <c r="K420" s="2"/>
      <c r="L420" s="2"/>
      <c r="M420" s="12"/>
      <c r="N420" s="2"/>
      <c r="O420" s="2"/>
      <c r="P420" s="2"/>
      <c r="Q420" s="2"/>
      <c r="R420" s="2"/>
      <c r="S420" s="2"/>
      <c r="T420" s="2"/>
      <c r="U420" s="2"/>
      <c r="V420" s="2"/>
      <c r="W420" s="2"/>
      <c r="X420" s="2"/>
      <c r="Y420" s="2"/>
      <c r="Z420" s="2"/>
      <c r="AA420" s="2"/>
      <c r="AB420" s="2"/>
    </row>
    <row r="421" spans="3:28" ht="12.75" customHeight="1" x14ac:dyDescent="0.25">
      <c r="C421" s="5"/>
      <c r="D421" s="6"/>
      <c r="E421" s="10"/>
      <c r="F421" s="7"/>
      <c r="G421" s="2"/>
      <c r="H421" s="2"/>
      <c r="I421" s="2"/>
      <c r="J421" s="2"/>
      <c r="K421" s="2"/>
      <c r="L421" s="2"/>
      <c r="M421" s="12"/>
      <c r="N421" s="2"/>
      <c r="O421" s="2"/>
      <c r="P421" s="2"/>
      <c r="Q421" s="2"/>
      <c r="R421" s="2"/>
      <c r="S421" s="2"/>
      <c r="T421" s="2"/>
      <c r="U421" s="2"/>
      <c r="V421" s="2"/>
      <c r="W421" s="2"/>
      <c r="X421" s="2"/>
      <c r="Y421" s="2"/>
      <c r="Z421" s="2"/>
      <c r="AA421" s="2"/>
      <c r="AB421" s="2"/>
    </row>
    <row r="422" spans="3:28" ht="12.75" customHeight="1" x14ac:dyDescent="0.25">
      <c r="C422" s="5"/>
      <c r="D422" s="6"/>
      <c r="E422" s="10"/>
      <c r="F422" s="7"/>
      <c r="G422" s="2"/>
      <c r="H422" s="2"/>
      <c r="I422" s="2"/>
      <c r="J422" s="2"/>
      <c r="K422" s="2"/>
      <c r="L422" s="2"/>
      <c r="M422" s="12"/>
      <c r="N422" s="2"/>
      <c r="O422" s="2"/>
      <c r="P422" s="2"/>
      <c r="Q422" s="2"/>
      <c r="R422" s="2"/>
      <c r="S422" s="2"/>
      <c r="T422" s="2"/>
      <c r="U422" s="2"/>
      <c r="V422" s="2"/>
      <c r="W422" s="2"/>
      <c r="X422" s="2"/>
      <c r="Y422" s="2"/>
      <c r="Z422" s="2"/>
      <c r="AA422" s="2"/>
      <c r="AB422" s="2"/>
    </row>
    <row r="423" spans="3:28" ht="12.75" customHeight="1" x14ac:dyDescent="0.25">
      <c r="C423" s="5"/>
      <c r="D423" s="6"/>
      <c r="E423" s="10"/>
      <c r="F423" s="7"/>
      <c r="G423" s="2"/>
      <c r="H423" s="2"/>
      <c r="I423" s="2"/>
      <c r="J423" s="2"/>
      <c r="K423" s="2"/>
      <c r="L423" s="2"/>
      <c r="M423" s="12"/>
      <c r="N423" s="2"/>
      <c r="O423" s="2"/>
      <c r="P423" s="2"/>
      <c r="Q423" s="2"/>
      <c r="R423" s="2"/>
      <c r="S423" s="2"/>
      <c r="T423" s="2"/>
      <c r="U423" s="2"/>
      <c r="V423" s="2"/>
      <c r="W423" s="2"/>
      <c r="X423" s="2"/>
      <c r="Y423" s="2"/>
      <c r="Z423" s="2"/>
      <c r="AA423" s="2"/>
      <c r="AB423" s="2"/>
    </row>
    <row r="424" spans="3:28" ht="12.75" customHeight="1" x14ac:dyDescent="0.25">
      <c r="C424" s="5"/>
      <c r="D424" s="6"/>
      <c r="E424" s="10"/>
      <c r="F424" s="7"/>
      <c r="G424" s="2"/>
      <c r="H424" s="2"/>
      <c r="I424" s="2"/>
      <c r="J424" s="2"/>
      <c r="K424" s="2"/>
      <c r="L424" s="2"/>
      <c r="M424" s="12"/>
      <c r="N424" s="2"/>
      <c r="O424" s="2"/>
      <c r="P424" s="2"/>
      <c r="Q424" s="2"/>
      <c r="R424" s="2"/>
      <c r="S424" s="2"/>
      <c r="T424" s="2"/>
      <c r="U424" s="2"/>
      <c r="V424" s="2"/>
      <c r="W424" s="2"/>
      <c r="X424" s="2"/>
      <c r="Y424" s="2"/>
      <c r="Z424" s="2"/>
      <c r="AA424" s="2"/>
      <c r="AB424" s="2"/>
    </row>
    <row r="425" spans="3:28" ht="12.75" customHeight="1" x14ac:dyDescent="0.25">
      <c r="C425" s="5"/>
      <c r="D425" s="6"/>
      <c r="E425" s="10"/>
      <c r="F425" s="7"/>
      <c r="G425" s="2"/>
      <c r="H425" s="2"/>
      <c r="I425" s="2"/>
      <c r="J425" s="2"/>
      <c r="K425" s="2"/>
      <c r="L425" s="2"/>
      <c r="M425" s="12"/>
      <c r="N425" s="2"/>
      <c r="O425" s="2"/>
      <c r="P425" s="2"/>
      <c r="Q425" s="2"/>
      <c r="R425" s="2"/>
      <c r="S425" s="2"/>
      <c r="T425" s="2"/>
      <c r="U425" s="2"/>
      <c r="V425" s="2"/>
      <c r="W425" s="2"/>
      <c r="X425" s="2"/>
      <c r="Y425" s="2"/>
      <c r="Z425" s="2"/>
      <c r="AA425" s="2"/>
      <c r="AB425" s="2"/>
    </row>
    <row r="426" spans="3:28" ht="12.75" customHeight="1" x14ac:dyDescent="0.25">
      <c r="C426" s="5"/>
      <c r="D426" s="6"/>
      <c r="E426" s="10"/>
      <c r="F426" s="7"/>
      <c r="G426" s="2"/>
      <c r="H426" s="2"/>
      <c r="I426" s="2"/>
      <c r="J426" s="2"/>
      <c r="K426" s="2"/>
      <c r="L426" s="2"/>
      <c r="M426" s="12"/>
      <c r="N426" s="2"/>
      <c r="O426" s="2"/>
      <c r="P426" s="2"/>
      <c r="Q426" s="2"/>
      <c r="R426" s="2"/>
      <c r="S426" s="2"/>
      <c r="T426" s="2"/>
      <c r="U426" s="2"/>
      <c r="V426" s="2"/>
      <c r="W426" s="2"/>
      <c r="X426" s="2"/>
      <c r="Y426" s="2"/>
      <c r="Z426" s="2"/>
      <c r="AA426" s="2"/>
      <c r="AB426" s="2"/>
    </row>
    <row r="427" spans="3:28" ht="12.75" customHeight="1" x14ac:dyDescent="0.25">
      <c r="C427" s="5"/>
      <c r="D427" s="6"/>
      <c r="E427" s="10"/>
      <c r="F427" s="7"/>
      <c r="G427" s="2"/>
      <c r="H427" s="2"/>
      <c r="I427" s="2"/>
      <c r="J427" s="2"/>
      <c r="K427" s="2"/>
      <c r="L427" s="2"/>
      <c r="M427" s="12"/>
      <c r="N427" s="2"/>
      <c r="O427" s="2"/>
      <c r="P427" s="2"/>
      <c r="Q427" s="2"/>
      <c r="R427" s="2"/>
      <c r="S427" s="2"/>
      <c r="T427" s="2"/>
      <c r="U427" s="2"/>
      <c r="V427" s="2"/>
      <c r="W427" s="2"/>
      <c r="X427" s="2"/>
      <c r="Y427" s="2"/>
      <c r="Z427" s="2"/>
      <c r="AA427" s="2"/>
      <c r="AB427" s="2"/>
    </row>
    <row r="428" spans="3:28" ht="12.75" customHeight="1" x14ac:dyDescent="0.25">
      <c r="C428" s="5"/>
      <c r="D428" s="6"/>
      <c r="E428" s="10"/>
      <c r="F428" s="7"/>
      <c r="G428" s="2"/>
      <c r="H428" s="2"/>
      <c r="I428" s="2"/>
      <c r="J428" s="2"/>
      <c r="K428" s="2"/>
      <c r="L428" s="2"/>
      <c r="M428" s="12"/>
      <c r="N428" s="2"/>
      <c r="O428" s="2"/>
      <c r="P428" s="2"/>
      <c r="Q428" s="2"/>
      <c r="R428" s="2"/>
      <c r="S428" s="2"/>
      <c r="T428" s="2"/>
      <c r="U428" s="2"/>
      <c r="V428" s="2"/>
      <c r="W428" s="2"/>
      <c r="X428" s="2"/>
      <c r="Y428" s="2"/>
      <c r="Z428" s="2"/>
      <c r="AA428" s="2"/>
      <c r="AB428" s="2"/>
    </row>
    <row r="429" spans="3:28" ht="12.75" customHeight="1" x14ac:dyDescent="0.25">
      <c r="C429" s="5"/>
      <c r="D429" s="6"/>
      <c r="E429" s="10"/>
      <c r="F429" s="7"/>
      <c r="G429" s="2"/>
      <c r="H429" s="2"/>
      <c r="I429" s="2"/>
      <c r="J429" s="2"/>
      <c r="K429" s="2"/>
      <c r="L429" s="2"/>
      <c r="M429" s="12"/>
      <c r="N429" s="2"/>
      <c r="O429" s="2"/>
      <c r="P429" s="2"/>
      <c r="Q429" s="2"/>
      <c r="R429" s="2"/>
      <c r="S429" s="2"/>
      <c r="T429" s="2"/>
      <c r="U429" s="2"/>
      <c r="V429" s="2"/>
      <c r="W429" s="2"/>
      <c r="X429" s="2"/>
      <c r="Y429" s="2"/>
      <c r="Z429" s="2"/>
      <c r="AA429" s="2"/>
      <c r="AB429" s="2"/>
    </row>
    <row r="430" spans="3:28" ht="12.75" customHeight="1" x14ac:dyDescent="0.25">
      <c r="C430" s="5"/>
      <c r="D430" s="6"/>
      <c r="E430" s="10"/>
      <c r="F430" s="7"/>
      <c r="G430" s="2"/>
      <c r="H430" s="2"/>
      <c r="I430" s="2"/>
      <c r="J430" s="2"/>
      <c r="K430" s="2"/>
      <c r="L430" s="2"/>
      <c r="M430" s="12"/>
      <c r="N430" s="2"/>
      <c r="O430" s="2"/>
      <c r="P430" s="2"/>
      <c r="Q430" s="2"/>
      <c r="R430" s="2"/>
      <c r="S430" s="2"/>
      <c r="T430" s="2"/>
      <c r="U430" s="2"/>
      <c r="V430" s="2"/>
      <c r="W430" s="2"/>
      <c r="X430" s="2"/>
      <c r="Y430" s="2"/>
      <c r="Z430" s="2"/>
      <c r="AA430" s="2"/>
      <c r="AB430" s="2"/>
    </row>
    <row r="431" spans="3:28" ht="12.75" customHeight="1" x14ac:dyDescent="0.25">
      <c r="C431" s="5"/>
      <c r="D431" s="6"/>
      <c r="E431" s="10"/>
      <c r="F431" s="7"/>
      <c r="G431" s="2"/>
      <c r="H431" s="2"/>
      <c r="I431" s="2"/>
      <c r="J431" s="2"/>
      <c r="K431" s="2"/>
      <c r="L431" s="2"/>
      <c r="M431" s="12"/>
      <c r="N431" s="2"/>
      <c r="O431" s="2"/>
      <c r="P431" s="2"/>
      <c r="Q431" s="2"/>
      <c r="R431" s="2"/>
      <c r="S431" s="2"/>
      <c r="T431" s="2"/>
      <c r="U431" s="2"/>
      <c r="V431" s="2"/>
      <c r="W431" s="2"/>
      <c r="X431" s="2"/>
      <c r="Y431" s="2"/>
      <c r="Z431" s="2"/>
      <c r="AA431" s="2"/>
      <c r="AB431" s="2"/>
    </row>
    <row r="432" spans="3:28" ht="12.75" customHeight="1" x14ac:dyDescent="0.25">
      <c r="C432" s="5"/>
      <c r="D432" s="6"/>
      <c r="E432" s="10"/>
      <c r="F432" s="7"/>
      <c r="G432" s="2"/>
      <c r="H432" s="2"/>
      <c r="I432" s="2"/>
      <c r="J432" s="2"/>
      <c r="K432" s="2"/>
      <c r="L432" s="2"/>
      <c r="M432" s="12"/>
      <c r="N432" s="2"/>
      <c r="O432" s="2"/>
      <c r="P432" s="2"/>
      <c r="Q432" s="2"/>
      <c r="R432" s="2"/>
      <c r="S432" s="2"/>
      <c r="T432" s="2"/>
      <c r="U432" s="2"/>
      <c r="V432" s="2"/>
      <c r="W432" s="2"/>
      <c r="X432" s="2"/>
      <c r="Y432" s="2"/>
      <c r="Z432" s="2"/>
      <c r="AA432" s="2"/>
      <c r="AB432" s="2"/>
    </row>
    <row r="433" spans="3:28" ht="12.75" customHeight="1" x14ac:dyDescent="0.25">
      <c r="C433" s="5"/>
      <c r="D433" s="6"/>
      <c r="E433" s="10"/>
      <c r="F433" s="7"/>
      <c r="G433" s="2"/>
      <c r="H433" s="2"/>
      <c r="I433" s="2"/>
      <c r="J433" s="2"/>
      <c r="K433" s="2"/>
      <c r="L433" s="2"/>
      <c r="M433" s="12"/>
      <c r="N433" s="2"/>
      <c r="O433" s="2"/>
      <c r="P433" s="2"/>
      <c r="Q433" s="2"/>
      <c r="R433" s="2"/>
      <c r="S433" s="2"/>
      <c r="T433" s="2"/>
      <c r="U433" s="2"/>
      <c r="V433" s="2"/>
      <c r="W433" s="2"/>
      <c r="X433" s="2"/>
      <c r="Y433" s="2"/>
      <c r="Z433" s="2"/>
      <c r="AA433" s="2"/>
      <c r="AB433" s="2"/>
    </row>
    <row r="434" spans="3:28" ht="12.75" customHeight="1" x14ac:dyDescent="0.25">
      <c r="C434" s="5"/>
      <c r="D434" s="6"/>
      <c r="E434" s="10"/>
      <c r="F434" s="7"/>
      <c r="G434" s="2"/>
      <c r="H434" s="2"/>
      <c r="I434" s="2"/>
      <c r="J434" s="2"/>
      <c r="K434" s="2"/>
      <c r="L434" s="2"/>
      <c r="M434" s="12"/>
      <c r="N434" s="2"/>
      <c r="O434" s="2"/>
      <c r="P434" s="2"/>
      <c r="Q434" s="2"/>
      <c r="R434" s="2"/>
      <c r="S434" s="2"/>
      <c r="T434" s="2"/>
      <c r="U434" s="2"/>
      <c r="V434" s="2"/>
      <c r="W434" s="2"/>
      <c r="X434" s="2"/>
      <c r="Y434" s="2"/>
      <c r="Z434" s="2"/>
      <c r="AA434" s="2"/>
      <c r="AB434" s="2"/>
    </row>
    <row r="435" spans="3:28" ht="12.75" customHeight="1" x14ac:dyDescent="0.25">
      <c r="C435" s="5"/>
      <c r="D435" s="6"/>
      <c r="E435" s="10"/>
      <c r="F435" s="7"/>
      <c r="G435" s="2"/>
      <c r="H435" s="2"/>
      <c r="I435" s="2"/>
      <c r="J435" s="2"/>
      <c r="K435" s="2"/>
      <c r="L435" s="2"/>
      <c r="M435" s="12"/>
      <c r="N435" s="2"/>
      <c r="O435" s="2"/>
      <c r="P435" s="2"/>
      <c r="Q435" s="2"/>
      <c r="R435" s="2"/>
      <c r="S435" s="2"/>
      <c r="T435" s="2"/>
      <c r="U435" s="2"/>
      <c r="V435" s="2"/>
      <c r="W435" s="2"/>
      <c r="X435" s="2"/>
      <c r="Y435" s="2"/>
      <c r="Z435" s="2"/>
      <c r="AA435" s="2"/>
      <c r="AB435" s="2"/>
    </row>
    <row r="436" spans="3:28" ht="12.75" customHeight="1" x14ac:dyDescent="0.25">
      <c r="C436" s="5"/>
      <c r="D436" s="6"/>
      <c r="E436" s="10"/>
      <c r="F436" s="7"/>
      <c r="G436" s="2"/>
      <c r="H436" s="2"/>
      <c r="I436" s="2"/>
      <c r="J436" s="2"/>
      <c r="K436" s="2"/>
      <c r="L436" s="2"/>
      <c r="M436" s="12"/>
      <c r="N436" s="2"/>
      <c r="O436" s="2"/>
      <c r="P436" s="2"/>
      <c r="Q436" s="2"/>
      <c r="R436" s="2"/>
      <c r="S436" s="2"/>
      <c r="T436" s="2"/>
      <c r="U436" s="2"/>
      <c r="V436" s="2"/>
      <c r="W436" s="2"/>
      <c r="X436" s="2"/>
      <c r="Y436" s="2"/>
      <c r="Z436" s="2"/>
      <c r="AA436" s="2"/>
      <c r="AB436" s="2"/>
    </row>
    <row r="437" spans="3:28" ht="12.75" customHeight="1" x14ac:dyDescent="0.25">
      <c r="C437" s="5"/>
      <c r="D437" s="6"/>
      <c r="E437" s="10"/>
      <c r="F437" s="7"/>
      <c r="G437" s="2"/>
      <c r="H437" s="2"/>
      <c r="I437" s="2"/>
      <c r="J437" s="2"/>
      <c r="K437" s="2"/>
      <c r="L437" s="2"/>
      <c r="M437" s="12"/>
      <c r="N437" s="2"/>
      <c r="O437" s="2"/>
      <c r="P437" s="2"/>
      <c r="Q437" s="2"/>
      <c r="R437" s="2"/>
      <c r="S437" s="2"/>
      <c r="T437" s="2"/>
      <c r="U437" s="2"/>
      <c r="V437" s="2"/>
      <c r="W437" s="2"/>
      <c r="X437" s="2"/>
      <c r="Y437" s="2"/>
      <c r="Z437" s="2"/>
      <c r="AA437" s="2"/>
      <c r="AB437" s="2"/>
    </row>
    <row r="438" spans="3:28" ht="12.75" customHeight="1" x14ac:dyDescent="0.25">
      <c r="C438" s="5"/>
      <c r="D438" s="6"/>
      <c r="E438" s="10"/>
      <c r="F438" s="7"/>
      <c r="G438" s="2"/>
      <c r="H438" s="2"/>
      <c r="I438" s="2"/>
      <c r="J438" s="2"/>
      <c r="K438" s="2"/>
      <c r="L438" s="2"/>
      <c r="M438" s="12"/>
      <c r="N438" s="2"/>
      <c r="O438" s="2"/>
      <c r="P438" s="2"/>
      <c r="Q438" s="2"/>
      <c r="R438" s="2"/>
      <c r="S438" s="2"/>
      <c r="T438" s="2"/>
      <c r="U438" s="2"/>
      <c r="V438" s="2"/>
      <c r="W438" s="2"/>
      <c r="X438" s="2"/>
      <c r="Y438" s="2"/>
      <c r="Z438" s="2"/>
      <c r="AA438" s="2"/>
      <c r="AB438" s="2"/>
    </row>
    <row r="439" spans="3:28" ht="12.75" customHeight="1" x14ac:dyDescent="0.25">
      <c r="C439" s="5"/>
      <c r="D439" s="6"/>
      <c r="E439" s="10"/>
      <c r="F439" s="7"/>
      <c r="G439" s="2"/>
      <c r="H439" s="2"/>
      <c r="I439" s="2"/>
      <c r="J439" s="2"/>
      <c r="K439" s="2"/>
      <c r="L439" s="2"/>
      <c r="M439" s="12"/>
      <c r="N439" s="2"/>
      <c r="O439" s="2"/>
      <c r="P439" s="2"/>
      <c r="Q439" s="2"/>
      <c r="R439" s="2"/>
      <c r="S439" s="2"/>
      <c r="T439" s="2"/>
      <c r="U439" s="2"/>
      <c r="V439" s="2"/>
      <c r="W439" s="2"/>
      <c r="X439" s="2"/>
      <c r="Y439" s="2"/>
      <c r="Z439" s="2"/>
      <c r="AA439" s="2"/>
      <c r="AB439" s="2"/>
    </row>
    <row r="440" spans="3:28" ht="12.75" customHeight="1" x14ac:dyDescent="0.25">
      <c r="C440" s="5"/>
      <c r="D440" s="6"/>
      <c r="E440" s="10"/>
      <c r="F440" s="7"/>
      <c r="G440" s="2"/>
      <c r="H440" s="2"/>
      <c r="I440" s="2"/>
      <c r="J440" s="2"/>
      <c r="K440" s="2"/>
      <c r="L440" s="2"/>
      <c r="M440" s="12"/>
      <c r="N440" s="2"/>
      <c r="O440" s="2"/>
      <c r="P440" s="2"/>
      <c r="Q440" s="2"/>
      <c r="R440" s="2"/>
      <c r="S440" s="2"/>
      <c r="T440" s="2"/>
      <c r="U440" s="2"/>
      <c r="V440" s="2"/>
      <c r="W440" s="2"/>
      <c r="X440" s="2"/>
      <c r="Y440" s="2"/>
      <c r="Z440" s="2"/>
      <c r="AA440" s="2"/>
      <c r="AB440" s="2"/>
    </row>
    <row r="441" spans="3:28" ht="12.75" customHeight="1" x14ac:dyDescent="0.25">
      <c r="C441" s="5"/>
      <c r="D441" s="6"/>
      <c r="E441" s="10"/>
      <c r="F441" s="7"/>
      <c r="G441" s="2"/>
      <c r="H441" s="2"/>
      <c r="I441" s="2"/>
      <c r="J441" s="2"/>
      <c r="K441" s="2"/>
      <c r="L441" s="2"/>
      <c r="M441" s="12"/>
      <c r="N441" s="2"/>
      <c r="O441" s="2"/>
      <c r="P441" s="2"/>
      <c r="Q441" s="2"/>
      <c r="R441" s="2"/>
      <c r="S441" s="2"/>
      <c r="T441" s="2"/>
      <c r="U441" s="2"/>
      <c r="V441" s="2"/>
      <c r="W441" s="2"/>
      <c r="X441" s="2"/>
      <c r="Y441" s="2"/>
      <c r="Z441" s="2"/>
      <c r="AA441" s="2"/>
      <c r="AB441" s="2"/>
    </row>
    <row r="442" spans="3:28" ht="12.75" customHeight="1" x14ac:dyDescent="0.25">
      <c r="C442" s="5"/>
      <c r="D442" s="6"/>
      <c r="E442" s="10"/>
      <c r="F442" s="7"/>
      <c r="G442" s="2"/>
      <c r="H442" s="2"/>
      <c r="I442" s="2"/>
      <c r="J442" s="2"/>
      <c r="K442" s="2"/>
      <c r="L442" s="2"/>
      <c r="M442" s="12"/>
      <c r="N442" s="2"/>
      <c r="O442" s="2"/>
      <c r="P442" s="2"/>
      <c r="Q442" s="2"/>
      <c r="R442" s="2"/>
      <c r="S442" s="2"/>
      <c r="T442" s="2"/>
      <c r="U442" s="2"/>
      <c r="V442" s="2"/>
      <c r="W442" s="2"/>
      <c r="X442" s="2"/>
      <c r="Y442" s="2"/>
      <c r="Z442" s="2"/>
      <c r="AA442" s="2"/>
      <c r="AB442" s="2"/>
    </row>
    <row r="443" spans="3:28" ht="12.75" customHeight="1" x14ac:dyDescent="0.25">
      <c r="C443" s="5"/>
      <c r="D443" s="6"/>
      <c r="E443" s="10"/>
      <c r="F443" s="7"/>
      <c r="G443" s="2"/>
      <c r="H443" s="2"/>
      <c r="I443" s="2"/>
      <c r="J443" s="2"/>
      <c r="K443" s="2"/>
      <c r="L443" s="2"/>
      <c r="M443" s="12"/>
      <c r="N443" s="2"/>
      <c r="O443" s="2"/>
      <c r="P443" s="2"/>
      <c r="Q443" s="2"/>
      <c r="R443" s="2"/>
      <c r="S443" s="2"/>
      <c r="T443" s="2"/>
      <c r="U443" s="2"/>
      <c r="V443" s="2"/>
      <c r="W443" s="2"/>
      <c r="X443" s="2"/>
      <c r="Y443" s="2"/>
      <c r="Z443" s="2"/>
      <c r="AA443" s="2"/>
      <c r="AB443" s="2"/>
    </row>
    <row r="444" spans="3:28" ht="12.75" customHeight="1" x14ac:dyDescent="0.25">
      <c r="C444" s="5"/>
      <c r="D444" s="6"/>
      <c r="E444" s="10"/>
      <c r="F444" s="7"/>
      <c r="G444" s="2"/>
      <c r="H444" s="2"/>
      <c r="I444" s="2"/>
      <c r="J444" s="2"/>
      <c r="K444" s="2"/>
      <c r="L444" s="2"/>
      <c r="M444" s="12"/>
      <c r="N444" s="2"/>
      <c r="O444" s="2"/>
      <c r="P444" s="2"/>
      <c r="Q444" s="2"/>
      <c r="R444" s="2"/>
      <c r="S444" s="2"/>
      <c r="T444" s="2"/>
      <c r="U444" s="2"/>
      <c r="V444" s="2"/>
      <c r="W444" s="2"/>
      <c r="X444" s="2"/>
      <c r="Y444" s="2"/>
      <c r="Z444" s="2"/>
      <c r="AA444" s="2"/>
      <c r="AB444" s="2"/>
    </row>
    <row r="445" spans="3:28" ht="12.75" customHeight="1" x14ac:dyDescent="0.25">
      <c r="C445" s="5"/>
      <c r="D445" s="6"/>
      <c r="E445" s="10"/>
      <c r="F445" s="7"/>
      <c r="G445" s="2"/>
      <c r="H445" s="2"/>
      <c r="I445" s="2"/>
      <c r="J445" s="2"/>
      <c r="K445" s="2"/>
      <c r="L445" s="2"/>
      <c r="M445" s="12"/>
      <c r="N445" s="2"/>
      <c r="O445" s="2"/>
      <c r="P445" s="2"/>
      <c r="Q445" s="2"/>
      <c r="R445" s="2"/>
      <c r="S445" s="2"/>
      <c r="T445" s="2"/>
      <c r="U445" s="2"/>
      <c r="V445" s="2"/>
      <c r="W445" s="2"/>
      <c r="X445" s="2"/>
      <c r="Y445" s="2"/>
      <c r="Z445" s="2"/>
      <c r="AA445" s="2"/>
      <c r="AB445" s="2"/>
    </row>
    <row r="446" spans="3:28" ht="12.75" customHeight="1" x14ac:dyDescent="0.25">
      <c r="C446" s="5"/>
      <c r="D446" s="6"/>
      <c r="E446" s="10"/>
      <c r="F446" s="7"/>
      <c r="G446" s="2"/>
      <c r="H446" s="2"/>
      <c r="I446" s="2"/>
      <c r="J446" s="2"/>
      <c r="K446" s="2"/>
      <c r="L446" s="2"/>
      <c r="M446" s="12"/>
      <c r="N446" s="2"/>
      <c r="O446" s="2"/>
      <c r="P446" s="2"/>
      <c r="Q446" s="2"/>
      <c r="R446" s="2"/>
      <c r="S446" s="2"/>
      <c r="T446" s="2"/>
      <c r="U446" s="2"/>
      <c r="V446" s="2"/>
      <c r="W446" s="2"/>
      <c r="X446" s="2"/>
      <c r="Y446" s="2"/>
      <c r="Z446" s="2"/>
      <c r="AA446" s="2"/>
      <c r="AB446" s="2"/>
    </row>
    <row r="447" spans="3:28" ht="12.75" customHeight="1" x14ac:dyDescent="0.25">
      <c r="C447" s="5"/>
      <c r="D447" s="6"/>
      <c r="E447" s="10"/>
      <c r="F447" s="7"/>
      <c r="G447" s="2"/>
      <c r="H447" s="2"/>
      <c r="I447" s="2"/>
      <c r="J447" s="2"/>
      <c r="K447" s="2"/>
      <c r="L447" s="2"/>
      <c r="M447" s="12"/>
      <c r="N447" s="2"/>
      <c r="O447" s="2"/>
      <c r="P447" s="2"/>
      <c r="Q447" s="2"/>
      <c r="R447" s="2"/>
      <c r="S447" s="2"/>
      <c r="T447" s="2"/>
      <c r="U447" s="2"/>
      <c r="V447" s="2"/>
      <c r="W447" s="2"/>
      <c r="X447" s="2"/>
      <c r="Y447" s="2"/>
      <c r="Z447" s="2"/>
      <c r="AA447" s="2"/>
      <c r="AB447" s="2"/>
    </row>
    <row r="448" spans="3:28" ht="12.75" customHeight="1" x14ac:dyDescent="0.25">
      <c r="C448" s="5"/>
      <c r="D448" s="6"/>
      <c r="E448" s="10"/>
      <c r="F448" s="7"/>
      <c r="G448" s="2"/>
      <c r="H448" s="2"/>
      <c r="I448" s="2"/>
      <c r="J448" s="2"/>
      <c r="K448" s="2"/>
      <c r="L448" s="2"/>
      <c r="M448" s="12"/>
      <c r="N448" s="2"/>
      <c r="O448" s="2"/>
      <c r="P448" s="2"/>
      <c r="Q448" s="2"/>
      <c r="R448" s="2"/>
      <c r="S448" s="2"/>
      <c r="T448" s="2"/>
      <c r="U448" s="2"/>
      <c r="V448" s="2"/>
      <c r="W448" s="2"/>
      <c r="X448" s="2"/>
      <c r="Y448" s="2"/>
      <c r="Z448" s="2"/>
      <c r="AA448" s="2"/>
      <c r="AB448" s="2"/>
    </row>
    <row r="449" spans="3:28" ht="12.75" customHeight="1" x14ac:dyDescent="0.25">
      <c r="C449" s="5"/>
      <c r="D449" s="6"/>
      <c r="E449" s="10"/>
      <c r="F449" s="7"/>
      <c r="G449" s="2"/>
      <c r="H449" s="2"/>
      <c r="I449" s="2"/>
      <c r="J449" s="2"/>
      <c r="K449" s="2"/>
      <c r="L449" s="2"/>
      <c r="M449" s="12"/>
      <c r="N449" s="2"/>
      <c r="O449" s="2"/>
      <c r="P449" s="2"/>
      <c r="Q449" s="2"/>
      <c r="R449" s="2"/>
      <c r="S449" s="2"/>
      <c r="T449" s="2"/>
      <c r="U449" s="2"/>
      <c r="V449" s="2"/>
      <c r="W449" s="2"/>
      <c r="X449" s="2"/>
      <c r="Y449" s="2"/>
      <c r="Z449" s="2"/>
      <c r="AA449" s="2"/>
      <c r="AB449" s="2"/>
    </row>
    <row r="450" spans="3:28" ht="12.75" customHeight="1" x14ac:dyDescent="0.25">
      <c r="C450" s="5"/>
      <c r="D450" s="6"/>
      <c r="E450" s="10"/>
      <c r="F450" s="7"/>
      <c r="G450" s="2"/>
      <c r="H450" s="2"/>
      <c r="I450" s="2"/>
      <c r="J450" s="2"/>
      <c r="K450" s="2"/>
      <c r="L450" s="2"/>
      <c r="M450" s="12"/>
      <c r="N450" s="2"/>
      <c r="O450" s="2"/>
      <c r="P450" s="2"/>
      <c r="Q450" s="2"/>
      <c r="R450" s="2"/>
      <c r="S450" s="2"/>
      <c r="T450" s="2"/>
      <c r="U450" s="2"/>
      <c r="V450" s="2"/>
      <c r="W450" s="2"/>
      <c r="X450" s="2"/>
      <c r="Y450" s="2"/>
      <c r="Z450" s="2"/>
      <c r="AA450" s="2"/>
      <c r="AB450" s="2"/>
    </row>
    <row r="451" spans="3:28" ht="12.75" customHeight="1" x14ac:dyDescent="0.25">
      <c r="C451" s="5"/>
      <c r="D451" s="6"/>
      <c r="E451" s="10"/>
      <c r="F451" s="7"/>
      <c r="G451" s="2"/>
      <c r="H451" s="2"/>
      <c r="I451" s="2"/>
      <c r="J451" s="2"/>
      <c r="K451" s="2"/>
      <c r="L451" s="2"/>
      <c r="M451" s="12"/>
      <c r="N451" s="2"/>
      <c r="O451" s="2"/>
      <c r="P451" s="2"/>
      <c r="Q451" s="2"/>
      <c r="R451" s="2"/>
      <c r="S451" s="2"/>
      <c r="T451" s="2"/>
      <c r="U451" s="2"/>
      <c r="V451" s="2"/>
      <c r="W451" s="2"/>
      <c r="X451" s="2"/>
      <c r="Y451" s="2"/>
      <c r="Z451" s="2"/>
      <c r="AA451" s="2"/>
      <c r="AB451" s="2"/>
    </row>
    <row r="452" spans="3:28" ht="12.75" customHeight="1" x14ac:dyDescent="0.25">
      <c r="C452" s="5"/>
      <c r="D452" s="6"/>
      <c r="E452" s="10"/>
      <c r="F452" s="7"/>
      <c r="G452" s="2"/>
      <c r="H452" s="2"/>
      <c r="I452" s="2"/>
      <c r="J452" s="2"/>
      <c r="K452" s="2"/>
      <c r="L452" s="2"/>
      <c r="M452" s="12"/>
      <c r="N452" s="2"/>
      <c r="O452" s="2"/>
      <c r="P452" s="2"/>
      <c r="Q452" s="2"/>
      <c r="R452" s="2"/>
      <c r="S452" s="2"/>
      <c r="T452" s="2"/>
      <c r="U452" s="2"/>
      <c r="V452" s="2"/>
      <c r="W452" s="2"/>
      <c r="X452" s="2"/>
      <c r="Y452" s="2"/>
      <c r="Z452" s="2"/>
      <c r="AA452" s="2"/>
      <c r="AB452" s="2"/>
    </row>
    <row r="453" spans="3:28" ht="12.75" customHeight="1" x14ac:dyDescent="0.25">
      <c r="C453" s="5"/>
      <c r="D453" s="6"/>
      <c r="E453" s="10"/>
      <c r="F453" s="7"/>
      <c r="G453" s="2"/>
      <c r="H453" s="2"/>
      <c r="I453" s="2"/>
      <c r="J453" s="2"/>
      <c r="K453" s="2"/>
      <c r="L453" s="2"/>
      <c r="M453" s="12"/>
      <c r="N453" s="2"/>
      <c r="O453" s="2"/>
      <c r="P453" s="2"/>
      <c r="Q453" s="2"/>
      <c r="R453" s="2"/>
      <c r="S453" s="2"/>
      <c r="T453" s="2"/>
      <c r="U453" s="2"/>
      <c r="V453" s="2"/>
      <c r="W453" s="2"/>
      <c r="X453" s="2"/>
      <c r="Y453" s="2"/>
      <c r="Z453" s="2"/>
      <c r="AA453" s="2"/>
      <c r="AB453" s="2"/>
    </row>
    <row r="454" spans="3:28" ht="12.75" customHeight="1" x14ac:dyDescent="0.25">
      <c r="C454" s="5"/>
      <c r="D454" s="6"/>
      <c r="E454" s="10"/>
      <c r="F454" s="7"/>
      <c r="G454" s="2"/>
      <c r="H454" s="2"/>
      <c r="I454" s="2"/>
      <c r="J454" s="2"/>
      <c r="K454" s="2"/>
      <c r="L454" s="2"/>
      <c r="M454" s="12"/>
      <c r="N454" s="2"/>
      <c r="O454" s="2"/>
      <c r="P454" s="2"/>
      <c r="Q454" s="2"/>
      <c r="R454" s="2"/>
      <c r="S454" s="2"/>
      <c r="T454" s="2"/>
      <c r="U454" s="2"/>
      <c r="V454" s="2"/>
      <c r="W454" s="2"/>
      <c r="X454" s="2"/>
      <c r="Y454" s="2"/>
      <c r="Z454" s="2"/>
      <c r="AA454" s="2"/>
      <c r="AB454" s="2"/>
    </row>
    <row r="455" spans="3:28" ht="12.75" customHeight="1" x14ac:dyDescent="0.25">
      <c r="C455" s="5"/>
      <c r="D455" s="6"/>
      <c r="E455" s="10"/>
      <c r="F455" s="7"/>
      <c r="G455" s="2"/>
      <c r="H455" s="2"/>
      <c r="I455" s="2"/>
      <c r="J455" s="2"/>
      <c r="K455" s="2"/>
      <c r="L455" s="2"/>
      <c r="M455" s="12"/>
      <c r="N455" s="2"/>
      <c r="O455" s="2"/>
      <c r="P455" s="2"/>
      <c r="Q455" s="2"/>
      <c r="R455" s="2"/>
      <c r="S455" s="2"/>
      <c r="T455" s="2"/>
      <c r="U455" s="2"/>
      <c r="V455" s="2"/>
      <c r="W455" s="2"/>
      <c r="X455" s="2"/>
      <c r="Y455" s="2"/>
      <c r="Z455" s="2"/>
      <c r="AA455" s="2"/>
      <c r="AB455" s="2"/>
    </row>
    <row r="456" spans="3:28" ht="12.75" customHeight="1" x14ac:dyDescent="0.25">
      <c r="C456" s="5"/>
      <c r="D456" s="6"/>
      <c r="E456" s="10"/>
      <c r="F456" s="7"/>
      <c r="G456" s="2"/>
      <c r="H456" s="2"/>
      <c r="I456" s="2"/>
      <c r="J456" s="2"/>
      <c r="K456" s="2"/>
      <c r="L456" s="2"/>
      <c r="M456" s="12"/>
      <c r="N456" s="2"/>
      <c r="O456" s="2"/>
      <c r="P456" s="2"/>
      <c r="Q456" s="2"/>
      <c r="R456" s="2"/>
      <c r="S456" s="2"/>
      <c r="T456" s="2"/>
      <c r="U456" s="2"/>
      <c r="V456" s="2"/>
      <c r="W456" s="2"/>
      <c r="X456" s="2"/>
      <c r="Y456" s="2"/>
      <c r="Z456" s="2"/>
      <c r="AA456" s="2"/>
      <c r="AB456" s="2"/>
    </row>
    <row r="457" spans="3:28" ht="12.75" customHeight="1" x14ac:dyDescent="0.25">
      <c r="C457" s="5"/>
      <c r="D457" s="6"/>
      <c r="E457" s="10"/>
      <c r="F457" s="7"/>
      <c r="G457" s="2"/>
      <c r="H457" s="2"/>
      <c r="I457" s="2"/>
      <c r="J457" s="2"/>
      <c r="K457" s="2"/>
      <c r="L457" s="2"/>
      <c r="M457" s="12"/>
      <c r="N457" s="2"/>
      <c r="O457" s="2"/>
      <c r="P457" s="2"/>
      <c r="Q457" s="2"/>
      <c r="R457" s="2"/>
      <c r="S457" s="2"/>
      <c r="T457" s="2"/>
      <c r="U457" s="2"/>
      <c r="V457" s="2"/>
      <c r="W457" s="2"/>
      <c r="X457" s="2"/>
      <c r="Y457" s="2"/>
      <c r="Z457" s="2"/>
      <c r="AA457" s="2"/>
      <c r="AB457" s="2"/>
    </row>
    <row r="458" spans="3:28" ht="12.75" customHeight="1" x14ac:dyDescent="0.25">
      <c r="C458" s="5"/>
      <c r="D458" s="6"/>
      <c r="E458" s="10"/>
      <c r="F458" s="7"/>
      <c r="G458" s="2"/>
      <c r="H458" s="2"/>
      <c r="I458" s="2"/>
      <c r="J458" s="2"/>
      <c r="K458" s="2"/>
      <c r="L458" s="2"/>
      <c r="M458" s="12"/>
      <c r="N458" s="2"/>
      <c r="O458" s="2"/>
      <c r="P458" s="2"/>
      <c r="Q458" s="2"/>
      <c r="R458" s="2"/>
      <c r="S458" s="2"/>
      <c r="T458" s="2"/>
      <c r="U458" s="2"/>
      <c r="V458" s="2"/>
      <c r="W458" s="2"/>
      <c r="X458" s="2"/>
      <c r="Y458" s="2"/>
      <c r="Z458" s="2"/>
      <c r="AA458" s="2"/>
      <c r="AB458" s="2"/>
    </row>
    <row r="459" spans="3:28" ht="12.75" customHeight="1" x14ac:dyDescent="0.25">
      <c r="C459" s="5"/>
      <c r="D459" s="6"/>
      <c r="E459" s="10"/>
      <c r="F459" s="7"/>
      <c r="G459" s="2"/>
      <c r="H459" s="2"/>
      <c r="I459" s="2"/>
      <c r="J459" s="2"/>
      <c r="K459" s="2"/>
      <c r="L459" s="2"/>
      <c r="M459" s="12"/>
      <c r="N459" s="2"/>
      <c r="O459" s="2"/>
      <c r="P459" s="2"/>
      <c r="Q459" s="2"/>
      <c r="R459" s="2"/>
      <c r="S459" s="2"/>
      <c r="T459" s="2"/>
      <c r="U459" s="2"/>
      <c r="V459" s="2"/>
      <c r="W459" s="2"/>
      <c r="X459" s="2"/>
      <c r="Y459" s="2"/>
      <c r="Z459" s="2"/>
      <c r="AA459" s="2"/>
      <c r="AB459" s="2"/>
    </row>
    <row r="460" spans="3:28" ht="12.75" customHeight="1" x14ac:dyDescent="0.25">
      <c r="C460" s="5"/>
      <c r="D460" s="6"/>
      <c r="E460" s="10"/>
      <c r="F460" s="7"/>
      <c r="G460" s="2"/>
      <c r="H460" s="2"/>
      <c r="I460" s="2"/>
      <c r="J460" s="2"/>
      <c r="K460" s="2"/>
      <c r="L460" s="2"/>
      <c r="M460" s="12"/>
      <c r="N460" s="2"/>
      <c r="O460" s="2"/>
      <c r="P460" s="2"/>
      <c r="Q460" s="2"/>
      <c r="R460" s="2"/>
      <c r="S460" s="2"/>
      <c r="T460" s="2"/>
      <c r="U460" s="2"/>
      <c r="V460" s="2"/>
      <c r="W460" s="2"/>
      <c r="X460" s="2"/>
      <c r="Y460" s="2"/>
      <c r="Z460" s="2"/>
      <c r="AA460" s="2"/>
      <c r="AB460" s="2"/>
    </row>
    <row r="461" spans="3:28" ht="12.75" customHeight="1" x14ac:dyDescent="0.25">
      <c r="C461" s="5"/>
      <c r="D461" s="6"/>
      <c r="E461" s="10"/>
      <c r="F461" s="7"/>
      <c r="G461" s="2"/>
      <c r="H461" s="2"/>
      <c r="I461" s="2"/>
      <c r="J461" s="2"/>
      <c r="K461" s="2"/>
      <c r="L461" s="2"/>
      <c r="M461" s="12"/>
      <c r="N461" s="2"/>
      <c r="O461" s="2"/>
      <c r="P461" s="2"/>
      <c r="Q461" s="2"/>
      <c r="R461" s="2"/>
      <c r="S461" s="2"/>
      <c r="T461" s="2"/>
      <c r="U461" s="2"/>
      <c r="V461" s="2"/>
      <c r="W461" s="2"/>
      <c r="X461" s="2"/>
      <c r="Y461" s="2"/>
      <c r="Z461" s="2"/>
      <c r="AA461" s="2"/>
      <c r="AB461" s="2"/>
    </row>
    <row r="462" spans="3:28" ht="12.75" customHeight="1" x14ac:dyDescent="0.25">
      <c r="C462" s="5"/>
      <c r="D462" s="6"/>
      <c r="E462" s="10"/>
      <c r="F462" s="7"/>
      <c r="G462" s="2"/>
      <c r="H462" s="2"/>
      <c r="I462" s="2"/>
      <c r="J462" s="2"/>
      <c r="K462" s="2"/>
      <c r="L462" s="2"/>
      <c r="M462" s="12"/>
      <c r="N462" s="2"/>
      <c r="O462" s="2"/>
      <c r="P462" s="2"/>
      <c r="Q462" s="2"/>
      <c r="R462" s="2"/>
      <c r="S462" s="2"/>
      <c r="T462" s="2"/>
      <c r="U462" s="2"/>
      <c r="V462" s="2"/>
      <c r="W462" s="2"/>
      <c r="X462" s="2"/>
      <c r="Y462" s="2"/>
      <c r="Z462" s="2"/>
      <c r="AA462" s="2"/>
      <c r="AB462" s="2"/>
    </row>
    <row r="463" spans="3:28" ht="12.75" customHeight="1" x14ac:dyDescent="0.25">
      <c r="C463" s="5"/>
      <c r="D463" s="6"/>
      <c r="E463" s="10"/>
      <c r="F463" s="7"/>
      <c r="G463" s="2"/>
      <c r="H463" s="2"/>
      <c r="I463" s="2"/>
      <c r="J463" s="2"/>
      <c r="K463" s="2"/>
      <c r="L463" s="2"/>
      <c r="M463" s="12"/>
      <c r="N463" s="2"/>
      <c r="O463" s="2"/>
      <c r="P463" s="2"/>
      <c r="Q463" s="2"/>
      <c r="R463" s="2"/>
      <c r="S463" s="2"/>
      <c r="T463" s="2"/>
      <c r="U463" s="2"/>
      <c r="V463" s="2"/>
      <c r="W463" s="2"/>
      <c r="X463" s="2"/>
      <c r="Y463" s="2"/>
      <c r="Z463" s="2"/>
      <c r="AA463" s="2"/>
      <c r="AB463" s="2"/>
    </row>
    <row r="464" spans="3:28" ht="12.75" customHeight="1" x14ac:dyDescent="0.25">
      <c r="C464" s="5"/>
      <c r="D464" s="6"/>
      <c r="E464" s="10"/>
      <c r="F464" s="7"/>
      <c r="G464" s="2"/>
      <c r="H464" s="2"/>
      <c r="I464" s="2"/>
      <c r="J464" s="2"/>
      <c r="K464" s="2"/>
      <c r="L464" s="2"/>
      <c r="M464" s="12"/>
      <c r="N464" s="2"/>
      <c r="O464" s="2"/>
      <c r="P464" s="2"/>
      <c r="Q464" s="2"/>
      <c r="R464" s="2"/>
      <c r="S464" s="2"/>
      <c r="T464" s="2"/>
      <c r="U464" s="2"/>
      <c r="V464" s="2"/>
      <c r="W464" s="2"/>
      <c r="X464" s="2"/>
      <c r="Y464" s="2"/>
      <c r="Z464" s="2"/>
      <c r="AA464" s="2"/>
      <c r="AB464" s="2"/>
    </row>
    <row r="465" spans="3:28" ht="12.75" customHeight="1" x14ac:dyDescent="0.25">
      <c r="C465" s="5"/>
      <c r="D465" s="6"/>
      <c r="E465" s="10"/>
      <c r="F465" s="7"/>
      <c r="G465" s="2"/>
      <c r="H465" s="2"/>
      <c r="I465" s="2"/>
      <c r="J465" s="2"/>
      <c r="K465" s="2"/>
      <c r="L465" s="2"/>
      <c r="M465" s="12"/>
      <c r="N465" s="2"/>
      <c r="O465" s="2"/>
      <c r="P465" s="2"/>
      <c r="Q465" s="2"/>
      <c r="R465" s="2"/>
      <c r="S465" s="2"/>
      <c r="T465" s="2"/>
      <c r="U465" s="2"/>
      <c r="V465" s="2"/>
      <c r="W465" s="2"/>
      <c r="X465" s="2"/>
      <c r="Y465" s="2"/>
      <c r="Z465" s="2"/>
      <c r="AA465" s="2"/>
      <c r="AB465" s="2"/>
    </row>
    <row r="466" spans="3:28" ht="12.75" customHeight="1" x14ac:dyDescent="0.25">
      <c r="C466" s="5"/>
      <c r="D466" s="6"/>
      <c r="E466" s="10"/>
      <c r="F466" s="7"/>
      <c r="G466" s="2"/>
      <c r="H466" s="2"/>
      <c r="I466" s="2"/>
      <c r="J466" s="2"/>
      <c r="K466" s="2"/>
      <c r="L466" s="2"/>
      <c r="M466" s="12"/>
      <c r="N466" s="2"/>
      <c r="O466" s="2"/>
      <c r="P466" s="2"/>
      <c r="Q466" s="2"/>
      <c r="R466" s="2"/>
      <c r="S466" s="2"/>
      <c r="T466" s="2"/>
      <c r="U466" s="2"/>
      <c r="V466" s="2"/>
      <c r="W466" s="2"/>
      <c r="X466" s="2"/>
      <c r="Y466" s="2"/>
      <c r="Z466" s="2"/>
      <c r="AA466" s="2"/>
      <c r="AB466" s="2"/>
    </row>
    <row r="467" spans="3:28" ht="12.75" customHeight="1" x14ac:dyDescent="0.25">
      <c r="C467" s="5"/>
      <c r="D467" s="6"/>
      <c r="E467" s="10"/>
      <c r="F467" s="7"/>
      <c r="G467" s="2"/>
      <c r="H467" s="2"/>
      <c r="I467" s="2"/>
      <c r="J467" s="2"/>
      <c r="K467" s="2"/>
      <c r="L467" s="2"/>
      <c r="M467" s="12"/>
      <c r="N467" s="2"/>
      <c r="O467" s="2"/>
      <c r="P467" s="2"/>
      <c r="Q467" s="2"/>
      <c r="R467" s="2"/>
      <c r="S467" s="2"/>
      <c r="T467" s="2"/>
      <c r="U467" s="2"/>
      <c r="V467" s="2"/>
      <c r="W467" s="2"/>
      <c r="X467" s="2"/>
      <c r="Y467" s="2"/>
      <c r="Z467" s="2"/>
      <c r="AA467" s="2"/>
      <c r="AB467" s="2"/>
    </row>
    <row r="468" spans="3:28" ht="12.75" customHeight="1" x14ac:dyDescent="0.25">
      <c r="C468" s="5"/>
      <c r="D468" s="6"/>
      <c r="E468" s="10"/>
      <c r="F468" s="7"/>
      <c r="G468" s="2"/>
      <c r="H468" s="2"/>
      <c r="I468" s="2"/>
      <c r="J468" s="2"/>
      <c r="K468" s="2"/>
      <c r="L468" s="2"/>
      <c r="M468" s="12"/>
      <c r="N468" s="2"/>
      <c r="O468" s="2"/>
      <c r="P468" s="2"/>
      <c r="Q468" s="2"/>
      <c r="R468" s="2"/>
      <c r="S468" s="2"/>
      <c r="T468" s="2"/>
      <c r="U468" s="2"/>
      <c r="V468" s="2"/>
      <c r="W468" s="2"/>
      <c r="X468" s="2"/>
      <c r="Y468" s="2"/>
      <c r="Z468" s="2"/>
      <c r="AA468" s="2"/>
      <c r="AB468" s="2"/>
    </row>
    <row r="469" spans="3:28" ht="12.75" customHeight="1" x14ac:dyDescent="0.25">
      <c r="C469" s="5"/>
      <c r="D469" s="6"/>
      <c r="E469" s="10"/>
      <c r="F469" s="7"/>
      <c r="G469" s="2"/>
      <c r="H469" s="2"/>
      <c r="I469" s="2"/>
      <c r="J469" s="2"/>
      <c r="K469" s="2"/>
      <c r="L469" s="2"/>
      <c r="M469" s="12"/>
      <c r="N469" s="2"/>
      <c r="O469" s="2"/>
      <c r="P469" s="2"/>
      <c r="Q469" s="2"/>
      <c r="R469" s="2"/>
      <c r="S469" s="2"/>
      <c r="T469" s="2"/>
      <c r="U469" s="2"/>
      <c r="V469" s="2"/>
      <c r="W469" s="2"/>
      <c r="X469" s="2"/>
      <c r="Y469" s="2"/>
      <c r="Z469" s="2"/>
      <c r="AA469" s="2"/>
      <c r="AB469" s="2"/>
    </row>
    <row r="470" spans="3:28" ht="12.75" customHeight="1" x14ac:dyDescent="0.25">
      <c r="C470" s="5"/>
      <c r="D470" s="6"/>
      <c r="E470" s="10"/>
      <c r="F470" s="7"/>
      <c r="G470" s="2"/>
      <c r="H470" s="2"/>
      <c r="I470" s="2"/>
      <c r="J470" s="2"/>
      <c r="K470" s="2"/>
      <c r="L470" s="2"/>
      <c r="M470" s="12"/>
      <c r="N470" s="2"/>
      <c r="O470" s="2"/>
      <c r="P470" s="2"/>
      <c r="Q470" s="2"/>
      <c r="R470" s="2"/>
      <c r="S470" s="2"/>
      <c r="T470" s="2"/>
      <c r="U470" s="2"/>
      <c r="V470" s="2"/>
      <c r="W470" s="2"/>
      <c r="X470" s="2"/>
      <c r="Y470" s="2"/>
      <c r="Z470" s="2"/>
      <c r="AA470" s="2"/>
      <c r="AB470" s="2"/>
    </row>
    <row r="471" spans="3:28" ht="12.75" customHeight="1" x14ac:dyDescent="0.25">
      <c r="C471" s="5"/>
      <c r="D471" s="6"/>
      <c r="E471" s="10"/>
      <c r="F471" s="7"/>
      <c r="G471" s="2"/>
      <c r="H471" s="2"/>
      <c r="I471" s="2"/>
      <c r="J471" s="2"/>
      <c r="K471" s="2"/>
      <c r="L471" s="2"/>
      <c r="M471" s="12"/>
      <c r="N471" s="2"/>
      <c r="O471" s="2"/>
      <c r="P471" s="2"/>
      <c r="Q471" s="2"/>
      <c r="R471" s="2"/>
      <c r="S471" s="2"/>
      <c r="T471" s="2"/>
      <c r="U471" s="2"/>
      <c r="V471" s="2"/>
      <c r="W471" s="2"/>
      <c r="X471" s="2"/>
      <c r="Y471" s="2"/>
      <c r="Z471" s="2"/>
      <c r="AA471" s="2"/>
      <c r="AB471" s="2"/>
    </row>
    <row r="472" spans="3:28" ht="12.75" customHeight="1" x14ac:dyDescent="0.25">
      <c r="C472" s="5"/>
      <c r="D472" s="6"/>
      <c r="E472" s="10"/>
      <c r="F472" s="7"/>
      <c r="G472" s="2"/>
      <c r="H472" s="2"/>
      <c r="I472" s="2"/>
      <c r="J472" s="2"/>
      <c r="K472" s="2"/>
      <c r="L472" s="2"/>
      <c r="M472" s="12"/>
      <c r="N472" s="2"/>
      <c r="O472" s="2"/>
      <c r="P472" s="2"/>
      <c r="Q472" s="2"/>
      <c r="R472" s="2"/>
      <c r="S472" s="2"/>
      <c r="T472" s="2"/>
      <c r="U472" s="2"/>
      <c r="V472" s="2"/>
      <c r="W472" s="2"/>
      <c r="X472" s="2"/>
      <c r="Y472" s="2"/>
      <c r="Z472" s="2"/>
      <c r="AA472" s="2"/>
      <c r="AB472" s="2"/>
    </row>
    <row r="473" spans="3:28" ht="12.75" customHeight="1" x14ac:dyDescent="0.25">
      <c r="C473" s="5"/>
      <c r="D473" s="6"/>
      <c r="E473" s="10"/>
      <c r="F473" s="7"/>
      <c r="G473" s="2"/>
      <c r="H473" s="2"/>
      <c r="I473" s="2"/>
      <c r="J473" s="2"/>
      <c r="K473" s="2"/>
      <c r="L473" s="2"/>
      <c r="M473" s="12"/>
      <c r="N473" s="2"/>
      <c r="O473" s="2"/>
      <c r="P473" s="2"/>
      <c r="Q473" s="2"/>
      <c r="R473" s="2"/>
      <c r="S473" s="2"/>
      <c r="T473" s="2"/>
      <c r="U473" s="2"/>
      <c r="V473" s="2"/>
      <c r="W473" s="2"/>
      <c r="X473" s="2"/>
      <c r="Y473" s="2"/>
      <c r="Z473" s="2"/>
      <c r="AA473" s="2"/>
      <c r="AB473" s="2"/>
    </row>
    <row r="474" spans="3:28" ht="12.75" customHeight="1" x14ac:dyDescent="0.25">
      <c r="C474" s="5"/>
      <c r="D474" s="6"/>
      <c r="E474" s="10"/>
      <c r="F474" s="7"/>
      <c r="G474" s="2"/>
      <c r="H474" s="2"/>
      <c r="I474" s="2"/>
      <c r="J474" s="2"/>
      <c r="K474" s="2"/>
      <c r="L474" s="2"/>
      <c r="M474" s="12"/>
      <c r="N474" s="2"/>
      <c r="O474" s="2"/>
      <c r="P474" s="2"/>
      <c r="Q474" s="2"/>
      <c r="R474" s="2"/>
      <c r="S474" s="2"/>
      <c r="T474" s="2"/>
      <c r="U474" s="2"/>
      <c r="V474" s="2"/>
      <c r="W474" s="2"/>
      <c r="X474" s="2"/>
      <c r="Y474" s="2"/>
      <c r="Z474" s="2"/>
      <c r="AA474" s="2"/>
      <c r="AB474" s="2"/>
    </row>
    <row r="475" spans="3:28" ht="12.75" customHeight="1" x14ac:dyDescent="0.25">
      <c r="C475" s="5"/>
      <c r="D475" s="6"/>
      <c r="E475" s="10"/>
      <c r="F475" s="7"/>
      <c r="G475" s="2"/>
      <c r="H475" s="2"/>
      <c r="I475" s="2"/>
      <c r="J475" s="2"/>
      <c r="K475" s="2"/>
      <c r="L475" s="2"/>
      <c r="M475" s="12"/>
      <c r="N475" s="2"/>
      <c r="O475" s="2"/>
      <c r="P475" s="2"/>
      <c r="Q475" s="2"/>
      <c r="R475" s="2"/>
      <c r="S475" s="2"/>
      <c r="T475" s="2"/>
      <c r="U475" s="2"/>
      <c r="V475" s="2"/>
      <c r="W475" s="2"/>
      <c r="X475" s="2"/>
      <c r="Y475" s="2"/>
      <c r="Z475" s="2"/>
      <c r="AA475" s="2"/>
      <c r="AB475" s="2"/>
    </row>
    <row r="476" spans="3:28" ht="12.75" customHeight="1" x14ac:dyDescent="0.25">
      <c r="C476" s="5"/>
      <c r="D476" s="6"/>
      <c r="E476" s="10"/>
      <c r="F476" s="7"/>
      <c r="G476" s="2"/>
      <c r="H476" s="2"/>
      <c r="I476" s="2"/>
      <c r="J476" s="2"/>
      <c r="K476" s="2"/>
      <c r="L476" s="2"/>
      <c r="M476" s="12"/>
      <c r="N476" s="2"/>
      <c r="O476" s="2"/>
      <c r="P476" s="2"/>
      <c r="Q476" s="2"/>
      <c r="R476" s="2"/>
      <c r="S476" s="2"/>
      <c r="T476" s="2"/>
      <c r="U476" s="2"/>
      <c r="V476" s="2"/>
      <c r="W476" s="2"/>
      <c r="X476" s="2"/>
      <c r="Y476" s="2"/>
      <c r="Z476" s="2"/>
      <c r="AA476" s="2"/>
      <c r="AB476" s="2"/>
    </row>
    <row r="477" spans="3:28" ht="12.75" customHeight="1" x14ac:dyDescent="0.25">
      <c r="C477" s="5"/>
      <c r="D477" s="6"/>
      <c r="E477" s="10"/>
      <c r="F477" s="7"/>
      <c r="G477" s="2"/>
      <c r="H477" s="2"/>
      <c r="I477" s="2"/>
      <c r="J477" s="2"/>
      <c r="K477" s="2"/>
      <c r="L477" s="2"/>
      <c r="M477" s="12"/>
      <c r="N477" s="2"/>
      <c r="O477" s="2"/>
      <c r="P477" s="2"/>
      <c r="Q477" s="2"/>
      <c r="R477" s="2"/>
      <c r="S477" s="2"/>
      <c r="T477" s="2"/>
      <c r="U477" s="2"/>
      <c r="V477" s="2"/>
      <c r="W477" s="2"/>
      <c r="X477" s="2"/>
      <c r="Y477" s="2"/>
      <c r="Z477" s="2"/>
      <c r="AA477" s="2"/>
      <c r="AB477" s="2"/>
    </row>
    <row r="478" spans="3:28" ht="12.75" customHeight="1" x14ac:dyDescent="0.25">
      <c r="C478" s="5"/>
      <c r="D478" s="6"/>
      <c r="E478" s="10"/>
      <c r="F478" s="7"/>
      <c r="G478" s="2"/>
      <c r="H478" s="2"/>
      <c r="I478" s="2"/>
      <c r="J478" s="2"/>
      <c r="K478" s="2"/>
      <c r="L478" s="2"/>
      <c r="M478" s="12"/>
      <c r="N478" s="2"/>
      <c r="O478" s="2"/>
      <c r="P478" s="2"/>
      <c r="Q478" s="2"/>
      <c r="R478" s="2"/>
      <c r="S478" s="2"/>
      <c r="T478" s="2"/>
      <c r="U478" s="2"/>
      <c r="V478" s="2"/>
      <c r="W478" s="2"/>
      <c r="X478" s="2"/>
      <c r="Y478" s="2"/>
      <c r="Z478" s="2"/>
      <c r="AA478" s="2"/>
      <c r="AB478" s="2"/>
    </row>
    <row r="479" spans="3:28" ht="12.75" customHeight="1" x14ac:dyDescent="0.25">
      <c r="C479" s="5"/>
      <c r="D479" s="6"/>
      <c r="E479" s="10"/>
      <c r="F479" s="7"/>
      <c r="G479" s="2"/>
      <c r="H479" s="2"/>
      <c r="I479" s="2"/>
      <c r="J479" s="2"/>
      <c r="K479" s="2"/>
      <c r="L479" s="2"/>
      <c r="M479" s="12"/>
      <c r="N479" s="2"/>
      <c r="O479" s="2"/>
      <c r="P479" s="2"/>
      <c r="Q479" s="2"/>
      <c r="R479" s="2"/>
      <c r="S479" s="2"/>
      <c r="T479" s="2"/>
      <c r="U479" s="2"/>
      <c r="V479" s="2"/>
      <c r="W479" s="2"/>
      <c r="X479" s="2"/>
      <c r="Y479" s="2"/>
      <c r="Z479" s="2"/>
      <c r="AA479" s="2"/>
      <c r="AB479" s="2"/>
    </row>
    <row r="480" spans="3:28" ht="12.75" customHeight="1" x14ac:dyDescent="0.25">
      <c r="C480" s="5"/>
      <c r="D480" s="6"/>
      <c r="E480" s="10"/>
      <c r="F480" s="7"/>
      <c r="G480" s="2"/>
      <c r="H480" s="2"/>
      <c r="I480" s="2"/>
      <c r="J480" s="2"/>
      <c r="K480" s="2"/>
      <c r="L480" s="2"/>
      <c r="M480" s="12"/>
      <c r="N480" s="2"/>
      <c r="O480" s="2"/>
      <c r="P480" s="2"/>
      <c r="Q480" s="2"/>
      <c r="R480" s="2"/>
      <c r="S480" s="2"/>
      <c r="T480" s="2"/>
      <c r="U480" s="2"/>
      <c r="V480" s="2"/>
      <c r="W480" s="2"/>
      <c r="X480" s="2"/>
      <c r="Y480" s="2"/>
      <c r="Z480" s="2"/>
      <c r="AA480" s="2"/>
      <c r="AB480" s="2"/>
    </row>
    <row r="481" spans="3:28" ht="12.75" customHeight="1" x14ac:dyDescent="0.25">
      <c r="C481" s="5"/>
      <c r="D481" s="6"/>
      <c r="E481" s="10"/>
      <c r="F481" s="7"/>
      <c r="G481" s="2"/>
      <c r="H481" s="2"/>
      <c r="I481" s="2"/>
      <c r="J481" s="2"/>
      <c r="K481" s="2"/>
      <c r="L481" s="2"/>
      <c r="M481" s="12"/>
      <c r="N481" s="2"/>
      <c r="O481" s="2"/>
      <c r="P481" s="2"/>
      <c r="Q481" s="2"/>
      <c r="R481" s="2"/>
      <c r="S481" s="2"/>
      <c r="T481" s="2"/>
      <c r="U481" s="2"/>
      <c r="V481" s="2"/>
      <c r="W481" s="2"/>
      <c r="X481" s="2"/>
      <c r="Y481" s="2"/>
      <c r="Z481" s="2"/>
      <c r="AA481" s="2"/>
      <c r="AB481" s="2"/>
    </row>
    <row r="482" spans="3:28" ht="12.75" customHeight="1" x14ac:dyDescent="0.25">
      <c r="C482" s="5"/>
      <c r="D482" s="6"/>
      <c r="E482" s="10"/>
      <c r="F482" s="7"/>
      <c r="G482" s="2"/>
      <c r="H482" s="2"/>
      <c r="I482" s="2"/>
      <c r="J482" s="2"/>
      <c r="K482" s="2"/>
      <c r="L482" s="2"/>
      <c r="M482" s="12"/>
      <c r="N482" s="2"/>
      <c r="O482" s="2"/>
      <c r="P482" s="2"/>
      <c r="Q482" s="2"/>
      <c r="R482" s="2"/>
      <c r="S482" s="2"/>
      <c r="T482" s="2"/>
      <c r="U482" s="2"/>
      <c r="V482" s="2"/>
      <c r="W482" s="2"/>
      <c r="X482" s="2"/>
      <c r="Y482" s="2"/>
      <c r="Z482" s="2"/>
      <c r="AA482" s="2"/>
      <c r="AB482" s="2"/>
    </row>
    <row r="483" spans="3:28" ht="12.75" customHeight="1" x14ac:dyDescent="0.25">
      <c r="C483" s="5"/>
      <c r="D483" s="6"/>
      <c r="E483" s="10"/>
      <c r="F483" s="7"/>
      <c r="G483" s="2"/>
      <c r="H483" s="2"/>
      <c r="I483" s="2"/>
      <c r="J483" s="2"/>
      <c r="K483" s="2"/>
      <c r="L483" s="2"/>
      <c r="M483" s="12"/>
      <c r="N483" s="2"/>
      <c r="O483" s="2"/>
      <c r="P483" s="2"/>
      <c r="Q483" s="2"/>
      <c r="R483" s="2"/>
      <c r="S483" s="2"/>
      <c r="T483" s="2"/>
      <c r="U483" s="2"/>
      <c r="V483" s="2"/>
      <c r="W483" s="2"/>
      <c r="X483" s="2"/>
      <c r="Y483" s="2"/>
      <c r="Z483" s="2"/>
      <c r="AA483" s="2"/>
      <c r="AB483" s="2"/>
    </row>
    <row r="484" spans="3:28" ht="12.75" customHeight="1" x14ac:dyDescent="0.25">
      <c r="C484" s="5"/>
      <c r="D484" s="6"/>
      <c r="E484" s="10"/>
      <c r="F484" s="7"/>
      <c r="G484" s="2"/>
      <c r="H484" s="2"/>
      <c r="I484" s="2"/>
      <c r="J484" s="2"/>
      <c r="K484" s="2"/>
      <c r="L484" s="2"/>
      <c r="M484" s="12"/>
      <c r="N484" s="2"/>
      <c r="O484" s="2"/>
      <c r="P484" s="2"/>
      <c r="Q484" s="2"/>
      <c r="R484" s="2"/>
      <c r="S484" s="2"/>
      <c r="T484" s="2"/>
      <c r="U484" s="2"/>
      <c r="V484" s="2"/>
      <c r="W484" s="2"/>
      <c r="X484" s="2"/>
      <c r="Y484" s="2"/>
      <c r="Z484" s="2"/>
      <c r="AA484" s="2"/>
      <c r="AB484" s="2"/>
    </row>
    <row r="485" spans="3:28" ht="12.75" customHeight="1" x14ac:dyDescent="0.25">
      <c r="C485" s="5"/>
      <c r="D485" s="6"/>
      <c r="E485" s="10"/>
      <c r="F485" s="7"/>
      <c r="G485" s="2"/>
      <c r="H485" s="2"/>
      <c r="I485" s="2"/>
      <c r="J485" s="2"/>
      <c r="K485" s="2"/>
      <c r="L485" s="2"/>
      <c r="M485" s="12"/>
      <c r="N485" s="2"/>
      <c r="O485" s="2"/>
      <c r="P485" s="2"/>
      <c r="Q485" s="2"/>
      <c r="R485" s="2"/>
      <c r="S485" s="2"/>
      <c r="T485" s="2"/>
      <c r="U485" s="2"/>
      <c r="V485" s="2"/>
      <c r="W485" s="2"/>
      <c r="X485" s="2"/>
      <c r="Y485" s="2"/>
      <c r="Z485" s="2"/>
      <c r="AA485" s="2"/>
      <c r="AB485" s="2"/>
    </row>
    <row r="486" spans="3:28" ht="12.75" customHeight="1" x14ac:dyDescent="0.25">
      <c r="C486" s="5"/>
      <c r="D486" s="6"/>
      <c r="E486" s="10"/>
      <c r="F486" s="7"/>
      <c r="G486" s="2"/>
      <c r="H486" s="2"/>
      <c r="I486" s="2"/>
      <c r="J486" s="2"/>
      <c r="K486" s="2"/>
      <c r="L486" s="2"/>
      <c r="M486" s="12"/>
      <c r="N486" s="2"/>
      <c r="O486" s="2"/>
      <c r="P486" s="2"/>
      <c r="Q486" s="2"/>
      <c r="R486" s="2"/>
      <c r="S486" s="2"/>
      <c r="T486" s="2"/>
      <c r="U486" s="2"/>
      <c r="V486" s="2"/>
      <c r="W486" s="2"/>
      <c r="X486" s="2"/>
      <c r="Y486" s="2"/>
      <c r="Z486" s="2"/>
      <c r="AA486" s="2"/>
      <c r="AB486" s="2"/>
    </row>
    <row r="487" spans="3:28" ht="12.75" customHeight="1" x14ac:dyDescent="0.25">
      <c r="C487" s="5"/>
      <c r="D487" s="6"/>
      <c r="E487" s="10"/>
      <c r="F487" s="7"/>
      <c r="G487" s="2"/>
      <c r="H487" s="2"/>
      <c r="I487" s="2"/>
      <c r="J487" s="2"/>
      <c r="K487" s="2"/>
      <c r="L487" s="2"/>
      <c r="M487" s="12"/>
      <c r="N487" s="2"/>
      <c r="O487" s="2"/>
      <c r="P487" s="2"/>
      <c r="Q487" s="2"/>
      <c r="R487" s="2"/>
      <c r="S487" s="2"/>
      <c r="T487" s="2"/>
      <c r="U487" s="2"/>
      <c r="V487" s="2"/>
      <c r="W487" s="2"/>
      <c r="X487" s="2"/>
      <c r="Y487" s="2"/>
      <c r="Z487" s="2"/>
      <c r="AA487" s="2"/>
      <c r="AB487" s="2"/>
    </row>
    <row r="488" spans="3:28" ht="12.75" customHeight="1" x14ac:dyDescent="0.25">
      <c r="C488" s="5"/>
      <c r="D488" s="6"/>
      <c r="E488" s="10"/>
      <c r="F488" s="7"/>
      <c r="G488" s="2"/>
      <c r="H488" s="2"/>
      <c r="I488" s="2"/>
      <c r="J488" s="2"/>
      <c r="K488" s="2"/>
      <c r="L488" s="2"/>
      <c r="M488" s="12"/>
      <c r="N488" s="2"/>
      <c r="O488" s="2"/>
      <c r="P488" s="2"/>
      <c r="Q488" s="2"/>
      <c r="R488" s="2"/>
      <c r="S488" s="2"/>
      <c r="T488" s="2"/>
      <c r="U488" s="2"/>
      <c r="V488" s="2"/>
      <c r="W488" s="2"/>
      <c r="X488" s="2"/>
      <c r="Y488" s="2"/>
      <c r="Z488" s="2"/>
      <c r="AA488" s="2"/>
      <c r="AB488" s="2"/>
    </row>
    <row r="489" spans="3:28" ht="12.75" customHeight="1" x14ac:dyDescent="0.25">
      <c r="C489" s="5"/>
      <c r="D489" s="6"/>
      <c r="E489" s="10"/>
      <c r="F489" s="7"/>
      <c r="G489" s="2"/>
      <c r="H489" s="2"/>
      <c r="I489" s="2"/>
      <c r="J489" s="2"/>
      <c r="K489" s="2"/>
      <c r="L489" s="2"/>
      <c r="M489" s="12"/>
      <c r="N489" s="2"/>
      <c r="O489" s="2"/>
      <c r="P489" s="2"/>
      <c r="Q489" s="2"/>
      <c r="R489" s="2"/>
      <c r="S489" s="2"/>
      <c r="T489" s="2"/>
      <c r="U489" s="2"/>
      <c r="V489" s="2"/>
      <c r="W489" s="2"/>
      <c r="X489" s="2"/>
      <c r="Y489" s="2"/>
      <c r="Z489" s="2"/>
      <c r="AA489" s="2"/>
      <c r="AB489" s="2"/>
    </row>
    <row r="490" spans="3:28" ht="12.75" customHeight="1" x14ac:dyDescent="0.25">
      <c r="C490" s="5"/>
      <c r="D490" s="6"/>
      <c r="E490" s="10"/>
      <c r="F490" s="7"/>
      <c r="G490" s="2"/>
      <c r="H490" s="2"/>
      <c r="I490" s="2"/>
      <c r="J490" s="2"/>
      <c r="K490" s="2"/>
      <c r="L490" s="2"/>
      <c r="M490" s="12"/>
      <c r="N490" s="2"/>
      <c r="O490" s="2"/>
      <c r="P490" s="2"/>
      <c r="Q490" s="2"/>
      <c r="R490" s="2"/>
      <c r="S490" s="2"/>
      <c r="T490" s="2"/>
      <c r="U490" s="2"/>
      <c r="V490" s="2"/>
      <c r="W490" s="2"/>
      <c r="X490" s="2"/>
      <c r="Y490" s="2"/>
      <c r="Z490" s="2"/>
      <c r="AA490" s="2"/>
      <c r="AB490" s="2"/>
    </row>
    <row r="491" spans="3:28" ht="12.75" customHeight="1" x14ac:dyDescent="0.25">
      <c r="C491" s="5"/>
      <c r="D491" s="6"/>
      <c r="E491" s="10"/>
      <c r="F491" s="7"/>
      <c r="G491" s="2"/>
      <c r="H491" s="2"/>
      <c r="I491" s="2"/>
      <c r="J491" s="2"/>
      <c r="K491" s="2"/>
      <c r="L491" s="2"/>
      <c r="M491" s="12"/>
      <c r="N491" s="2"/>
      <c r="O491" s="2"/>
      <c r="P491" s="2"/>
      <c r="Q491" s="2"/>
      <c r="R491" s="2"/>
      <c r="S491" s="2"/>
      <c r="T491" s="2"/>
      <c r="U491" s="2"/>
      <c r="V491" s="2"/>
      <c r="W491" s="2"/>
      <c r="X491" s="2"/>
      <c r="Y491" s="2"/>
      <c r="Z491" s="2"/>
      <c r="AA491" s="2"/>
      <c r="AB491" s="2"/>
    </row>
    <row r="492" spans="3:28" ht="12.75" customHeight="1" x14ac:dyDescent="0.25">
      <c r="C492" s="5"/>
      <c r="D492" s="6"/>
      <c r="E492" s="10"/>
      <c r="F492" s="7"/>
      <c r="G492" s="2"/>
      <c r="H492" s="2"/>
      <c r="I492" s="2"/>
      <c r="J492" s="2"/>
      <c r="K492" s="2"/>
      <c r="L492" s="2"/>
      <c r="M492" s="12"/>
      <c r="N492" s="2"/>
      <c r="O492" s="2"/>
      <c r="P492" s="2"/>
      <c r="Q492" s="2"/>
      <c r="R492" s="2"/>
      <c r="S492" s="2"/>
      <c r="T492" s="2"/>
      <c r="U492" s="2"/>
      <c r="V492" s="2"/>
      <c r="W492" s="2"/>
      <c r="X492" s="2"/>
      <c r="Y492" s="2"/>
      <c r="Z492" s="2"/>
      <c r="AA492" s="2"/>
      <c r="AB492" s="2"/>
    </row>
    <row r="493" spans="3:28" ht="12.75" customHeight="1" x14ac:dyDescent="0.25">
      <c r="C493" s="5"/>
      <c r="D493" s="6"/>
      <c r="E493" s="10"/>
      <c r="F493" s="7"/>
      <c r="G493" s="2"/>
      <c r="H493" s="2"/>
      <c r="I493" s="2"/>
      <c r="J493" s="2"/>
      <c r="K493" s="2"/>
      <c r="L493" s="2"/>
      <c r="M493" s="12"/>
      <c r="N493" s="2"/>
      <c r="O493" s="2"/>
      <c r="P493" s="2"/>
      <c r="Q493" s="2"/>
      <c r="R493" s="2"/>
      <c r="S493" s="2"/>
      <c r="T493" s="2"/>
      <c r="U493" s="2"/>
      <c r="V493" s="2"/>
      <c r="W493" s="2"/>
      <c r="X493" s="2"/>
      <c r="Y493" s="2"/>
      <c r="Z493" s="2"/>
      <c r="AA493" s="2"/>
      <c r="AB493" s="2"/>
    </row>
    <row r="494" spans="3:28" ht="12.75" customHeight="1" x14ac:dyDescent="0.25">
      <c r="C494" s="5"/>
      <c r="D494" s="6"/>
      <c r="E494" s="10"/>
      <c r="F494" s="7"/>
      <c r="G494" s="2"/>
      <c r="H494" s="2"/>
      <c r="I494" s="2"/>
      <c r="J494" s="2"/>
      <c r="K494" s="2"/>
      <c r="L494" s="2"/>
      <c r="M494" s="12"/>
      <c r="N494" s="2"/>
      <c r="O494" s="2"/>
      <c r="P494" s="2"/>
      <c r="Q494" s="2"/>
      <c r="R494" s="2"/>
      <c r="S494" s="2"/>
      <c r="T494" s="2"/>
      <c r="U494" s="2"/>
      <c r="V494" s="2"/>
      <c r="W494" s="2"/>
      <c r="X494" s="2"/>
      <c r="Y494" s="2"/>
      <c r="Z494" s="2"/>
      <c r="AA494" s="2"/>
      <c r="AB494" s="2"/>
    </row>
    <row r="495" spans="3:28" ht="12.75" customHeight="1" x14ac:dyDescent="0.25">
      <c r="C495" s="5"/>
      <c r="D495" s="6"/>
      <c r="E495" s="10"/>
      <c r="F495" s="7"/>
      <c r="G495" s="2"/>
      <c r="H495" s="2"/>
      <c r="I495" s="2"/>
      <c r="J495" s="2"/>
      <c r="K495" s="2"/>
      <c r="L495" s="2"/>
      <c r="M495" s="12"/>
      <c r="N495" s="2"/>
      <c r="O495" s="2"/>
      <c r="P495" s="2"/>
      <c r="Q495" s="2"/>
      <c r="R495" s="2"/>
      <c r="S495" s="2"/>
      <c r="T495" s="2"/>
      <c r="U495" s="2"/>
      <c r="V495" s="2"/>
      <c r="W495" s="2"/>
      <c r="X495" s="2"/>
      <c r="Y495" s="2"/>
      <c r="Z495" s="2"/>
      <c r="AA495" s="2"/>
      <c r="AB495" s="2"/>
    </row>
    <row r="496" spans="3:28" ht="12.75" customHeight="1" x14ac:dyDescent="0.25">
      <c r="C496" s="5"/>
      <c r="D496" s="6"/>
      <c r="E496" s="10"/>
      <c r="F496" s="7"/>
      <c r="G496" s="2"/>
      <c r="H496" s="2"/>
      <c r="I496" s="2"/>
      <c r="J496" s="2"/>
      <c r="K496" s="2"/>
      <c r="L496" s="2"/>
      <c r="M496" s="12"/>
      <c r="N496" s="2"/>
      <c r="O496" s="2"/>
      <c r="P496" s="2"/>
      <c r="Q496" s="2"/>
      <c r="R496" s="2"/>
      <c r="S496" s="2"/>
      <c r="T496" s="2"/>
      <c r="U496" s="2"/>
      <c r="V496" s="2"/>
      <c r="W496" s="2"/>
      <c r="X496" s="2"/>
      <c r="Y496" s="2"/>
      <c r="Z496" s="2"/>
      <c r="AA496" s="2"/>
      <c r="AB496" s="2"/>
    </row>
    <row r="497" spans="3:28" ht="12.75" customHeight="1" x14ac:dyDescent="0.25">
      <c r="C497" s="5"/>
      <c r="D497" s="6"/>
      <c r="E497" s="10"/>
      <c r="F497" s="7"/>
      <c r="G497" s="2"/>
      <c r="H497" s="2"/>
      <c r="I497" s="2"/>
      <c r="J497" s="2"/>
      <c r="K497" s="2"/>
      <c r="L497" s="2"/>
      <c r="M497" s="12"/>
      <c r="N497" s="2"/>
      <c r="O497" s="2"/>
      <c r="P497" s="2"/>
      <c r="Q497" s="2"/>
      <c r="R497" s="2"/>
      <c r="S497" s="2"/>
      <c r="T497" s="2"/>
      <c r="U497" s="2"/>
      <c r="V497" s="2"/>
      <c r="W497" s="2"/>
      <c r="X497" s="2"/>
      <c r="Y497" s="2"/>
      <c r="Z497" s="2"/>
      <c r="AA497" s="2"/>
      <c r="AB497" s="2"/>
    </row>
    <row r="498" spans="3:28" ht="12.75" customHeight="1" x14ac:dyDescent="0.25">
      <c r="C498" s="5"/>
      <c r="D498" s="6"/>
      <c r="E498" s="10"/>
      <c r="F498" s="7"/>
      <c r="G498" s="2"/>
      <c r="H498" s="2"/>
      <c r="I498" s="2"/>
      <c r="J498" s="2"/>
      <c r="K498" s="2"/>
      <c r="L498" s="2"/>
      <c r="M498" s="12"/>
      <c r="N498" s="2"/>
      <c r="O498" s="2"/>
      <c r="P498" s="2"/>
      <c r="Q498" s="2"/>
      <c r="R498" s="2"/>
      <c r="S498" s="2"/>
      <c r="T498" s="2"/>
      <c r="U498" s="2"/>
      <c r="V498" s="2"/>
      <c r="W498" s="2"/>
      <c r="X498" s="2"/>
      <c r="Y498" s="2"/>
      <c r="Z498" s="2"/>
      <c r="AA498" s="2"/>
      <c r="AB498" s="2"/>
    </row>
    <row r="499" spans="3:28" ht="12.75" customHeight="1" x14ac:dyDescent="0.25">
      <c r="C499" s="5"/>
      <c r="D499" s="6"/>
      <c r="E499" s="10"/>
      <c r="F499" s="7"/>
      <c r="G499" s="2"/>
      <c r="H499" s="2"/>
      <c r="I499" s="2"/>
      <c r="J499" s="2"/>
      <c r="K499" s="2"/>
      <c r="L499" s="2"/>
      <c r="M499" s="12"/>
      <c r="N499" s="2"/>
      <c r="O499" s="2"/>
      <c r="P499" s="2"/>
      <c r="Q499" s="2"/>
      <c r="R499" s="2"/>
      <c r="S499" s="2"/>
      <c r="T499" s="2"/>
      <c r="U499" s="2"/>
      <c r="V499" s="2"/>
      <c r="W499" s="2"/>
      <c r="X499" s="2"/>
      <c r="Y499" s="2"/>
      <c r="Z499" s="2"/>
      <c r="AA499" s="2"/>
      <c r="AB499" s="2"/>
    </row>
    <row r="500" spans="3:28" ht="12.75" customHeight="1" x14ac:dyDescent="0.25">
      <c r="C500" s="5"/>
      <c r="D500" s="6"/>
      <c r="E500" s="10"/>
      <c r="F500" s="7"/>
      <c r="G500" s="2"/>
      <c r="H500" s="2"/>
      <c r="I500" s="2"/>
      <c r="J500" s="2"/>
      <c r="K500" s="2"/>
      <c r="L500" s="2"/>
      <c r="M500" s="12"/>
      <c r="N500" s="2"/>
      <c r="O500" s="2"/>
      <c r="P500" s="2"/>
      <c r="Q500" s="2"/>
      <c r="R500" s="2"/>
      <c r="S500" s="2"/>
      <c r="T500" s="2"/>
      <c r="U500" s="2"/>
      <c r="V500" s="2"/>
      <c r="W500" s="2"/>
      <c r="X500" s="2"/>
      <c r="Y500" s="2"/>
      <c r="Z500" s="2"/>
      <c r="AA500" s="2"/>
      <c r="AB500" s="2"/>
    </row>
    <row r="501" spans="3:28" ht="12.75" customHeight="1" x14ac:dyDescent="0.25">
      <c r="C501" s="5"/>
      <c r="D501" s="6"/>
      <c r="E501" s="10"/>
      <c r="F501" s="7"/>
      <c r="G501" s="2"/>
      <c r="H501" s="2"/>
      <c r="I501" s="2"/>
      <c r="J501" s="2"/>
      <c r="K501" s="2"/>
      <c r="L501" s="2"/>
      <c r="M501" s="12"/>
      <c r="N501" s="2"/>
      <c r="O501" s="2"/>
      <c r="P501" s="2"/>
      <c r="Q501" s="2"/>
      <c r="R501" s="2"/>
      <c r="S501" s="2"/>
      <c r="T501" s="2"/>
      <c r="U501" s="2"/>
      <c r="V501" s="2"/>
      <c r="W501" s="2"/>
      <c r="X501" s="2"/>
      <c r="Y501" s="2"/>
      <c r="Z501" s="2"/>
      <c r="AA501" s="2"/>
      <c r="AB501" s="2"/>
    </row>
    <row r="502" spans="3:28" ht="12.75" customHeight="1" x14ac:dyDescent="0.25">
      <c r="C502" s="5"/>
      <c r="D502" s="6"/>
      <c r="E502" s="10"/>
      <c r="F502" s="7"/>
      <c r="G502" s="2"/>
      <c r="H502" s="2"/>
      <c r="I502" s="2"/>
      <c r="J502" s="2"/>
      <c r="K502" s="2"/>
      <c r="L502" s="2"/>
      <c r="M502" s="12"/>
      <c r="N502" s="2"/>
      <c r="O502" s="2"/>
      <c r="P502" s="2"/>
      <c r="Q502" s="2"/>
      <c r="R502" s="2"/>
      <c r="S502" s="2"/>
      <c r="T502" s="2"/>
      <c r="U502" s="2"/>
      <c r="V502" s="2"/>
      <c r="W502" s="2"/>
      <c r="X502" s="2"/>
      <c r="Y502" s="2"/>
      <c r="Z502" s="2"/>
      <c r="AA502" s="2"/>
      <c r="AB502" s="2"/>
    </row>
    <row r="503" spans="3:28" ht="12.75" customHeight="1" x14ac:dyDescent="0.25">
      <c r="C503" s="5"/>
      <c r="D503" s="6"/>
      <c r="E503" s="10"/>
      <c r="F503" s="7"/>
      <c r="G503" s="2"/>
      <c r="H503" s="2"/>
      <c r="I503" s="2"/>
      <c r="J503" s="2"/>
      <c r="K503" s="2"/>
      <c r="L503" s="2"/>
      <c r="M503" s="12"/>
      <c r="N503" s="2"/>
      <c r="O503" s="2"/>
      <c r="P503" s="2"/>
      <c r="Q503" s="2"/>
      <c r="R503" s="2"/>
      <c r="S503" s="2"/>
      <c r="T503" s="2"/>
      <c r="U503" s="2"/>
      <c r="V503" s="2"/>
      <c r="W503" s="2"/>
      <c r="X503" s="2"/>
      <c r="Y503" s="2"/>
      <c r="Z503" s="2"/>
      <c r="AA503" s="2"/>
      <c r="AB503" s="2"/>
    </row>
    <row r="504" spans="3:28" ht="12.75" customHeight="1" x14ac:dyDescent="0.25">
      <c r="C504" s="5"/>
      <c r="D504" s="6"/>
      <c r="E504" s="10"/>
      <c r="F504" s="7"/>
      <c r="G504" s="2"/>
      <c r="H504" s="2"/>
      <c r="I504" s="2"/>
      <c r="J504" s="2"/>
      <c r="K504" s="2"/>
      <c r="L504" s="2"/>
      <c r="M504" s="12"/>
      <c r="N504" s="2"/>
      <c r="O504" s="2"/>
      <c r="P504" s="2"/>
      <c r="Q504" s="2"/>
      <c r="R504" s="2"/>
      <c r="S504" s="2"/>
      <c r="T504" s="2"/>
      <c r="U504" s="2"/>
      <c r="V504" s="2"/>
      <c r="W504" s="2"/>
      <c r="X504" s="2"/>
      <c r="Y504" s="2"/>
      <c r="Z504" s="2"/>
      <c r="AA504" s="2"/>
      <c r="AB504" s="2"/>
    </row>
    <row r="505" spans="3:28" ht="12.75" customHeight="1" x14ac:dyDescent="0.25">
      <c r="C505" s="5"/>
      <c r="D505" s="6"/>
      <c r="E505" s="10"/>
      <c r="F505" s="7"/>
      <c r="G505" s="2"/>
      <c r="H505" s="2"/>
      <c r="I505" s="2"/>
      <c r="J505" s="2"/>
      <c r="K505" s="2"/>
      <c r="L505" s="2"/>
      <c r="M505" s="12"/>
      <c r="N505" s="2"/>
      <c r="O505" s="2"/>
      <c r="P505" s="2"/>
      <c r="Q505" s="2"/>
      <c r="R505" s="2"/>
      <c r="S505" s="2"/>
      <c r="T505" s="2"/>
      <c r="U505" s="2"/>
      <c r="V505" s="2"/>
      <c r="W505" s="2"/>
      <c r="X505" s="2"/>
      <c r="Y505" s="2"/>
      <c r="Z505" s="2"/>
      <c r="AA505" s="2"/>
      <c r="AB505" s="2"/>
    </row>
    <row r="506" spans="3:28" ht="12.75" customHeight="1" x14ac:dyDescent="0.25">
      <c r="C506" s="5"/>
      <c r="D506" s="6"/>
      <c r="E506" s="10"/>
      <c r="F506" s="7"/>
      <c r="G506" s="2"/>
      <c r="H506" s="2"/>
      <c r="I506" s="2"/>
      <c r="J506" s="2"/>
      <c r="K506" s="2"/>
      <c r="L506" s="2"/>
      <c r="M506" s="12"/>
      <c r="N506" s="2"/>
      <c r="O506" s="2"/>
      <c r="P506" s="2"/>
      <c r="Q506" s="2"/>
      <c r="R506" s="2"/>
      <c r="S506" s="2"/>
      <c r="T506" s="2"/>
      <c r="U506" s="2"/>
      <c r="V506" s="2"/>
      <c r="W506" s="2"/>
      <c r="X506" s="2"/>
      <c r="Y506" s="2"/>
      <c r="Z506" s="2"/>
      <c r="AA506" s="2"/>
      <c r="AB506" s="2"/>
    </row>
    <row r="507" spans="3:28" ht="12.75" customHeight="1" x14ac:dyDescent="0.25">
      <c r="C507" s="5"/>
      <c r="D507" s="6"/>
      <c r="E507" s="10"/>
      <c r="F507" s="7"/>
      <c r="G507" s="2"/>
      <c r="H507" s="2"/>
      <c r="I507" s="2"/>
      <c r="J507" s="2"/>
      <c r="K507" s="2"/>
      <c r="L507" s="2"/>
      <c r="M507" s="12"/>
      <c r="N507" s="2"/>
      <c r="O507" s="2"/>
      <c r="P507" s="2"/>
      <c r="Q507" s="2"/>
      <c r="R507" s="2"/>
      <c r="S507" s="2"/>
      <c r="T507" s="2"/>
      <c r="U507" s="2"/>
      <c r="V507" s="2"/>
      <c r="W507" s="2"/>
      <c r="X507" s="2"/>
      <c r="Y507" s="2"/>
      <c r="Z507" s="2"/>
      <c r="AA507" s="2"/>
      <c r="AB507" s="2"/>
    </row>
    <row r="508" spans="3:28" ht="12.75" customHeight="1" x14ac:dyDescent="0.25">
      <c r="C508" s="5"/>
      <c r="D508" s="6"/>
      <c r="E508" s="10"/>
      <c r="F508" s="7"/>
      <c r="G508" s="2"/>
      <c r="H508" s="2"/>
      <c r="I508" s="2"/>
      <c r="J508" s="2"/>
      <c r="K508" s="2"/>
      <c r="L508" s="2"/>
      <c r="M508" s="12"/>
      <c r="N508" s="2"/>
      <c r="O508" s="2"/>
      <c r="P508" s="2"/>
      <c r="Q508" s="2"/>
      <c r="R508" s="2"/>
      <c r="S508" s="2"/>
      <c r="T508" s="2"/>
      <c r="U508" s="2"/>
      <c r="V508" s="2"/>
      <c r="W508" s="2"/>
      <c r="X508" s="2"/>
      <c r="Y508" s="2"/>
      <c r="Z508" s="2"/>
      <c r="AA508" s="2"/>
      <c r="AB508" s="2"/>
    </row>
    <row r="509" spans="3:28" ht="12.75" customHeight="1" x14ac:dyDescent="0.25">
      <c r="C509" s="5"/>
      <c r="D509" s="6"/>
      <c r="E509" s="10"/>
      <c r="F509" s="7"/>
      <c r="G509" s="2"/>
      <c r="H509" s="2"/>
      <c r="I509" s="2"/>
      <c r="J509" s="2"/>
      <c r="K509" s="2"/>
      <c r="L509" s="2"/>
      <c r="M509" s="12"/>
      <c r="N509" s="2"/>
      <c r="O509" s="2"/>
      <c r="P509" s="2"/>
      <c r="Q509" s="2"/>
      <c r="R509" s="2"/>
      <c r="S509" s="2"/>
      <c r="T509" s="2"/>
      <c r="U509" s="2"/>
      <c r="V509" s="2"/>
      <c r="W509" s="2"/>
      <c r="X509" s="2"/>
      <c r="Y509" s="2"/>
      <c r="Z509" s="2"/>
      <c r="AA509" s="2"/>
      <c r="AB509" s="2"/>
    </row>
    <row r="510" spans="3:28" ht="12.75" customHeight="1" x14ac:dyDescent="0.25">
      <c r="C510" s="5"/>
      <c r="D510" s="6"/>
      <c r="E510" s="10"/>
      <c r="F510" s="7"/>
      <c r="G510" s="2"/>
      <c r="H510" s="2"/>
      <c r="I510" s="2"/>
      <c r="J510" s="2"/>
      <c r="K510" s="2"/>
      <c r="L510" s="2"/>
      <c r="M510" s="12"/>
      <c r="N510" s="2"/>
      <c r="O510" s="2"/>
      <c r="P510" s="2"/>
      <c r="Q510" s="2"/>
      <c r="R510" s="2"/>
      <c r="S510" s="2"/>
      <c r="T510" s="2"/>
      <c r="U510" s="2"/>
      <c r="V510" s="2"/>
      <c r="W510" s="2"/>
      <c r="X510" s="2"/>
      <c r="Y510" s="2"/>
      <c r="Z510" s="2"/>
      <c r="AA510" s="2"/>
      <c r="AB510" s="2"/>
    </row>
    <row r="511" spans="3:28" ht="12.75" customHeight="1" x14ac:dyDescent="0.25">
      <c r="C511" s="5"/>
      <c r="D511" s="6"/>
      <c r="E511" s="10"/>
      <c r="F511" s="7"/>
      <c r="G511" s="2"/>
      <c r="H511" s="2"/>
      <c r="I511" s="2"/>
      <c r="J511" s="2"/>
      <c r="K511" s="2"/>
      <c r="L511" s="2"/>
      <c r="M511" s="12"/>
      <c r="N511" s="2"/>
      <c r="O511" s="2"/>
      <c r="P511" s="2"/>
      <c r="Q511" s="2"/>
      <c r="R511" s="2"/>
      <c r="S511" s="2"/>
      <c r="T511" s="2"/>
      <c r="U511" s="2"/>
      <c r="V511" s="2"/>
      <c r="W511" s="2"/>
      <c r="X511" s="2"/>
      <c r="Y511" s="2"/>
      <c r="Z511" s="2"/>
      <c r="AA511" s="2"/>
      <c r="AB511" s="2"/>
    </row>
    <row r="512" spans="3:28" ht="12.75" customHeight="1" x14ac:dyDescent="0.25">
      <c r="C512" s="5"/>
      <c r="D512" s="6"/>
      <c r="E512" s="10"/>
      <c r="F512" s="7"/>
      <c r="G512" s="2"/>
      <c r="H512" s="2"/>
      <c r="I512" s="2"/>
      <c r="J512" s="2"/>
      <c r="K512" s="2"/>
      <c r="L512" s="2"/>
      <c r="M512" s="12"/>
      <c r="N512" s="2"/>
      <c r="O512" s="2"/>
      <c r="P512" s="2"/>
      <c r="Q512" s="2"/>
      <c r="R512" s="2"/>
      <c r="S512" s="2"/>
      <c r="T512" s="2"/>
      <c r="U512" s="2"/>
      <c r="V512" s="2"/>
      <c r="W512" s="2"/>
      <c r="X512" s="2"/>
      <c r="Y512" s="2"/>
      <c r="Z512" s="2"/>
      <c r="AA512" s="2"/>
      <c r="AB512" s="2"/>
    </row>
    <row r="513" spans="3:28" ht="12.75" customHeight="1" x14ac:dyDescent="0.25">
      <c r="C513" s="5"/>
      <c r="D513" s="6"/>
      <c r="E513" s="10"/>
      <c r="F513" s="7"/>
      <c r="G513" s="2"/>
      <c r="H513" s="2"/>
      <c r="I513" s="2"/>
      <c r="J513" s="2"/>
      <c r="K513" s="2"/>
      <c r="L513" s="2"/>
      <c r="M513" s="12"/>
      <c r="N513" s="2"/>
      <c r="O513" s="2"/>
      <c r="P513" s="2"/>
      <c r="Q513" s="2"/>
      <c r="R513" s="2"/>
      <c r="S513" s="2"/>
      <c r="T513" s="2"/>
      <c r="U513" s="2"/>
      <c r="V513" s="2"/>
      <c r="W513" s="2"/>
      <c r="X513" s="2"/>
      <c r="Y513" s="2"/>
      <c r="Z513" s="2"/>
      <c r="AA513" s="2"/>
      <c r="AB513" s="2"/>
    </row>
    <row r="514" spans="3:28" ht="12.75" customHeight="1" x14ac:dyDescent="0.25">
      <c r="C514" s="5"/>
      <c r="D514" s="6"/>
      <c r="E514" s="10"/>
      <c r="F514" s="7"/>
      <c r="G514" s="2"/>
      <c r="H514" s="2"/>
      <c r="I514" s="2"/>
      <c r="J514" s="2"/>
      <c r="K514" s="2"/>
      <c r="L514" s="2"/>
      <c r="M514" s="12"/>
      <c r="N514" s="2"/>
      <c r="O514" s="2"/>
      <c r="P514" s="2"/>
      <c r="Q514" s="2"/>
      <c r="R514" s="2"/>
      <c r="S514" s="2"/>
      <c r="T514" s="2"/>
      <c r="U514" s="2"/>
      <c r="V514" s="2"/>
      <c r="W514" s="2"/>
      <c r="X514" s="2"/>
      <c r="Y514" s="2"/>
      <c r="Z514" s="2"/>
      <c r="AA514" s="2"/>
      <c r="AB514" s="2"/>
    </row>
    <row r="515" spans="3:28" ht="12.75" customHeight="1" x14ac:dyDescent="0.25">
      <c r="C515" s="5"/>
      <c r="D515" s="6"/>
      <c r="E515" s="10"/>
      <c r="F515" s="7"/>
      <c r="G515" s="2"/>
      <c r="H515" s="2"/>
      <c r="I515" s="2"/>
      <c r="J515" s="2"/>
      <c r="K515" s="2"/>
      <c r="L515" s="2"/>
      <c r="M515" s="12"/>
      <c r="N515" s="2"/>
      <c r="O515" s="2"/>
      <c r="P515" s="2"/>
      <c r="Q515" s="2"/>
      <c r="R515" s="2"/>
      <c r="S515" s="2"/>
      <c r="T515" s="2"/>
      <c r="U515" s="2"/>
      <c r="V515" s="2"/>
      <c r="W515" s="2"/>
      <c r="X515" s="2"/>
      <c r="Y515" s="2"/>
      <c r="Z515" s="2"/>
      <c r="AA515" s="2"/>
      <c r="AB515" s="2"/>
    </row>
    <row r="516" spans="3:28" ht="12.75" customHeight="1" x14ac:dyDescent="0.25">
      <c r="C516" s="5"/>
      <c r="D516" s="6"/>
      <c r="E516" s="10"/>
      <c r="F516" s="7"/>
      <c r="G516" s="2"/>
      <c r="H516" s="2"/>
      <c r="I516" s="2"/>
      <c r="J516" s="2"/>
      <c r="K516" s="2"/>
      <c r="L516" s="2"/>
      <c r="M516" s="12"/>
      <c r="N516" s="2"/>
      <c r="O516" s="2"/>
      <c r="P516" s="2"/>
      <c r="Q516" s="2"/>
      <c r="R516" s="2"/>
      <c r="S516" s="2"/>
      <c r="T516" s="2"/>
      <c r="U516" s="2"/>
      <c r="V516" s="2"/>
      <c r="W516" s="2"/>
      <c r="X516" s="2"/>
      <c r="Y516" s="2"/>
      <c r="Z516" s="2"/>
      <c r="AA516" s="2"/>
      <c r="AB516" s="2"/>
    </row>
    <row r="517" spans="3:28" ht="12.75" customHeight="1" x14ac:dyDescent="0.25">
      <c r="C517" s="5"/>
      <c r="D517" s="6"/>
      <c r="E517" s="10"/>
      <c r="F517" s="7"/>
      <c r="G517" s="2"/>
      <c r="H517" s="2"/>
      <c r="I517" s="2"/>
      <c r="J517" s="2"/>
      <c r="K517" s="2"/>
      <c r="L517" s="2"/>
      <c r="M517" s="12"/>
      <c r="N517" s="2"/>
      <c r="O517" s="2"/>
      <c r="P517" s="2"/>
      <c r="Q517" s="2"/>
      <c r="R517" s="2"/>
      <c r="S517" s="2"/>
      <c r="T517" s="2"/>
      <c r="U517" s="2"/>
      <c r="V517" s="2"/>
      <c r="W517" s="2"/>
      <c r="X517" s="2"/>
      <c r="Y517" s="2"/>
      <c r="Z517" s="2"/>
      <c r="AA517" s="2"/>
      <c r="AB517" s="2"/>
    </row>
    <row r="518" spans="3:28" ht="12.75" customHeight="1" x14ac:dyDescent="0.25">
      <c r="C518" s="5"/>
      <c r="D518" s="6"/>
      <c r="E518" s="10"/>
      <c r="F518" s="7"/>
      <c r="G518" s="2"/>
      <c r="H518" s="2"/>
      <c r="I518" s="2"/>
      <c r="J518" s="2"/>
      <c r="K518" s="2"/>
      <c r="L518" s="2"/>
      <c r="M518" s="12"/>
      <c r="N518" s="2"/>
      <c r="O518" s="2"/>
      <c r="P518" s="2"/>
      <c r="Q518" s="2"/>
      <c r="R518" s="2"/>
      <c r="S518" s="2"/>
      <c r="T518" s="2"/>
      <c r="U518" s="2"/>
      <c r="V518" s="2"/>
      <c r="W518" s="2"/>
      <c r="X518" s="2"/>
      <c r="Y518" s="2"/>
      <c r="Z518" s="2"/>
      <c r="AA518" s="2"/>
      <c r="AB518" s="2"/>
    </row>
    <row r="519" spans="3:28" ht="12.75" customHeight="1" x14ac:dyDescent="0.25">
      <c r="C519" s="5"/>
      <c r="D519" s="6"/>
      <c r="E519" s="10"/>
      <c r="F519" s="7"/>
      <c r="G519" s="2"/>
      <c r="H519" s="2"/>
      <c r="I519" s="2"/>
      <c r="J519" s="2"/>
      <c r="K519" s="2"/>
      <c r="L519" s="2"/>
      <c r="M519" s="12"/>
      <c r="N519" s="2"/>
      <c r="O519" s="2"/>
      <c r="P519" s="2"/>
      <c r="Q519" s="2"/>
      <c r="R519" s="2"/>
      <c r="S519" s="2"/>
      <c r="T519" s="2"/>
      <c r="U519" s="2"/>
      <c r="V519" s="2"/>
      <c r="W519" s="2"/>
      <c r="X519" s="2"/>
      <c r="Y519" s="2"/>
      <c r="Z519" s="2"/>
      <c r="AA519" s="2"/>
      <c r="AB519" s="2"/>
    </row>
    <row r="520" spans="3:28" ht="12.75" customHeight="1" x14ac:dyDescent="0.25">
      <c r="C520" s="5"/>
      <c r="D520" s="6"/>
      <c r="E520" s="10"/>
      <c r="F520" s="7"/>
      <c r="G520" s="2"/>
      <c r="H520" s="2"/>
      <c r="I520" s="2"/>
      <c r="J520" s="2"/>
      <c r="K520" s="2"/>
      <c r="L520" s="2"/>
      <c r="M520" s="12"/>
      <c r="N520" s="2"/>
      <c r="O520" s="2"/>
      <c r="P520" s="2"/>
      <c r="Q520" s="2"/>
      <c r="R520" s="2"/>
      <c r="S520" s="2"/>
      <c r="T520" s="2"/>
      <c r="U520" s="2"/>
      <c r="V520" s="2"/>
      <c r="W520" s="2"/>
      <c r="X520" s="2"/>
      <c r="Y520" s="2"/>
      <c r="Z520" s="2"/>
      <c r="AA520" s="2"/>
      <c r="AB520" s="2"/>
    </row>
    <row r="521" spans="3:28" ht="12.75" customHeight="1" x14ac:dyDescent="0.25">
      <c r="C521" s="5"/>
      <c r="D521" s="6"/>
      <c r="E521" s="10"/>
      <c r="F521" s="7"/>
      <c r="G521" s="2"/>
      <c r="H521" s="2"/>
      <c r="I521" s="2"/>
      <c r="J521" s="2"/>
      <c r="K521" s="2"/>
      <c r="L521" s="2"/>
      <c r="M521" s="12"/>
      <c r="N521" s="2"/>
      <c r="O521" s="2"/>
      <c r="P521" s="2"/>
      <c r="Q521" s="2"/>
      <c r="R521" s="2"/>
      <c r="S521" s="2"/>
      <c r="T521" s="2"/>
      <c r="U521" s="2"/>
      <c r="V521" s="2"/>
      <c r="W521" s="2"/>
      <c r="X521" s="2"/>
      <c r="Y521" s="2"/>
      <c r="Z521" s="2"/>
      <c r="AA521" s="2"/>
      <c r="AB521" s="2"/>
    </row>
    <row r="522" spans="3:28" ht="12.75" customHeight="1" x14ac:dyDescent="0.25">
      <c r="C522" s="5"/>
      <c r="D522" s="6"/>
      <c r="E522" s="10"/>
      <c r="F522" s="7"/>
      <c r="G522" s="2"/>
      <c r="H522" s="2"/>
      <c r="I522" s="2"/>
      <c r="J522" s="2"/>
      <c r="K522" s="2"/>
      <c r="L522" s="2"/>
      <c r="M522" s="12"/>
      <c r="N522" s="2"/>
      <c r="O522" s="2"/>
      <c r="P522" s="2"/>
      <c r="Q522" s="2"/>
      <c r="R522" s="2"/>
      <c r="S522" s="2"/>
      <c r="T522" s="2"/>
      <c r="U522" s="2"/>
      <c r="V522" s="2"/>
      <c r="W522" s="2"/>
      <c r="X522" s="2"/>
      <c r="Y522" s="2"/>
      <c r="Z522" s="2"/>
      <c r="AA522" s="2"/>
      <c r="AB522" s="2"/>
    </row>
    <row r="523" spans="3:28" ht="12.75" customHeight="1" x14ac:dyDescent="0.25">
      <c r="C523" s="5"/>
      <c r="D523" s="6"/>
      <c r="E523" s="10"/>
      <c r="F523" s="7"/>
      <c r="G523" s="2"/>
      <c r="H523" s="2"/>
      <c r="I523" s="2"/>
      <c r="J523" s="2"/>
      <c r="K523" s="2"/>
      <c r="L523" s="2"/>
      <c r="M523" s="12"/>
      <c r="N523" s="2"/>
      <c r="O523" s="2"/>
      <c r="P523" s="2"/>
      <c r="Q523" s="2"/>
      <c r="R523" s="2"/>
      <c r="S523" s="2"/>
      <c r="T523" s="2"/>
      <c r="U523" s="2"/>
      <c r="V523" s="2"/>
      <c r="W523" s="2"/>
      <c r="X523" s="2"/>
      <c r="Y523" s="2"/>
      <c r="Z523" s="2"/>
      <c r="AA523" s="2"/>
      <c r="AB523" s="2"/>
    </row>
    <row r="524" spans="3:28" ht="12.75" customHeight="1" x14ac:dyDescent="0.25">
      <c r="C524" s="5"/>
      <c r="D524" s="6"/>
      <c r="E524" s="10"/>
      <c r="F524" s="7"/>
      <c r="G524" s="2"/>
      <c r="H524" s="2"/>
      <c r="I524" s="2"/>
      <c r="J524" s="2"/>
      <c r="K524" s="2"/>
      <c r="L524" s="2"/>
      <c r="M524" s="12"/>
      <c r="N524" s="2"/>
      <c r="O524" s="2"/>
      <c r="P524" s="2"/>
      <c r="Q524" s="2"/>
      <c r="R524" s="2"/>
      <c r="S524" s="2"/>
      <c r="T524" s="2"/>
      <c r="U524" s="2"/>
      <c r="V524" s="2"/>
      <c r="W524" s="2"/>
      <c r="X524" s="2"/>
      <c r="Y524" s="2"/>
      <c r="Z524" s="2"/>
      <c r="AA524" s="2"/>
      <c r="AB524" s="2"/>
    </row>
    <row r="525" spans="3:28" ht="12.75" customHeight="1" x14ac:dyDescent="0.25">
      <c r="C525" s="5"/>
      <c r="D525" s="6"/>
      <c r="E525" s="10"/>
      <c r="F525" s="7"/>
      <c r="G525" s="2"/>
      <c r="H525" s="2"/>
      <c r="I525" s="2"/>
      <c r="J525" s="2"/>
      <c r="K525" s="2"/>
      <c r="L525" s="2"/>
      <c r="M525" s="12"/>
      <c r="N525" s="2"/>
      <c r="O525" s="2"/>
      <c r="P525" s="2"/>
      <c r="Q525" s="2"/>
      <c r="R525" s="2"/>
      <c r="S525" s="2"/>
      <c r="T525" s="2"/>
      <c r="U525" s="2"/>
      <c r="V525" s="2"/>
      <c r="W525" s="2"/>
      <c r="X525" s="2"/>
      <c r="Y525" s="2"/>
      <c r="Z525" s="2"/>
      <c r="AA525" s="2"/>
      <c r="AB525" s="2"/>
    </row>
    <row r="526" spans="3:28" ht="12.75" customHeight="1" x14ac:dyDescent="0.25">
      <c r="C526" s="5"/>
      <c r="D526" s="6"/>
      <c r="E526" s="10"/>
      <c r="F526" s="7"/>
      <c r="G526" s="2"/>
      <c r="H526" s="2"/>
      <c r="I526" s="2"/>
      <c r="J526" s="2"/>
      <c r="K526" s="2"/>
      <c r="L526" s="2"/>
      <c r="M526" s="12"/>
      <c r="N526" s="2"/>
      <c r="O526" s="2"/>
      <c r="P526" s="2"/>
      <c r="Q526" s="2"/>
      <c r="R526" s="2"/>
      <c r="S526" s="2"/>
      <c r="T526" s="2"/>
      <c r="U526" s="2"/>
      <c r="V526" s="2"/>
      <c r="W526" s="2"/>
      <c r="X526" s="2"/>
      <c r="Y526" s="2"/>
      <c r="Z526" s="2"/>
      <c r="AA526" s="2"/>
      <c r="AB526" s="2"/>
    </row>
    <row r="527" spans="3:28" ht="12.75" customHeight="1" x14ac:dyDescent="0.25">
      <c r="C527" s="5"/>
      <c r="D527" s="6"/>
      <c r="E527" s="10"/>
      <c r="F527" s="7"/>
      <c r="G527" s="2"/>
      <c r="H527" s="2"/>
      <c r="I527" s="2"/>
      <c r="J527" s="2"/>
      <c r="K527" s="2"/>
      <c r="L527" s="2"/>
      <c r="M527" s="12"/>
      <c r="N527" s="2"/>
      <c r="O527" s="2"/>
      <c r="P527" s="2"/>
      <c r="Q527" s="2"/>
      <c r="R527" s="2"/>
      <c r="S527" s="2"/>
      <c r="T527" s="2"/>
      <c r="U527" s="2"/>
      <c r="V527" s="2"/>
      <c r="W527" s="2"/>
      <c r="X527" s="2"/>
      <c r="Y527" s="2"/>
      <c r="Z527" s="2"/>
      <c r="AA527" s="2"/>
      <c r="AB527" s="2"/>
    </row>
    <row r="528" spans="3:28" ht="12.75" customHeight="1" x14ac:dyDescent="0.25">
      <c r="C528" s="5"/>
      <c r="D528" s="6"/>
      <c r="E528" s="10"/>
      <c r="F528" s="7"/>
      <c r="G528" s="2"/>
      <c r="H528" s="2"/>
      <c r="I528" s="2"/>
      <c r="J528" s="2"/>
      <c r="K528" s="2"/>
      <c r="L528" s="2"/>
      <c r="M528" s="12"/>
      <c r="N528" s="2"/>
      <c r="O528" s="2"/>
      <c r="P528" s="2"/>
      <c r="Q528" s="2"/>
      <c r="R528" s="2"/>
      <c r="S528" s="2"/>
      <c r="T528" s="2"/>
      <c r="U528" s="2"/>
      <c r="V528" s="2"/>
      <c r="W528" s="2"/>
      <c r="X528" s="2"/>
      <c r="Y528" s="2"/>
      <c r="Z528" s="2"/>
      <c r="AA528" s="2"/>
      <c r="AB528" s="2"/>
    </row>
    <row r="529" spans="3:28" ht="12.75" customHeight="1" x14ac:dyDescent="0.25">
      <c r="C529" s="5"/>
      <c r="D529" s="6"/>
      <c r="E529" s="10"/>
      <c r="F529" s="7"/>
      <c r="G529" s="2"/>
      <c r="H529" s="2"/>
      <c r="I529" s="2"/>
      <c r="J529" s="2"/>
      <c r="K529" s="2"/>
      <c r="L529" s="2"/>
      <c r="M529" s="12"/>
      <c r="N529" s="2"/>
      <c r="O529" s="2"/>
      <c r="P529" s="2"/>
      <c r="Q529" s="2"/>
      <c r="R529" s="2"/>
      <c r="S529" s="2"/>
      <c r="T529" s="2"/>
      <c r="U529" s="2"/>
      <c r="V529" s="2"/>
      <c r="W529" s="2"/>
      <c r="X529" s="2"/>
      <c r="Y529" s="2"/>
      <c r="Z529" s="2"/>
      <c r="AA529" s="2"/>
      <c r="AB529" s="2"/>
    </row>
    <row r="530" spans="3:28" ht="12.75" customHeight="1" x14ac:dyDescent="0.25">
      <c r="C530" s="5"/>
      <c r="D530" s="6"/>
      <c r="E530" s="10"/>
      <c r="F530" s="7"/>
      <c r="G530" s="2"/>
      <c r="H530" s="2"/>
      <c r="I530" s="2"/>
      <c r="J530" s="2"/>
      <c r="K530" s="2"/>
      <c r="L530" s="2"/>
      <c r="M530" s="12"/>
      <c r="N530" s="2"/>
      <c r="O530" s="2"/>
      <c r="P530" s="2"/>
      <c r="Q530" s="2"/>
      <c r="R530" s="2"/>
      <c r="S530" s="2"/>
      <c r="T530" s="2"/>
      <c r="U530" s="2"/>
      <c r="V530" s="2"/>
      <c r="W530" s="2"/>
      <c r="X530" s="2"/>
      <c r="Y530" s="2"/>
      <c r="Z530" s="2"/>
      <c r="AA530" s="2"/>
      <c r="AB530" s="2"/>
    </row>
    <row r="531" spans="3:28" ht="12.75" customHeight="1" x14ac:dyDescent="0.25">
      <c r="C531" s="5"/>
      <c r="D531" s="6"/>
      <c r="E531" s="10"/>
      <c r="F531" s="7"/>
      <c r="G531" s="2"/>
      <c r="H531" s="2"/>
      <c r="I531" s="2"/>
      <c r="J531" s="2"/>
      <c r="K531" s="2"/>
      <c r="L531" s="2"/>
      <c r="M531" s="12"/>
      <c r="N531" s="2"/>
      <c r="O531" s="2"/>
      <c r="P531" s="2"/>
      <c r="Q531" s="2"/>
      <c r="R531" s="2"/>
      <c r="S531" s="2"/>
      <c r="T531" s="2"/>
      <c r="U531" s="2"/>
      <c r="V531" s="2"/>
      <c r="W531" s="2"/>
      <c r="X531" s="2"/>
      <c r="Y531" s="2"/>
      <c r="Z531" s="2"/>
      <c r="AA531" s="2"/>
      <c r="AB531" s="2"/>
    </row>
    <row r="532" spans="3:28" ht="12.75" customHeight="1" x14ac:dyDescent="0.25">
      <c r="C532" s="5"/>
      <c r="D532" s="6"/>
      <c r="E532" s="10"/>
      <c r="F532" s="7"/>
      <c r="G532" s="2"/>
      <c r="H532" s="2"/>
      <c r="I532" s="2"/>
      <c r="J532" s="2"/>
      <c r="K532" s="2"/>
      <c r="L532" s="2"/>
      <c r="M532" s="12"/>
      <c r="N532" s="2"/>
      <c r="O532" s="2"/>
      <c r="P532" s="2"/>
      <c r="Q532" s="2"/>
      <c r="R532" s="2"/>
      <c r="S532" s="2"/>
      <c r="T532" s="2"/>
      <c r="U532" s="2"/>
      <c r="V532" s="2"/>
      <c r="W532" s="2"/>
      <c r="X532" s="2"/>
      <c r="Y532" s="2"/>
      <c r="Z532" s="2"/>
      <c r="AA532" s="2"/>
      <c r="AB532" s="2"/>
    </row>
    <row r="533" spans="3:28" ht="12.75" customHeight="1" x14ac:dyDescent="0.25">
      <c r="C533" s="5"/>
      <c r="D533" s="6"/>
      <c r="E533" s="10"/>
      <c r="F533" s="7"/>
      <c r="G533" s="2"/>
      <c r="H533" s="2"/>
      <c r="I533" s="2"/>
      <c r="J533" s="2"/>
      <c r="K533" s="2"/>
      <c r="L533" s="2"/>
      <c r="M533" s="12"/>
      <c r="N533" s="2"/>
      <c r="O533" s="2"/>
      <c r="P533" s="2"/>
      <c r="Q533" s="2"/>
      <c r="R533" s="2"/>
      <c r="S533" s="2"/>
      <c r="T533" s="2"/>
      <c r="U533" s="2"/>
      <c r="V533" s="2"/>
      <c r="W533" s="2"/>
      <c r="X533" s="2"/>
      <c r="Y533" s="2"/>
      <c r="Z533" s="2"/>
      <c r="AA533" s="2"/>
      <c r="AB533" s="2"/>
    </row>
    <row r="534" spans="3:28" ht="12.75" customHeight="1" x14ac:dyDescent="0.25">
      <c r="C534" s="5"/>
      <c r="D534" s="6"/>
      <c r="E534" s="10"/>
      <c r="F534" s="7"/>
      <c r="G534" s="2"/>
      <c r="H534" s="2"/>
      <c r="I534" s="2"/>
      <c r="J534" s="2"/>
      <c r="K534" s="2"/>
      <c r="L534" s="2"/>
      <c r="M534" s="12"/>
      <c r="N534" s="2"/>
      <c r="O534" s="2"/>
      <c r="P534" s="2"/>
      <c r="Q534" s="2"/>
      <c r="R534" s="2"/>
      <c r="S534" s="2"/>
      <c r="T534" s="2"/>
      <c r="U534" s="2"/>
      <c r="V534" s="2"/>
      <c r="W534" s="2"/>
      <c r="X534" s="2"/>
      <c r="Y534" s="2"/>
      <c r="Z534" s="2"/>
      <c r="AA534" s="2"/>
      <c r="AB534" s="2"/>
    </row>
    <row r="535" spans="3:28" ht="12.75" customHeight="1" x14ac:dyDescent="0.25">
      <c r="C535" s="5"/>
      <c r="D535" s="6"/>
      <c r="E535" s="10"/>
      <c r="F535" s="7"/>
      <c r="G535" s="2"/>
      <c r="H535" s="2"/>
      <c r="I535" s="2"/>
      <c r="J535" s="2"/>
      <c r="K535" s="2"/>
      <c r="L535" s="2"/>
      <c r="M535" s="12"/>
      <c r="N535" s="2"/>
      <c r="O535" s="2"/>
      <c r="P535" s="2"/>
      <c r="Q535" s="2"/>
      <c r="R535" s="2"/>
      <c r="S535" s="2"/>
      <c r="T535" s="2"/>
      <c r="U535" s="2"/>
      <c r="V535" s="2"/>
      <c r="W535" s="2"/>
      <c r="X535" s="2"/>
      <c r="Y535" s="2"/>
      <c r="Z535" s="2"/>
      <c r="AA535" s="2"/>
      <c r="AB535" s="2"/>
    </row>
    <row r="536" spans="3:28" ht="12.75" customHeight="1" x14ac:dyDescent="0.25">
      <c r="C536" s="5"/>
      <c r="D536" s="6"/>
      <c r="E536" s="10"/>
      <c r="F536" s="7"/>
      <c r="G536" s="2"/>
      <c r="H536" s="2"/>
      <c r="I536" s="2"/>
      <c r="J536" s="2"/>
      <c r="K536" s="2"/>
      <c r="L536" s="2"/>
      <c r="M536" s="12"/>
      <c r="N536" s="2"/>
      <c r="O536" s="2"/>
      <c r="P536" s="2"/>
      <c r="Q536" s="2"/>
      <c r="R536" s="2"/>
      <c r="S536" s="2"/>
      <c r="T536" s="2"/>
      <c r="U536" s="2"/>
      <c r="V536" s="2"/>
      <c r="W536" s="2"/>
      <c r="X536" s="2"/>
      <c r="Y536" s="2"/>
      <c r="Z536" s="2"/>
      <c r="AA536" s="2"/>
      <c r="AB536" s="2"/>
    </row>
    <row r="537" spans="3:28" ht="12.75" customHeight="1" x14ac:dyDescent="0.25">
      <c r="C537" s="5"/>
      <c r="D537" s="6"/>
      <c r="E537" s="10"/>
      <c r="F537" s="7"/>
      <c r="G537" s="2"/>
      <c r="H537" s="2"/>
      <c r="I537" s="2"/>
      <c r="J537" s="2"/>
      <c r="K537" s="2"/>
      <c r="L537" s="2"/>
      <c r="M537" s="12"/>
      <c r="N537" s="2"/>
      <c r="O537" s="2"/>
      <c r="P537" s="2"/>
      <c r="Q537" s="2"/>
      <c r="R537" s="2"/>
      <c r="S537" s="2"/>
      <c r="T537" s="2"/>
      <c r="U537" s="2"/>
      <c r="V537" s="2"/>
      <c r="W537" s="2"/>
      <c r="X537" s="2"/>
      <c r="Y537" s="2"/>
      <c r="Z537" s="2"/>
      <c r="AA537" s="2"/>
      <c r="AB537" s="2"/>
    </row>
    <row r="538" spans="3:28" ht="12.75" customHeight="1" x14ac:dyDescent="0.25">
      <c r="C538" s="5"/>
      <c r="D538" s="6"/>
      <c r="E538" s="10"/>
      <c r="F538" s="7"/>
      <c r="G538" s="2"/>
      <c r="H538" s="2"/>
      <c r="I538" s="2"/>
      <c r="J538" s="2"/>
      <c r="K538" s="2"/>
      <c r="L538" s="2"/>
      <c r="M538" s="12"/>
      <c r="N538" s="2"/>
      <c r="O538" s="2"/>
      <c r="P538" s="2"/>
      <c r="Q538" s="2"/>
      <c r="R538" s="2"/>
      <c r="S538" s="2"/>
      <c r="T538" s="2"/>
      <c r="U538" s="2"/>
      <c r="V538" s="2"/>
      <c r="W538" s="2"/>
      <c r="X538" s="2"/>
      <c r="Y538" s="2"/>
      <c r="Z538" s="2"/>
      <c r="AA538" s="2"/>
      <c r="AB538" s="2"/>
    </row>
    <row r="539" spans="3:28" ht="12.75" customHeight="1" x14ac:dyDescent="0.25">
      <c r="C539" s="5"/>
      <c r="D539" s="6"/>
      <c r="E539" s="10"/>
      <c r="F539" s="7"/>
      <c r="G539" s="2"/>
      <c r="H539" s="2"/>
      <c r="I539" s="2"/>
      <c r="J539" s="2"/>
      <c r="K539" s="2"/>
      <c r="L539" s="2"/>
      <c r="M539" s="12"/>
      <c r="N539" s="2"/>
      <c r="O539" s="2"/>
      <c r="P539" s="2"/>
      <c r="Q539" s="2"/>
      <c r="R539" s="2"/>
      <c r="S539" s="2"/>
      <c r="T539" s="2"/>
      <c r="U539" s="2"/>
      <c r="V539" s="2"/>
      <c r="W539" s="2"/>
      <c r="X539" s="2"/>
      <c r="Y539" s="2"/>
      <c r="Z539" s="2"/>
      <c r="AA539" s="2"/>
      <c r="AB539" s="2"/>
    </row>
    <row r="540" spans="3:28" ht="12.75" customHeight="1" x14ac:dyDescent="0.25">
      <c r="C540" s="5"/>
      <c r="D540" s="6"/>
      <c r="E540" s="10"/>
      <c r="F540" s="7"/>
      <c r="G540" s="2"/>
      <c r="H540" s="2"/>
      <c r="I540" s="2"/>
      <c r="J540" s="2"/>
      <c r="K540" s="2"/>
      <c r="L540" s="2"/>
      <c r="M540" s="12"/>
      <c r="N540" s="2"/>
      <c r="O540" s="2"/>
      <c r="P540" s="2"/>
      <c r="Q540" s="2"/>
      <c r="R540" s="2"/>
      <c r="S540" s="2"/>
      <c r="T540" s="2"/>
      <c r="U540" s="2"/>
      <c r="V540" s="2"/>
      <c r="W540" s="2"/>
      <c r="X540" s="2"/>
      <c r="Y540" s="2"/>
      <c r="Z540" s="2"/>
      <c r="AA540" s="2"/>
      <c r="AB540" s="2"/>
    </row>
    <row r="541" spans="3:28" ht="12.75" customHeight="1" x14ac:dyDescent="0.25">
      <c r="C541" s="5"/>
      <c r="D541" s="6"/>
      <c r="E541" s="10"/>
      <c r="F541" s="7"/>
      <c r="G541" s="2"/>
      <c r="H541" s="2"/>
      <c r="I541" s="2"/>
      <c r="J541" s="2"/>
      <c r="K541" s="2"/>
      <c r="L541" s="2"/>
      <c r="M541" s="12"/>
      <c r="N541" s="2"/>
      <c r="O541" s="2"/>
      <c r="P541" s="2"/>
      <c r="Q541" s="2"/>
      <c r="R541" s="2"/>
      <c r="S541" s="2"/>
      <c r="T541" s="2"/>
      <c r="U541" s="2"/>
      <c r="V541" s="2"/>
      <c r="W541" s="2"/>
      <c r="X541" s="2"/>
      <c r="Y541" s="2"/>
      <c r="Z541" s="2"/>
      <c r="AA541" s="2"/>
      <c r="AB541" s="2"/>
    </row>
    <row r="542" spans="3:28" ht="12.75" customHeight="1" x14ac:dyDescent="0.25">
      <c r="C542" s="5"/>
      <c r="D542" s="6"/>
      <c r="E542" s="10"/>
      <c r="F542" s="7"/>
      <c r="G542" s="2"/>
      <c r="H542" s="2"/>
      <c r="I542" s="2"/>
      <c r="J542" s="2"/>
      <c r="K542" s="2"/>
      <c r="L542" s="2"/>
      <c r="M542" s="12"/>
      <c r="N542" s="2"/>
      <c r="O542" s="2"/>
      <c r="P542" s="2"/>
      <c r="Q542" s="2"/>
      <c r="R542" s="2"/>
      <c r="S542" s="2"/>
      <c r="T542" s="2"/>
      <c r="U542" s="2"/>
      <c r="V542" s="2"/>
      <c r="W542" s="2"/>
      <c r="X542" s="2"/>
      <c r="Y542" s="2"/>
      <c r="Z542" s="2"/>
      <c r="AA542" s="2"/>
      <c r="AB542" s="2"/>
    </row>
    <row r="543" spans="3:28" ht="12.75" customHeight="1" x14ac:dyDescent="0.25">
      <c r="C543" s="5"/>
      <c r="D543" s="6"/>
      <c r="E543" s="10"/>
      <c r="F543" s="7"/>
      <c r="G543" s="2"/>
      <c r="H543" s="2"/>
      <c r="I543" s="2"/>
      <c r="J543" s="2"/>
      <c r="K543" s="2"/>
      <c r="L543" s="2"/>
      <c r="M543" s="12"/>
      <c r="N543" s="2"/>
      <c r="O543" s="2"/>
      <c r="P543" s="2"/>
      <c r="Q543" s="2"/>
      <c r="R543" s="2"/>
      <c r="S543" s="2"/>
      <c r="T543" s="2"/>
      <c r="U543" s="2"/>
      <c r="V543" s="2"/>
      <c r="W543" s="2"/>
      <c r="X543" s="2"/>
      <c r="Y543" s="2"/>
      <c r="Z543" s="2"/>
      <c r="AA543" s="2"/>
      <c r="AB543" s="2"/>
    </row>
    <row r="544" spans="3:28" ht="12.75" customHeight="1" x14ac:dyDescent="0.25">
      <c r="C544" s="5"/>
      <c r="D544" s="6"/>
      <c r="E544" s="10"/>
      <c r="F544" s="7"/>
      <c r="G544" s="2"/>
      <c r="H544" s="2"/>
      <c r="I544" s="2"/>
      <c r="J544" s="2"/>
      <c r="K544" s="2"/>
      <c r="L544" s="2"/>
      <c r="M544" s="12"/>
      <c r="N544" s="2"/>
      <c r="O544" s="2"/>
      <c r="P544" s="2"/>
      <c r="Q544" s="2"/>
      <c r="R544" s="2"/>
      <c r="S544" s="2"/>
      <c r="T544" s="2"/>
      <c r="U544" s="2"/>
      <c r="V544" s="2"/>
      <c r="W544" s="2"/>
      <c r="X544" s="2"/>
      <c r="Y544" s="2"/>
      <c r="Z544" s="2"/>
      <c r="AA544" s="2"/>
      <c r="AB544" s="2"/>
    </row>
    <row r="545" spans="3:28" ht="12.75" customHeight="1" x14ac:dyDescent="0.25">
      <c r="C545" s="5"/>
      <c r="D545" s="6"/>
      <c r="E545" s="10"/>
      <c r="F545" s="7"/>
      <c r="G545" s="2"/>
      <c r="H545" s="2"/>
      <c r="I545" s="2"/>
      <c r="J545" s="2"/>
      <c r="K545" s="2"/>
      <c r="L545" s="2"/>
      <c r="M545" s="12"/>
      <c r="N545" s="2"/>
      <c r="O545" s="2"/>
      <c r="P545" s="2"/>
      <c r="Q545" s="2"/>
      <c r="R545" s="2"/>
      <c r="S545" s="2"/>
      <c r="T545" s="2"/>
      <c r="U545" s="2"/>
      <c r="V545" s="2"/>
      <c r="W545" s="2"/>
      <c r="X545" s="2"/>
      <c r="Y545" s="2"/>
      <c r="Z545" s="2"/>
      <c r="AA545" s="2"/>
      <c r="AB545" s="2"/>
    </row>
    <row r="546" spans="3:28" ht="12.75" customHeight="1" x14ac:dyDescent="0.25">
      <c r="C546" s="5"/>
      <c r="D546" s="6"/>
      <c r="E546" s="10"/>
      <c r="F546" s="7"/>
      <c r="G546" s="2"/>
      <c r="H546" s="2"/>
      <c r="I546" s="2"/>
      <c r="J546" s="2"/>
      <c r="K546" s="2"/>
      <c r="L546" s="2"/>
      <c r="M546" s="12"/>
      <c r="N546" s="2"/>
      <c r="O546" s="2"/>
      <c r="P546" s="2"/>
      <c r="Q546" s="2"/>
      <c r="R546" s="2"/>
      <c r="S546" s="2"/>
      <c r="T546" s="2"/>
      <c r="U546" s="2"/>
      <c r="V546" s="2"/>
      <c r="W546" s="2"/>
      <c r="X546" s="2"/>
      <c r="Y546" s="2"/>
      <c r="Z546" s="2"/>
      <c r="AA546" s="2"/>
      <c r="AB546" s="2"/>
    </row>
    <row r="547" spans="3:28" ht="12.75" customHeight="1" x14ac:dyDescent="0.25">
      <c r="C547" s="5"/>
      <c r="D547" s="6"/>
      <c r="E547" s="10"/>
      <c r="F547" s="7"/>
      <c r="G547" s="2"/>
      <c r="H547" s="2"/>
      <c r="I547" s="2"/>
      <c r="J547" s="2"/>
      <c r="K547" s="2"/>
      <c r="L547" s="2"/>
      <c r="M547" s="12"/>
      <c r="N547" s="2"/>
      <c r="O547" s="2"/>
      <c r="P547" s="2"/>
      <c r="Q547" s="2"/>
      <c r="R547" s="2"/>
      <c r="S547" s="2"/>
      <c r="T547" s="2"/>
      <c r="U547" s="2"/>
      <c r="V547" s="2"/>
      <c r="W547" s="2"/>
      <c r="X547" s="2"/>
      <c r="Y547" s="2"/>
      <c r="Z547" s="2"/>
      <c r="AA547" s="2"/>
      <c r="AB547" s="2"/>
    </row>
    <row r="548" spans="3:28" ht="12.75" customHeight="1" x14ac:dyDescent="0.25">
      <c r="C548" s="5"/>
      <c r="D548" s="6"/>
      <c r="E548" s="10"/>
      <c r="F548" s="7"/>
      <c r="G548" s="2"/>
      <c r="H548" s="2"/>
      <c r="I548" s="2"/>
      <c r="J548" s="2"/>
      <c r="K548" s="2"/>
      <c r="L548" s="2"/>
      <c r="M548" s="12"/>
      <c r="N548" s="2"/>
      <c r="O548" s="2"/>
      <c r="P548" s="2"/>
      <c r="Q548" s="2"/>
      <c r="R548" s="2"/>
      <c r="S548" s="2"/>
      <c r="T548" s="2"/>
      <c r="U548" s="2"/>
      <c r="V548" s="2"/>
      <c r="W548" s="2"/>
      <c r="X548" s="2"/>
      <c r="Y548" s="2"/>
      <c r="Z548" s="2"/>
      <c r="AA548" s="2"/>
      <c r="AB548" s="2"/>
    </row>
    <row r="549" spans="3:28" ht="12.75" customHeight="1" x14ac:dyDescent="0.25">
      <c r="C549" s="5"/>
      <c r="D549" s="6"/>
      <c r="E549" s="10"/>
      <c r="F549" s="7"/>
      <c r="G549" s="2"/>
      <c r="H549" s="2"/>
      <c r="I549" s="2"/>
      <c r="J549" s="2"/>
      <c r="K549" s="2"/>
      <c r="L549" s="2"/>
      <c r="M549" s="12"/>
      <c r="N549" s="2"/>
      <c r="O549" s="2"/>
      <c r="P549" s="2"/>
      <c r="Q549" s="2"/>
      <c r="R549" s="2"/>
      <c r="S549" s="2"/>
      <c r="T549" s="2"/>
      <c r="U549" s="2"/>
      <c r="V549" s="2"/>
      <c r="W549" s="2"/>
      <c r="X549" s="2"/>
      <c r="Y549" s="2"/>
      <c r="Z549" s="2"/>
      <c r="AA549" s="2"/>
      <c r="AB549" s="2"/>
    </row>
    <row r="550" spans="3:28" ht="12.75" customHeight="1" x14ac:dyDescent="0.25">
      <c r="C550" s="5"/>
      <c r="D550" s="6"/>
      <c r="E550" s="10"/>
      <c r="F550" s="7"/>
      <c r="G550" s="2"/>
      <c r="H550" s="2"/>
      <c r="I550" s="2"/>
      <c r="J550" s="2"/>
      <c r="K550" s="2"/>
      <c r="L550" s="2"/>
      <c r="M550" s="12"/>
      <c r="N550" s="2"/>
      <c r="O550" s="2"/>
      <c r="P550" s="2"/>
      <c r="Q550" s="2"/>
      <c r="R550" s="2"/>
      <c r="S550" s="2"/>
      <c r="T550" s="2"/>
      <c r="U550" s="2"/>
      <c r="V550" s="2"/>
      <c r="W550" s="2"/>
      <c r="X550" s="2"/>
      <c r="Y550" s="2"/>
      <c r="Z550" s="2"/>
      <c r="AA550" s="2"/>
      <c r="AB550" s="2"/>
    </row>
    <row r="551" spans="3:28" ht="12.75" customHeight="1" x14ac:dyDescent="0.25">
      <c r="C551" s="5"/>
      <c r="D551" s="6"/>
      <c r="E551" s="10"/>
      <c r="F551" s="7"/>
      <c r="G551" s="2"/>
      <c r="H551" s="2"/>
      <c r="I551" s="2"/>
      <c r="J551" s="2"/>
      <c r="K551" s="2"/>
      <c r="L551" s="2"/>
      <c r="M551" s="12"/>
      <c r="N551" s="2"/>
      <c r="O551" s="2"/>
      <c r="P551" s="2"/>
      <c r="Q551" s="2"/>
      <c r="R551" s="2"/>
      <c r="S551" s="2"/>
      <c r="T551" s="2"/>
      <c r="U551" s="2"/>
      <c r="V551" s="2"/>
      <c r="W551" s="2"/>
      <c r="X551" s="2"/>
      <c r="Y551" s="2"/>
      <c r="Z551" s="2"/>
      <c r="AA551" s="2"/>
      <c r="AB551" s="2"/>
    </row>
    <row r="552" spans="3:28" ht="12.75" customHeight="1" x14ac:dyDescent="0.25">
      <c r="C552" s="5"/>
      <c r="D552" s="6"/>
      <c r="E552" s="10"/>
      <c r="F552" s="7"/>
      <c r="G552" s="2"/>
      <c r="H552" s="2"/>
      <c r="I552" s="2"/>
      <c r="J552" s="2"/>
      <c r="K552" s="2"/>
      <c r="L552" s="2"/>
      <c r="M552" s="12"/>
      <c r="N552" s="2"/>
      <c r="O552" s="2"/>
      <c r="P552" s="2"/>
      <c r="Q552" s="2"/>
      <c r="R552" s="2"/>
      <c r="S552" s="2"/>
      <c r="T552" s="2"/>
      <c r="U552" s="2"/>
      <c r="V552" s="2"/>
      <c r="W552" s="2"/>
      <c r="X552" s="2"/>
      <c r="Y552" s="2"/>
      <c r="Z552" s="2"/>
      <c r="AA552" s="2"/>
      <c r="AB552" s="2"/>
    </row>
    <row r="553" spans="3:28" ht="12.75" customHeight="1" x14ac:dyDescent="0.25">
      <c r="C553" s="5"/>
      <c r="D553" s="6"/>
      <c r="E553" s="10"/>
      <c r="F553" s="7"/>
      <c r="G553" s="2"/>
      <c r="H553" s="2"/>
      <c r="I553" s="2"/>
      <c r="J553" s="2"/>
      <c r="K553" s="2"/>
      <c r="L553" s="2"/>
      <c r="M553" s="12"/>
      <c r="N553" s="2"/>
      <c r="O553" s="2"/>
      <c r="P553" s="2"/>
      <c r="Q553" s="2"/>
      <c r="R553" s="2"/>
      <c r="S553" s="2"/>
      <c r="T553" s="2"/>
      <c r="U553" s="2"/>
      <c r="V553" s="2"/>
      <c r="W553" s="2"/>
      <c r="X553" s="2"/>
      <c r="Y553" s="2"/>
      <c r="Z553" s="2"/>
      <c r="AA553" s="2"/>
      <c r="AB553" s="2"/>
    </row>
    <row r="554" spans="3:28" ht="12.75" customHeight="1" x14ac:dyDescent="0.25">
      <c r="C554" s="5"/>
      <c r="D554" s="6"/>
      <c r="E554" s="10"/>
      <c r="F554" s="7"/>
      <c r="G554" s="2"/>
      <c r="H554" s="2"/>
      <c r="I554" s="2"/>
      <c r="J554" s="2"/>
      <c r="K554" s="2"/>
      <c r="L554" s="2"/>
      <c r="M554" s="12"/>
      <c r="N554" s="2"/>
      <c r="O554" s="2"/>
      <c r="P554" s="2"/>
      <c r="Q554" s="2"/>
      <c r="R554" s="2"/>
      <c r="S554" s="2"/>
      <c r="T554" s="2"/>
      <c r="U554" s="2"/>
      <c r="V554" s="2"/>
      <c r="W554" s="2"/>
      <c r="X554" s="2"/>
      <c r="Y554" s="2"/>
      <c r="Z554" s="2"/>
      <c r="AA554" s="2"/>
      <c r="AB554" s="2"/>
    </row>
    <row r="555" spans="3:28" ht="12.75" customHeight="1" x14ac:dyDescent="0.25">
      <c r="C555" s="5"/>
      <c r="D555" s="6"/>
      <c r="E555" s="10"/>
      <c r="F555" s="7"/>
      <c r="G555" s="2"/>
      <c r="H555" s="2"/>
      <c r="I555" s="2"/>
      <c r="J555" s="2"/>
      <c r="K555" s="2"/>
      <c r="L555" s="2"/>
      <c r="M555" s="12"/>
      <c r="N555" s="2"/>
      <c r="O555" s="2"/>
      <c r="P555" s="2"/>
      <c r="Q555" s="2"/>
      <c r="R555" s="2"/>
      <c r="S555" s="2"/>
      <c r="T555" s="2"/>
      <c r="U555" s="2"/>
      <c r="V555" s="2"/>
      <c r="W555" s="2"/>
      <c r="X555" s="2"/>
      <c r="Y555" s="2"/>
      <c r="Z555" s="2"/>
      <c r="AA555" s="2"/>
      <c r="AB555" s="2"/>
    </row>
    <row r="556" spans="3:28" ht="12.75" customHeight="1" x14ac:dyDescent="0.25">
      <c r="C556" s="5"/>
      <c r="D556" s="6"/>
      <c r="E556" s="10"/>
      <c r="F556" s="7"/>
      <c r="G556" s="2"/>
      <c r="H556" s="2"/>
      <c r="I556" s="2"/>
      <c r="J556" s="2"/>
      <c r="K556" s="2"/>
      <c r="L556" s="2"/>
      <c r="M556" s="12"/>
      <c r="N556" s="2"/>
      <c r="O556" s="2"/>
      <c r="P556" s="2"/>
      <c r="Q556" s="2"/>
      <c r="R556" s="2"/>
      <c r="S556" s="2"/>
      <c r="T556" s="2"/>
      <c r="U556" s="2"/>
      <c r="V556" s="2"/>
      <c r="W556" s="2"/>
      <c r="X556" s="2"/>
      <c r="Y556" s="2"/>
      <c r="Z556" s="2"/>
      <c r="AA556" s="2"/>
      <c r="AB556" s="2"/>
    </row>
    <row r="557" spans="3:28" ht="12.75" customHeight="1" x14ac:dyDescent="0.25">
      <c r="C557" s="5"/>
      <c r="D557" s="6"/>
      <c r="E557" s="10"/>
      <c r="F557" s="7"/>
      <c r="G557" s="2"/>
      <c r="H557" s="2"/>
      <c r="I557" s="2"/>
      <c r="J557" s="2"/>
      <c r="K557" s="2"/>
      <c r="L557" s="2"/>
      <c r="M557" s="12"/>
      <c r="N557" s="2"/>
      <c r="O557" s="2"/>
      <c r="P557" s="2"/>
      <c r="Q557" s="2"/>
      <c r="R557" s="2"/>
      <c r="S557" s="2"/>
      <c r="T557" s="2"/>
      <c r="U557" s="2"/>
      <c r="V557" s="2"/>
      <c r="W557" s="2"/>
      <c r="X557" s="2"/>
      <c r="Y557" s="2"/>
      <c r="Z557" s="2"/>
      <c r="AA557" s="2"/>
      <c r="AB557" s="2"/>
    </row>
    <row r="558" spans="3:28" ht="12.75" customHeight="1" x14ac:dyDescent="0.25">
      <c r="C558" s="5"/>
      <c r="D558" s="6"/>
      <c r="E558" s="10"/>
      <c r="F558" s="7"/>
      <c r="G558" s="2"/>
      <c r="H558" s="2"/>
      <c r="I558" s="2"/>
      <c r="J558" s="2"/>
      <c r="K558" s="2"/>
      <c r="L558" s="2"/>
      <c r="M558" s="12"/>
      <c r="N558" s="2"/>
      <c r="O558" s="2"/>
      <c r="P558" s="2"/>
      <c r="Q558" s="2"/>
      <c r="R558" s="2"/>
      <c r="S558" s="2"/>
      <c r="T558" s="2"/>
      <c r="U558" s="2"/>
      <c r="V558" s="2"/>
      <c r="W558" s="2"/>
      <c r="X558" s="2"/>
      <c r="Y558" s="2"/>
      <c r="Z558" s="2"/>
      <c r="AA558" s="2"/>
      <c r="AB558" s="2"/>
    </row>
    <row r="559" spans="3:28" ht="12.75" customHeight="1" x14ac:dyDescent="0.25">
      <c r="C559" s="5"/>
      <c r="D559" s="6"/>
      <c r="E559" s="10"/>
      <c r="F559" s="7"/>
      <c r="G559" s="2"/>
      <c r="H559" s="2"/>
      <c r="I559" s="2"/>
      <c r="J559" s="2"/>
      <c r="K559" s="2"/>
      <c r="L559" s="2"/>
      <c r="M559" s="12"/>
      <c r="N559" s="2"/>
      <c r="O559" s="2"/>
      <c r="P559" s="2"/>
      <c r="Q559" s="2"/>
      <c r="R559" s="2"/>
      <c r="S559" s="2"/>
      <c r="T559" s="2"/>
      <c r="U559" s="2"/>
      <c r="V559" s="2"/>
      <c r="W559" s="2"/>
      <c r="X559" s="2"/>
      <c r="Y559" s="2"/>
      <c r="Z559" s="2"/>
      <c r="AA559" s="2"/>
      <c r="AB559" s="2"/>
    </row>
    <row r="560" spans="3:28" ht="12.75" customHeight="1" x14ac:dyDescent="0.25">
      <c r="C560" s="5"/>
      <c r="D560" s="6"/>
      <c r="E560" s="10"/>
      <c r="F560" s="7"/>
      <c r="G560" s="2"/>
      <c r="H560" s="2"/>
      <c r="I560" s="2"/>
      <c r="J560" s="2"/>
      <c r="K560" s="2"/>
      <c r="L560" s="2"/>
      <c r="M560" s="12"/>
      <c r="N560" s="2"/>
      <c r="O560" s="2"/>
      <c r="P560" s="2"/>
      <c r="Q560" s="2"/>
      <c r="R560" s="2"/>
      <c r="S560" s="2"/>
      <c r="T560" s="2"/>
      <c r="U560" s="2"/>
      <c r="V560" s="2"/>
      <c r="W560" s="2"/>
      <c r="X560" s="2"/>
      <c r="Y560" s="2"/>
      <c r="Z560" s="2"/>
      <c r="AA560" s="2"/>
      <c r="AB560" s="2"/>
    </row>
    <row r="561" spans="3:28" ht="12.75" customHeight="1" x14ac:dyDescent="0.25">
      <c r="C561" s="5"/>
      <c r="D561" s="6"/>
      <c r="E561" s="10"/>
      <c r="F561" s="7"/>
      <c r="G561" s="2"/>
      <c r="H561" s="2"/>
      <c r="I561" s="2"/>
      <c r="J561" s="2"/>
      <c r="K561" s="2"/>
      <c r="L561" s="2"/>
      <c r="M561" s="12"/>
      <c r="N561" s="2"/>
      <c r="O561" s="2"/>
      <c r="P561" s="2"/>
      <c r="Q561" s="2"/>
      <c r="R561" s="2"/>
      <c r="S561" s="2"/>
      <c r="T561" s="2"/>
      <c r="U561" s="2"/>
      <c r="V561" s="2"/>
      <c r="W561" s="2"/>
      <c r="X561" s="2"/>
      <c r="Y561" s="2"/>
      <c r="Z561" s="2"/>
      <c r="AA561" s="2"/>
      <c r="AB561" s="2"/>
    </row>
    <row r="562" spans="3:28" ht="12.75" customHeight="1" x14ac:dyDescent="0.25">
      <c r="C562" s="5"/>
      <c r="D562" s="6"/>
      <c r="E562" s="10"/>
      <c r="F562" s="7"/>
      <c r="G562" s="2"/>
      <c r="H562" s="2"/>
      <c r="I562" s="2"/>
      <c r="J562" s="2"/>
      <c r="K562" s="2"/>
      <c r="L562" s="2"/>
      <c r="M562" s="12"/>
      <c r="N562" s="2"/>
      <c r="O562" s="2"/>
      <c r="P562" s="2"/>
      <c r="Q562" s="2"/>
      <c r="R562" s="2"/>
      <c r="S562" s="2"/>
      <c r="T562" s="2"/>
      <c r="U562" s="2"/>
      <c r="V562" s="2"/>
      <c r="W562" s="2"/>
      <c r="X562" s="2"/>
      <c r="Y562" s="2"/>
      <c r="Z562" s="2"/>
      <c r="AA562" s="2"/>
      <c r="AB562" s="2"/>
    </row>
    <row r="563" spans="3:28" ht="12.75" customHeight="1" x14ac:dyDescent="0.25">
      <c r="C563" s="5"/>
      <c r="D563" s="6"/>
      <c r="E563" s="10"/>
      <c r="F563" s="7"/>
      <c r="G563" s="2"/>
      <c r="H563" s="2"/>
      <c r="I563" s="2"/>
      <c r="J563" s="2"/>
      <c r="K563" s="2"/>
      <c r="L563" s="2"/>
      <c r="M563" s="12"/>
      <c r="N563" s="2"/>
      <c r="O563" s="2"/>
      <c r="P563" s="2"/>
      <c r="Q563" s="2"/>
      <c r="R563" s="2"/>
      <c r="S563" s="2"/>
      <c r="T563" s="2"/>
      <c r="U563" s="2"/>
      <c r="V563" s="2"/>
      <c r="W563" s="2"/>
      <c r="X563" s="2"/>
      <c r="Y563" s="2"/>
      <c r="Z563" s="2"/>
      <c r="AA563" s="2"/>
      <c r="AB563" s="2"/>
    </row>
    <row r="564" spans="3:28" ht="12.75" customHeight="1" x14ac:dyDescent="0.25">
      <c r="C564" s="5"/>
      <c r="D564" s="6"/>
      <c r="E564" s="10"/>
      <c r="F564" s="7"/>
      <c r="G564" s="2"/>
      <c r="H564" s="2"/>
      <c r="I564" s="2"/>
      <c r="J564" s="2"/>
      <c r="K564" s="2"/>
      <c r="L564" s="2"/>
      <c r="M564" s="12"/>
      <c r="N564" s="2"/>
      <c r="O564" s="2"/>
      <c r="P564" s="2"/>
      <c r="Q564" s="2"/>
      <c r="R564" s="2"/>
      <c r="S564" s="2"/>
      <c r="T564" s="2"/>
      <c r="U564" s="2"/>
      <c r="V564" s="2"/>
      <c r="W564" s="2"/>
      <c r="X564" s="2"/>
      <c r="Y564" s="2"/>
      <c r="Z564" s="2"/>
      <c r="AA564" s="2"/>
      <c r="AB564" s="2"/>
    </row>
    <row r="565" spans="3:28" ht="12.75" customHeight="1" x14ac:dyDescent="0.25">
      <c r="C565" s="5"/>
      <c r="D565" s="6"/>
      <c r="E565" s="10"/>
      <c r="F565" s="7"/>
      <c r="G565" s="2"/>
      <c r="H565" s="2"/>
      <c r="I565" s="2"/>
      <c r="J565" s="2"/>
      <c r="K565" s="2"/>
      <c r="L565" s="2"/>
      <c r="M565" s="12"/>
      <c r="N565" s="2"/>
      <c r="O565" s="2"/>
      <c r="P565" s="2"/>
      <c r="Q565" s="2"/>
      <c r="R565" s="2"/>
      <c r="S565" s="2"/>
      <c r="T565" s="2"/>
      <c r="U565" s="2"/>
      <c r="V565" s="2"/>
      <c r="W565" s="2"/>
      <c r="X565" s="2"/>
      <c r="Y565" s="2"/>
      <c r="Z565" s="2"/>
      <c r="AA565" s="2"/>
      <c r="AB565" s="2"/>
    </row>
    <row r="566" spans="3:28" ht="12.75" customHeight="1" x14ac:dyDescent="0.25">
      <c r="C566" s="5"/>
      <c r="D566" s="6"/>
      <c r="E566" s="10"/>
      <c r="F566" s="7"/>
      <c r="G566" s="2"/>
      <c r="H566" s="2"/>
      <c r="I566" s="2"/>
      <c r="J566" s="2"/>
      <c r="K566" s="2"/>
      <c r="L566" s="2"/>
      <c r="M566" s="12"/>
      <c r="N566" s="2"/>
      <c r="O566" s="2"/>
      <c r="P566" s="2"/>
      <c r="Q566" s="2"/>
      <c r="R566" s="2"/>
      <c r="S566" s="2"/>
      <c r="T566" s="2"/>
      <c r="U566" s="2"/>
      <c r="V566" s="2"/>
      <c r="W566" s="2"/>
      <c r="X566" s="2"/>
      <c r="Y566" s="2"/>
      <c r="Z566" s="2"/>
      <c r="AA566" s="2"/>
      <c r="AB566" s="2"/>
    </row>
    <row r="567" spans="3:28" ht="12.75" customHeight="1" x14ac:dyDescent="0.25">
      <c r="C567" s="5"/>
      <c r="D567" s="6"/>
      <c r="E567" s="10"/>
      <c r="F567" s="7"/>
      <c r="G567" s="2"/>
      <c r="H567" s="2"/>
      <c r="I567" s="2"/>
      <c r="J567" s="2"/>
      <c r="K567" s="2"/>
      <c r="L567" s="2"/>
      <c r="M567" s="12"/>
      <c r="N567" s="2"/>
      <c r="O567" s="2"/>
      <c r="P567" s="2"/>
      <c r="Q567" s="2"/>
      <c r="R567" s="2"/>
      <c r="S567" s="2"/>
      <c r="T567" s="2"/>
      <c r="U567" s="2"/>
      <c r="V567" s="2"/>
      <c r="W567" s="2"/>
      <c r="X567" s="2"/>
      <c r="Y567" s="2"/>
      <c r="Z567" s="2"/>
      <c r="AA567" s="2"/>
      <c r="AB567" s="2"/>
    </row>
    <row r="568" spans="3:28" ht="12.75" customHeight="1" x14ac:dyDescent="0.25">
      <c r="C568" s="5"/>
      <c r="D568" s="6"/>
      <c r="E568" s="10"/>
      <c r="F568" s="7"/>
      <c r="G568" s="2"/>
      <c r="H568" s="2"/>
      <c r="I568" s="2"/>
      <c r="J568" s="2"/>
      <c r="K568" s="2"/>
      <c r="L568" s="2"/>
      <c r="M568" s="12"/>
      <c r="N568" s="2"/>
      <c r="O568" s="2"/>
      <c r="P568" s="2"/>
      <c r="Q568" s="2"/>
      <c r="R568" s="2"/>
      <c r="S568" s="2"/>
      <c r="T568" s="2"/>
      <c r="U568" s="2"/>
      <c r="V568" s="2"/>
      <c r="W568" s="2"/>
      <c r="X568" s="2"/>
      <c r="Y568" s="2"/>
      <c r="Z568" s="2"/>
      <c r="AA568" s="2"/>
      <c r="AB568" s="2"/>
    </row>
    <row r="569" spans="3:28" ht="12.75" customHeight="1" x14ac:dyDescent="0.25">
      <c r="C569" s="5"/>
      <c r="D569" s="6"/>
      <c r="E569" s="10"/>
      <c r="F569" s="7"/>
      <c r="G569" s="2"/>
      <c r="H569" s="2"/>
      <c r="I569" s="2"/>
      <c r="J569" s="2"/>
      <c r="K569" s="2"/>
      <c r="L569" s="2"/>
      <c r="M569" s="12"/>
      <c r="N569" s="2"/>
      <c r="O569" s="2"/>
      <c r="P569" s="2"/>
      <c r="Q569" s="2"/>
      <c r="R569" s="2"/>
      <c r="S569" s="2"/>
      <c r="T569" s="2"/>
      <c r="U569" s="2"/>
      <c r="V569" s="2"/>
      <c r="W569" s="2"/>
      <c r="X569" s="2"/>
      <c r="Y569" s="2"/>
      <c r="Z569" s="2"/>
      <c r="AA569" s="2"/>
      <c r="AB569" s="2"/>
    </row>
    <row r="570" spans="3:28" ht="12.75" customHeight="1" x14ac:dyDescent="0.25">
      <c r="C570" s="5"/>
      <c r="D570" s="6"/>
      <c r="E570" s="10"/>
      <c r="F570" s="7"/>
      <c r="G570" s="2"/>
      <c r="H570" s="2"/>
      <c r="I570" s="2"/>
      <c r="J570" s="2"/>
      <c r="K570" s="2"/>
      <c r="L570" s="2"/>
      <c r="M570" s="12"/>
      <c r="N570" s="2"/>
      <c r="O570" s="2"/>
      <c r="P570" s="2"/>
      <c r="Q570" s="2"/>
      <c r="R570" s="2"/>
      <c r="S570" s="2"/>
      <c r="T570" s="2"/>
      <c r="U570" s="2"/>
      <c r="V570" s="2"/>
      <c r="W570" s="2"/>
      <c r="X570" s="2"/>
      <c r="Y570" s="2"/>
      <c r="Z570" s="2"/>
      <c r="AA570" s="2"/>
      <c r="AB570" s="2"/>
    </row>
    <row r="571" spans="3:28" ht="12.75" customHeight="1" x14ac:dyDescent="0.25">
      <c r="C571" s="5"/>
      <c r="D571" s="6"/>
      <c r="E571" s="10"/>
      <c r="F571" s="7"/>
      <c r="G571" s="2"/>
      <c r="H571" s="2"/>
      <c r="I571" s="2"/>
      <c r="J571" s="2"/>
      <c r="K571" s="2"/>
      <c r="L571" s="2"/>
      <c r="M571" s="12"/>
      <c r="N571" s="2"/>
      <c r="O571" s="2"/>
      <c r="P571" s="2"/>
      <c r="Q571" s="2"/>
      <c r="R571" s="2"/>
      <c r="S571" s="2"/>
      <c r="T571" s="2"/>
      <c r="U571" s="2"/>
      <c r="V571" s="2"/>
      <c r="W571" s="2"/>
      <c r="X571" s="2"/>
      <c r="Y571" s="2"/>
      <c r="Z571" s="2"/>
      <c r="AA571" s="2"/>
      <c r="AB571" s="2"/>
    </row>
    <row r="572" spans="3:28" ht="12.75" customHeight="1" x14ac:dyDescent="0.25">
      <c r="C572" s="5"/>
      <c r="D572" s="6"/>
      <c r="E572" s="10"/>
      <c r="F572" s="7"/>
      <c r="G572" s="2"/>
      <c r="H572" s="2"/>
      <c r="I572" s="2"/>
      <c r="J572" s="2"/>
      <c r="K572" s="2"/>
      <c r="L572" s="2"/>
      <c r="M572" s="12"/>
      <c r="N572" s="2"/>
      <c r="O572" s="2"/>
      <c r="P572" s="2"/>
      <c r="Q572" s="2"/>
      <c r="R572" s="2"/>
      <c r="S572" s="2"/>
      <c r="T572" s="2"/>
      <c r="U572" s="2"/>
      <c r="V572" s="2"/>
      <c r="W572" s="2"/>
      <c r="X572" s="2"/>
      <c r="Y572" s="2"/>
      <c r="Z572" s="2"/>
      <c r="AA572" s="2"/>
      <c r="AB572" s="2"/>
    </row>
    <row r="573" spans="3:28" ht="12.75" customHeight="1" x14ac:dyDescent="0.25">
      <c r="C573" s="5"/>
      <c r="D573" s="6"/>
      <c r="E573" s="10"/>
      <c r="F573" s="7"/>
      <c r="G573" s="2"/>
      <c r="H573" s="2"/>
      <c r="I573" s="2"/>
      <c r="J573" s="2"/>
      <c r="K573" s="2"/>
      <c r="L573" s="2"/>
      <c r="M573" s="12"/>
      <c r="N573" s="2"/>
      <c r="O573" s="2"/>
      <c r="P573" s="2"/>
      <c r="Q573" s="2"/>
      <c r="R573" s="2"/>
      <c r="S573" s="2"/>
      <c r="T573" s="2"/>
      <c r="U573" s="2"/>
      <c r="V573" s="2"/>
      <c r="W573" s="2"/>
      <c r="X573" s="2"/>
      <c r="Y573" s="2"/>
      <c r="Z573" s="2"/>
      <c r="AA573" s="2"/>
      <c r="AB573" s="2"/>
    </row>
    <row r="574" spans="3:28" ht="12.75" customHeight="1" x14ac:dyDescent="0.25">
      <c r="C574" s="5"/>
      <c r="D574" s="6"/>
      <c r="E574" s="10"/>
      <c r="F574" s="7"/>
      <c r="G574" s="2"/>
      <c r="H574" s="2"/>
      <c r="I574" s="2"/>
      <c r="J574" s="2"/>
      <c r="K574" s="2"/>
      <c r="L574" s="2"/>
      <c r="M574" s="12"/>
      <c r="N574" s="2"/>
      <c r="O574" s="2"/>
      <c r="P574" s="2"/>
      <c r="Q574" s="2"/>
      <c r="R574" s="2"/>
      <c r="S574" s="2"/>
      <c r="T574" s="2"/>
      <c r="U574" s="2"/>
      <c r="V574" s="2"/>
      <c r="W574" s="2"/>
      <c r="X574" s="2"/>
      <c r="Y574" s="2"/>
      <c r="Z574" s="2"/>
      <c r="AA574" s="2"/>
      <c r="AB574" s="2"/>
    </row>
    <row r="575" spans="3:28" ht="12.75" customHeight="1" x14ac:dyDescent="0.25">
      <c r="C575" s="5"/>
      <c r="D575" s="6"/>
      <c r="E575" s="10"/>
      <c r="F575" s="7"/>
      <c r="G575" s="2"/>
      <c r="H575" s="2"/>
      <c r="I575" s="2"/>
      <c r="J575" s="2"/>
      <c r="K575" s="2"/>
      <c r="L575" s="2"/>
      <c r="M575" s="12"/>
      <c r="N575" s="2"/>
      <c r="O575" s="2"/>
      <c r="P575" s="2"/>
      <c r="Q575" s="2"/>
      <c r="R575" s="2"/>
      <c r="S575" s="2"/>
      <c r="T575" s="2"/>
      <c r="U575" s="2"/>
      <c r="V575" s="2"/>
      <c r="W575" s="2"/>
      <c r="X575" s="2"/>
      <c r="Y575" s="2"/>
      <c r="Z575" s="2"/>
      <c r="AA575" s="2"/>
      <c r="AB575" s="2"/>
    </row>
    <row r="576" spans="3:28" ht="12.75" customHeight="1" x14ac:dyDescent="0.25">
      <c r="C576" s="5"/>
      <c r="D576" s="6"/>
      <c r="E576" s="10"/>
      <c r="F576" s="7"/>
      <c r="G576" s="2"/>
      <c r="H576" s="2"/>
      <c r="I576" s="2"/>
      <c r="J576" s="2"/>
      <c r="K576" s="2"/>
      <c r="L576" s="2"/>
      <c r="M576" s="12"/>
      <c r="N576" s="2"/>
      <c r="O576" s="2"/>
      <c r="P576" s="2"/>
      <c r="Q576" s="2"/>
      <c r="R576" s="2"/>
      <c r="S576" s="2"/>
      <c r="T576" s="2"/>
      <c r="U576" s="2"/>
      <c r="V576" s="2"/>
      <c r="W576" s="2"/>
      <c r="X576" s="2"/>
      <c r="Y576" s="2"/>
      <c r="Z576" s="2"/>
      <c r="AA576" s="2"/>
      <c r="AB576" s="2"/>
    </row>
    <row r="577" spans="3:28" ht="12.75" customHeight="1" x14ac:dyDescent="0.25">
      <c r="C577" s="5"/>
      <c r="D577" s="6"/>
      <c r="E577" s="10"/>
      <c r="F577" s="7"/>
      <c r="G577" s="2"/>
      <c r="H577" s="2"/>
      <c r="I577" s="2"/>
      <c r="J577" s="2"/>
      <c r="K577" s="2"/>
      <c r="L577" s="2"/>
      <c r="M577" s="12"/>
      <c r="N577" s="2"/>
      <c r="O577" s="2"/>
      <c r="P577" s="2"/>
      <c r="Q577" s="2"/>
      <c r="R577" s="2"/>
      <c r="S577" s="2"/>
      <c r="T577" s="2"/>
      <c r="U577" s="2"/>
      <c r="V577" s="2"/>
      <c r="W577" s="2"/>
      <c r="X577" s="2"/>
      <c r="Y577" s="2"/>
      <c r="Z577" s="2"/>
      <c r="AA577" s="2"/>
      <c r="AB577" s="2"/>
    </row>
    <row r="578" spans="3:28" ht="12.75" customHeight="1" x14ac:dyDescent="0.25">
      <c r="C578" s="5"/>
      <c r="D578" s="6"/>
      <c r="E578" s="10"/>
      <c r="F578" s="7"/>
      <c r="G578" s="2"/>
      <c r="H578" s="2"/>
      <c r="I578" s="2"/>
      <c r="J578" s="2"/>
      <c r="K578" s="2"/>
      <c r="L578" s="2"/>
      <c r="M578" s="12"/>
      <c r="N578" s="2"/>
      <c r="O578" s="2"/>
      <c r="P578" s="2"/>
      <c r="Q578" s="2"/>
      <c r="R578" s="2"/>
      <c r="S578" s="2"/>
      <c r="T578" s="2"/>
      <c r="U578" s="2"/>
      <c r="V578" s="2"/>
      <c r="W578" s="2"/>
      <c r="X578" s="2"/>
      <c r="Y578" s="2"/>
      <c r="Z578" s="2"/>
      <c r="AA578" s="2"/>
      <c r="AB578" s="2"/>
    </row>
    <row r="579" spans="3:28" ht="12.75" customHeight="1" x14ac:dyDescent="0.25">
      <c r="C579" s="5"/>
      <c r="D579" s="6"/>
      <c r="E579" s="10"/>
      <c r="F579" s="7"/>
      <c r="G579" s="2"/>
      <c r="H579" s="2"/>
      <c r="I579" s="2"/>
      <c r="J579" s="2"/>
      <c r="K579" s="2"/>
      <c r="L579" s="2"/>
      <c r="M579" s="12"/>
      <c r="N579" s="2"/>
      <c r="O579" s="2"/>
      <c r="P579" s="2"/>
      <c r="Q579" s="2"/>
      <c r="R579" s="2"/>
      <c r="S579" s="2"/>
      <c r="T579" s="2"/>
      <c r="U579" s="2"/>
      <c r="V579" s="2"/>
      <c r="W579" s="2"/>
      <c r="X579" s="2"/>
      <c r="Y579" s="2"/>
      <c r="Z579" s="2"/>
      <c r="AA579" s="2"/>
      <c r="AB579" s="2"/>
    </row>
    <row r="580" spans="3:28" ht="12.75" customHeight="1" x14ac:dyDescent="0.25">
      <c r="C580" s="5"/>
      <c r="D580" s="6"/>
      <c r="E580" s="10"/>
      <c r="F580" s="7"/>
      <c r="G580" s="2"/>
      <c r="H580" s="2"/>
      <c r="I580" s="2"/>
      <c r="J580" s="2"/>
      <c r="K580" s="2"/>
      <c r="L580" s="2"/>
      <c r="M580" s="12"/>
      <c r="N580" s="2"/>
      <c r="O580" s="2"/>
      <c r="P580" s="2"/>
      <c r="Q580" s="2"/>
      <c r="R580" s="2"/>
      <c r="S580" s="2"/>
      <c r="T580" s="2"/>
      <c r="U580" s="2"/>
      <c r="V580" s="2"/>
      <c r="W580" s="2"/>
      <c r="X580" s="2"/>
      <c r="Y580" s="2"/>
      <c r="Z580" s="2"/>
      <c r="AA580" s="2"/>
      <c r="AB580" s="2"/>
    </row>
    <row r="581" spans="3:28" ht="12.75" customHeight="1" x14ac:dyDescent="0.25">
      <c r="C581" s="5"/>
      <c r="D581" s="6"/>
      <c r="E581" s="10"/>
      <c r="F581" s="7"/>
      <c r="G581" s="2"/>
      <c r="H581" s="2"/>
      <c r="I581" s="2"/>
      <c r="J581" s="2"/>
      <c r="K581" s="2"/>
      <c r="L581" s="2"/>
      <c r="M581" s="12"/>
      <c r="N581" s="2"/>
      <c r="O581" s="2"/>
      <c r="P581" s="2"/>
      <c r="Q581" s="2"/>
      <c r="R581" s="2"/>
      <c r="S581" s="2"/>
      <c r="T581" s="2"/>
      <c r="U581" s="2"/>
      <c r="V581" s="2"/>
      <c r="W581" s="2"/>
      <c r="X581" s="2"/>
      <c r="Y581" s="2"/>
      <c r="Z581" s="2"/>
      <c r="AA581" s="2"/>
      <c r="AB581" s="2"/>
    </row>
    <row r="582" spans="3:28" ht="12.75" customHeight="1" x14ac:dyDescent="0.25">
      <c r="C582" s="5"/>
      <c r="D582" s="6"/>
      <c r="E582" s="10"/>
      <c r="F582" s="7"/>
      <c r="G582" s="2"/>
      <c r="H582" s="2"/>
      <c r="I582" s="2"/>
      <c r="J582" s="2"/>
      <c r="K582" s="2"/>
      <c r="L582" s="2"/>
      <c r="M582" s="12"/>
      <c r="N582" s="2"/>
      <c r="O582" s="2"/>
      <c r="P582" s="2"/>
      <c r="Q582" s="2"/>
      <c r="R582" s="2"/>
      <c r="S582" s="2"/>
      <c r="T582" s="2"/>
      <c r="U582" s="2"/>
      <c r="V582" s="2"/>
      <c r="W582" s="2"/>
      <c r="X582" s="2"/>
      <c r="Y582" s="2"/>
      <c r="Z582" s="2"/>
      <c r="AA582" s="2"/>
      <c r="AB582" s="2"/>
    </row>
    <row r="583" spans="3:28" ht="12.75" customHeight="1" x14ac:dyDescent="0.25">
      <c r="C583" s="5"/>
      <c r="D583" s="6"/>
      <c r="E583" s="10"/>
      <c r="F583" s="7"/>
      <c r="G583" s="2"/>
      <c r="H583" s="2"/>
      <c r="I583" s="2"/>
      <c r="J583" s="2"/>
      <c r="K583" s="2"/>
      <c r="L583" s="2"/>
      <c r="M583" s="12"/>
      <c r="N583" s="2"/>
      <c r="O583" s="2"/>
      <c r="P583" s="2"/>
      <c r="Q583" s="2"/>
      <c r="R583" s="2"/>
      <c r="S583" s="2"/>
      <c r="T583" s="2"/>
      <c r="U583" s="2"/>
      <c r="V583" s="2"/>
      <c r="W583" s="2"/>
      <c r="X583" s="2"/>
      <c r="Y583" s="2"/>
      <c r="Z583" s="2"/>
      <c r="AA583" s="2"/>
      <c r="AB583" s="2"/>
    </row>
    <row r="584" spans="3:28" ht="12.75" customHeight="1" x14ac:dyDescent="0.25">
      <c r="C584" s="5"/>
      <c r="D584" s="6"/>
      <c r="E584" s="10"/>
      <c r="F584" s="7"/>
      <c r="G584" s="2"/>
      <c r="H584" s="2"/>
      <c r="I584" s="2"/>
      <c r="J584" s="2"/>
      <c r="K584" s="2"/>
      <c r="L584" s="2"/>
      <c r="M584" s="12"/>
      <c r="N584" s="2"/>
      <c r="O584" s="2"/>
      <c r="P584" s="2"/>
      <c r="Q584" s="2"/>
      <c r="R584" s="2"/>
      <c r="S584" s="2"/>
      <c r="T584" s="2"/>
      <c r="U584" s="2"/>
      <c r="V584" s="2"/>
      <c r="W584" s="2"/>
      <c r="X584" s="2"/>
      <c r="Y584" s="2"/>
      <c r="Z584" s="2"/>
      <c r="AA584" s="2"/>
      <c r="AB584" s="2"/>
    </row>
    <row r="585" spans="3:28" ht="12.75" customHeight="1" x14ac:dyDescent="0.25">
      <c r="C585" s="5"/>
      <c r="D585" s="6"/>
      <c r="E585" s="10"/>
      <c r="F585" s="7"/>
      <c r="G585" s="2"/>
      <c r="H585" s="2"/>
      <c r="I585" s="2"/>
      <c r="J585" s="2"/>
      <c r="K585" s="2"/>
      <c r="L585" s="2"/>
      <c r="M585" s="12"/>
      <c r="N585" s="2"/>
      <c r="O585" s="2"/>
      <c r="P585" s="2"/>
      <c r="Q585" s="2"/>
      <c r="R585" s="2"/>
      <c r="S585" s="2"/>
      <c r="T585" s="2"/>
      <c r="U585" s="2"/>
      <c r="V585" s="2"/>
      <c r="W585" s="2"/>
      <c r="X585" s="2"/>
      <c r="Y585" s="2"/>
      <c r="Z585" s="2"/>
      <c r="AA585" s="2"/>
      <c r="AB585" s="2"/>
    </row>
    <row r="586" spans="3:28" ht="12.75" customHeight="1" x14ac:dyDescent="0.25">
      <c r="C586" s="5"/>
      <c r="D586" s="6"/>
      <c r="E586" s="10"/>
      <c r="F586" s="7"/>
      <c r="G586" s="2"/>
      <c r="H586" s="2"/>
      <c r="I586" s="2"/>
      <c r="J586" s="2"/>
      <c r="K586" s="2"/>
      <c r="L586" s="2"/>
      <c r="M586" s="12"/>
      <c r="N586" s="2"/>
      <c r="O586" s="2"/>
      <c r="P586" s="2"/>
      <c r="Q586" s="2"/>
      <c r="R586" s="2"/>
      <c r="S586" s="2"/>
      <c r="T586" s="2"/>
      <c r="U586" s="2"/>
      <c r="V586" s="2"/>
      <c r="W586" s="2"/>
      <c r="X586" s="2"/>
      <c r="Y586" s="2"/>
      <c r="Z586" s="2"/>
      <c r="AA586" s="2"/>
      <c r="AB586" s="2"/>
    </row>
    <row r="587" spans="3:28" ht="12.75" customHeight="1" x14ac:dyDescent="0.25">
      <c r="C587" s="5"/>
      <c r="D587" s="6"/>
      <c r="E587" s="10"/>
      <c r="F587" s="7"/>
      <c r="G587" s="2"/>
      <c r="H587" s="2"/>
      <c r="I587" s="2"/>
      <c r="J587" s="2"/>
      <c r="K587" s="2"/>
      <c r="L587" s="2"/>
      <c r="M587" s="12"/>
      <c r="N587" s="2"/>
      <c r="O587" s="2"/>
      <c r="P587" s="2"/>
      <c r="Q587" s="2"/>
      <c r="R587" s="2"/>
      <c r="S587" s="2"/>
      <c r="T587" s="2"/>
      <c r="U587" s="2"/>
      <c r="V587" s="2"/>
      <c r="W587" s="2"/>
      <c r="X587" s="2"/>
      <c r="Y587" s="2"/>
      <c r="Z587" s="2"/>
      <c r="AA587" s="2"/>
      <c r="AB587" s="2"/>
    </row>
    <row r="588" spans="3:28" ht="12.75" customHeight="1" x14ac:dyDescent="0.25">
      <c r="C588" s="5"/>
      <c r="D588" s="6"/>
      <c r="E588" s="10"/>
      <c r="F588" s="7"/>
      <c r="G588" s="2"/>
      <c r="H588" s="2"/>
      <c r="I588" s="2"/>
      <c r="J588" s="2"/>
      <c r="K588" s="2"/>
      <c r="L588" s="2"/>
      <c r="M588" s="12"/>
      <c r="N588" s="2"/>
      <c r="O588" s="2"/>
      <c r="P588" s="2"/>
      <c r="Q588" s="2"/>
      <c r="R588" s="2"/>
      <c r="S588" s="2"/>
      <c r="T588" s="2"/>
      <c r="U588" s="2"/>
      <c r="V588" s="2"/>
      <c r="W588" s="2"/>
      <c r="X588" s="2"/>
      <c r="Y588" s="2"/>
      <c r="Z588" s="2"/>
      <c r="AA588" s="2"/>
      <c r="AB588" s="2"/>
    </row>
    <row r="589" spans="3:28" ht="12.75" customHeight="1" x14ac:dyDescent="0.25">
      <c r="C589" s="5"/>
      <c r="D589" s="6"/>
      <c r="E589" s="10"/>
      <c r="F589" s="7"/>
      <c r="G589" s="2"/>
      <c r="H589" s="2"/>
      <c r="I589" s="2"/>
      <c r="J589" s="2"/>
      <c r="K589" s="2"/>
      <c r="L589" s="2"/>
      <c r="M589" s="12"/>
      <c r="N589" s="2"/>
      <c r="O589" s="2"/>
      <c r="P589" s="2"/>
      <c r="Q589" s="2"/>
      <c r="R589" s="2"/>
      <c r="S589" s="2"/>
      <c r="T589" s="2"/>
      <c r="U589" s="2"/>
      <c r="V589" s="2"/>
      <c r="W589" s="2"/>
      <c r="X589" s="2"/>
      <c r="Y589" s="2"/>
      <c r="Z589" s="2"/>
      <c r="AA589" s="2"/>
      <c r="AB589" s="2"/>
    </row>
    <row r="590" spans="3:28" ht="12.75" customHeight="1" x14ac:dyDescent="0.25">
      <c r="C590" s="5"/>
      <c r="D590" s="6"/>
      <c r="E590" s="10"/>
      <c r="F590" s="7"/>
      <c r="G590" s="2"/>
      <c r="H590" s="2"/>
      <c r="I590" s="2"/>
      <c r="J590" s="2"/>
      <c r="K590" s="2"/>
      <c r="L590" s="2"/>
      <c r="M590" s="12"/>
      <c r="N590" s="2"/>
      <c r="O590" s="2"/>
      <c r="P590" s="2"/>
      <c r="Q590" s="2"/>
      <c r="R590" s="2"/>
      <c r="S590" s="2"/>
      <c r="T590" s="2"/>
      <c r="U590" s="2"/>
      <c r="V590" s="2"/>
      <c r="W590" s="2"/>
      <c r="X590" s="2"/>
      <c r="Y590" s="2"/>
      <c r="Z590" s="2"/>
      <c r="AA590" s="2"/>
      <c r="AB590" s="2"/>
    </row>
    <row r="591" spans="3:28" ht="12.75" customHeight="1" x14ac:dyDescent="0.25">
      <c r="C591" s="5"/>
      <c r="D591" s="6"/>
      <c r="E591" s="10"/>
      <c r="F591" s="7"/>
      <c r="G591" s="2"/>
      <c r="H591" s="2"/>
      <c r="I591" s="2"/>
      <c r="J591" s="2"/>
      <c r="K591" s="2"/>
      <c r="L591" s="2"/>
      <c r="M591" s="12"/>
      <c r="N591" s="2"/>
      <c r="O591" s="2"/>
      <c r="P591" s="2"/>
      <c r="Q591" s="2"/>
      <c r="R591" s="2"/>
      <c r="S591" s="2"/>
      <c r="T591" s="2"/>
      <c r="U591" s="2"/>
      <c r="V591" s="2"/>
      <c r="W591" s="2"/>
      <c r="X591" s="2"/>
      <c r="Y591" s="2"/>
      <c r="Z591" s="2"/>
      <c r="AA591" s="2"/>
      <c r="AB591" s="2"/>
    </row>
    <row r="592" spans="3:28" ht="12.75" customHeight="1" x14ac:dyDescent="0.25">
      <c r="C592" s="5"/>
      <c r="D592" s="6"/>
      <c r="E592" s="10"/>
      <c r="F592" s="7"/>
      <c r="G592" s="2"/>
      <c r="H592" s="2"/>
      <c r="I592" s="2"/>
      <c r="J592" s="2"/>
      <c r="K592" s="2"/>
      <c r="L592" s="2"/>
      <c r="M592" s="12"/>
      <c r="N592" s="2"/>
      <c r="O592" s="2"/>
      <c r="P592" s="2"/>
      <c r="Q592" s="2"/>
      <c r="R592" s="2"/>
      <c r="S592" s="2"/>
      <c r="T592" s="2"/>
      <c r="U592" s="2"/>
      <c r="V592" s="2"/>
      <c r="W592" s="2"/>
      <c r="X592" s="2"/>
      <c r="Y592" s="2"/>
      <c r="Z592" s="2"/>
      <c r="AA592" s="2"/>
      <c r="AB592" s="2"/>
    </row>
    <row r="593" spans="3:28" ht="12.75" customHeight="1" x14ac:dyDescent="0.25">
      <c r="C593" s="5"/>
      <c r="D593" s="6"/>
      <c r="E593" s="10"/>
      <c r="F593" s="7"/>
      <c r="G593" s="2"/>
      <c r="H593" s="2"/>
      <c r="I593" s="2"/>
      <c r="J593" s="2"/>
      <c r="K593" s="2"/>
      <c r="L593" s="2"/>
      <c r="M593" s="12"/>
      <c r="N593" s="2"/>
      <c r="O593" s="2"/>
      <c r="P593" s="2"/>
      <c r="Q593" s="2"/>
      <c r="R593" s="2"/>
      <c r="S593" s="2"/>
      <c r="T593" s="2"/>
      <c r="U593" s="2"/>
      <c r="V593" s="2"/>
      <c r="W593" s="2"/>
      <c r="X593" s="2"/>
      <c r="Y593" s="2"/>
      <c r="Z593" s="2"/>
      <c r="AA593" s="2"/>
      <c r="AB593" s="2"/>
    </row>
    <row r="594" spans="3:28" ht="12.75" customHeight="1" x14ac:dyDescent="0.25">
      <c r="C594" s="5"/>
      <c r="D594" s="6"/>
      <c r="E594" s="10"/>
      <c r="F594" s="7"/>
      <c r="G594" s="2"/>
      <c r="H594" s="2"/>
      <c r="I594" s="2"/>
      <c r="J594" s="2"/>
      <c r="K594" s="2"/>
      <c r="L594" s="2"/>
      <c r="M594" s="12"/>
      <c r="N594" s="2"/>
      <c r="O594" s="2"/>
      <c r="P594" s="2"/>
      <c r="Q594" s="2"/>
      <c r="R594" s="2"/>
      <c r="S594" s="2"/>
      <c r="T594" s="2"/>
      <c r="U594" s="2"/>
      <c r="V594" s="2"/>
      <c r="W594" s="2"/>
      <c r="X594" s="2"/>
      <c r="Y594" s="2"/>
      <c r="Z594" s="2"/>
      <c r="AA594" s="2"/>
      <c r="AB594" s="2"/>
    </row>
    <row r="595" spans="3:28" ht="12.75" customHeight="1" x14ac:dyDescent="0.25">
      <c r="C595" s="5"/>
      <c r="D595" s="6"/>
      <c r="E595" s="10"/>
      <c r="F595" s="7"/>
      <c r="G595" s="2"/>
      <c r="H595" s="2"/>
      <c r="I595" s="2"/>
      <c r="J595" s="2"/>
      <c r="K595" s="2"/>
      <c r="L595" s="2"/>
      <c r="M595" s="12"/>
      <c r="N595" s="2"/>
      <c r="O595" s="2"/>
      <c r="P595" s="2"/>
      <c r="Q595" s="2"/>
      <c r="R595" s="2"/>
      <c r="S595" s="2"/>
      <c r="T595" s="2"/>
      <c r="U595" s="2"/>
      <c r="V595" s="2"/>
      <c r="W595" s="2"/>
      <c r="X595" s="2"/>
      <c r="Y595" s="2"/>
      <c r="Z595" s="2"/>
      <c r="AA595" s="2"/>
      <c r="AB595" s="2"/>
    </row>
    <row r="596" spans="3:28" ht="12.75" customHeight="1" x14ac:dyDescent="0.25">
      <c r="C596" s="5"/>
      <c r="D596" s="6"/>
      <c r="E596" s="10"/>
      <c r="F596" s="7"/>
      <c r="G596" s="2"/>
      <c r="H596" s="2"/>
      <c r="I596" s="2"/>
      <c r="J596" s="2"/>
      <c r="K596" s="2"/>
      <c r="L596" s="2"/>
      <c r="M596" s="12"/>
      <c r="N596" s="2"/>
      <c r="O596" s="2"/>
      <c r="P596" s="2"/>
      <c r="Q596" s="2"/>
      <c r="R596" s="2"/>
      <c r="S596" s="2"/>
      <c r="T596" s="2"/>
      <c r="U596" s="2"/>
      <c r="V596" s="2"/>
      <c r="W596" s="2"/>
      <c r="X596" s="2"/>
      <c r="Y596" s="2"/>
      <c r="Z596" s="2"/>
      <c r="AA596" s="2"/>
      <c r="AB596" s="2"/>
    </row>
    <row r="597" spans="3:28" ht="12.75" customHeight="1" x14ac:dyDescent="0.25">
      <c r="C597" s="5"/>
      <c r="D597" s="6"/>
      <c r="E597" s="10"/>
      <c r="F597" s="7"/>
      <c r="G597" s="2"/>
      <c r="H597" s="2"/>
      <c r="I597" s="2"/>
      <c r="J597" s="2"/>
      <c r="K597" s="2"/>
      <c r="L597" s="2"/>
      <c r="M597" s="12"/>
      <c r="N597" s="2"/>
      <c r="O597" s="2"/>
      <c r="P597" s="2"/>
      <c r="Q597" s="2"/>
      <c r="R597" s="2"/>
      <c r="S597" s="2"/>
      <c r="T597" s="2"/>
      <c r="U597" s="2"/>
      <c r="V597" s="2"/>
      <c r="W597" s="2"/>
      <c r="X597" s="2"/>
      <c r="Y597" s="2"/>
      <c r="Z597" s="2"/>
      <c r="AA597" s="2"/>
      <c r="AB597" s="2"/>
    </row>
    <row r="598" spans="3:28" ht="12.75" customHeight="1" x14ac:dyDescent="0.25">
      <c r="C598" s="5"/>
      <c r="D598" s="6"/>
      <c r="E598" s="10"/>
      <c r="F598" s="7"/>
      <c r="G598" s="2"/>
      <c r="H598" s="2"/>
      <c r="I598" s="2"/>
      <c r="J598" s="2"/>
      <c r="K598" s="2"/>
      <c r="L598" s="2"/>
      <c r="M598" s="12"/>
      <c r="N598" s="2"/>
      <c r="O598" s="2"/>
      <c r="P598" s="2"/>
      <c r="Q598" s="2"/>
      <c r="R598" s="2"/>
      <c r="S598" s="2"/>
      <c r="T598" s="2"/>
      <c r="U598" s="2"/>
      <c r="V598" s="2"/>
      <c r="W598" s="2"/>
      <c r="X598" s="2"/>
      <c r="Y598" s="2"/>
      <c r="Z598" s="2"/>
      <c r="AA598" s="2"/>
      <c r="AB598" s="2"/>
    </row>
    <row r="599" spans="3:28" ht="12.75" customHeight="1" x14ac:dyDescent="0.25">
      <c r="C599" s="5"/>
      <c r="D599" s="6"/>
      <c r="E599" s="10"/>
      <c r="F599" s="7"/>
      <c r="G599" s="2"/>
      <c r="H599" s="2"/>
      <c r="I599" s="2"/>
      <c r="J599" s="2"/>
      <c r="K599" s="2"/>
      <c r="L599" s="2"/>
      <c r="M599" s="12"/>
      <c r="N599" s="2"/>
      <c r="O599" s="2"/>
      <c r="P599" s="2"/>
      <c r="Q599" s="2"/>
      <c r="R599" s="2"/>
      <c r="S599" s="2"/>
      <c r="T599" s="2"/>
      <c r="U599" s="2"/>
      <c r="V599" s="2"/>
      <c r="W599" s="2"/>
      <c r="X599" s="2"/>
      <c r="Y599" s="2"/>
      <c r="Z599" s="2"/>
      <c r="AA599" s="2"/>
      <c r="AB599" s="2"/>
    </row>
    <row r="600" spans="3:28" ht="12.75" customHeight="1" x14ac:dyDescent="0.25">
      <c r="C600" s="5"/>
      <c r="D600" s="6"/>
      <c r="E600" s="10"/>
      <c r="F600" s="7"/>
      <c r="G600" s="2"/>
      <c r="H600" s="2"/>
      <c r="I600" s="2"/>
      <c r="J600" s="2"/>
      <c r="K600" s="2"/>
      <c r="L600" s="2"/>
      <c r="M600" s="12"/>
      <c r="N600" s="2"/>
      <c r="O600" s="2"/>
      <c r="P600" s="2"/>
      <c r="Q600" s="2"/>
      <c r="R600" s="2"/>
      <c r="S600" s="2"/>
      <c r="T600" s="2"/>
      <c r="U600" s="2"/>
      <c r="V600" s="2"/>
      <c r="W600" s="2"/>
      <c r="X600" s="2"/>
      <c r="Y600" s="2"/>
      <c r="Z600" s="2"/>
      <c r="AA600" s="2"/>
      <c r="AB600" s="2"/>
    </row>
    <row r="601" spans="3:28" ht="12.75" customHeight="1" x14ac:dyDescent="0.25">
      <c r="C601" s="5"/>
      <c r="D601" s="6"/>
      <c r="E601" s="10"/>
      <c r="F601" s="7"/>
      <c r="G601" s="2"/>
      <c r="H601" s="2"/>
      <c r="I601" s="2"/>
      <c r="J601" s="2"/>
      <c r="K601" s="2"/>
      <c r="L601" s="2"/>
      <c r="M601" s="12"/>
      <c r="N601" s="2"/>
      <c r="O601" s="2"/>
      <c r="P601" s="2"/>
      <c r="Q601" s="2"/>
      <c r="R601" s="2"/>
      <c r="S601" s="2"/>
      <c r="T601" s="2"/>
      <c r="U601" s="2"/>
      <c r="V601" s="2"/>
      <c r="W601" s="2"/>
      <c r="X601" s="2"/>
      <c r="Y601" s="2"/>
      <c r="Z601" s="2"/>
      <c r="AA601" s="2"/>
      <c r="AB601" s="2"/>
    </row>
    <row r="602" spans="3:28" ht="12.75" customHeight="1" x14ac:dyDescent="0.25">
      <c r="C602" s="5"/>
      <c r="D602" s="6"/>
      <c r="E602" s="10"/>
      <c r="F602" s="7"/>
      <c r="G602" s="2"/>
      <c r="H602" s="2"/>
      <c r="I602" s="2"/>
      <c r="J602" s="2"/>
      <c r="K602" s="2"/>
      <c r="L602" s="2"/>
      <c r="M602" s="12"/>
      <c r="N602" s="2"/>
      <c r="O602" s="2"/>
      <c r="P602" s="2"/>
      <c r="Q602" s="2"/>
      <c r="R602" s="2"/>
      <c r="S602" s="2"/>
      <c r="T602" s="2"/>
      <c r="U602" s="2"/>
      <c r="V602" s="2"/>
      <c r="W602" s="2"/>
      <c r="X602" s="2"/>
      <c r="Y602" s="2"/>
      <c r="Z602" s="2"/>
      <c r="AA602" s="2"/>
      <c r="AB602" s="2"/>
    </row>
    <row r="603" spans="3:28" ht="12.75" customHeight="1" x14ac:dyDescent="0.25">
      <c r="C603" s="5"/>
      <c r="D603" s="6"/>
      <c r="E603" s="10"/>
      <c r="F603" s="7"/>
      <c r="G603" s="2"/>
      <c r="H603" s="2"/>
      <c r="I603" s="2"/>
      <c r="J603" s="2"/>
      <c r="K603" s="2"/>
      <c r="L603" s="2"/>
      <c r="M603" s="12"/>
      <c r="N603" s="2"/>
      <c r="O603" s="2"/>
      <c r="P603" s="2"/>
      <c r="Q603" s="2"/>
      <c r="R603" s="2"/>
      <c r="S603" s="2"/>
      <c r="T603" s="2"/>
      <c r="U603" s="2"/>
      <c r="V603" s="2"/>
      <c r="W603" s="2"/>
      <c r="X603" s="2"/>
      <c r="Y603" s="2"/>
      <c r="Z603" s="2"/>
      <c r="AA603" s="2"/>
      <c r="AB603" s="2"/>
    </row>
    <row r="604" spans="3:28" ht="12.75" customHeight="1" x14ac:dyDescent="0.25">
      <c r="C604" s="5"/>
      <c r="D604" s="6"/>
      <c r="E604" s="10"/>
      <c r="F604" s="7"/>
      <c r="G604" s="2"/>
      <c r="H604" s="2"/>
      <c r="I604" s="2"/>
      <c r="J604" s="2"/>
      <c r="K604" s="2"/>
      <c r="L604" s="2"/>
      <c r="M604" s="12"/>
      <c r="N604" s="2"/>
      <c r="O604" s="2"/>
      <c r="P604" s="2"/>
      <c r="Q604" s="2"/>
      <c r="R604" s="2"/>
      <c r="S604" s="2"/>
      <c r="T604" s="2"/>
      <c r="U604" s="2"/>
      <c r="V604" s="2"/>
      <c r="W604" s="2"/>
      <c r="X604" s="2"/>
      <c r="Y604" s="2"/>
      <c r="Z604" s="2"/>
      <c r="AA604" s="2"/>
      <c r="AB604" s="2"/>
    </row>
    <row r="605" spans="3:28" ht="12.75" customHeight="1" x14ac:dyDescent="0.25">
      <c r="C605" s="5"/>
      <c r="D605" s="6"/>
      <c r="E605" s="10"/>
      <c r="F605" s="7"/>
      <c r="G605" s="2"/>
      <c r="H605" s="2"/>
      <c r="I605" s="2"/>
      <c r="J605" s="2"/>
      <c r="K605" s="2"/>
      <c r="L605" s="2"/>
      <c r="M605" s="12"/>
      <c r="N605" s="2"/>
      <c r="O605" s="2"/>
      <c r="P605" s="2"/>
      <c r="Q605" s="2"/>
      <c r="R605" s="2"/>
      <c r="S605" s="2"/>
      <c r="T605" s="2"/>
      <c r="U605" s="2"/>
      <c r="V605" s="2"/>
      <c r="W605" s="2"/>
      <c r="X605" s="2"/>
      <c r="Y605" s="2"/>
      <c r="Z605" s="2"/>
      <c r="AA605" s="2"/>
      <c r="AB605" s="2"/>
    </row>
    <row r="606" spans="3:28" ht="12.75" customHeight="1" x14ac:dyDescent="0.25">
      <c r="C606" s="5"/>
      <c r="D606" s="6"/>
      <c r="E606" s="10"/>
      <c r="F606" s="7"/>
      <c r="G606" s="2"/>
      <c r="H606" s="2"/>
      <c r="I606" s="2"/>
      <c r="J606" s="2"/>
      <c r="K606" s="2"/>
      <c r="L606" s="2"/>
      <c r="M606" s="12"/>
      <c r="N606" s="2"/>
      <c r="O606" s="2"/>
      <c r="P606" s="2"/>
      <c r="Q606" s="2"/>
      <c r="R606" s="2"/>
      <c r="S606" s="2"/>
      <c r="T606" s="2"/>
      <c r="U606" s="2"/>
      <c r="V606" s="2"/>
      <c r="W606" s="2"/>
      <c r="X606" s="2"/>
      <c r="Y606" s="2"/>
      <c r="Z606" s="2"/>
      <c r="AA606" s="2"/>
      <c r="AB606" s="2"/>
    </row>
    <row r="607" spans="3:28" ht="12.75" customHeight="1" x14ac:dyDescent="0.25">
      <c r="C607" s="5"/>
      <c r="D607" s="6"/>
      <c r="E607" s="10"/>
      <c r="F607" s="7"/>
      <c r="G607" s="2"/>
      <c r="H607" s="2"/>
      <c r="I607" s="2"/>
      <c r="J607" s="2"/>
      <c r="K607" s="2"/>
      <c r="L607" s="2"/>
      <c r="M607" s="12"/>
      <c r="N607" s="2"/>
      <c r="O607" s="2"/>
      <c r="P607" s="2"/>
      <c r="Q607" s="2"/>
      <c r="R607" s="2"/>
      <c r="S607" s="2"/>
      <c r="T607" s="2"/>
      <c r="U607" s="2"/>
      <c r="V607" s="2"/>
      <c r="W607" s="2"/>
      <c r="X607" s="2"/>
      <c r="Y607" s="2"/>
      <c r="Z607" s="2"/>
      <c r="AA607" s="2"/>
      <c r="AB607" s="2"/>
    </row>
    <row r="608" spans="3:28" ht="12.75" customHeight="1" x14ac:dyDescent="0.25">
      <c r="C608" s="5"/>
      <c r="D608" s="6"/>
      <c r="E608" s="10"/>
      <c r="F608" s="7"/>
      <c r="G608" s="2"/>
      <c r="H608" s="2"/>
      <c r="I608" s="2"/>
      <c r="J608" s="2"/>
      <c r="K608" s="2"/>
      <c r="L608" s="2"/>
      <c r="M608" s="12"/>
      <c r="N608" s="2"/>
      <c r="O608" s="2"/>
      <c r="P608" s="2"/>
      <c r="Q608" s="2"/>
      <c r="R608" s="2"/>
      <c r="S608" s="2"/>
      <c r="T608" s="2"/>
      <c r="U608" s="2"/>
      <c r="V608" s="2"/>
      <c r="W608" s="2"/>
      <c r="X608" s="2"/>
      <c r="Y608" s="2"/>
      <c r="Z608" s="2"/>
      <c r="AA608" s="2"/>
      <c r="AB608" s="2"/>
    </row>
    <row r="609" spans="3:28" ht="12.75" customHeight="1" x14ac:dyDescent="0.25">
      <c r="C609" s="5"/>
      <c r="D609" s="6"/>
      <c r="E609" s="10"/>
      <c r="F609" s="7"/>
      <c r="G609" s="2"/>
      <c r="H609" s="2"/>
      <c r="I609" s="2"/>
      <c r="J609" s="2"/>
      <c r="K609" s="2"/>
      <c r="L609" s="2"/>
      <c r="M609" s="12"/>
      <c r="N609" s="2"/>
      <c r="O609" s="2"/>
      <c r="P609" s="2"/>
      <c r="Q609" s="2"/>
      <c r="R609" s="2"/>
      <c r="S609" s="2"/>
      <c r="T609" s="2"/>
      <c r="U609" s="2"/>
      <c r="V609" s="2"/>
      <c r="W609" s="2"/>
      <c r="X609" s="2"/>
      <c r="Y609" s="2"/>
      <c r="Z609" s="2"/>
      <c r="AA609" s="2"/>
      <c r="AB609" s="2"/>
    </row>
    <row r="610" spans="3:28" ht="12.75" customHeight="1" x14ac:dyDescent="0.25">
      <c r="C610" s="5"/>
      <c r="D610" s="6"/>
      <c r="E610" s="10"/>
      <c r="F610" s="7"/>
      <c r="G610" s="2"/>
      <c r="H610" s="2"/>
      <c r="I610" s="2"/>
      <c r="J610" s="2"/>
      <c r="K610" s="2"/>
      <c r="L610" s="2"/>
      <c r="M610" s="12"/>
      <c r="N610" s="2"/>
      <c r="O610" s="2"/>
      <c r="P610" s="2"/>
      <c r="Q610" s="2"/>
      <c r="R610" s="2"/>
      <c r="S610" s="2"/>
      <c r="T610" s="2"/>
      <c r="U610" s="2"/>
      <c r="V610" s="2"/>
      <c r="W610" s="2"/>
      <c r="X610" s="2"/>
      <c r="Y610" s="2"/>
      <c r="Z610" s="2"/>
      <c r="AA610" s="2"/>
      <c r="AB610" s="2"/>
    </row>
    <row r="611" spans="3:28" ht="12.75" customHeight="1" x14ac:dyDescent="0.25">
      <c r="C611" s="5"/>
      <c r="D611" s="6"/>
      <c r="E611" s="10"/>
      <c r="F611" s="7"/>
      <c r="G611" s="2"/>
      <c r="H611" s="2"/>
      <c r="I611" s="2"/>
      <c r="J611" s="2"/>
      <c r="K611" s="2"/>
      <c r="L611" s="2"/>
      <c r="M611" s="12"/>
      <c r="N611" s="2"/>
      <c r="O611" s="2"/>
      <c r="P611" s="2"/>
      <c r="Q611" s="2"/>
      <c r="R611" s="2"/>
      <c r="S611" s="2"/>
      <c r="T611" s="2"/>
      <c r="U611" s="2"/>
      <c r="V611" s="2"/>
      <c r="W611" s="2"/>
      <c r="X611" s="2"/>
      <c r="Y611" s="2"/>
      <c r="Z611" s="2"/>
      <c r="AA611" s="2"/>
      <c r="AB611" s="2"/>
    </row>
    <row r="612" spans="3:28" ht="12.75" customHeight="1" x14ac:dyDescent="0.25">
      <c r="C612" s="5"/>
      <c r="D612" s="6"/>
      <c r="E612" s="10"/>
      <c r="F612" s="7"/>
      <c r="G612" s="2"/>
      <c r="H612" s="2"/>
      <c r="I612" s="2"/>
      <c r="J612" s="2"/>
      <c r="K612" s="2"/>
      <c r="L612" s="2"/>
      <c r="M612" s="12"/>
      <c r="N612" s="2"/>
      <c r="O612" s="2"/>
      <c r="P612" s="2"/>
      <c r="Q612" s="2"/>
      <c r="R612" s="2"/>
      <c r="S612" s="2"/>
      <c r="T612" s="2"/>
      <c r="U612" s="2"/>
      <c r="V612" s="2"/>
      <c r="W612" s="2"/>
      <c r="X612" s="2"/>
      <c r="Y612" s="2"/>
      <c r="Z612" s="2"/>
      <c r="AA612" s="2"/>
      <c r="AB612" s="2"/>
    </row>
    <row r="613" spans="3:28" ht="12.75" customHeight="1" x14ac:dyDescent="0.25">
      <c r="C613" s="5"/>
      <c r="D613" s="6"/>
      <c r="E613" s="10"/>
      <c r="F613" s="7"/>
      <c r="G613" s="2"/>
      <c r="H613" s="2"/>
      <c r="I613" s="2"/>
      <c r="J613" s="2"/>
      <c r="K613" s="2"/>
      <c r="L613" s="2"/>
      <c r="M613" s="12"/>
      <c r="N613" s="2"/>
      <c r="O613" s="2"/>
      <c r="P613" s="2"/>
      <c r="Q613" s="2"/>
      <c r="R613" s="2"/>
      <c r="S613" s="2"/>
      <c r="T613" s="2"/>
      <c r="U613" s="2"/>
      <c r="V613" s="2"/>
      <c r="W613" s="2"/>
      <c r="X613" s="2"/>
      <c r="Y613" s="2"/>
      <c r="Z613" s="2"/>
      <c r="AA613" s="2"/>
      <c r="AB613" s="2"/>
    </row>
    <row r="614" spans="3:28" ht="12.75" customHeight="1" x14ac:dyDescent="0.25">
      <c r="C614" s="5"/>
      <c r="D614" s="6"/>
      <c r="E614" s="10"/>
      <c r="F614" s="7"/>
      <c r="G614" s="2"/>
      <c r="H614" s="2"/>
      <c r="I614" s="2"/>
      <c r="J614" s="2"/>
      <c r="K614" s="2"/>
      <c r="L614" s="2"/>
      <c r="M614" s="12"/>
      <c r="N614" s="2"/>
      <c r="O614" s="2"/>
      <c r="P614" s="2"/>
      <c r="Q614" s="2"/>
      <c r="R614" s="2"/>
      <c r="S614" s="2"/>
      <c r="T614" s="2"/>
      <c r="U614" s="2"/>
      <c r="V614" s="2"/>
      <c r="W614" s="2"/>
      <c r="X614" s="2"/>
      <c r="Y614" s="2"/>
      <c r="Z614" s="2"/>
      <c r="AA614" s="2"/>
      <c r="AB614" s="2"/>
    </row>
    <row r="615" spans="3:28" ht="12.75" customHeight="1" x14ac:dyDescent="0.25">
      <c r="C615" s="5"/>
      <c r="D615" s="6"/>
      <c r="E615" s="10"/>
      <c r="F615" s="7"/>
      <c r="G615" s="2"/>
      <c r="H615" s="2"/>
      <c r="I615" s="2"/>
      <c r="J615" s="2"/>
      <c r="K615" s="2"/>
      <c r="L615" s="2"/>
      <c r="M615" s="12"/>
      <c r="N615" s="2"/>
      <c r="O615" s="2"/>
      <c r="P615" s="2"/>
      <c r="Q615" s="2"/>
      <c r="R615" s="2"/>
      <c r="S615" s="2"/>
      <c r="T615" s="2"/>
      <c r="U615" s="2"/>
      <c r="V615" s="2"/>
      <c r="W615" s="2"/>
      <c r="X615" s="2"/>
      <c r="Y615" s="2"/>
      <c r="Z615" s="2"/>
      <c r="AA615" s="2"/>
      <c r="AB615" s="2"/>
    </row>
    <row r="616" spans="3:28" ht="12.75" customHeight="1" x14ac:dyDescent="0.25">
      <c r="C616" s="5"/>
      <c r="D616" s="6"/>
      <c r="E616" s="10"/>
      <c r="F616" s="7"/>
      <c r="G616" s="2"/>
      <c r="H616" s="2"/>
      <c r="I616" s="2"/>
      <c r="J616" s="2"/>
      <c r="K616" s="2"/>
      <c r="L616" s="2"/>
      <c r="M616" s="12"/>
      <c r="N616" s="2"/>
      <c r="O616" s="2"/>
      <c r="P616" s="2"/>
      <c r="Q616" s="2"/>
      <c r="R616" s="2"/>
      <c r="S616" s="2"/>
      <c r="T616" s="2"/>
      <c r="U616" s="2"/>
      <c r="V616" s="2"/>
      <c r="W616" s="2"/>
      <c r="X616" s="2"/>
      <c r="Y616" s="2"/>
      <c r="Z616" s="2"/>
      <c r="AA616" s="2"/>
      <c r="AB616" s="2"/>
    </row>
    <row r="617" spans="3:28" ht="12.75" customHeight="1" x14ac:dyDescent="0.25">
      <c r="C617" s="5"/>
      <c r="D617" s="6"/>
      <c r="E617" s="10"/>
      <c r="F617" s="7"/>
      <c r="G617" s="2"/>
      <c r="H617" s="2"/>
      <c r="I617" s="2"/>
      <c r="J617" s="2"/>
      <c r="K617" s="2"/>
      <c r="L617" s="2"/>
      <c r="M617" s="12"/>
      <c r="N617" s="2"/>
      <c r="O617" s="2"/>
      <c r="P617" s="2"/>
      <c r="Q617" s="2"/>
      <c r="R617" s="2"/>
      <c r="S617" s="2"/>
      <c r="T617" s="2"/>
      <c r="U617" s="2"/>
      <c r="V617" s="2"/>
      <c r="W617" s="2"/>
      <c r="X617" s="2"/>
      <c r="Y617" s="2"/>
      <c r="Z617" s="2"/>
      <c r="AA617" s="2"/>
      <c r="AB617" s="2"/>
    </row>
    <row r="618" spans="3:28" ht="12.75" customHeight="1" x14ac:dyDescent="0.25">
      <c r="C618" s="5"/>
      <c r="D618" s="6"/>
      <c r="E618" s="10"/>
      <c r="F618" s="7"/>
      <c r="G618" s="2"/>
      <c r="H618" s="2"/>
      <c r="I618" s="2"/>
      <c r="J618" s="2"/>
      <c r="K618" s="2"/>
      <c r="L618" s="2"/>
      <c r="M618" s="12"/>
      <c r="N618" s="2"/>
      <c r="O618" s="2"/>
      <c r="P618" s="2"/>
      <c r="Q618" s="2"/>
      <c r="R618" s="2"/>
      <c r="S618" s="2"/>
      <c r="T618" s="2"/>
      <c r="U618" s="2"/>
      <c r="V618" s="2"/>
      <c r="W618" s="2"/>
      <c r="X618" s="2"/>
      <c r="Y618" s="2"/>
      <c r="Z618" s="2"/>
      <c r="AA618" s="2"/>
      <c r="AB618" s="2"/>
    </row>
    <row r="619" spans="3:28" ht="12.75" customHeight="1" x14ac:dyDescent="0.25">
      <c r="C619" s="5"/>
      <c r="D619" s="6"/>
      <c r="E619" s="10"/>
      <c r="F619" s="7"/>
      <c r="G619" s="2"/>
      <c r="H619" s="2"/>
      <c r="I619" s="2"/>
      <c r="J619" s="2"/>
      <c r="K619" s="2"/>
      <c r="L619" s="2"/>
      <c r="M619" s="12"/>
      <c r="N619" s="2"/>
      <c r="O619" s="2"/>
      <c r="P619" s="2"/>
      <c r="Q619" s="2"/>
      <c r="R619" s="2"/>
      <c r="S619" s="2"/>
      <c r="T619" s="2"/>
      <c r="U619" s="2"/>
      <c r="V619" s="2"/>
      <c r="W619" s="2"/>
      <c r="X619" s="2"/>
      <c r="Y619" s="2"/>
      <c r="Z619" s="2"/>
      <c r="AA619" s="2"/>
      <c r="AB619" s="2"/>
    </row>
    <row r="620" spans="3:28" ht="12.75" customHeight="1" x14ac:dyDescent="0.25">
      <c r="C620" s="5"/>
      <c r="D620" s="6"/>
      <c r="E620" s="10"/>
      <c r="F620" s="7"/>
      <c r="G620" s="2"/>
      <c r="H620" s="2"/>
      <c r="I620" s="2"/>
      <c r="J620" s="2"/>
      <c r="K620" s="2"/>
      <c r="L620" s="2"/>
      <c r="M620" s="12"/>
      <c r="N620" s="2"/>
      <c r="O620" s="2"/>
      <c r="P620" s="2"/>
      <c r="Q620" s="2"/>
      <c r="R620" s="2"/>
      <c r="S620" s="2"/>
      <c r="T620" s="2"/>
      <c r="U620" s="2"/>
      <c r="V620" s="2"/>
      <c r="W620" s="2"/>
      <c r="X620" s="2"/>
      <c r="Y620" s="2"/>
      <c r="Z620" s="2"/>
      <c r="AA620" s="2"/>
      <c r="AB620" s="2"/>
    </row>
    <row r="621" spans="3:28" ht="12.75" customHeight="1" x14ac:dyDescent="0.25">
      <c r="C621" s="5"/>
      <c r="D621" s="6"/>
      <c r="E621" s="10"/>
      <c r="F621" s="7"/>
      <c r="G621" s="2"/>
      <c r="H621" s="2"/>
      <c r="I621" s="2"/>
      <c r="J621" s="2"/>
      <c r="K621" s="2"/>
      <c r="L621" s="2"/>
      <c r="M621" s="12"/>
      <c r="N621" s="2"/>
      <c r="O621" s="2"/>
      <c r="P621" s="2"/>
      <c r="Q621" s="2"/>
      <c r="R621" s="2"/>
      <c r="S621" s="2"/>
      <c r="T621" s="2"/>
      <c r="U621" s="2"/>
      <c r="V621" s="2"/>
      <c r="W621" s="2"/>
      <c r="X621" s="2"/>
      <c r="Y621" s="2"/>
      <c r="Z621" s="2"/>
      <c r="AA621" s="2"/>
      <c r="AB621" s="2"/>
    </row>
    <row r="622" spans="3:28" ht="12.75" customHeight="1" x14ac:dyDescent="0.25">
      <c r="C622" s="5"/>
      <c r="D622" s="6"/>
      <c r="E622" s="10"/>
      <c r="F622" s="7"/>
      <c r="G622" s="2"/>
      <c r="H622" s="2"/>
      <c r="I622" s="2"/>
      <c r="J622" s="2"/>
      <c r="K622" s="2"/>
      <c r="L622" s="2"/>
      <c r="M622" s="12"/>
      <c r="N622" s="2"/>
      <c r="O622" s="2"/>
      <c r="P622" s="2"/>
      <c r="Q622" s="2"/>
      <c r="R622" s="2"/>
      <c r="S622" s="2"/>
      <c r="T622" s="2"/>
      <c r="U622" s="2"/>
      <c r="V622" s="2"/>
      <c r="W622" s="2"/>
      <c r="X622" s="2"/>
      <c r="Y622" s="2"/>
      <c r="Z622" s="2"/>
      <c r="AA622" s="2"/>
      <c r="AB622" s="2"/>
    </row>
    <row r="623" spans="3:28" ht="12.75" customHeight="1" x14ac:dyDescent="0.25">
      <c r="C623" s="5"/>
      <c r="D623" s="6"/>
      <c r="E623" s="10"/>
      <c r="F623" s="7"/>
      <c r="G623" s="2"/>
      <c r="H623" s="2"/>
      <c r="I623" s="2"/>
      <c r="J623" s="2"/>
      <c r="K623" s="2"/>
      <c r="L623" s="2"/>
      <c r="M623" s="12"/>
      <c r="N623" s="2"/>
      <c r="O623" s="2"/>
      <c r="P623" s="2"/>
      <c r="Q623" s="2"/>
      <c r="R623" s="2"/>
      <c r="S623" s="2"/>
      <c r="T623" s="2"/>
      <c r="U623" s="2"/>
      <c r="V623" s="2"/>
      <c r="W623" s="2"/>
      <c r="X623" s="2"/>
      <c r="Y623" s="2"/>
      <c r="Z623" s="2"/>
      <c r="AA623" s="2"/>
      <c r="AB623" s="2"/>
    </row>
    <row r="624" spans="3:28" ht="12.75" customHeight="1" x14ac:dyDescent="0.25">
      <c r="C624" s="5"/>
      <c r="D624" s="6"/>
      <c r="E624" s="10"/>
      <c r="F624" s="7"/>
      <c r="G624" s="2"/>
      <c r="H624" s="2"/>
      <c r="I624" s="2"/>
      <c r="J624" s="2"/>
      <c r="K624" s="2"/>
      <c r="L624" s="2"/>
      <c r="M624" s="12"/>
      <c r="N624" s="2"/>
      <c r="O624" s="2"/>
      <c r="P624" s="2"/>
      <c r="Q624" s="2"/>
      <c r="R624" s="2"/>
      <c r="S624" s="2"/>
      <c r="T624" s="2"/>
      <c r="U624" s="2"/>
      <c r="V624" s="2"/>
      <c r="W624" s="2"/>
      <c r="X624" s="2"/>
      <c r="Y624" s="2"/>
      <c r="Z624" s="2"/>
      <c r="AA624" s="2"/>
      <c r="AB624" s="2"/>
    </row>
    <row r="625" spans="3:28" ht="12.75" customHeight="1" x14ac:dyDescent="0.25">
      <c r="C625" s="5"/>
      <c r="D625" s="6"/>
      <c r="E625" s="10"/>
      <c r="F625" s="7"/>
      <c r="G625" s="2"/>
      <c r="H625" s="2"/>
      <c r="I625" s="2"/>
      <c r="J625" s="2"/>
      <c r="K625" s="2"/>
      <c r="L625" s="2"/>
      <c r="M625" s="12"/>
      <c r="N625" s="2"/>
      <c r="O625" s="2"/>
      <c r="P625" s="2"/>
      <c r="Q625" s="2"/>
      <c r="R625" s="2"/>
      <c r="S625" s="2"/>
      <c r="T625" s="2"/>
      <c r="U625" s="2"/>
      <c r="V625" s="2"/>
      <c r="W625" s="2"/>
      <c r="X625" s="2"/>
      <c r="Y625" s="2"/>
      <c r="Z625" s="2"/>
      <c r="AA625" s="2"/>
      <c r="AB625" s="2"/>
    </row>
    <row r="626" spans="3:28" ht="12.75" customHeight="1" x14ac:dyDescent="0.25">
      <c r="C626" s="5"/>
      <c r="D626" s="6"/>
      <c r="E626" s="10"/>
      <c r="F626" s="7"/>
      <c r="G626" s="2"/>
      <c r="H626" s="2"/>
      <c r="I626" s="2"/>
      <c r="J626" s="2"/>
      <c r="K626" s="2"/>
      <c r="L626" s="2"/>
      <c r="M626" s="12"/>
      <c r="N626" s="2"/>
      <c r="O626" s="2"/>
      <c r="P626" s="2"/>
      <c r="Q626" s="2"/>
      <c r="R626" s="2"/>
      <c r="S626" s="2"/>
      <c r="T626" s="2"/>
      <c r="U626" s="2"/>
      <c r="V626" s="2"/>
      <c r="W626" s="2"/>
      <c r="X626" s="2"/>
      <c r="Y626" s="2"/>
      <c r="Z626" s="2"/>
      <c r="AA626" s="2"/>
      <c r="AB626" s="2"/>
    </row>
    <row r="627" spans="3:28" ht="12.75" customHeight="1" x14ac:dyDescent="0.25">
      <c r="C627" s="5"/>
      <c r="D627" s="6"/>
      <c r="E627" s="10"/>
      <c r="F627" s="7"/>
      <c r="G627" s="2"/>
      <c r="H627" s="2"/>
      <c r="I627" s="2"/>
      <c r="J627" s="2"/>
      <c r="K627" s="2"/>
      <c r="L627" s="2"/>
      <c r="M627" s="12"/>
      <c r="N627" s="2"/>
      <c r="O627" s="2"/>
      <c r="P627" s="2"/>
      <c r="Q627" s="2"/>
      <c r="R627" s="2"/>
      <c r="S627" s="2"/>
      <c r="T627" s="2"/>
      <c r="U627" s="2"/>
      <c r="V627" s="2"/>
      <c r="W627" s="2"/>
      <c r="X627" s="2"/>
      <c r="Y627" s="2"/>
      <c r="Z627" s="2"/>
      <c r="AA627" s="2"/>
      <c r="AB627" s="2"/>
    </row>
    <row r="628" spans="3:28" ht="12.75" customHeight="1" x14ac:dyDescent="0.25">
      <c r="C628" s="5"/>
      <c r="D628" s="6"/>
      <c r="E628" s="10"/>
      <c r="F628" s="7"/>
      <c r="G628" s="2"/>
      <c r="H628" s="2"/>
      <c r="I628" s="2"/>
      <c r="J628" s="2"/>
      <c r="K628" s="2"/>
      <c r="L628" s="2"/>
      <c r="M628" s="12"/>
      <c r="N628" s="2"/>
      <c r="O628" s="2"/>
      <c r="P628" s="2"/>
      <c r="Q628" s="2"/>
      <c r="R628" s="2"/>
      <c r="S628" s="2"/>
      <c r="T628" s="2"/>
      <c r="U628" s="2"/>
      <c r="V628" s="2"/>
      <c r="W628" s="2"/>
      <c r="X628" s="2"/>
      <c r="Y628" s="2"/>
      <c r="Z628" s="2"/>
      <c r="AA628" s="2"/>
      <c r="AB628" s="2"/>
    </row>
    <row r="629" spans="3:28" ht="12.75" customHeight="1" x14ac:dyDescent="0.25">
      <c r="C629" s="5"/>
      <c r="D629" s="6"/>
      <c r="E629" s="10"/>
      <c r="F629" s="7"/>
      <c r="G629" s="2"/>
      <c r="H629" s="2"/>
      <c r="I629" s="2"/>
      <c r="J629" s="2"/>
      <c r="K629" s="2"/>
      <c r="L629" s="2"/>
      <c r="M629" s="12"/>
      <c r="N629" s="2"/>
      <c r="O629" s="2"/>
      <c r="P629" s="2"/>
      <c r="Q629" s="2"/>
      <c r="R629" s="2"/>
      <c r="S629" s="2"/>
      <c r="T629" s="2"/>
      <c r="U629" s="2"/>
      <c r="V629" s="2"/>
      <c r="W629" s="2"/>
      <c r="X629" s="2"/>
      <c r="Y629" s="2"/>
      <c r="Z629" s="2"/>
      <c r="AA629" s="2"/>
      <c r="AB629" s="2"/>
    </row>
    <row r="630" spans="3:28" ht="12.75" customHeight="1" x14ac:dyDescent="0.25">
      <c r="C630" s="5"/>
      <c r="D630" s="6"/>
      <c r="E630" s="10"/>
      <c r="F630" s="7"/>
      <c r="G630" s="2"/>
      <c r="H630" s="2"/>
      <c r="I630" s="2"/>
      <c r="J630" s="2"/>
      <c r="K630" s="2"/>
      <c r="L630" s="2"/>
      <c r="M630" s="12"/>
      <c r="N630" s="2"/>
      <c r="O630" s="2"/>
      <c r="P630" s="2"/>
      <c r="Q630" s="2"/>
      <c r="R630" s="2"/>
      <c r="S630" s="2"/>
      <c r="T630" s="2"/>
      <c r="U630" s="2"/>
      <c r="V630" s="2"/>
      <c r="W630" s="2"/>
      <c r="X630" s="2"/>
      <c r="Y630" s="2"/>
      <c r="Z630" s="2"/>
      <c r="AA630" s="2"/>
      <c r="AB630" s="2"/>
    </row>
    <row r="631" spans="3:28" ht="12.75" customHeight="1" x14ac:dyDescent="0.25">
      <c r="C631" s="5"/>
      <c r="D631" s="6"/>
      <c r="E631" s="10"/>
      <c r="F631" s="7"/>
      <c r="G631" s="2"/>
      <c r="H631" s="2"/>
      <c r="I631" s="2"/>
      <c r="J631" s="2"/>
      <c r="K631" s="2"/>
      <c r="L631" s="2"/>
      <c r="M631" s="12"/>
      <c r="N631" s="2"/>
      <c r="O631" s="2"/>
      <c r="P631" s="2"/>
      <c r="Q631" s="2"/>
      <c r="R631" s="2"/>
      <c r="S631" s="2"/>
      <c r="T631" s="2"/>
      <c r="U631" s="2"/>
      <c r="V631" s="2"/>
      <c r="W631" s="2"/>
      <c r="X631" s="2"/>
      <c r="Y631" s="2"/>
      <c r="Z631" s="2"/>
      <c r="AA631" s="2"/>
      <c r="AB631" s="2"/>
    </row>
    <row r="632" spans="3:28" ht="12.75" customHeight="1" x14ac:dyDescent="0.25">
      <c r="C632" s="5"/>
      <c r="D632" s="6"/>
      <c r="E632" s="10"/>
      <c r="F632" s="7"/>
      <c r="G632" s="2"/>
      <c r="H632" s="2"/>
      <c r="I632" s="2"/>
      <c r="J632" s="2"/>
      <c r="K632" s="2"/>
      <c r="L632" s="2"/>
      <c r="M632" s="12"/>
      <c r="N632" s="2"/>
      <c r="O632" s="2"/>
      <c r="P632" s="2"/>
      <c r="Q632" s="2"/>
      <c r="R632" s="2"/>
      <c r="S632" s="2"/>
      <c r="T632" s="2"/>
      <c r="U632" s="2"/>
      <c r="V632" s="2"/>
      <c r="W632" s="2"/>
      <c r="X632" s="2"/>
      <c r="Y632" s="2"/>
      <c r="Z632" s="2"/>
      <c r="AA632" s="2"/>
      <c r="AB632" s="2"/>
    </row>
    <row r="633" spans="3:28" ht="12.75" customHeight="1" x14ac:dyDescent="0.25">
      <c r="C633" s="5"/>
      <c r="D633" s="6"/>
      <c r="E633" s="10"/>
      <c r="F633" s="7"/>
      <c r="G633" s="2"/>
      <c r="H633" s="2"/>
      <c r="I633" s="2"/>
      <c r="J633" s="2"/>
      <c r="K633" s="2"/>
      <c r="L633" s="2"/>
      <c r="M633" s="12"/>
      <c r="N633" s="2"/>
      <c r="O633" s="2"/>
      <c r="P633" s="2"/>
      <c r="Q633" s="2"/>
      <c r="R633" s="2"/>
      <c r="S633" s="2"/>
      <c r="T633" s="2"/>
      <c r="U633" s="2"/>
      <c r="V633" s="2"/>
      <c r="W633" s="2"/>
      <c r="X633" s="2"/>
      <c r="Y633" s="2"/>
      <c r="Z633" s="2"/>
      <c r="AA633" s="2"/>
      <c r="AB633" s="2"/>
    </row>
    <row r="634" spans="3:28" ht="12.75" customHeight="1" x14ac:dyDescent="0.25">
      <c r="C634" s="5"/>
      <c r="D634" s="6"/>
      <c r="E634" s="10"/>
      <c r="F634" s="7"/>
      <c r="G634" s="2"/>
      <c r="H634" s="2"/>
      <c r="I634" s="2"/>
      <c r="J634" s="2"/>
      <c r="K634" s="2"/>
      <c r="L634" s="2"/>
      <c r="M634" s="12"/>
      <c r="N634" s="2"/>
      <c r="O634" s="2"/>
      <c r="P634" s="2"/>
      <c r="Q634" s="2"/>
      <c r="R634" s="2"/>
      <c r="S634" s="2"/>
      <c r="T634" s="2"/>
      <c r="U634" s="2"/>
      <c r="V634" s="2"/>
      <c r="W634" s="2"/>
      <c r="X634" s="2"/>
      <c r="Y634" s="2"/>
      <c r="Z634" s="2"/>
      <c r="AA634" s="2"/>
      <c r="AB634" s="2"/>
    </row>
    <row r="635" spans="3:28" ht="12.75" customHeight="1" x14ac:dyDescent="0.25">
      <c r="C635" s="5"/>
      <c r="D635" s="6"/>
      <c r="E635" s="10"/>
      <c r="F635" s="7"/>
      <c r="G635" s="2"/>
      <c r="H635" s="2"/>
      <c r="I635" s="2"/>
      <c r="J635" s="2"/>
      <c r="K635" s="2"/>
      <c r="L635" s="2"/>
      <c r="M635" s="12"/>
      <c r="N635" s="2"/>
      <c r="O635" s="2"/>
      <c r="P635" s="2"/>
      <c r="Q635" s="2"/>
      <c r="R635" s="2"/>
      <c r="S635" s="2"/>
      <c r="T635" s="2"/>
      <c r="U635" s="2"/>
      <c r="V635" s="2"/>
      <c r="W635" s="2"/>
      <c r="X635" s="2"/>
      <c r="Y635" s="2"/>
      <c r="Z635" s="2"/>
      <c r="AA635" s="2"/>
      <c r="AB635" s="2"/>
    </row>
    <row r="636" spans="3:28" ht="12.75" customHeight="1" x14ac:dyDescent="0.25">
      <c r="C636" s="5"/>
      <c r="D636" s="6"/>
      <c r="E636" s="10"/>
      <c r="F636" s="7"/>
      <c r="G636" s="2"/>
      <c r="H636" s="2"/>
      <c r="I636" s="2"/>
      <c r="J636" s="2"/>
      <c r="K636" s="2"/>
      <c r="L636" s="2"/>
      <c r="M636" s="12"/>
      <c r="N636" s="2"/>
      <c r="O636" s="2"/>
      <c r="P636" s="2"/>
      <c r="Q636" s="2"/>
      <c r="R636" s="2"/>
      <c r="S636" s="2"/>
      <c r="T636" s="2"/>
      <c r="U636" s="2"/>
      <c r="V636" s="2"/>
      <c r="W636" s="2"/>
      <c r="X636" s="2"/>
      <c r="Y636" s="2"/>
      <c r="Z636" s="2"/>
      <c r="AA636" s="2"/>
      <c r="AB636" s="2"/>
    </row>
    <row r="637" spans="3:28" ht="12.75" customHeight="1" x14ac:dyDescent="0.25">
      <c r="C637" s="5"/>
      <c r="D637" s="6"/>
      <c r="E637" s="10"/>
      <c r="F637" s="7"/>
      <c r="G637" s="2"/>
      <c r="H637" s="2"/>
      <c r="I637" s="2"/>
      <c r="J637" s="2"/>
      <c r="K637" s="2"/>
      <c r="L637" s="2"/>
      <c r="M637" s="12"/>
      <c r="N637" s="2"/>
      <c r="O637" s="2"/>
      <c r="P637" s="2"/>
      <c r="Q637" s="2"/>
      <c r="R637" s="2"/>
      <c r="S637" s="2"/>
      <c r="T637" s="2"/>
      <c r="U637" s="2"/>
      <c r="V637" s="2"/>
      <c r="W637" s="2"/>
      <c r="X637" s="2"/>
      <c r="Y637" s="2"/>
      <c r="Z637" s="2"/>
      <c r="AA637" s="2"/>
      <c r="AB637" s="2"/>
    </row>
    <row r="638" spans="3:28" ht="12.75" customHeight="1" x14ac:dyDescent="0.25">
      <c r="C638" s="5"/>
      <c r="D638" s="6"/>
      <c r="E638" s="10"/>
      <c r="F638" s="7"/>
      <c r="G638" s="2"/>
      <c r="H638" s="2"/>
      <c r="I638" s="2"/>
      <c r="J638" s="2"/>
      <c r="K638" s="2"/>
      <c r="L638" s="2"/>
      <c r="M638" s="12"/>
      <c r="N638" s="2"/>
      <c r="O638" s="2"/>
      <c r="P638" s="2"/>
      <c r="Q638" s="2"/>
      <c r="R638" s="2"/>
      <c r="S638" s="2"/>
      <c r="T638" s="2"/>
      <c r="U638" s="2"/>
      <c r="V638" s="2"/>
      <c r="W638" s="2"/>
      <c r="X638" s="2"/>
      <c r="Y638" s="2"/>
      <c r="Z638" s="2"/>
      <c r="AA638" s="2"/>
      <c r="AB638" s="2"/>
    </row>
    <row r="639" spans="3:28" ht="12.75" customHeight="1" x14ac:dyDescent="0.25">
      <c r="C639" s="5"/>
      <c r="D639" s="6"/>
      <c r="E639" s="10"/>
      <c r="F639" s="7"/>
      <c r="G639" s="2"/>
      <c r="H639" s="2"/>
      <c r="I639" s="2"/>
      <c r="J639" s="2"/>
      <c r="K639" s="2"/>
      <c r="L639" s="2"/>
      <c r="M639" s="12"/>
      <c r="N639" s="2"/>
      <c r="O639" s="2"/>
      <c r="P639" s="2"/>
      <c r="Q639" s="2"/>
      <c r="R639" s="2"/>
      <c r="S639" s="2"/>
      <c r="T639" s="2"/>
      <c r="U639" s="2"/>
      <c r="V639" s="2"/>
      <c r="W639" s="2"/>
      <c r="X639" s="2"/>
      <c r="Y639" s="2"/>
      <c r="Z639" s="2"/>
      <c r="AA639" s="2"/>
      <c r="AB639" s="2"/>
    </row>
    <row r="640" spans="3:28" ht="12.75" customHeight="1" x14ac:dyDescent="0.25">
      <c r="C640" s="5"/>
      <c r="D640" s="6"/>
      <c r="E640" s="10"/>
      <c r="F640" s="7"/>
      <c r="G640" s="2"/>
      <c r="H640" s="2"/>
      <c r="I640" s="2"/>
      <c r="J640" s="2"/>
      <c r="K640" s="2"/>
      <c r="L640" s="2"/>
      <c r="M640" s="12"/>
      <c r="N640" s="2"/>
      <c r="O640" s="2"/>
      <c r="P640" s="2"/>
      <c r="Q640" s="2"/>
      <c r="R640" s="2"/>
      <c r="S640" s="2"/>
      <c r="T640" s="2"/>
      <c r="U640" s="2"/>
      <c r="V640" s="2"/>
      <c r="W640" s="2"/>
      <c r="X640" s="2"/>
      <c r="Y640" s="2"/>
      <c r="Z640" s="2"/>
      <c r="AA640" s="2"/>
      <c r="AB640" s="2"/>
    </row>
    <row r="641" spans="3:28" ht="12.75" customHeight="1" x14ac:dyDescent="0.25">
      <c r="C641" s="5"/>
      <c r="D641" s="6"/>
      <c r="E641" s="10"/>
      <c r="F641" s="7"/>
      <c r="G641" s="2"/>
      <c r="H641" s="2"/>
      <c r="I641" s="2"/>
      <c r="J641" s="2"/>
      <c r="K641" s="2"/>
      <c r="L641" s="2"/>
      <c r="M641" s="12"/>
      <c r="N641" s="2"/>
      <c r="O641" s="2"/>
      <c r="P641" s="2"/>
      <c r="Q641" s="2"/>
      <c r="R641" s="2"/>
      <c r="S641" s="2"/>
      <c r="T641" s="2"/>
      <c r="U641" s="2"/>
      <c r="V641" s="2"/>
      <c r="W641" s="2"/>
      <c r="X641" s="2"/>
      <c r="Y641" s="2"/>
      <c r="Z641" s="2"/>
      <c r="AA641" s="2"/>
      <c r="AB641" s="2"/>
    </row>
    <row r="642" spans="3:28" ht="12.75" customHeight="1" x14ac:dyDescent="0.25">
      <c r="C642" s="5"/>
      <c r="D642" s="6"/>
      <c r="E642" s="10"/>
      <c r="F642" s="7"/>
      <c r="G642" s="2"/>
      <c r="H642" s="2"/>
      <c r="I642" s="2"/>
      <c r="J642" s="2"/>
      <c r="K642" s="2"/>
      <c r="L642" s="2"/>
      <c r="M642" s="12"/>
      <c r="N642" s="2"/>
      <c r="O642" s="2"/>
      <c r="P642" s="2"/>
      <c r="Q642" s="2"/>
      <c r="R642" s="2"/>
      <c r="S642" s="2"/>
      <c r="T642" s="2"/>
      <c r="U642" s="2"/>
      <c r="V642" s="2"/>
      <c r="W642" s="2"/>
      <c r="X642" s="2"/>
      <c r="Y642" s="2"/>
      <c r="Z642" s="2"/>
      <c r="AA642" s="2"/>
      <c r="AB642" s="2"/>
    </row>
    <row r="643" spans="3:28" ht="12.75" customHeight="1" x14ac:dyDescent="0.25">
      <c r="C643" s="5"/>
      <c r="D643" s="6"/>
      <c r="E643" s="10"/>
      <c r="F643" s="7"/>
      <c r="G643" s="2"/>
      <c r="H643" s="2"/>
      <c r="I643" s="2"/>
      <c r="J643" s="2"/>
      <c r="K643" s="2"/>
      <c r="L643" s="2"/>
      <c r="M643" s="12"/>
      <c r="N643" s="2"/>
      <c r="O643" s="2"/>
      <c r="P643" s="2"/>
      <c r="Q643" s="2"/>
      <c r="R643" s="2"/>
      <c r="S643" s="2"/>
      <c r="T643" s="2"/>
      <c r="U643" s="2"/>
      <c r="V643" s="2"/>
      <c r="W643" s="2"/>
      <c r="X643" s="2"/>
      <c r="Y643" s="2"/>
      <c r="Z643" s="2"/>
      <c r="AA643" s="2"/>
      <c r="AB643" s="2"/>
    </row>
    <row r="644" spans="3:28" ht="12.75" customHeight="1" x14ac:dyDescent="0.25">
      <c r="C644" s="5"/>
      <c r="D644" s="6"/>
      <c r="E644" s="10"/>
      <c r="F644" s="7"/>
      <c r="G644" s="2"/>
      <c r="H644" s="2"/>
      <c r="I644" s="2"/>
      <c r="J644" s="2"/>
      <c r="K644" s="2"/>
      <c r="L644" s="2"/>
      <c r="M644" s="12"/>
      <c r="N644" s="2"/>
      <c r="O644" s="2"/>
      <c r="P644" s="2"/>
      <c r="Q644" s="2"/>
      <c r="R644" s="2"/>
      <c r="S644" s="2"/>
      <c r="T644" s="2"/>
      <c r="U644" s="2"/>
      <c r="V644" s="2"/>
      <c r="W644" s="2"/>
      <c r="X644" s="2"/>
      <c r="Y644" s="2"/>
      <c r="Z644" s="2"/>
      <c r="AA644" s="2"/>
      <c r="AB644" s="2"/>
    </row>
    <row r="645" spans="3:28" ht="12.75" customHeight="1" x14ac:dyDescent="0.25">
      <c r="C645" s="5"/>
      <c r="D645" s="6"/>
      <c r="E645" s="10"/>
      <c r="F645" s="7"/>
      <c r="G645" s="2"/>
      <c r="H645" s="2"/>
      <c r="I645" s="2"/>
      <c r="J645" s="2"/>
      <c r="K645" s="2"/>
      <c r="L645" s="2"/>
      <c r="M645" s="12"/>
      <c r="N645" s="2"/>
      <c r="O645" s="2"/>
      <c r="P645" s="2"/>
      <c r="Q645" s="2"/>
      <c r="R645" s="2"/>
      <c r="S645" s="2"/>
      <c r="T645" s="2"/>
      <c r="U645" s="2"/>
      <c r="V645" s="2"/>
      <c r="W645" s="2"/>
      <c r="X645" s="2"/>
      <c r="Y645" s="2"/>
      <c r="Z645" s="2"/>
      <c r="AA645" s="2"/>
      <c r="AB645" s="2"/>
    </row>
    <row r="646" spans="3:28" ht="12.75" customHeight="1" x14ac:dyDescent="0.25">
      <c r="C646" s="5"/>
      <c r="D646" s="6"/>
      <c r="E646" s="10"/>
      <c r="F646" s="7"/>
      <c r="G646" s="2"/>
      <c r="H646" s="2"/>
      <c r="I646" s="2"/>
      <c r="J646" s="2"/>
      <c r="K646" s="2"/>
      <c r="L646" s="2"/>
      <c r="M646" s="12"/>
      <c r="N646" s="2"/>
      <c r="O646" s="2"/>
      <c r="P646" s="2"/>
      <c r="Q646" s="2"/>
      <c r="R646" s="2"/>
      <c r="S646" s="2"/>
      <c r="T646" s="2"/>
      <c r="U646" s="2"/>
      <c r="V646" s="2"/>
      <c r="W646" s="2"/>
      <c r="X646" s="2"/>
      <c r="Y646" s="2"/>
      <c r="Z646" s="2"/>
      <c r="AA646" s="2"/>
      <c r="AB646" s="2"/>
    </row>
    <row r="647" spans="3:28" ht="12.75" customHeight="1" x14ac:dyDescent="0.25">
      <c r="C647" s="5"/>
      <c r="D647" s="6"/>
      <c r="E647" s="10"/>
      <c r="F647" s="7"/>
      <c r="G647" s="2"/>
      <c r="H647" s="2"/>
      <c r="I647" s="2"/>
      <c r="J647" s="2"/>
      <c r="K647" s="2"/>
      <c r="L647" s="2"/>
      <c r="M647" s="12"/>
      <c r="N647" s="2"/>
      <c r="O647" s="2"/>
      <c r="P647" s="2"/>
      <c r="Q647" s="2"/>
      <c r="R647" s="2"/>
      <c r="S647" s="2"/>
      <c r="T647" s="2"/>
      <c r="U647" s="2"/>
      <c r="V647" s="2"/>
      <c r="W647" s="2"/>
      <c r="X647" s="2"/>
      <c r="Y647" s="2"/>
      <c r="Z647" s="2"/>
      <c r="AA647" s="2"/>
      <c r="AB647" s="2"/>
    </row>
    <row r="648" spans="3:28" ht="12.75" customHeight="1" x14ac:dyDescent="0.25">
      <c r="C648" s="5"/>
      <c r="D648" s="6"/>
      <c r="E648" s="10"/>
      <c r="F648" s="7"/>
      <c r="G648" s="2"/>
      <c r="H648" s="2"/>
      <c r="I648" s="2"/>
      <c r="J648" s="2"/>
      <c r="K648" s="2"/>
      <c r="L648" s="2"/>
      <c r="M648" s="12"/>
      <c r="N648" s="2"/>
      <c r="O648" s="2"/>
      <c r="P648" s="2"/>
      <c r="Q648" s="2"/>
      <c r="R648" s="2"/>
      <c r="S648" s="2"/>
      <c r="T648" s="2"/>
      <c r="U648" s="2"/>
      <c r="V648" s="2"/>
      <c r="W648" s="2"/>
      <c r="X648" s="2"/>
      <c r="Y648" s="2"/>
      <c r="Z648" s="2"/>
      <c r="AA648" s="2"/>
      <c r="AB648" s="2"/>
    </row>
    <row r="649" spans="3:28" ht="12.75" customHeight="1" x14ac:dyDescent="0.25">
      <c r="C649" s="5"/>
      <c r="D649" s="6"/>
      <c r="E649" s="10"/>
      <c r="F649" s="7"/>
      <c r="G649" s="2"/>
      <c r="H649" s="2"/>
      <c r="I649" s="2"/>
      <c r="J649" s="2"/>
      <c r="K649" s="2"/>
      <c r="L649" s="2"/>
      <c r="M649" s="12"/>
      <c r="N649" s="2"/>
      <c r="O649" s="2"/>
      <c r="P649" s="2"/>
      <c r="Q649" s="2"/>
      <c r="R649" s="2"/>
      <c r="S649" s="2"/>
      <c r="T649" s="2"/>
      <c r="U649" s="2"/>
      <c r="V649" s="2"/>
      <c r="W649" s="2"/>
      <c r="X649" s="2"/>
      <c r="Y649" s="2"/>
      <c r="Z649" s="2"/>
      <c r="AA649" s="2"/>
      <c r="AB649" s="2"/>
    </row>
    <row r="650" spans="3:28" ht="12.75" customHeight="1" x14ac:dyDescent="0.25">
      <c r="C650" s="5"/>
      <c r="D650" s="6"/>
      <c r="E650" s="10"/>
      <c r="F650" s="7"/>
      <c r="G650" s="2"/>
      <c r="H650" s="2"/>
      <c r="I650" s="2"/>
      <c r="J650" s="2"/>
      <c r="K650" s="2"/>
      <c r="L650" s="2"/>
      <c r="M650" s="12"/>
      <c r="N650" s="2"/>
      <c r="O650" s="2"/>
      <c r="P650" s="2"/>
      <c r="Q650" s="2"/>
      <c r="R650" s="2"/>
      <c r="S650" s="2"/>
      <c r="T650" s="2"/>
      <c r="U650" s="2"/>
      <c r="V650" s="2"/>
      <c r="W650" s="2"/>
      <c r="X650" s="2"/>
      <c r="Y650" s="2"/>
      <c r="Z650" s="2"/>
      <c r="AA650" s="2"/>
      <c r="AB650" s="2"/>
    </row>
    <row r="651" spans="3:28" ht="12.75" customHeight="1" x14ac:dyDescent="0.25">
      <c r="C651" s="5"/>
      <c r="D651" s="6"/>
      <c r="E651" s="10"/>
      <c r="F651" s="7"/>
      <c r="G651" s="2"/>
      <c r="H651" s="2"/>
      <c r="I651" s="2"/>
      <c r="J651" s="2"/>
      <c r="K651" s="2"/>
      <c r="L651" s="2"/>
      <c r="M651" s="12"/>
      <c r="N651" s="2"/>
      <c r="O651" s="2"/>
      <c r="P651" s="2"/>
      <c r="Q651" s="2"/>
      <c r="R651" s="2"/>
      <c r="S651" s="2"/>
      <c r="T651" s="2"/>
      <c r="U651" s="2"/>
      <c r="V651" s="2"/>
      <c r="W651" s="2"/>
      <c r="X651" s="2"/>
      <c r="Y651" s="2"/>
      <c r="Z651" s="2"/>
      <c r="AA651" s="2"/>
      <c r="AB651" s="2"/>
    </row>
    <row r="652" spans="3:28" ht="12.75" customHeight="1" x14ac:dyDescent="0.25">
      <c r="C652" s="5"/>
      <c r="D652" s="6"/>
      <c r="E652" s="10"/>
      <c r="F652" s="7"/>
      <c r="G652" s="2"/>
      <c r="H652" s="2"/>
      <c r="I652" s="2"/>
      <c r="J652" s="2"/>
      <c r="K652" s="2"/>
      <c r="L652" s="2"/>
      <c r="M652" s="12"/>
      <c r="N652" s="2"/>
      <c r="O652" s="2"/>
      <c r="P652" s="2"/>
      <c r="Q652" s="2"/>
      <c r="R652" s="2"/>
      <c r="S652" s="2"/>
      <c r="T652" s="2"/>
      <c r="U652" s="2"/>
      <c r="V652" s="2"/>
      <c r="W652" s="2"/>
      <c r="X652" s="2"/>
      <c r="Y652" s="2"/>
      <c r="Z652" s="2"/>
      <c r="AA652" s="2"/>
      <c r="AB652" s="2"/>
    </row>
    <row r="653" spans="3:28" ht="12.75" customHeight="1" x14ac:dyDescent="0.25">
      <c r="C653" s="5"/>
      <c r="D653" s="6"/>
      <c r="E653" s="10"/>
      <c r="F653" s="7"/>
      <c r="G653" s="2"/>
      <c r="H653" s="2"/>
      <c r="I653" s="2"/>
      <c r="J653" s="2"/>
      <c r="K653" s="2"/>
      <c r="L653" s="2"/>
      <c r="M653" s="12"/>
      <c r="N653" s="2"/>
      <c r="O653" s="2"/>
      <c r="P653" s="2"/>
      <c r="Q653" s="2"/>
      <c r="R653" s="2"/>
      <c r="S653" s="2"/>
      <c r="T653" s="2"/>
      <c r="U653" s="2"/>
      <c r="V653" s="2"/>
      <c r="W653" s="2"/>
      <c r="X653" s="2"/>
      <c r="Y653" s="2"/>
      <c r="Z653" s="2"/>
      <c r="AA653" s="2"/>
      <c r="AB653" s="2"/>
    </row>
    <row r="654" spans="3:28" ht="12.75" customHeight="1" x14ac:dyDescent="0.25">
      <c r="C654" s="5"/>
      <c r="D654" s="6"/>
      <c r="E654" s="10"/>
      <c r="F654" s="7"/>
      <c r="G654" s="2"/>
      <c r="H654" s="2"/>
      <c r="I654" s="2"/>
      <c r="J654" s="2"/>
      <c r="K654" s="2"/>
      <c r="L654" s="2"/>
      <c r="M654" s="12"/>
      <c r="N654" s="2"/>
      <c r="O654" s="2"/>
      <c r="P654" s="2"/>
      <c r="Q654" s="2"/>
      <c r="R654" s="2"/>
      <c r="S654" s="2"/>
      <c r="T654" s="2"/>
      <c r="U654" s="2"/>
      <c r="V654" s="2"/>
      <c r="W654" s="2"/>
      <c r="X654" s="2"/>
      <c r="Y654" s="2"/>
      <c r="Z654" s="2"/>
      <c r="AA654" s="2"/>
      <c r="AB654" s="2"/>
    </row>
    <row r="655" spans="3:28" ht="12.75" customHeight="1" x14ac:dyDescent="0.25">
      <c r="C655" s="5"/>
      <c r="D655" s="6"/>
      <c r="E655" s="10"/>
      <c r="F655" s="7"/>
      <c r="G655" s="2"/>
      <c r="H655" s="2"/>
      <c r="I655" s="2"/>
      <c r="J655" s="2"/>
      <c r="K655" s="2"/>
      <c r="L655" s="2"/>
      <c r="M655" s="12"/>
      <c r="N655" s="2"/>
      <c r="O655" s="2"/>
      <c r="P655" s="2"/>
      <c r="Q655" s="2"/>
      <c r="R655" s="2"/>
      <c r="S655" s="2"/>
      <c r="T655" s="2"/>
      <c r="U655" s="2"/>
      <c r="V655" s="2"/>
      <c r="W655" s="2"/>
      <c r="X655" s="2"/>
      <c r="Y655" s="2"/>
      <c r="Z655" s="2"/>
      <c r="AA655" s="2"/>
      <c r="AB655" s="2"/>
    </row>
    <row r="656" spans="3:28" ht="12.75" customHeight="1" x14ac:dyDescent="0.25">
      <c r="C656" s="5"/>
      <c r="D656" s="6"/>
      <c r="E656" s="10"/>
      <c r="F656" s="7"/>
      <c r="G656" s="2"/>
      <c r="H656" s="2"/>
      <c r="I656" s="2"/>
      <c r="J656" s="2"/>
      <c r="K656" s="2"/>
      <c r="L656" s="2"/>
      <c r="M656" s="12"/>
      <c r="N656" s="2"/>
      <c r="O656" s="2"/>
      <c r="P656" s="2"/>
      <c r="Q656" s="2"/>
      <c r="R656" s="2"/>
      <c r="S656" s="2"/>
      <c r="T656" s="2"/>
      <c r="U656" s="2"/>
      <c r="V656" s="2"/>
      <c r="W656" s="2"/>
      <c r="X656" s="2"/>
      <c r="Y656" s="2"/>
      <c r="Z656" s="2"/>
      <c r="AA656" s="2"/>
      <c r="AB656" s="2"/>
    </row>
    <row r="657" spans="3:28" ht="12.75" customHeight="1" x14ac:dyDescent="0.25">
      <c r="C657" s="5"/>
      <c r="D657" s="6"/>
      <c r="E657" s="10"/>
      <c r="F657" s="7"/>
      <c r="G657" s="2"/>
      <c r="H657" s="2"/>
      <c r="I657" s="2"/>
      <c r="J657" s="2"/>
      <c r="K657" s="2"/>
      <c r="L657" s="2"/>
      <c r="M657" s="12"/>
      <c r="N657" s="2"/>
      <c r="O657" s="2"/>
      <c r="P657" s="2"/>
      <c r="Q657" s="2"/>
      <c r="R657" s="2"/>
      <c r="S657" s="2"/>
      <c r="T657" s="2"/>
      <c r="U657" s="2"/>
      <c r="V657" s="2"/>
      <c r="W657" s="2"/>
      <c r="X657" s="2"/>
      <c r="Y657" s="2"/>
      <c r="Z657" s="2"/>
      <c r="AA657" s="2"/>
      <c r="AB657" s="2"/>
    </row>
    <row r="658" spans="3:28" ht="12.75" customHeight="1" x14ac:dyDescent="0.25">
      <c r="C658" s="5"/>
      <c r="D658" s="6"/>
      <c r="E658" s="10"/>
      <c r="F658" s="7"/>
      <c r="G658" s="2"/>
      <c r="H658" s="2"/>
      <c r="I658" s="2"/>
      <c r="J658" s="2"/>
      <c r="K658" s="2"/>
      <c r="L658" s="2"/>
      <c r="M658" s="12"/>
      <c r="N658" s="2"/>
      <c r="O658" s="2"/>
      <c r="P658" s="2"/>
      <c r="Q658" s="2"/>
      <c r="R658" s="2"/>
      <c r="S658" s="2"/>
      <c r="T658" s="2"/>
      <c r="U658" s="2"/>
      <c r="V658" s="2"/>
      <c r="W658" s="2"/>
      <c r="X658" s="2"/>
      <c r="Y658" s="2"/>
      <c r="Z658" s="2"/>
      <c r="AA658" s="2"/>
      <c r="AB658" s="2"/>
    </row>
    <row r="659" spans="3:28" ht="12.75" customHeight="1" x14ac:dyDescent="0.25">
      <c r="C659" s="5"/>
      <c r="D659" s="6"/>
      <c r="E659" s="10"/>
      <c r="F659" s="7"/>
      <c r="G659" s="2"/>
      <c r="H659" s="2"/>
      <c r="I659" s="2"/>
      <c r="J659" s="2"/>
      <c r="K659" s="2"/>
      <c r="L659" s="2"/>
      <c r="M659" s="12"/>
      <c r="N659" s="2"/>
      <c r="O659" s="2"/>
      <c r="P659" s="2"/>
      <c r="Q659" s="2"/>
      <c r="R659" s="2"/>
      <c r="S659" s="2"/>
      <c r="T659" s="2"/>
      <c r="U659" s="2"/>
      <c r="V659" s="2"/>
      <c r="W659" s="2"/>
      <c r="X659" s="2"/>
      <c r="Y659" s="2"/>
      <c r="Z659" s="2"/>
      <c r="AA659" s="2"/>
      <c r="AB659" s="2"/>
    </row>
    <row r="660" spans="3:28" ht="12.75" customHeight="1" x14ac:dyDescent="0.25">
      <c r="C660" s="5"/>
      <c r="D660" s="6"/>
      <c r="E660" s="10"/>
      <c r="F660" s="7"/>
      <c r="G660" s="2"/>
      <c r="H660" s="2"/>
      <c r="I660" s="2"/>
      <c r="J660" s="2"/>
      <c r="K660" s="2"/>
      <c r="L660" s="2"/>
      <c r="M660" s="12"/>
      <c r="N660" s="2"/>
      <c r="O660" s="2"/>
      <c r="P660" s="2"/>
      <c r="Q660" s="2"/>
      <c r="R660" s="2"/>
      <c r="S660" s="2"/>
      <c r="T660" s="2"/>
      <c r="U660" s="2"/>
      <c r="V660" s="2"/>
      <c r="W660" s="2"/>
      <c r="X660" s="2"/>
      <c r="Y660" s="2"/>
      <c r="Z660" s="2"/>
      <c r="AA660" s="2"/>
      <c r="AB660" s="2"/>
    </row>
    <row r="661" spans="3:28" ht="12.75" customHeight="1" x14ac:dyDescent="0.25">
      <c r="C661" s="5"/>
      <c r="D661" s="6"/>
      <c r="E661" s="10"/>
      <c r="F661" s="7"/>
      <c r="G661" s="2"/>
      <c r="H661" s="2"/>
      <c r="I661" s="2"/>
      <c r="J661" s="2"/>
      <c r="K661" s="2"/>
      <c r="L661" s="2"/>
      <c r="M661" s="12"/>
      <c r="N661" s="2"/>
      <c r="O661" s="2"/>
      <c r="P661" s="2"/>
      <c r="Q661" s="2"/>
      <c r="R661" s="2"/>
      <c r="S661" s="2"/>
      <c r="T661" s="2"/>
      <c r="U661" s="2"/>
      <c r="V661" s="2"/>
      <c r="W661" s="2"/>
      <c r="X661" s="2"/>
      <c r="Y661" s="2"/>
      <c r="Z661" s="2"/>
      <c r="AA661" s="2"/>
      <c r="AB661" s="2"/>
    </row>
    <row r="662" spans="3:28" ht="12.75" customHeight="1" x14ac:dyDescent="0.25">
      <c r="C662" s="5"/>
      <c r="D662" s="6"/>
      <c r="E662" s="10"/>
      <c r="F662" s="7"/>
      <c r="G662" s="2"/>
      <c r="H662" s="2"/>
      <c r="I662" s="2"/>
      <c r="J662" s="2"/>
      <c r="K662" s="2"/>
      <c r="L662" s="2"/>
      <c r="M662" s="12"/>
      <c r="N662" s="2"/>
      <c r="O662" s="2"/>
      <c r="P662" s="2"/>
      <c r="Q662" s="2"/>
      <c r="R662" s="2"/>
      <c r="S662" s="2"/>
      <c r="T662" s="2"/>
      <c r="U662" s="2"/>
      <c r="V662" s="2"/>
      <c r="W662" s="2"/>
      <c r="X662" s="2"/>
      <c r="Y662" s="2"/>
      <c r="Z662" s="2"/>
      <c r="AA662" s="2"/>
      <c r="AB662" s="2"/>
    </row>
    <row r="663" spans="3:28" ht="12.75" customHeight="1" x14ac:dyDescent="0.25">
      <c r="C663" s="5"/>
      <c r="D663" s="6"/>
      <c r="E663" s="10"/>
      <c r="F663" s="7"/>
      <c r="G663" s="2"/>
      <c r="H663" s="2"/>
      <c r="I663" s="2"/>
      <c r="J663" s="2"/>
      <c r="K663" s="2"/>
      <c r="L663" s="2"/>
      <c r="M663" s="12"/>
      <c r="N663" s="2"/>
      <c r="O663" s="2"/>
      <c r="P663" s="2"/>
      <c r="Q663" s="2"/>
      <c r="R663" s="2"/>
      <c r="S663" s="2"/>
      <c r="T663" s="2"/>
      <c r="U663" s="2"/>
      <c r="V663" s="2"/>
      <c r="W663" s="2"/>
      <c r="X663" s="2"/>
      <c r="Y663" s="2"/>
      <c r="Z663" s="2"/>
      <c r="AA663" s="2"/>
      <c r="AB663" s="2"/>
    </row>
    <row r="664" spans="3:28" ht="12.75" customHeight="1" x14ac:dyDescent="0.25">
      <c r="C664" s="5"/>
      <c r="D664" s="6"/>
      <c r="E664" s="10"/>
      <c r="F664" s="7"/>
      <c r="G664" s="2"/>
      <c r="H664" s="2"/>
      <c r="I664" s="2"/>
      <c r="J664" s="2"/>
      <c r="K664" s="2"/>
      <c r="L664" s="2"/>
      <c r="M664" s="12"/>
      <c r="N664" s="2"/>
      <c r="O664" s="2"/>
      <c r="P664" s="2"/>
      <c r="Q664" s="2"/>
      <c r="R664" s="2"/>
      <c r="S664" s="2"/>
      <c r="T664" s="2"/>
      <c r="U664" s="2"/>
      <c r="V664" s="2"/>
      <c r="W664" s="2"/>
      <c r="X664" s="2"/>
      <c r="Y664" s="2"/>
      <c r="Z664" s="2"/>
      <c r="AA664" s="2"/>
      <c r="AB664" s="2"/>
    </row>
    <row r="665" spans="3:28" ht="12.75" customHeight="1" x14ac:dyDescent="0.25">
      <c r="C665" s="5"/>
      <c r="D665" s="6"/>
      <c r="E665" s="10"/>
      <c r="F665" s="7"/>
      <c r="G665" s="2"/>
      <c r="H665" s="2"/>
      <c r="I665" s="2"/>
      <c r="J665" s="2"/>
      <c r="K665" s="2"/>
      <c r="L665" s="2"/>
      <c r="M665" s="12"/>
      <c r="N665" s="2"/>
      <c r="O665" s="2"/>
      <c r="P665" s="2"/>
      <c r="Q665" s="2"/>
      <c r="R665" s="2"/>
      <c r="S665" s="2"/>
      <c r="T665" s="2"/>
      <c r="U665" s="2"/>
      <c r="V665" s="2"/>
      <c r="W665" s="2"/>
      <c r="X665" s="2"/>
      <c r="Y665" s="2"/>
      <c r="Z665" s="2"/>
      <c r="AA665" s="2"/>
      <c r="AB665" s="2"/>
    </row>
    <row r="666" spans="3:28" ht="12.75" customHeight="1" x14ac:dyDescent="0.25">
      <c r="C666" s="5"/>
      <c r="D666" s="6"/>
      <c r="E666" s="10"/>
      <c r="F666" s="7"/>
      <c r="G666" s="2"/>
      <c r="H666" s="2"/>
      <c r="I666" s="2"/>
      <c r="J666" s="2"/>
      <c r="K666" s="2"/>
      <c r="L666" s="2"/>
      <c r="M666" s="12"/>
      <c r="N666" s="2"/>
      <c r="O666" s="2"/>
      <c r="P666" s="2"/>
      <c r="Q666" s="2"/>
      <c r="R666" s="2"/>
      <c r="S666" s="2"/>
      <c r="T666" s="2"/>
      <c r="U666" s="2"/>
      <c r="V666" s="2"/>
      <c r="W666" s="2"/>
      <c r="X666" s="2"/>
      <c r="Y666" s="2"/>
      <c r="Z666" s="2"/>
      <c r="AA666" s="2"/>
      <c r="AB666" s="2"/>
    </row>
    <row r="667" spans="3:28" ht="12.75" customHeight="1" x14ac:dyDescent="0.25">
      <c r="C667" s="5"/>
      <c r="D667" s="6"/>
      <c r="E667" s="10"/>
      <c r="F667" s="7"/>
      <c r="G667" s="2"/>
      <c r="H667" s="2"/>
      <c r="I667" s="2"/>
      <c r="J667" s="2"/>
      <c r="K667" s="2"/>
      <c r="L667" s="2"/>
      <c r="M667" s="12"/>
      <c r="N667" s="2"/>
      <c r="O667" s="2"/>
      <c r="P667" s="2"/>
      <c r="Q667" s="2"/>
      <c r="R667" s="2"/>
      <c r="S667" s="2"/>
      <c r="T667" s="2"/>
      <c r="U667" s="2"/>
      <c r="V667" s="2"/>
      <c r="W667" s="2"/>
      <c r="X667" s="2"/>
      <c r="Y667" s="2"/>
      <c r="Z667" s="2"/>
      <c r="AA667" s="2"/>
      <c r="AB667" s="2"/>
    </row>
    <row r="668" spans="3:28" ht="12.75" customHeight="1" x14ac:dyDescent="0.25">
      <c r="C668" s="5"/>
      <c r="D668" s="6"/>
      <c r="E668" s="10"/>
      <c r="F668" s="7"/>
      <c r="G668" s="2"/>
      <c r="H668" s="2"/>
      <c r="I668" s="2"/>
      <c r="J668" s="2"/>
      <c r="K668" s="2"/>
      <c r="L668" s="2"/>
      <c r="M668" s="12"/>
      <c r="N668" s="2"/>
      <c r="O668" s="2"/>
      <c r="P668" s="2"/>
      <c r="Q668" s="2"/>
      <c r="R668" s="2"/>
      <c r="S668" s="2"/>
      <c r="T668" s="2"/>
      <c r="U668" s="2"/>
      <c r="V668" s="2"/>
      <c r="W668" s="2"/>
      <c r="X668" s="2"/>
      <c r="Y668" s="2"/>
      <c r="Z668" s="2"/>
      <c r="AA668" s="2"/>
      <c r="AB668" s="2"/>
    </row>
    <row r="669" spans="3:28" ht="12.75" customHeight="1" x14ac:dyDescent="0.25">
      <c r="C669" s="5"/>
      <c r="D669" s="6"/>
      <c r="E669" s="10"/>
      <c r="F669" s="7"/>
      <c r="G669" s="2"/>
      <c r="H669" s="2"/>
      <c r="I669" s="2"/>
      <c r="J669" s="2"/>
      <c r="K669" s="2"/>
      <c r="L669" s="2"/>
      <c r="M669" s="12"/>
      <c r="N669" s="2"/>
      <c r="O669" s="2"/>
      <c r="P669" s="2"/>
      <c r="Q669" s="2"/>
      <c r="R669" s="2"/>
      <c r="S669" s="2"/>
      <c r="T669" s="2"/>
      <c r="U669" s="2"/>
      <c r="V669" s="2"/>
      <c r="W669" s="2"/>
      <c r="X669" s="2"/>
      <c r="Y669" s="2"/>
      <c r="Z669" s="2"/>
      <c r="AA669" s="2"/>
      <c r="AB669" s="2"/>
    </row>
    <row r="670" spans="3:28" ht="12.75" customHeight="1" x14ac:dyDescent="0.25">
      <c r="C670" s="5"/>
      <c r="D670" s="6"/>
      <c r="E670" s="10"/>
      <c r="F670" s="7"/>
      <c r="G670" s="2"/>
      <c r="H670" s="2"/>
      <c r="I670" s="2"/>
      <c r="J670" s="2"/>
      <c r="K670" s="2"/>
      <c r="L670" s="2"/>
      <c r="M670" s="12"/>
      <c r="N670" s="2"/>
      <c r="O670" s="2"/>
      <c r="P670" s="2"/>
      <c r="Q670" s="2"/>
      <c r="R670" s="2"/>
      <c r="S670" s="2"/>
      <c r="T670" s="2"/>
      <c r="U670" s="2"/>
      <c r="V670" s="2"/>
      <c r="W670" s="2"/>
      <c r="X670" s="2"/>
      <c r="Y670" s="2"/>
      <c r="Z670" s="2"/>
      <c r="AA670" s="2"/>
      <c r="AB670" s="2"/>
    </row>
    <row r="671" spans="3:28" ht="12.75" customHeight="1" x14ac:dyDescent="0.25">
      <c r="C671" s="5"/>
      <c r="D671" s="6"/>
      <c r="E671" s="10"/>
      <c r="F671" s="7"/>
      <c r="G671" s="2"/>
      <c r="H671" s="2"/>
      <c r="I671" s="2"/>
      <c r="J671" s="2"/>
      <c r="K671" s="2"/>
      <c r="L671" s="2"/>
      <c r="M671" s="12"/>
      <c r="N671" s="2"/>
      <c r="O671" s="2"/>
      <c r="P671" s="2"/>
      <c r="Q671" s="2"/>
      <c r="R671" s="2"/>
      <c r="S671" s="2"/>
      <c r="T671" s="2"/>
      <c r="U671" s="2"/>
      <c r="V671" s="2"/>
      <c r="W671" s="2"/>
      <c r="X671" s="2"/>
      <c r="Y671" s="2"/>
      <c r="Z671" s="2"/>
      <c r="AA671" s="2"/>
      <c r="AB671" s="2"/>
    </row>
    <row r="672" spans="3:28" ht="12.75" customHeight="1" x14ac:dyDescent="0.25">
      <c r="C672" s="5"/>
      <c r="D672" s="6"/>
      <c r="E672" s="10"/>
      <c r="F672" s="7"/>
      <c r="G672" s="2"/>
      <c r="H672" s="2"/>
      <c r="I672" s="2"/>
      <c r="J672" s="2"/>
      <c r="K672" s="2"/>
      <c r="L672" s="2"/>
      <c r="M672" s="12"/>
      <c r="N672" s="2"/>
      <c r="O672" s="2"/>
      <c r="P672" s="2"/>
      <c r="Q672" s="2"/>
      <c r="R672" s="2"/>
      <c r="S672" s="2"/>
      <c r="T672" s="2"/>
      <c r="U672" s="2"/>
      <c r="V672" s="2"/>
      <c r="W672" s="2"/>
      <c r="X672" s="2"/>
      <c r="Y672" s="2"/>
      <c r="Z672" s="2"/>
      <c r="AA672" s="2"/>
      <c r="AB672" s="2"/>
    </row>
    <row r="673" spans="3:28" ht="12.75" customHeight="1" x14ac:dyDescent="0.25">
      <c r="C673" s="5"/>
      <c r="D673" s="6"/>
      <c r="E673" s="10"/>
      <c r="F673" s="7"/>
      <c r="G673" s="2"/>
      <c r="H673" s="2"/>
      <c r="I673" s="2"/>
      <c r="J673" s="2"/>
      <c r="K673" s="2"/>
      <c r="L673" s="2"/>
      <c r="M673" s="12"/>
      <c r="N673" s="2"/>
      <c r="O673" s="2"/>
      <c r="P673" s="2"/>
      <c r="Q673" s="2"/>
      <c r="R673" s="2"/>
      <c r="S673" s="2"/>
      <c r="T673" s="2"/>
      <c r="U673" s="2"/>
      <c r="V673" s="2"/>
      <c r="W673" s="2"/>
      <c r="X673" s="2"/>
      <c r="Y673" s="2"/>
      <c r="Z673" s="2"/>
      <c r="AA673" s="2"/>
      <c r="AB673" s="2"/>
    </row>
    <row r="674" spans="3:28" ht="12.75" customHeight="1" x14ac:dyDescent="0.25">
      <c r="C674" s="5"/>
      <c r="D674" s="6"/>
      <c r="E674" s="10"/>
      <c r="F674" s="7"/>
      <c r="G674" s="2"/>
      <c r="H674" s="2"/>
      <c r="I674" s="2"/>
      <c r="J674" s="2"/>
      <c r="K674" s="2"/>
      <c r="L674" s="2"/>
      <c r="M674" s="12"/>
      <c r="N674" s="2"/>
      <c r="O674" s="2"/>
      <c r="P674" s="2"/>
      <c r="Q674" s="2"/>
      <c r="R674" s="2"/>
      <c r="S674" s="2"/>
      <c r="T674" s="2"/>
      <c r="U674" s="2"/>
      <c r="V674" s="2"/>
      <c r="W674" s="2"/>
      <c r="X674" s="2"/>
      <c r="Y674" s="2"/>
      <c r="Z674" s="2"/>
      <c r="AA674" s="2"/>
      <c r="AB674" s="2"/>
    </row>
    <row r="675" spans="3:28" ht="12.75" customHeight="1" x14ac:dyDescent="0.25">
      <c r="C675" s="5"/>
      <c r="D675" s="6"/>
      <c r="E675" s="10"/>
      <c r="F675" s="7"/>
      <c r="G675" s="2"/>
      <c r="H675" s="2"/>
      <c r="I675" s="2"/>
      <c r="J675" s="2"/>
      <c r="K675" s="2"/>
      <c r="L675" s="2"/>
      <c r="M675" s="12"/>
      <c r="N675" s="2"/>
      <c r="O675" s="2"/>
      <c r="P675" s="2"/>
      <c r="Q675" s="2"/>
      <c r="R675" s="2"/>
      <c r="S675" s="2"/>
      <c r="T675" s="2"/>
      <c r="U675" s="2"/>
      <c r="V675" s="2"/>
      <c r="W675" s="2"/>
      <c r="X675" s="2"/>
      <c r="Y675" s="2"/>
      <c r="Z675" s="2"/>
      <c r="AA675" s="2"/>
      <c r="AB675" s="2"/>
    </row>
    <row r="676" spans="3:28" ht="12.75" customHeight="1" x14ac:dyDescent="0.25">
      <c r="C676" s="5"/>
      <c r="D676" s="6"/>
      <c r="E676" s="10"/>
      <c r="F676" s="7"/>
      <c r="G676" s="2"/>
      <c r="H676" s="2"/>
      <c r="I676" s="2"/>
      <c r="J676" s="2"/>
      <c r="K676" s="2"/>
      <c r="L676" s="2"/>
      <c r="M676" s="12"/>
      <c r="N676" s="2"/>
      <c r="O676" s="2"/>
      <c r="P676" s="2"/>
      <c r="Q676" s="2"/>
      <c r="R676" s="2"/>
      <c r="S676" s="2"/>
      <c r="T676" s="2"/>
      <c r="U676" s="2"/>
      <c r="V676" s="2"/>
      <c r="W676" s="2"/>
      <c r="X676" s="2"/>
      <c r="Y676" s="2"/>
      <c r="Z676" s="2"/>
      <c r="AA676" s="2"/>
      <c r="AB676" s="2"/>
    </row>
    <row r="677" spans="3:28" ht="12.75" customHeight="1" x14ac:dyDescent="0.25">
      <c r="C677" s="5"/>
      <c r="D677" s="6"/>
      <c r="E677" s="10"/>
      <c r="F677" s="7"/>
      <c r="G677" s="2"/>
      <c r="H677" s="2"/>
      <c r="I677" s="2"/>
      <c r="J677" s="2"/>
      <c r="K677" s="2"/>
      <c r="L677" s="2"/>
      <c r="M677" s="12"/>
      <c r="N677" s="2"/>
      <c r="O677" s="2"/>
      <c r="P677" s="2"/>
      <c r="Q677" s="2"/>
      <c r="R677" s="2"/>
      <c r="S677" s="2"/>
      <c r="T677" s="2"/>
      <c r="U677" s="2"/>
      <c r="V677" s="2"/>
      <c r="W677" s="2"/>
      <c r="X677" s="2"/>
      <c r="Y677" s="2"/>
      <c r="Z677" s="2"/>
      <c r="AA677" s="2"/>
      <c r="AB677" s="2"/>
    </row>
    <row r="678" spans="3:28" ht="12.75" customHeight="1" x14ac:dyDescent="0.25">
      <c r="C678" s="5"/>
      <c r="D678" s="6"/>
      <c r="E678" s="10"/>
      <c r="F678" s="7"/>
      <c r="G678" s="2"/>
      <c r="H678" s="2"/>
      <c r="I678" s="2"/>
      <c r="J678" s="2"/>
      <c r="K678" s="2"/>
      <c r="L678" s="2"/>
      <c r="M678" s="12"/>
      <c r="N678" s="2"/>
      <c r="O678" s="2"/>
      <c r="P678" s="2"/>
      <c r="Q678" s="2"/>
      <c r="R678" s="2"/>
      <c r="S678" s="2"/>
      <c r="T678" s="2"/>
      <c r="U678" s="2"/>
      <c r="V678" s="2"/>
      <c r="W678" s="2"/>
      <c r="X678" s="2"/>
      <c r="Y678" s="2"/>
      <c r="Z678" s="2"/>
      <c r="AA678" s="2"/>
      <c r="AB678" s="2"/>
    </row>
    <row r="679" spans="3:28" ht="12.75" customHeight="1" x14ac:dyDescent="0.25">
      <c r="C679" s="5"/>
      <c r="D679" s="6"/>
      <c r="E679" s="10"/>
      <c r="F679" s="7"/>
      <c r="G679" s="2"/>
      <c r="H679" s="2"/>
      <c r="I679" s="2"/>
      <c r="J679" s="2"/>
      <c r="K679" s="2"/>
      <c r="L679" s="2"/>
      <c r="M679" s="12"/>
      <c r="N679" s="2"/>
      <c r="O679" s="2"/>
      <c r="P679" s="2"/>
      <c r="Q679" s="2"/>
      <c r="R679" s="2"/>
      <c r="S679" s="2"/>
      <c r="T679" s="2"/>
      <c r="U679" s="2"/>
      <c r="V679" s="2"/>
      <c r="W679" s="2"/>
      <c r="X679" s="2"/>
      <c r="Y679" s="2"/>
      <c r="Z679" s="2"/>
      <c r="AA679" s="2"/>
      <c r="AB679" s="2"/>
    </row>
    <row r="680" spans="3:28" ht="12.75" customHeight="1" x14ac:dyDescent="0.25">
      <c r="C680" s="5"/>
      <c r="D680" s="6"/>
      <c r="E680" s="10"/>
      <c r="F680" s="7"/>
      <c r="G680" s="2"/>
      <c r="H680" s="2"/>
      <c r="I680" s="2"/>
      <c r="J680" s="2"/>
      <c r="K680" s="2"/>
      <c r="L680" s="2"/>
      <c r="M680" s="12"/>
      <c r="N680" s="2"/>
      <c r="O680" s="2"/>
      <c r="P680" s="2"/>
      <c r="Q680" s="2"/>
      <c r="R680" s="2"/>
      <c r="S680" s="2"/>
      <c r="T680" s="2"/>
      <c r="U680" s="2"/>
      <c r="V680" s="2"/>
      <c r="W680" s="2"/>
      <c r="X680" s="2"/>
      <c r="Y680" s="2"/>
      <c r="Z680" s="2"/>
      <c r="AA680" s="2"/>
      <c r="AB680" s="2"/>
    </row>
    <row r="681" spans="3:28" ht="12.75" customHeight="1" x14ac:dyDescent="0.25">
      <c r="C681" s="5"/>
      <c r="D681" s="6"/>
      <c r="E681" s="10"/>
      <c r="F681" s="7"/>
      <c r="G681" s="2"/>
      <c r="H681" s="2"/>
      <c r="I681" s="2"/>
      <c r="J681" s="2"/>
      <c r="K681" s="2"/>
      <c r="L681" s="2"/>
      <c r="M681" s="12"/>
      <c r="N681" s="2"/>
      <c r="O681" s="2"/>
      <c r="P681" s="2"/>
      <c r="Q681" s="2"/>
      <c r="R681" s="2"/>
      <c r="S681" s="2"/>
      <c r="T681" s="2"/>
      <c r="U681" s="2"/>
      <c r="V681" s="2"/>
      <c r="W681" s="2"/>
      <c r="X681" s="2"/>
      <c r="Y681" s="2"/>
      <c r="Z681" s="2"/>
      <c r="AA681" s="2"/>
      <c r="AB681" s="2"/>
    </row>
    <row r="682" spans="3:28" ht="12.75" customHeight="1" x14ac:dyDescent="0.25">
      <c r="C682" s="5"/>
      <c r="D682" s="6"/>
      <c r="E682" s="10"/>
      <c r="F682" s="7"/>
      <c r="G682" s="2"/>
      <c r="H682" s="2"/>
      <c r="I682" s="2"/>
      <c r="J682" s="2"/>
      <c r="K682" s="2"/>
      <c r="L682" s="2"/>
      <c r="M682" s="12"/>
      <c r="N682" s="2"/>
      <c r="O682" s="2"/>
      <c r="P682" s="2"/>
      <c r="Q682" s="2"/>
      <c r="R682" s="2"/>
      <c r="S682" s="2"/>
      <c r="T682" s="2"/>
      <c r="U682" s="2"/>
      <c r="V682" s="2"/>
      <c r="W682" s="2"/>
      <c r="X682" s="2"/>
      <c r="Y682" s="2"/>
      <c r="Z682" s="2"/>
      <c r="AA682" s="2"/>
      <c r="AB682" s="2"/>
    </row>
    <row r="683" spans="3:28" ht="12.75" customHeight="1" x14ac:dyDescent="0.25">
      <c r="C683" s="5"/>
      <c r="D683" s="6"/>
      <c r="E683" s="10"/>
      <c r="F683" s="7"/>
      <c r="G683" s="2"/>
      <c r="H683" s="2"/>
      <c r="I683" s="2"/>
      <c r="J683" s="2"/>
      <c r="K683" s="2"/>
      <c r="L683" s="2"/>
      <c r="M683" s="12"/>
      <c r="N683" s="2"/>
      <c r="O683" s="2"/>
      <c r="P683" s="2"/>
      <c r="Q683" s="2"/>
      <c r="R683" s="2"/>
      <c r="S683" s="2"/>
      <c r="T683" s="2"/>
      <c r="U683" s="2"/>
      <c r="V683" s="2"/>
      <c r="W683" s="2"/>
      <c r="X683" s="2"/>
      <c r="Y683" s="2"/>
      <c r="Z683" s="2"/>
      <c r="AA683" s="2"/>
      <c r="AB683" s="2"/>
    </row>
    <row r="684" spans="3:28" ht="12.75" customHeight="1" x14ac:dyDescent="0.25">
      <c r="C684" s="5"/>
      <c r="D684" s="6"/>
      <c r="E684" s="10"/>
      <c r="F684" s="7"/>
      <c r="G684" s="2"/>
      <c r="H684" s="2"/>
      <c r="I684" s="2"/>
      <c r="J684" s="2"/>
      <c r="K684" s="2"/>
      <c r="L684" s="2"/>
      <c r="M684" s="12"/>
      <c r="N684" s="2"/>
      <c r="O684" s="2"/>
      <c r="P684" s="2"/>
      <c r="Q684" s="2"/>
      <c r="R684" s="2"/>
      <c r="S684" s="2"/>
      <c r="T684" s="2"/>
      <c r="U684" s="2"/>
      <c r="V684" s="2"/>
      <c r="W684" s="2"/>
      <c r="X684" s="2"/>
      <c r="Y684" s="2"/>
      <c r="Z684" s="2"/>
      <c r="AA684" s="2"/>
      <c r="AB684" s="2"/>
    </row>
    <row r="685" spans="3:28" ht="12.75" customHeight="1" x14ac:dyDescent="0.25">
      <c r="C685" s="5"/>
      <c r="D685" s="6"/>
      <c r="E685" s="10"/>
      <c r="F685" s="7"/>
      <c r="G685" s="2"/>
      <c r="H685" s="2"/>
      <c r="I685" s="2"/>
      <c r="J685" s="2"/>
      <c r="K685" s="2"/>
      <c r="L685" s="2"/>
      <c r="M685" s="12"/>
      <c r="N685" s="2"/>
      <c r="O685" s="2"/>
      <c r="P685" s="2"/>
      <c r="Q685" s="2"/>
      <c r="R685" s="2"/>
      <c r="S685" s="2"/>
      <c r="T685" s="2"/>
      <c r="U685" s="2"/>
      <c r="V685" s="2"/>
      <c r="W685" s="2"/>
      <c r="X685" s="2"/>
      <c r="Y685" s="2"/>
      <c r="Z685" s="2"/>
      <c r="AA685" s="2"/>
      <c r="AB685" s="2"/>
    </row>
    <row r="686" spans="3:28" ht="12.75" customHeight="1" x14ac:dyDescent="0.25">
      <c r="C686" s="5"/>
      <c r="D686" s="6"/>
      <c r="E686" s="10"/>
      <c r="F686" s="7"/>
      <c r="G686" s="2"/>
      <c r="H686" s="2"/>
      <c r="I686" s="2"/>
      <c r="J686" s="2"/>
      <c r="K686" s="2"/>
      <c r="L686" s="2"/>
      <c r="M686" s="12"/>
      <c r="N686" s="2"/>
      <c r="O686" s="2"/>
      <c r="P686" s="2"/>
      <c r="Q686" s="2"/>
      <c r="R686" s="2"/>
      <c r="S686" s="2"/>
      <c r="T686" s="2"/>
      <c r="U686" s="2"/>
      <c r="V686" s="2"/>
      <c r="W686" s="2"/>
      <c r="X686" s="2"/>
      <c r="Y686" s="2"/>
      <c r="Z686" s="2"/>
      <c r="AA686" s="2"/>
      <c r="AB686" s="2"/>
    </row>
    <row r="687" spans="3:28" ht="12.75" customHeight="1" x14ac:dyDescent="0.25">
      <c r="C687" s="5"/>
      <c r="D687" s="6"/>
      <c r="E687" s="10"/>
      <c r="F687" s="7"/>
      <c r="G687" s="2"/>
      <c r="H687" s="2"/>
      <c r="I687" s="2"/>
      <c r="J687" s="2"/>
      <c r="K687" s="2"/>
      <c r="L687" s="2"/>
      <c r="M687" s="12"/>
      <c r="N687" s="2"/>
      <c r="O687" s="2"/>
      <c r="P687" s="2"/>
      <c r="Q687" s="2"/>
      <c r="R687" s="2"/>
      <c r="S687" s="2"/>
      <c r="T687" s="2"/>
      <c r="U687" s="2"/>
      <c r="V687" s="2"/>
      <c r="W687" s="2"/>
      <c r="X687" s="2"/>
      <c r="Y687" s="2"/>
      <c r="Z687" s="2"/>
      <c r="AA687" s="2"/>
      <c r="AB687" s="2"/>
    </row>
    <row r="688" spans="3:28" ht="12.75" customHeight="1" x14ac:dyDescent="0.25">
      <c r="C688" s="5"/>
      <c r="D688" s="6"/>
      <c r="E688" s="10"/>
      <c r="F688" s="7"/>
      <c r="G688" s="2"/>
      <c r="H688" s="2"/>
      <c r="I688" s="2"/>
      <c r="J688" s="2"/>
      <c r="K688" s="2"/>
      <c r="L688" s="2"/>
      <c r="M688" s="12"/>
      <c r="N688" s="2"/>
      <c r="O688" s="2"/>
      <c r="P688" s="2"/>
      <c r="Q688" s="2"/>
      <c r="R688" s="2"/>
      <c r="S688" s="2"/>
      <c r="T688" s="2"/>
      <c r="U688" s="2"/>
      <c r="V688" s="2"/>
      <c r="W688" s="2"/>
      <c r="X688" s="2"/>
      <c r="Y688" s="2"/>
      <c r="Z688" s="2"/>
      <c r="AA688" s="2"/>
      <c r="AB688" s="2"/>
    </row>
    <row r="689" spans="3:28" ht="12.75" customHeight="1" x14ac:dyDescent="0.25">
      <c r="C689" s="5"/>
      <c r="D689" s="6"/>
      <c r="E689" s="10"/>
      <c r="F689" s="7"/>
      <c r="G689" s="2"/>
      <c r="H689" s="2"/>
      <c r="I689" s="2"/>
      <c r="J689" s="2"/>
      <c r="K689" s="2"/>
      <c r="L689" s="2"/>
      <c r="M689" s="12"/>
      <c r="N689" s="2"/>
      <c r="O689" s="2"/>
      <c r="P689" s="2"/>
      <c r="Q689" s="2"/>
      <c r="R689" s="2"/>
      <c r="S689" s="2"/>
      <c r="T689" s="2"/>
      <c r="U689" s="2"/>
      <c r="V689" s="2"/>
      <c r="W689" s="2"/>
      <c r="X689" s="2"/>
      <c r="Y689" s="2"/>
      <c r="Z689" s="2"/>
      <c r="AA689" s="2"/>
      <c r="AB689" s="2"/>
    </row>
    <row r="690" spans="3:28" ht="12.75" customHeight="1" x14ac:dyDescent="0.25">
      <c r="C690" s="5"/>
      <c r="D690" s="6"/>
      <c r="E690" s="10"/>
      <c r="F690" s="7"/>
      <c r="G690" s="2"/>
      <c r="H690" s="2"/>
      <c r="I690" s="2"/>
      <c r="J690" s="2"/>
      <c r="K690" s="2"/>
      <c r="L690" s="2"/>
      <c r="M690" s="12"/>
      <c r="N690" s="2"/>
      <c r="O690" s="2"/>
      <c r="P690" s="2"/>
      <c r="Q690" s="2"/>
      <c r="R690" s="2"/>
      <c r="S690" s="2"/>
      <c r="T690" s="2"/>
      <c r="U690" s="2"/>
      <c r="V690" s="2"/>
      <c r="W690" s="2"/>
      <c r="X690" s="2"/>
      <c r="Y690" s="2"/>
      <c r="Z690" s="2"/>
      <c r="AA690" s="2"/>
      <c r="AB690" s="2"/>
    </row>
    <row r="691" spans="3:28" ht="12.75" customHeight="1" x14ac:dyDescent="0.25">
      <c r="C691" s="5"/>
      <c r="D691" s="6"/>
      <c r="E691" s="10"/>
      <c r="F691" s="7"/>
      <c r="G691" s="2"/>
      <c r="H691" s="2"/>
      <c r="I691" s="2"/>
      <c r="J691" s="2"/>
      <c r="K691" s="2"/>
      <c r="L691" s="2"/>
      <c r="M691" s="12"/>
      <c r="N691" s="2"/>
      <c r="O691" s="2"/>
      <c r="P691" s="2"/>
      <c r="Q691" s="2"/>
      <c r="R691" s="2"/>
      <c r="S691" s="2"/>
      <c r="T691" s="2"/>
      <c r="U691" s="2"/>
      <c r="V691" s="2"/>
      <c r="W691" s="2"/>
      <c r="X691" s="2"/>
      <c r="Y691" s="2"/>
      <c r="Z691" s="2"/>
      <c r="AA691" s="2"/>
      <c r="AB691" s="2"/>
    </row>
    <row r="692" spans="3:28" ht="12.75" customHeight="1" x14ac:dyDescent="0.25">
      <c r="C692" s="5"/>
      <c r="D692" s="6"/>
      <c r="E692" s="10"/>
      <c r="F692" s="7"/>
      <c r="G692" s="2"/>
      <c r="H692" s="2"/>
      <c r="I692" s="2"/>
      <c r="J692" s="2"/>
      <c r="K692" s="2"/>
      <c r="L692" s="2"/>
      <c r="M692" s="12"/>
      <c r="N692" s="2"/>
      <c r="O692" s="2"/>
      <c r="P692" s="2"/>
      <c r="Q692" s="2"/>
      <c r="R692" s="2"/>
      <c r="S692" s="2"/>
      <c r="T692" s="2"/>
      <c r="U692" s="2"/>
      <c r="V692" s="2"/>
      <c r="W692" s="2"/>
      <c r="X692" s="2"/>
      <c r="Y692" s="2"/>
      <c r="Z692" s="2"/>
      <c r="AA692" s="2"/>
      <c r="AB692" s="2"/>
    </row>
    <row r="693" spans="3:28" ht="12.75" customHeight="1" x14ac:dyDescent="0.25">
      <c r="C693" s="5"/>
      <c r="D693" s="6"/>
      <c r="E693" s="10"/>
      <c r="F693" s="7"/>
      <c r="G693" s="2"/>
      <c r="H693" s="2"/>
      <c r="I693" s="2"/>
      <c r="J693" s="2"/>
      <c r="K693" s="2"/>
      <c r="L693" s="2"/>
      <c r="M693" s="12"/>
      <c r="N693" s="2"/>
      <c r="O693" s="2"/>
      <c r="P693" s="2"/>
      <c r="Q693" s="2"/>
      <c r="R693" s="2"/>
      <c r="S693" s="2"/>
      <c r="T693" s="2"/>
      <c r="U693" s="2"/>
      <c r="V693" s="2"/>
      <c r="W693" s="2"/>
      <c r="X693" s="2"/>
      <c r="Y693" s="2"/>
      <c r="Z693" s="2"/>
      <c r="AA693" s="2"/>
      <c r="AB693" s="2"/>
    </row>
    <row r="694" spans="3:28" ht="12.75" customHeight="1" x14ac:dyDescent="0.25">
      <c r="C694" s="5"/>
      <c r="D694" s="6"/>
      <c r="E694" s="10"/>
      <c r="F694" s="7"/>
      <c r="G694" s="2"/>
      <c r="H694" s="2"/>
      <c r="I694" s="2"/>
      <c r="J694" s="2"/>
      <c r="K694" s="2"/>
      <c r="L694" s="2"/>
      <c r="M694" s="12"/>
      <c r="N694" s="2"/>
      <c r="O694" s="2"/>
      <c r="P694" s="2"/>
      <c r="Q694" s="2"/>
      <c r="R694" s="2"/>
      <c r="S694" s="2"/>
      <c r="T694" s="2"/>
      <c r="U694" s="2"/>
      <c r="V694" s="2"/>
      <c r="W694" s="2"/>
      <c r="X694" s="2"/>
      <c r="Y694" s="2"/>
      <c r="Z694" s="2"/>
      <c r="AA694" s="2"/>
      <c r="AB694" s="2"/>
    </row>
    <row r="695" spans="3:28" ht="12.75" customHeight="1" x14ac:dyDescent="0.25">
      <c r="C695" s="5"/>
      <c r="D695" s="6"/>
      <c r="E695" s="10"/>
      <c r="F695" s="7"/>
      <c r="G695" s="2"/>
      <c r="H695" s="2"/>
      <c r="I695" s="2"/>
      <c r="J695" s="2"/>
      <c r="K695" s="2"/>
      <c r="L695" s="2"/>
      <c r="M695" s="12"/>
      <c r="N695" s="2"/>
      <c r="O695" s="2"/>
      <c r="P695" s="2"/>
      <c r="Q695" s="2"/>
      <c r="R695" s="2"/>
      <c r="S695" s="2"/>
      <c r="T695" s="2"/>
      <c r="U695" s="2"/>
      <c r="V695" s="2"/>
      <c r="W695" s="2"/>
      <c r="X695" s="2"/>
      <c r="Y695" s="2"/>
      <c r="Z695" s="2"/>
      <c r="AA695" s="2"/>
      <c r="AB695" s="2"/>
    </row>
    <row r="696" spans="3:28" ht="12.75" customHeight="1" x14ac:dyDescent="0.25">
      <c r="C696" s="5"/>
      <c r="D696" s="6"/>
      <c r="E696" s="10"/>
      <c r="F696" s="7"/>
      <c r="G696" s="2"/>
      <c r="H696" s="2"/>
      <c r="I696" s="2"/>
      <c r="J696" s="2"/>
      <c r="K696" s="2"/>
      <c r="L696" s="2"/>
      <c r="M696" s="12"/>
      <c r="N696" s="2"/>
      <c r="O696" s="2"/>
      <c r="P696" s="2"/>
      <c r="Q696" s="2"/>
      <c r="R696" s="2"/>
      <c r="S696" s="2"/>
      <c r="T696" s="2"/>
      <c r="U696" s="2"/>
      <c r="V696" s="2"/>
      <c r="W696" s="2"/>
      <c r="X696" s="2"/>
      <c r="Y696" s="2"/>
      <c r="Z696" s="2"/>
      <c r="AA696" s="2"/>
      <c r="AB696" s="2"/>
    </row>
    <row r="697" spans="3:28" ht="12.75" customHeight="1" x14ac:dyDescent="0.25">
      <c r="C697" s="5"/>
      <c r="D697" s="6"/>
      <c r="E697" s="10"/>
      <c r="F697" s="7"/>
      <c r="G697" s="2"/>
      <c r="H697" s="2"/>
      <c r="I697" s="2"/>
      <c r="J697" s="2"/>
      <c r="K697" s="2"/>
      <c r="L697" s="2"/>
      <c r="M697" s="12"/>
      <c r="N697" s="2"/>
      <c r="O697" s="2"/>
      <c r="P697" s="2"/>
      <c r="Q697" s="2"/>
      <c r="R697" s="2"/>
      <c r="S697" s="2"/>
      <c r="T697" s="2"/>
      <c r="U697" s="2"/>
      <c r="V697" s="2"/>
      <c r="W697" s="2"/>
      <c r="X697" s="2"/>
      <c r="Y697" s="2"/>
      <c r="Z697" s="2"/>
      <c r="AA697" s="2"/>
      <c r="AB697" s="2"/>
    </row>
    <row r="698" spans="3:28" ht="12.75" customHeight="1" x14ac:dyDescent="0.25">
      <c r="C698" s="5"/>
      <c r="D698" s="6"/>
      <c r="E698" s="10"/>
      <c r="F698" s="7"/>
      <c r="G698" s="2"/>
      <c r="H698" s="2"/>
      <c r="I698" s="2"/>
      <c r="J698" s="2"/>
      <c r="K698" s="2"/>
      <c r="L698" s="2"/>
      <c r="M698" s="12"/>
      <c r="N698" s="2"/>
      <c r="O698" s="2"/>
      <c r="P698" s="2"/>
      <c r="Q698" s="2"/>
      <c r="R698" s="2"/>
      <c r="S698" s="2"/>
      <c r="T698" s="2"/>
      <c r="U698" s="2"/>
      <c r="V698" s="2"/>
      <c r="W698" s="2"/>
      <c r="X698" s="2"/>
      <c r="Y698" s="2"/>
      <c r="Z698" s="2"/>
      <c r="AA698" s="2"/>
      <c r="AB698" s="2"/>
    </row>
    <row r="699" spans="3:28" ht="12.75" customHeight="1" x14ac:dyDescent="0.25">
      <c r="C699" s="5"/>
      <c r="D699" s="6"/>
      <c r="E699" s="10"/>
      <c r="F699" s="7"/>
      <c r="G699" s="2"/>
      <c r="H699" s="2"/>
      <c r="I699" s="2"/>
      <c r="J699" s="2"/>
      <c r="K699" s="2"/>
      <c r="L699" s="2"/>
      <c r="M699" s="12"/>
      <c r="N699" s="2"/>
      <c r="O699" s="2"/>
      <c r="P699" s="2"/>
      <c r="Q699" s="2"/>
      <c r="R699" s="2"/>
      <c r="S699" s="2"/>
      <c r="T699" s="2"/>
      <c r="U699" s="2"/>
      <c r="V699" s="2"/>
      <c r="W699" s="2"/>
      <c r="X699" s="2"/>
      <c r="Y699" s="2"/>
      <c r="Z699" s="2"/>
      <c r="AA699" s="2"/>
      <c r="AB699" s="2"/>
    </row>
    <row r="700" spans="3:28" ht="12.75" customHeight="1" x14ac:dyDescent="0.25">
      <c r="C700" s="5"/>
      <c r="D700" s="6"/>
      <c r="E700" s="10"/>
      <c r="F700" s="7"/>
      <c r="G700" s="2"/>
      <c r="H700" s="2"/>
      <c r="I700" s="2"/>
      <c r="J700" s="2"/>
      <c r="K700" s="2"/>
      <c r="L700" s="2"/>
      <c r="M700" s="12"/>
      <c r="N700" s="2"/>
      <c r="O700" s="2"/>
      <c r="P700" s="2"/>
      <c r="Q700" s="2"/>
      <c r="R700" s="2"/>
      <c r="S700" s="2"/>
      <c r="T700" s="2"/>
      <c r="U700" s="2"/>
      <c r="V700" s="2"/>
      <c r="W700" s="2"/>
      <c r="X700" s="2"/>
      <c r="Y700" s="2"/>
      <c r="Z700" s="2"/>
      <c r="AA700" s="2"/>
      <c r="AB700" s="2"/>
    </row>
    <row r="701" spans="3:28" ht="12.75" customHeight="1" x14ac:dyDescent="0.25">
      <c r="C701" s="5"/>
      <c r="D701" s="6"/>
      <c r="E701" s="10"/>
      <c r="F701" s="7"/>
      <c r="G701" s="2"/>
      <c r="H701" s="2"/>
      <c r="I701" s="2"/>
      <c r="J701" s="2"/>
      <c r="K701" s="2"/>
      <c r="L701" s="2"/>
      <c r="M701" s="12"/>
      <c r="N701" s="2"/>
      <c r="O701" s="2"/>
      <c r="P701" s="2"/>
      <c r="Q701" s="2"/>
      <c r="R701" s="2"/>
      <c r="S701" s="2"/>
      <c r="T701" s="2"/>
      <c r="U701" s="2"/>
      <c r="V701" s="2"/>
      <c r="W701" s="2"/>
      <c r="X701" s="2"/>
      <c r="Y701" s="2"/>
      <c r="Z701" s="2"/>
      <c r="AA701" s="2"/>
      <c r="AB701" s="2"/>
    </row>
    <row r="702" spans="3:28" ht="12.75" customHeight="1" x14ac:dyDescent="0.25">
      <c r="C702" s="5"/>
      <c r="D702" s="6"/>
      <c r="E702" s="10"/>
      <c r="F702" s="7"/>
      <c r="G702" s="2"/>
      <c r="H702" s="2"/>
      <c r="I702" s="2"/>
      <c r="J702" s="2"/>
      <c r="K702" s="2"/>
      <c r="L702" s="2"/>
      <c r="M702" s="12"/>
      <c r="N702" s="2"/>
      <c r="O702" s="2"/>
      <c r="P702" s="2"/>
      <c r="Q702" s="2"/>
      <c r="R702" s="2"/>
      <c r="S702" s="2"/>
      <c r="T702" s="2"/>
      <c r="U702" s="2"/>
      <c r="V702" s="2"/>
      <c r="W702" s="2"/>
      <c r="X702" s="2"/>
      <c r="Y702" s="2"/>
      <c r="Z702" s="2"/>
      <c r="AA702" s="2"/>
      <c r="AB702" s="2"/>
    </row>
    <row r="703" spans="3:28" ht="12.75" customHeight="1" x14ac:dyDescent="0.25">
      <c r="C703" s="5"/>
      <c r="D703" s="6"/>
      <c r="E703" s="10"/>
      <c r="F703" s="7"/>
      <c r="G703" s="2"/>
      <c r="H703" s="2"/>
      <c r="I703" s="2"/>
      <c r="J703" s="2"/>
      <c r="K703" s="2"/>
      <c r="L703" s="2"/>
      <c r="M703" s="12"/>
      <c r="N703" s="2"/>
      <c r="O703" s="2"/>
      <c r="P703" s="2"/>
      <c r="Q703" s="2"/>
      <c r="R703" s="2"/>
      <c r="S703" s="2"/>
      <c r="T703" s="2"/>
      <c r="U703" s="2"/>
      <c r="V703" s="2"/>
      <c r="W703" s="2"/>
      <c r="X703" s="2"/>
      <c r="Y703" s="2"/>
      <c r="Z703" s="2"/>
      <c r="AA703" s="2"/>
      <c r="AB703" s="2"/>
    </row>
    <row r="704" spans="3:28" ht="12.75" customHeight="1" x14ac:dyDescent="0.25">
      <c r="C704" s="5"/>
      <c r="D704" s="6"/>
      <c r="E704" s="10"/>
      <c r="F704" s="7"/>
      <c r="G704" s="2"/>
      <c r="H704" s="2"/>
      <c r="I704" s="2"/>
      <c r="J704" s="2"/>
      <c r="K704" s="2"/>
      <c r="L704" s="2"/>
      <c r="M704" s="12"/>
      <c r="N704" s="2"/>
      <c r="O704" s="2"/>
      <c r="P704" s="2"/>
      <c r="Q704" s="2"/>
      <c r="R704" s="2"/>
      <c r="S704" s="2"/>
      <c r="T704" s="2"/>
      <c r="U704" s="2"/>
      <c r="V704" s="2"/>
      <c r="W704" s="2"/>
      <c r="X704" s="2"/>
      <c r="Y704" s="2"/>
      <c r="Z704" s="2"/>
      <c r="AA704" s="2"/>
      <c r="AB704" s="2"/>
    </row>
    <row r="705" spans="3:28" ht="12.75" customHeight="1" x14ac:dyDescent="0.25">
      <c r="C705" s="5"/>
      <c r="D705" s="6"/>
      <c r="E705" s="10"/>
      <c r="F705" s="7"/>
      <c r="G705" s="2"/>
      <c r="H705" s="2"/>
      <c r="I705" s="2"/>
      <c r="J705" s="2"/>
      <c r="K705" s="2"/>
      <c r="L705" s="2"/>
      <c r="M705" s="12"/>
      <c r="N705" s="2"/>
      <c r="O705" s="2"/>
      <c r="P705" s="2"/>
      <c r="Q705" s="2"/>
      <c r="R705" s="2"/>
      <c r="S705" s="2"/>
      <c r="T705" s="2"/>
      <c r="U705" s="2"/>
      <c r="V705" s="2"/>
      <c r="W705" s="2"/>
      <c r="X705" s="2"/>
      <c r="Y705" s="2"/>
      <c r="Z705" s="2"/>
      <c r="AA705" s="2"/>
      <c r="AB705" s="2"/>
    </row>
    <row r="706" spans="3:28" ht="12.75" customHeight="1" x14ac:dyDescent="0.25">
      <c r="C706" s="5"/>
      <c r="D706" s="6"/>
      <c r="E706" s="10"/>
      <c r="F706" s="7"/>
      <c r="G706" s="2"/>
      <c r="H706" s="2"/>
      <c r="I706" s="2"/>
      <c r="J706" s="2"/>
      <c r="K706" s="2"/>
      <c r="L706" s="2"/>
      <c r="M706" s="12"/>
      <c r="N706" s="2"/>
      <c r="O706" s="2"/>
      <c r="P706" s="2"/>
      <c r="Q706" s="2"/>
      <c r="R706" s="2"/>
      <c r="S706" s="2"/>
      <c r="T706" s="2"/>
      <c r="U706" s="2"/>
      <c r="V706" s="2"/>
      <c r="W706" s="2"/>
      <c r="X706" s="2"/>
      <c r="Y706" s="2"/>
      <c r="Z706" s="2"/>
      <c r="AA706" s="2"/>
      <c r="AB706" s="2"/>
    </row>
    <row r="707" spans="3:28" ht="12.75" customHeight="1" x14ac:dyDescent="0.25">
      <c r="C707" s="5"/>
      <c r="D707" s="6"/>
      <c r="E707" s="10"/>
      <c r="F707" s="7"/>
      <c r="G707" s="2"/>
      <c r="H707" s="2"/>
      <c r="I707" s="2"/>
      <c r="J707" s="2"/>
      <c r="K707" s="2"/>
      <c r="L707" s="2"/>
      <c r="M707" s="12"/>
      <c r="N707" s="2"/>
      <c r="O707" s="2"/>
      <c r="P707" s="2"/>
      <c r="Q707" s="2"/>
      <c r="R707" s="2"/>
      <c r="S707" s="2"/>
      <c r="T707" s="2"/>
      <c r="U707" s="2"/>
      <c r="V707" s="2"/>
      <c r="W707" s="2"/>
      <c r="X707" s="2"/>
      <c r="Y707" s="2"/>
      <c r="Z707" s="2"/>
      <c r="AA707" s="2"/>
      <c r="AB707" s="2"/>
    </row>
    <row r="708" spans="3:28" ht="12.75" customHeight="1" x14ac:dyDescent="0.25">
      <c r="C708" s="5"/>
      <c r="D708" s="6"/>
      <c r="E708" s="10"/>
      <c r="F708" s="7"/>
      <c r="G708" s="2"/>
      <c r="H708" s="2"/>
      <c r="I708" s="2"/>
      <c r="J708" s="2"/>
      <c r="K708" s="2"/>
      <c r="L708" s="2"/>
      <c r="M708" s="12"/>
      <c r="N708" s="2"/>
      <c r="O708" s="2"/>
      <c r="P708" s="2"/>
      <c r="Q708" s="2"/>
      <c r="R708" s="2"/>
      <c r="S708" s="2"/>
      <c r="T708" s="2"/>
      <c r="U708" s="2"/>
      <c r="V708" s="2"/>
      <c r="W708" s="2"/>
      <c r="X708" s="2"/>
      <c r="Y708" s="2"/>
      <c r="Z708" s="2"/>
      <c r="AA708" s="2"/>
      <c r="AB708" s="2"/>
    </row>
    <row r="709" spans="3:28" ht="12.75" customHeight="1" x14ac:dyDescent="0.25">
      <c r="C709" s="5"/>
      <c r="D709" s="6"/>
      <c r="E709" s="10"/>
      <c r="F709" s="7"/>
      <c r="G709" s="2"/>
      <c r="H709" s="2"/>
      <c r="I709" s="2"/>
      <c r="J709" s="2"/>
      <c r="K709" s="2"/>
      <c r="L709" s="2"/>
      <c r="M709" s="12"/>
      <c r="N709" s="2"/>
      <c r="O709" s="2"/>
      <c r="P709" s="2"/>
      <c r="Q709" s="2"/>
      <c r="R709" s="2"/>
      <c r="S709" s="2"/>
      <c r="T709" s="2"/>
      <c r="U709" s="2"/>
      <c r="V709" s="2"/>
      <c r="W709" s="2"/>
      <c r="X709" s="2"/>
      <c r="Y709" s="2"/>
      <c r="Z709" s="2"/>
      <c r="AA709" s="2"/>
      <c r="AB709" s="2"/>
    </row>
    <row r="710" spans="3:28" ht="12.75" customHeight="1" x14ac:dyDescent="0.25">
      <c r="C710" s="5"/>
      <c r="D710" s="6"/>
      <c r="E710" s="10"/>
      <c r="F710" s="7"/>
      <c r="G710" s="2"/>
      <c r="H710" s="2"/>
      <c r="I710" s="2"/>
      <c r="J710" s="2"/>
      <c r="K710" s="2"/>
      <c r="L710" s="2"/>
      <c r="M710" s="12"/>
      <c r="N710" s="2"/>
      <c r="O710" s="2"/>
      <c r="P710" s="2"/>
      <c r="Q710" s="2"/>
      <c r="R710" s="2"/>
      <c r="S710" s="2"/>
      <c r="T710" s="2"/>
      <c r="U710" s="2"/>
      <c r="V710" s="2"/>
      <c r="W710" s="2"/>
      <c r="X710" s="2"/>
      <c r="Y710" s="2"/>
      <c r="Z710" s="2"/>
      <c r="AA710" s="2"/>
      <c r="AB710" s="2"/>
    </row>
    <row r="711" spans="3:28" ht="12.75" customHeight="1" x14ac:dyDescent="0.25">
      <c r="C711" s="5"/>
      <c r="D711" s="6"/>
      <c r="E711" s="10"/>
      <c r="F711" s="7"/>
      <c r="G711" s="2"/>
      <c r="H711" s="2"/>
      <c r="I711" s="2"/>
      <c r="J711" s="2"/>
      <c r="K711" s="2"/>
      <c r="L711" s="2"/>
      <c r="M711" s="12"/>
      <c r="N711" s="2"/>
      <c r="O711" s="2"/>
      <c r="P711" s="2"/>
      <c r="Q711" s="2"/>
      <c r="R711" s="2"/>
      <c r="S711" s="2"/>
      <c r="T711" s="2"/>
      <c r="U711" s="2"/>
      <c r="V711" s="2"/>
      <c r="W711" s="2"/>
      <c r="X711" s="2"/>
      <c r="Y711" s="2"/>
      <c r="Z711" s="2"/>
      <c r="AA711" s="2"/>
      <c r="AB711" s="2"/>
    </row>
    <row r="712" spans="3:28" ht="12.75" customHeight="1" x14ac:dyDescent="0.25">
      <c r="C712" s="5"/>
      <c r="D712" s="6"/>
      <c r="E712" s="10"/>
      <c r="F712" s="7"/>
      <c r="G712" s="2"/>
      <c r="H712" s="2"/>
      <c r="I712" s="2"/>
      <c r="J712" s="2"/>
      <c r="K712" s="2"/>
      <c r="L712" s="2"/>
      <c r="M712" s="12"/>
      <c r="N712" s="2"/>
      <c r="O712" s="2"/>
      <c r="P712" s="2"/>
      <c r="Q712" s="2"/>
      <c r="R712" s="2"/>
      <c r="S712" s="2"/>
      <c r="T712" s="2"/>
      <c r="U712" s="2"/>
      <c r="V712" s="2"/>
      <c r="W712" s="2"/>
      <c r="X712" s="2"/>
      <c r="Y712" s="2"/>
      <c r="Z712" s="2"/>
      <c r="AA712" s="2"/>
      <c r="AB712" s="2"/>
    </row>
    <row r="713" spans="3:28" ht="12.75" customHeight="1" x14ac:dyDescent="0.25">
      <c r="C713" s="5"/>
      <c r="D713" s="6"/>
      <c r="E713" s="10"/>
      <c r="F713" s="7"/>
      <c r="G713" s="2"/>
      <c r="H713" s="2"/>
      <c r="I713" s="2"/>
      <c r="J713" s="2"/>
      <c r="K713" s="2"/>
      <c r="L713" s="2"/>
      <c r="M713" s="12"/>
      <c r="N713" s="2"/>
      <c r="O713" s="2"/>
      <c r="P713" s="2"/>
      <c r="Q713" s="2"/>
      <c r="R713" s="2"/>
      <c r="S713" s="2"/>
      <c r="T713" s="2"/>
      <c r="U713" s="2"/>
      <c r="V713" s="2"/>
      <c r="W713" s="2"/>
      <c r="X713" s="2"/>
      <c r="Y713" s="2"/>
      <c r="Z713" s="2"/>
      <c r="AA713" s="2"/>
      <c r="AB713" s="2"/>
    </row>
    <row r="714" spans="3:28" ht="12.75" customHeight="1" x14ac:dyDescent="0.25">
      <c r="C714" s="5"/>
      <c r="D714" s="6"/>
      <c r="E714" s="10"/>
      <c r="F714" s="7"/>
      <c r="G714" s="2"/>
      <c r="H714" s="2"/>
      <c r="I714" s="2"/>
      <c r="J714" s="2"/>
      <c r="K714" s="2"/>
      <c r="L714" s="2"/>
      <c r="M714" s="12"/>
      <c r="N714" s="2"/>
      <c r="O714" s="2"/>
      <c r="P714" s="2"/>
      <c r="Q714" s="2"/>
      <c r="R714" s="2"/>
      <c r="S714" s="2"/>
      <c r="T714" s="2"/>
      <c r="U714" s="2"/>
      <c r="V714" s="2"/>
      <c r="W714" s="2"/>
      <c r="X714" s="2"/>
      <c r="Y714" s="2"/>
      <c r="Z714" s="2"/>
      <c r="AA714" s="2"/>
      <c r="AB714" s="2"/>
    </row>
    <row r="715" spans="3:28" ht="12.75" customHeight="1" x14ac:dyDescent="0.25">
      <c r="C715" s="5"/>
      <c r="D715" s="6"/>
      <c r="E715" s="10"/>
      <c r="F715" s="7"/>
      <c r="G715" s="2"/>
      <c r="H715" s="2"/>
      <c r="I715" s="2"/>
      <c r="J715" s="2"/>
      <c r="K715" s="2"/>
      <c r="L715" s="2"/>
      <c r="M715" s="12"/>
      <c r="N715" s="2"/>
      <c r="O715" s="2"/>
      <c r="P715" s="2"/>
      <c r="Q715" s="2"/>
      <c r="R715" s="2"/>
      <c r="S715" s="2"/>
      <c r="T715" s="2"/>
      <c r="U715" s="2"/>
      <c r="V715" s="2"/>
      <c r="W715" s="2"/>
      <c r="X715" s="2"/>
      <c r="Y715" s="2"/>
      <c r="Z715" s="2"/>
      <c r="AA715" s="2"/>
      <c r="AB715" s="2"/>
    </row>
    <row r="716" spans="3:28" ht="12.75" customHeight="1" x14ac:dyDescent="0.25">
      <c r="C716" s="5"/>
      <c r="D716" s="6"/>
      <c r="E716" s="10"/>
      <c r="F716" s="7"/>
      <c r="G716" s="2"/>
      <c r="H716" s="2"/>
      <c r="I716" s="2"/>
      <c r="J716" s="2"/>
      <c r="K716" s="2"/>
      <c r="L716" s="2"/>
      <c r="M716" s="12"/>
      <c r="N716" s="2"/>
      <c r="O716" s="2"/>
      <c r="P716" s="2"/>
      <c r="Q716" s="2"/>
      <c r="R716" s="2"/>
      <c r="S716" s="2"/>
      <c r="T716" s="2"/>
      <c r="U716" s="2"/>
      <c r="V716" s="2"/>
      <c r="W716" s="2"/>
      <c r="X716" s="2"/>
      <c r="Y716" s="2"/>
      <c r="Z716" s="2"/>
      <c r="AA716" s="2"/>
      <c r="AB716" s="2"/>
    </row>
    <row r="717" spans="3:28" ht="12.75" customHeight="1" x14ac:dyDescent="0.25">
      <c r="C717" s="5"/>
      <c r="D717" s="6"/>
      <c r="E717" s="10"/>
      <c r="F717" s="7"/>
      <c r="G717" s="2"/>
      <c r="H717" s="2"/>
      <c r="I717" s="2"/>
      <c r="J717" s="2"/>
      <c r="K717" s="2"/>
      <c r="L717" s="2"/>
      <c r="M717" s="12"/>
      <c r="N717" s="2"/>
      <c r="O717" s="2"/>
      <c r="P717" s="2"/>
      <c r="Q717" s="2"/>
      <c r="R717" s="2"/>
      <c r="S717" s="2"/>
      <c r="T717" s="2"/>
      <c r="U717" s="2"/>
      <c r="V717" s="2"/>
      <c r="W717" s="2"/>
      <c r="X717" s="2"/>
      <c r="Y717" s="2"/>
      <c r="Z717" s="2"/>
      <c r="AA717" s="2"/>
      <c r="AB717" s="2"/>
    </row>
    <row r="718" spans="3:28" ht="12.75" customHeight="1" x14ac:dyDescent="0.25">
      <c r="C718" s="5"/>
      <c r="D718" s="6"/>
      <c r="E718" s="10"/>
      <c r="F718" s="7"/>
      <c r="G718" s="2"/>
      <c r="H718" s="2"/>
      <c r="I718" s="2"/>
      <c r="J718" s="2"/>
      <c r="K718" s="2"/>
      <c r="L718" s="2"/>
      <c r="M718" s="12"/>
      <c r="N718" s="2"/>
      <c r="O718" s="2"/>
      <c r="P718" s="2"/>
      <c r="Q718" s="2"/>
      <c r="R718" s="2"/>
      <c r="S718" s="2"/>
      <c r="T718" s="2"/>
      <c r="U718" s="2"/>
      <c r="V718" s="2"/>
      <c r="W718" s="2"/>
      <c r="X718" s="2"/>
      <c r="Y718" s="2"/>
      <c r="Z718" s="2"/>
      <c r="AA718" s="2"/>
      <c r="AB718" s="2"/>
    </row>
    <row r="719" spans="3:28" ht="12.75" customHeight="1" x14ac:dyDescent="0.25">
      <c r="C719" s="5"/>
      <c r="D719" s="6"/>
      <c r="E719" s="10"/>
      <c r="F719" s="7"/>
      <c r="G719" s="2"/>
      <c r="H719" s="2"/>
      <c r="I719" s="2"/>
      <c r="J719" s="2"/>
      <c r="K719" s="2"/>
      <c r="L719" s="2"/>
      <c r="M719" s="12"/>
      <c r="N719" s="2"/>
      <c r="O719" s="2"/>
      <c r="P719" s="2"/>
      <c r="Q719" s="2"/>
      <c r="R719" s="2"/>
      <c r="S719" s="2"/>
      <c r="T719" s="2"/>
      <c r="U719" s="2"/>
      <c r="V719" s="2"/>
      <c r="W719" s="2"/>
      <c r="X719" s="2"/>
      <c r="Y719" s="2"/>
      <c r="Z719" s="2"/>
      <c r="AA719" s="2"/>
      <c r="AB719" s="2"/>
    </row>
    <row r="720" spans="3:28" ht="12.75" customHeight="1" x14ac:dyDescent="0.25">
      <c r="C720" s="5"/>
      <c r="D720" s="6"/>
      <c r="E720" s="10"/>
      <c r="F720" s="7"/>
      <c r="G720" s="2"/>
      <c r="H720" s="2"/>
      <c r="I720" s="2"/>
      <c r="J720" s="2"/>
      <c r="K720" s="2"/>
      <c r="L720" s="2"/>
      <c r="M720" s="12"/>
      <c r="N720" s="2"/>
      <c r="O720" s="2"/>
      <c r="P720" s="2"/>
      <c r="Q720" s="2"/>
      <c r="R720" s="2"/>
      <c r="S720" s="2"/>
      <c r="T720" s="2"/>
      <c r="U720" s="2"/>
      <c r="V720" s="2"/>
      <c r="W720" s="2"/>
      <c r="X720" s="2"/>
      <c r="Y720" s="2"/>
      <c r="Z720" s="2"/>
      <c r="AA720" s="2"/>
      <c r="AB720" s="2"/>
    </row>
    <row r="721" spans="3:28" ht="12.75" customHeight="1" x14ac:dyDescent="0.25">
      <c r="C721" s="5"/>
      <c r="D721" s="6"/>
      <c r="E721" s="10"/>
      <c r="F721" s="7"/>
      <c r="G721" s="2"/>
      <c r="H721" s="2"/>
      <c r="I721" s="2"/>
      <c r="J721" s="2"/>
      <c r="K721" s="2"/>
      <c r="L721" s="2"/>
      <c r="M721" s="12"/>
      <c r="N721" s="2"/>
      <c r="O721" s="2"/>
      <c r="P721" s="2"/>
      <c r="Q721" s="2"/>
      <c r="R721" s="2"/>
      <c r="S721" s="2"/>
      <c r="T721" s="2"/>
      <c r="U721" s="2"/>
      <c r="V721" s="2"/>
      <c r="W721" s="2"/>
      <c r="X721" s="2"/>
      <c r="Y721" s="2"/>
      <c r="Z721" s="2"/>
      <c r="AA721" s="2"/>
      <c r="AB721" s="2"/>
    </row>
    <row r="722" spans="3:28" ht="12.75" customHeight="1" x14ac:dyDescent="0.25">
      <c r="C722" s="5"/>
      <c r="D722" s="6"/>
      <c r="E722" s="10"/>
      <c r="F722" s="7"/>
      <c r="G722" s="2"/>
      <c r="H722" s="2"/>
      <c r="I722" s="2"/>
      <c r="J722" s="2"/>
      <c r="K722" s="2"/>
      <c r="L722" s="2"/>
      <c r="M722" s="12"/>
      <c r="N722" s="2"/>
      <c r="O722" s="2"/>
      <c r="P722" s="2"/>
      <c r="Q722" s="2"/>
      <c r="R722" s="2"/>
      <c r="S722" s="2"/>
      <c r="T722" s="2"/>
      <c r="U722" s="2"/>
      <c r="V722" s="2"/>
      <c r="W722" s="2"/>
      <c r="X722" s="2"/>
      <c r="Y722" s="2"/>
      <c r="Z722" s="2"/>
      <c r="AA722" s="2"/>
      <c r="AB722" s="2"/>
    </row>
    <row r="723" spans="3:28" ht="12.75" customHeight="1" x14ac:dyDescent="0.25">
      <c r="C723" s="5"/>
      <c r="D723" s="6"/>
      <c r="E723" s="10"/>
      <c r="F723" s="7"/>
      <c r="G723" s="2"/>
      <c r="H723" s="2"/>
      <c r="I723" s="2"/>
      <c r="J723" s="2"/>
      <c r="K723" s="2"/>
      <c r="L723" s="2"/>
      <c r="M723" s="12"/>
      <c r="N723" s="2"/>
      <c r="O723" s="2"/>
      <c r="P723" s="2"/>
      <c r="Q723" s="2"/>
      <c r="R723" s="2"/>
      <c r="S723" s="2"/>
      <c r="T723" s="2"/>
      <c r="U723" s="2"/>
      <c r="V723" s="2"/>
      <c r="W723" s="2"/>
      <c r="X723" s="2"/>
      <c r="Y723" s="2"/>
      <c r="Z723" s="2"/>
      <c r="AA723" s="2"/>
      <c r="AB723" s="2"/>
    </row>
    <row r="724" spans="3:28" ht="12.75" customHeight="1" x14ac:dyDescent="0.25">
      <c r="C724" s="5"/>
      <c r="D724" s="6"/>
      <c r="E724" s="10"/>
      <c r="F724" s="7"/>
      <c r="G724" s="2"/>
      <c r="H724" s="2"/>
      <c r="I724" s="2"/>
      <c r="J724" s="2"/>
      <c r="K724" s="2"/>
      <c r="L724" s="2"/>
      <c r="M724" s="12"/>
      <c r="N724" s="2"/>
      <c r="O724" s="2"/>
      <c r="P724" s="2"/>
      <c r="Q724" s="2"/>
      <c r="R724" s="2"/>
      <c r="S724" s="2"/>
      <c r="T724" s="2"/>
      <c r="U724" s="2"/>
      <c r="V724" s="2"/>
      <c r="W724" s="2"/>
      <c r="X724" s="2"/>
      <c r="Y724" s="2"/>
      <c r="Z724" s="2"/>
      <c r="AA724" s="2"/>
      <c r="AB724" s="2"/>
    </row>
    <row r="725" spans="3:28" ht="12.75" customHeight="1" x14ac:dyDescent="0.25">
      <c r="C725" s="5"/>
      <c r="D725" s="6"/>
      <c r="E725" s="10"/>
      <c r="F725" s="7"/>
      <c r="G725" s="2"/>
      <c r="H725" s="2"/>
      <c r="I725" s="2"/>
      <c r="J725" s="2"/>
      <c r="K725" s="2"/>
      <c r="L725" s="2"/>
      <c r="M725" s="12"/>
      <c r="N725" s="2"/>
      <c r="O725" s="2"/>
      <c r="P725" s="2"/>
      <c r="Q725" s="2"/>
      <c r="R725" s="2"/>
      <c r="S725" s="2"/>
      <c r="T725" s="2"/>
      <c r="U725" s="2"/>
      <c r="V725" s="2"/>
      <c r="W725" s="2"/>
      <c r="X725" s="2"/>
      <c r="Y725" s="2"/>
      <c r="Z725" s="2"/>
      <c r="AA725" s="2"/>
      <c r="AB725" s="2"/>
    </row>
    <row r="726" spans="3:28" ht="12.75" customHeight="1" x14ac:dyDescent="0.25">
      <c r="C726" s="5"/>
      <c r="D726" s="6"/>
      <c r="E726" s="10"/>
      <c r="F726" s="7"/>
      <c r="G726" s="2"/>
      <c r="H726" s="2"/>
      <c r="I726" s="2"/>
      <c r="J726" s="2"/>
      <c r="K726" s="2"/>
      <c r="L726" s="2"/>
      <c r="M726" s="12"/>
      <c r="N726" s="2"/>
      <c r="O726" s="2"/>
      <c r="P726" s="2"/>
      <c r="Q726" s="2"/>
      <c r="R726" s="2"/>
      <c r="S726" s="2"/>
      <c r="T726" s="2"/>
      <c r="U726" s="2"/>
      <c r="V726" s="2"/>
      <c r="W726" s="2"/>
      <c r="X726" s="2"/>
      <c r="Y726" s="2"/>
      <c r="Z726" s="2"/>
      <c r="AA726" s="2"/>
      <c r="AB726" s="2"/>
    </row>
    <row r="727" spans="3:28" ht="12.75" customHeight="1" x14ac:dyDescent="0.25">
      <c r="C727" s="5"/>
      <c r="D727" s="6"/>
      <c r="E727" s="10"/>
      <c r="F727" s="7"/>
      <c r="G727" s="2"/>
      <c r="H727" s="2"/>
      <c r="I727" s="2"/>
      <c r="J727" s="2"/>
      <c r="K727" s="2"/>
      <c r="L727" s="2"/>
      <c r="M727" s="12"/>
      <c r="N727" s="2"/>
      <c r="O727" s="2"/>
      <c r="P727" s="2"/>
      <c r="Q727" s="2"/>
      <c r="R727" s="2"/>
      <c r="S727" s="2"/>
      <c r="T727" s="2"/>
      <c r="U727" s="2"/>
      <c r="V727" s="2"/>
      <c r="W727" s="2"/>
      <c r="X727" s="2"/>
      <c r="Y727" s="2"/>
      <c r="Z727" s="2"/>
      <c r="AA727" s="2"/>
      <c r="AB727" s="2"/>
    </row>
    <row r="728" spans="3:28" ht="12.75" customHeight="1" x14ac:dyDescent="0.25">
      <c r="C728" s="5"/>
      <c r="D728" s="6"/>
      <c r="E728" s="10"/>
      <c r="F728" s="7"/>
      <c r="G728" s="2"/>
      <c r="H728" s="2"/>
      <c r="I728" s="2"/>
      <c r="J728" s="2"/>
      <c r="K728" s="2"/>
      <c r="L728" s="2"/>
      <c r="M728" s="12"/>
      <c r="N728" s="2"/>
      <c r="O728" s="2"/>
      <c r="P728" s="2"/>
      <c r="Q728" s="2"/>
      <c r="R728" s="2"/>
      <c r="S728" s="2"/>
      <c r="T728" s="2"/>
      <c r="U728" s="2"/>
      <c r="V728" s="2"/>
      <c r="W728" s="2"/>
      <c r="X728" s="2"/>
      <c r="Y728" s="2"/>
      <c r="Z728" s="2"/>
      <c r="AA728" s="2"/>
      <c r="AB728" s="2"/>
    </row>
    <row r="729" spans="3:28" ht="12.75" customHeight="1" x14ac:dyDescent="0.25">
      <c r="C729" s="5"/>
      <c r="D729" s="6"/>
      <c r="E729" s="10"/>
      <c r="F729" s="7"/>
      <c r="G729" s="2"/>
      <c r="H729" s="2"/>
      <c r="I729" s="2"/>
      <c r="J729" s="2"/>
      <c r="K729" s="2"/>
      <c r="L729" s="2"/>
      <c r="M729" s="12"/>
      <c r="N729" s="2"/>
      <c r="O729" s="2"/>
      <c r="P729" s="2"/>
      <c r="Q729" s="2"/>
      <c r="R729" s="2"/>
      <c r="S729" s="2"/>
      <c r="T729" s="2"/>
      <c r="U729" s="2"/>
      <c r="V729" s="2"/>
      <c r="W729" s="2"/>
      <c r="X729" s="2"/>
      <c r="Y729" s="2"/>
      <c r="Z729" s="2"/>
      <c r="AA729" s="2"/>
      <c r="AB729" s="2"/>
    </row>
    <row r="730" spans="3:28" ht="12.75" customHeight="1" x14ac:dyDescent="0.25">
      <c r="C730" s="5"/>
      <c r="D730" s="6"/>
      <c r="E730" s="10"/>
      <c r="F730" s="7"/>
      <c r="G730" s="2"/>
      <c r="H730" s="2"/>
      <c r="I730" s="2"/>
      <c r="J730" s="2"/>
      <c r="K730" s="2"/>
      <c r="L730" s="2"/>
      <c r="M730" s="12"/>
      <c r="N730" s="2"/>
      <c r="O730" s="2"/>
      <c r="P730" s="2"/>
      <c r="Q730" s="2"/>
      <c r="R730" s="2"/>
      <c r="S730" s="2"/>
      <c r="T730" s="2"/>
      <c r="U730" s="2"/>
      <c r="V730" s="2"/>
      <c r="W730" s="2"/>
      <c r="X730" s="2"/>
      <c r="Y730" s="2"/>
      <c r="Z730" s="2"/>
      <c r="AA730" s="2"/>
      <c r="AB730" s="2"/>
    </row>
    <row r="731" spans="3:28" ht="12.75" customHeight="1" x14ac:dyDescent="0.25">
      <c r="C731" s="5"/>
      <c r="D731" s="6"/>
      <c r="E731" s="10"/>
      <c r="F731" s="7"/>
      <c r="G731" s="2"/>
      <c r="H731" s="2"/>
      <c r="I731" s="2"/>
      <c r="J731" s="2"/>
      <c r="K731" s="2"/>
      <c r="L731" s="2"/>
      <c r="M731" s="12"/>
      <c r="N731" s="2"/>
      <c r="O731" s="2"/>
      <c r="P731" s="2"/>
      <c r="Q731" s="2"/>
      <c r="R731" s="2"/>
      <c r="S731" s="2"/>
      <c r="T731" s="2"/>
      <c r="U731" s="2"/>
      <c r="V731" s="2"/>
      <c r="W731" s="2"/>
      <c r="X731" s="2"/>
      <c r="Y731" s="2"/>
      <c r="Z731" s="2"/>
      <c r="AA731" s="2"/>
      <c r="AB731" s="2"/>
    </row>
    <row r="732" spans="3:28" ht="12.75" customHeight="1" x14ac:dyDescent="0.25">
      <c r="C732" s="5"/>
      <c r="D732" s="6"/>
      <c r="E732" s="10"/>
      <c r="F732" s="7"/>
      <c r="G732" s="2"/>
      <c r="H732" s="2"/>
      <c r="I732" s="2"/>
      <c r="J732" s="2"/>
      <c r="K732" s="2"/>
      <c r="L732" s="2"/>
      <c r="M732" s="12"/>
      <c r="N732" s="2"/>
      <c r="O732" s="2"/>
      <c r="P732" s="2"/>
      <c r="Q732" s="2"/>
      <c r="R732" s="2"/>
      <c r="S732" s="2"/>
      <c r="T732" s="2"/>
      <c r="U732" s="2"/>
      <c r="V732" s="2"/>
      <c r="W732" s="2"/>
      <c r="X732" s="2"/>
      <c r="Y732" s="2"/>
      <c r="Z732" s="2"/>
      <c r="AA732" s="2"/>
      <c r="AB732" s="2"/>
    </row>
    <row r="733" spans="3:28" ht="12.75" customHeight="1" x14ac:dyDescent="0.25">
      <c r="C733" s="5"/>
      <c r="D733" s="6"/>
      <c r="E733" s="10"/>
      <c r="F733" s="7"/>
      <c r="G733" s="2"/>
      <c r="H733" s="2"/>
      <c r="I733" s="2"/>
      <c r="J733" s="2"/>
      <c r="K733" s="2"/>
      <c r="L733" s="2"/>
      <c r="M733" s="12"/>
      <c r="N733" s="2"/>
      <c r="O733" s="2"/>
      <c r="P733" s="2"/>
      <c r="Q733" s="2"/>
      <c r="R733" s="2"/>
      <c r="S733" s="2"/>
      <c r="T733" s="2"/>
      <c r="U733" s="2"/>
      <c r="V733" s="2"/>
      <c r="W733" s="2"/>
      <c r="X733" s="2"/>
      <c r="Y733" s="2"/>
      <c r="Z733" s="2"/>
      <c r="AA733" s="2"/>
      <c r="AB733" s="2"/>
    </row>
    <row r="734" spans="3:28" ht="12.75" customHeight="1" x14ac:dyDescent="0.25">
      <c r="C734" s="5"/>
      <c r="D734" s="6"/>
      <c r="E734" s="10"/>
      <c r="F734" s="7"/>
      <c r="G734" s="2"/>
      <c r="H734" s="2"/>
      <c r="I734" s="2"/>
      <c r="J734" s="2"/>
      <c r="K734" s="2"/>
      <c r="L734" s="2"/>
      <c r="M734" s="12"/>
      <c r="N734" s="2"/>
      <c r="O734" s="2"/>
      <c r="P734" s="2"/>
      <c r="Q734" s="2"/>
      <c r="R734" s="2"/>
      <c r="S734" s="2"/>
      <c r="T734" s="2"/>
      <c r="U734" s="2"/>
      <c r="V734" s="2"/>
      <c r="W734" s="2"/>
      <c r="X734" s="2"/>
      <c r="Y734" s="2"/>
      <c r="Z734" s="2"/>
      <c r="AA734" s="2"/>
      <c r="AB734" s="2"/>
    </row>
    <row r="735" spans="3:28" ht="12.75" customHeight="1" x14ac:dyDescent="0.25">
      <c r="C735" s="5"/>
      <c r="D735" s="6"/>
      <c r="E735" s="10"/>
      <c r="F735" s="7"/>
      <c r="G735" s="2"/>
      <c r="H735" s="2"/>
      <c r="I735" s="2"/>
      <c r="J735" s="2"/>
      <c r="K735" s="2"/>
      <c r="L735" s="2"/>
      <c r="M735" s="12"/>
      <c r="N735" s="2"/>
      <c r="O735" s="2"/>
      <c r="P735" s="2"/>
      <c r="Q735" s="2"/>
      <c r="R735" s="2"/>
      <c r="S735" s="2"/>
      <c r="T735" s="2"/>
      <c r="U735" s="2"/>
      <c r="V735" s="2"/>
      <c r="W735" s="2"/>
      <c r="X735" s="2"/>
      <c r="Y735" s="2"/>
      <c r="Z735" s="2"/>
      <c r="AA735" s="2"/>
      <c r="AB735" s="2"/>
    </row>
    <row r="736" spans="3:28" ht="12.75" customHeight="1" x14ac:dyDescent="0.25">
      <c r="C736" s="5"/>
      <c r="D736" s="6"/>
      <c r="E736" s="10"/>
      <c r="F736" s="7"/>
      <c r="G736" s="2"/>
      <c r="H736" s="2"/>
      <c r="I736" s="2"/>
      <c r="J736" s="2"/>
      <c r="K736" s="2"/>
      <c r="L736" s="2"/>
      <c r="M736" s="12"/>
      <c r="N736" s="2"/>
      <c r="O736" s="2"/>
      <c r="P736" s="2"/>
      <c r="Q736" s="2"/>
      <c r="R736" s="2"/>
      <c r="S736" s="2"/>
      <c r="T736" s="2"/>
      <c r="U736" s="2"/>
      <c r="V736" s="2"/>
      <c r="W736" s="2"/>
      <c r="X736" s="2"/>
      <c r="Y736" s="2"/>
      <c r="Z736" s="2"/>
      <c r="AA736" s="2"/>
      <c r="AB736" s="2"/>
    </row>
    <row r="737" spans="3:28" ht="12.75" customHeight="1" x14ac:dyDescent="0.25">
      <c r="C737" s="5"/>
      <c r="D737" s="6"/>
      <c r="E737" s="10"/>
      <c r="F737" s="7"/>
      <c r="G737" s="2"/>
      <c r="H737" s="2"/>
      <c r="I737" s="2"/>
      <c r="J737" s="2"/>
      <c r="K737" s="2"/>
      <c r="L737" s="2"/>
      <c r="M737" s="12"/>
      <c r="N737" s="2"/>
      <c r="O737" s="2"/>
      <c r="P737" s="2"/>
      <c r="Q737" s="2"/>
      <c r="R737" s="2"/>
      <c r="S737" s="2"/>
      <c r="T737" s="2"/>
      <c r="U737" s="2"/>
      <c r="V737" s="2"/>
      <c r="W737" s="2"/>
      <c r="X737" s="2"/>
      <c r="Y737" s="2"/>
      <c r="Z737" s="2"/>
      <c r="AA737" s="2"/>
      <c r="AB737" s="2"/>
    </row>
    <row r="738" spans="3:28" ht="12.75" customHeight="1" x14ac:dyDescent="0.25">
      <c r="C738" s="5"/>
      <c r="D738" s="6"/>
      <c r="E738" s="10"/>
      <c r="F738" s="7"/>
      <c r="G738" s="2"/>
      <c r="H738" s="2"/>
      <c r="I738" s="2"/>
      <c r="J738" s="2"/>
      <c r="K738" s="2"/>
      <c r="L738" s="2"/>
      <c r="M738" s="12"/>
      <c r="N738" s="2"/>
      <c r="O738" s="2"/>
      <c r="P738" s="2"/>
      <c r="Q738" s="2"/>
      <c r="R738" s="2"/>
      <c r="S738" s="2"/>
      <c r="T738" s="2"/>
      <c r="U738" s="2"/>
      <c r="V738" s="2"/>
      <c r="W738" s="2"/>
      <c r="X738" s="2"/>
      <c r="Y738" s="2"/>
      <c r="Z738" s="2"/>
      <c r="AA738" s="2"/>
      <c r="AB738" s="2"/>
    </row>
    <row r="739" spans="3:28" ht="12.75" customHeight="1" x14ac:dyDescent="0.25">
      <c r="C739" s="5"/>
      <c r="D739" s="6"/>
      <c r="E739" s="10"/>
      <c r="F739" s="7"/>
      <c r="G739" s="2"/>
      <c r="H739" s="2"/>
      <c r="I739" s="2"/>
      <c r="J739" s="2"/>
      <c r="K739" s="2"/>
      <c r="L739" s="2"/>
      <c r="M739" s="12"/>
      <c r="N739" s="2"/>
      <c r="O739" s="2"/>
      <c r="P739" s="2"/>
      <c r="Q739" s="2"/>
      <c r="R739" s="2"/>
      <c r="S739" s="2"/>
      <c r="T739" s="2"/>
      <c r="U739" s="2"/>
      <c r="V739" s="2"/>
      <c r="W739" s="2"/>
      <c r="X739" s="2"/>
      <c r="Y739" s="2"/>
      <c r="Z739" s="2"/>
      <c r="AA739" s="2"/>
      <c r="AB739" s="2"/>
    </row>
    <row r="740" spans="3:28" ht="12.75" customHeight="1" x14ac:dyDescent="0.25">
      <c r="C740" s="5"/>
      <c r="D740" s="6"/>
      <c r="E740" s="10"/>
      <c r="F740" s="7"/>
      <c r="G740" s="2"/>
      <c r="H740" s="2"/>
      <c r="I740" s="2"/>
      <c r="J740" s="2"/>
      <c r="K740" s="2"/>
      <c r="L740" s="2"/>
      <c r="M740" s="12"/>
      <c r="N740" s="2"/>
      <c r="O740" s="2"/>
      <c r="P740" s="2"/>
      <c r="Q740" s="2"/>
      <c r="R740" s="2"/>
      <c r="S740" s="2"/>
      <c r="T740" s="2"/>
      <c r="U740" s="2"/>
      <c r="V740" s="2"/>
      <c r="W740" s="2"/>
      <c r="X740" s="2"/>
      <c r="Y740" s="2"/>
      <c r="Z740" s="2"/>
      <c r="AA740" s="2"/>
      <c r="AB740" s="2"/>
    </row>
    <row r="741" spans="3:28" ht="12.75" customHeight="1" x14ac:dyDescent="0.25">
      <c r="C741" s="5"/>
      <c r="D741" s="6"/>
      <c r="E741" s="10"/>
      <c r="F741" s="7"/>
      <c r="G741" s="2"/>
      <c r="H741" s="2"/>
      <c r="I741" s="2"/>
      <c r="J741" s="2"/>
      <c r="K741" s="2"/>
      <c r="L741" s="2"/>
      <c r="M741" s="12"/>
      <c r="N741" s="2"/>
      <c r="O741" s="2"/>
      <c r="P741" s="2"/>
      <c r="Q741" s="2"/>
      <c r="R741" s="2"/>
      <c r="S741" s="2"/>
      <c r="T741" s="2"/>
      <c r="U741" s="2"/>
      <c r="V741" s="2"/>
      <c r="W741" s="2"/>
      <c r="X741" s="2"/>
      <c r="Y741" s="2"/>
      <c r="Z741" s="2"/>
      <c r="AA741" s="2"/>
      <c r="AB741" s="2"/>
    </row>
    <row r="742" spans="3:28" ht="12.75" customHeight="1" x14ac:dyDescent="0.25">
      <c r="C742" s="5"/>
      <c r="D742" s="6"/>
      <c r="E742" s="10"/>
      <c r="F742" s="7"/>
      <c r="G742" s="2"/>
      <c r="H742" s="2"/>
      <c r="I742" s="2"/>
      <c r="J742" s="2"/>
      <c r="K742" s="2"/>
      <c r="L742" s="2"/>
      <c r="M742" s="12"/>
      <c r="N742" s="2"/>
      <c r="O742" s="2"/>
      <c r="P742" s="2"/>
      <c r="Q742" s="2"/>
      <c r="R742" s="2"/>
      <c r="S742" s="2"/>
      <c r="T742" s="2"/>
      <c r="U742" s="2"/>
      <c r="V742" s="2"/>
      <c r="W742" s="2"/>
      <c r="X742" s="2"/>
      <c r="Y742" s="2"/>
      <c r="Z742" s="2"/>
      <c r="AA742" s="2"/>
      <c r="AB742" s="2"/>
    </row>
    <row r="743" spans="3:28" ht="12.75" customHeight="1" x14ac:dyDescent="0.25">
      <c r="C743" s="5"/>
      <c r="D743" s="6"/>
      <c r="E743" s="10"/>
      <c r="F743" s="7"/>
      <c r="G743" s="2"/>
      <c r="H743" s="2"/>
      <c r="I743" s="2"/>
      <c r="J743" s="2"/>
      <c r="K743" s="2"/>
      <c r="L743" s="2"/>
      <c r="M743" s="12"/>
      <c r="N743" s="2"/>
      <c r="O743" s="2"/>
      <c r="P743" s="2"/>
      <c r="Q743" s="2"/>
      <c r="R743" s="2"/>
      <c r="S743" s="2"/>
      <c r="T743" s="2"/>
      <c r="U743" s="2"/>
      <c r="V743" s="2"/>
      <c r="W743" s="2"/>
      <c r="X743" s="2"/>
      <c r="Y743" s="2"/>
      <c r="Z743" s="2"/>
      <c r="AA743" s="2"/>
      <c r="AB743" s="2"/>
    </row>
    <row r="744" spans="3:28" ht="12.75" customHeight="1" x14ac:dyDescent="0.25">
      <c r="C744" s="5"/>
      <c r="D744" s="6"/>
      <c r="E744" s="10"/>
      <c r="F744" s="7"/>
      <c r="G744" s="2"/>
      <c r="H744" s="2"/>
      <c r="I744" s="2"/>
      <c r="J744" s="2"/>
      <c r="K744" s="2"/>
      <c r="L744" s="2"/>
      <c r="M744" s="12"/>
      <c r="N744" s="2"/>
      <c r="O744" s="2"/>
      <c r="P744" s="2"/>
      <c r="Q744" s="2"/>
      <c r="R744" s="2"/>
      <c r="S744" s="2"/>
      <c r="T744" s="2"/>
      <c r="U744" s="2"/>
      <c r="V744" s="2"/>
      <c r="W744" s="2"/>
      <c r="X744" s="2"/>
      <c r="Y744" s="2"/>
      <c r="Z744" s="2"/>
      <c r="AA744" s="2"/>
      <c r="AB744" s="2"/>
    </row>
    <row r="745" spans="3:28" ht="12.75" customHeight="1" x14ac:dyDescent="0.25">
      <c r="C745" s="5"/>
      <c r="D745" s="6"/>
      <c r="E745" s="10"/>
      <c r="F745" s="7"/>
      <c r="G745" s="2"/>
      <c r="H745" s="2"/>
      <c r="I745" s="2"/>
      <c r="J745" s="2"/>
      <c r="K745" s="2"/>
      <c r="L745" s="2"/>
      <c r="M745" s="12"/>
      <c r="N745" s="2"/>
      <c r="O745" s="2"/>
      <c r="P745" s="2"/>
      <c r="Q745" s="2"/>
      <c r="R745" s="2"/>
      <c r="S745" s="2"/>
      <c r="T745" s="2"/>
      <c r="U745" s="2"/>
      <c r="V745" s="2"/>
      <c r="W745" s="2"/>
      <c r="X745" s="2"/>
      <c r="Y745" s="2"/>
      <c r="Z745" s="2"/>
      <c r="AA745" s="2"/>
      <c r="AB745" s="2"/>
    </row>
    <row r="746" spans="3:28" ht="12.75" customHeight="1" x14ac:dyDescent="0.25">
      <c r="C746" s="5"/>
      <c r="D746" s="6"/>
      <c r="E746" s="10"/>
      <c r="F746" s="7"/>
      <c r="G746" s="2"/>
      <c r="H746" s="2"/>
      <c r="I746" s="2"/>
      <c r="J746" s="2"/>
      <c r="K746" s="2"/>
      <c r="L746" s="2"/>
      <c r="M746" s="12"/>
      <c r="N746" s="2"/>
      <c r="O746" s="2"/>
      <c r="P746" s="2"/>
      <c r="Q746" s="2"/>
      <c r="R746" s="2"/>
      <c r="S746" s="2"/>
      <c r="T746" s="2"/>
      <c r="U746" s="2"/>
      <c r="V746" s="2"/>
      <c r="W746" s="2"/>
      <c r="X746" s="2"/>
      <c r="Y746" s="2"/>
      <c r="Z746" s="2"/>
      <c r="AA746" s="2"/>
      <c r="AB746" s="2"/>
    </row>
    <row r="747" spans="3:28" ht="12.75" customHeight="1" x14ac:dyDescent="0.25">
      <c r="C747" s="5"/>
      <c r="D747" s="6"/>
      <c r="E747" s="10"/>
      <c r="F747" s="7"/>
      <c r="G747" s="2"/>
      <c r="H747" s="2"/>
      <c r="I747" s="2"/>
      <c r="J747" s="2"/>
      <c r="K747" s="2"/>
      <c r="L747" s="2"/>
      <c r="M747" s="12"/>
      <c r="N747" s="2"/>
      <c r="O747" s="2"/>
      <c r="P747" s="2"/>
      <c r="Q747" s="2"/>
      <c r="R747" s="2"/>
      <c r="S747" s="2"/>
      <c r="T747" s="2"/>
      <c r="U747" s="2"/>
      <c r="V747" s="2"/>
      <c r="W747" s="2"/>
      <c r="X747" s="2"/>
      <c r="Y747" s="2"/>
      <c r="Z747" s="2"/>
      <c r="AA747" s="2"/>
      <c r="AB747" s="2"/>
    </row>
    <row r="748" spans="3:28" ht="12.75" customHeight="1" x14ac:dyDescent="0.25">
      <c r="C748" s="5"/>
      <c r="D748" s="6"/>
      <c r="E748" s="10"/>
      <c r="F748" s="7"/>
      <c r="G748" s="2"/>
      <c r="H748" s="2"/>
      <c r="I748" s="2"/>
      <c r="J748" s="2"/>
      <c r="K748" s="2"/>
      <c r="L748" s="2"/>
      <c r="M748" s="12"/>
      <c r="N748" s="2"/>
      <c r="O748" s="2"/>
      <c r="P748" s="2"/>
      <c r="Q748" s="2"/>
      <c r="R748" s="2"/>
      <c r="S748" s="2"/>
      <c r="T748" s="2"/>
      <c r="U748" s="2"/>
      <c r="V748" s="2"/>
      <c r="W748" s="2"/>
      <c r="X748" s="2"/>
      <c r="Y748" s="2"/>
      <c r="Z748" s="2"/>
      <c r="AA748" s="2"/>
      <c r="AB748" s="2"/>
    </row>
    <row r="749" spans="3:28" ht="12.75" customHeight="1" x14ac:dyDescent="0.25">
      <c r="C749" s="5"/>
      <c r="D749" s="6"/>
      <c r="E749" s="10"/>
      <c r="F749" s="7"/>
      <c r="G749" s="2"/>
      <c r="H749" s="2"/>
      <c r="I749" s="2"/>
      <c r="J749" s="2"/>
      <c r="K749" s="2"/>
      <c r="L749" s="2"/>
      <c r="M749" s="12"/>
      <c r="N749" s="2"/>
      <c r="O749" s="2"/>
      <c r="P749" s="2"/>
      <c r="Q749" s="2"/>
      <c r="R749" s="2"/>
      <c r="S749" s="2"/>
      <c r="T749" s="2"/>
      <c r="U749" s="2"/>
      <c r="V749" s="2"/>
      <c r="W749" s="2"/>
      <c r="X749" s="2"/>
      <c r="Y749" s="2"/>
      <c r="Z749" s="2"/>
      <c r="AA749" s="2"/>
      <c r="AB749" s="2"/>
    </row>
    <row r="750" spans="3:28" ht="12.75" customHeight="1" x14ac:dyDescent="0.25">
      <c r="C750" s="5"/>
      <c r="D750" s="6"/>
      <c r="E750" s="10"/>
      <c r="F750" s="7"/>
      <c r="G750" s="2"/>
      <c r="H750" s="2"/>
      <c r="I750" s="2"/>
      <c r="J750" s="2"/>
      <c r="K750" s="2"/>
      <c r="L750" s="2"/>
      <c r="M750" s="12"/>
      <c r="N750" s="2"/>
      <c r="O750" s="2"/>
      <c r="P750" s="2"/>
      <c r="Q750" s="2"/>
      <c r="R750" s="2"/>
      <c r="S750" s="2"/>
      <c r="T750" s="2"/>
      <c r="U750" s="2"/>
      <c r="V750" s="2"/>
      <c r="W750" s="2"/>
      <c r="X750" s="2"/>
      <c r="Y750" s="2"/>
      <c r="Z750" s="2"/>
      <c r="AA750" s="2"/>
      <c r="AB750" s="2"/>
    </row>
    <row r="751" spans="3:28" ht="12.75" customHeight="1" x14ac:dyDescent="0.25">
      <c r="C751" s="5"/>
      <c r="D751" s="6"/>
      <c r="E751" s="10"/>
      <c r="F751" s="7"/>
      <c r="G751" s="2"/>
      <c r="H751" s="2"/>
      <c r="I751" s="2"/>
      <c r="J751" s="2"/>
      <c r="K751" s="2"/>
      <c r="L751" s="2"/>
      <c r="M751" s="12"/>
      <c r="N751" s="2"/>
      <c r="O751" s="2"/>
      <c r="P751" s="2"/>
      <c r="Q751" s="2"/>
      <c r="R751" s="2"/>
      <c r="S751" s="2"/>
      <c r="T751" s="2"/>
      <c r="U751" s="2"/>
      <c r="V751" s="2"/>
      <c r="W751" s="2"/>
      <c r="X751" s="2"/>
      <c r="Y751" s="2"/>
      <c r="Z751" s="2"/>
      <c r="AA751" s="2"/>
      <c r="AB751" s="2"/>
    </row>
    <row r="752" spans="3:28" ht="12.75" customHeight="1" x14ac:dyDescent="0.25">
      <c r="C752" s="5"/>
      <c r="D752" s="6"/>
      <c r="E752" s="10"/>
      <c r="F752" s="7"/>
      <c r="G752" s="2"/>
      <c r="H752" s="2"/>
      <c r="I752" s="2"/>
      <c r="J752" s="2"/>
      <c r="K752" s="2"/>
      <c r="L752" s="2"/>
      <c r="M752" s="12"/>
      <c r="N752" s="2"/>
      <c r="O752" s="2"/>
      <c r="P752" s="2"/>
      <c r="Q752" s="2"/>
      <c r="R752" s="2"/>
      <c r="S752" s="2"/>
      <c r="T752" s="2"/>
      <c r="U752" s="2"/>
      <c r="V752" s="2"/>
      <c r="W752" s="2"/>
      <c r="X752" s="2"/>
      <c r="Y752" s="2"/>
      <c r="Z752" s="2"/>
      <c r="AA752" s="2"/>
      <c r="AB752" s="2"/>
    </row>
    <row r="753" spans="3:28" ht="12.75" customHeight="1" x14ac:dyDescent="0.25">
      <c r="C753" s="5"/>
      <c r="D753" s="6"/>
      <c r="E753" s="10"/>
      <c r="F753" s="7"/>
      <c r="G753" s="2"/>
      <c r="H753" s="2"/>
      <c r="I753" s="2"/>
      <c r="J753" s="2"/>
      <c r="K753" s="2"/>
      <c r="L753" s="2"/>
      <c r="M753" s="12"/>
      <c r="N753" s="2"/>
      <c r="O753" s="2"/>
      <c r="P753" s="2"/>
      <c r="Q753" s="2"/>
      <c r="R753" s="2"/>
      <c r="S753" s="2"/>
      <c r="T753" s="2"/>
      <c r="U753" s="2"/>
      <c r="V753" s="2"/>
      <c r="W753" s="2"/>
      <c r="X753" s="2"/>
      <c r="Y753" s="2"/>
      <c r="Z753" s="2"/>
      <c r="AA753" s="2"/>
      <c r="AB753" s="2"/>
    </row>
    <row r="754" spans="3:28" ht="12.75" customHeight="1" x14ac:dyDescent="0.25">
      <c r="C754" s="5"/>
      <c r="D754" s="6"/>
      <c r="E754" s="10"/>
      <c r="F754" s="7"/>
      <c r="G754" s="2"/>
      <c r="H754" s="2"/>
      <c r="I754" s="2"/>
      <c r="J754" s="2"/>
      <c r="K754" s="2"/>
      <c r="L754" s="2"/>
      <c r="M754" s="12"/>
      <c r="N754" s="2"/>
      <c r="O754" s="2"/>
      <c r="P754" s="2"/>
      <c r="Q754" s="2"/>
      <c r="R754" s="2"/>
      <c r="S754" s="2"/>
      <c r="T754" s="2"/>
      <c r="U754" s="2"/>
      <c r="V754" s="2"/>
      <c r="W754" s="2"/>
      <c r="X754" s="2"/>
      <c r="Y754" s="2"/>
      <c r="Z754" s="2"/>
      <c r="AA754" s="2"/>
      <c r="AB754" s="2"/>
    </row>
    <row r="755" spans="3:28" ht="12.75" customHeight="1" x14ac:dyDescent="0.25">
      <c r="C755" s="5"/>
      <c r="D755" s="6"/>
      <c r="E755" s="10"/>
      <c r="F755" s="7"/>
      <c r="G755" s="2"/>
      <c r="H755" s="2"/>
      <c r="I755" s="2"/>
      <c r="J755" s="2"/>
      <c r="K755" s="2"/>
      <c r="L755" s="2"/>
      <c r="M755" s="12"/>
      <c r="N755" s="2"/>
      <c r="O755" s="2"/>
      <c r="P755" s="2"/>
      <c r="Q755" s="2"/>
      <c r="R755" s="2"/>
      <c r="S755" s="2"/>
      <c r="T755" s="2"/>
      <c r="U755" s="2"/>
      <c r="V755" s="2"/>
      <c r="W755" s="2"/>
      <c r="X755" s="2"/>
      <c r="Y755" s="2"/>
      <c r="Z755" s="2"/>
      <c r="AA755" s="2"/>
      <c r="AB755" s="2"/>
    </row>
    <row r="756" spans="3:28" ht="12.75" customHeight="1" x14ac:dyDescent="0.25">
      <c r="C756" s="5"/>
      <c r="D756" s="6"/>
      <c r="E756" s="10"/>
      <c r="F756" s="7"/>
      <c r="G756" s="2"/>
      <c r="H756" s="2"/>
      <c r="I756" s="2"/>
      <c r="J756" s="2"/>
      <c r="K756" s="2"/>
      <c r="L756" s="2"/>
      <c r="M756" s="12"/>
      <c r="N756" s="2"/>
      <c r="O756" s="2"/>
      <c r="P756" s="2"/>
      <c r="Q756" s="2"/>
      <c r="R756" s="2"/>
      <c r="S756" s="2"/>
      <c r="T756" s="2"/>
      <c r="U756" s="2"/>
      <c r="V756" s="2"/>
      <c r="W756" s="2"/>
      <c r="X756" s="2"/>
      <c r="Y756" s="2"/>
      <c r="Z756" s="2"/>
      <c r="AA756" s="2"/>
      <c r="AB756" s="2"/>
    </row>
    <row r="757" spans="3:28" ht="12.75" customHeight="1" x14ac:dyDescent="0.25">
      <c r="C757" s="5"/>
      <c r="D757" s="6"/>
      <c r="E757" s="10"/>
      <c r="F757" s="7"/>
      <c r="G757" s="2"/>
      <c r="H757" s="2"/>
      <c r="I757" s="2"/>
      <c r="J757" s="2"/>
      <c r="K757" s="2"/>
      <c r="L757" s="2"/>
      <c r="M757" s="12"/>
      <c r="N757" s="2"/>
      <c r="O757" s="2"/>
      <c r="P757" s="2"/>
      <c r="Q757" s="2"/>
      <c r="R757" s="2"/>
      <c r="S757" s="2"/>
      <c r="T757" s="2"/>
      <c r="U757" s="2"/>
      <c r="V757" s="2"/>
      <c r="W757" s="2"/>
      <c r="X757" s="2"/>
      <c r="Y757" s="2"/>
      <c r="Z757" s="2"/>
      <c r="AA757" s="2"/>
      <c r="AB757" s="2"/>
    </row>
    <row r="758" spans="3:28" ht="12.75" customHeight="1" x14ac:dyDescent="0.25">
      <c r="C758" s="5"/>
      <c r="D758" s="6"/>
      <c r="E758" s="10"/>
      <c r="F758" s="7"/>
      <c r="G758" s="2"/>
      <c r="H758" s="2"/>
      <c r="I758" s="2"/>
      <c r="J758" s="2"/>
      <c r="K758" s="2"/>
      <c r="L758" s="2"/>
      <c r="M758" s="12"/>
      <c r="N758" s="2"/>
      <c r="O758" s="2"/>
      <c r="P758" s="2"/>
      <c r="Q758" s="2"/>
      <c r="R758" s="2"/>
      <c r="S758" s="2"/>
      <c r="T758" s="2"/>
      <c r="U758" s="2"/>
      <c r="V758" s="2"/>
      <c r="W758" s="2"/>
      <c r="X758" s="2"/>
      <c r="Y758" s="2"/>
      <c r="Z758" s="2"/>
      <c r="AA758" s="2"/>
      <c r="AB758" s="2"/>
    </row>
    <row r="759" spans="3:28" ht="12.75" customHeight="1" x14ac:dyDescent="0.25">
      <c r="C759" s="5"/>
      <c r="D759" s="6"/>
      <c r="E759" s="10"/>
      <c r="F759" s="7"/>
      <c r="G759" s="2"/>
      <c r="H759" s="2"/>
      <c r="I759" s="2"/>
      <c r="J759" s="2"/>
      <c r="K759" s="2"/>
      <c r="L759" s="2"/>
      <c r="M759" s="12"/>
      <c r="N759" s="2"/>
      <c r="O759" s="2"/>
      <c r="P759" s="2"/>
      <c r="Q759" s="2"/>
      <c r="R759" s="2"/>
      <c r="S759" s="2"/>
      <c r="T759" s="2"/>
      <c r="U759" s="2"/>
      <c r="V759" s="2"/>
      <c r="W759" s="2"/>
      <c r="X759" s="2"/>
      <c r="Y759" s="2"/>
      <c r="Z759" s="2"/>
      <c r="AA759" s="2"/>
      <c r="AB759" s="2"/>
    </row>
    <row r="760" spans="3:28" ht="12.75" customHeight="1" x14ac:dyDescent="0.25">
      <c r="C760" s="5"/>
      <c r="D760" s="6"/>
      <c r="E760" s="10"/>
      <c r="F760" s="7"/>
      <c r="G760" s="2"/>
      <c r="H760" s="2"/>
      <c r="I760" s="2"/>
      <c r="J760" s="2"/>
      <c r="K760" s="2"/>
      <c r="L760" s="2"/>
      <c r="M760" s="12"/>
      <c r="N760" s="2"/>
      <c r="O760" s="2"/>
      <c r="P760" s="2"/>
      <c r="Q760" s="2"/>
      <c r="R760" s="2"/>
      <c r="S760" s="2"/>
      <c r="T760" s="2"/>
      <c r="U760" s="2"/>
      <c r="V760" s="2"/>
      <c r="W760" s="2"/>
      <c r="X760" s="2"/>
      <c r="Y760" s="2"/>
      <c r="Z760" s="2"/>
      <c r="AA760" s="2"/>
      <c r="AB760" s="2"/>
    </row>
    <row r="761" spans="3:28" ht="12.75" customHeight="1" x14ac:dyDescent="0.25">
      <c r="C761" s="5"/>
      <c r="D761" s="6"/>
      <c r="E761" s="10"/>
      <c r="F761" s="7"/>
      <c r="G761" s="2"/>
      <c r="H761" s="2"/>
      <c r="I761" s="2"/>
      <c r="J761" s="2"/>
      <c r="K761" s="2"/>
      <c r="L761" s="2"/>
      <c r="M761" s="12"/>
      <c r="N761" s="2"/>
      <c r="O761" s="2"/>
      <c r="P761" s="2"/>
      <c r="Q761" s="2"/>
      <c r="R761" s="2"/>
      <c r="S761" s="2"/>
      <c r="T761" s="2"/>
      <c r="U761" s="2"/>
      <c r="V761" s="2"/>
      <c r="W761" s="2"/>
      <c r="X761" s="2"/>
      <c r="Y761" s="2"/>
      <c r="Z761" s="2"/>
      <c r="AA761" s="2"/>
      <c r="AB761" s="2"/>
    </row>
    <row r="762" spans="3:28" ht="12.75" customHeight="1" x14ac:dyDescent="0.25">
      <c r="C762" s="5"/>
      <c r="D762" s="6"/>
      <c r="E762" s="10"/>
      <c r="F762" s="7"/>
      <c r="G762" s="2"/>
      <c r="H762" s="2"/>
      <c r="I762" s="2"/>
      <c r="J762" s="2"/>
      <c r="K762" s="2"/>
      <c r="L762" s="2"/>
      <c r="M762" s="12"/>
      <c r="N762" s="2"/>
      <c r="O762" s="2"/>
      <c r="P762" s="2"/>
      <c r="Q762" s="2"/>
      <c r="R762" s="2"/>
      <c r="S762" s="2"/>
      <c r="T762" s="2"/>
      <c r="U762" s="2"/>
      <c r="V762" s="2"/>
      <c r="W762" s="2"/>
      <c r="X762" s="2"/>
      <c r="Y762" s="2"/>
      <c r="Z762" s="2"/>
      <c r="AA762" s="2"/>
      <c r="AB762" s="2"/>
    </row>
    <row r="763" spans="3:28" ht="12.75" customHeight="1" x14ac:dyDescent="0.25">
      <c r="C763" s="5"/>
      <c r="D763" s="6"/>
      <c r="E763" s="10"/>
      <c r="F763" s="7"/>
      <c r="G763" s="2"/>
      <c r="H763" s="2"/>
      <c r="I763" s="2"/>
      <c r="J763" s="2"/>
      <c r="K763" s="2"/>
      <c r="L763" s="2"/>
      <c r="M763" s="12"/>
      <c r="N763" s="2"/>
      <c r="O763" s="2"/>
      <c r="P763" s="2"/>
      <c r="Q763" s="2"/>
      <c r="R763" s="2"/>
      <c r="S763" s="2"/>
      <c r="T763" s="2"/>
      <c r="U763" s="2"/>
      <c r="V763" s="2"/>
      <c r="W763" s="2"/>
      <c r="X763" s="2"/>
      <c r="Y763" s="2"/>
      <c r="Z763" s="2"/>
      <c r="AA763" s="2"/>
      <c r="AB763" s="2"/>
    </row>
    <row r="764" spans="3:28" ht="12.75" customHeight="1" x14ac:dyDescent="0.25">
      <c r="C764" s="5"/>
      <c r="D764" s="6"/>
      <c r="E764" s="10"/>
      <c r="F764" s="7"/>
      <c r="G764" s="2"/>
      <c r="H764" s="2"/>
      <c r="I764" s="2"/>
      <c r="J764" s="2"/>
      <c r="K764" s="2"/>
      <c r="L764" s="2"/>
      <c r="M764" s="12"/>
      <c r="N764" s="2"/>
      <c r="O764" s="2"/>
      <c r="P764" s="2"/>
      <c r="Q764" s="2"/>
      <c r="R764" s="2"/>
      <c r="S764" s="2"/>
      <c r="T764" s="2"/>
      <c r="U764" s="2"/>
      <c r="V764" s="2"/>
      <c r="W764" s="2"/>
      <c r="X764" s="2"/>
      <c r="Y764" s="2"/>
      <c r="Z764" s="2"/>
      <c r="AA764" s="2"/>
      <c r="AB764" s="2"/>
    </row>
    <row r="765" spans="3:28" ht="12.75" customHeight="1" x14ac:dyDescent="0.25">
      <c r="C765" s="5"/>
      <c r="D765" s="6"/>
      <c r="E765" s="10"/>
      <c r="F765" s="7"/>
      <c r="G765" s="2"/>
      <c r="H765" s="2"/>
      <c r="I765" s="2"/>
      <c r="J765" s="2"/>
      <c r="K765" s="2"/>
      <c r="L765" s="2"/>
      <c r="M765" s="12"/>
      <c r="N765" s="2"/>
      <c r="O765" s="2"/>
      <c r="P765" s="2"/>
      <c r="Q765" s="2"/>
      <c r="R765" s="2"/>
      <c r="S765" s="2"/>
      <c r="T765" s="2"/>
      <c r="U765" s="2"/>
      <c r="V765" s="2"/>
      <c r="W765" s="2"/>
      <c r="X765" s="2"/>
      <c r="Y765" s="2"/>
      <c r="Z765" s="2"/>
      <c r="AA765" s="2"/>
      <c r="AB765" s="2"/>
    </row>
    <row r="766" spans="3:28" ht="12.75" customHeight="1" x14ac:dyDescent="0.25">
      <c r="C766" s="5"/>
      <c r="D766" s="6"/>
      <c r="E766" s="10"/>
      <c r="F766" s="7"/>
      <c r="G766" s="2"/>
      <c r="H766" s="2"/>
      <c r="I766" s="2"/>
      <c r="J766" s="2"/>
      <c r="K766" s="2"/>
      <c r="L766" s="2"/>
      <c r="M766" s="12"/>
      <c r="N766" s="2"/>
      <c r="O766" s="2"/>
      <c r="P766" s="2"/>
      <c r="Q766" s="2"/>
      <c r="R766" s="2"/>
      <c r="S766" s="2"/>
      <c r="T766" s="2"/>
      <c r="U766" s="2"/>
      <c r="V766" s="2"/>
      <c r="W766" s="2"/>
      <c r="X766" s="2"/>
      <c r="Y766" s="2"/>
      <c r="Z766" s="2"/>
      <c r="AA766" s="2"/>
      <c r="AB766" s="2"/>
    </row>
    <row r="767" spans="3:28" ht="12.75" customHeight="1" x14ac:dyDescent="0.25">
      <c r="C767" s="5"/>
      <c r="D767" s="6"/>
      <c r="E767" s="10"/>
      <c r="F767" s="7"/>
      <c r="G767" s="2"/>
      <c r="H767" s="2"/>
      <c r="I767" s="2"/>
      <c r="J767" s="2"/>
      <c r="K767" s="2"/>
      <c r="L767" s="2"/>
      <c r="M767" s="12"/>
      <c r="N767" s="2"/>
      <c r="O767" s="2"/>
      <c r="P767" s="2"/>
      <c r="Q767" s="2"/>
      <c r="R767" s="2"/>
      <c r="S767" s="2"/>
      <c r="T767" s="2"/>
      <c r="U767" s="2"/>
      <c r="V767" s="2"/>
      <c r="W767" s="2"/>
      <c r="X767" s="2"/>
      <c r="Y767" s="2"/>
      <c r="Z767" s="2"/>
      <c r="AA767" s="2"/>
      <c r="AB767" s="2"/>
    </row>
    <row r="768" spans="3:28" ht="12.75" customHeight="1" x14ac:dyDescent="0.25">
      <c r="C768" s="5"/>
      <c r="D768" s="6"/>
      <c r="E768" s="10"/>
      <c r="F768" s="7"/>
      <c r="G768" s="2"/>
      <c r="H768" s="2"/>
      <c r="I768" s="2"/>
      <c r="J768" s="2"/>
      <c r="K768" s="2"/>
      <c r="L768" s="2"/>
      <c r="M768" s="12"/>
      <c r="N768" s="2"/>
      <c r="O768" s="2"/>
      <c r="P768" s="2"/>
      <c r="Q768" s="2"/>
      <c r="R768" s="2"/>
      <c r="S768" s="2"/>
      <c r="T768" s="2"/>
      <c r="U768" s="2"/>
      <c r="V768" s="2"/>
      <c r="W768" s="2"/>
      <c r="X768" s="2"/>
      <c r="Y768" s="2"/>
      <c r="Z768" s="2"/>
      <c r="AA768" s="2"/>
      <c r="AB768" s="2"/>
    </row>
    <row r="769" spans="3:28" ht="12.75" customHeight="1" x14ac:dyDescent="0.25">
      <c r="C769" s="5"/>
      <c r="D769" s="6"/>
      <c r="E769" s="10"/>
      <c r="F769" s="7"/>
      <c r="G769" s="2"/>
      <c r="H769" s="2"/>
      <c r="I769" s="2"/>
      <c r="J769" s="2"/>
      <c r="K769" s="2"/>
      <c r="L769" s="2"/>
      <c r="M769" s="12"/>
      <c r="N769" s="2"/>
      <c r="O769" s="2"/>
      <c r="P769" s="2"/>
      <c r="Q769" s="2"/>
      <c r="R769" s="2"/>
      <c r="S769" s="2"/>
      <c r="T769" s="2"/>
      <c r="U769" s="2"/>
      <c r="V769" s="2"/>
      <c r="W769" s="2"/>
      <c r="X769" s="2"/>
      <c r="Y769" s="2"/>
      <c r="Z769" s="2"/>
      <c r="AA769" s="2"/>
      <c r="AB769" s="2"/>
    </row>
    <row r="770" spans="3:28" ht="12.75" customHeight="1" x14ac:dyDescent="0.25">
      <c r="C770" s="5"/>
      <c r="D770" s="6"/>
      <c r="E770" s="10"/>
      <c r="F770" s="7"/>
      <c r="G770" s="2"/>
      <c r="H770" s="2"/>
      <c r="I770" s="2"/>
      <c r="J770" s="2"/>
      <c r="K770" s="2"/>
      <c r="L770" s="2"/>
      <c r="M770" s="12"/>
      <c r="N770" s="2"/>
      <c r="O770" s="2"/>
      <c r="P770" s="2"/>
      <c r="Q770" s="2"/>
      <c r="R770" s="2"/>
      <c r="S770" s="2"/>
      <c r="T770" s="2"/>
      <c r="U770" s="2"/>
      <c r="V770" s="2"/>
      <c r="W770" s="2"/>
      <c r="X770" s="2"/>
      <c r="Y770" s="2"/>
      <c r="Z770" s="2"/>
      <c r="AA770" s="2"/>
      <c r="AB770" s="2"/>
    </row>
    <row r="771" spans="3:28" ht="12.75" customHeight="1" x14ac:dyDescent="0.25">
      <c r="C771" s="5"/>
      <c r="D771" s="6"/>
      <c r="E771" s="10"/>
      <c r="F771" s="7"/>
      <c r="G771" s="2"/>
      <c r="H771" s="2"/>
      <c r="I771" s="2"/>
      <c r="J771" s="2"/>
      <c r="K771" s="2"/>
      <c r="L771" s="2"/>
      <c r="M771" s="12"/>
      <c r="N771" s="2"/>
      <c r="O771" s="2"/>
      <c r="P771" s="2"/>
      <c r="Q771" s="2"/>
      <c r="R771" s="2"/>
      <c r="S771" s="2"/>
      <c r="T771" s="2"/>
      <c r="U771" s="2"/>
      <c r="V771" s="2"/>
      <c r="W771" s="2"/>
      <c r="X771" s="2"/>
      <c r="Y771" s="2"/>
      <c r="Z771" s="2"/>
      <c r="AA771" s="2"/>
      <c r="AB771" s="2"/>
    </row>
    <row r="772" spans="3:28" ht="12.75" customHeight="1" x14ac:dyDescent="0.25">
      <c r="C772" s="5"/>
      <c r="D772" s="6"/>
      <c r="E772" s="10"/>
      <c r="F772" s="7"/>
      <c r="G772" s="2"/>
      <c r="H772" s="2"/>
      <c r="I772" s="2"/>
      <c r="J772" s="2"/>
      <c r="K772" s="2"/>
      <c r="L772" s="2"/>
      <c r="M772" s="12"/>
      <c r="N772" s="2"/>
      <c r="O772" s="2"/>
      <c r="P772" s="2"/>
      <c r="Q772" s="2"/>
      <c r="R772" s="2"/>
      <c r="S772" s="2"/>
      <c r="T772" s="2"/>
      <c r="U772" s="2"/>
      <c r="V772" s="2"/>
      <c r="W772" s="2"/>
      <c r="X772" s="2"/>
      <c r="Y772" s="2"/>
      <c r="Z772" s="2"/>
      <c r="AA772" s="2"/>
      <c r="AB772" s="2"/>
    </row>
    <row r="773" spans="3:28" ht="12.75" customHeight="1" x14ac:dyDescent="0.25">
      <c r="C773" s="5"/>
      <c r="D773" s="6"/>
      <c r="E773" s="10"/>
      <c r="F773" s="7"/>
      <c r="G773" s="2"/>
      <c r="H773" s="2"/>
      <c r="I773" s="2"/>
      <c r="J773" s="2"/>
      <c r="K773" s="2"/>
      <c r="L773" s="2"/>
      <c r="M773" s="12"/>
      <c r="N773" s="2"/>
      <c r="O773" s="2"/>
      <c r="P773" s="2"/>
      <c r="Q773" s="2"/>
      <c r="R773" s="2"/>
      <c r="S773" s="2"/>
      <c r="T773" s="2"/>
      <c r="U773" s="2"/>
      <c r="V773" s="2"/>
      <c r="W773" s="2"/>
      <c r="X773" s="2"/>
      <c r="Y773" s="2"/>
      <c r="Z773" s="2"/>
      <c r="AA773" s="2"/>
      <c r="AB773" s="2"/>
    </row>
    <row r="774" spans="3:28" ht="12.75" customHeight="1" x14ac:dyDescent="0.25">
      <c r="C774" s="5"/>
      <c r="D774" s="6"/>
      <c r="E774" s="10"/>
      <c r="F774" s="7"/>
      <c r="G774" s="2"/>
      <c r="H774" s="2"/>
      <c r="I774" s="2"/>
      <c r="J774" s="2"/>
      <c r="K774" s="2"/>
      <c r="L774" s="2"/>
      <c r="M774" s="12"/>
      <c r="N774" s="2"/>
      <c r="O774" s="2"/>
      <c r="P774" s="2"/>
      <c r="Q774" s="2"/>
      <c r="R774" s="2"/>
      <c r="S774" s="2"/>
      <c r="T774" s="2"/>
      <c r="U774" s="2"/>
      <c r="V774" s="2"/>
      <c r="W774" s="2"/>
      <c r="X774" s="2"/>
      <c r="Y774" s="2"/>
      <c r="Z774" s="2"/>
      <c r="AA774" s="2"/>
      <c r="AB774" s="2"/>
    </row>
    <row r="775" spans="3:28" ht="12.75" customHeight="1" x14ac:dyDescent="0.25">
      <c r="C775" s="5"/>
      <c r="D775" s="6"/>
      <c r="E775" s="10"/>
      <c r="F775" s="7"/>
      <c r="G775" s="2"/>
      <c r="H775" s="2"/>
      <c r="I775" s="2"/>
      <c r="J775" s="2"/>
      <c r="K775" s="2"/>
      <c r="L775" s="2"/>
      <c r="M775" s="12"/>
      <c r="N775" s="2"/>
      <c r="O775" s="2"/>
      <c r="P775" s="2"/>
      <c r="Q775" s="2"/>
      <c r="R775" s="2"/>
      <c r="S775" s="2"/>
      <c r="T775" s="2"/>
      <c r="U775" s="2"/>
      <c r="V775" s="2"/>
      <c r="W775" s="2"/>
      <c r="X775" s="2"/>
      <c r="Y775" s="2"/>
      <c r="Z775" s="2"/>
      <c r="AA775" s="2"/>
      <c r="AB775" s="2"/>
    </row>
    <row r="776" spans="3:28" ht="12.75" customHeight="1" x14ac:dyDescent="0.25">
      <c r="C776" s="5"/>
      <c r="D776" s="6"/>
      <c r="E776" s="10"/>
      <c r="F776" s="7"/>
      <c r="G776" s="2"/>
      <c r="H776" s="2"/>
      <c r="I776" s="2"/>
      <c r="J776" s="2"/>
      <c r="K776" s="2"/>
      <c r="L776" s="2"/>
      <c r="M776" s="12"/>
      <c r="N776" s="2"/>
      <c r="O776" s="2"/>
      <c r="P776" s="2"/>
      <c r="Q776" s="2"/>
      <c r="R776" s="2"/>
      <c r="S776" s="2"/>
      <c r="T776" s="2"/>
      <c r="U776" s="2"/>
      <c r="V776" s="2"/>
      <c r="W776" s="2"/>
      <c r="X776" s="2"/>
      <c r="Y776" s="2"/>
      <c r="Z776" s="2"/>
      <c r="AA776" s="2"/>
      <c r="AB776" s="2"/>
    </row>
    <row r="777" spans="3:28" ht="12.75" customHeight="1" x14ac:dyDescent="0.25">
      <c r="C777" s="5"/>
      <c r="D777" s="6"/>
      <c r="E777" s="10"/>
      <c r="F777" s="7"/>
      <c r="G777" s="2"/>
      <c r="H777" s="2"/>
      <c r="I777" s="2"/>
      <c r="J777" s="2"/>
      <c r="K777" s="2"/>
      <c r="L777" s="2"/>
      <c r="M777" s="12"/>
      <c r="N777" s="2"/>
      <c r="O777" s="2"/>
      <c r="P777" s="2"/>
      <c r="Q777" s="2"/>
      <c r="R777" s="2"/>
      <c r="S777" s="2"/>
      <c r="T777" s="2"/>
      <c r="U777" s="2"/>
      <c r="V777" s="2"/>
      <c r="W777" s="2"/>
      <c r="X777" s="2"/>
      <c r="Y777" s="2"/>
      <c r="Z777" s="2"/>
      <c r="AA777" s="2"/>
      <c r="AB777" s="2"/>
    </row>
    <row r="778" spans="3:28" ht="12.75" customHeight="1" x14ac:dyDescent="0.25">
      <c r="C778" s="5"/>
      <c r="D778" s="6"/>
      <c r="E778" s="10"/>
      <c r="F778" s="7"/>
      <c r="G778" s="2"/>
      <c r="H778" s="2"/>
      <c r="I778" s="2"/>
      <c r="J778" s="2"/>
      <c r="K778" s="2"/>
      <c r="L778" s="2"/>
      <c r="M778" s="12"/>
      <c r="N778" s="2"/>
      <c r="O778" s="2"/>
      <c r="P778" s="2"/>
      <c r="Q778" s="2"/>
      <c r="R778" s="2"/>
      <c r="S778" s="2"/>
      <c r="T778" s="2"/>
      <c r="U778" s="2"/>
      <c r="V778" s="2"/>
      <c r="W778" s="2"/>
      <c r="X778" s="2"/>
      <c r="Y778" s="2"/>
      <c r="Z778" s="2"/>
      <c r="AA778" s="2"/>
      <c r="AB778" s="2"/>
    </row>
    <row r="779" spans="3:28" ht="12.75" customHeight="1" x14ac:dyDescent="0.25">
      <c r="C779" s="5"/>
      <c r="D779" s="6"/>
      <c r="E779" s="10"/>
      <c r="F779" s="7"/>
      <c r="G779" s="2"/>
      <c r="H779" s="2"/>
      <c r="I779" s="2"/>
      <c r="J779" s="2"/>
      <c r="K779" s="2"/>
      <c r="L779" s="2"/>
      <c r="M779" s="12"/>
      <c r="N779" s="2"/>
      <c r="O779" s="2"/>
      <c r="P779" s="2"/>
      <c r="Q779" s="2"/>
      <c r="R779" s="2"/>
      <c r="S779" s="2"/>
      <c r="T779" s="2"/>
      <c r="U779" s="2"/>
      <c r="V779" s="2"/>
      <c r="W779" s="2"/>
      <c r="X779" s="2"/>
      <c r="Y779" s="2"/>
      <c r="Z779" s="2"/>
      <c r="AA779" s="2"/>
      <c r="AB779" s="2"/>
    </row>
    <row r="780" spans="3:28" ht="12.75" customHeight="1" x14ac:dyDescent="0.25">
      <c r="C780" s="5"/>
      <c r="D780" s="6"/>
      <c r="E780" s="10"/>
      <c r="F780" s="7"/>
      <c r="G780" s="2"/>
      <c r="H780" s="2"/>
      <c r="I780" s="2"/>
      <c r="J780" s="2"/>
      <c r="K780" s="2"/>
      <c r="L780" s="2"/>
      <c r="M780" s="12"/>
      <c r="N780" s="2"/>
      <c r="O780" s="2"/>
      <c r="P780" s="2"/>
      <c r="Q780" s="2"/>
      <c r="R780" s="2"/>
      <c r="S780" s="2"/>
      <c r="T780" s="2"/>
      <c r="U780" s="2"/>
      <c r="V780" s="2"/>
      <c r="W780" s="2"/>
      <c r="X780" s="2"/>
      <c r="Y780" s="2"/>
      <c r="Z780" s="2"/>
      <c r="AA780" s="2"/>
      <c r="AB780" s="2"/>
    </row>
    <row r="781" spans="3:28" ht="12.75" customHeight="1" x14ac:dyDescent="0.25">
      <c r="C781" s="5"/>
      <c r="D781" s="6"/>
      <c r="E781" s="10"/>
      <c r="F781" s="7"/>
      <c r="G781" s="2"/>
      <c r="H781" s="2"/>
      <c r="I781" s="2"/>
      <c r="J781" s="2"/>
      <c r="K781" s="2"/>
      <c r="L781" s="2"/>
      <c r="M781" s="12"/>
      <c r="N781" s="2"/>
      <c r="O781" s="2"/>
      <c r="P781" s="2"/>
      <c r="Q781" s="2"/>
      <c r="R781" s="2"/>
      <c r="S781" s="2"/>
      <c r="T781" s="2"/>
      <c r="U781" s="2"/>
      <c r="V781" s="2"/>
      <c r="W781" s="2"/>
      <c r="X781" s="2"/>
      <c r="Y781" s="2"/>
      <c r="Z781" s="2"/>
      <c r="AA781" s="2"/>
      <c r="AB781" s="2"/>
    </row>
    <row r="782" spans="3:28" ht="12.75" customHeight="1" x14ac:dyDescent="0.25">
      <c r="C782" s="5"/>
      <c r="D782" s="6"/>
      <c r="E782" s="10"/>
      <c r="F782" s="7"/>
      <c r="G782" s="2"/>
      <c r="H782" s="2"/>
      <c r="I782" s="2"/>
      <c r="J782" s="2"/>
      <c r="K782" s="2"/>
      <c r="L782" s="2"/>
      <c r="M782" s="12"/>
      <c r="N782" s="2"/>
      <c r="O782" s="2"/>
      <c r="P782" s="2"/>
      <c r="Q782" s="2"/>
      <c r="R782" s="2"/>
      <c r="S782" s="2"/>
      <c r="T782" s="2"/>
      <c r="U782" s="2"/>
      <c r="V782" s="2"/>
      <c r="W782" s="2"/>
      <c r="X782" s="2"/>
      <c r="Y782" s="2"/>
      <c r="Z782" s="2"/>
      <c r="AA782" s="2"/>
      <c r="AB782" s="2"/>
    </row>
    <row r="783" spans="3:28" ht="12.75" customHeight="1" x14ac:dyDescent="0.25">
      <c r="C783" s="5"/>
      <c r="D783" s="6"/>
      <c r="E783" s="10"/>
      <c r="F783" s="7"/>
      <c r="G783" s="2"/>
      <c r="H783" s="2"/>
      <c r="I783" s="2"/>
      <c r="J783" s="2"/>
      <c r="K783" s="2"/>
      <c r="L783" s="2"/>
      <c r="M783" s="12"/>
      <c r="N783" s="2"/>
      <c r="O783" s="2"/>
      <c r="P783" s="2"/>
      <c r="Q783" s="2"/>
      <c r="R783" s="2"/>
      <c r="S783" s="2"/>
      <c r="T783" s="2"/>
      <c r="U783" s="2"/>
      <c r="V783" s="2"/>
      <c r="W783" s="2"/>
      <c r="X783" s="2"/>
      <c r="Y783" s="2"/>
      <c r="Z783" s="2"/>
      <c r="AA783" s="2"/>
      <c r="AB783" s="2"/>
    </row>
    <row r="784" spans="3:28" ht="12.75" customHeight="1" x14ac:dyDescent="0.25">
      <c r="C784" s="5"/>
      <c r="D784" s="6"/>
      <c r="E784" s="10"/>
      <c r="F784" s="7"/>
      <c r="G784" s="2"/>
      <c r="H784" s="2"/>
      <c r="I784" s="2"/>
      <c r="J784" s="2"/>
      <c r="K784" s="2"/>
      <c r="L784" s="2"/>
      <c r="M784" s="12"/>
      <c r="N784" s="2"/>
      <c r="O784" s="2"/>
      <c r="P784" s="2"/>
      <c r="Q784" s="2"/>
      <c r="R784" s="2"/>
      <c r="S784" s="2"/>
      <c r="T784" s="2"/>
      <c r="U784" s="2"/>
      <c r="V784" s="2"/>
      <c r="W784" s="2"/>
      <c r="X784" s="2"/>
      <c r="Y784" s="2"/>
      <c r="Z784" s="2"/>
      <c r="AA784" s="2"/>
      <c r="AB784" s="2"/>
    </row>
    <row r="785" spans="3:28" ht="12.75" customHeight="1" x14ac:dyDescent="0.25">
      <c r="C785" s="5"/>
      <c r="D785" s="6"/>
      <c r="E785" s="10"/>
      <c r="F785" s="7"/>
      <c r="G785" s="2"/>
      <c r="H785" s="2"/>
      <c r="I785" s="2"/>
      <c r="J785" s="2"/>
      <c r="K785" s="2"/>
      <c r="L785" s="2"/>
      <c r="M785" s="12"/>
      <c r="N785" s="2"/>
      <c r="O785" s="2"/>
      <c r="P785" s="2"/>
      <c r="Q785" s="2"/>
      <c r="R785" s="2"/>
      <c r="S785" s="2"/>
      <c r="T785" s="2"/>
      <c r="U785" s="2"/>
      <c r="V785" s="2"/>
      <c r="W785" s="2"/>
      <c r="X785" s="2"/>
      <c r="Y785" s="2"/>
      <c r="Z785" s="2"/>
      <c r="AA785" s="2"/>
      <c r="AB785" s="2"/>
    </row>
    <row r="786" spans="3:28" ht="12.75" customHeight="1" x14ac:dyDescent="0.25">
      <c r="C786" s="5"/>
      <c r="D786" s="6"/>
      <c r="E786" s="10"/>
      <c r="F786" s="7"/>
      <c r="G786" s="2"/>
      <c r="H786" s="2"/>
      <c r="I786" s="2"/>
      <c r="J786" s="2"/>
      <c r="K786" s="2"/>
      <c r="L786" s="2"/>
      <c r="M786" s="12"/>
      <c r="N786" s="2"/>
      <c r="O786" s="2"/>
      <c r="P786" s="2"/>
      <c r="Q786" s="2"/>
      <c r="R786" s="2"/>
      <c r="S786" s="2"/>
      <c r="T786" s="2"/>
      <c r="U786" s="2"/>
      <c r="V786" s="2"/>
      <c r="W786" s="2"/>
      <c r="X786" s="2"/>
      <c r="Y786" s="2"/>
      <c r="Z786" s="2"/>
      <c r="AA786" s="2"/>
      <c r="AB786" s="2"/>
    </row>
    <row r="787" spans="3:28" ht="12.75" customHeight="1" x14ac:dyDescent="0.25">
      <c r="C787" s="5"/>
      <c r="D787" s="6"/>
      <c r="E787" s="10"/>
      <c r="F787" s="7"/>
      <c r="G787" s="2"/>
      <c r="H787" s="2"/>
      <c r="I787" s="2"/>
      <c r="J787" s="2"/>
      <c r="K787" s="2"/>
      <c r="L787" s="2"/>
      <c r="M787" s="12"/>
      <c r="N787" s="2"/>
      <c r="O787" s="2"/>
      <c r="P787" s="2"/>
      <c r="Q787" s="2"/>
      <c r="R787" s="2"/>
      <c r="S787" s="2"/>
      <c r="T787" s="2"/>
      <c r="U787" s="2"/>
      <c r="V787" s="2"/>
      <c r="W787" s="2"/>
      <c r="X787" s="2"/>
      <c r="Y787" s="2"/>
      <c r="Z787" s="2"/>
      <c r="AA787" s="2"/>
      <c r="AB787" s="2"/>
    </row>
    <row r="788" spans="3:28" ht="12.75" customHeight="1" x14ac:dyDescent="0.25">
      <c r="C788" s="5"/>
      <c r="D788" s="6"/>
      <c r="E788" s="10"/>
      <c r="F788" s="7"/>
      <c r="G788" s="2"/>
      <c r="H788" s="2"/>
      <c r="I788" s="2"/>
      <c r="J788" s="2"/>
      <c r="K788" s="2"/>
      <c r="L788" s="2"/>
      <c r="M788" s="12"/>
      <c r="N788" s="2"/>
      <c r="O788" s="2"/>
      <c r="P788" s="2"/>
      <c r="Q788" s="2"/>
      <c r="R788" s="2"/>
      <c r="S788" s="2"/>
      <c r="T788" s="2"/>
      <c r="U788" s="2"/>
      <c r="V788" s="2"/>
      <c r="W788" s="2"/>
      <c r="X788" s="2"/>
      <c r="Y788" s="2"/>
      <c r="Z788" s="2"/>
      <c r="AA788" s="2"/>
      <c r="AB788" s="2"/>
    </row>
    <row r="789" spans="3:28" ht="12.75" customHeight="1" x14ac:dyDescent="0.25">
      <c r="C789" s="5"/>
      <c r="D789" s="6"/>
      <c r="E789" s="10"/>
      <c r="F789" s="7"/>
      <c r="G789" s="2"/>
      <c r="H789" s="2"/>
      <c r="I789" s="2"/>
      <c r="J789" s="2"/>
      <c r="K789" s="2"/>
      <c r="L789" s="2"/>
      <c r="M789" s="12"/>
      <c r="N789" s="2"/>
      <c r="O789" s="2"/>
      <c r="P789" s="2"/>
      <c r="Q789" s="2"/>
      <c r="R789" s="2"/>
      <c r="S789" s="2"/>
      <c r="T789" s="2"/>
      <c r="U789" s="2"/>
      <c r="V789" s="2"/>
      <c r="W789" s="2"/>
      <c r="X789" s="2"/>
      <c r="Y789" s="2"/>
      <c r="Z789" s="2"/>
      <c r="AA789" s="2"/>
      <c r="AB789" s="2"/>
    </row>
    <row r="790" spans="3:28" ht="12.75" customHeight="1" x14ac:dyDescent="0.25">
      <c r="C790" s="5"/>
      <c r="D790" s="6"/>
      <c r="E790" s="10"/>
      <c r="F790" s="7"/>
      <c r="G790" s="2"/>
      <c r="H790" s="2"/>
      <c r="I790" s="2"/>
      <c r="J790" s="2"/>
      <c r="K790" s="2"/>
      <c r="L790" s="2"/>
      <c r="M790" s="12"/>
      <c r="N790" s="2"/>
      <c r="O790" s="2"/>
      <c r="P790" s="2"/>
      <c r="Q790" s="2"/>
      <c r="R790" s="2"/>
      <c r="S790" s="2"/>
      <c r="T790" s="2"/>
      <c r="U790" s="2"/>
      <c r="V790" s="2"/>
      <c r="W790" s="2"/>
      <c r="X790" s="2"/>
      <c r="Y790" s="2"/>
      <c r="Z790" s="2"/>
      <c r="AA790" s="2"/>
      <c r="AB790" s="2"/>
    </row>
    <row r="791" spans="3:28" ht="12.75" customHeight="1" x14ac:dyDescent="0.25">
      <c r="C791" s="5"/>
      <c r="D791" s="6"/>
      <c r="E791" s="10"/>
      <c r="F791" s="7"/>
      <c r="G791" s="2"/>
      <c r="H791" s="2"/>
      <c r="I791" s="2"/>
      <c r="J791" s="2"/>
      <c r="K791" s="2"/>
      <c r="L791" s="2"/>
      <c r="M791" s="12"/>
      <c r="N791" s="2"/>
      <c r="O791" s="2"/>
      <c r="P791" s="2"/>
      <c r="Q791" s="2"/>
      <c r="R791" s="2"/>
      <c r="S791" s="2"/>
      <c r="T791" s="2"/>
      <c r="U791" s="2"/>
      <c r="V791" s="2"/>
      <c r="W791" s="2"/>
      <c r="X791" s="2"/>
      <c r="Y791" s="2"/>
      <c r="Z791" s="2"/>
      <c r="AA791" s="2"/>
      <c r="AB791" s="2"/>
    </row>
    <row r="792" spans="3:28" ht="12.75" customHeight="1" x14ac:dyDescent="0.25">
      <c r="C792" s="5"/>
      <c r="D792" s="6"/>
      <c r="E792" s="10"/>
      <c r="F792" s="7"/>
      <c r="G792" s="2"/>
      <c r="H792" s="2"/>
      <c r="I792" s="2"/>
      <c r="J792" s="2"/>
      <c r="K792" s="2"/>
      <c r="L792" s="2"/>
      <c r="M792" s="12"/>
      <c r="N792" s="2"/>
      <c r="O792" s="2"/>
      <c r="P792" s="2"/>
      <c r="Q792" s="2"/>
      <c r="R792" s="2"/>
      <c r="S792" s="2"/>
      <c r="T792" s="2"/>
      <c r="U792" s="2"/>
      <c r="V792" s="2"/>
      <c r="W792" s="2"/>
      <c r="X792" s="2"/>
      <c r="Y792" s="2"/>
      <c r="Z792" s="2"/>
      <c r="AA792" s="2"/>
      <c r="AB792" s="2"/>
    </row>
    <row r="793" spans="3:28" ht="12.75" customHeight="1" x14ac:dyDescent="0.25">
      <c r="C793" s="5"/>
      <c r="D793" s="6"/>
      <c r="E793" s="10"/>
      <c r="F793" s="7"/>
      <c r="G793" s="2"/>
      <c r="H793" s="2"/>
      <c r="I793" s="2"/>
      <c r="J793" s="2"/>
      <c r="K793" s="2"/>
      <c r="L793" s="2"/>
      <c r="M793" s="12"/>
      <c r="N793" s="2"/>
      <c r="O793" s="2"/>
      <c r="P793" s="2"/>
      <c r="Q793" s="2"/>
      <c r="R793" s="2"/>
      <c r="S793" s="2"/>
      <c r="T793" s="2"/>
      <c r="U793" s="2"/>
      <c r="V793" s="2"/>
      <c r="W793" s="2"/>
      <c r="X793" s="2"/>
      <c r="Y793" s="2"/>
      <c r="Z793" s="2"/>
      <c r="AA793" s="2"/>
      <c r="AB793" s="2"/>
    </row>
    <row r="794" spans="3:28" ht="12.75" customHeight="1" x14ac:dyDescent="0.25">
      <c r="C794" s="5"/>
      <c r="D794" s="6"/>
      <c r="E794" s="10"/>
      <c r="F794" s="7"/>
      <c r="G794" s="2"/>
      <c r="H794" s="2"/>
      <c r="I794" s="2"/>
      <c r="J794" s="2"/>
      <c r="K794" s="2"/>
      <c r="L794" s="2"/>
      <c r="M794" s="12"/>
      <c r="N794" s="2"/>
      <c r="O794" s="2"/>
      <c r="P794" s="2"/>
      <c r="Q794" s="2"/>
      <c r="R794" s="2"/>
      <c r="S794" s="2"/>
      <c r="T794" s="2"/>
      <c r="U794" s="2"/>
      <c r="V794" s="2"/>
      <c r="W794" s="2"/>
      <c r="X794" s="2"/>
      <c r="Y794" s="2"/>
      <c r="Z794" s="2"/>
      <c r="AA794" s="2"/>
      <c r="AB794" s="2"/>
    </row>
    <row r="795" spans="3:28" ht="12.75" customHeight="1" x14ac:dyDescent="0.25">
      <c r="C795" s="5"/>
      <c r="D795" s="6"/>
      <c r="E795" s="10"/>
      <c r="F795" s="7"/>
      <c r="G795" s="2"/>
      <c r="H795" s="2"/>
      <c r="I795" s="2"/>
      <c r="J795" s="2"/>
      <c r="K795" s="2"/>
      <c r="L795" s="2"/>
      <c r="M795" s="12"/>
      <c r="N795" s="2"/>
      <c r="O795" s="2"/>
      <c r="P795" s="2"/>
      <c r="Q795" s="2"/>
      <c r="R795" s="2"/>
      <c r="S795" s="2"/>
      <c r="T795" s="2"/>
      <c r="U795" s="2"/>
      <c r="V795" s="2"/>
      <c r="W795" s="2"/>
      <c r="X795" s="2"/>
      <c r="Y795" s="2"/>
      <c r="Z795" s="2"/>
      <c r="AA795" s="2"/>
      <c r="AB795" s="2"/>
    </row>
    <row r="796" spans="3:28" ht="12.75" customHeight="1" x14ac:dyDescent="0.25">
      <c r="C796" s="5"/>
      <c r="D796" s="6"/>
      <c r="E796" s="10"/>
      <c r="F796" s="7"/>
      <c r="G796" s="2"/>
      <c r="H796" s="2"/>
      <c r="I796" s="2"/>
      <c r="J796" s="2"/>
      <c r="K796" s="2"/>
      <c r="L796" s="2"/>
      <c r="M796" s="12"/>
      <c r="N796" s="2"/>
      <c r="O796" s="2"/>
      <c r="P796" s="2"/>
      <c r="Q796" s="2"/>
      <c r="R796" s="2"/>
      <c r="S796" s="2"/>
      <c r="T796" s="2"/>
      <c r="U796" s="2"/>
      <c r="V796" s="2"/>
      <c r="W796" s="2"/>
      <c r="X796" s="2"/>
      <c r="Y796" s="2"/>
      <c r="Z796" s="2"/>
      <c r="AA796" s="2"/>
      <c r="AB796" s="2"/>
    </row>
    <row r="797" spans="3:28" ht="12.75" customHeight="1" x14ac:dyDescent="0.25">
      <c r="C797" s="5"/>
      <c r="D797" s="6"/>
      <c r="E797" s="10"/>
      <c r="F797" s="7"/>
      <c r="G797" s="2"/>
      <c r="H797" s="2"/>
      <c r="I797" s="2"/>
      <c r="J797" s="2"/>
      <c r="K797" s="2"/>
      <c r="L797" s="2"/>
      <c r="M797" s="12"/>
      <c r="N797" s="2"/>
      <c r="O797" s="2"/>
      <c r="P797" s="2"/>
      <c r="Q797" s="2"/>
      <c r="R797" s="2"/>
      <c r="S797" s="2"/>
      <c r="T797" s="2"/>
      <c r="U797" s="2"/>
      <c r="V797" s="2"/>
      <c r="W797" s="2"/>
      <c r="X797" s="2"/>
      <c r="Y797" s="2"/>
      <c r="Z797" s="2"/>
      <c r="AA797" s="2"/>
      <c r="AB797" s="2"/>
    </row>
    <row r="798" spans="3:28" ht="12.75" customHeight="1" x14ac:dyDescent="0.25">
      <c r="C798" s="5"/>
      <c r="D798" s="6"/>
      <c r="E798" s="10"/>
      <c r="F798" s="7"/>
      <c r="G798" s="2"/>
      <c r="H798" s="2"/>
      <c r="I798" s="2"/>
      <c r="J798" s="2"/>
      <c r="K798" s="2"/>
      <c r="L798" s="2"/>
      <c r="M798" s="12"/>
      <c r="N798" s="2"/>
      <c r="O798" s="2"/>
      <c r="P798" s="2"/>
      <c r="Q798" s="2"/>
      <c r="R798" s="2"/>
      <c r="S798" s="2"/>
      <c r="T798" s="2"/>
      <c r="U798" s="2"/>
      <c r="V798" s="2"/>
      <c r="W798" s="2"/>
      <c r="X798" s="2"/>
      <c r="Y798" s="2"/>
      <c r="Z798" s="2"/>
      <c r="AA798" s="2"/>
      <c r="AB798" s="2"/>
    </row>
    <row r="799" spans="3:28" ht="12.75" customHeight="1" x14ac:dyDescent="0.25">
      <c r="C799" s="5"/>
      <c r="D799" s="6"/>
      <c r="E799" s="10"/>
      <c r="F799" s="7"/>
      <c r="G799" s="2"/>
      <c r="H799" s="2"/>
      <c r="I799" s="2"/>
      <c r="J799" s="2"/>
      <c r="K799" s="2"/>
      <c r="L799" s="2"/>
      <c r="M799" s="12"/>
      <c r="N799" s="2"/>
      <c r="O799" s="2"/>
      <c r="P799" s="2"/>
      <c r="Q799" s="2"/>
      <c r="R799" s="2"/>
      <c r="S799" s="2"/>
      <c r="T799" s="2"/>
      <c r="U799" s="2"/>
      <c r="V799" s="2"/>
      <c r="W799" s="2"/>
      <c r="X799" s="2"/>
      <c r="Y799" s="2"/>
      <c r="Z799" s="2"/>
      <c r="AA799" s="2"/>
      <c r="AB799" s="2"/>
    </row>
    <row r="800" spans="3:28" ht="12.75" customHeight="1" x14ac:dyDescent="0.25">
      <c r="C800" s="5"/>
      <c r="D800" s="6"/>
      <c r="E800" s="10"/>
      <c r="F800" s="7"/>
      <c r="G800" s="2"/>
      <c r="H800" s="2"/>
      <c r="I800" s="2"/>
      <c r="J800" s="2"/>
      <c r="K800" s="2"/>
      <c r="L800" s="2"/>
      <c r="M800" s="12"/>
      <c r="N800" s="2"/>
      <c r="O800" s="2"/>
      <c r="P800" s="2"/>
      <c r="Q800" s="2"/>
      <c r="R800" s="2"/>
      <c r="S800" s="2"/>
      <c r="T800" s="2"/>
      <c r="U800" s="2"/>
      <c r="V800" s="2"/>
      <c r="W800" s="2"/>
      <c r="X800" s="2"/>
      <c r="Y800" s="2"/>
      <c r="Z800" s="2"/>
      <c r="AA800" s="2"/>
      <c r="AB800" s="2"/>
    </row>
    <row r="801" spans="3:28" ht="12.75" customHeight="1" x14ac:dyDescent="0.25">
      <c r="C801" s="5"/>
      <c r="D801" s="6"/>
      <c r="E801" s="10"/>
      <c r="F801" s="7"/>
      <c r="G801" s="2"/>
      <c r="H801" s="2"/>
      <c r="I801" s="2"/>
      <c r="J801" s="2"/>
      <c r="K801" s="2"/>
      <c r="L801" s="2"/>
      <c r="M801" s="12"/>
      <c r="N801" s="2"/>
      <c r="O801" s="2"/>
      <c r="P801" s="2"/>
      <c r="Q801" s="2"/>
      <c r="R801" s="2"/>
      <c r="S801" s="2"/>
      <c r="T801" s="2"/>
      <c r="U801" s="2"/>
      <c r="V801" s="2"/>
      <c r="W801" s="2"/>
      <c r="X801" s="2"/>
      <c r="Y801" s="2"/>
      <c r="Z801" s="2"/>
      <c r="AA801" s="2"/>
      <c r="AB801" s="2"/>
    </row>
    <row r="802" spans="3:28" ht="12.75" customHeight="1" x14ac:dyDescent="0.25">
      <c r="C802" s="5"/>
      <c r="D802" s="6"/>
      <c r="E802" s="10"/>
      <c r="F802" s="7"/>
      <c r="G802" s="2"/>
      <c r="H802" s="2"/>
      <c r="I802" s="2"/>
      <c r="J802" s="2"/>
      <c r="K802" s="2"/>
      <c r="L802" s="2"/>
      <c r="M802" s="12"/>
      <c r="N802" s="2"/>
      <c r="O802" s="2"/>
      <c r="P802" s="2"/>
      <c r="Q802" s="2"/>
      <c r="R802" s="2"/>
      <c r="S802" s="2"/>
      <c r="T802" s="2"/>
      <c r="U802" s="2"/>
      <c r="V802" s="2"/>
      <c r="W802" s="2"/>
      <c r="X802" s="2"/>
      <c r="Y802" s="2"/>
      <c r="Z802" s="2"/>
      <c r="AA802" s="2"/>
      <c r="AB802" s="2"/>
    </row>
    <row r="803" spans="3:28" ht="12.75" customHeight="1" x14ac:dyDescent="0.25">
      <c r="C803" s="5"/>
      <c r="D803" s="6"/>
      <c r="E803" s="10"/>
      <c r="F803" s="7"/>
      <c r="G803" s="2"/>
      <c r="H803" s="2"/>
      <c r="I803" s="2"/>
      <c r="J803" s="2"/>
      <c r="K803" s="2"/>
      <c r="L803" s="2"/>
      <c r="M803" s="12"/>
      <c r="N803" s="2"/>
      <c r="O803" s="2"/>
      <c r="P803" s="2"/>
      <c r="Q803" s="2"/>
      <c r="R803" s="2"/>
      <c r="S803" s="2"/>
      <c r="T803" s="2"/>
      <c r="U803" s="2"/>
      <c r="V803" s="2"/>
      <c r="W803" s="2"/>
      <c r="X803" s="2"/>
      <c r="Y803" s="2"/>
      <c r="Z803" s="2"/>
      <c r="AA803" s="2"/>
      <c r="AB803" s="2"/>
    </row>
    <row r="804" spans="3:28" ht="12.75" customHeight="1" x14ac:dyDescent="0.25">
      <c r="C804" s="5"/>
      <c r="D804" s="6"/>
      <c r="E804" s="10"/>
      <c r="F804" s="7"/>
      <c r="G804" s="2"/>
      <c r="H804" s="2"/>
      <c r="I804" s="2"/>
      <c r="J804" s="2"/>
      <c r="K804" s="2"/>
      <c r="L804" s="2"/>
      <c r="M804" s="12"/>
      <c r="N804" s="2"/>
      <c r="O804" s="2"/>
      <c r="P804" s="2"/>
      <c r="Q804" s="2"/>
      <c r="R804" s="2"/>
      <c r="S804" s="2"/>
      <c r="T804" s="2"/>
      <c r="U804" s="2"/>
      <c r="V804" s="2"/>
      <c r="W804" s="2"/>
      <c r="X804" s="2"/>
      <c r="Y804" s="2"/>
      <c r="Z804" s="2"/>
      <c r="AA804" s="2"/>
      <c r="AB804" s="2"/>
    </row>
    <row r="805" spans="3:28" ht="12.75" customHeight="1" x14ac:dyDescent="0.25">
      <c r="C805" s="5"/>
      <c r="D805" s="6"/>
      <c r="E805" s="10"/>
      <c r="F805" s="7"/>
      <c r="G805" s="2"/>
      <c r="H805" s="2"/>
      <c r="I805" s="2"/>
      <c r="J805" s="2"/>
      <c r="K805" s="2"/>
      <c r="L805" s="2"/>
      <c r="M805" s="12"/>
      <c r="N805" s="2"/>
      <c r="O805" s="2"/>
      <c r="P805" s="2"/>
      <c r="Q805" s="2"/>
      <c r="R805" s="2"/>
      <c r="S805" s="2"/>
      <c r="T805" s="2"/>
      <c r="U805" s="2"/>
      <c r="V805" s="2"/>
      <c r="W805" s="2"/>
      <c r="X805" s="2"/>
      <c r="Y805" s="2"/>
      <c r="Z805" s="2"/>
      <c r="AA805" s="2"/>
      <c r="AB805" s="2"/>
    </row>
    <row r="806" spans="3:28" ht="12.75" customHeight="1" x14ac:dyDescent="0.25">
      <c r="C806" s="5"/>
      <c r="D806" s="6"/>
      <c r="E806" s="10"/>
      <c r="F806" s="7"/>
      <c r="G806" s="2"/>
      <c r="H806" s="2"/>
      <c r="I806" s="2"/>
      <c r="J806" s="2"/>
      <c r="K806" s="2"/>
      <c r="L806" s="2"/>
      <c r="M806" s="12"/>
      <c r="N806" s="2"/>
      <c r="O806" s="2"/>
      <c r="P806" s="2"/>
      <c r="Q806" s="2"/>
      <c r="R806" s="2"/>
      <c r="S806" s="2"/>
      <c r="T806" s="2"/>
      <c r="U806" s="2"/>
      <c r="V806" s="2"/>
      <c r="W806" s="2"/>
      <c r="X806" s="2"/>
      <c r="Y806" s="2"/>
      <c r="Z806" s="2"/>
      <c r="AA806" s="2"/>
      <c r="AB806" s="2"/>
    </row>
    <row r="807" spans="3:28" ht="12.75" customHeight="1" x14ac:dyDescent="0.25">
      <c r="C807" s="5"/>
      <c r="D807" s="6"/>
      <c r="E807" s="10"/>
      <c r="F807" s="7"/>
      <c r="G807" s="2"/>
      <c r="H807" s="2"/>
      <c r="I807" s="2"/>
      <c r="J807" s="2"/>
      <c r="K807" s="2"/>
      <c r="L807" s="2"/>
      <c r="M807" s="12"/>
      <c r="N807" s="2"/>
      <c r="O807" s="2"/>
      <c r="P807" s="2"/>
      <c r="Q807" s="2"/>
      <c r="R807" s="2"/>
      <c r="S807" s="2"/>
      <c r="T807" s="2"/>
      <c r="U807" s="2"/>
      <c r="V807" s="2"/>
      <c r="W807" s="2"/>
      <c r="X807" s="2"/>
      <c r="Y807" s="2"/>
      <c r="Z807" s="2"/>
      <c r="AA807" s="2"/>
      <c r="AB807" s="2"/>
    </row>
    <row r="808" spans="3:28" ht="12.75" customHeight="1" x14ac:dyDescent="0.25">
      <c r="C808" s="5"/>
      <c r="D808" s="6"/>
      <c r="E808" s="10"/>
      <c r="F808" s="7"/>
      <c r="G808" s="2"/>
      <c r="H808" s="2"/>
      <c r="I808" s="2"/>
      <c r="J808" s="2"/>
      <c r="K808" s="2"/>
      <c r="L808" s="2"/>
      <c r="M808" s="12"/>
      <c r="N808" s="2"/>
      <c r="O808" s="2"/>
      <c r="P808" s="2"/>
      <c r="Q808" s="2"/>
      <c r="R808" s="2"/>
      <c r="S808" s="2"/>
      <c r="T808" s="2"/>
      <c r="U808" s="2"/>
      <c r="V808" s="2"/>
      <c r="W808" s="2"/>
      <c r="X808" s="2"/>
      <c r="Y808" s="2"/>
      <c r="Z808" s="2"/>
      <c r="AA808" s="2"/>
      <c r="AB808" s="2"/>
    </row>
    <row r="809" spans="3:28" ht="12.75" customHeight="1" x14ac:dyDescent="0.25">
      <c r="C809" s="5"/>
      <c r="D809" s="6"/>
      <c r="E809" s="10"/>
      <c r="F809" s="7"/>
      <c r="G809" s="2"/>
      <c r="H809" s="2"/>
      <c r="I809" s="2"/>
      <c r="J809" s="2"/>
      <c r="K809" s="2"/>
      <c r="L809" s="2"/>
      <c r="M809" s="12"/>
      <c r="N809" s="2"/>
      <c r="O809" s="2"/>
      <c r="P809" s="2"/>
      <c r="Q809" s="2"/>
      <c r="R809" s="2"/>
      <c r="S809" s="2"/>
      <c r="T809" s="2"/>
      <c r="U809" s="2"/>
      <c r="V809" s="2"/>
      <c r="W809" s="2"/>
      <c r="X809" s="2"/>
      <c r="Y809" s="2"/>
      <c r="Z809" s="2"/>
      <c r="AA809" s="2"/>
      <c r="AB809" s="2"/>
    </row>
    <row r="810" spans="3:28" ht="12.75" customHeight="1" x14ac:dyDescent="0.25">
      <c r="C810" s="5"/>
      <c r="D810" s="6"/>
      <c r="E810" s="10"/>
      <c r="F810" s="7"/>
      <c r="G810" s="2"/>
      <c r="H810" s="2"/>
      <c r="I810" s="2"/>
      <c r="J810" s="2"/>
      <c r="K810" s="2"/>
      <c r="L810" s="2"/>
      <c r="M810" s="12"/>
      <c r="N810" s="2"/>
      <c r="O810" s="2"/>
      <c r="P810" s="2"/>
      <c r="Q810" s="2"/>
      <c r="R810" s="2"/>
      <c r="S810" s="2"/>
      <c r="T810" s="2"/>
      <c r="U810" s="2"/>
      <c r="V810" s="2"/>
      <c r="W810" s="2"/>
      <c r="X810" s="2"/>
      <c r="Y810" s="2"/>
      <c r="Z810" s="2"/>
      <c r="AA810" s="2"/>
      <c r="AB810" s="2"/>
    </row>
    <row r="811" spans="3:28" ht="12.75" customHeight="1" x14ac:dyDescent="0.25">
      <c r="C811" s="5"/>
      <c r="D811" s="6"/>
      <c r="E811" s="10"/>
      <c r="F811" s="7"/>
      <c r="G811" s="2"/>
      <c r="H811" s="2"/>
      <c r="I811" s="2"/>
      <c r="J811" s="2"/>
      <c r="K811" s="2"/>
      <c r="L811" s="2"/>
      <c r="M811" s="12"/>
      <c r="N811" s="2"/>
      <c r="O811" s="2"/>
      <c r="P811" s="2"/>
      <c r="Q811" s="2"/>
      <c r="R811" s="2"/>
      <c r="S811" s="2"/>
      <c r="T811" s="2"/>
      <c r="U811" s="2"/>
      <c r="V811" s="2"/>
      <c r="W811" s="2"/>
      <c r="X811" s="2"/>
      <c r="Y811" s="2"/>
      <c r="Z811" s="2"/>
      <c r="AA811" s="2"/>
      <c r="AB811" s="2"/>
    </row>
    <row r="812" spans="3:28" ht="12.75" customHeight="1" x14ac:dyDescent="0.25">
      <c r="C812" s="5"/>
      <c r="D812" s="6"/>
      <c r="E812" s="10"/>
      <c r="F812" s="7"/>
      <c r="G812" s="2"/>
      <c r="H812" s="2"/>
      <c r="I812" s="2"/>
      <c r="J812" s="2"/>
      <c r="K812" s="2"/>
      <c r="L812" s="2"/>
      <c r="M812" s="12"/>
      <c r="N812" s="2"/>
      <c r="O812" s="2"/>
      <c r="P812" s="2"/>
      <c r="Q812" s="2"/>
      <c r="R812" s="2"/>
      <c r="S812" s="2"/>
      <c r="T812" s="2"/>
      <c r="U812" s="2"/>
      <c r="V812" s="2"/>
      <c r="W812" s="2"/>
      <c r="X812" s="2"/>
      <c r="Y812" s="2"/>
      <c r="Z812" s="2"/>
      <c r="AA812" s="2"/>
      <c r="AB812" s="2"/>
    </row>
    <row r="813" spans="3:28" ht="12.75" customHeight="1" x14ac:dyDescent="0.25">
      <c r="C813" s="5"/>
      <c r="D813" s="6"/>
      <c r="E813" s="10"/>
      <c r="F813" s="7"/>
      <c r="G813" s="2"/>
      <c r="H813" s="2"/>
      <c r="I813" s="2"/>
      <c r="J813" s="2"/>
      <c r="K813" s="2"/>
      <c r="L813" s="2"/>
      <c r="M813" s="12"/>
      <c r="N813" s="2"/>
      <c r="O813" s="2"/>
      <c r="P813" s="2"/>
      <c r="Q813" s="2"/>
      <c r="R813" s="2"/>
      <c r="S813" s="2"/>
      <c r="T813" s="2"/>
      <c r="U813" s="2"/>
      <c r="V813" s="2"/>
      <c r="W813" s="2"/>
      <c r="X813" s="2"/>
      <c r="Y813" s="2"/>
      <c r="Z813" s="2"/>
      <c r="AA813" s="2"/>
      <c r="AB813" s="2"/>
    </row>
    <row r="814" spans="3:28" ht="12.75" customHeight="1" x14ac:dyDescent="0.25">
      <c r="C814" s="5"/>
      <c r="D814" s="6"/>
      <c r="E814" s="10"/>
      <c r="F814" s="7"/>
      <c r="G814" s="2"/>
      <c r="H814" s="2"/>
      <c r="I814" s="2"/>
      <c r="J814" s="2"/>
      <c r="K814" s="2"/>
      <c r="L814" s="2"/>
      <c r="M814" s="12"/>
      <c r="N814" s="2"/>
      <c r="O814" s="2"/>
      <c r="P814" s="2"/>
      <c r="Q814" s="2"/>
      <c r="R814" s="2"/>
      <c r="S814" s="2"/>
      <c r="T814" s="2"/>
      <c r="U814" s="2"/>
      <c r="V814" s="2"/>
      <c r="W814" s="2"/>
      <c r="X814" s="2"/>
      <c r="Y814" s="2"/>
      <c r="Z814" s="2"/>
      <c r="AA814" s="2"/>
      <c r="AB814" s="2"/>
    </row>
    <row r="815" spans="3:28" ht="12.75" customHeight="1" x14ac:dyDescent="0.25">
      <c r="C815" s="5"/>
      <c r="D815" s="6"/>
      <c r="E815" s="10"/>
      <c r="F815" s="7"/>
      <c r="G815" s="2"/>
      <c r="H815" s="2"/>
      <c r="I815" s="2"/>
      <c r="J815" s="2"/>
      <c r="K815" s="2"/>
      <c r="L815" s="2"/>
      <c r="M815" s="12"/>
      <c r="N815" s="2"/>
      <c r="O815" s="2"/>
      <c r="P815" s="2"/>
      <c r="Q815" s="2"/>
      <c r="R815" s="2"/>
      <c r="S815" s="2"/>
      <c r="T815" s="2"/>
      <c r="U815" s="2"/>
      <c r="V815" s="2"/>
      <c r="W815" s="2"/>
      <c r="X815" s="2"/>
      <c r="Y815" s="2"/>
      <c r="Z815" s="2"/>
      <c r="AA815" s="2"/>
      <c r="AB815" s="2"/>
    </row>
    <row r="816" spans="3:28" ht="12.75" customHeight="1" x14ac:dyDescent="0.25">
      <c r="C816" s="5"/>
      <c r="D816" s="6"/>
      <c r="E816" s="10"/>
      <c r="F816" s="7"/>
      <c r="G816" s="2"/>
      <c r="H816" s="2"/>
      <c r="I816" s="2"/>
      <c r="J816" s="2"/>
      <c r="K816" s="2"/>
      <c r="L816" s="2"/>
      <c r="M816" s="12"/>
      <c r="N816" s="2"/>
      <c r="O816" s="2"/>
      <c r="P816" s="2"/>
      <c r="Q816" s="2"/>
      <c r="R816" s="2"/>
      <c r="S816" s="2"/>
      <c r="T816" s="2"/>
      <c r="U816" s="2"/>
      <c r="V816" s="2"/>
      <c r="W816" s="2"/>
      <c r="X816" s="2"/>
      <c r="Y816" s="2"/>
      <c r="Z816" s="2"/>
      <c r="AA816" s="2"/>
      <c r="AB816" s="2"/>
    </row>
    <row r="817" spans="3:28" ht="12.75" customHeight="1" x14ac:dyDescent="0.25">
      <c r="C817" s="5"/>
      <c r="D817" s="6"/>
      <c r="E817" s="10"/>
      <c r="F817" s="7"/>
      <c r="G817" s="2"/>
      <c r="H817" s="2"/>
      <c r="I817" s="2"/>
      <c r="J817" s="2"/>
      <c r="K817" s="2"/>
      <c r="L817" s="2"/>
      <c r="M817" s="12"/>
      <c r="N817" s="2"/>
      <c r="O817" s="2"/>
      <c r="P817" s="2"/>
      <c r="Q817" s="2"/>
      <c r="R817" s="2"/>
      <c r="S817" s="2"/>
      <c r="T817" s="2"/>
      <c r="U817" s="2"/>
      <c r="V817" s="2"/>
      <c r="W817" s="2"/>
      <c r="X817" s="2"/>
      <c r="Y817" s="2"/>
      <c r="Z817" s="2"/>
      <c r="AA817" s="2"/>
      <c r="AB817" s="2"/>
    </row>
    <row r="818" spans="3:28" ht="12.75" customHeight="1" x14ac:dyDescent="0.25">
      <c r="C818" s="5"/>
      <c r="D818" s="6"/>
      <c r="E818" s="10"/>
      <c r="F818" s="7"/>
      <c r="G818" s="2"/>
      <c r="H818" s="2"/>
      <c r="I818" s="2"/>
      <c r="J818" s="2"/>
      <c r="K818" s="2"/>
      <c r="L818" s="2"/>
      <c r="M818" s="12"/>
      <c r="N818" s="2"/>
      <c r="O818" s="2"/>
      <c r="P818" s="2"/>
      <c r="Q818" s="2"/>
      <c r="R818" s="2"/>
      <c r="S818" s="2"/>
      <c r="T818" s="2"/>
      <c r="U818" s="2"/>
      <c r="V818" s="2"/>
      <c r="W818" s="2"/>
      <c r="X818" s="2"/>
      <c r="Y818" s="2"/>
      <c r="Z818" s="2"/>
      <c r="AA818" s="2"/>
      <c r="AB818" s="2"/>
    </row>
    <row r="819" spans="3:28" ht="12.75" customHeight="1" x14ac:dyDescent="0.25">
      <c r="C819" s="5"/>
      <c r="D819" s="6"/>
      <c r="E819" s="10"/>
      <c r="F819" s="7"/>
      <c r="G819" s="2"/>
      <c r="H819" s="2"/>
      <c r="I819" s="2"/>
      <c r="J819" s="2"/>
      <c r="K819" s="2"/>
      <c r="L819" s="2"/>
      <c r="M819" s="12"/>
      <c r="N819" s="2"/>
      <c r="O819" s="2"/>
      <c r="P819" s="2"/>
      <c r="Q819" s="2"/>
      <c r="R819" s="2"/>
      <c r="S819" s="2"/>
      <c r="T819" s="2"/>
      <c r="U819" s="2"/>
      <c r="V819" s="2"/>
      <c r="W819" s="2"/>
      <c r="X819" s="2"/>
      <c r="Y819" s="2"/>
      <c r="Z819" s="2"/>
      <c r="AA819" s="2"/>
      <c r="AB819" s="2"/>
    </row>
    <row r="820" spans="3:28" ht="12.75" customHeight="1" x14ac:dyDescent="0.25">
      <c r="C820" s="5"/>
      <c r="D820" s="6"/>
      <c r="E820" s="10"/>
      <c r="F820" s="7"/>
      <c r="G820" s="2"/>
      <c r="H820" s="2"/>
      <c r="I820" s="2"/>
      <c r="J820" s="2"/>
      <c r="K820" s="2"/>
      <c r="L820" s="2"/>
      <c r="M820" s="12"/>
      <c r="N820" s="2"/>
      <c r="O820" s="2"/>
      <c r="P820" s="2"/>
      <c r="Q820" s="2"/>
      <c r="R820" s="2"/>
      <c r="S820" s="2"/>
      <c r="T820" s="2"/>
      <c r="U820" s="2"/>
      <c r="V820" s="2"/>
      <c r="W820" s="2"/>
      <c r="X820" s="2"/>
      <c r="Y820" s="2"/>
      <c r="Z820" s="2"/>
      <c r="AA820" s="2"/>
      <c r="AB820" s="2"/>
    </row>
    <row r="821" spans="3:28" ht="12.75" customHeight="1" x14ac:dyDescent="0.25">
      <c r="C821" s="5"/>
      <c r="D821" s="6"/>
      <c r="E821" s="10"/>
      <c r="F821" s="7"/>
      <c r="G821" s="2"/>
      <c r="H821" s="2"/>
      <c r="I821" s="2"/>
      <c r="J821" s="2"/>
      <c r="K821" s="2"/>
      <c r="L821" s="2"/>
      <c r="M821" s="12"/>
      <c r="N821" s="2"/>
      <c r="O821" s="2"/>
      <c r="P821" s="2"/>
      <c r="Q821" s="2"/>
      <c r="R821" s="2"/>
      <c r="S821" s="2"/>
      <c r="T821" s="2"/>
      <c r="U821" s="2"/>
      <c r="V821" s="2"/>
      <c r="W821" s="2"/>
      <c r="X821" s="2"/>
      <c r="Y821" s="2"/>
      <c r="Z821" s="2"/>
      <c r="AA821" s="2"/>
      <c r="AB821" s="2"/>
    </row>
    <row r="822" spans="3:28" ht="12.75" customHeight="1" x14ac:dyDescent="0.25">
      <c r="C822" s="5"/>
      <c r="D822" s="6"/>
      <c r="E822" s="10"/>
      <c r="F822" s="7"/>
      <c r="G822" s="2"/>
      <c r="H822" s="2"/>
      <c r="I822" s="2"/>
      <c r="J822" s="2"/>
      <c r="K822" s="2"/>
      <c r="L822" s="2"/>
      <c r="M822" s="12"/>
      <c r="N822" s="2"/>
      <c r="O822" s="2"/>
      <c r="P822" s="2"/>
      <c r="Q822" s="2"/>
      <c r="R822" s="2"/>
      <c r="S822" s="2"/>
      <c r="T822" s="2"/>
      <c r="U822" s="2"/>
      <c r="V822" s="2"/>
      <c r="W822" s="2"/>
      <c r="X822" s="2"/>
      <c r="Y822" s="2"/>
      <c r="Z822" s="2"/>
      <c r="AA822" s="2"/>
      <c r="AB822" s="2"/>
    </row>
    <row r="823" spans="3:28" ht="12.75" customHeight="1" x14ac:dyDescent="0.25">
      <c r="C823" s="5"/>
      <c r="D823" s="6"/>
      <c r="E823" s="10"/>
      <c r="F823" s="7"/>
      <c r="G823" s="2"/>
      <c r="H823" s="2"/>
      <c r="I823" s="2"/>
      <c r="J823" s="2"/>
      <c r="K823" s="2"/>
      <c r="L823" s="2"/>
      <c r="M823" s="12"/>
      <c r="N823" s="2"/>
      <c r="O823" s="2"/>
      <c r="P823" s="2"/>
      <c r="Q823" s="2"/>
      <c r="R823" s="2"/>
      <c r="S823" s="2"/>
      <c r="T823" s="2"/>
      <c r="U823" s="2"/>
      <c r="V823" s="2"/>
      <c r="W823" s="2"/>
      <c r="X823" s="2"/>
      <c r="Y823" s="2"/>
      <c r="Z823" s="2"/>
      <c r="AA823" s="2"/>
      <c r="AB823" s="2"/>
    </row>
    <row r="824" spans="3:28" ht="12.75" customHeight="1" x14ac:dyDescent="0.25">
      <c r="C824" s="5"/>
      <c r="D824" s="6"/>
      <c r="E824" s="10"/>
      <c r="F824" s="7"/>
      <c r="G824" s="2"/>
      <c r="H824" s="2"/>
      <c r="I824" s="2"/>
      <c r="J824" s="2"/>
      <c r="K824" s="2"/>
      <c r="L824" s="2"/>
      <c r="M824" s="12"/>
      <c r="N824" s="2"/>
      <c r="O824" s="2"/>
      <c r="P824" s="2"/>
      <c r="Q824" s="2"/>
      <c r="R824" s="2"/>
      <c r="S824" s="2"/>
      <c r="T824" s="2"/>
      <c r="U824" s="2"/>
      <c r="V824" s="2"/>
      <c r="W824" s="2"/>
      <c r="X824" s="2"/>
      <c r="Y824" s="2"/>
      <c r="Z824" s="2"/>
      <c r="AA824" s="2"/>
      <c r="AB824" s="2"/>
    </row>
    <row r="825" spans="3:28" ht="12.75" customHeight="1" x14ac:dyDescent="0.25">
      <c r="C825" s="5"/>
      <c r="D825" s="6"/>
      <c r="E825" s="10"/>
      <c r="F825" s="7"/>
      <c r="G825" s="2"/>
      <c r="H825" s="2"/>
      <c r="I825" s="2"/>
      <c r="J825" s="2"/>
      <c r="K825" s="2"/>
      <c r="L825" s="2"/>
      <c r="M825" s="12"/>
      <c r="N825" s="2"/>
      <c r="O825" s="2"/>
      <c r="P825" s="2"/>
      <c r="Q825" s="2"/>
      <c r="R825" s="2"/>
      <c r="S825" s="2"/>
      <c r="T825" s="2"/>
      <c r="U825" s="2"/>
      <c r="V825" s="2"/>
      <c r="W825" s="2"/>
      <c r="X825" s="2"/>
      <c r="Y825" s="2"/>
      <c r="Z825" s="2"/>
      <c r="AA825" s="2"/>
      <c r="AB825" s="2"/>
    </row>
    <row r="826" spans="3:28" ht="12.75" customHeight="1" x14ac:dyDescent="0.25">
      <c r="C826" s="5"/>
      <c r="D826" s="6"/>
      <c r="E826" s="10"/>
      <c r="F826" s="7"/>
      <c r="G826" s="2"/>
      <c r="H826" s="2"/>
      <c r="I826" s="2"/>
      <c r="J826" s="2"/>
      <c r="K826" s="2"/>
      <c r="L826" s="2"/>
      <c r="M826" s="12"/>
      <c r="N826" s="2"/>
      <c r="O826" s="2"/>
      <c r="P826" s="2"/>
      <c r="Q826" s="2"/>
      <c r="R826" s="2"/>
      <c r="S826" s="2"/>
      <c r="T826" s="2"/>
      <c r="U826" s="2"/>
      <c r="V826" s="2"/>
      <c r="W826" s="2"/>
      <c r="X826" s="2"/>
      <c r="Y826" s="2"/>
      <c r="Z826" s="2"/>
      <c r="AA826" s="2"/>
      <c r="AB826" s="2"/>
    </row>
    <row r="827" spans="3:28" ht="12.75" customHeight="1" x14ac:dyDescent="0.25">
      <c r="C827" s="5"/>
      <c r="D827" s="6"/>
      <c r="E827" s="10"/>
      <c r="F827" s="7"/>
      <c r="G827" s="2"/>
      <c r="H827" s="2"/>
      <c r="I827" s="2"/>
      <c r="J827" s="2"/>
      <c r="K827" s="2"/>
      <c r="L827" s="2"/>
      <c r="M827" s="12"/>
      <c r="N827" s="2"/>
      <c r="O827" s="2"/>
      <c r="P827" s="2"/>
      <c r="Q827" s="2"/>
      <c r="R827" s="2"/>
      <c r="S827" s="2"/>
      <c r="T827" s="2"/>
      <c r="U827" s="2"/>
      <c r="V827" s="2"/>
      <c r="W827" s="2"/>
      <c r="X827" s="2"/>
      <c r="Y827" s="2"/>
      <c r="Z827" s="2"/>
      <c r="AA827" s="2"/>
      <c r="AB827" s="2"/>
    </row>
    <row r="828" spans="3:28" ht="12.75" customHeight="1" x14ac:dyDescent="0.25">
      <c r="C828" s="5"/>
      <c r="D828" s="6"/>
      <c r="E828" s="10"/>
      <c r="F828" s="7"/>
      <c r="G828" s="2"/>
      <c r="H828" s="2"/>
      <c r="I828" s="2"/>
      <c r="J828" s="2"/>
      <c r="K828" s="2"/>
      <c r="L828" s="2"/>
      <c r="M828" s="12"/>
      <c r="N828" s="2"/>
      <c r="O828" s="2"/>
      <c r="P828" s="2"/>
      <c r="Q828" s="2"/>
      <c r="R828" s="2"/>
      <c r="S828" s="2"/>
      <c r="T828" s="2"/>
      <c r="U828" s="2"/>
      <c r="V828" s="2"/>
      <c r="W828" s="2"/>
      <c r="X828" s="2"/>
      <c r="Y828" s="2"/>
      <c r="Z828" s="2"/>
      <c r="AA828" s="2"/>
      <c r="AB828" s="2"/>
    </row>
    <row r="829" spans="3:28" ht="12.75" customHeight="1" x14ac:dyDescent="0.25">
      <c r="C829" s="5"/>
      <c r="D829" s="6"/>
      <c r="E829" s="10"/>
      <c r="F829" s="7"/>
      <c r="G829" s="2"/>
      <c r="H829" s="2"/>
      <c r="I829" s="2"/>
      <c r="J829" s="2"/>
      <c r="K829" s="2"/>
      <c r="L829" s="2"/>
      <c r="M829" s="12"/>
      <c r="N829" s="2"/>
      <c r="O829" s="2"/>
      <c r="P829" s="2"/>
      <c r="Q829" s="2"/>
      <c r="R829" s="2"/>
      <c r="S829" s="2"/>
      <c r="T829" s="2"/>
      <c r="U829" s="2"/>
      <c r="V829" s="2"/>
      <c r="W829" s="2"/>
      <c r="X829" s="2"/>
      <c r="Y829" s="2"/>
      <c r="Z829" s="2"/>
      <c r="AA829" s="2"/>
      <c r="AB829" s="2"/>
    </row>
    <row r="830" spans="3:28" ht="12.75" customHeight="1" x14ac:dyDescent="0.25">
      <c r="C830" s="5"/>
      <c r="D830" s="6"/>
      <c r="E830" s="10"/>
      <c r="F830" s="7"/>
      <c r="G830" s="2"/>
      <c r="H830" s="2"/>
      <c r="I830" s="2"/>
      <c r="J830" s="2"/>
      <c r="K830" s="2"/>
      <c r="L830" s="2"/>
      <c r="M830" s="12"/>
      <c r="N830" s="2"/>
      <c r="O830" s="2"/>
      <c r="P830" s="2"/>
      <c r="Q830" s="2"/>
      <c r="R830" s="2"/>
      <c r="S830" s="2"/>
      <c r="T830" s="2"/>
      <c r="U830" s="2"/>
      <c r="V830" s="2"/>
      <c r="W830" s="2"/>
      <c r="X830" s="2"/>
      <c r="Y830" s="2"/>
      <c r="Z830" s="2"/>
      <c r="AA830" s="2"/>
      <c r="AB830" s="2"/>
    </row>
    <row r="831" spans="3:28" ht="12.75" customHeight="1" x14ac:dyDescent="0.25">
      <c r="C831" s="5"/>
      <c r="D831" s="6"/>
      <c r="E831" s="10"/>
      <c r="F831" s="7"/>
      <c r="G831" s="2"/>
      <c r="H831" s="2"/>
      <c r="I831" s="2"/>
      <c r="J831" s="2"/>
      <c r="K831" s="2"/>
      <c r="L831" s="2"/>
      <c r="M831" s="12"/>
      <c r="N831" s="2"/>
      <c r="O831" s="2"/>
      <c r="P831" s="2"/>
      <c r="Q831" s="2"/>
      <c r="R831" s="2"/>
      <c r="S831" s="2"/>
      <c r="T831" s="2"/>
      <c r="U831" s="2"/>
      <c r="V831" s="2"/>
      <c r="W831" s="2"/>
      <c r="X831" s="2"/>
      <c r="Y831" s="2"/>
      <c r="Z831" s="2"/>
      <c r="AA831" s="2"/>
      <c r="AB831" s="2"/>
    </row>
    <row r="832" spans="3:28" ht="12.75" customHeight="1" x14ac:dyDescent="0.25">
      <c r="C832" s="5"/>
      <c r="D832" s="6"/>
      <c r="E832" s="10"/>
      <c r="F832" s="7"/>
      <c r="G832" s="2"/>
      <c r="H832" s="2"/>
      <c r="I832" s="2"/>
      <c r="J832" s="2"/>
      <c r="K832" s="2"/>
      <c r="L832" s="2"/>
      <c r="M832" s="12"/>
      <c r="N832" s="2"/>
      <c r="O832" s="2"/>
      <c r="P832" s="2"/>
      <c r="Q832" s="2"/>
      <c r="R832" s="2"/>
      <c r="S832" s="2"/>
      <c r="T832" s="2"/>
      <c r="U832" s="2"/>
      <c r="V832" s="2"/>
      <c r="W832" s="2"/>
      <c r="X832" s="2"/>
      <c r="Y832" s="2"/>
      <c r="Z832" s="2"/>
      <c r="AA832" s="2"/>
      <c r="AB832" s="2"/>
    </row>
    <row r="833" spans="3:28" ht="12.75" customHeight="1" x14ac:dyDescent="0.25">
      <c r="C833" s="5"/>
      <c r="D833" s="6"/>
      <c r="E833" s="10"/>
      <c r="F833" s="7"/>
      <c r="G833" s="2"/>
      <c r="H833" s="2"/>
      <c r="I833" s="2"/>
      <c r="J833" s="2"/>
      <c r="K833" s="2"/>
      <c r="L833" s="2"/>
      <c r="M833" s="12"/>
      <c r="N833" s="2"/>
      <c r="O833" s="2"/>
      <c r="P833" s="2"/>
      <c r="Q833" s="2"/>
      <c r="R833" s="2"/>
      <c r="S833" s="2"/>
      <c r="T833" s="2"/>
      <c r="U833" s="2"/>
      <c r="V833" s="2"/>
      <c r="W833" s="2"/>
      <c r="X833" s="2"/>
      <c r="Y833" s="2"/>
      <c r="Z833" s="2"/>
      <c r="AA833" s="2"/>
      <c r="AB833" s="2"/>
    </row>
    <row r="834" spans="3:28" ht="12.75" customHeight="1" x14ac:dyDescent="0.25">
      <c r="C834" s="5"/>
      <c r="D834" s="6"/>
      <c r="E834" s="10"/>
      <c r="F834" s="7"/>
      <c r="G834" s="2"/>
      <c r="H834" s="2"/>
      <c r="I834" s="2"/>
      <c r="J834" s="2"/>
      <c r="K834" s="2"/>
      <c r="L834" s="2"/>
      <c r="M834" s="12"/>
      <c r="N834" s="2"/>
      <c r="O834" s="2"/>
      <c r="P834" s="2"/>
      <c r="Q834" s="2"/>
      <c r="R834" s="2"/>
      <c r="S834" s="2"/>
      <c r="T834" s="2"/>
      <c r="U834" s="2"/>
      <c r="V834" s="2"/>
      <c r="W834" s="2"/>
      <c r="X834" s="2"/>
      <c r="Y834" s="2"/>
      <c r="Z834" s="2"/>
      <c r="AA834" s="2"/>
      <c r="AB834" s="2"/>
    </row>
    <row r="835" spans="3:28" ht="12.75" customHeight="1" x14ac:dyDescent="0.25">
      <c r="C835" s="5"/>
      <c r="D835" s="6"/>
      <c r="E835" s="10"/>
      <c r="F835" s="7"/>
      <c r="G835" s="2"/>
      <c r="H835" s="2"/>
      <c r="I835" s="2"/>
      <c r="J835" s="2"/>
      <c r="K835" s="2"/>
      <c r="L835" s="2"/>
      <c r="M835" s="12"/>
      <c r="N835" s="2"/>
      <c r="O835" s="2"/>
      <c r="P835" s="2"/>
      <c r="Q835" s="2"/>
      <c r="R835" s="2"/>
      <c r="S835" s="2"/>
      <c r="T835" s="2"/>
      <c r="U835" s="2"/>
      <c r="V835" s="2"/>
      <c r="W835" s="2"/>
      <c r="X835" s="2"/>
      <c r="Y835" s="2"/>
      <c r="Z835" s="2"/>
      <c r="AA835" s="2"/>
      <c r="AB835" s="2"/>
    </row>
    <row r="836" spans="3:28" ht="12.75" customHeight="1" x14ac:dyDescent="0.25">
      <c r="C836" s="5"/>
      <c r="D836" s="6"/>
      <c r="E836" s="10"/>
      <c r="F836" s="7"/>
      <c r="G836" s="2"/>
      <c r="H836" s="2"/>
      <c r="I836" s="2"/>
      <c r="J836" s="2"/>
      <c r="K836" s="2"/>
      <c r="L836" s="2"/>
      <c r="M836" s="12"/>
      <c r="N836" s="2"/>
      <c r="O836" s="2"/>
      <c r="P836" s="2"/>
      <c r="Q836" s="2"/>
      <c r="R836" s="2"/>
      <c r="S836" s="2"/>
      <c r="T836" s="2"/>
      <c r="U836" s="2"/>
      <c r="V836" s="2"/>
      <c r="W836" s="2"/>
      <c r="X836" s="2"/>
      <c r="Y836" s="2"/>
      <c r="Z836" s="2"/>
      <c r="AA836" s="2"/>
      <c r="AB836" s="2"/>
    </row>
    <row r="837" spans="3:28" ht="12.75" customHeight="1" x14ac:dyDescent="0.25">
      <c r="C837" s="5"/>
      <c r="D837" s="6"/>
      <c r="E837" s="10"/>
      <c r="F837" s="7"/>
      <c r="G837" s="2"/>
      <c r="H837" s="2"/>
      <c r="I837" s="2"/>
      <c r="J837" s="2"/>
      <c r="K837" s="2"/>
      <c r="L837" s="2"/>
      <c r="M837" s="12"/>
      <c r="N837" s="2"/>
      <c r="O837" s="2"/>
      <c r="P837" s="2"/>
      <c r="Q837" s="2"/>
      <c r="R837" s="2"/>
      <c r="S837" s="2"/>
      <c r="T837" s="2"/>
      <c r="U837" s="2"/>
      <c r="V837" s="2"/>
      <c r="W837" s="2"/>
      <c r="X837" s="2"/>
      <c r="Y837" s="2"/>
      <c r="Z837" s="2"/>
      <c r="AA837" s="2"/>
      <c r="AB837" s="2"/>
    </row>
    <row r="838" spans="3:28" ht="12.75" customHeight="1" x14ac:dyDescent="0.25">
      <c r="C838" s="5"/>
      <c r="D838" s="6"/>
      <c r="E838" s="10"/>
      <c r="F838" s="7"/>
      <c r="G838" s="2"/>
      <c r="H838" s="2"/>
      <c r="I838" s="2"/>
      <c r="J838" s="2"/>
      <c r="K838" s="2"/>
      <c r="L838" s="2"/>
      <c r="M838" s="12"/>
      <c r="N838" s="2"/>
      <c r="O838" s="2"/>
      <c r="P838" s="2"/>
      <c r="Q838" s="2"/>
      <c r="R838" s="2"/>
      <c r="S838" s="2"/>
      <c r="T838" s="2"/>
      <c r="U838" s="2"/>
      <c r="V838" s="2"/>
      <c r="W838" s="2"/>
      <c r="X838" s="2"/>
      <c r="Y838" s="2"/>
      <c r="Z838" s="2"/>
      <c r="AA838" s="2"/>
      <c r="AB838" s="2"/>
    </row>
    <row r="839" spans="3:28" ht="12.75" customHeight="1" x14ac:dyDescent="0.25">
      <c r="C839" s="5"/>
      <c r="D839" s="6"/>
      <c r="E839" s="10"/>
      <c r="F839" s="7"/>
      <c r="G839" s="2"/>
      <c r="H839" s="2"/>
      <c r="I839" s="2"/>
      <c r="J839" s="2"/>
      <c r="K839" s="2"/>
      <c r="L839" s="2"/>
      <c r="M839" s="12"/>
      <c r="N839" s="2"/>
      <c r="O839" s="2"/>
      <c r="P839" s="2"/>
      <c r="Q839" s="2"/>
      <c r="R839" s="2"/>
      <c r="S839" s="2"/>
      <c r="T839" s="2"/>
      <c r="U839" s="2"/>
      <c r="V839" s="2"/>
      <c r="W839" s="2"/>
      <c r="X839" s="2"/>
      <c r="Y839" s="2"/>
      <c r="Z839" s="2"/>
      <c r="AA839" s="2"/>
      <c r="AB839" s="2"/>
    </row>
    <row r="840" spans="3:28" ht="12.75" customHeight="1" x14ac:dyDescent="0.25">
      <c r="C840" s="5"/>
      <c r="D840" s="6"/>
      <c r="E840" s="10"/>
      <c r="F840" s="7"/>
      <c r="G840" s="2"/>
      <c r="H840" s="2"/>
      <c r="I840" s="2"/>
      <c r="J840" s="2"/>
      <c r="K840" s="2"/>
      <c r="L840" s="2"/>
      <c r="M840" s="12"/>
      <c r="N840" s="2"/>
      <c r="O840" s="2"/>
      <c r="P840" s="2"/>
      <c r="Q840" s="2"/>
      <c r="R840" s="2"/>
      <c r="S840" s="2"/>
      <c r="T840" s="2"/>
      <c r="U840" s="2"/>
      <c r="V840" s="2"/>
      <c r="W840" s="2"/>
      <c r="X840" s="2"/>
      <c r="Y840" s="2"/>
      <c r="Z840" s="2"/>
      <c r="AA840" s="2"/>
      <c r="AB840" s="2"/>
    </row>
    <row r="841" spans="3:28" ht="12.75" customHeight="1" x14ac:dyDescent="0.25">
      <c r="C841" s="5"/>
      <c r="D841" s="6"/>
      <c r="E841" s="10"/>
      <c r="F841" s="7"/>
      <c r="G841" s="2"/>
      <c r="H841" s="2"/>
      <c r="I841" s="2"/>
      <c r="J841" s="2"/>
      <c r="K841" s="2"/>
      <c r="L841" s="2"/>
      <c r="M841" s="12"/>
      <c r="N841" s="2"/>
      <c r="O841" s="2"/>
      <c r="P841" s="2"/>
      <c r="Q841" s="2"/>
      <c r="R841" s="2"/>
      <c r="S841" s="2"/>
      <c r="T841" s="2"/>
      <c r="U841" s="2"/>
      <c r="V841" s="2"/>
      <c r="W841" s="2"/>
      <c r="X841" s="2"/>
      <c r="Y841" s="2"/>
      <c r="Z841" s="2"/>
      <c r="AA841" s="2"/>
      <c r="AB841" s="2"/>
    </row>
    <row r="842" spans="3:28" ht="12.75" customHeight="1" x14ac:dyDescent="0.25">
      <c r="C842" s="5"/>
      <c r="D842" s="6"/>
      <c r="E842" s="10"/>
      <c r="F842" s="7"/>
      <c r="G842" s="2"/>
      <c r="H842" s="2"/>
      <c r="I842" s="2"/>
      <c r="J842" s="2"/>
      <c r="K842" s="2"/>
      <c r="L842" s="2"/>
      <c r="M842" s="12"/>
      <c r="N842" s="2"/>
      <c r="O842" s="2"/>
      <c r="P842" s="2"/>
      <c r="Q842" s="2"/>
      <c r="R842" s="2"/>
      <c r="S842" s="2"/>
      <c r="T842" s="2"/>
      <c r="U842" s="2"/>
      <c r="V842" s="2"/>
      <c r="W842" s="2"/>
      <c r="X842" s="2"/>
      <c r="Y842" s="2"/>
      <c r="Z842" s="2"/>
      <c r="AA842" s="2"/>
      <c r="AB842" s="2"/>
    </row>
    <row r="843" spans="3:28" ht="12.75" customHeight="1" x14ac:dyDescent="0.25">
      <c r="C843" s="5"/>
      <c r="D843" s="6"/>
      <c r="E843" s="10"/>
      <c r="F843" s="7"/>
      <c r="G843" s="2"/>
      <c r="H843" s="2"/>
      <c r="I843" s="2"/>
      <c r="J843" s="2"/>
      <c r="K843" s="2"/>
      <c r="L843" s="2"/>
      <c r="M843" s="12"/>
      <c r="N843" s="2"/>
      <c r="O843" s="2"/>
      <c r="P843" s="2"/>
      <c r="Q843" s="2"/>
      <c r="R843" s="2"/>
      <c r="S843" s="2"/>
      <c r="T843" s="2"/>
      <c r="U843" s="2"/>
      <c r="V843" s="2"/>
      <c r="W843" s="2"/>
      <c r="X843" s="2"/>
      <c r="Y843" s="2"/>
      <c r="Z843" s="2"/>
      <c r="AA843" s="2"/>
      <c r="AB843" s="2"/>
    </row>
    <row r="844" spans="3:28" ht="12.75" customHeight="1" x14ac:dyDescent="0.25">
      <c r="C844" s="5"/>
      <c r="D844" s="6"/>
      <c r="E844" s="10"/>
      <c r="F844" s="7"/>
      <c r="G844" s="2"/>
      <c r="H844" s="2"/>
      <c r="I844" s="2"/>
      <c r="J844" s="2"/>
      <c r="K844" s="2"/>
      <c r="L844" s="2"/>
      <c r="M844" s="12"/>
      <c r="N844" s="2"/>
      <c r="O844" s="2"/>
      <c r="P844" s="2"/>
      <c r="Q844" s="2"/>
      <c r="R844" s="2"/>
      <c r="S844" s="2"/>
      <c r="T844" s="2"/>
      <c r="U844" s="2"/>
      <c r="V844" s="2"/>
      <c r="W844" s="2"/>
      <c r="X844" s="2"/>
      <c r="Y844" s="2"/>
      <c r="Z844" s="2"/>
      <c r="AA844" s="2"/>
      <c r="AB844" s="2"/>
    </row>
    <row r="845" spans="3:28" ht="12.75" customHeight="1" x14ac:dyDescent="0.25">
      <c r="C845" s="5"/>
      <c r="D845" s="6"/>
      <c r="E845" s="10"/>
      <c r="F845" s="7"/>
      <c r="G845" s="2"/>
      <c r="H845" s="2"/>
      <c r="I845" s="2"/>
      <c r="J845" s="2"/>
      <c r="K845" s="2"/>
      <c r="L845" s="2"/>
      <c r="M845" s="12"/>
      <c r="N845" s="2"/>
      <c r="O845" s="2"/>
      <c r="P845" s="2"/>
      <c r="Q845" s="2"/>
      <c r="R845" s="2"/>
      <c r="S845" s="2"/>
      <c r="T845" s="2"/>
      <c r="U845" s="2"/>
      <c r="V845" s="2"/>
      <c r="W845" s="2"/>
      <c r="X845" s="2"/>
      <c r="Y845" s="2"/>
      <c r="Z845" s="2"/>
      <c r="AA845" s="2"/>
      <c r="AB845" s="2"/>
    </row>
    <row r="846" spans="3:28" ht="12.75" customHeight="1" x14ac:dyDescent="0.25">
      <c r="C846" s="5"/>
      <c r="D846" s="6"/>
      <c r="E846" s="10"/>
      <c r="F846" s="7"/>
      <c r="G846" s="2"/>
      <c r="H846" s="2"/>
      <c r="I846" s="2"/>
      <c r="J846" s="2"/>
      <c r="K846" s="2"/>
      <c r="L846" s="2"/>
      <c r="M846" s="12"/>
      <c r="N846" s="2"/>
      <c r="O846" s="2"/>
      <c r="P846" s="2"/>
      <c r="Q846" s="2"/>
      <c r="R846" s="2"/>
      <c r="S846" s="2"/>
      <c r="T846" s="2"/>
      <c r="U846" s="2"/>
      <c r="V846" s="2"/>
      <c r="W846" s="2"/>
      <c r="X846" s="2"/>
      <c r="Y846" s="2"/>
      <c r="Z846" s="2"/>
      <c r="AA846" s="2"/>
      <c r="AB846" s="2"/>
    </row>
    <row r="847" spans="3:28" ht="12.75" customHeight="1" x14ac:dyDescent="0.25">
      <c r="C847" s="5"/>
      <c r="D847" s="6"/>
      <c r="E847" s="10"/>
      <c r="F847" s="7"/>
      <c r="G847" s="2"/>
      <c r="H847" s="2"/>
      <c r="I847" s="2"/>
      <c r="J847" s="2"/>
      <c r="K847" s="2"/>
      <c r="L847" s="2"/>
      <c r="M847" s="12"/>
      <c r="N847" s="2"/>
      <c r="O847" s="2"/>
      <c r="P847" s="2"/>
      <c r="Q847" s="2"/>
      <c r="R847" s="2"/>
      <c r="S847" s="2"/>
      <c r="T847" s="2"/>
      <c r="U847" s="2"/>
      <c r="V847" s="2"/>
      <c r="W847" s="2"/>
      <c r="X847" s="2"/>
      <c r="Y847" s="2"/>
      <c r="Z847" s="2"/>
      <c r="AA847" s="2"/>
      <c r="AB847" s="2"/>
    </row>
    <row r="848" spans="3:28" ht="12.75" customHeight="1" x14ac:dyDescent="0.25">
      <c r="C848" s="5"/>
      <c r="D848" s="6"/>
      <c r="E848" s="10"/>
      <c r="F848" s="7"/>
      <c r="G848" s="2"/>
      <c r="H848" s="2"/>
      <c r="I848" s="2"/>
      <c r="J848" s="2"/>
      <c r="K848" s="2"/>
      <c r="L848" s="2"/>
      <c r="M848" s="12"/>
      <c r="N848" s="2"/>
      <c r="O848" s="2"/>
      <c r="P848" s="2"/>
      <c r="Q848" s="2"/>
      <c r="R848" s="2"/>
      <c r="S848" s="2"/>
      <c r="T848" s="2"/>
      <c r="U848" s="2"/>
      <c r="V848" s="2"/>
      <c r="W848" s="2"/>
      <c r="X848" s="2"/>
      <c r="Y848" s="2"/>
      <c r="Z848" s="2"/>
      <c r="AA848" s="2"/>
      <c r="AB848" s="2"/>
    </row>
    <row r="849" spans="3:28" ht="12.75" customHeight="1" x14ac:dyDescent="0.25">
      <c r="C849" s="5"/>
      <c r="D849" s="6"/>
      <c r="E849" s="10"/>
      <c r="F849" s="7"/>
      <c r="G849" s="2"/>
      <c r="H849" s="2"/>
      <c r="I849" s="2"/>
      <c r="J849" s="2"/>
      <c r="K849" s="2"/>
      <c r="L849" s="2"/>
      <c r="M849" s="12"/>
      <c r="N849" s="2"/>
      <c r="O849" s="2"/>
      <c r="P849" s="2"/>
      <c r="Q849" s="2"/>
      <c r="R849" s="2"/>
      <c r="S849" s="2"/>
      <c r="T849" s="2"/>
      <c r="U849" s="2"/>
      <c r="V849" s="2"/>
      <c r="W849" s="2"/>
      <c r="X849" s="2"/>
      <c r="Y849" s="2"/>
      <c r="Z849" s="2"/>
      <c r="AA849" s="2"/>
      <c r="AB849" s="2"/>
    </row>
    <row r="850" spans="3:28" ht="12.75" customHeight="1" x14ac:dyDescent="0.25">
      <c r="C850" s="5"/>
      <c r="D850" s="6"/>
      <c r="E850" s="10"/>
      <c r="F850" s="7"/>
      <c r="G850" s="2"/>
      <c r="H850" s="2"/>
      <c r="I850" s="2"/>
      <c r="J850" s="2"/>
      <c r="K850" s="2"/>
      <c r="L850" s="2"/>
      <c r="M850" s="12"/>
      <c r="N850" s="2"/>
      <c r="O850" s="2"/>
      <c r="P850" s="2"/>
      <c r="Q850" s="2"/>
      <c r="R850" s="2"/>
      <c r="S850" s="2"/>
      <c r="T850" s="2"/>
      <c r="U850" s="2"/>
      <c r="V850" s="2"/>
      <c r="W850" s="2"/>
      <c r="X850" s="2"/>
      <c r="Y850" s="2"/>
      <c r="Z850" s="2"/>
      <c r="AA850" s="2"/>
      <c r="AB850" s="2"/>
    </row>
    <row r="851" spans="3:28" ht="12.75" customHeight="1" x14ac:dyDescent="0.25">
      <c r="C851" s="5"/>
      <c r="D851" s="6"/>
      <c r="E851" s="10"/>
      <c r="F851" s="7"/>
      <c r="G851" s="2"/>
      <c r="H851" s="2"/>
      <c r="I851" s="2"/>
      <c r="J851" s="2"/>
      <c r="K851" s="2"/>
      <c r="L851" s="2"/>
      <c r="M851" s="12"/>
      <c r="N851" s="2"/>
      <c r="O851" s="2"/>
      <c r="P851" s="2"/>
      <c r="Q851" s="2"/>
      <c r="R851" s="2"/>
      <c r="S851" s="2"/>
      <c r="T851" s="2"/>
      <c r="U851" s="2"/>
      <c r="V851" s="2"/>
      <c r="W851" s="2"/>
      <c r="X851" s="2"/>
      <c r="Y851" s="2"/>
      <c r="Z851" s="2"/>
      <c r="AA851" s="2"/>
      <c r="AB851" s="2"/>
    </row>
    <row r="852" spans="3:28" ht="12.75" customHeight="1" x14ac:dyDescent="0.25">
      <c r="C852" s="5"/>
      <c r="D852" s="6"/>
      <c r="E852" s="10"/>
      <c r="F852" s="7"/>
      <c r="G852" s="2"/>
      <c r="H852" s="2"/>
      <c r="I852" s="2"/>
      <c r="J852" s="2"/>
      <c r="K852" s="2"/>
      <c r="L852" s="2"/>
      <c r="M852" s="12"/>
      <c r="N852" s="2"/>
      <c r="O852" s="2"/>
      <c r="P852" s="2"/>
      <c r="Q852" s="2"/>
      <c r="R852" s="2"/>
      <c r="S852" s="2"/>
      <c r="T852" s="2"/>
      <c r="U852" s="2"/>
      <c r="V852" s="2"/>
      <c r="W852" s="2"/>
      <c r="X852" s="2"/>
      <c r="Y852" s="2"/>
      <c r="Z852" s="2"/>
      <c r="AA852" s="2"/>
      <c r="AB852" s="2"/>
    </row>
    <row r="853" spans="3:28" ht="12.75" customHeight="1" x14ac:dyDescent="0.25">
      <c r="C853" s="5"/>
      <c r="D853" s="6"/>
      <c r="E853" s="10"/>
      <c r="F853" s="7"/>
      <c r="G853" s="2"/>
      <c r="H853" s="2"/>
      <c r="I853" s="2"/>
      <c r="J853" s="2"/>
      <c r="K853" s="2"/>
      <c r="L853" s="2"/>
      <c r="M853" s="12"/>
      <c r="N853" s="2"/>
      <c r="O853" s="2"/>
      <c r="P853" s="2"/>
      <c r="Q853" s="2"/>
      <c r="R853" s="2"/>
      <c r="S853" s="2"/>
      <c r="T853" s="2"/>
      <c r="U853" s="2"/>
      <c r="V853" s="2"/>
      <c r="W853" s="2"/>
      <c r="X853" s="2"/>
      <c r="Y853" s="2"/>
      <c r="Z853" s="2"/>
      <c r="AA853" s="2"/>
      <c r="AB853" s="2"/>
    </row>
    <row r="854" spans="3:28" ht="12.75" customHeight="1" x14ac:dyDescent="0.25">
      <c r="C854" s="5"/>
      <c r="D854" s="6"/>
      <c r="E854" s="10"/>
      <c r="F854" s="7"/>
      <c r="G854" s="2"/>
      <c r="H854" s="2"/>
      <c r="I854" s="2"/>
      <c r="J854" s="2"/>
      <c r="K854" s="2"/>
      <c r="L854" s="2"/>
      <c r="M854" s="12"/>
      <c r="N854" s="2"/>
      <c r="O854" s="2"/>
      <c r="P854" s="2"/>
      <c r="Q854" s="2"/>
      <c r="R854" s="2"/>
      <c r="S854" s="2"/>
      <c r="T854" s="2"/>
      <c r="U854" s="2"/>
      <c r="V854" s="2"/>
      <c r="W854" s="2"/>
      <c r="X854" s="2"/>
      <c r="Y854" s="2"/>
      <c r="Z854" s="2"/>
      <c r="AA854" s="2"/>
      <c r="AB854" s="2"/>
    </row>
    <row r="855" spans="3:28" ht="12.75" customHeight="1" x14ac:dyDescent="0.25">
      <c r="C855" s="5"/>
      <c r="D855" s="6"/>
      <c r="E855" s="10"/>
      <c r="F855" s="7"/>
      <c r="G855" s="2"/>
      <c r="H855" s="2"/>
      <c r="I855" s="2"/>
      <c r="J855" s="2"/>
      <c r="K855" s="2"/>
      <c r="L855" s="2"/>
      <c r="M855" s="12"/>
      <c r="N855" s="2"/>
      <c r="O855" s="2"/>
      <c r="P855" s="2"/>
      <c r="Q855" s="2"/>
      <c r="R855" s="2"/>
      <c r="S855" s="2"/>
      <c r="T855" s="2"/>
      <c r="U855" s="2"/>
      <c r="V855" s="2"/>
      <c r="W855" s="2"/>
      <c r="X855" s="2"/>
      <c r="Y855" s="2"/>
      <c r="Z855" s="2"/>
      <c r="AA855" s="2"/>
      <c r="AB855" s="2"/>
    </row>
    <row r="856" spans="3:28" ht="12.75" customHeight="1" x14ac:dyDescent="0.25">
      <c r="C856" s="5"/>
      <c r="D856" s="6"/>
      <c r="E856" s="10"/>
      <c r="F856" s="7"/>
      <c r="G856" s="2"/>
      <c r="H856" s="2"/>
      <c r="I856" s="2"/>
      <c r="J856" s="2"/>
      <c r="K856" s="2"/>
      <c r="L856" s="2"/>
      <c r="M856" s="12"/>
      <c r="N856" s="2"/>
      <c r="O856" s="2"/>
      <c r="P856" s="2"/>
      <c r="Q856" s="2"/>
      <c r="R856" s="2"/>
      <c r="S856" s="2"/>
      <c r="T856" s="2"/>
      <c r="U856" s="2"/>
      <c r="V856" s="2"/>
      <c r="W856" s="2"/>
      <c r="X856" s="2"/>
      <c r="Y856" s="2"/>
      <c r="Z856" s="2"/>
      <c r="AA856" s="2"/>
      <c r="AB856" s="2"/>
    </row>
    <row r="857" spans="3:28" ht="12.75" customHeight="1" x14ac:dyDescent="0.25">
      <c r="C857" s="5"/>
      <c r="D857" s="6"/>
      <c r="E857" s="10"/>
      <c r="F857" s="7"/>
      <c r="G857" s="2"/>
      <c r="H857" s="2"/>
      <c r="I857" s="2"/>
      <c r="J857" s="2"/>
      <c r="K857" s="2"/>
      <c r="L857" s="2"/>
      <c r="M857" s="12"/>
      <c r="N857" s="2"/>
      <c r="O857" s="2"/>
      <c r="P857" s="2"/>
      <c r="Q857" s="2"/>
      <c r="R857" s="2"/>
      <c r="S857" s="2"/>
      <c r="T857" s="2"/>
      <c r="U857" s="2"/>
      <c r="V857" s="2"/>
      <c r="W857" s="2"/>
      <c r="X857" s="2"/>
      <c r="Y857" s="2"/>
      <c r="Z857" s="2"/>
      <c r="AA857" s="2"/>
      <c r="AB857" s="2"/>
    </row>
    <row r="858" spans="3:28" ht="12.75" customHeight="1" x14ac:dyDescent="0.25">
      <c r="C858" s="5"/>
      <c r="D858" s="6"/>
      <c r="E858" s="10"/>
      <c r="F858" s="7"/>
      <c r="G858" s="2"/>
      <c r="H858" s="2"/>
      <c r="I858" s="2"/>
      <c r="J858" s="2"/>
      <c r="K858" s="2"/>
      <c r="L858" s="2"/>
      <c r="M858" s="12"/>
      <c r="N858" s="2"/>
      <c r="O858" s="2"/>
      <c r="P858" s="2"/>
      <c r="Q858" s="2"/>
      <c r="R858" s="2"/>
      <c r="S858" s="2"/>
      <c r="T858" s="2"/>
      <c r="U858" s="2"/>
      <c r="V858" s="2"/>
      <c r="W858" s="2"/>
      <c r="X858" s="2"/>
      <c r="Y858" s="2"/>
      <c r="Z858" s="2"/>
      <c r="AA858" s="2"/>
      <c r="AB858" s="2"/>
    </row>
    <row r="859" spans="3:28" ht="12.75" customHeight="1" x14ac:dyDescent="0.25">
      <c r="C859" s="5"/>
      <c r="D859" s="6"/>
      <c r="E859" s="10"/>
      <c r="F859" s="7"/>
      <c r="G859" s="2"/>
      <c r="H859" s="2"/>
      <c r="I859" s="2"/>
      <c r="J859" s="2"/>
      <c r="K859" s="2"/>
      <c r="L859" s="2"/>
      <c r="M859" s="12"/>
      <c r="N859" s="2"/>
      <c r="O859" s="2"/>
      <c r="P859" s="2"/>
      <c r="Q859" s="2"/>
      <c r="R859" s="2"/>
      <c r="S859" s="2"/>
      <c r="T859" s="2"/>
      <c r="U859" s="2"/>
      <c r="V859" s="2"/>
      <c r="W859" s="2"/>
      <c r="X859" s="2"/>
      <c r="Y859" s="2"/>
      <c r="Z859" s="2"/>
      <c r="AA859" s="2"/>
      <c r="AB859" s="2"/>
    </row>
    <row r="860" spans="3:28" ht="12.75" customHeight="1" x14ac:dyDescent="0.25">
      <c r="C860" s="5"/>
      <c r="D860" s="6"/>
      <c r="E860" s="10"/>
      <c r="F860" s="7"/>
      <c r="G860" s="2"/>
      <c r="H860" s="2"/>
      <c r="I860" s="2"/>
      <c r="J860" s="2"/>
      <c r="K860" s="2"/>
      <c r="L860" s="2"/>
      <c r="M860" s="12"/>
      <c r="N860" s="2"/>
      <c r="O860" s="2"/>
      <c r="P860" s="2"/>
      <c r="Q860" s="2"/>
      <c r="R860" s="2"/>
      <c r="S860" s="2"/>
      <c r="T860" s="2"/>
      <c r="U860" s="2"/>
      <c r="V860" s="2"/>
      <c r="W860" s="2"/>
      <c r="X860" s="2"/>
      <c r="Y860" s="2"/>
      <c r="Z860" s="2"/>
      <c r="AA860" s="2"/>
      <c r="AB860" s="2"/>
    </row>
    <row r="861" spans="3:28" ht="12.75" customHeight="1" x14ac:dyDescent="0.25">
      <c r="C861" s="5"/>
      <c r="D861" s="6"/>
      <c r="E861" s="10"/>
      <c r="F861" s="7"/>
      <c r="G861" s="2"/>
      <c r="H861" s="2"/>
      <c r="I861" s="2"/>
      <c r="J861" s="2"/>
      <c r="K861" s="2"/>
      <c r="L861" s="2"/>
      <c r="M861" s="12"/>
      <c r="N861" s="2"/>
      <c r="O861" s="2"/>
      <c r="P861" s="2"/>
      <c r="Q861" s="2"/>
      <c r="R861" s="2"/>
      <c r="S861" s="2"/>
      <c r="T861" s="2"/>
      <c r="U861" s="2"/>
      <c r="V861" s="2"/>
      <c r="W861" s="2"/>
      <c r="X861" s="2"/>
      <c r="Y861" s="2"/>
      <c r="Z861" s="2"/>
      <c r="AA861" s="2"/>
      <c r="AB861" s="2"/>
    </row>
    <row r="862" spans="3:28" ht="12.75" customHeight="1" x14ac:dyDescent="0.25">
      <c r="C862" s="5"/>
      <c r="D862" s="6"/>
      <c r="E862" s="10"/>
      <c r="F862" s="7"/>
      <c r="G862" s="2"/>
      <c r="H862" s="2"/>
      <c r="I862" s="2"/>
      <c r="J862" s="2"/>
      <c r="K862" s="2"/>
      <c r="L862" s="2"/>
      <c r="M862" s="12"/>
      <c r="N862" s="2"/>
      <c r="O862" s="2"/>
      <c r="P862" s="2"/>
      <c r="Q862" s="2"/>
      <c r="R862" s="2"/>
      <c r="S862" s="2"/>
      <c r="T862" s="2"/>
      <c r="U862" s="2"/>
      <c r="V862" s="2"/>
      <c r="W862" s="2"/>
      <c r="X862" s="2"/>
      <c r="Y862" s="2"/>
      <c r="Z862" s="2"/>
      <c r="AA862" s="2"/>
      <c r="AB862" s="2"/>
    </row>
    <row r="863" spans="3:28" ht="12.75" customHeight="1" x14ac:dyDescent="0.25">
      <c r="C863" s="5"/>
      <c r="D863" s="6"/>
      <c r="E863" s="10"/>
      <c r="F863" s="7"/>
      <c r="G863" s="2"/>
      <c r="H863" s="2"/>
      <c r="I863" s="2"/>
      <c r="J863" s="2"/>
      <c r="K863" s="2"/>
      <c r="L863" s="2"/>
      <c r="M863" s="12"/>
      <c r="N863" s="2"/>
      <c r="O863" s="2"/>
      <c r="P863" s="2"/>
      <c r="Q863" s="2"/>
      <c r="R863" s="2"/>
      <c r="S863" s="2"/>
      <c r="T863" s="2"/>
      <c r="U863" s="2"/>
      <c r="V863" s="2"/>
      <c r="W863" s="2"/>
      <c r="X863" s="2"/>
      <c r="Y863" s="2"/>
      <c r="Z863" s="2"/>
      <c r="AA863" s="2"/>
      <c r="AB863" s="2"/>
    </row>
    <row r="864" spans="3:28" ht="12.75" customHeight="1" x14ac:dyDescent="0.25">
      <c r="C864" s="5"/>
      <c r="D864" s="6"/>
      <c r="E864" s="10"/>
      <c r="F864" s="7"/>
      <c r="G864" s="2"/>
      <c r="H864" s="2"/>
      <c r="I864" s="2"/>
      <c r="J864" s="2"/>
      <c r="K864" s="2"/>
      <c r="L864" s="2"/>
      <c r="M864" s="12"/>
      <c r="N864" s="2"/>
      <c r="O864" s="2"/>
      <c r="P864" s="2"/>
      <c r="Q864" s="2"/>
      <c r="R864" s="2"/>
      <c r="S864" s="2"/>
      <c r="T864" s="2"/>
      <c r="U864" s="2"/>
      <c r="V864" s="2"/>
      <c r="W864" s="2"/>
      <c r="X864" s="2"/>
      <c r="Y864" s="2"/>
      <c r="Z864" s="2"/>
      <c r="AA864" s="2"/>
      <c r="AB864" s="2"/>
    </row>
    <row r="865" spans="3:28" ht="12.75" customHeight="1" x14ac:dyDescent="0.25">
      <c r="C865" s="5"/>
      <c r="D865" s="6"/>
      <c r="E865" s="10"/>
      <c r="F865" s="7"/>
      <c r="G865" s="2"/>
      <c r="H865" s="2"/>
      <c r="I865" s="2"/>
      <c r="J865" s="2"/>
      <c r="K865" s="2"/>
      <c r="L865" s="2"/>
      <c r="M865" s="12"/>
      <c r="N865" s="2"/>
      <c r="O865" s="2"/>
      <c r="P865" s="2"/>
      <c r="Q865" s="2"/>
      <c r="R865" s="2"/>
      <c r="S865" s="2"/>
      <c r="T865" s="2"/>
      <c r="U865" s="2"/>
      <c r="V865" s="2"/>
      <c r="W865" s="2"/>
      <c r="X865" s="2"/>
      <c r="Y865" s="2"/>
      <c r="Z865" s="2"/>
      <c r="AA865" s="2"/>
      <c r="AB865" s="2"/>
    </row>
    <row r="866" spans="3:28" ht="12.75" customHeight="1" x14ac:dyDescent="0.25">
      <c r="C866" s="5"/>
      <c r="D866" s="6"/>
      <c r="E866" s="10"/>
      <c r="F866" s="7"/>
      <c r="G866" s="2"/>
      <c r="H866" s="2"/>
      <c r="I866" s="2"/>
      <c r="J866" s="2"/>
      <c r="K866" s="2"/>
      <c r="L866" s="2"/>
      <c r="M866" s="12"/>
      <c r="N866" s="2"/>
      <c r="O866" s="2"/>
      <c r="P866" s="2"/>
      <c r="Q866" s="2"/>
      <c r="R866" s="2"/>
      <c r="S866" s="2"/>
      <c r="T866" s="2"/>
      <c r="U866" s="2"/>
      <c r="V866" s="2"/>
      <c r="W866" s="2"/>
      <c r="X866" s="2"/>
      <c r="Y866" s="2"/>
      <c r="Z866" s="2"/>
      <c r="AA866" s="2"/>
      <c r="AB866" s="2"/>
    </row>
    <row r="867" spans="3:28" ht="12.75" customHeight="1" x14ac:dyDescent="0.25">
      <c r="C867" s="5"/>
      <c r="D867" s="6"/>
      <c r="E867" s="10"/>
      <c r="F867" s="7"/>
      <c r="G867" s="2"/>
      <c r="H867" s="2"/>
      <c r="I867" s="2"/>
      <c r="J867" s="2"/>
      <c r="K867" s="2"/>
      <c r="L867" s="2"/>
      <c r="M867" s="12"/>
      <c r="N867" s="2"/>
      <c r="O867" s="2"/>
      <c r="P867" s="2"/>
      <c r="Q867" s="2"/>
      <c r="R867" s="2"/>
      <c r="S867" s="2"/>
      <c r="T867" s="2"/>
      <c r="U867" s="2"/>
      <c r="V867" s="2"/>
      <c r="W867" s="2"/>
      <c r="X867" s="2"/>
      <c r="Y867" s="2"/>
      <c r="Z867" s="2"/>
      <c r="AA867" s="2"/>
      <c r="AB867" s="2"/>
    </row>
    <row r="868" spans="3:28" ht="12.75" customHeight="1" x14ac:dyDescent="0.25">
      <c r="C868" s="5"/>
      <c r="D868" s="6"/>
      <c r="E868" s="10"/>
      <c r="F868" s="7"/>
      <c r="G868" s="2"/>
      <c r="H868" s="2"/>
      <c r="I868" s="2"/>
      <c r="J868" s="2"/>
      <c r="K868" s="2"/>
      <c r="L868" s="2"/>
      <c r="M868" s="12"/>
      <c r="N868" s="2"/>
      <c r="O868" s="2"/>
      <c r="P868" s="2"/>
      <c r="Q868" s="2"/>
      <c r="R868" s="2"/>
      <c r="S868" s="2"/>
      <c r="T868" s="2"/>
      <c r="U868" s="2"/>
      <c r="V868" s="2"/>
      <c r="W868" s="2"/>
      <c r="X868" s="2"/>
      <c r="Y868" s="2"/>
      <c r="Z868" s="2"/>
      <c r="AA868" s="2"/>
      <c r="AB868" s="2"/>
    </row>
    <row r="869" spans="3:28" ht="12.75" customHeight="1" x14ac:dyDescent="0.25">
      <c r="C869" s="5"/>
      <c r="D869" s="6"/>
      <c r="E869" s="10"/>
      <c r="F869" s="7"/>
      <c r="G869" s="2"/>
      <c r="H869" s="2"/>
      <c r="I869" s="2"/>
      <c r="J869" s="2"/>
      <c r="K869" s="2"/>
      <c r="L869" s="2"/>
      <c r="M869" s="12"/>
      <c r="N869" s="2"/>
      <c r="O869" s="2"/>
      <c r="P869" s="2"/>
      <c r="Q869" s="2"/>
      <c r="R869" s="2"/>
      <c r="S869" s="2"/>
      <c r="T869" s="2"/>
      <c r="U869" s="2"/>
      <c r="V869" s="2"/>
      <c r="W869" s="2"/>
      <c r="X869" s="2"/>
      <c r="Y869" s="2"/>
      <c r="Z869" s="2"/>
      <c r="AA869" s="2"/>
      <c r="AB869" s="2"/>
    </row>
    <row r="870" spans="3:28" ht="12.75" customHeight="1" x14ac:dyDescent="0.25">
      <c r="C870" s="5"/>
      <c r="D870" s="6"/>
      <c r="E870" s="10"/>
      <c r="F870" s="7"/>
      <c r="G870" s="2"/>
      <c r="H870" s="2"/>
      <c r="I870" s="2"/>
      <c r="J870" s="2"/>
      <c r="K870" s="2"/>
      <c r="L870" s="2"/>
      <c r="M870" s="12"/>
      <c r="N870" s="2"/>
      <c r="O870" s="2"/>
      <c r="P870" s="2"/>
      <c r="Q870" s="2"/>
      <c r="R870" s="2"/>
      <c r="S870" s="2"/>
      <c r="T870" s="2"/>
      <c r="U870" s="2"/>
      <c r="V870" s="2"/>
      <c r="W870" s="2"/>
      <c r="X870" s="2"/>
      <c r="Y870" s="2"/>
      <c r="Z870" s="2"/>
      <c r="AA870" s="2"/>
      <c r="AB870" s="2"/>
    </row>
    <row r="871" spans="3:28" ht="12.75" customHeight="1" x14ac:dyDescent="0.25">
      <c r="C871" s="5"/>
      <c r="D871" s="6"/>
      <c r="E871" s="10"/>
      <c r="F871" s="7"/>
      <c r="G871" s="2"/>
      <c r="H871" s="2"/>
      <c r="I871" s="2"/>
      <c r="J871" s="2"/>
      <c r="K871" s="2"/>
      <c r="L871" s="2"/>
      <c r="M871" s="12"/>
      <c r="N871" s="2"/>
      <c r="O871" s="2"/>
      <c r="P871" s="2"/>
      <c r="Q871" s="2"/>
      <c r="R871" s="2"/>
      <c r="S871" s="2"/>
      <c r="T871" s="2"/>
      <c r="U871" s="2"/>
      <c r="V871" s="2"/>
      <c r="W871" s="2"/>
      <c r="X871" s="2"/>
      <c r="Y871" s="2"/>
      <c r="Z871" s="2"/>
      <c r="AA871" s="2"/>
      <c r="AB871" s="2"/>
    </row>
    <row r="872" spans="3:28" ht="12.75" customHeight="1" x14ac:dyDescent="0.25">
      <c r="C872" s="5"/>
      <c r="D872" s="6"/>
      <c r="E872" s="10"/>
      <c r="F872" s="7"/>
      <c r="G872" s="2"/>
      <c r="H872" s="2"/>
      <c r="I872" s="2"/>
      <c r="J872" s="2"/>
      <c r="K872" s="2"/>
      <c r="L872" s="2"/>
      <c r="M872" s="12"/>
      <c r="N872" s="2"/>
      <c r="O872" s="2"/>
      <c r="P872" s="2"/>
      <c r="Q872" s="2"/>
      <c r="R872" s="2"/>
      <c r="S872" s="2"/>
      <c r="T872" s="2"/>
      <c r="U872" s="2"/>
      <c r="V872" s="2"/>
      <c r="W872" s="2"/>
      <c r="X872" s="2"/>
      <c r="Y872" s="2"/>
      <c r="Z872" s="2"/>
      <c r="AA872" s="2"/>
      <c r="AB872" s="2"/>
    </row>
    <row r="873" spans="3:28" ht="12.75" customHeight="1" x14ac:dyDescent="0.25">
      <c r="C873" s="5"/>
      <c r="D873" s="6"/>
      <c r="E873" s="10"/>
      <c r="F873" s="7"/>
      <c r="G873" s="2"/>
      <c r="H873" s="2"/>
      <c r="I873" s="2"/>
      <c r="J873" s="2"/>
      <c r="K873" s="2"/>
      <c r="L873" s="2"/>
      <c r="M873" s="12"/>
      <c r="N873" s="2"/>
      <c r="O873" s="2"/>
      <c r="P873" s="2"/>
      <c r="Q873" s="2"/>
      <c r="R873" s="2"/>
      <c r="S873" s="2"/>
      <c r="T873" s="2"/>
      <c r="U873" s="2"/>
      <c r="V873" s="2"/>
      <c r="W873" s="2"/>
      <c r="X873" s="2"/>
      <c r="Y873" s="2"/>
      <c r="Z873" s="2"/>
      <c r="AA873" s="2"/>
      <c r="AB873" s="2"/>
    </row>
    <row r="874" spans="3:28" ht="12.75" customHeight="1" x14ac:dyDescent="0.25">
      <c r="C874" s="5"/>
      <c r="D874" s="6"/>
      <c r="E874" s="10"/>
      <c r="F874" s="7"/>
      <c r="G874" s="2"/>
      <c r="H874" s="2"/>
      <c r="I874" s="2"/>
      <c r="J874" s="2"/>
      <c r="K874" s="2"/>
      <c r="L874" s="2"/>
      <c r="M874" s="12"/>
      <c r="N874" s="2"/>
      <c r="O874" s="2"/>
      <c r="P874" s="2"/>
      <c r="Q874" s="2"/>
      <c r="R874" s="2"/>
      <c r="S874" s="2"/>
      <c r="T874" s="2"/>
      <c r="U874" s="2"/>
      <c r="V874" s="2"/>
      <c r="W874" s="2"/>
      <c r="X874" s="2"/>
      <c r="Y874" s="2"/>
      <c r="Z874" s="2"/>
      <c r="AA874" s="2"/>
      <c r="AB874" s="2"/>
    </row>
    <row r="875" spans="3:28" ht="12.75" customHeight="1" x14ac:dyDescent="0.25">
      <c r="C875" s="5"/>
      <c r="D875" s="6"/>
      <c r="E875" s="10"/>
      <c r="F875" s="7"/>
      <c r="G875" s="2"/>
      <c r="H875" s="2"/>
      <c r="I875" s="2"/>
      <c r="J875" s="2"/>
      <c r="K875" s="2"/>
      <c r="L875" s="2"/>
      <c r="M875" s="12"/>
      <c r="N875" s="2"/>
      <c r="O875" s="2"/>
      <c r="P875" s="2"/>
      <c r="Q875" s="2"/>
      <c r="R875" s="2"/>
      <c r="S875" s="2"/>
      <c r="T875" s="2"/>
      <c r="U875" s="2"/>
      <c r="V875" s="2"/>
      <c r="W875" s="2"/>
      <c r="X875" s="2"/>
      <c r="Y875" s="2"/>
      <c r="Z875" s="2"/>
      <c r="AA875" s="2"/>
      <c r="AB875" s="2"/>
    </row>
    <row r="876" spans="3:28" ht="12.75" customHeight="1" x14ac:dyDescent="0.25">
      <c r="C876" s="5"/>
      <c r="D876" s="6"/>
      <c r="E876" s="10"/>
      <c r="F876" s="7"/>
      <c r="G876" s="2"/>
      <c r="H876" s="2"/>
      <c r="I876" s="2"/>
      <c r="J876" s="2"/>
      <c r="K876" s="2"/>
      <c r="L876" s="2"/>
      <c r="M876" s="12"/>
      <c r="N876" s="2"/>
      <c r="O876" s="2"/>
      <c r="P876" s="2"/>
      <c r="Q876" s="2"/>
      <c r="R876" s="2"/>
      <c r="S876" s="2"/>
      <c r="T876" s="2"/>
      <c r="U876" s="2"/>
      <c r="V876" s="2"/>
      <c r="W876" s="2"/>
      <c r="X876" s="2"/>
      <c r="Y876" s="2"/>
      <c r="Z876" s="2"/>
      <c r="AA876" s="2"/>
      <c r="AB876" s="2"/>
    </row>
    <row r="877" spans="3:28" ht="12.75" customHeight="1" x14ac:dyDescent="0.25">
      <c r="C877" s="5"/>
      <c r="D877" s="6"/>
      <c r="E877" s="10"/>
      <c r="F877" s="7"/>
      <c r="G877" s="2"/>
      <c r="H877" s="2"/>
      <c r="I877" s="2"/>
      <c r="J877" s="2"/>
      <c r="K877" s="2"/>
      <c r="L877" s="2"/>
      <c r="M877" s="12"/>
      <c r="N877" s="2"/>
      <c r="O877" s="2"/>
      <c r="P877" s="2"/>
      <c r="Q877" s="2"/>
      <c r="R877" s="2"/>
      <c r="S877" s="2"/>
      <c r="T877" s="2"/>
      <c r="U877" s="2"/>
      <c r="V877" s="2"/>
      <c r="W877" s="2"/>
      <c r="X877" s="2"/>
      <c r="Y877" s="2"/>
      <c r="Z877" s="2"/>
      <c r="AA877" s="2"/>
      <c r="AB877" s="2"/>
    </row>
    <row r="878" spans="3:28" ht="12.75" customHeight="1" x14ac:dyDescent="0.25">
      <c r="C878" s="5"/>
      <c r="D878" s="6"/>
      <c r="E878" s="10"/>
      <c r="F878" s="7"/>
      <c r="G878" s="2"/>
      <c r="H878" s="2"/>
      <c r="I878" s="2"/>
      <c r="J878" s="2"/>
      <c r="K878" s="2"/>
      <c r="L878" s="2"/>
      <c r="M878" s="12"/>
      <c r="N878" s="2"/>
      <c r="O878" s="2"/>
      <c r="P878" s="2"/>
      <c r="Q878" s="2"/>
      <c r="R878" s="2"/>
      <c r="S878" s="2"/>
      <c r="T878" s="2"/>
      <c r="U878" s="2"/>
      <c r="V878" s="2"/>
      <c r="W878" s="2"/>
      <c r="X878" s="2"/>
      <c r="Y878" s="2"/>
      <c r="Z878" s="2"/>
      <c r="AA878" s="2"/>
      <c r="AB878" s="2"/>
    </row>
    <row r="879" spans="3:28" ht="12.75" customHeight="1" x14ac:dyDescent="0.25">
      <c r="C879" s="5"/>
      <c r="D879" s="6"/>
      <c r="E879" s="10"/>
      <c r="F879" s="7"/>
      <c r="G879" s="2"/>
      <c r="H879" s="2"/>
      <c r="I879" s="2"/>
      <c r="J879" s="2"/>
      <c r="K879" s="2"/>
      <c r="L879" s="2"/>
      <c r="M879" s="12"/>
      <c r="N879" s="2"/>
      <c r="O879" s="2"/>
      <c r="P879" s="2"/>
      <c r="Q879" s="2"/>
      <c r="R879" s="2"/>
      <c r="S879" s="2"/>
      <c r="T879" s="2"/>
      <c r="U879" s="2"/>
      <c r="V879" s="2"/>
      <c r="W879" s="2"/>
      <c r="X879" s="2"/>
      <c r="Y879" s="2"/>
      <c r="Z879" s="2"/>
      <c r="AA879" s="2"/>
      <c r="AB879" s="2"/>
    </row>
    <row r="880" spans="3:28" ht="12.75" customHeight="1" x14ac:dyDescent="0.25">
      <c r="C880" s="5"/>
      <c r="D880" s="6"/>
      <c r="E880" s="10"/>
      <c r="F880" s="7"/>
      <c r="G880" s="2"/>
      <c r="H880" s="2"/>
      <c r="I880" s="2"/>
      <c r="J880" s="2"/>
      <c r="K880" s="2"/>
      <c r="L880" s="2"/>
      <c r="M880" s="12"/>
      <c r="N880" s="2"/>
      <c r="O880" s="2"/>
      <c r="P880" s="2"/>
      <c r="Q880" s="2"/>
      <c r="R880" s="2"/>
      <c r="S880" s="2"/>
      <c r="T880" s="2"/>
      <c r="U880" s="2"/>
      <c r="V880" s="2"/>
      <c r="W880" s="2"/>
      <c r="X880" s="2"/>
      <c r="Y880" s="2"/>
      <c r="Z880" s="2"/>
      <c r="AA880" s="2"/>
      <c r="AB880" s="2"/>
    </row>
    <row r="881" spans="3:28" ht="12.75" customHeight="1" x14ac:dyDescent="0.25">
      <c r="C881" s="5"/>
      <c r="D881" s="6"/>
      <c r="E881" s="10"/>
      <c r="F881" s="7"/>
      <c r="G881" s="2"/>
      <c r="H881" s="2"/>
      <c r="I881" s="2"/>
      <c r="J881" s="2"/>
      <c r="K881" s="2"/>
      <c r="L881" s="2"/>
      <c r="M881" s="12"/>
      <c r="N881" s="2"/>
      <c r="O881" s="2"/>
      <c r="P881" s="2"/>
      <c r="Q881" s="2"/>
      <c r="R881" s="2"/>
      <c r="S881" s="2"/>
      <c r="T881" s="2"/>
      <c r="U881" s="2"/>
      <c r="V881" s="2"/>
      <c r="W881" s="2"/>
      <c r="X881" s="2"/>
      <c r="Y881" s="2"/>
      <c r="Z881" s="2"/>
      <c r="AA881" s="2"/>
      <c r="AB881" s="2"/>
    </row>
    <row r="882" spans="3:28" ht="12.75" customHeight="1" x14ac:dyDescent="0.25">
      <c r="C882" s="5"/>
      <c r="D882" s="6"/>
      <c r="E882" s="10"/>
      <c r="F882" s="7"/>
      <c r="G882" s="2"/>
      <c r="H882" s="2"/>
      <c r="I882" s="2"/>
      <c r="J882" s="2"/>
      <c r="K882" s="2"/>
      <c r="L882" s="2"/>
      <c r="M882" s="12"/>
      <c r="N882" s="2"/>
      <c r="O882" s="2"/>
      <c r="P882" s="2"/>
      <c r="Q882" s="2"/>
      <c r="R882" s="2"/>
      <c r="S882" s="2"/>
      <c r="T882" s="2"/>
      <c r="U882" s="2"/>
      <c r="V882" s="2"/>
      <c r="W882" s="2"/>
      <c r="X882" s="2"/>
      <c r="Y882" s="2"/>
      <c r="Z882" s="2"/>
      <c r="AA882" s="2"/>
      <c r="AB882" s="2"/>
    </row>
    <row r="883" spans="3:28" ht="12.75" customHeight="1" x14ac:dyDescent="0.25">
      <c r="C883" s="5"/>
      <c r="D883" s="6"/>
      <c r="E883" s="10"/>
      <c r="F883" s="7"/>
      <c r="G883" s="2"/>
      <c r="H883" s="2"/>
      <c r="I883" s="2"/>
      <c r="J883" s="2"/>
      <c r="K883" s="2"/>
      <c r="L883" s="2"/>
      <c r="M883" s="12"/>
      <c r="N883" s="2"/>
      <c r="O883" s="2"/>
      <c r="P883" s="2"/>
      <c r="Q883" s="2"/>
      <c r="R883" s="2"/>
      <c r="S883" s="2"/>
      <c r="T883" s="2"/>
      <c r="U883" s="2"/>
      <c r="V883" s="2"/>
      <c r="W883" s="2"/>
      <c r="X883" s="2"/>
      <c r="Y883" s="2"/>
      <c r="Z883" s="2"/>
      <c r="AA883" s="2"/>
      <c r="AB883" s="2"/>
    </row>
    <row r="884" spans="3:28" ht="12.75" customHeight="1" x14ac:dyDescent="0.25">
      <c r="C884" s="5"/>
      <c r="D884" s="6"/>
      <c r="E884" s="10"/>
      <c r="F884" s="7"/>
      <c r="G884" s="2"/>
      <c r="H884" s="2"/>
      <c r="I884" s="2"/>
      <c r="J884" s="2"/>
      <c r="K884" s="2"/>
      <c r="L884" s="2"/>
      <c r="M884" s="12"/>
      <c r="N884" s="2"/>
      <c r="O884" s="2"/>
      <c r="P884" s="2"/>
      <c r="Q884" s="2"/>
      <c r="R884" s="2"/>
      <c r="S884" s="2"/>
      <c r="T884" s="2"/>
      <c r="U884" s="2"/>
      <c r="V884" s="2"/>
      <c r="W884" s="2"/>
      <c r="X884" s="2"/>
      <c r="Y884" s="2"/>
      <c r="Z884" s="2"/>
      <c r="AA884" s="2"/>
      <c r="AB884" s="2"/>
    </row>
    <row r="885" spans="3:28" ht="12.75" customHeight="1" x14ac:dyDescent="0.25">
      <c r="C885" s="5"/>
      <c r="D885" s="6"/>
      <c r="E885" s="10"/>
      <c r="F885" s="7"/>
      <c r="G885" s="2"/>
      <c r="H885" s="2"/>
      <c r="I885" s="2"/>
      <c r="J885" s="2"/>
      <c r="K885" s="2"/>
      <c r="L885" s="2"/>
      <c r="M885" s="12"/>
      <c r="N885" s="2"/>
      <c r="O885" s="2"/>
      <c r="P885" s="2"/>
      <c r="Q885" s="2"/>
      <c r="R885" s="2"/>
      <c r="S885" s="2"/>
      <c r="T885" s="2"/>
      <c r="U885" s="2"/>
      <c r="V885" s="2"/>
      <c r="W885" s="2"/>
      <c r="X885" s="2"/>
      <c r="Y885" s="2"/>
      <c r="Z885" s="2"/>
      <c r="AA885" s="2"/>
      <c r="AB885" s="2"/>
    </row>
    <row r="886" spans="3:28" ht="12.75" customHeight="1" x14ac:dyDescent="0.25">
      <c r="C886" s="5"/>
      <c r="D886" s="6"/>
      <c r="E886" s="10"/>
      <c r="F886" s="7"/>
      <c r="G886" s="2"/>
      <c r="H886" s="2"/>
      <c r="I886" s="2"/>
      <c r="J886" s="2"/>
      <c r="K886" s="2"/>
      <c r="L886" s="2"/>
      <c r="M886" s="12"/>
      <c r="N886" s="2"/>
      <c r="O886" s="2"/>
      <c r="P886" s="2"/>
      <c r="Q886" s="2"/>
      <c r="R886" s="2"/>
      <c r="S886" s="2"/>
      <c r="T886" s="2"/>
      <c r="U886" s="2"/>
      <c r="V886" s="2"/>
      <c r="W886" s="2"/>
      <c r="X886" s="2"/>
      <c r="Y886" s="2"/>
      <c r="Z886" s="2"/>
      <c r="AA886" s="2"/>
      <c r="AB886" s="2"/>
    </row>
    <row r="887" spans="3:28" ht="12.75" customHeight="1" x14ac:dyDescent="0.25">
      <c r="C887" s="5"/>
      <c r="D887" s="6"/>
      <c r="E887" s="10"/>
      <c r="F887" s="7"/>
      <c r="G887" s="2"/>
      <c r="H887" s="2"/>
      <c r="I887" s="2"/>
      <c r="J887" s="2"/>
      <c r="K887" s="2"/>
      <c r="L887" s="2"/>
      <c r="M887" s="12"/>
      <c r="N887" s="2"/>
      <c r="O887" s="2"/>
      <c r="P887" s="2"/>
      <c r="Q887" s="2"/>
      <c r="R887" s="2"/>
      <c r="S887" s="2"/>
      <c r="T887" s="2"/>
      <c r="U887" s="2"/>
      <c r="V887" s="2"/>
      <c r="W887" s="2"/>
      <c r="X887" s="2"/>
      <c r="Y887" s="2"/>
      <c r="Z887" s="2"/>
      <c r="AA887" s="2"/>
      <c r="AB887" s="2"/>
    </row>
    <row r="888" spans="3:28" ht="12.75" customHeight="1" x14ac:dyDescent="0.25">
      <c r="C888" s="5"/>
      <c r="D888" s="6"/>
      <c r="E888" s="10"/>
      <c r="F888" s="7"/>
      <c r="G888" s="2"/>
      <c r="H888" s="2"/>
      <c r="I888" s="2"/>
      <c r="J888" s="2"/>
      <c r="K888" s="2"/>
      <c r="L888" s="2"/>
      <c r="M888" s="12"/>
      <c r="N888" s="2"/>
      <c r="O888" s="2"/>
      <c r="P888" s="2"/>
      <c r="Q888" s="2"/>
      <c r="R888" s="2"/>
      <c r="S888" s="2"/>
      <c r="T888" s="2"/>
      <c r="U888" s="2"/>
      <c r="V888" s="2"/>
      <c r="W888" s="2"/>
      <c r="X888" s="2"/>
      <c r="Y888" s="2"/>
      <c r="Z888" s="2"/>
      <c r="AA888" s="2"/>
      <c r="AB888" s="2"/>
    </row>
    <row r="889" spans="3:28" ht="12.75" customHeight="1" x14ac:dyDescent="0.25">
      <c r="C889" s="5"/>
      <c r="D889" s="6"/>
      <c r="E889" s="10"/>
      <c r="F889" s="7"/>
      <c r="G889" s="2"/>
      <c r="H889" s="2"/>
      <c r="I889" s="2"/>
      <c r="J889" s="2"/>
      <c r="K889" s="2"/>
      <c r="L889" s="2"/>
      <c r="M889" s="12"/>
      <c r="N889" s="2"/>
      <c r="O889" s="2"/>
      <c r="P889" s="2"/>
      <c r="Q889" s="2"/>
      <c r="R889" s="2"/>
      <c r="S889" s="2"/>
      <c r="T889" s="2"/>
      <c r="U889" s="2"/>
      <c r="V889" s="2"/>
      <c r="W889" s="2"/>
      <c r="X889" s="2"/>
      <c r="Y889" s="2"/>
      <c r="Z889" s="2"/>
      <c r="AA889" s="2"/>
      <c r="AB889" s="2"/>
    </row>
    <row r="890" spans="3:28" ht="12.75" customHeight="1" x14ac:dyDescent="0.25">
      <c r="C890" s="5"/>
      <c r="D890" s="6"/>
      <c r="E890" s="10"/>
      <c r="F890" s="7"/>
      <c r="G890" s="2"/>
      <c r="H890" s="2"/>
      <c r="I890" s="2"/>
      <c r="J890" s="2"/>
      <c r="K890" s="2"/>
      <c r="L890" s="2"/>
      <c r="M890" s="12"/>
      <c r="N890" s="2"/>
      <c r="O890" s="2"/>
      <c r="P890" s="2"/>
      <c r="Q890" s="2"/>
      <c r="R890" s="2"/>
      <c r="S890" s="2"/>
      <c r="T890" s="2"/>
      <c r="U890" s="2"/>
      <c r="V890" s="2"/>
      <c r="W890" s="2"/>
      <c r="X890" s="2"/>
      <c r="Y890" s="2"/>
      <c r="Z890" s="2"/>
      <c r="AA890" s="2"/>
      <c r="AB890" s="2"/>
    </row>
    <row r="891" spans="3:28" ht="12.75" customHeight="1" x14ac:dyDescent="0.25">
      <c r="C891" s="5"/>
      <c r="D891" s="6"/>
      <c r="E891" s="10"/>
      <c r="F891" s="7"/>
      <c r="G891" s="2"/>
      <c r="H891" s="2"/>
      <c r="I891" s="2"/>
      <c r="J891" s="2"/>
      <c r="K891" s="2"/>
      <c r="L891" s="2"/>
      <c r="M891" s="12"/>
      <c r="N891" s="2"/>
      <c r="O891" s="2"/>
      <c r="P891" s="2"/>
      <c r="Q891" s="2"/>
      <c r="R891" s="2"/>
      <c r="S891" s="2"/>
      <c r="T891" s="2"/>
      <c r="U891" s="2"/>
      <c r="V891" s="2"/>
      <c r="W891" s="2"/>
      <c r="X891" s="2"/>
      <c r="Y891" s="2"/>
      <c r="Z891" s="2"/>
      <c r="AA891" s="2"/>
      <c r="AB891" s="2"/>
    </row>
    <row r="892" spans="3:28" ht="12.75" customHeight="1" x14ac:dyDescent="0.25">
      <c r="C892" s="5"/>
      <c r="D892" s="6"/>
      <c r="E892" s="10"/>
      <c r="F892" s="7"/>
      <c r="G892" s="2"/>
      <c r="H892" s="2"/>
      <c r="I892" s="2"/>
      <c r="J892" s="2"/>
      <c r="K892" s="2"/>
      <c r="L892" s="2"/>
      <c r="M892" s="12"/>
      <c r="N892" s="2"/>
      <c r="O892" s="2"/>
      <c r="P892" s="2"/>
      <c r="Q892" s="2"/>
      <c r="R892" s="2"/>
      <c r="S892" s="2"/>
      <c r="T892" s="2"/>
      <c r="U892" s="2"/>
      <c r="V892" s="2"/>
      <c r="W892" s="2"/>
      <c r="X892" s="2"/>
      <c r="Y892" s="2"/>
      <c r="Z892" s="2"/>
      <c r="AA892" s="2"/>
      <c r="AB892" s="2"/>
    </row>
    <row r="893" spans="3:28" ht="12.75" customHeight="1" x14ac:dyDescent="0.25">
      <c r="C893" s="5"/>
      <c r="D893" s="6"/>
      <c r="E893" s="10"/>
      <c r="F893" s="7"/>
      <c r="G893" s="2"/>
      <c r="H893" s="2"/>
      <c r="I893" s="2"/>
      <c r="J893" s="2"/>
      <c r="K893" s="2"/>
      <c r="L893" s="2"/>
      <c r="M893" s="12"/>
      <c r="N893" s="2"/>
      <c r="O893" s="2"/>
      <c r="P893" s="2"/>
      <c r="Q893" s="2"/>
      <c r="R893" s="2"/>
      <c r="S893" s="2"/>
      <c r="T893" s="2"/>
      <c r="U893" s="2"/>
      <c r="V893" s="2"/>
      <c r="W893" s="2"/>
      <c r="X893" s="2"/>
      <c r="Y893" s="2"/>
      <c r="Z893" s="2"/>
      <c r="AA893" s="2"/>
      <c r="AB893" s="2"/>
    </row>
    <row r="894" spans="3:28" ht="12.75" customHeight="1" x14ac:dyDescent="0.25">
      <c r="C894" s="5"/>
      <c r="D894" s="6"/>
      <c r="E894" s="10"/>
      <c r="F894" s="7"/>
      <c r="G894" s="2"/>
      <c r="H894" s="2"/>
      <c r="I894" s="2"/>
      <c r="J894" s="2"/>
      <c r="K894" s="2"/>
      <c r="L894" s="2"/>
      <c r="M894" s="12"/>
      <c r="N894" s="2"/>
      <c r="O894" s="2"/>
      <c r="P894" s="2"/>
      <c r="Q894" s="2"/>
      <c r="R894" s="2"/>
      <c r="S894" s="2"/>
      <c r="T894" s="2"/>
      <c r="U894" s="2"/>
      <c r="V894" s="2"/>
      <c r="W894" s="2"/>
      <c r="X894" s="2"/>
      <c r="Y894" s="2"/>
      <c r="Z894" s="2"/>
      <c r="AA894" s="2"/>
      <c r="AB894" s="2"/>
    </row>
    <row r="895" spans="3:28" ht="12.75" customHeight="1" x14ac:dyDescent="0.25">
      <c r="C895" s="5"/>
      <c r="D895" s="6"/>
      <c r="E895" s="10"/>
      <c r="F895" s="7"/>
      <c r="G895" s="2"/>
      <c r="H895" s="2"/>
      <c r="I895" s="2"/>
      <c r="J895" s="2"/>
      <c r="K895" s="2"/>
      <c r="L895" s="2"/>
      <c r="M895" s="12"/>
      <c r="N895" s="2"/>
      <c r="O895" s="2"/>
      <c r="P895" s="2"/>
      <c r="Q895" s="2"/>
      <c r="R895" s="2"/>
      <c r="S895" s="2"/>
      <c r="T895" s="2"/>
      <c r="U895" s="2"/>
      <c r="V895" s="2"/>
      <c r="W895" s="2"/>
      <c r="X895" s="2"/>
      <c r="Y895" s="2"/>
      <c r="Z895" s="2"/>
      <c r="AA895" s="2"/>
      <c r="AB895" s="2"/>
    </row>
    <row r="896" spans="3:28" ht="12.75" customHeight="1" x14ac:dyDescent="0.25">
      <c r="C896" s="5"/>
      <c r="D896" s="6"/>
      <c r="E896" s="10"/>
      <c r="F896" s="7"/>
      <c r="G896" s="2"/>
      <c r="H896" s="2"/>
      <c r="I896" s="2"/>
      <c r="J896" s="2"/>
      <c r="K896" s="2"/>
      <c r="L896" s="2"/>
      <c r="M896" s="12"/>
      <c r="N896" s="2"/>
      <c r="O896" s="2"/>
      <c r="P896" s="2"/>
      <c r="Q896" s="2"/>
      <c r="R896" s="2"/>
      <c r="S896" s="2"/>
      <c r="T896" s="2"/>
      <c r="U896" s="2"/>
      <c r="V896" s="2"/>
      <c r="W896" s="2"/>
      <c r="X896" s="2"/>
      <c r="Y896" s="2"/>
      <c r="Z896" s="2"/>
      <c r="AA896" s="2"/>
      <c r="AB896" s="2"/>
    </row>
    <row r="897" spans="3:28" ht="12.75" customHeight="1" x14ac:dyDescent="0.25">
      <c r="C897" s="5"/>
      <c r="D897" s="6"/>
      <c r="E897" s="10"/>
      <c r="F897" s="7"/>
      <c r="G897" s="2"/>
      <c r="H897" s="2"/>
      <c r="I897" s="2"/>
      <c r="J897" s="2"/>
      <c r="K897" s="2"/>
      <c r="L897" s="2"/>
      <c r="M897" s="12"/>
      <c r="N897" s="2"/>
      <c r="O897" s="2"/>
      <c r="P897" s="2"/>
      <c r="Q897" s="2"/>
      <c r="R897" s="2"/>
      <c r="S897" s="2"/>
      <c r="T897" s="2"/>
      <c r="U897" s="2"/>
      <c r="V897" s="2"/>
      <c r="W897" s="2"/>
      <c r="X897" s="2"/>
      <c r="Y897" s="2"/>
      <c r="Z897" s="2"/>
      <c r="AA897" s="2"/>
      <c r="AB897" s="2"/>
    </row>
    <row r="898" spans="3:28" ht="12.75" customHeight="1" x14ac:dyDescent="0.25">
      <c r="C898" s="5"/>
      <c r="D898" s="6"/>
      <c r="E898" s="10"/>
      <c r="F898" s="7"/>
      <c r="G898" s="2"/>
      <c r="H898" s="2"/>
      <c r="I898" s="2"/>
      <c r="J898" s="2"/>
      <c r="K898" s="2"/>
      <c r="L898" s="2"/>
      <c r="M898" s="12"/>
      <c r="N898" s="2"/>
      <c r="O898" s="2"/>
      <c r="P898" s="2"/>
      <c r="Q898" s="2"/>
      <c r="R898" s="2"/>
      <c r="S898" s="2"/>
      <c r="T898" s="2"/>
      <c r="U898" s="2"/>
      <c r="V898" s="2"/>
      <c r="W898" s="2"/>
      <c r="X898" s="2"/>
      <c r="Y898" s="2"/>
      <c r="Z898" s="2"/>
      <c r="AA898" s="2"/>
      <c r="AB898" s="2"/>
    </row>
    <row r="899" spans="3:28" ht="12.75" customHeight="1" x14ac:dyDescent="0.25">
      <c r="C899" s="5"/>
      <c r="D899" s="6"/>
      <c r="E899" s="10"/>
      <c r="F899" s="7"/>
      <c r="G899" s="2"/>
      <c r="H899" s="2"/>
      <c r="I899" s="2"/>
      <c r="J899" s="2"/>
      <c r="K899" s="2"/>
      <c r="L899" s="2"/>
      <c r="M899" s="12"/>
      <c r="N899" s="2"/>
      <c r="O899" s="2"/>
      <c r="P899" s="2"/>
      <c r="Q899" s="2"/>
      <c r="R899" s="2"/>
      <c r="S899" s="2"/>
      <c r="T899" s="2"/>
      <c r="U899" s="2"/>
      <c r="V899" s="2"/>
      <c r="W899" s="2"/>
      <c r="X899" s="2"/>
      <c r="Y899" s="2"/>
      <c r="Z899" s="2"/>
      <c r="AA899" s="2"/>
      <c r="AB899" s="2"/>
    </row>
    <row r="900" spans="3:28" ht="12.75" customHeight="1" x14ac:dyDescent="0.25">
      <c r="C900" s="5"/>
      <c r="D900" s="6"/>
      <c r="E900" s="10"/>
      <c r="F900" s="7"/>
      <c r="G900" s="2"/>
      <c r="H900" s="2"/>
      <c r="I900" s="2"/>
      <c r="J900" s="2"/>
      <c r="K900" s="2"/>
      <c r="L900" s="2"/>
      <c r="M900" s="12"/>
      <c r="N900" s="2"/>
      <c r="O900" s="2"/>
      <c r="P900" s="2"/>
      <c r="Q900" s="2"/>
      <c r="R900" s="2"/>
      <c r="S900" s="2"/>
      <c r="T900" s="2"/>
      <c r="U900" s="2"/>
      <c r="V900" s="2"/>
      <c r="W900" s="2"/>
      <c r="X900" s="2"/>
      <c r="Y900" s="2"/>
      <c r="Z900" s="2"/>
      <c r="AA900" s="2"/>
      <c r="AB900" s="2"/>
    </row>
    <row r="901" spans="3:28" ht="12.75" customHeight="1" x14ac:dyDescent="0.25">
      <c r="C901" s="5"/>
      <c r="D901" s="6"/>
      <c r="E901" s="10"/>
      <c r="F901" s="7"/>
      <c r="G901" s="2"/>
      <c r="H901" s="2"/>
      <c r="I901" s="2"/>
      <c r="J901" s="2"/>
      <c r="K901" s="2"/>
      <c r="L901" s="2"/>
      <c r="M901" s="12"/>
      <c r="N901" s="2"/>
      <c r="O901" s="2"/>
      <c r="P901" s="2"/>
      <c r="Q901" s="2"/>
      <c r="R901" s="2"/>
      <c r="S901" s="2"/>
      <c r="T901" s="2"/>
      <c r="U901" s="2"/>
      <c r="V901" s="2"/>
      <c r="W901" s="2"/>
      <c r="X901" s="2"/>
      <c r="Y901" s="2"/>
      <c r="Z901" s="2"/>
      <c r="AA901" s="2"/>
      <c r="AB901" s="2"/>
    </row>
    <row r="902" spans="3:28" ht="12.75" customHeight="1" x14ac:dyDescent="0.25">
      <c r="C902" s="5"/>
      <c r="D902" s="6"/>
      <c r="E902" s="10"/>
      <c r="F902" s="7"/>
      <c r="G902" s="2"/>
      <c r="H902" s="2"/>
      <c r="I902" s="2"/>
      <c r="J902" s="2"/>
      <c r="K902" s="2"/>
      <c r="L902" s="2"/>
      <c r="M902" s="12"/>
      <c r="N902" s="2"/>
      <c r="O902" s="2"/>
      <c r="P902" s="2"/>
      <c r="Q902" s="2"/>
      <c r="R902" s="2"/>
      <c r="S902" s="2"/>
      <c r="T902" s="2"/>
      <c r="U902" s="2"/>
      <c r="V902" s="2"/>
      <c r="W902" s="2"/>
      <c r="X902" s="2"/>
      <c r="Y902" s="2"/>
      <c r="Z902" s="2"/>
      <c r="AA902" s="2"/>
      <c r="AB902" s="2"/>
    </row>
    <row r="903" spans="3:28" ht="12.75" customHeight="1" x14ac:dyDescent="0.25">
      <c r="C903" s="5"/>
      <c r="D903" s="6"/>
      <c r="E903" s="10"/>
      <c r="F903" s="7"/>
      <c r="G903" s="2"/>
      <c r="H903" s="2"/>
      <c r="I903" s="2"/>
      <c r="J903" s="2"/>
      <c r="K903" s="2"/>
      <c r="L903" s="2"/>
      <c r="M903" s="12"/>
      <c r="N903" s="2"/>
      <c r="O903" s="2"/>
      <c r="P903" s="2"/>
      <c r="Q903" s="2"/>
      <c r="R903" s="2"/>
      <c r="S903" s="2"/>
      <c r="T903" s="2"/>
      <c r="U903" s="2"/>
      <c r="V903" s="2"/>
      <c r="W903" s="2"/>
      <c r="X903" s="2"/>
      <c r="Y903" s="2"/>
      <c r="Z903" s="2"/>
      <c r="AA903" s="2"/>
      <c r="AB903" s="2"/>
    </row>
    <row r="904" spans="3:28" ht="12.75" customHeight="1" x14ac:dyDescent="0.25">
      <c r="C904" s="5"/>
      <c r="D904" s="6"/>
      <c r="E904" s="10"/>
      <c r="F904" s="7"/>
      <c r="G904" s="2"/>
      <c r="H904" s="2"/>
      <c r="I904" s="2"/>
      <c r="J904" s="2"/>
      <c r="K904" s="2"/>
      <c r="L904" s="2"/>
      <c r="M904" s="12"/>
      <c r="N904" s="2"/>
      <c r="O904" s="2"/>
      <c r="P904" s="2"/>
      <c r="Q904" s="2"/>
      <c r="R904" s="2"/>
      <c r="S904" s="2"/>
      <c r="T904" s="2"/>
      <c r="U904" s="2"/>
      <c r="V904" s="2"/>
      <c r="W904" s="2"/>
      <c r="X904" s="2"/>
      <c r="Y904" s="2"/>
      <c r="Z904" s="2"/>
      <c r="AA904" s="2"/>
      <c r="AB904" s="2"/>
    </row>
    <row r="905" spans="3:28" ht="12.75" customHeight="1" x14ac:dyDescent="0.25">
      <c r="C905" s="5"/>
      <c r="D905" s="6"/>
      <c r="E905" s="10"/>
      <c r="F905" s="7"/>
      <c r="G905" s="2"/>
      <c r="H905" s="2"/>
      <c r="I905" s="2"/>
      <c r="J905" s="2"/>
      <c r="K905" s="2"/>
      <c r="L905" s="2"/>
      <c r="M905" s="12"/>
      <c r="N905" s="2"/>
      <c r="O905" s="2"/>
      <c r="P905" s="2"/>
      <c r="Q905" s="2"/>
      <c r="R905" s="2"/>
      <c r="S905" s="2"/>
      <c r="T905" s="2"/>
      <c r="U905" s="2"/>
      <c r="V905" s="2"/>
      <c r="W905" s="2"/>
      <c r="X905" s="2"/>
      <c r="Y905" s="2"/>
      <c r="Z905" s="2"/>
      <c r="AA905" s="2"/>
      <c r="AB905" s="2"/>
    </row>
    <row r="906" spans="3:28" ht="12.75" customHeight="1" x14ac:dyDescent="0.25">
      <c r="C906" s="5"/>
      <c r="D906" s="6"/>
      <c r="E906" s="10"/>
      <c r="F906" s="7"/>
      <c r="G906" s="2"/>
      <c r="H906" s="2"/>
      <c r="I906" s="2"/>
      <c r="J906" s="2"/>
      <c r="K906" s="2"/>
      <c r="L906" s="2"/>
      <c r="M906" s="12"/>
      <c r="N906" s="2"/>
      <c r="O906" s="2"/>
      <c r="P906" s="2"/>
      <c r="Q906" s="2"/>
      <c r="R906" s="2"/>
      <c r="S906" s="2"/>
      <c r="T906" s="2"/>
      <c r="U906" s="2"/>
      <c r="V906" s="2"/>
      <c r="W906" s="2"/>
      <c r="X906" s="2"/>
      <c r="Y906" s="2"/>
      <c r="Z906" s="2"/>
      <c r="AA906" s="2"/>
      <c r="AB906" s="2"/>
    </row>
    <row r="907" spans="3:28" ht="12.75" customHeight="1" x14ac:dyDescent="0.25">
      <c r="C907" s="5"/>
      <c r="D907" s="6"/>
      <c r="E907" s="10"/>
      <c r="F907" s="7"/>
      <c r="G907" s="2"/>
      <c r="H907" s="2"/>
      <c r="I907" s="2"/>
      <c r="J907" s="2"/>
      <c r="K907" s="2"/>
      <c r="L907" s="2"/>
      <c r="M907" s="12"/>
      <c r="N907" s="2"/>
      <c r="O907" s="2"/>
      <c r="P907" s="2"/>
      <c r="Q907" s="2"/>
      <c r="R907" s="2"/>
      <c r="S907" s="2"/>
      <c r="T907" s="2"/>
      <c r="U907" s="2"/>
      <c r="V907" s="2"/>
      <c r="W907" s="2"/>
      <c r="X907" s="2"/>
      <c r="Y907" s="2"/>
      <c r="Z907" s="2"/>
      <c r="AA907" s="2"/>
      <c r="AB907" s="2"/>
    </row>
    <row r="908" spans="3:28" ht="12.75" customHeight="1" x14ac:dyDescent="0.25">
      <c r="C908" s="5"/>
      <c r="D908" s="6"/>
      <c r="E908" s="10"/>
      <c r="F908" s="7"/>
      <c r="G908" s="2"/>
      <c r="H908" s="2"/>
      <c r="I908" s="2"/>
      <c r="J908" s="2"/>
      <c r="K908" s="2"/>
      <c r="L908" s="2"/>
      <c r="M908" s="12"/>
      <c r="N908" s="2"/>
      <c r="O908" s="2"/>
      <c r="P908" s="2"/>
      <c r="Q908" s="2"/>
      <c r="R908" s="2"/>
      <c r="S908" s="2"/>
      <c r="T908" s="2"/>
      <c r="U908" s="2"/>
      <c r="V908" s="2"/>
      <c r="W908" s="2"/>
      <c r="X908" s="2"/>
      <c r="Y908" s="2"/>
      <c r="Z908" s="2"/>
      <c r="AA908" s="2"/>
      <c r="AB908" s="2"/>
    </row>
    <row r="909" spans="3:28" ht="12.75" customHeight="1" x14ac:dyDescent="0.25">
      <c r="C909" s="5"/>
      <c r="D909" s="6"/>
      <c r="E909" s="10"/>
      <c r="F909" s="7"/>
      <c r="G909" s="2"/>
      <c r="H909" s="2"/>
      <c r="I909" s="2"/>
      <c r="J909" s="2"/>
      <c r="K909" s="2"/>
      <c r="L909" s="2"/>
      <c r="M909" s="12"/>
      <c r="N909" s="2"/>
      <c r="O909" s="2"/>
      <c r="P909" s="2"/>
      <c r="Q909" s="2"/>
      <c r="R909" s="2"/>
      <c r="S909" s="2"/>
      <c r="T909" s="2"/>
      <c r="U909" s="2"/>
      <c r="V909" s="2"/>
      <c r="W909" s="2"/>
      <c r="X909" s="2"/>
      <c r="Y909" s="2"/>
      <c r="Z909" s="2"/>
      <c r="AA909" s="2"/>
      <c r="AB909" s="2"/>
    </row>
    <row r="910" spans="3:28" ht="12.75" customHeight="1" x14ac:dyDescent="0.25">
      <c r="C910" s="5"/>
      <c r="D910" s="6"/>
      <c r="E910" s="10"/>
      <c r="F910" s="7"/>
      <c r="G910" s="2"/>
      <c r="H910" s="2"/>
      <c r="I910" s="2"/>
      <c r="J910" s="2"/>
      <c r="K910" s="2"/>
      <c r="L910" s="2"/>
      <c r="M910" s="12"/>
      <c r="N910" s="2"/>
      <c r="O910" s="2"/>
      <c r="P910" s="2"/>
      <c r="Q910" s="2"/>
      <c r="R910" s="2"/>
      <c r="S910" s="2"/>
      <c r="T910" s="2"/>
      <c r="U910" s="2"/>
      <c r="V910" s="2"/>
      <c r="W910" s="2"/>
      <c r="X910" s="2"/>
      <c r="Y910" s="2"/>
      <c r="Z910" s="2"/>
      <c r="AA910" s="2"/>
      <c r="AB910" s="2"/>
    </row>
    <row r="911" spans="3:28" ht="12.75" customHeight="1" x14ac:dyDescent="0.25">
      <c r="C911" s="5"/>
      <c r="D911" s="6"/>
      <c r="E911" s="10"/>
      <c r="F911" s="7"/>
      <c r="G911" s="2"/>
      <c r="H911" s="2"/>
      <c r="I911" s="2"/>
      <c r="J911" s="2"/>
      <c r="K911" s="2"/>
      <c r="L911" s="2"/>
      <c r="M911" s="12"/>
      <c r="N911" s="2"/>
      <c r="O911" s="2"/>
      <c r="P911" s="2"/>
      <c r="Q911" s="2"/>
      <c r="R911" s="2"/>
      <c r="S911" s="2"/>
      <c r="T911" s="2"/>
      <c r="U911" s="2"/>
      <c r="V911" s="2"/>
      <c r="W911" s="2"/>
      <c r="X911" s="2"/>
      <c r="Y911" s="2"/>
      <c r="Z911" s="2"/>
      <c r="AA911" s="2"/>
      <c r="AB911" s="2"/>
    </row>
    <row r="912" spans="3:28" ht="12.75" customHeight="1" x14ac:dyDescent="0.25">
      <c r="C912" s="5"/>
      <c r="D912" s="6"/>
      <c r="E912" s="10"/>
      <c r="F912" s="7"/>
      <c r="G912" s="2"/>
      <c r="H912" s="2"/>
      <c r="I912" s="2"/>
      <c r="J912" s="2"/>
      <c r="K912" s="2"/>
      <c r="L912" s="2"/>
      <c r="M912" s="12"/>
      <c r="N912" s="2"/>
      <c r="O912" s="2"/>
      <c r="P912" s="2"/>
      <c r="Q912" s="2"/>
      <c r="R912" s="2"/>
      <c r="S912" s="2"/>
      <c r="T912" s="2"/>
      <c r="U912" s="2"/>
      <c r="V912" s="2"/>
      <c r="W912" s="2"/>
      <c r="X912" s="2"/>
      <c r="Y912" s="2"/>
      <c r="Z912" s="2"/>
      <c r="AA912" s="2"/>
      <c r="AB912" s="2"/>
    </row>
    <row r="913" spans="3:28" ht="12.75" customHeight="1" x14ac:dyDescent="0.25">
      <c r="C913" s="5"/>
      <c r="D913" s="6"/>
      <c r="E913" s="10"/>
      <c r="F913" s="7"/>
      <c r="G913" s="2"/>
      <c r="H913" s="2"/>
      <c r="I913" s="2"/>
      <c r="J913" s="2"/>
      <c r="K913" s="2"/>
      <c r="L913" s="2"/>
      <c r="M913" s="12"/>
      <c r="N913" s="2"/>
      <c r="O913" s="2"/>
      <c r="P913" s="2"/>
      <c r="Q913" s="2"/>
      <c r="R913" s="2"/>
      <c r="S913" s="2"/>
      <c r="T913" s="2"/>
      <c r="U913" s="2"/>
      <c r="V913" s="2"/>
      <c r="W913" s="2"/>
      <c r="X913" s="2"/>
      <c r="Y913" s="2"/>
      <c r="Z913" s="2"/>
      <c r="AA913" s="2"/>
      <c r="AB913" s="2"/>
    </row>
    <row r="914" spans="3:28" ht="12.75" customHeight="1" x14ac:dyDescent="0.25">
      <c r="C914" s="5"/>
      <c r="D914" s="6"/>
      <c r="E914" s="10"/>
      <c r="F914" s="7"/>
      <c r="G914" s="2"/>
      <c r="H914" s="2"/>
      <c r="I914" s="2"/>
      <c r="J914" s="2"/>
      <c r="K914" s="2"/>
      <c r="L914" s="2"/>
      <c r="M914" s="12"/>
      <c r="N914" s="2"/>
      <c r="O914" s="2"/>
      <c r="P914" s="2"/>
      <c r="Q914" s="2"/>
      <c r="R914" s="2"/>
      <c r="S914" s="2"/>
      <c r="T914" s="2"/>
      <c r="U914" s="2"/>
      <c r="V914" s="2"/>
      <c r="W914" s="2"/>
      <c r="X914" s="2"/>
      <c r="Y914" s="2"/>
      <c r="Z914" s="2"/>
      <c r="AA914" s="2"/>
      <c r="AB914" s="2"/>
    </row>
    <row r="915" spans="3:28" ht="12.75" customHeight="1" x14ac:dyDescent="0.25">
      <c r="C915" s="5"/>
      <c r="D915" s="6"/>
      <c r="E915" s="10"/>
      <c r="F915" s="7"/>
      <c r="G915" s="2"/>
      <c r="H915" s="2"/>
      <c r="I915" s="2"/>
      <c r="J915" s="2"/>
      <c r="K915" s="2"/>
      <c r="L915" s="2"/>
      <c r="M915" s="12"/>
      <c r="N915" s="2"/>
      <c r="O915" s="2"/>
      <c r="P915" s="2"/>
      <c r="Q915" s="2"/>
      <c r="R915" s="2"/>
      <c r="S915" s="2"/>
      <c r="T915" s="2"/>
      <c r="U915" s="2"/>
      <c r="V915" s="2"/>
      <c r="W915" s="2"/>
      <c r="X915" s="2"/>
      <c r="Y915" s="2"/>
      <c r="Z915" s="2"/>
      <c r="AA915" s="2"/>
      <c r="AB915" s="2"/>
    </row>
    <row r="916" spans="3:28" ht="12.75" customHeight="1" x14ac:dyDescent="0.25">
      <c r="C916" s="5"/>
      <c r="D916" s="6"/>
      <c r="E916" s="10"/>
      <c r="F916" s="7"/>
      <c r="G916" s="2"/>
      <c r="H916" s="2"/>
      <c r="I916" s="2"/>
      <c r="J916" s="2"/>
      <c r="K916" s="2"/>
      <c r="L916" s="2"/>
      <c r="M916" s="12"/>
      <c r="N916" s="2"/>
      <c r="O916" s="2"/>
      <c r="P916" s="2"/>
      <c r="Q916" s="2"/>
      <c r="R916" s="2"/>
      <c r="S916" s="2"/>
      <c r="T916" s="2"/>
      <c r="U916" s="2"/>
      <c r="V916" s="2"/>
      <c r="W916" s="2"/>
      <c r="X916" s="2"/>
      <c r="Y916" s="2"/>
      <c r="Z916" s="2"/>
      <c r="AA916" s="2"/>
      <c r="AB916" s="2"/>
    </row>
    <row r="917" spans="3:28" ht="12.75" customHeight="1" x14ac:dyDescent="0.25">
      <c r="C917" s="5"/>
      <c r="D917" s="6"/>
      <c r="E917" s="10"/>
      <c r="F917" s="7"/>
      <c r="G917" s="2"/>
      <c r="H917" s="2"/>
      <c r="I917" s="2"/>
      <c r="J917" s="2"/>
      <c r="K917" s="2"/>
      <c r="L917" s="2"/>
      <c r="M917" s="12"/>
      <c r="N917" s="2"/>
      <c r="O917" s="2"/>
      <c r="P917" s="2"/>
      <c r="Q917" s="2"/>
      <c r="R917" s="2"/>
      <c r="S917" s="2"/>
      <c r="T917" s="2"/>
      <c r="U917" s="2"/>
      <c r="V917" s="2"/>
      <c r="W917" s="2"/>
      <c r="X917" s="2"/>
      <c r="Y917" s="2"/>
      <c r="Z917" s="2"/>
      <c r="AA917" s="2"/>
      <c r="AB917" s="2"/>
    </row>
    <row r="918" spans="3:28" ht="12.75" customHeight="1" x14ac:dyDescent="0.25">
      <c r="C918" s="5"/>
      <c r="D918" s="6"/>
      <c r="E918" s="10"/>
      <c r="F918" s="7"/>
      <c r="G918" s="2"/>
      <c r="H918" s="2"/>
      <c r="I918" s="2"/>
      <c r="J918" s="2"/>
      <c r="K918" s="2"/>
      <c r="L918" s="2"/>
      <c r="M918" s="12"/>
      <c r="N918" s="2"/>
      <c r="O918" s="2"/>
      <c r="P918" s="2"/>
      <c r="Q918" s="2"/>
      <c r="R918" s="2"/>
      <c r="S918" s="2"/>
      <c r="T918" s="2"/>
      <c r="U918" s="2"/>
      <c r="V918" s="2"/>
      <c r="W918" s="2"/>
      <c r="X918" s="2"/>
      <c r="Y918" s="2"/>
      <c r="Z918" s="2"/>
      <c r="AA918" s="2"/>
      <c r="AB918" s="2"/>
    </row>
    <row r="919" spans="3:28" ht="12.75" customHeight="1" x14ac:dyDescent="0.25">
      <c r="C919" s="5"/>
      <c r="D919" s="6"/>
      <c r="E919" s="10"/>
      <c r="F919" s="7"/>
      <c r="G919" s="2"/>
      <c r="H919" s="2"/>
      <c r="I919" s="2"/>
      <c r="J919" s="2"/>
      <c r="K919" s="2"/>
      <c r="L919" s="2"/>
      <c r="M919" s="12"/>
      <c r="N919" s="2"/>
      <c r="O919" s="2"/>
      <c r="P919" s="2"/>
      <c r="Q919" s="2"/>
      <c r="R919" s="2"/>
      <c r="S919" s="2"/>
      <c r="T919" s="2"/>
      <c r="U919" s="2"/>
      <c r="V919" s="2"/>
      <c r="W919" s="2"/>
      <c r="X919" s="2"/>
      <c r="Y919" s="2"/>
      <c r="Z919" s="2"/>
      <c r="AA919" s="2"/>
      <c r="AB919" s="2"/>
    </row>
    <row r="920" spans="3:28" ht="12.75" customHeight="1" x14ac:dyDescent="0.25">
      <c r="C920" s="5"/>
      <c r="D920" s="6"/>
      <c r="E920" s="10"/>
      <c r="F920" s="7"/>
      <c r="G920" s="2"/>
      <c r="H920" s="2"/>
      <c r="I920" s="2"/>
      <c r="J920" s="2"/>
      <c r="K920" s="2"/>
      <c r="L920" s="2"/>
      <c r="M920" s="12"/>
      <c r="N920" s="2"/>
      <c r="O920" s="2"/>
      <c r="P920" s="2"/>
      <c r="Q920" s="2"/>
      <c r="R920" s="2"/>
      <c r="S920" s="2"/>
      <c r="T920" s="2"/>
      <c r="U920" s="2"/>
      <c r="V920" s="2"/>
      <c r="W920" s="2"/>
      <c r="X920" s="2"/>
      <c r="Y920" s="2"/>
      <c r="Z920" s="2"/>
      <c r="AA920" s="2"/>
      <c r="AB920" s="2"/>
    </row>
    <row r="921" spans="3:28" ht="12.75" customHeight="1" x14ac:dyDescent="0.25">
      <c r="C921" s="5"/>
      <c r="D921" s="6"/>
      <c r="E921" s="10"/>
      <c r="F921" s="7"/>
      <c r="G921" s="2"/>
      <c r="H921" s="2"/>
      <c r="I921" s="2"/>
      <c r="J921" s="2"/>
      <c r="K921" s="2"/>
      <c r="L921" s="2"/>
      <c r="M921" s="12"/>
      <c r="N921" s="2"/>
      <c r="O921" s="2"/>
      <c r="P921" s="2"/>
      <c r="Q921" s="2"/>
      <c r="R921" s="2"/>
      <c r="S921" s="2"/>
      <c r="T921" s="2"/>
      <c r="U921" s="2"/>
      <c r="V921" s="2"/>
      <c r="W921" s="2"/>
      <c r="X921" s="2"/>
      <c r="Y921" s="2"/>
      <c r="Z921" s="2"/>
      <c r="AA921" s="2"/>
      <c r="AB921" s="2"/>
    </row>
    <row r="922" spans="3:28" ht="12.75" customHeight="1" x14ac:dyDescent="0.25">
      <c r="C922" s="5"/>
      <c r="D922" s="6"/>
      <c r="E922" s="10"/>
      <c r="F922" s="7"/>
      <c r="G922" s="2"/>
      <c r="H922" s="2"/>
      <c r="I922" s="2"/>
      <c r="J922" s="2"/>
      <c r="K922" s="2"/>
      <c r="L922" s="2"/>
      <c r="M922" s="12"/>
      <c r="N922" s="2"/>
      <c r="O922" s="2"/>
      <c r="P922" s="2"/>
      <c r="Q922" s="2"/>
      <c r="R922" s="2"/>
      <c r="S922" s="2"/>
      <c r="T922" s="2"/>
      <c r="U922" s="2"/>
      <c r="V922" s="2"/>
      <c r="W922" s="2"/>
      <c r="X922" s="2"/>
      <c r="Y922" s="2"/>
      <c r="Z922" s="2"/>
      <c r="AA922" s="2"/>
      <c r="AB922" s="2"/>
    </row>
    <row r="923" spans="3:28" ht="12.75" customHeight="1" x14ac:dyDescent="0.25">
      <c r="C923" s="5"/>
      <c r="D923" s="6"/>
      <c r="E923" s="10"/>
      <c r="F923" s="7"/>
      <c r="G923" s="2"/>
      <c r="H923" s="2"/>
      <c r="I923" s="2"/>
      <c r="J923" s="2"/>
      <c r="K923" s="2"/>
      <c r="L923" s="2"/>
      <c r="M923" s="12"/>
      <c r="N923" s="2"/>
      <c r="O923" s="2"/>
      <c r="P923" s="2"/>
      <c r="Q923" s="2"/>
      <c r="R923" s="2"/>
      <c r="S923" s="2"/>
      <c r="T923" s="2"/>
      <c r="U923" s="2"/>
      <c r="V923" s="2"/>
      <c r="W923" s="2"/>
      <c r="X923" s="2"/>
      <c r="Y923" s="2"/>
      <c r="Z923" s="2"/>
      <c r="AA923" s="2"/>
      <c r="AB923" s="2"/>
    </row>
    <row r="924" spans="3:28" ht="12.75" customHeight="1" x14ac:dyDescent="0.25">
      <c r="C924" s="5"/>
      <c r="D924" s="6"/>
      <c r="E924" s="10"/>
      <c r="F924" s="7"/>
      <c r="G924" s="2"/>
      <c r="H924" s="2"/>
      <c r="I924" s="2"/>
      <c r="J924" s="2"/>
      <c r="K924" s="2"/>
      <c r="L924" s="2"/>
      <c r="M924" s="12"/>
      <c r="N924" s="2"/>
      <c r="O924" s="2"/>
      <c r="P924" s="2"/>
      <c r="Q924" s="2"/>
      <c r="R924" s="2"/>
      <c r="S924" s="2"/>
      <c r="T924" s="2"/>
      <c r="U924" s="2"/>
      <c r="V924" s="2"/>
      <c r="W924" s="2"/>
      <c r="X924" s="2"/>
      <c r="Y924" s="2"/>
      <c r="Z924" s="2"/>
      <c r="AA924" s="2"/>
      <c r="AB924" s="2"/>
    </row>
    <row r="925" spans="3:28" ht="12.75" customHeight="1" x14ac:dyDescent="0.25">
      <c r="C925" s="5"/>
      <c r="D925" s="6"/>
      <c r="E925" s="10"/>
      <c r="F925" s="7"/>
      <c r="G925" s="2"/>
      <c r="H925" s="2"/>
      <c r="I925" s="2"/>
      <c r="J925" s="2"/>
      <c r="K925" s="2"/>
      <c r="L925" s="2"/>
      <c r="M925" s="12"/>
      <c r="N925" s="2"/>
      <c r="O925" s="2"/>
      <c r="P925" s="2"/>
      <c r="Q925" s="2"/>
      <c r="R925" s="2"/>
      <c r="S925" s="2"/>
      <c r="T925" s="2"/>
      <c r="U925" s="2"/>
      <c r="V925" s="2"/>
      <c r="W925" s="2"/>
      <c r="X925" s="2"/>
      <c r="Y925" s="2"/>
      <c r="Z925" s="2"/>
      <c r="AA925" s="2"/>
      <c r="AB925" s="2"/>
    </row>
    <row r="926" spans="3:28" ht="12.75" customHeight="1" x14ac:dyDescent="0.25">
      <c r="C926" s="5"/>
      <c r="D926" s="6"/>
      <c r="E926" s="10"/>
      <c r="F926" s="7"/>
      <c r="G926" s="2"/>
      <c r="H926" s="2"/>
      <c r="I926" s="2"/>
      <c r="J926" s="2"/>
      <c r="K926" s="2"/>
      <c r="L926" s="2"/>
      <c r="M926" s="12"/>
      <c r="N926" s="2"/>
      <c r="O926" s="2"/>
      <c r="P926" s="2"/>
      <c r="Q926" s="2"/>
      <c r="R926" s="2"/>
      <c r="S926" s="2"/>
      <c r="T926" s="2"/>
      <c r="U926" s="2"/>
      <c r="V926" s="2"/>
      <c r="W926" s="2"/>
      <c r="X926" s="2"/>
      <c r="Y926" s="2"/>
      <c r="Z926" s="2"/>
      <c r="AA926" s="2"/>
      <c r="AB926" s="2"/>
    </row>
    <row r="927" spans="3:28" ht="12.75" customHeight="1" x14ac:dyDescent="0.25">
      <c r="C927" s="5"/>
      <c r="D927" s="6"/>
      <c r="E927" s="10"/>
      <c r="F927" s="7"/>
      <c r="G927" s="2"/>
      <c r="H927" s="2"/>
      <c r="I927" s="2"/>
      <c r="J927" s="2"/>
      <c r="K927" s="2"/>
      <c r="L927" s="2"/>
      <c r="M927" s="12"/>
      <c r="N927" s="2"/>
      <c r="O927" s="2"/>
      <c r="P927" s="2"/>
      <c r="Q927" s="2"/>
      <c r="R927" s="2"/>
      <c r="S927" s="2"/>
      <c r="T927" s="2"/>
      <c r="U927" s="2"/>
      <c r="V927" s="2"/>
      <c r="W927" s="2"/>
      <c r="X927" s="2"/>
      <c r="Y927" s="2"/>
      <c r="Z927" s="2"/>
      <c r="AA927" s="2"/>
      <c r="AB927" s="2"/>
    </row>
    <row r="928" spans="3:28" ht="12.75" customHeight="1" x14ac:dyDescent="0.25">
      <c r="C928" s="5"/>
      <c r="D928" s="6"/>
      <c r="E928" s="10"/>
      <c r="F928" s="7"/>
      <c r="G928" s="2"/>
      <c r="H928" s="2"/>
      <c r="I928" s="2"/>
      <c r="J928" s="2"/>
      <c r="K928" s="2"/>
      <c r="L928" s="2"/>
      <c r="M928" s="12"/>
      <c r="N928" s="2"/>
      <c r="O928" s="2"/>
      <c r="P928" s="2"/>
      <c r="Q928" s="2"/>
      <c r="R928" s="2"/>
      <c r="S928" s="2"/>
      <c r="T928" s="2"/>
      <c r="U928" s="2"/>
      <c r="V928" s="2"/>
      <c r="W928" s="2"/>
      <c r="X928" s="2"/>
      <c r="Y928" s="2"/>
      <c r="Z928" s="2"/>
      <c r="AA928" s="2"/>
      <c r="AB928" s="2"/>
    </row>
    <row r="929" spans="3:28" ht="12.75" customHeight="1" x14ac:dyDescent="0.25">
      <c r="C929" s="5"/>
      <c r="D929" s="6"/>
      <c r="E929" s="10"/>
      <c r="F929" s="7"/>
      <c r="G929" s="2"/>
      <c r="H929" s="2"/>
      <c r="I929" s="2"/>
      <c r="J929" s="2"/>
      <c r="K929" s="2"/>
      <c r="L929" s="2"/>
      <c r="M929" s="12"/>
      <c r="N929" s="2"/>
      <c r="O929" s="2"/>
      <c r="P929" s="2"/>
      <c r="Q929" s="2"/>
      <c r="R929" s="2"/>
      <c r="S929" s="2"/>
      <c r="T929" s="2"/>
      <c r="U929" s="2"/>
      <c r="V929" s="2"/>
      <c r="W929" s="2"/>
      <c r="X929" s="2"/>
      <c r="Y929" s="2"/>
      <c r="Z929" s="2"/>
      <c r="AA929" s="2"/>
      <c r="AB929" s="2"/>
    </row>
    <row r="930" spans="3:28" ht="12.75" customHeight="1" x14ac:dyDescent="0.25">
      <c r="C930" s="5"/>
      <c r="D930" s="6"/>
      <c r="E930" s="10"/>
      <c r="F930" s="7"/>
      <c r="G930" s="2"/>
      <c r="H930" s="2"/>
      <c r="I930" s="2"/>
      <c r="J930" s="2"/>
      <c r="K930" s="2"/>
      <c r="L930" s="2"/>
      <c r="M930" s="12"/>
      <c r="N930" s="2"/>
      <c r="O930" s="2"/>
      <c r="P930" s="2"/>
      <c r="Q930" s="2"/>
      <c r="R930" s="2"/>
      <c r="S930" s="2"/>
      <c r="T930" s="2"/>
      <c r="U930" s="2"/>
      <c r="V930" s="2"/>
      <c r="W930" s="2"/>
      <c r="X930" s="2"/>
      <c r="Y930" s="2"/>
      <c r="Z930" s="2"/>
      <c r="AA930" s="2"/>
      <c r="AB930" s="2"/>
    </row>
    <row r="931" spans="3:28" ht="12.75" customHeight="1" x14ac:dyDescent="0.25">
      <c r="C931" s="5"/>
      <c r="D931" s="6"/>
      <c r="E931" s="10"/>
      <c r="F931" s="7"/>
      <c r="G931" s="2"/>
      <c r="H931" s="2"/>
      <c r="I931" s="2"/>
      <c r="J931" s="2"/>
      <c r="K931" s="2"/>
      <c r="L931" s="2"/>
      <c r="M931" s="12"/>
      <c r="N931" s="2"/>
      <c r="O931" s="2"/>
      <c r="P931" s="2"/>
      <c r="Q931" s="2"/>
      <c r="R931" s="2"/>
      <c r="S931" s="2"/>
      <c r="T931" s="2"/>
      <c r="U931" s="2"/>
      <c r="V931" s="2"/>
      <c r="W931" s="2"/>
      <c r="X931" s="2"/>
      <c r="Y931" s="2"/>
      <c r="Z931" s="2"/>
      <c r="AA931" s="2"/>
      <c r="AB931" s="2"/>
    </row>
    <row r="932" spans="3:28" ht="12.75" customHeight="1" x14ac:dyDescent="0.25">
      <c r="C932" s="5"/>
      <c r="D932" s="6"/>
      <c r="E932" s="10"/>
      <c r="F932" s="7"/>
      <c r="G932" s="2"/>
      <c r="H932" s="2"/>
      <c r="I932" s="2"/>
      <c r="J932" s="2"/>
      <c r="K932" s="2"/>
      <c r="L932" s="2"/>
      <c r="M932" s="12"/>
      <c r="N932" s="2"/>
      <c r="O932" s="2"/>
      <c r="P932" s="2"/>
      <c r="Q932" s="2"/>
      <c r="R932" s="2"/>
      <c r="S932" s="2"/>
      <c r="T932" s="2"/>
      <c r="U932" s="2"/>
      <c r="V932" s="2"/>
      <c r="W932" s="2"/>
      <c r="X932" s="2"/>
      <c r="Y932" s="2"/>
      <c r="Z932" s="2"/>
      <c r="AA932" s="2"/>
      <c r="AB932" s="2"/>
    </row>
    <row r="933" spans="3:28" ht="12.75" customHeight="1" x14ac:dyDescent="0.25">
      <c r="C933" s="5"/>
      <c r="D933" s="6"/>
      <c r="E933" s="10"/>
      <c r="F933" s="7"/>
      <c r="G933" s="2"/>
      <c r="H933" s="2"/>
      <c r="I933" s="2"/>
      <c r="J933" s="2"/>
      <c r="K933" s="2"/>
      <c r="L933" s="2"/>
      <c r="M933" s="12"/>
      <c r="N933" s="2"/>
      <c r="O933" s="2"/>
      <c r="P933" s="2"/>
      <c r="Q933" s="2"/>
      <c r="R933" s="2"/>
      <c r="S933" s="2"/>
      <c r="T933" s="2"/>
      <c r="U933" s="2"/>
      <c r="V933" s="2"/>
      <c r="W933" s="2"/>
      <c r="X933" s="2"/>
      <c r="Y933" s="2"/>
      <c r="Z933" s="2"/>
      <c r="AA933" s="2"/>
      <c r="AB933" s="2"/>
    </row>
    <row r="934" spans="3:28" ht="12.75" customHeight="1" x14ac:dyDescent="0.25">
      <c r="C934" s="5"/>
      <c r="D934" s="6"/>
      <c r="E934" s="10"/>
      <c r="F934" s="7"/>
      <c r="G934" s="2"/>
      <c r="H934" s="2"/>
      <c r="I934" s="2"/>
      <c r="J934" s="2"/>
      <c r="K934" s="2"/>
      <c r="L934" s="2"/>
      <c r="M934" s="12"/>
      <c r="N934" s="2"/>
      <c r="O934" s="2"/>
      <c r="P934" s="2"/>
      <c r="Q934" s="2"/>
      <c r="R934" s="2"/>
      <c r="S934" s="2"/>
      <c r="T934" s="2"/>
      <c r="U934" s="2"/>
      <c r="V934" s="2"/>
      <c r="W934" s="2"/>
      <c r="X934" s="2"/>
      <c r="Y934" s="2"/>
      <c r="Z934" s="2"/>
      <c r="AA934" s="2"/>
      <c r="AB934" s="2"/>
    </row>
    <row r="935" spans="3:28" ht="12.75" customHeight="1" x14ac:dyDescent="0.25">
      <c r="C935" s="5"/>
      <c r="D935" s="6"/>
      <c r="E935" s="10"/>
      <c r="F935" s="7"/>
      <c r="G935" s="2"/>
      <c r="H935" s="2"/>
      <c r="I935" s="2"/>
      <c r="J935" s="2"/>
      <c r="K935" s="2"/>
      <c r="L935" s="2"/>
      <c r="M935" s="12"/>
      <c r="N935" s="2"/>
      <c r="O935" s="2"/>
      <c r="P935" s="2"/>
      <c r="Q935" s="2"/>
      <c r="R935" s="2"/>
      <c r="S935" s="2"/>
      <c r="T935" s="2"/>
      <c r="U935" s="2"/>
      <c r="V935" s="2"/>
      <c r="W935" s="2"/>
      <c r="X935" s="2"/>
      <c r="Y935" s="2"/>
      <c r="Z935" s="2"/>
      <c r="AA935" s="2"/>
      <c r="AB935" s="2"/>
    </row>
    <row r="936" spans="3:28" ht="12.75" customHeight="1" x14ac:dyDescent="0.25">
      <c r="C936" s="5"/>
      <c r="D936" s="6"/>
      <c r="E936" s="10"/>
      <c r="F936" s="7"/>
      <c r="G936" s="2"/>
      <c r="H936" s="2"/>
      <c r="I936" s="2"/>
      <c r="J936" s="2"/>
      <c r="K936" s="2"/>
      <c r="L936" s="2"/>
      <c r="M936" s="12"/>
      <c r="N936" s="2"/>
      <c r="O936" s="2"/>
      <c r="P936" s="2"/>
      <c r="Q936" s="2"/>
      <c r="R936" s="2"/>
      <c r="S936" s="2"/>
      <c r="T936" s="2"/>
      <c r="U936" s="2"/>
      <c r="V936" s="2"/>
      <c r="W936" s="2"/>
      <c r="X936" s="2"/>
      <c r="Y936" s="2"/>
      <c r="Z936" s="2"/>
      <c r="AA936" s="2"/>
      <c r="AB936" s="2"/>
    </row>
    <row r="937" spans="3:28" ht="12.75" customHeight="1" x14ac:dyDescent="0.25">
      <c r="C937" s="5"/>
      <c r="D937" s="6"/>
      <c r="E937" s="10"/>
      <c r="F937" s="7"/>
      <c r="G937" s="2"/>
      <c r="H937" s="2"/>
      <c r="I937" s="2"/>
      <c r="J937" s="2"/>
      <c r="K937" s="2"/>
      <c r="L937" s="2"/>
      <c r="M937" s="12"/>
      <c r="N937" s="2"/>
      <c r="O937" s="2"/>
      <c r="P937" s="2"/>
      <c r="Q937" s="2"/>
      <c r="R937" s="2"/>
      <c r="S937" s="2"/>
      <c r="T937" s="2"/>
      <c r="U937" s="2"/>
      <c r="V937" s="2"/>
      <c r="W937" s="2"/>
      <c r="X937" s="2"/>
      <c r="Y937" s="2"/>
      <c r="Z937" s="2"/>
      <c r="AA937" s="2"/>
      <c r="AB937" s="2"/>
    </row>
    <row r="938" spans="3:28" ht="12.75" customHeight="1" x14ac:dyDescent="0.25">
      <c r="C938" s="5"/>
      <c r="D938" s="6"/>
      <c r="E938" s="10"/>
      <c r="F938" s="7"/>
      <c r="G938" s="2"/>
      <c r="H938" s="2"/>
      <c r="I938" s="2"/>
      <c r="J938" s="2"/>
      <c r="K938" s="2"/>
      <c r="L938" s="2"/>
      <c r="M938" s="12"/>
      <c r="N938" s="2"/>
      <c r="O938" s="2"/>
      <c r="P938" s="2"/>
      <c r="Q938" s="2"/>
      <c r="R938" s="2"/>
      <c r="S938" s="2"/>
      <c r="T938" s="2"/>
      <c r="U938" s="2"/>
      <c r="V938" s="2"/>
      <c r="W938" s="2"/>
      <c r="X938" s="2"/>
      <c r="Y938" s="2"/>
      <c r="Z938" s="2"/>
      <c r="AA938" s="2"/>
      <c r="AB938" s="2"/>
    </row>
    <row r="939" spans="3:28" ht="12.75" customHeight="1" x14ac:dyDescent="0.25">
      <c r="C939" s="5"/>
      <c r="D939" s="6"/>
      <c r="E939" s="10"/>
      <c r="F939" s="7"/>
      <c r="G939" s="2"/>
      <c r="H939" s="2"/>
      <c r="I939" s="2"/>
      <c r="J939" s="2"/>
      <c r="K939" s="2"/>
      <c r="L939" s="2"/>
      <c r="M939" s="12"/>
      <c r="N939" s="2"/>
      <c r="O939" s="2"/>
      <c r="P939" s="2"/>
      <c r="Q939" s="2"/>
      <c r="R939" s="2"/>
      <c r="S939" s="2"/>
      <c r="T939" s="2"/>
      <c r="U939" s="2"/>
      <c r="V939" s="2"/>
      <c r="W939" s="2"/>
      <c r="X939" s="2"/>
      <c r="Y939" s="2"/>
      <c r="Z939" s="2"/>
      <c r="AA939" s="2"/>
      <c r="AB939" s="2"/>
    </row>
    <row r="940" spans="3:28" ht="12.75" customHeight="1" x14ac:dyDescent="0.25">
      <c r="C940" s="5"/>
      <c r="D940" s="6"/>
      <c r="E940" s="10"/>
      <c r="F940" s="7"/>
      <c r="G940" s="2"/>
      <c r="H940" s="2"/>
      <c r="I940" s="2"/>
      <c r="J940" s="2"/>
      <c r="K940" s="2"/>
      <c r="L940" s="2"/>
      <c r="M940" s="12"/>
      <c r="N940" s="2"/>
      <c r="O940" s="2"/>
      <c r="P940" s="2"/>
      <c r="Q940" s="2"/>
      <c r="R940" s="2"/>
      <c r="S940" s="2"/>
      <c r="T940" s="2"/>
      <c r="U940" s="2"/>
      <c r="V940" s="2"/>
      <c r="W940" s="2"/>
      <c r="X940" s="2"/>
      <c r="Y940" s="2"/>
      <c r="Z940" s="2"/>
      <c r="AA940" s="2"/>
      <c r="AB940" s="2"/>
    </row>
    <row r="941" spans="3:28" ht="12.75" customHeight="1" x14ac:dyDescent="0.25">
      <c r="C941" s="5"/>
      <c r="D941" s="6"/>
      <c r="E941" s="10"/>
      <c r="F941" s="7"/>
      <c r="G941" s="2"/>
      <c r="H941" s="2"/>
      <c r="I941" s="2"/>
      <c r="J941" s="2"/>
      <c r="K941" s="2"/>
      <c r="L941" s="2"/>
      <c r="M941" s="12"/>
      <c r="N941" s="2"/>
      <c r="O941" s="2"/>
      <c r="P941" s="2"/>
      <c r="Q941" s="2"/>
      <c r="R941" s="2"/>
      <c r="S941" s="2"/>
      <c r="T941" s="2"/>
      <c r="U941" s="2"/>
      <c r="V941" s="2"/>
      <c r="W941" s="2"/>
      <c r="X941" s="2"/>
      <c r="Y941" s="2"/>
      <c r="Z941" s="2"/>
      <c r="AA941" s="2"/>
      <c r="AB941" s="2"/>
    </row>
    <row r="942" spans="3:28" ht="12.75" customHeight="1" x14ac:dyDescent="0.25">
      <c r="C942" s="5"/>
      <c r="D942" s="6"/>
      <c r="E942" s="10"/>
      <c r="F942" s="7"/>
      <c r="G942" s="2"/>
      <c r="H942" s="2"/>
      <c r="I942" s="2"/>
      <c r="J942" s="2"/>
      <c r="K942" s="2"/>
      <c r="L942" s="2"/>
      <c r="M942" s="12"/>
      <c r="N942" s="2"/>
      <c r="O942" s="2"/>
      <c r="P942" s="2"/>
      <c r="Q942" s="2"/>
      <c r="R942" s="2"/>
      <c r="S942" s="2"/>
      <c r="T942" s="2"/>
      <c r="U942" s="2"/>
      <c r="V942" s="2"/>
      <c r="W942" s="2"/>
      <c r="X942" s="2"/>
      <c r="Y942" s="2"/>
      <c r="Z942" s="2"/>
      <c r="AA942" s="2"/>
      <c r="AB942" s="2"/>
    </row>
    <row r="943" spans="3:28" ht="12.75" customHeight="1" x14ac:dyDescent="0.25">
      <c r="C943" s="5"/>
      <c r="D943" s="6"/>
      <c r="E943" s="10"/>
      <c r="F943" s="7"/>
      <c r="G943" s="2"/>
      <c r="H943" s="2"/>
      <c r="I943" s="2"/>
      <c r="J943" s="2"/>
      <c r="K943" s="2"/>
      <c r="L943" s="2"/>
      <c r="M943" s="12"/>
      <c r="N943" s="2"/>
      <c r="O943" s="2"/>
      <c r="P943" s="2"/>
      <c r="Q943" s="2"/>
      <c r="R943" s="2"/>
      <c r="S943" s="2"/>
      <c r="T943" s="2"/>
      <c r="U943" s="2"/>
      <c r="V943" s="2"/>
      <c r="W943" s="2"/>
      <c r="X943" s="2"/>
      <c r="Y943" s="2"/>
      <c r="Z943" s="2"/>
      <c r="AA943" s="2"/>
      <c r="AB943" s="2"/>
    </row>
    <row r="944" spans="3:28" ht="12.75" customHeight="1" x14ac:dyDescent="0.25">
      <c r="C944" s="5"/>
      <c r="D944" s="6"/>
      <c r="E944" s="10"/>
      <c r="F944" s="7"/>
      <c r="G944" s="2"/>
      <c r="H944" s="2"/>
      <c r="I944" s="2"/>
      <c r="J944" s="2"/>
      <c r="K944" s="2"/>
      <c r="L944" s="2"/>
      <c r="M944" s="12"/>
      <c r="N944" s="2"/>
      <c r="O944" s="2"/>
      <c r="P944" s="2"/>
      <c r="Q944" s="2"/>
      <c r="R944" s="2"/>
      <c r="S944" s="2"/>
      <c r="T944" s="2"/>
      <c r="U944" s="2"/>
      <c r="V944" s="2"/>
      <c r="W944" s="2"/>
      <c r="X944" s="2"/>
      <c r="Y944" s="2"/>
      <c r="Z944" s="2"/>
      <c r="AA944" s="2"/>
      <c r="AB944" s="2"/>
    </row>
    <row r="945" spans="3:28" ht="12.75" customHeight="1" x14ac:dyDescent="0.25">
      <c r="C945" s="5"/>
      <c r="D945" s="6"/>
      <c r="E945" s="10"/>
      <c r="F945" s="7"/>
      <c r="G945" s="2"/>
      <c r="H945" s="2"/>
      <c r="I945" s="2"/>
      <c r="J945" s="2"/>
      <c r="K945" s="2"/>
      <c r="L945" s="2"/>
      <c r="M945" s="12"/>
      <c r="N945" s="2"/>
      <c r="O945" s="2"/>
      <c r="P945" s="2"/>
      <c r="Q945" s="2"/>
      <c r="R945" s="2"/>
      <c r="S945" s="2"/>
      <c r="T945" s="2"/>
      <c r="U945" s="2"/>
      <c r="V945" s="2"/>
      <c r="W945" s="2"/>
      <c r="X945" s="2"/>
      <c r="Y945" s="2"/>
      <c r="Z945" s="2"/>
      <c r="AA945" s="2"/>
      <c r="AB945" s="2"/>
    </row>
    <row r="946" spans="3:28" ht="12.75" customHeight="1" x14ac:dyDescent="0.25">
      <c r="C946" s="5"/>
      <c r="D946" s="6"/>
      <c r="E946" s="10"/>
      <c r="F946" s="7"/>
      <c r="G946" s="2"/>
      <c r="H946" s="2"/>
      <c r="I946" s="2"/>
      <c r="J946" s="2"/>
      <c r="K946" s="2"/>
      <c r="L946" s="2"/>
      <c r="M946" s="12"/>
      <c r="N946" s="2"/>
      <c r="O946" s="2"/>
      <c r="P946" s="2"/>
      <c r="Q946" s="2"/>
      <c r="R946" s="2"/>
      <c r="S946" s="2"/>
      <c r="T946" s="2"/>
      <c r="U946" s="2"/>
      <c r="V946" s="2"/>
      <c r="W946" s="2"/>
      <c r="X946" s="2"/>
      <c r="Y946" s="2"/>
      <c r="Z946" s="2"/>
      <c r="AA946" s="2"/>
      <c r="AB946" s="2"/>
    </row>
    <row r="947" spans="3:28" ht="12.75" customHeight="1" x14ac:dyDescent="0.25">
      <c r="C947" s="5"/>
      <c r="D947" s="6"/>
      <c r="E947" s="10"/>
      <c r="F947" s="7"/>
      <c r="G947" s="2"/>
      <c r="H947" s="2"/>
      <c r="I947" s="2"/>
      <c r="J947" s="2"/>
      <c r="K947" s="2"/>
      <c r="L947" s="2"/>
      <c r="M947" s="12"/>
      <c r="N947" s="2"/>
      <c r="O947" s="2"/>
      <c r="P947" s="2"/>
      <c r="Q947" s="2"/>
      <c r="R947" s="2"/>
      <c r="S947" s="2"/>
      <c r="T947" s="2"/>
      <c r="U947" s="2"/>
      <c r="V947" s="2"/>
      <c r="W947" s="2"/>
      <c r="X947" s="2"/>
      <c r="Y947" s="2"/>
      <c r="Z947" s="2"/>
      <c r="AA947" s="2"/>
      <c r="AB947" s="2"/>
    </row>
    <row r="948" spans="3:28" ht="12.75" customHeight="1" x14ac:dyDescent="0.25">
      <c r="C948" s="5"/>
      <c r="D948" s="6"/>
      <c r="E948" s="10"/>
      <c r="F948" s="7"/>
      <c r="G948" s="2"/>
      <c r="H948" s="2"/>
      <c r="I948" s="2"/>
      <c r="J948" s="2"/>
      <c r="K948" s="2"/>
      <c r="L948" s="2"/>
      <c r="M948" s="12"/>
      <c r="N948" s="2"/>
      <c r="O948" s="2"/>
      <c r="P948" s="2"/>
      <c r="Q948" s="2"/>
      <c r="R948" s="2"/>
      <c r="S948" s="2"/>
      <c r="T948" s="2"/>
      <c r="U948" s="2"/>
      <c r="V948" s="2"/>
      <c r="W948" s="2"/>
      <c r="X948" s="2"/>
      <c r="Y948" s="2"/>
      <c r="Z948" s="2"/>
      <c r="AA948" s="2"/>
      <c r="AB948" s="2"/>
    </row>
    <row r="949" spans="3:28" ht="12.75" customHeight="1" x14ac:dyDescent="0.25">
      <c r="C949" s="5"/>
      <c r="D949" s="6"/>
      <c r="E949" s="10"/>
      <c r="F949" s="7"/>
      <c r="G949" s="2"/>
      <c r="H949" s="2"/>
      <c r="I949" s="2"/>
      <c r="J949" s="2"/>
      <c r="K949" s="2"/>
      <c r="L949" s="2"/>
      <c r="M949" s="12"/>
      <c r="N949" s="2"/>
      <c r="O949" s="2"/>
      <c r="P949" s="2"/>
      <c r="Q949" s="2"/>
      <c r="R949" s="2"/>
      <c r="S949" s="2"/>
      <c r="T949" s="2"/>
      <c r="U949" s="2"/>
      <c r="V949" s="2"/>
      <c r="W949" s="2"/>
      <c r="X949" s="2"/>
      <c r="Y949" s="2"/>
      <c r="Z949" s="2"/>
      <c r="AA949" s="2"/>
      <c r="AB949" s="2"/>
    </row>
    <row r="950" spans="3:28" ht="12.75" customHeight="1" x14ac:dyDescent="0.25">
      <c r="C950" s="5"/>
      <c r="D950" s="6"/>
      <c r="E950" s="10"/>
      <c r="F950" s="7"/>
      <c r="G950" s="2"/>
      <c r="H950" s="2"/>
      <c r="I950" s="2"/>
      <c r="J950" s="2"/>
      <c r="K950" s="2"/>
      <c r="L950" s="2"/>
      <c r="M950" s="12"/>
      <c r="N950" s="2"/>
      <c r="O950" s="2"/>
      <c r="P950" s="2"/>
      <c r="Q950" s="2"/>
      <c r="R950" s="2"/>
      <c r="S950" s="2"/>
      <c r="T950" s="2"/>
      <c r="U950" s="2"/>
      <c r="V950" s="2"/>
      <c r="W950" s="2"/>
      <c r="X950" s="2"/>
      <c r="Y950" s="2"/>
      <c r="Z950" s="2"/>
      <c r="AA950" s="2"/>
      <c r="AB950" s="2"/>
    </row>
    <row r="951" spans="3:28" ht="12.75" customHeight="1" x14ac:dyDescent="0.25">
      <c r="C951" s="5"/>
      <c r="D951" s="6"/>
      <c r="E951" s="10"/>
      <c r="F951" s="7"/>
      <c r="G951" s="2"/>
      <c r="H951" s="2"/>
      <c r="I951" s="2"/>
      <c r="J951" s="2"/>
      <c r="K951" s="2"/>
      <c r="L951" s="2"/>
      <c r="M951" s="12"/>
      <c r="N951" s="2"/>
      <c r="O951" s="2"/>
      <c r="P951" s="2"/>
      <c r="Q951" s="2"/>
      <c r="R951" s="2"/>
      <c r="S951" s="2"/>
      <c r="T951" s="2"/>
      <c r="U951" s="2"/>
      <c r="V951" s="2"/>
      <c r="W951" s="2"/>
      <c r="X951" s="2"/>
      <c r="Y951" s="2"/>
      <c r="Z951" s="2"/>
      <c r="AA951" s="2"/>
      <c r="AB951" s="2"/>
    </row>
    <row r="952" spans="3:28" ht="12.75" customHeight="1" x14ac:dyDescent="0.25">
      <c r="C952" s="5"/>
      <c r="D952" s="6"/>
      <c r="E952" s="10"/>
      <c r="F952" s="7"/>
      <c r="G952" s="2"/>
      <c r="H952" s="2"/>
      <c r="I952" s="2"/>
      <c r="J952" s="2"/>
      <c r="K952" s="2"/>
      <c r="L952" s="2"/>
      <c r="M952" s="12"/>
      <c r="N952" s="2"/>
      <c r="O952" s="2"/>
      <c r="P952" s="2"/>
      <c r="Q952" s="2"/>
      <c r="R952" s="2"/>
      <c r="S952" s="2"/>
      <c r="T952" s="2"/>
      <c r="U952" s="2"/>
      <c r="V952" s="2"/>
      <c r="W952" s="2"/>
      <c r="X952" s="2"/>
      <c r="Y952" s="2"/>
      <c r="Z952" s="2"/>
      <c r="AA952" s="2"/>
      <c r="AB952" s="2"/>
    </row>
    <row r="953" spans="3:28" ht="12.75" customHeight="1" x14ac:dyDescent="0.25">
      <c r="C953" s="5"/>
      <c r="D953" s="6"/>
      <c r="E953" s="10"/>
      <c r="F953" s="7"/>
      <c r="G953" s="2"/>
      <c r="H953" s="2"/>
      <c r="I953" s="2"/>
      <c r="J953" s="2"/>
      <c r="K953" s="2"/>
      <c r="L953" s="2"/>
      <c r="M953" s="12"/>
      <c r="N953" s="2"/>
      <c r="O953" s="2"/>
      <c r="P953" s="2"/>
      <c r="Q953" s="2"/>
      <c r="R953" s="2"/>
      <c r="S953" s="2"/>
      <c r="T953" s="2"/>
      <c r="U953" s="2"/>
      <c r="V953" s="2"/>
      <c r="W953" s="2"/>
      <c r="X953" s="2"/>
      <c r="Y953" s="2"/>
      <c r="Z953" s="2"/>
      <c r="AA953" s="2"/>
      <c r="AB953" s="2"/>
    </row>
    <row r="954" spans="3:28" ht="12.75" customHeight="1" x14ac:dyDescent="0.25">
      <c r="C954" s="5"/>
      <c r="D954" s="6"/>
      <c r="E954" s="10"/>
      <c r="F954" s="7"/>
      <c r="G954" s="2"/>
      <c r="H954" s="2"/>
      <c r="I954" s="2"/>
      <c r="J954" s="2"/>
      <c r="K954" s="2"/>
      <c r="L954" s="2"/>
      <c r="M954" s="12"/>
      <c r="N954" s="2"/>
      <c r="O954" s="2"/>
      <c r="P954" s="2"/>
      <c r="Q954" s="2"/>
      <c r="R954" s="2"/>
      <c r="S954" s="2"/>
      <c r="T954" s="2"/>
      <c r="U954" s="2"/>
      <c r="V954" s="2"/>
      <c r="W954" s="2"/>
      <c r="X954" s="2"/>
      <c r="Y954" s="2"/>
      <c r="Z954" s="2"/>
      <c r="AA954" s="2"/>
      <c r="AB954" s="2"/>
    </row>
    <row r="955" spans="3:28" ht="12.75" customHeight="1" x14ac:dyDescent="0.25">
      <c r="C955" s="5"/>
      <c r="D955" s="6"/>
      <c r="E955" s="10"/>
      <c r="F955" s="7"/>
      <c r="G955" s="2"/>
      <c r="H955" s="2"/>
      <c r="I955" s="2"/>
      <c r="J955" s="2"/>
      <c r="K955" s="2"/>
      <c r="L955" s="2"/>
      <c r="M955" s="12"/>
      <c r="N955" s="2"/>
      <c r="O955" s="2"/>
      <c r="P955" s="2"/>
      <c r="Q955" s="2"/>
      <c r="R955" s="2"/>
      <c r="S955" s="2"/>
      <c r="T955" s="2"/>
      <c r="U955" s="2"/>
      <c r="V955" s="2"/>
      <c r="W955" s="2"/>
      <c r="X955" s="2"/>
      <c r="Y955" s="2"/>
      <c r="Z955" s="2"/>
      <c r="AA955" s="2"/>
      <c r="AB955" s="2"/>
    </row>
    <row r="956" spans="3:28" ht="12.75" customHeight="1" x14ac:dyDescent="0.25">
      <c r="C956" s="5"/>
      <c r="D956" s="6"/>
      <c r="E956" s="10"/>
      <c r="F956" s="7"/>
      <c r="G956" s="2"/>
      <c r="H956" s="2"/>
      <c r="I956" s="2"/>
      <c r="J956" s="2"/>
      <c r="K956" s="2"/>
      <c r="L956" s="2"/>
      <c r="M956" s="12"/>
      <c r="N956" s="2"/>
      <c r="O956" s="2"/>
      <c r="P956" s="2"/>
      <c r="Q956" s="2"/>
      <c r="R956" s="2"/>
      <c r="S956" s="2"/>
      <c r="T956" s="2"/>
      <c r="U956" s="2"/>
      <c r="V956" s="2"/>
      <c r="W956" s="2"/>
      <c r="X956" s="2"/>
      <c r="Y956" s="2"/>
      <c r="Z956" s="2"/>
      <c r="AA956" s="2"/>
      <c r="AB956" s="2"/>
    </row>
    <row r="957" spans="3:28" ht="12.75" customHeight="1" x14ac:dyDescent="0.25">
      <c r="C957" s="5"/>
      <c r="D957" s="6"/>
      <c r="E957" s="10"/>
      <c r="F957" s="7"/>
      <c r="G957" s="2"/>
      <c r="H957" s="2"/>
      <c r="I957" s="2"/>
      <c r="J957" s="2"/>
      <c r="K957" s="2"/>
      <c r="L957" s="2"/>
      <c r="M957" s="12"/>
      <c r="N957" s="2"/>
      <c r="O957" s="2"/>
      <c r="P957" s="2"/>
      <c r="Q957" s="2"/>
      <c r="R957" s="2"/>
      <c r="S957" s="2"/>
      <c r="T957" s="2"/>
      <c r="U957" s="2"/>
      <c r="V957" s="2"/>
      <c r="W957" s="2"/>
      <c r="X957" s="2"/>
      <c r="Y957" s="2"/>
      <c r="Z957" s="2"/>
      <c r="AA957" s="2"/>
      <c r="AB957" s="2"/>
    </row>
    <row r="958" spans="3:28" ht="12.75" customHeight="1" x14ac:dyDescent="0.25">
      <c r="C958" s="5"/>
      <c r="D958" s="6"/>
      <c r="E958" s="10"/>
      <c r="F958" s="7"/>
      <c r="G958" s="2"/>
      <c r="H958" s="2"/>
      <c r="I958" s="2"/>
      <c r="J958" s="2"/>
      <c r="K958" s="2"/>
      <c r="L958" s="2"/>
      <c r="M958" s="12"/>
      <c r="N958" s="2"/>
      <c r="O958" s="2"/>
      <c r="P958" s="2"/>
      <c r="Q958" s="2"/>
      <c r="R958" s="2"/>
      <c r="S958" s="2"/>
      <c r="T958" s="2"/>
      <c r="U958" s="2"/>
      <c r="V958" s="2"/>
      <c r="W958" s="2"/>
      <c r="X958" s="2"/>
      <c r="Y958" s="2"/>
      <c r="Z958" s="2"/>
      <c r="AA958" s="2"/>
      <c r="AB958" s="2"/>
    </row>
    <row r="959" spans="3:28" ht="12.75" customHeight="1" x14ac:dyDescent="0.25">
      <c r="C959" s="5"/>
      <c r="D959" s="6"/>
      <c r="E959" s="10"/>
      <c r="F959" s="7"/>
      <c r="G959" s="2"/>
      <c r="H959" s="2"/>
      <c r="I959" s="2"/>
      <c r="J959" s="2"/>
      <c r="K959" s="2"/>
      <c r="L959" s="2"/>
      <c r="M959" s="12"/>
      <c r="N959" s="2"/>
      <c r="O959" s="2"/>
      <c r="P959" s="2"/>
      <c r="Q959" s="2"/>
      <c r="R959" s="2"/>
      <c r="S959" s="2"/>
      <c r="T959" s="2"/>
      <c r="U959" s="2"/>
      <c r="V959" s="2"/>
      <c r="W959" s="2"/>
      <c r="X959" s="2"/>
      <c r="Y959" s="2"/>
      <c r="Z959" s="2"/>
      <c r="AA959" s="2"/>
      <c r="AB959" s="2"/>
    </row>
    <row r="960" spans="3:28" ht="12.75" customHeight="1" x14ac:dyDescent="0.25">
      <c r="C960" s="5"/>
      <c r="D960" s="6"/>
      <c r="E960" s="10"/>
      <c r="F960" s="7"/>
      <c r="G960" s="2"/>
      <c r="H960" s="2"/>
      <c r="I960" s="2"/>
      <c r="J960" s="2"/>
      <c r="K960" s="2"/>
      <c r="L960" s="2"/>
      <c r="M960" s="12"/>
      <c r="N960" s="2"/>
      <c r="O960" s="2"/>
      <c r="P960" s="2"/>
      <c r="Q960" s="2"/>
      <c r="R960" s="2"/>
      <c r="S960" s="2"/>
      <c r="T960" s="2"/>
      <c r="U960" s="2"/>
      <c r="V960" s="2"/>
      <c r="W960" s="2"/>
      <c r="X960" s="2"/>
      <c r="Y960" s="2"/>
      <c r="Z960" s="2"/>
      <c r="AA960" s="2"/>
      <c r="AB960" s="2"/>
    </row>
    <row r="961" spans="3:28" ht="12.75" customHeight="1" x14ac:dyDescent="0.25">
      <c r="C961" s="5"/>
      <c r="D961" s="6"/>
      <c r="E961" s="10"/>
      <c r="F961" s="7"/>
      <c r="G961" s="2"/>
      <c r="H961" s="2"/>
      <c r="I961" s="2"/>
      <c r="J961" s="2"/>
      <c r="K961" s="2"/>
      <c r="L961" s="2"/>
      <c r="M961" s="12"/>
      <c r="N961" s="2"/>
      <c r="O961" s="2"/>
      <c r="P961" s="2"/>
      <c r="Q961" s="2"/>
      <c r="R961" s="2"/>
      <c r="S961" s="2"/>
      <c r="T961" s="2"/>
      <c r="U961" s="2"/>
      <c r="V961" s="2"/>
      <c r="W961" s="2"/>
      <c r="X961" s="2"/>
      <c r="Y961" s="2"/>
      <c r="Z961" s="2"/>
      <c r="AA961" s="2"/>
      <c r="AB961" s="2"/>
    </row>
    <row r="962" spans="3:28" ht="12.75" customHeight="1" x14ac:dyDescent="0.25">
      <c r="C962" s="5"/>
      <c r="D962" s="6"/>
      <c r="E962" s="10"/>
      <c r="F962" s="7"/>
      <c r="G962" s="2"/>
      <c r="H962" s="2"/>
      <c r="I962" s="2"/>
      <c r="J962" s="2"/>
      <c r="K962" s="2"/>
      <c r="L962" s="2"/>
      <c r="M962" s="12"/>
      <c r="N962" s="2"/>
      <c r="O962" s="2"/>
      <c r="P962" s="2"/>
      <c r="Q962" s="2"/>
      <c r="R962" s="2"/>
      <c r="S962" s="2"/>
      <c r="T962" s="2"/>
      <c r="U962" s="2"/>
      <c r="V962" s="2"/>
      <c r="W962" s="2"/>
      <c r="X962" s="2"/>
      <c r="Y962" s="2"/>
      <c r="Z962" s="2"/>
      <c r="AA962" s="2"/>
      <c r="AB962" s="2"/>
    </row>
    <row r="963" spans="3:28" ht="12.75" customHeight="1" x14ac:dyDescent="0.25">
      <c r="C963" s="5"/>
      <c r="D963" s="6"/>
      <c r="E963" s="10"/>
      <c r="F963" s="7"/>
      <c r="G963" s="2"/>
      <c r="H963" s="2"/>
      <c r="I963" s="2"/>
      <c r="J963" s="2"/>
      <c r="K963" s="2"/>
      <c r="L963" s="2"/>
      <c r="M963" s="12"/>
      <c r="N963" s="2"/>
      <c r="O963" s="2"/>
      <c r="P963" s="2"/>
      <c r="Q963" s="2"/>
      <c r="R963" s="2"/>
      <c r="S963" s="2"/>
      <c r="T963" s="2"/>
      <c r="U963" s="2"/>
      <c r="V963" s="2"/>
      <c r="W963" s="2"/>
      <c r="X963" s="2"/>
      <c r="Y963" s="2"/>
      <c r="Z963" s="2"/>
      <c r="AA963" s="2"/>
      <c r="AB963" s="2"/>
    </row>
    <row r="964" spans="3:28" ht="12.75" customHeight="1" x14ac:dyDescent="0.25">
      <c r="C964" s="5"/>
      <c r="D964" s="6"/>
      <c r="E964" s="10"/>
      <c r="F964" s="7"/>
      <c r="G964" s="2"/>
      <c r="H964" s="2"/>
      <c r="I964" s="2"/>
      <c r="J964" s="2"/>
      <c r="K964" s="2"/>
      <c r="L964" s="2"/>
      <c r="M964" s="12"/>
      <c r="N964" s="2"/>
      <c r="O964" s="2"/>
      <c r="P964" s="2"/>
      <c r="Q964" s="2"/>
      <c r="R964" s="2"/>
      <c r="S964" s="2"/>
      <c r="T964" s="2"/>
      <c r="U964" s="2"/>
      <c r="V964" s="2"/>
      <c r="W964" s="2"/>
      <c r="X964" s="2"/>
      <c r="Y964" s="2"/>
      <c r="Z964" s="2"/>
      <c r="AA964" s="2"/>
      <c r="AB964" s="2"/>
    </row>
    <row r="965" spans="3:28" ht="12.75" customHeight="1" x14ac:dyDescent="0.25">
      <c r="C965" s="5"/>
      <c r="D965" s="6"/>
      <c r="E965" s="10"/>
      <c r="F965" s="7"/>
      <c r="G965" s="2"/>
      <c r="H965" s="2"/>
      <c r="I965" s="2"/>
      <c r="J965" s="2"/>
      <c r="K965" s="2"/>
      <c r="L965" s="2"/>
      <c r="M965" s="12"/>
      <c r="N965" s="2"/>
      <c r="O965" s="2"/>
      <c r="P965" s="2"/>
      <c r="Q965" s="2"/>
      <c r="R965" s="2"/>
      <c r="S965" s="2"/>
      <c r="T965" s="2"/>
      <c r="U965" s="2"/>
      <c r="V965" s="2"/>
      <c r="W965" s="2"/>
      <c r="X965" s="2"/>
      <c r="Y965" s="2"/>
      <c r="Z965" s="2"/>
      <c r="AA965" s="2"/>
      <c r="AB965" s="2"/>
    </row>
    <row r="966" spans="3:28" ht="12.75" customHeight="1" x14ac:dyDescent="0.25">
      <c r="C966" s="5"/>
      <c r="D966" s="6"/>
      <c r="E966" s="10"/>
      <c r="F966" s="7"/>
      <c r="G966" s="2"/>
      <c r="H966" s="2"/>
      <c r="I966" s="2"/>
      <c r="J966" s="2"/>
      <c r="K966" s="2"/>
      <c r="L966" s="2"/>
      <c r="M966" s="12"/>
      <c r="N966" s="2"/>
      <c r="O966" s="2"/>
      <c r="P966" s="2"/>
      <c r="Q966" s="2"/>
      <c r="R966" s="2"/>
      <c r="S966" s="2"/>
      <c r="T966" s="2"/>
      <c r="U966" s="2"/>
      <c r="V966" s="2"/>
      <c r="W966" s="2"/>
      <c r="X966" s="2"/>
      <c r="Y966" s="2"/>
      <c r="Z966" s="2"/>
      <c r="AA966" s="2"/>
      <c r="AB966" s="2"/>
    </row>
    <row r="967" spans="3:28" ht="12.75" customHeight="1" x14ac:dyDescent="0.25">
      <c r="C967" s="5"/>
      <c r="D967" s="6"/>
      <c r="E967" s="10"/>
      <c r="F967" s="7"/>
      <c r="G967" s="2"/>
      <c r="H967" s="2"/>
      <c r="I967" s="2"/>
      <c r="J967" s="2"/>
      <c r="K967" s="2"/>
      <c r="L967" s="2"/>
      <c r="M967" s="12"/>
      <c r="N967" s="2"/>
      <c r="O967" s="2"/>
      <c r="P967" s="2"/>
      <c r="Q967" s="2"/>
      <c r="R967" s="2"/>
      <c r="S967" s="2"/>
      <c r="T967" s="2"/>
      <c r="U967" s="2"/>
      <c r="V967" s="2"/>
      <c r="W967" s="2"/>
      <c r="X967" s="2"/>
      <c r="Y967" s="2"/>
      <c r="Z967" s="2"/>
      <c r="AA967" s="2"/>
      <c r="AB967" s="2"/>
    </row>
    <row r="968" spans="3:28" ht="12.75" customHeight="1" x14ac:dyDescent="0.25">
      <c r="C968" s="5"/>
      <c r="D968" s="6"/>
      <c r="E968" s="10"/>
      <c r="F968" s="7"/>
      <c r="G968" s="2"/>
      <c r="H968" s="2"/>
      <c r="I968" s="2"/>
      <c r="J968" s="2"/>
      <c r="K968" s="2"/>
      <c r="L968" s="2"/>
      <c r="M968" s="12"/>
      <c r="N968" s="2"/>
      <c r="O968" s="2"/>
      <c r="P968" s="2"/>
      <c r="Q968" s="2"/>
      <c r="R968" s="2"/>
      <c r="S968" s="2"/>
      <c r="T968" s="2"/>
      <c r="U968" s="2"/>
      <c r="V968" s="2"/>
      <c r="W968" s="2"/>
      <c r="X968" s="2"/>
      <c r="Y968" s="2"/>
      <c r="Z968" s="2"/>
      <c r="AA968" s="2"/>
      <c r="AB968" s="2"/>
    </row>
    <row r="969" spans="3:28" ht="12.75" customHeight="1" x14ac:dyDescent="0.25">
      <c r="C969" s="5"/>
      <c r="D969" s="6"/>
      <c r="E969" s="10"/>
      <c r="F969" s="7"/>
      <c r="G969" s="2"/>
      <c r="H969" s="2"/>
      <c r="I969" s="2"/>
      <c r="J969" s="2"/>
      <c r="K969" s="2"/>
      <c r="L969" s="2"/>
      <c r="M969" s="12"/>
      <c r="N969" s="2"/>
      <c r="O969" s="2"/>
      <c r="P969" s="2"/>
      <c r="Q969" s="2"/>
      <c r="R969" s="2"/>
      <c r="S969" s="2"/>
      <c r="T969" s="2"/>
      <c r="U969" s="2"/>
      <c r="V969" s="2"/>
      <c r="W969" s="2"/>
      <c r="X969" s="2"/>
      <c r="Y969" s="2"/>
      <c r="Z969" s="2"/>
      <c r="AA969" s="2"/>
      <c r="AB969" s="2"/>
    </row>
    <row r="970" spans="3:28" ht="12.75" customHeight="1" x14ac:dyDescent="0.25">
      <c r="C970" s="5"/>
      <c r="D970" s="6"/>
      <c r="E970" s="10"/>
      <c r="F970" s="7"/>
      <c r="G970" s="2"/>
      <c r="H970" s="2"/>
      <c r="I970" s="2"/>
      <c r="J970" s="2"/>
      <c r="K970" s="2"/>
      <c r="L970" s="2"/>
      <c r="M970" s="12"/>
      <c r="N970" s="2"/>
      <c r="O970" s="2"/>
      <c r="P970" s="2"/>
      <c r="Q970" s="2"/>
      <c r="R970" s="2"/>
      <c r="S970" s="2"/>
      <c r="T970" s="2"/>
      <c r="U970" s="2"/>
      <c r="V970" s="2"/>
      <c r="W970" s="2"/>
      <c r="X970" s="2"/>
      <c r="Y970" s="2"/>
      <c r="Z970" s="2"/>
      <c r="AA970" s="2"/>
      <c r="AB970" s="2"/>
    </row>
    <row r="971" spans="3:28" ht="12.75" customHeight="1" x14ac:dyDescent="0.25">
      <c r="C971" s="5"/>
      <c r="D971" s="6"/>
      <c r="E971" s="10"/>
      <c r="F971" s="7"/>
      <c r="G971" s="2"/>
      <c r="H971" s="2"/>
      <c r="I971" s="2"/>
      <c r="J971" s="2"/>
      <c r="K971" s="2"/>
      <c r="L971" s="2"/>
      <c r="M971" s="12"/>
      <c r="N971" s="2"/>
      <c r="O971" s="2"/>
      <c r="P971" s="2"/>
      <c r="Q971" s="2"/>
      <c r="R971" s="2"/>
      <c r="S971" s="2"/>
      <c r="T971" s="2"/>
      <c r="U971" s="2"/>
      <c r="V971" s="2"/>
      <c r="W971" s="2"/>
      <c r="X971" s="2"/>
      <c r="Y971" s="2"/>
      <c r="Z971" s="2"/>
      <c r="AA971" s="2"/>
      <c r="AB971" s="2"/>
    </row>
    <row r="972" spans="3:28" ht="12.75" customHeight="1" x14ac:dyDescent="0.25">
      <c r="C972" s="5"/>
      <c r="D972" s="6"/>
      <c r="E972" s="10"/>
      <c r="F972" s="7"/>
      <c r="G972" s="2"/>
      <c r="H972" s="2"/>
      <c r="I972" s="2"/>
      <c r="J972" s="2"/>
      <c r="K972" s="2"/>
      <c r="L972" s="2"/>
      <c r="M972" s="12"/>
      <c r="N972" s="2"/>
      <c r="O972" s="2"/>
      <c r="P972" s="2"/>
      <c r="Q972" s="2"/>
      <c r="R972" s="2"/>
      <c r="S972" s="2"/>
      <c r="T972" s="2"/>
      <c r="U972" s="2"/>
      <c r="V972" s="2"/>
      <c r="W972" s="2"/>
      <c r="X972" s="2"/>
      <c r="Y972" s="2"/>
      <c r="Z972" s="2"/>
      <c r="AA972" s="2"/>
      <c r="AB972" s="2"/>
    </row>
    <row r="973" spans="3:28" ht="12.75" customHeight="1" x14ac:dyDescent="0.25">
      <c r="C973" s="5"/>
      <c r="D973" s="6"/>
      <c r="E973" s="10"/>
      <c r="F973" s="7"/>
      <c r="G973" s="2"/>
      <c r="H973" s="2"/>
      <c r="I973" s="2"/>
      <c r="J973" s="2"/>
      <c r="K973" s="2"/>
      <c r="L973" s="2"/>
      <c r="M973" s="12"/>
      <c r="N973" s="2"/>
      <c r="O973" s="2"/>
      <c r="P973" s="2"/>
      <c r="Q973" s="2"/>
      <c r="R973" s="2"/>
      <c r="S973" s="2"/>
      <c r="T973" s="2"/>
      <c r="U973" s="2"/>
      <c r="V973" s="2"/>
      <c r="W973" s="2"/>
      <c r="X973" s="2"/>
      <c r="Y973" s="2"/>
      <c r="Z973" s="2"/>
      <c r="AA973" s="2"/>
      <c r="AB973" s="2"/>
    </row>
    <row r="974" spans="3:28" ht="12.75" customHeight="1" x14ac:dyDescent="0.25">
      <c r="C974" s="5"/>
      <c r="D974" s="6"/>
      <c r="E974" s="10"/>
      <c r="F974" s="7"/>
      <c r="G974" s="2"/>
      <c r="H974" s="2"/>
      <c r="I974" s="2"/>
      <c r="J974" s="2"/>
      <c r="K974" s="2"/>
      <c r="L974" s="2"/>
      <c r="M974" s="12"/>
      <c r="N974" s="2"/>
      <c r="O974" s="2"/>
      <c r="P974" s="2"/>
      <c r="Q974" s="2"/>
      <c r="R974" s="2"/>
      <c r="S974" s="2"/>
      <c r="T974" s="2"/>
      <c r="U974" s="2"/>
      <c r="V974" s="2"/>
      <c r="W974" s="2"/>
      <c r="X974" s="2"/>
      <c r="Y974" s="2"/>
      <c r="Z974" s="2"/>
      <c r="AA974" s="2"/>
      <c r="AB974" s="2"/>
    </row>
    <row r="975" spans="3:28" ht="12.75" customHeight="1" x14ac:dyDescent="0.25">
      <c r="C975" s="5"/>
      <c r="D975" s="6"/>
      <c r="E975" s="10"/>
      <c r="F975" s="7"/>
      <c r="G975" s="2"/>
      <c r="H975" s="2"/>
      <c r="I975" s="2"/>
      <c r="J975" s="2"/>
      <c r="K975" s="2"/>
      <c r="L975" s="2"/>
      <c r="M975" s="12"/>
      <c r="N975" s="2"/>
      <c r="O975" s="2"/>
      <c r="P975" s="2"/>
      <c r="Q975" s="2"/>
      <c r="R975" s="2"/>
      <c r="S975" s="2"/>
      <c r="T975" s="2"/>
      <c r="U975" s="2"/>
      <c r="V975" s="2"/>
      <c r="W975" s="2"/>
      <c r="X975" s="2"/>
      <c r="Y975" s="2"/>
      <c r="Z975" s="2"/>
      <c r="AA975" s="2"/>
      <c r="AB975" s="2"/>
    </row>
    <row r="976" spans="3:28" ht="12.75" customHeight="1" x14ac:dyDescent="0.25">
      <c r="C976" s="5"/>
      <c r="D976" s="6"/>
      <c r="E976" s="10"/>
      <c r="F976" s="7"/>
      <c r="G976" s="2"/>
      <c r="H976" s="2"/>
      <c r="I976" s="2"/>
      <c r="J976" s="2"/>
      <c r="K976" s="2"/>
      <c r="L976" s="2"/>
      <c r="M976" s="12"/>
      <c r="N976" s="2"/>
      <c r="O976" s="2"/>
      <c r="P976" s="2"/>
      <c r="Q976" s="2"/>
      <c r="R976" s="2"/>
      <c r="S976" s="2"/>
      <c r="T976" s="2"/>
      <c r="U976" s="2"/>
      <c r="V976" s="2"/>
      <c r="W976" s="2"/>
      <c r="X976" s="2"/>
      <c r="Y976" s="2"/>
      <c r="Z976" s="2"/>
      <c r="AA976" s="2"/>
      <c r="AB976" s="2"/>
    </row>
    <row r="977" spans="3:28" ht="12.75" customHeight="1" x14ac:dyDescent="0.25">
      <c r="C977" s="5"/>
      <c r="D977" s="6"/>
      <c r="E977" s="10"/>
      <c r="F977" s="7"/>
      <c r="G977" s="2"/>
      <c r="H977" s="2"/>
      <c r="I977" s="2"/>
      <c r="J977" s="2"/>
      <c r="K977" s="2"/>
      <c r="L977" s="2"/>
      <c r="M977" s="12"/>
      <c r="N977" s="2"/>
      <c r="O977" s="2"/>
      <c r="P977" s="2"/>
      <c r="Q977" s="2"/>
      <c r="R977" s="2"/>
      <c r="S977" s="2"/>
      <c r="T977" s="2"/>
      <c r="U977" s="2"/>
      <c r="V977" s="2"/>
      <c r="W977" s="2"/>
      <c r="X977" s="2"/>
      <c r="Y977" s="2"/>
      <c r="Z977" s="2"/>
      <c r="AA977" s="2"/>
      <c r="AB977" s="2"/>
    </row>
    <row r="978" spans="3:28" ht="12.75" customHeight="1" x14ac:dyDescent="0.25">
      <c r="C978" s="5"/>
      <c r="D978" s="6"/>
      <c r="E978" s="10"/>
      <c r="F978" s="7"/>
      <c r="G978" s="2"/>
      <c r="H978" s="2"/>
      <c r="I978" s="2"/>
      <c r="J978" s="2"/>
      <c r="K978" s="2"/>
      <c r="L978" s="2"/>
      <c r="M978" s="12"/>
      <c r="N978" s="2"/>
      <c r="O978" s="2"/>
      <c r="P978" s="2"/>
      <c r="Q978" s="2"/>
      <c r="R978" s="2"/>
      <c r="S978" s="2"/>
      <c r="T978" s="2"/>
      <c r="U978" s="2"/>
      <c r="V978" s="2"/>
      <c r="W978" s="2"/>
      <c r="X978" s="2"/>
      <c r="Y978" s="2"/>
      <c r="Z978" s="2"/>
      <c r="AA978" s="2"/>
      <c r="AB978" s="2"/>
    </row>
    <row r="979" spans="3:28" ht="12.75" customHeight="1" x14ac:dyDescent="0.25">
      <c r="C979" s="5"/>
      <c r="D979" s="6"/>
      <c r="E979" s="10"/>
      <c r="F979" s="7"/>
      <c r="G979" s="2"/>
      <c r="H979" s="2"/>
      <c r="I979" s="2"/>
      <c r="J979" s="2"/>
      <c r="K979" s="2"/>
      <c r="L979" s="2"/>
      <c r="M979" s="12"/>
      <c r="N979" s="2"/>
      <c r="O979" s="2"/>
      <c r="P979" s="2"/>
      <c r="Q979" s="2"/>
      <c r="R979" s="2"/>
      <c r="S979" s="2"/>
      <c r="T979" s="2"/>
      <c r="U979" s="2"/>
      <c r="V979" s="2"/>
      <c r="W979" s="2"/>
      <c r="X979" s="2"/>
      <c r="Y979" s="2"/>
      <c r="Z979" s="2"/>
      <c r="AA979" s="2"/>
      <c r="AB979" s="2"/>
    </row>
    <row r="980" spans="3:28" ht="12.75" customHeight="1" x14ac:dyDescent="0.25">
      <c r="C980" s="5"/>
      <c r="D980" s="6"/>
      <c r="E980" s="10"/>
      <c r="F980" s="7"/>
      <c r="G980" s="2"/>
      <c r="H980" s="2"/>
      <c r="I980" s="2"/>
      <c r="J980" s="2"/>
      <c r="K980" s="2"/>
      <c r="L980" s="2"/>
      <c r="M980" s="12"/>
      <c r="N980" s="2"/>
      <c r="O980" s="2"/>
      <c r="P980" s="2"/>
      <c r="Q980" s="2"/>
      <c r="R980" s="2"/>
      <c r="S980" s="2"/>
      <c r="T980" s="2"/>
      <c r="U980" s="2"/>
      <c r="V980" s="2"/>
      <c r="W980" s="2"/>
      <c r="X980" s="2"/>
      <c r="Y980" s="2"/>
      <c r="Z980" s="2"/>
      <c r="AA980" s="2"/>
      <c r="AB980" s="2"/>
    </row>
    <row r="981" spans="3:28" ht="12.75" customHeight="1" x14ac:dyDescent="0.25">
      <c r="C981" s="5"/>
      <c r="D981" s="6"/>
      <c r="E981" s="10"/>
      <c r="F981" s="7"/>
      <c r="G981" s="2"/>
      <c r="H981" s="2"/>
      <c r="I981" s="2"/>
      <c r="J981" s="2"/>
      <c r="K981" s="2"/>
      <c r="L981" s="2"/>
      <c r="M981" s="12"/>
      <c r="N981" s="2"/>
      <c r="O981" s="2"/>
      <c r="P981" s="2"/>
      <c r="Q981" s="2"/>
      <c r="R981" s="2"/>
      <c r="S981" s="2"/>
      <c r="T981" s="2"/>
      <c r="U981" s="2"/>
      <c r="V981" s="2"/>
      <c r="W981" s="2"/>
      <c r="X981" s="2"/>
      <c r="Y981" s="2"/>
      <c r="Z981" s="2"/>
      <c r="AA981" s="2"/>
      <c r="AB981" s="2"/>
    </row>
    <row r="982" spans="3:28" ht="12.75" customHeight="1" x14ac:dyDescent="0.25">
      <c r="C982" s="5"/>
      <c r="D982" s="6"/>
      <c r="E982" s="10"/>
      <c r="F982" s="7"/>
      <c r="G982" s="2"/>
      <c r="H982" s="2"/>
      <c r="I982" s="2"/>
      <c r="J982" s="2"/>
      <c r="K982" s="2"/>
      <c r="L982" s="2"/>
      <c r="M982" s="12"/>
      <c r="N982" s="2"/>
      <c r="O982" s="2"/>
      <c r="P982" s="2"/>
      <c r="Q982" s="2"/>
      <c r="R982" s="2"/>
      <c r="S982" s="2"/>
      <c r="T982" s="2"/>
      <c r="U982" s="2"/>
      <c r="V982" s="2"/>
      <c r="W982" s="2"/>
      <c r="X982" s="2"/>
      <c r="Y982" s="2"/>
      <c r="Z982" s="2"/>
      <c r="AA982" s="2"/>
      <c r="AB982" s="2"/>
    </row>
    <row r="983" spans="3:28" ht="12.75" customHeight="1" x14ac:dyDescent="0.25">
      <c r="C983" s="5"/>
      <c r="D983" s="6"/>
      <c r="E983" s="10"/>
      <c r="F983" s="7"/>
      <c r="G983" s="2"/>
      <c r="H983" s="2"/>
      <c r="I983" s="2"/>
      <c r="J983" s="2"/>
      <c r="K983" s="2"/>
      <c r="L983" s="2"/>
      <c r="M983" s="12"/>
      <c r="N983" s="2"/>
      <c r="O983" s="2"/>
      <c r="P983" s="2"/>
      <c r="Q983" s="2"/>
      <c r="R983" s="2"/>
      <c r="S983" s="2"/>
      <c r="T983" s="2"/>
      <c r="U983" s="2"/>
      <c r="V983" s="2"/>
      <c r="W983" s="2"/>
      <c r="X983" s="2"/>
      <c r="Y983" s="2"/>
      <c r="Z983" s="2"/>
      <c r="AA983" s="2"/>
      <c r="AB983" s="2"/>
    </row>
    <row r="984" spans="3:28" ht="12.75" customHeight="1" x14ac:dyDescent="0.25">
      <c r="C984" s="5"/>
      <c r="D984" s="6"/>
      <c r="E984" s="10"/>
      <c r="F984" s="7"/>
      <c r="G984" s="2"/>
      <c r="H984" s="2"/>
      <c r="I984" s="2"/>
      <c r="J984" s="2"/>
      <c r="K984" s="2"/>
      <c r="L984" s="2"/>
      <c r="M984" s="12"/>
      <c r="N984" s="2"/>
      <c r="O984" s="2"/>
      <c r="P984" s="2"/>
      <c r="Q984" s="2"/>
      <c r="R984" s="2"/>
      <c r="S984" s="2"/>
      <c r="T984" s="2"/>
      <c r="U984" s="2"/>
      <c r="V984" s="2"/>
      <c r="W984" s="2"/>
      <c r="X984" s="2"/>
      <c r="Y984" s="2"/>
      <c r="Z984" s="2"/>
      <c r="AA984" s="2"/>
      <c r="AB984" s="2"/>
    </row>
    <row r="985" spans="3:28" ht="12.75" customHeight="1" x14ac:dyDescent="0.25">
      <c r="C985" s="5"/>
      <c r="D985" s="6"/>
      <c r="E985" s="10"/>
      <c r="F985" s="7"/>
      <c r="G985" s="2"/>
      <c r="H985" s="2"/>
      <c r="I985" s="2"/>
      <c r="J985" s="2"/>
      <c r="K985" s="2"/>
      <c r="L985" s="2"/>
      <c r="M985" s="12"/>
      <c r="N985" s="2"/>
      <c r="O985" s="2"/>
      <c r="P985" s="2"/>
      <c r="Q985" s="2"/>
      <c r="R985" s="2"/>
      <c r="S985" s="2"/>
      <c r="T985" s="2"/>
      <c r="U985" s="2"/>
      <c r="V985" s="2"/>
      <c r="W985" s="2"/>
      <c r="X985" s="2"/>
      <c r="Y985" s="2"/>
      <c r="Z985" s="2"/>
      <c r="AA985" s="2"/>
      <c r="AB985" s="2"/>
    </row>
    <row r="986" spans="3:28" ht="12.75" customHeight="1" x14ac:dyDescent="0.25">
      <c r="C986" s="5"/>
      <c r="D986" s="6"/>
      <c r="E986" s="10"/>
      <c r="F986" s="7"/>
      <c r="G986" s="2"/>
      <c r="H986" s="2"/>
      <c r="I986" s="2"/>
      <c r="J986" s="2"/>
      <c r="K986" s="2"/>
      <c r="L986" s="2"/>
      <c r="M986" s="12"/>
      <c r="N986" s="2"/>
      <c r="O986" s="2"/>
      <c r="P986" s="2"/>
      <c r="Q986" s="2"/>
      <c r="R986" s="2"/>
      <c r="S986" s="2"/>
      <c r="T986" s="2"/>
      <c r="U986" s="2"/>
      <c r="V986" s="2"/>
      <c r="W986" s="2"/>
      <c r="X986" s="2"/>
      <c r="Y986" s="2"/>
      <c r="Z986" s="2"/>
      <c r="AA986" s="2"/>
      <c r="AB986" s="2"/>
    </row>
    <row r="987" spans="3:28" ht="12.75" customHeight="1" x14ac:dyDescent="0.25">
      <c r="C987" s="5"/>
      <c r="D987" s="6"/>
      <c r="E987" s="10"/>
      <c r="F987" s="7"/>
      <c r="G987" s="2"/>
      <c r="H987" s="2"/>
      <c r="I987" s="2"/>
      <c r="J987" s="2"/>
      <c r="K987" s="2"/>
      <c r="L987" s="2"/>
      <c r="M987" s="12"/>
      <c r="N987" s="2"/>
      <c r="O987" s="2"/>
      <c r="P987" s="2"/>
      <c r="Q987" s="2"/>
      <c r="R987" s="2"/>
      <c r="S987" s="2"/>
      <c r="T987" s="2"/>
      <c r="U987" s="2"/>
      <c r="V987" s="2"/>
      <c r="W987" s="2"/>
      <c r="X987" s="2"/>
      <c r="Y987" s="2"/>
      <c r="Z987" s="2"/>
      <c r="AA987" s="2"/>
      <c r="AB987" s="2"/>
    </row>
    <row r="988" spans="3:28" ht="12.75" customHeight="1" x14ac:dyDescent="0.25">
      <c r="C988" s="5"/>
      <c r="D988" s="6"/>
      <c r="E988" s="10"/>
      <c r="F988" s="7"/>
      <c r="G988" s="2"/>
      <c r="H988" s="2"/>
      <c r="I988" s="2"/>
      <c r="J988" s="2"/>
      <c r="K988" s="2"/>
      <c r="L988" s="2"/>
      <c r="M988" s="12"/>
      <c r="N988" s="2"/>
      <c r="O988" s="2"/>
      <c r="P988" s="2"/>
      <c r="Q988" s="2"/>
      <c r="R988" s="2"/>
      <c r="S988" s="2"/>
      <c r="T988" s="2"/>
      <c r="U988" s="2"/>
      <c r="V988" s="2"/>
      <c r="W988" s="2"/>
      <c r="X988" s="2"/>
      <c r="Y988" s="2"/>
      <c r="Z988" s="2"/>
      <c r="AA988" s="2"/>
      <c r="AB988" s="2"/>
    </row>
    <row r="989" spans="3:28" ht="12.75" customHeight="1" x14ac:dyDescent="0.25">
      <c r="C989" s="5"/>
      <c r="D989" s="6"/>
      <c r="E989" s="10"/>
      <c r="F989" s="7"/>
      <c r="G989" s="2"/>
      <c r="H989" s="2"/>
      <c r="I989" s="2"/>
      <c r="J989" s="2"/>
      <c r="K989" s="2"/>
      <c r="L989" s="2"/>
      <c r="M989" s="12"/>
      <c r="N989" s="2"/>
      <c r="O989" s="2"/>
      <c r="P989" s="2"/>
      <c r="Q989" s="2"/>
      <c r="R989" s="2"/>
      <c r="S989" s="2"/>
      <c r="T989" s="2"/>
      <c r="U989" s="2"/>
      <c r="V989" s="2"/>
      <c r="W989" s="2"/>
      <c r="X989" s="2"/>
      <c r="Y989" s="2"/>
      <c r="Z989" s="2"/>
      <c r="AA989" s="2"/>
      <c r="AB989" s="2"/>
    </row>
    <row r="990" spans="3:28" ht="12.75" customHeight="1" x14ac:dyDescent="0.25">
      <c r="C990" s="5"/>
      <c r="D990" s="6"/>
      <c r="E990" s="10"/>
      <c r="F990" s="7"/>
      <c r="G990" s="2"/>
      <c r="H990" s="2"/>
      <c r="I990" s="2"/>
      <c r="J990" s="2"/>
      <c r="K990" s="2"/>
      <c r="L990" s="2"/>
      <c r="M990" s="12"/>
      <c r="N990" s="2"/>
      <c r="O990" s="2"/>
      <c r="P990" s="2"/>
      <c r="Q990" s="2"/>
      <c r="R990" s="2"/>
      <c r="S990" s="2"/>
      <c r="T990" s="2"/>
      <c r="U990" s="2"/>
      <c r="V990" s="2"/>
      <c r="W990" s="2"/>
      <c r="X990" s="2"/>
      <c r="Y990" s="2"/>
      <c r="Z990" s="2"/>
      <c r="AA990" s="2"/>
      <c r="AB990" s="2"/>
    </row>
    <row r="991" spans="3:28" ht="12.75" customHeight="1" x14ac:dyDescent="0.25">
      <c r="C991" s="5"/>
      <c r="D991" s="6"/>
      <c r="E991" s="10"/>
      <c r="F991" s="7"/>
      <c r="G991" s="2"/>
      <c r="H991" s="2"/>
      <c r="I991" s="2"/>
      <c r="J991" s="2"/>
      <c r="K991" s="2"/>
      <c r="L991" s="2"/>
      <c r="M991" s="12"/>
      <c r="N991" s="2"/>
      <c r="O991" s="2"/>
      <c r="P991" s="2"/>
      <c r="Q991" s="2"/>
      <c r="R991" s="2"/>
      <c r="S991" s="2"/>
      <c r="T991" s="2"/>
      <c r="U991" s="2"/>
      <c r="V991" s="2"/>
      <c r="W991" s="2"/>
      <c r="X991" s="2"/>
      <c r="Y991" s="2"/>
      <c r="Z991" s="2"/>
      <c r="AA991" s="2"/>
      <c r="AB991" s="2"/>
    </row>
    <row r="992" spans="3:28" ht="12.75" customHeight="1" x14ac:dyDescent="0.25">
      <c r="C992" s="5"/>
      <c r="D992" s="6"/>
      <c r="E992" s="10"/>
      <c r="F992" s="7"/>
      <c r="G992" s="2"/>
      <c r="H992" s="2"/>
      <c r="I992" s="2"/>
      <c r="J992" s="2"/>
      <c r="K992" s="2"/>
      <c r="L992" s="2"/>
      <c r="M992" s="12"/>
      <c r="N992" s="2"/>
      <c r="O992" s="2"/>
      <c r="P992" s="2"/>
      <c r="Q992" s="2"/>
      <c r="R992" s="2"/>
      <c r="S992" s="2"/>
      <c r="T992" s="2"/>
      <c r="U992" s="2"/>
      <c r="V992" s="2"/>
      <c r="W992" s="2"/>
      <c r="X992" s="2"/>
      <c r="Y992" s="2"/>
      <c r="Z992" s="2"/>
      <c r="AA992" s="2"/>
      <c r="AB992" s="2"/>
    </row>
    <row r="993" spans="3:28" ht="12.75" customHeight="1" x14ac:dyDescent="0.25">
      <c r="C993" s="5"/>
      <c r="D993" s="6"/>
      <c r="E993" s="10"/>
      <c r="F993" s="7"/>
      <c r="G993" s="2"/>
      <c r="H993" s="2"/>
      <c r="I993" s="2"/>
      <c r="J993" s="2"/>
      <c r="K993" s="2"/>
      <c r="L993" s="2"/>
      <c r="M993" s="12"/>
      <c r="N993" s="2"/>
      <c r="O993" s="2"/>
      <c r="P993" s="2"/>
      <c r="Q993" s="2"/>
      <c r="R993" s="2"/>
      <c r="S993" s="2"/>
      <c r="T993" s="2"/>
      <c r="U993" s="2"/>
      <c r="V993" s="2"/>
      <c r="W993" s="2"/>
      <c r="X993" s="2"/>
      <c r="Y993" s="2"/>
      <c r="Z993" s="2"/>
      <c r="AA993" s="2"/>
      <c r="AB993" s="2"/>
    </row>
    <row r="994" spans="3:28" ht="12.75" customHeight="1" x14ac:dyDescent="0.25">
      <c r="C994" s="5"/>
      <c r="D994" s="6"/>
      <c r="E994" s="10"/>
      <c r="F994" s="7"/>
      <c r="G994" s="2"/>
      <c r="H994" s="2"/>
      <c r="I994" s="2"/>
      <c r="J994" s="2"/>
      <c r="K994" s="2"/>
      <c r="L994" s="2"/>
      <c r="M994" s="12"/>
      <c r="N994" s="2"/>
      <c r="O994" s="2"/>
      <c r="P994" s="2"/>
      <c r="Q994" s="2"/>
      <c r="R994" s="2"/>
      <c r="S994" s="2"/>
      <c r="T994" s="2"/>
      <c r="U994" s="2"/>
      <c r="V994" s="2"/>
      <c r="W994" s="2"/>
      <c r="X994" s="2"/>
      <c r="Y994" s="2"/>
      <c r="Z994" s="2"/>
      <c r="AA994" s="2"/>
      <c r="AB994" s="2"/>
    </row>
    <row r="995" spans="3:28" ht="12.75" customHeight="1" x14ac:dyDescent="0.25">
      <c r="C995" s="5"/>
      <c r="D995" s="6"/>
      <c r="E995" s="10"/>
      <c r="F995" s="7"/>
      <c r="G995" s="2"/>
      <c r="H995" s="2"/>
      <c r="I995" s="2"/>
      <c r="J995" s="2"/>
      <c r="K995" s="2"/>
      <c r="L995" s="2"/>
      <c r="M995" s="12"/>
      <c r="N995" s="2"/>
      <c r="O995" s="2"/>
      <c r="P995" s="2"/>
      <c r="Q995" s="2"/>
      <c r="R995" s="2"/>
      <c r="S995" s="2"/>
      <c r="T995" s="2"/>
      <c r="U995" s="2"/>
      <c r="V995" s="2"/>
      <c r="W995" s="2"/>
      <c r="X995" s="2"/>
      <c r="Y995" s="2"/>
      <c r="Z995" s="2"/>
      <c r="AA995" s="2"/>
      <c r="AB995" s="2"/>
    </row>
    <row r="996" spans="3:28" ht="12.75" customHeight="1" x14ac:dyDescent="0.25">
      <c r="C996" s="5"/>
      <c r="D996" s="6"/>
      <c r="E996" s="10"/>
      <c r="F996" s="7"/>
      <c r="G996" s="2"/>
      <c r="H996" s="2"/>
      <c r="I996" s="2"/>
      <c r="J996" s="2"/>
      <c r="K996" s="2"/>
      <c r="L996" s="2"/>
      <c r="M996" s="12"/>
      <c r="N996" s="2"/>
      <c r="O996" s="2"/>
      <c r="P996" s="2"/>
      <c r="Q996" s="2"/>
      <c r="R996" s="2"/>
      <c r="S996" s="2"/>
      <c r="T996" s="2"/>
      <c r="U996" s="2"/>
      <c r="V996" s="2"/>
      <c r="W996" s="2"/>
      <c r="X996" s="2"/>
      <c r="Y996" s="2"/>
      <c r="Z996" s="2"/>
      <c r="AA996" s="2"/>
      <c r="AB996" s="2"/>
    </row>
    <row r="997" spans="3:28" ht="12.75" customHeight="1" x14ac:dyDescent="0.25">
      <c r="C997" s="5"/>
      <c r="D997" s="6"/>
      <c r="E997" s="10"/>
      <c r="F997" s="7"/>
      <c r="G997" s="2"/>
      <c r="H997" s="2"/>
      <c r="I997" s="2"/>
      <c r="J997" s="2"/>
      <c r="K997" s="2"/>
      <c r="L997" s="2"/>
      <c r="M997" s="12"/>
      <c r="N997" s="2"/>
      <c r="O997" s="2"/>
      <c r="P997" s="2"/>
      <c r="Q997" s="2"/>
      <c r="R997" s="2"/>
      <c r="S997" s="2"/>
      <c r="T997" s="2"/>
      <c r="U997" s="2"/>
      <c r="V997" s="2"/>
      <c r="W997" s="2"/>
      <c r="X997" s="2"/>
      <c r="Y997" s="2"/>
      <c r="Z997" s="2"/>
      <c r="AA997" s="2"/>
      <c r="AB997" s="2"/>
    </row>
    <row r="998" spans="3:28" ht="12.75" customHeight="1" x14ac:dyDescent="0.25">
      <c r="C998" s="5"/>
      <c r="D998" s="6"/>
      <c r="E998" s="10"/>
      <c r="F998" s="7"/>
      <c r="G998" s="2"/>
      <c r="H998" s="2"/>
      <c r="I998" s="2"/>
      <c r="J998" s="2"/>
      <c r="K998" s="2"/>
      <c r="L998" s="2"/>
      <c r="M998" s="12"/>
      <c r="N998" s="2"/>
      <c r="O998" s="2"/>
      <c r="P998" s="2"/>
      <c r="Q998" s="2"/>
      <c r="R998" s="2"/>
      <c r="S998" s="2"/>
      <c r="T998" s="2"/>
      <c r="U998" s="2"/>
      <c r="V998" s="2"/>
      <c r="W998" s="2"/>
      <c r="X998" s="2"/>
      <c r="Y998" s="2"/>
      <c r="Z998" s="2"/>
      <c r="AA998" s="2"/>
      <c r="AB998" s="2"/>
    </row>
    <row r="999" spans="3:28" ht="12.75" customHeight="1" x14ac:dyDescent="0.25">
      <c r="C999" s="5"/>
      <c r="D999" s="6"/>
      <c r="E999" s="10"/>
      <c r="F999" s="7"/>
      <c r="G999" s="2"/>
      <c r="H999" s="2"/>
      <c r="I999" s="2"/>
      <c r="J999" s="2"/>
      <c r="K999" s="2"/>
      <c r="L999" s="2"/>
      <c r="M999" s="12"/>
      <c r="N999" s="2"/>
      <c r="O999" s="2"/>
      <c r="P999" s="2"/>
      <c r="Q999" s="2"/>
      <c r="R999" s="2"/>
      <c r="S999" s="2"/>
      <c r="T999" s="2"/>
      <c r="U999" s="2"/>
      <c r="V999" s="2"/>
      <c r="W999" s="2"/>
      <c r="X999" s="2"/>
      <c r="Y999" s="2"/>
      <c r="Z999" s="2"/>
      <c r="AA999" s="2"/>
      <c r="AB999" s="2"/>
    </row>
    <row r="1000" spans="3:28" ht="12.75" customHeight="1" x14ac:dyDescent="0.25">
      <c r="C1000" s="5"/>
      <c r="D1000" s="6"/>
      <c r="E1000" s="10"/>
      <c r="F1000" s="7"/>
      <c r="G1000" s="2"/>
      <c r="H1000" s="2"/>
      <c r="I1000" s="2"/>
      <c r="J1000" s="2"/>
      <c r="K1000" s="2"/>
      <c r="L1000" s="2"/>
      <c r="M1000" s="12"/>
      <c r="N1000" s="2"/>
      <c r="O1000" s="2"/>
      <c r="P1000" s="2"/>
      <c r="Q1000" s="2"/>
      <c r="R1000" s="2"/>
      <c r="S1000" s="2"/>
      <c r="T1000" s="2"/>
      <c r="U1000" s="2"/>
      <c r="V1000" s="2"/>
      <c r="W1000" s="2"/>
      <c r="X1000" s="2"/>
      <c r="Y1000" s="2"/>
      <c r="Z1000" s="2"/>
      <c r="AA1000" s="2"/>
      <c r="AB1000" s="2"/>
    </row>
    <row r="1001" spans="3:28" ht="12.75" customHeight="1" x14ac:dyDescent="0.25">
      <c r="C1001" s="5"/>
      <c r="D1001" s="6"/>
      <c r="E1001" s="10"/>
      <c r="F1001" s="7"/>
      <c r="G1001" s="2"/>
      <c r="H1001" s="2"/>
      <c r="I1001" s="2"/>
      <c r="J1001" s="2"/>
      <c r="K1001" s="2"/>
      <c r="L1001" s="2"/>
      <c r="M1001" s="12"/>
      <c r="N1001" s="2"/>
      <c r="O1001" s="2"/>
      <c r="P1001" s="2"/>
      <c r="Q1001" s="2"/>
      <c r="R1001" s="2"/>
      <c r="S1001" s="2"/>
      <c r="T1001" s="2"/>
      <c r="U1001" s="2"/>
      <c r="V1001" s="2"/>
      <c r="W1001" s="2"/>
      <c r="X1001" s="2"/>
      <c r="Y1001" s="2"/>
      <c r="Z1001" s="2"/>
      <c r="AA1001" s="2"/>
      <c r="AB1001" s="2"/>
    </row>
    <row r="1002" spans="3:28" ht="12.75" customHeight="1" x14ac:dyDescent="0.25">
      <c r="C1002" s="5"/>
      <c r="D1002" s="6"/>
      <c r="E1002" s="10"/>
      <c r="F1002" s="7"/>
      <c r="G1002" s="2"/>
      <c r="H1002" s="2"/>
      <c r="I1002" s="2"/>
      <c r="J1002" s="2"/>
      <c r="K1002" s="2"/>
      <c r="L1002" s="2"/>
      <c r="M1002" s="12"/>
      <c r="N1002" s="2"/>
      <c r="O1002" s="2"/>
      <c r="P1002" s="2"/>
      <c r="Q1002" s="2"/>
      <c r="R1002" s="2"/>
      <c r="S1002" s="2"/>
      <c r="T1002" s="2"/>
      <c r="U1002" s="2"/>
      <c r="V1002" s="2"/>
      <c r="W1002" s="2"/>
      <c r="X1002" s="2"/>
      <c r="Y1002" s="2"/>
      <c r="Z1002" s="2"/>
      <c r="AA1002" s="2"/>
      <c r="AB1002" s="2"/>
    </row>
    <row r="1003" spans="3:28" ht="12.75" customHeight="1" x14ac:dyDescent="0.25">
      <c r="C1003" s="5"/>
      <c r="D1003" s="6"/>
      <c r="E1003" s="10"/>
      <c r="F1003" s="7"/>
      <c r="G1003" s="2"/>
      <c r="H1003" s="2"/>
      <c r="I1003" s="2"/>
      <c r="J1003" s="2"/>
      <c r="K1003" s="2"/>
      <c r="L1003" s="2"/>
      <c r="M1003" s="12"/>
      <c r="N1003" s="2"/>
      <c r="O1003" s="2"/>
      <c r="P1003" s="2"/>
      <c r="Q1003" s="2"/>
      <c r="R1003" s="2"/>
      <c r="S1003" s="2"/>
      <c r="T1003" s="2"/>
      <c r="U1003" s="2"/>
      <c r="V1003" s="2"/>
      <c r="W1003" s="2"/>
      <c r="X1003" s="2"/>
      <c r="Y1003" s="2"/>
      <c r="Z1003" s="2"/>
      <c r="AA1003" s="2"/>
      <c r="AB1003" s="2"/>
    </row>
    <row r="1004" spans="3:28" ht="12.75" customHeight="1" x14ac:dyDescent="0.25">
      <c r="C1004" s="5"/>
      <c r="D1004" s="6"/>
      <c r="E1004" s="10"/>
      <c r="F1004" s="7"/>
      <c r="G1004" s="2"/>
      <c r="H1004" s="2"/>
      <c r="I1004" s="2"/>
      <c r="J1004" s="2"/>
      <c r="K1004" s="2"/>
      <c r="L1004" s="2"/>
      <c r="M1004" s="12"/>
      <c r="N1004" s="2"/>
      <c r="O1004" s="2"/>
      <c r="P1004" s="2"/>
      <c r="Q1004" s="2"/>
      <c r="R1004" s="2"/>
      <c r="S1004" s="2"/>
      <c r="T1004" s="2"/>
      <c r="U1004" s="2"/>
      <c r="V1004" s="2"/>
      <c r="W1004" s="2"/>
      <c r="X1004" s="2"/>
      <c r="Y1004" s="2"/>
      <c r="Z1004" s="2"/>
      <c r="AA1004" s="2"/>
      <c r="AB1004" s="2"/>
    </row>
  </sheetData>
  <sheetProtection formatCells="0" formatColumns="0" formatRows="0" insertColumns="0" insertRows="0" insertHyperlinks="0" deleteColumns="0" deleteRows="0" selectLockedCells="1" sort="0" autoFilter="0" pivotTables="0" selectUnlockedCells="1"/>
  <mergeCells count="49">
    <mergeCell ref="Q13:T13"/>
    <mergeCell ref="Q14:T14"/>
    <mergeCell ref="F6:I6"/>
    <mergeCell ref="H32:M32"/>
    <mergeCell ref="H33:M33"/>
    <mergeCell ref="H29:M29"/>
    <mergeCell ref="H30:M30"/>
    <mergeCell ref="H31:M31"/>
    <mergeCell ref="C28:C31"/>
    <mergeCell ref="C32:C34"/>
    <mergeCell ref="C10:D10"/>
    <mergeCell ref="F10:I10"/>
    <mergeCell ref="C11:D11"/>
    <mergeCell ref="F11:I11"/>
    <mergeCell ref="H13:M13"/>
    <mergeCell ref="H14:M14"/>
    <mergeCell ref="H15:M15"/>
    <mergeCell ref="H16:M16"/>
    <mergeCell ref="H17:M17"/>
    <mergeCell ref="H34:M34"/>
    <mergeCell ref="H23:M23"/>
    <mergeCell ref="H24:M24"/>
    <mergeCell ref="H25:M25"/>
    <mergeCell ref="H28:M28"/>
    <mergeCell ref="C16:C18"/>
    <mergeCell ref="C19:C20"/>
    <mergeCell ref="C21:C22"/>
    <mergeCell ref="C23:C25"/>
    <mergeCell ref="H18:M18"/>
    <mergeCell ref="H19:M19"/>
    <mergeCell ref="H20:M20"/>
    <mergeCell ref="H21:M21"/>
    <mergeCell ref="H22:M22"/>
    <mergeCell ref="C13:C15"/>
    <mergeCell ref="C6:D6"/>
    <mergeCell ref="C3:M4"/>
    <mergeCell ref="U2:U3"/>
    <mergeCell ref="Q4:R6"/>
    <mergeCell ref="T10:T11"/>
    <mergeCell ref="P10:P11"/>
    <mergeCell ref="S10:S11"/>
    <mergeCell ref="R9:T9"/>
    <mergeCell ref="C7:D7"/>
    <mergeCell ref="F7:I7"/>
    <mergeCell ref="C8:D8"/>
    <mergeCell ref="C9:D9"/>
    <mergeCell ref="R10:R11"/>
    <mergeCell ref="F8:I8"/>
    <mergeCell ref="F9:I9"/>
  </mergeCells>
  <dataValidations count="2">
    <dataValidation type="whole" allowBlank="1" showInputMessage="1" showErrorMessage="1" sqref="R10:R11 P10:P11" xr:uid="{658B6BFA-152F-4EA3-95DA-2102297D2548}">
      <formula1>1</formula1>
      <formula2>$U$4</formula2>
    </dataValidation>
    <dataValidation type="whole" allowBlank="1" showInputMessage="1" showErrorMessage="1" errorTitle="Input Salah" error="Index akhir harus lebih besar &amp; kurang dari sama dengan jumlah data_x000a_(lihat di sheet &quot;Form Responses&quot;" sqref="T10:T11" xr:uid="{E927729D-A44D-4AE9-893B-ED412F9495D8}">
      <formula1>R10</formula1>
      <formula2>$U$4</formula2>
    </dataValidation>
  </dataValidations>
  <printOptions horizontalCentered="1"/>
  <pageMargins left="0.70866141732283461" right="0.70866141732283461" top="0.98425196850393704" bottom="0.59055118110236215" header="0.51181102362204722" footer="0.39370078740157483"/>
  <pageSetup paperSize="9" scale="80" orientation="portrait" r:id="rId1"/>
  <headerFooter>
    <oddHeader>&amp;L&amp;"Calibri,Bold"&amp;K09-023PT. PP LONDON SUMATERA INDONESIA Tbk.&amp;R&amp;"Calibri,Bold Italic"&amp;K09-024CONFIDENTIAL</oddHeader>
    <oddFooter>&amp;L&amp;D&amp;R&amp;P</oddFooter>
  </headerFooter>
  <rowBreaks count="1" manualBreakCount="1">
    <brk id="26" min="1" max="20" man="1"/>
  </rowBreaks>
  <colBreaks count="1" manualBreakCount="1">
    <brk id="14" min="1" max="73" man="1"/>
  </colBreaks>
  <drawing r:id="rId2"/>
  <legacyDrawing r:id="rId3"/>
  <controls>
    <mc:AlternateContent xmlns:mc="http://schemas.openxmlformats.org/markup-compatibility/2006">
      <mc:Choice Requires="x14">
        <control shapeId="1035" r:id="rId4" name="ComboBox1">
          <controlPr defaultSize="0" autoLine="0" linkedCell="$Q$15" listFillRange="'Form Responses'!$C$3:$C$138" r:id="rId5">
            <anchor moveWithCells="1">
              <from>
                <xdr:col>16</xdr:col>
                <xdr:colOff>0</xdr:colOff>
                <xdr:row>14</xdr:row>
                <xdr:rowOff>0</xdr:rowOff>
              </from>
              <to>
                <xdr:col>19</xdr:col>
                <xdr:colOff>142875</xdr:colOff>
                <xdr:row>14</xdr:row>
                <xdr:rowOff>323850</xdr:rowOff>
              </to>
            </anchor>
          </controlPr>
        </control>
      </mc:Choice>
      <mc:Fallback>
        <control shapeId="1035" r:id="rId4" name="ComboBox1"/>
      </mc:Fallback>
    </mc:AlternateContent>
    <mc:AlternateContent xmlns:mc="http://schemas.openxmlformats.org/markup-compatibility/2006">
      <mc:Choice Requires="x14">
        <control shapeId="1034" r:id="rId6" name="SpinButton3">
          <controlPr locked="0" defaultSize="0" autoLine="0" linkedCell="T10" r:id="rId7">
            <anchor moveWithCells="1">
              <from>
                <xdr:col>19</xdr:col>
                <xdr:colOff>0</xdr:colOff>
                <xdr:row>11</xdr:row>
                <xdr:rowOff>0</xdr:rowOff>
              </from>
              <to>
                <xdr:col>20</xdr:col>
                <xdr:colOff>0</xdr:colOff>
                <xdr:row>12</xdr:row>
                <xdr:rowOff>95250</xdr:rowOff>
              </to>
            </anchor>
          </controlPr>
        </control>
      </mc:Choice>
      <mc:Fallback>
        <control shapeId="1034" r:id="rId6" name="SpinButton3"/>
      </mc:Fallback>
    </mc:AlternateContent>
    <mc:AlternateContent xmlns:mc="http://schemas.openxmlformats.org/markup-compatibility/2006">
      <mc:Choice Requires="x14">
        <control shapeId="1033" r:id="rId8" name="SpinButton2">
          <controlPr locked="0" defaultSize="0" autoLine="0" autoPict="0" linkedCell="R10" r:id="rId7">
            <anchor moveWithCells="1">
              <from>
                <xdr:col>16</xdr:col>
                <xdr:colOff>581025</xdr:colOff>
                <xdr:row>10</xdr:row>
                <xdr:rowOff>190500</xdr:rowOff>
              </from>
              <to>
                <xdr:col>18</xdr:col>
                <xdr:colOff>0</xdr:colOff>
                <xdr:row>12</xdr:row>
                <xdr:rowOff>104775</xdr:rowOff>
              </to>
            </anchor>
          </controlPr>
        </control>
      </mc:Choice>
      <mc:Fallback>
        <control shapeId="1033" r:id="rId8" name="SpinButton2"/>
      </mc:Fallback>
    </mc:AlternateContent>
    <mc:AlternateContent xmlns:mc="http://schemas.openxmlformats.org/markup-compatibility/2006">
      <mc:Choice Requires="x14">
        <control shapeId="1032" r:id="rId9" name="SpinButton1">
          <controlPr locked="0" defaultSize="0" autoLine="0" autoPict="0" linkedCell="P10" r:id="rId7">
            <anchor moveWithCells="1">
              <from>
                <xdr:col>15</xdr:col>
                <xdr:colOff>0</xdr:colOff>
                <xdr:row>11</xdr:row>
                <xdr:rowOff>0</xdr:rowOff>
              </from>
              <to>
                <xdr:col>16</xdr:col>
                <xdr:colOff>0</xdr:colOff>
                <xdr:row>12</xdr:row>
                <xdr:rowOff>104775</xdr:rowOff>
              </to>
            </anchor>
          </controlPr>
        </control>
      </mc:Choice>
      <mc:Fallback>
        <control shapeId="1032" r:id="rId9" name="Spin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8876-39EF-4563-8A20-47F3A736CEA7}">
  <sheetPr codeName="Sheet7">
    <tabColor theme="7"/>
  </sheetPr>
  <dimension ref="A1:ED138"/>
  <sheetViews>
    <sheetView showGridLines="0" showRowColHeaders="0" zoomScale="85" zoomScaleNormal="85" workbookViewId="0">
      <pane xSplit="2" ySplit="2" topLeftCell="C7" activePane="bottomRight" state="frozen"/>
      <selection pane="topRight" activeCell="C1" sqref="C1"/>
      <selection pane="bottomLeft" activeCell="A2" sqref="A2"/>
      <selection pane="bottomRight" activeCell="O3" sqref="O3"/>
    </sheetView>
  </sheetViews>
  <sheetFormatPr defaultRowHeight="15" outlineLevelCol="1" x14ac:dyDescent="0.25"/>
  <cols>
    <col min="1" max="1" width="6" style="15" bestFit="1" customWidth="1"/>
    <col min="2" max="2" width="35" style="18" bestFit="1" customWidth="1"/>
    <col min="3" max="3" width="40.140625" style="18" bestFit="1" customWidth="1"/>
    <col min="4" max="4" width="9.42578125" style="15" bestFit="1" customWidth="1"/>
    <col min="5" max="5" width="2.28515625" style="15" hidden="1" customWidth="1" outlineLevel="1"/>
    <col min="6" max="7" width="2.42578125" style="15" hidden="1" customWidth="1" outlineLevel="1"/>
    <col min="8" max="8" width="2.140625" style="15" hidden="1" customWidth="1" outlineLevel="1"/>
    <col min="9" max="9" width="2.42578125" style="15" hidden="1" customWidth="1" outlineLevel="1"/>
    <col min="10" max="10" width="2.28515625" style="15" hidden="1" customWidth="1" outlineLevel="1"/>
    <col min="11" max="11" width="2.140625" style="15" hidden="1" customWidth="1" outlineLevel="1"/>
    <col min="12" max="12" width="2.28515625" style="15" hidden="1" customWidth="1" outlineLevel="1"/>
    <col min="13" max="13" width="3" style="15" hidden="1" customWidth="1" outlineLevel="1"/>
    <col min="14" max="18" width="2.140625" style="15" hidden="1" customWidth="1" outlineLevel="1"/>
    <col min="19" max="19" width="2.28515625" style="15" hidden="1" customWidth="1" outlineLevel="1"/>
    <col min="20" max="20" width="2.42578125" style="15" hidden="1" customWidth="1" outlineLevel="1"/>
    <col min="21" max="21" width="2.28515625" style="15" hidden="1" customWidth="1" outlineLevel="1"/>
    <col min="22" max="22" width="2.140625" style="15" hidden="1" customWidth="1" outlineLevel="1"/>
    <col min="23" max="23" width="2.28515625" style="15" hidden="1" customWidth="1" outlineLevel="1"/>
    <col min="24" max="24" width="2.140625" style="15" hidden="1" customWidth="1" outlineLevel="1" collapsed="1"/>
    <col min="25" max="25" width="23.140625" style="20" bestFit="1" customWidth="1" collapsed="1"/>
    <col min="26" max="26" width="24.5703125" style="20" bestFit="1" customWidth="1"/>
    <col min="27" max="27" width="24.85546875" style="20" bestFit="1" customWidth="1"/>
    <col min="28" max="28" width="23" style="20" customWidth="1"/>
    <col min="29" max="29" width="23.7109375" style="20" bestFit="1" customWidth="1"/>
    <col min="30" max="30" width="23.7109375" style="20" customWidth="1"/>
    <col min="31" max="32" width="23.140625" style="20" customWidth="1"/>
    <col min="33" max="33" width="23.5703125" style="20" customWidth="1"/>
    <col min="34" max="34" width="24.5703125" style="20" customWidth="1"/>
    <col min="35" max="35" width="23.5703125" style="20" bestFit="1" customWidth="1"/>
    <col min="36" max="36" width="27.140625" style="20" bestFit="1" customWidth="1"/>
    <col min="37" max="37" width="23.140625" style="20" customWidth="1"/>
    <col min="38" max="38" width="25.28515625" style="20" bestFit="1" customWidth="1"/>
    <col min="39" max="39" width="23" style="20" bestFit="1" customWidth="1"/>
    <col min="40" max="40" width="25.140625" style="20" customWidth="1"/>
    <col min="41" max="43" width="23.140625" style="20" customWidth="1"/>
    <col min="44" max="44" width="27.5703125" style="20" bestFit="1" customWidth="1" collapsed="1"/>
    <col min="45" max="46" width="2.42578125" style="18" bestFit="1" customWidth="1" outlineLevel="1"/>
    <col min="47" max="47" width="2.28515625" style="18" bestFit="1" customWidth="1" outlineLevel="1"/>
    <col min="48" max="48" width="2.140625" style="18" bestFit="1" customWidth="1" outlineLevel="1"/>
    <col min="49" max="49" width="2.28515625" style="18" bestFit="1" customWidth="1" outlineLevel="1"/>
    <col min="50" max="51" width="2.42578125" style="18" bestFit="1" customWidth="1" outlineLevel="1"/>
    <col min="52" max="53" width="2.140625" style="18" bestFit="1" customWidth="1" outlineLevel="1"/>
    <col min="54" max="134" width="3.140625" style="18" bestFit="1" customWidth="1" outlineLevel="1"/>
    <col min="135" max="16384" width="9.140625" style="18"/>
  </cols>
  <sheetData>
    <row r="1" spans="1:134" ht="30" x14ac:dyDescent="0.25">
      <c r="B1" s="73" t="s">
        <v>1199</v>
      </c>
    </row>
    <row r="2" spans="1:134" s="15" customFormat="1" ht="45" x14ac:dyDescent="0.25">
      <c r="A2" s="15" t="s">
        <v>1161</v>
      </c>
      <c r="B2" s="15" t="s">
        <v>766</v>
      </c>
      <c r="C2" s="15" t="s">
        <v>767</v>
      </c>
      <c r="D2" s="15" t="s">
        <v>769</v>
      </c>
      <c r="E2" s="62" t="s">
        <v>10</v>
      </c>
      <c r="F2" s="62" t="s">
        <v>12</v>
      </c>
      <c r="G2" s="62" t="s">
        <v>14</v>
      </c>
      <c r="H2" s="62" t="s">
        <v>17</v>
      </c>
      <c r="I2" s="62" t="s">
        <v>19</v>
      </c>
      <c r="J2" s="62" t="s">
        <v>21</v>
      </c>
      <c r="K2" s="62" t="s">
        <v>24</v>
      </c>
      <c r="L2" s="62" t="s">
        <v>26</v>
      </c>
      <c r="M2" s="62" t="s">
        <v>29</v>
      </c>
      <c r="N2" s="62" t="s">
        <v>31</v>
      </c>
      <c r="O2" s="62" t="s">
        <v>34</v>
      </c>
      <c r="P2" s="62" t="s">
        <v>36</v>
      </c>
      <c r="Q2" s="62" t="s">
        <v>38</v>
      </c>
      <c r="R2" s="62" t="s">
        <v>41</v>
      </c>
      <c r="S2" s="62" t="s">
        <v>43</v>
      </c>
      <c r="T2" s="62" t="s">
        <v>45</v>
      </c>
      <c r="U2" s="62" t="s">
        <v>47</v>
      </c>
      <c r="V2" s="62" t="s">
        <v>50</v>
      </c>
      <c r="W2" s="62" t="s">
        <v>52</v>
      </c>
      <c r="X2" s="62" t="s">
        <v>54</v>
      </c>
      <c r="Y2" s="63" t="s">
        <v>9</v>
      </c>
      <c r="Z2" s="63" t="s">
        <v>11</v>
      </c>
      <c r="AA2" s="63" t="s">
        <v>13</v>
      </c>
      <c r="AB2" s="63" t="s">
        <v>16</v>
      </c>
      <c r="AC2" s="63" t="s">
        <v>18</v>
      </c>
      <c r="AD2" s="63" t="s">
        <v>20</v>
      </c>
      <c r="AE2" s="63" t="s">
        <v>23</v>
      </c>
      <c r="AF2" s="63" t="s">
        <v>25</v>
      </c>
      <c r="AG2" s="63" t="s">
        <v>28</v>
      </c>
      <c r="AH2" s="63" t="s">
        <v>30</v>
      </c>
      <c r="AI2" s="63" t="s">
        <v>33</v>
      </c>
      <c r="AJ2" s="63" t="s">
        <v>35</v>
      </c>
      <c r="AK2" s="63" t="s">
        <v>37</v>
      </c>
      <c r="AL2" s="63" t="s">
        <v>40</v>
      </c>
      <c r="AM2" s="63" t="s">
        <v>42</v>
      </c>
      <c r="AN2" s="63" t="s">
        <v>44</v>
      </c>
      <c r="AO2" s="63" t="s">
        <v>46</v>
      </c>
      <c r="AP2" s="63" t="s">
        <v>49</v>
      </c>
      <c r="AQ2" s="63" t="s">
        <v>51</v>
      </c>
      <c r="AR2" s="63" t="s">
        <v>53</v>
      </c>
      <c r="AS2" s="64" t="s">
        <v>772</v>
      </c>
      <c r="AT2" s="64" t="s">
        <v>773</v>
      </c>
      <c r="AU2" s="64" t="s">
        <v>774</v>
      </c>
      <c r="AV2" s="64" t="s">
        <v>775</v>
      </c>
      <c r="AW2" s="64" t="s">
        <v>776</v>
      </c>
      <c r="AX2" s="64" t="s">
        <v>777</v>
      </c>
      <c r="AY2" s="64" t="s">
        <v>778</v>
      </c>
      <c r="AZ2" s="64" t="s">
        <v>779</v>
      </c>
      <c r="BA2" s="64" t="s">
        <v>780</v>
      </c>
      <c r="BB2" s="64" t="s">
        <v>781</v>
      </c>
      <c r="BC2" s="64" t="s">
        <v>782</v>
      </c>
      <c r="BD2" s="64" t="s">
        <v>783</v>
      </c>
      <c r="BE2" s="64" t="s">
        <v>784</v>
      </c>
      <c r="BF2" s="64" t="s">
        <v>785</v>
      </c>
      <c r="BG2" s="64" t="s">
        <v>786</v>
      </c>
      <c r="BH2" s="64" t="s">
        <v>787</v>
      </c>
      <c r="BI2" s="64" t="s">
        <v>788</v>
      </c>
      <c r="BJ2" s="64" t="s">
        <v>789</v>
      </c>
      <c r="BK2" s="64" t="s">
        <v>790</v>
      </c>
      <c r="BL2" s="64" t="s">
        <v>791</v>
      </c>
      <c r="BM2" s="64" t="s">
        <v>792</v>
      </c>
      <c r="BN2" s="64" t="s">
        <v>793</v>
      </c>
      <c r="BO2" s="64" t="s">
        <v>794</v>
      </c>
      <c r="BP2" s="64" t="s">
        <v>795</v>
      </c>
      <c r="BQ2" s="64" t="s">
        <v>796</v>
      </c>
      <c r="BR2" s="64" t="s">
        <v>797</v>
      </c>
      <c r="BS2" s="64" t="s">
        <v>798</v>
      </c>
      <c r="BT2" s="64" t="s">
        <v>799</v>
      </c>
      <c r="BU2" s="64" t="s">
        <v>800</v>
      </c>
      <c r="BV2" s="64" t="s">
        <v>801</v>
      </c>
      <c r="BW2" s="64" t="s">
        <v>802</v>
      </c>
      <c r="BX2" s="64" t="s">
        <v>803</v>
      </c>
      <c r="BY2" s="64" t="s">
        <v>804</v>
      </c>
      <c r="BZ2" s="64" t="s">
        <v>805</v>
      </c>
      <c r="CA2" s="64" t="s">
        <v>806</v>
      </c>
      <c r="CB2" s="64" t="s">
        <v>807</v>
      </c>
      <c r="CC2" s="64" t="s">
        <v>808</v>
      </c>
      <c r="CD2" s="64" t="s">
        <v>809</v>
      </c>
      <c r="CE2" s="64" t="s">
        <v>810</v>
      </c>
      <c r="CF2" s="64" t="s">
        <v>811</v>
      </c>
      <c r="CG2" s="64" t="s">
        <v>812</v>
      </c>
      <c r="CH2" s="64" t="s">
        <v>813</v>
      </c>
      <c r="CI2" s="64" t="s">
        <v>814</v>
      </c>
      <c r="CJ2" s="64" t="s">
        <v>815</v>
      </c>
      <c r="CK2" s="64" t="s">
        <v>816</v>
      </c>
      <c r="CL2" s="64" t="s">
        <v>817</v>
      </c>
      <c r="CM2" s="64" t="s">
        <v>818</v>
      </c>
      <c r="CN2" s="64" t="s">
        <v>819</v>
      </c>
      <c r="CO2" s="64" t="s">
        <v>820</v>
      </c>
      <c r="CP2" s="64" t="s">
        <v>821</v>
      </c>
      <c r="CQ2" s="64" t="s">
        <v>822</v>
      </c>
      <c r="CR2" s="64" t="s">
        <v>823</v>
      </c>
      <c r="CS2" s="64" t="s">
        <v>824</v>
      </c>
      <c r="CT2" s="64" t="s">
        <v>825</v>
      </c>
      <c r="CU2" s="64" t="s">
        <v>826</v>
      </c>
      <c r="CV2" s="64" t="s">
        <v>827</v>
      </c>
      <c r="CW2" s="64" t="s">
        <v>828</v>
      </c>
      <c r="CX2" s="64" t="s">
        <v>829</v>
      </c>
      <c r="CY2" s="64" t="s">
        <v>830</v>
      </c>
      <c r="CZ2" s="64" t="s">
        <v>831</v>
      </c>
      <c r="DA2" s="64" t="s">
        <v>832</v>
      </c>
      <c r="DB2" s="64" t="s">
        <v>833</v>
      </c>
      <c r="DC2" s="64" t="s">
        <v>834</v>
      </c>
      <c r="DD2" s="64" t="s">
        <v>835</v>
      </c>
      <c r="DE2" s="64" t="s">
        <v>836</v>
      </c>
      <c r="DF2" s="64" t="s">
        <v>837</v>
      </c>
      <c r="DG2" s="64" t="s">
        <v>838</v>
      </c>
      <c r="DH2" s="64" t="s">
        <v>839</v>
      </c>
      <c r="DI2" s="64" t="s">
        <v>840</v>
      </c>
      <c r="DJ2" s="64" t="s">
        <v>841</v>
      </c>
      <c r="DK2" s="64" t="s">
        <v>842</v>
      </c>
      <c r="DL2" s="64" t="s">
        <v>843</v>
      </c>
      <c r="DM2" s="64" t="s">
        <v>844</v>
      </c>
      <c r="DN2" s="64" t="s">
        <v>845</v>
      </c>
      <c r="DO2" s="64" t="s">
        <v>846</v>
      </c>
      <c r="DP2" s="64" t="s">
        <v>847</v>
      </c>
      <c r="DQ2" s="64" t="s">
        <v>848</v>
      </c>
      <c r="DR2" s="64" t="s">
        <v>849</v>
      </c>
      <c r="DS2" s="64" t="s">
        <v>850</v>
      </c>
      <c r="DT2" s="64" t="s">
        <v>851</v>
      </c>
      <c r="DU2" s="64" t="s">
        <v>852</v>
      </c>
      <c r="DV2" s="64" t="s">
        <v>853</v>
      </c>
      <c r="DW2" s="64" t="s">
        <v>854</v>
      </c>
      <c r="DX2" s="64" t="s">
        <v>855</v>
      </c>
      <c r="DY2" s="64" t="s">
        <v>856</v>
      </c>
      <c r="DZ2" s="64" t="s">
        <v>857</v>
      </c>
      <c r="EA2" s="64" t="s">
        <v>858</v>
      </c>
      <c r="EB2" s="64" t="s">
        <v>859</v>
      </c>
      <c r="EC2" s="64" t="s">
        <v>860</v>
      </c>
      <c r="ED2" s="64" t="s">
        <v>861</v>
      </c>
    </row>
    <row r="3" spans="1:134" ht="225" x14ac:dyDescent="0.25">
      <c r="A3" s="164">
        <v>1</v>
      </c>
      <c r="B3" s="61" t="s">
        <v>863</v>
      </c>
      <c r="C3" s="61" t="s">
        <v>864</v>
      </c>
      <c r="D3" s="59" t="s">
        <v>791</v>
      </c>
      <c r="E3" s="59" cm="1">
        <f t="array" aca="1" ref="E3" ca="1">COUNTIF(OFFSET($AS$2,MATCH(Data_Base_Response[[#This Row],[Nama]:[Nama]],Data_Base_Response[[Nama]:[Nama]],0),0,1,90),Data_Base_Response[[#Headers],[A]])</f>
        <v>5</v>
      </c>
      <c r="F3" s="59" cm="1">
        <f t="array" aca="1" ref="F3" ca="1">COUNTIF(OFFSET($AS$2,MATCH(Data_Base_Response[[#This Row],[Nama]:[Nama]],Data_Base_Response[[Nama]:[Nama]],0),0,1,90),Data_Base_Response[[#Headers],[N]])</f>
        <v>7</v>
      </c>
      <c r="G3" s="59" cm="1">
        <f t="array" aca="1" ref="G3" ca="1">COUNTIF(OFFSET($AS$2,MATCH(Data_Base_Response[[#This Row],[Nama]:[Nama]],Data_Base_Response[[Nama]:[Nama]],0),0,1,90),Data_Base_Response[[#Headers],[G]])</f>
        <v>4</v>
      </c>
      <c r="H3" s="59" cm="1">
        <f t="array" aca="1" ref="H3" ca="1">COUNTIF(OFFSET($AS$2,MATCH(Data_Base_Response[[#This Row],[Nama]:[Nama]],Data_Base_Response[[Nama]:[Nama]],0),0,1,90),Data_Base_Response[[#Headers],[C]])</f>
        <v>2</v>
      </c>
      <c r="I3" s="59" cm="1">
        <f t="array" aca="1" ref="I3" ca="1">COUNTIF(OFFSET($AS$2,MATCH(Data_Base_Response[[#This Row],[Nama]:[Nama]],Data_Base_Response[[Nama]:[Nama]],0),0,1,90),Data_Base_Response[[#Headers],[D]])</f>
        <v>5</v>
      </c>
      <c r="J3" s="59" cm="1">
        <f t="array" aca="1" ref="J3" ca="1">COUNTIF(OFFSET($AS$2,MATCH(Data_Base_Response[[#This Row],[Nama]:[Nama]],Data_Base_Response[[Nama]:[Nama]],0),0,1,90),Data_Base_Response[[#Headers],[R]])</f>
        <v>5</v>
      </c>
      <c r="K3" s="59" cm="1">
        <f t="array" aca="1" ref="K3" ca="1">COUNTIF(OFFSET($AS$2,MATCH(Data_Base_Response[[#This Row],[Nama]:[Nama]],Data_Base_Response[[Nama]:[Nama]],0),0,1,90),Data_Base_Response[[#Headers],[T]])</f>
        <v>6</v>
      </c>
      <c r="L3" s="59" cm="1">
        <f t="array" aca="1" ref="L3" ca="1">COUNTIF(OFFSET($AS$2,MATCH(Data_Base_Response[[#This Row],[Nama]:[Nama]],Data_Base_Response[[Nama]:[Nama]],0),0,1,90),Data_Base_Response[[#Headers],[V]])</f>
        <v>3</v>
      </c>
      <c r="M3" s="59" cm="1">
        <f t="array" aca="1" ref="M3" ca="1">COUNTIF(OFFSET($AS$2,MATCH(Data_Base_Response[[#This Row],[Nama]:[Nama]],Data_Base_Response[[Nama]:[Nama]],0),0,1,90),Data_Base_Response[[#Headers],[W]])</f>
        <v>2</v>
      </c>
      <c r="N3" s="59" cm="1">
        <f t="array" aca="1" ref="N3" ca="1">COUNTIF(OFFSET($AS$2,MATCH(Data_Base_Response[[#This Row],[Nama]:[Nama]],Data_Base_Response[[Nama]:[Nama]],0),0,1,90),Data_Base_Response[[#Headers],[F]])</f>
        <v>4</v>
      </c>
      <c r="O3" s="59" cm="1">
        <f t="array" aca="1" ref="O3" ca="1">COUNTIF(OFFSET($AS$2,MATCH(Data_Base_Response[[#This Row],[Nama]:[Nama]],Data_Base_Response[[Nama]:[Nama]],0),0,1,90),Data_Base_Response[[#Headers],[L]])</f>
        <v>4</v>
      </c>
      <c r="P3" s="59" cm="1">
        <f t="array" aca="1" ref="P3" ca="1">COUNTIF(OFFSET($AS$2,MATCH(Data_Base_Response[[#This Row],[Nama]:[Nama]],Data_Base_Response[[Nama]:[Nama]],0),0,1,90),Data_Base_Response[[#Headers],[P]])</f>
        <v>8</v>
      </c>
      <c r="Q3" s="59" cm="1">
        <f t="array" aca="1" ref="Q3" ca="1">COUNTIF(OFFSET($AS$2,MATCH(Data_Base_Response[[#This Row],[Nama]:[Nama]],Data_Base_Response[[Nama]:[Nama]],0),0,1,90),Data_Base_Response[[#Headers],[I]])</f>
        <v>7</v>
      </c>
      <c r="R3" s="59" cm="1">
        <f t="array" aca="1" ref="R3" ca="1">COUNTIF(OFFSET($AS$2,MATCH(Data_Base_Response[[#This Row],[Nama]:[Nama]],Data_Base_Response[[Nama]:[Nama]],0),0,1,90),Data_Base_Response[[#Headers],[S]])</f>
        <v>6</v>
      </c>
      <c r="S3" s="59" cm="1">
        <f t="array" aca="1" ref="S3" ca="1">COUNTIF(OFFSET($AS$2,MATCH(Data_Base_Response[[#This Row],[Nama]:[Nama]],Data_Base_Response[[Nama]:[Nama]],0),0,1,90),Data_Base_Response[[#Headers],[B]])</f>
        <v>6</v>
      </c>
      <c r="T3" s="59" cm="1">
        <f t="array" aca="1" ref="T3" ca="1">COUNTIF(OFFSET($AS$2,MATCH(Data_Base_Response[[#This Row],[Nama]:[Nama]],Data_Base_Response[[Nama]:[Nama]],0),0,1,90),Data_Base_Response[[#Headers],[O]])</f>
        <v>3</v>
      </c>
      <c r="U3" s="59" cm="1">
        <f t="array" aca="1" ref="U3" ca="1">COUNTIF(OFFSET($AS$2,MATCH(Data_Base_Response[[#This Row],[Nama]:[Nama]],Data_Base_Response[[Nama]:[Nama]],0),0,1,90),Data_Base_Response[[#Headers],[X]])</f>
        <v>3</v>
      </c>
      <c r="V3" s="59" cm="1">
        <f t="array" aca="1" ref="V3" ca="1">COUNTIF(OFFSET($AS$2,MATCH(Data_Base_Response[[#This Row],[Nama]:[Nama]],Data_Base_Response[[Nama]:[Nama]],0),0,1,90),Data_Base_Response[[#Headers],[E]])</f>
        <v>3</v>
      </c>
      <c r="W3" s="59" cm="1">
        <f t="array" aca="1" ref="W3" ca="1">COUNTIF(OFFSET($AS$2,MATCH(Data_Base_Response[[#This Row],[Nama]:[Nama]],Data_Base_Response[[Nama]:[Nama]],0),0,1,90),Data_Base_Response[[#Headers],[K]])</f>
        <v>2</v>
      </c>
      <c r="X3" s="59" cm="1">
        <f t="array" aca="1" ref="X3" ca="1">COUNTIF(OFFSET($AS$2,MATCH(Data_Base_Response[[#This Row],[Nama]:[Nama]],Data_Base_Response[[Nama]:[Nama]],0),0,1,90),Data_Base_Response[[#Headers],[Z]])</f>
        <v>5</v>
      </c>
      <c r="Y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3"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3"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3" s="60" t="str">
        <f ca="1">INDEX(OFFSET(Dictionary!$AJ$3,MATCH(I$2,Dictionary!$AG$4:$AG$84,0),0,COUNTIF(Dictionary!$AG$4:$AG$84,I$2),1),MATCH(Data_Base_Response[[#This Row],[D]],OFFSET(Dictionary!$AH$3,MATCH(I$2,Dictionary!$AG$4:$AG$84,0),0,COUNTIF(Dictionary!$AG$4:$AG$84,I$2),1),1))</f>
        <v xml:space="preserve">Tertarik untuk menangani sendiri detail   </v>
      </c>
      <c r="AD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3"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3" s="60" t="str">
        <f ca="1">INDEX(OFFSET(Dictionary!$AJ$3,MATCH(N$2,Dictionary!$AG$4:$AG$84,0),0,COUNTIF(Dictionary!$AG$4:$AG$84,N$2),1),MATCH(Data_Base_Response[[#This Row],[F]],OFFSET(Dictionary!$AH$3,MATCH(N$2,Dictionary!$AG$4:$AG$84,0),0,COUNTIF(Dictionary!$AG$4:$AG$84,N$2),1),1))</f>
        <v xml:space="preserve">Loyal pada Perusahaan   </v>
      </c>
      <c r="AI3"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3"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3"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3" s="60" t="str">
        <f ca="1">INDEX(OFFSET(Dictionary!$AJ$3,MATCH(X$2,Dictionary!$AG$4:$AG$84,0),0,COUNTIF(Dictionary!$AG$4:$AG$84,X$2),1),MATCH(Data_Base_Response[[#This Row],[Z]],OFFSET(Dictionary!$AH$3,MATCH(X$2,Dictionary!$AG$4:$AG$84,0),0,COUNTIF(Dictionary!$AG$4:$AG$84,X$2),1),1))</f>
        <v xml:space="preserve">Mudah beradaptasi, cukup menyukai perubahan    </v>
      </c>
      <c r="AS3" s="61" t="str">
        <f ca="1">IFERROR(INDEX(OFFSET(Dictionary!$AC$3,MATCH(COLUMNS($AS$2:AS2),Dictionary!$AC$4:$AC$93,0),1,1,2),1,MATCH(INDEX(Dictionary!$B$3:$C$3,1,MATCH(Form_Responses[[#This Row],[1]],OFFSET(Dictionary!$A$3,MATCH(COLUMNS($AS$2:AS2),Dictionary!$A$4:$A$93,0),1,1,2),0)),Dictionary!$AD$3:$AE$3,0)),"")</f>
        <v>E</v>
      </c>
      <c r="AT3" s="61" t="str">
        <f ca="1">IFERROR(INDEX(OFFSET(Dictionary!$AC$3,MATCH(COLUMNS($AS$2:AT$2),Dictionary!$AC$4:$AC$93,0),1,1,2),1,MATCH(INDEX(Dictionary!$B$3:$C$3,1,MATCH(Form_Responses[[#This Row],[2]],OFFSET(Dictionary!$A$3,MATCH(COLUMNS($AS$2:AT2),Dictionary!$A$4:$A$93,0),1,1,2),0)),Dictionary!$AD$3:$AE$3,0)),"")</f>
        <v>N</v>
      </c>
      <c r="AU3" s="61" t="str">
        <f ca="1">IFERROR(INDEX(OFFSET(Dictionary!$AC$3,MATCH(COLUMNS($AS$2:AU2),Dictionary!$AC$4:$AC$93,0),1,1,2),1,MATCH(INDEX(Dictionary!$B$3:$C$3,1,MATCH(Form_Responses[[#This Row],[3]],OFFSET(Dictionary!$A$3,MATCH(COLUMNS($AS$2:AU2),Dictionary!$A$4:$A$93,0),1,1,2),0)),Dictionary!$AD$3:$AE$3,0)),"")</f>
        <v>P</v>
      </c>
      <c r="AV3" s="61" t="str">
        <f ca="1">IFERROR(INDEX(OFFSET(Dictionary!$AC$3,MATCH(COLUMNS($AS$2:AV2),Dictionary!$AC$4:$AC$93,0),1,1,2),1,MATCH(INDEX(Dictionary!$B$3:$C$3,1,MATCH(Form_Responses[[#This Row],[4]],OFFSET(Dictionary!$A$3,MATCH(COLUMNS($AS$2:AV2),Dictionary!$A$4:$A$93,0),1,1,2),0)),Dictionary!$AD$3:$AE$3,0)),"")</f>
        <v>P</v>
      </c>
      <c r="AW3" s="61" t="str">
        <f ca="1">IFERROR(INDEX(OFFSET(Dictionary!$AC$3,MATCH(COLUMNS($AS$2:AW2),Dictionary!$AC$4:$AC$93,0),1,1,2),1,MATCH(INDEX(Dictionary!$B$3:$C$3,1,MATCH(Form_Responses[[#This Row],[5]],OFFSET(Dictionary!$A$3,MATCH(COLUMNS($AS$2:AW2),Dictionary!$A$4:$A$93,0),1,1,2),0)),Dictionary!$AD$3:$AE$3,0)),"")</f>
        <v>B</v>
      </c>
      <c r="AX3" s="61" t="str">
        <f ca="1">IFERROR(INDEX(OFFSET(Dictionary!$AC$3,MATCH(COLUMNS($AS$2:AX2),Dictionary!$AC$4:$AC$93,0),1,1,2),1,MATCH(INDEX(Dictionary!$B$3:$C$3,1,MATCH(Form_Responses[[#This Row],[6]],OFFSET(Dictionary!$A$3,MATCH(COLUMNS($AS$2:AX2),Dictionary!$A$4:$A$93,0),1,1,2),0)),Dictionary!$AD$3:$AE$3,0)),"")</f>
        <v>B</v>
      </c>
      <c r="AY3" s="61" t="str">
        <f ca="1">IFERROR(INDEX(OFFSET(Dictionary!$AC$3,MATCH(COLUMNS($AS$2:AY2),Dictionary!$AC$4:$AC$93,0),1,1,2),1,MATCH(INDEX(Dictionary!$B$3:$C$3,1,MATCH(Form_Responses[[#This Row],[7]],OFFSET(Dictionary!$A$3,MATCH(COLUMNS($AS$2:AY2),Dictionary!$A$4:$A$93,0),1,1,2),0)),Dictionary!$AD$3:$AE$3,0)),"")</f>
        <v>Z</v>
      </c>
      <c r="AZ3" s="61" t="str">
        <f ca="1">IFERROR(INDEX(OFFSET(Dictionary!$AC$3,MATCH(COLUMNS($AS$2:AZ$2),Dictionary!$AC$4:$AC$93,0),1,1,2),1,MATCH(INDEX(Dictionary!$B$3:$C$3,1,MATCH(Form_Responses[[#This Row],[8]],OFFSET(Dictionary!$A$3,MATCH(COLUMNS($AS$2:AZ2),Dictionary!$A$4:$A$93,0),1,1,2),0)),Dictionary!$AD$3:$AE$3,0)),"")</f>
        <v>K</v>
      </c>
      <c r="BA3" s="61" t="str">
        <f ca="1">IFERROR(INDEX(OFFSET(Dictionary!$AC$3,MATCH(COLUMNS($AS$2:BA2),Dictionary!$AC$4:$AC$93,0),1,1,2),1,MATCH(INDEX(Dictionary!$B$3:$C$3,1,MATCH(Form_Responses[[#This Row],[9]],OFFSET(Dictionary!$A$3,MATCH(COLUMNS($AS$2:BA2),Dictionary!$A$4:$A$93,0),1,1,2),0)),Dictionary!$AD$3:$AE$3,0)),"")</f>
        <v>F</v>
      </c>
      <c r="BB3" s="61" t="str">
        <f ca="1">IFERROR(INDEX(OFFSET(Dictionary!$AC$3,MATCH(COLUMNS($AS$2:BB2),Dictionary!$AC$4:$AC$93,0),1,1,2),1,MATCH(INDEX(Dictionary!$B$3:$C$3,1,MATCH(Form_Responses[[#This Row],[10]],OFFSET(Dictionary!$A$3,MATCH(COLUMNS($AS$2:BB2),Dictionary!$A$4:$A$93,0),1,1,2),0)),Dictionary!$AD$3:$AE$3,0)),"")</f>
        <v>W</v>
      </c>
      <c r="BC3" s="61" t="str">
        <f ca="1">IFERROR(INDEX(OFFSET(Dictionary!$AC$3,MATCH(COLUMNS($AS$2:BC2),Dictionary!$AC$4:$AC$93,0),1,1,2),1,MATCH(INDEX(Dictionary!$B$3:$C$3,1,MATCH(Form_Responses[[#This Row],[11]],OFFSET(Dictionary!$A$3,MATCH(COLUMNS($AS$2:BC2),Dictionary!$A$4:$A$93,0),1,1,2),0)),Dictionary!$AD$3:$AE$3,0)),"")</f>
        <v>G</v>
      </c>
      <c r="BD3" s="61" t="str">
        <f ca="1">IFERROR(INDEX(OFFSET(Dictionary!$AC$3,MATCH(COLUMNS($AS$2:BD2),Dictionary!$AC$4:$AC$93,0),1,1,2),1,MATCH(INDEX(Dictionary!$B$3:$C$3,1,MATCH(Form_Responses[[#This Row],[12]],OFFSET(Dictionary!$A$3,MATCH(COLUMNS($AS$2:BD2),Dictionary!$A$4:$A$93,0),1,1,2),0)),Dictionary!$AD$3:$AE$3,0)),"")</f>
        <v>L</v>
      </c>
      <c r="BE3" s="61" t="str">
        <f ca="1">IFERROR(INDEX(OFFSET(Dictionary!$AC$3,MATCH(COLUMNS($AS$2:BE2),Dictionary!$AC$4:$AC$93,0),1,1,2),1,MATCH(INDEX(Dictionary!$B$3:$C$3,1,MATCH(Form_Responses[[#This Row],[13]],OFFSET(Dictionary!$A$3,MATCH(COLUMNS($AS$2:BE2),Dictionary!$A$4:$A$93,0),1,1,2),0)),Dictionary!$AD$3:$AE$3,0)),"")</f>
        <v>P</v>
      </c>
      <c r="BF3" s="61" t="str">
        <f ca="1">IFERROR(INDEX(OFFSET(Dictionary!$AC$3,MATCH(COLUMNS($AS$2:BF2),Dictionary!$AC$4:$AC$93,0),1,1,2),1,MATCH(INDEX(Dictionary!$B$3:$C$3,1,MATCH(Form_Responses[[#This Row],[14]],OFFSET(Dictionary!$A$3,MATCH(COLUMNS($AS$2:BF2),Dictionary!$A$4:$A$93,0),1,1,2),0)),Dictionary!$AD$3:$AE$3,0)),"")</f>
        <v>X</v>
      </c>
      <c r="BG3" s="61" t="str">
        <f ca="1">IFERROR(INDEX(OFFSET(Dictionary!$AC$3,MATCH(COLUMNS($AS$2:BG2),Dictionary!$AC$4:$AC$93,0),1,1,2),1,MATCH(INDEX(Dictionary!$B$3:$C$3,1,MATCH(Form_Responses[[#This Row],[15]],OFFSET(Dictionary!$A$3,MATCH(COLUMNS($AS$2:BG2),Dictionary!$A$4:$A$93,0),1,1,2),0)),Dictionary!$AD$3:$AE$3,0)),"")</f>
        <v>B</v>
      </c>
      <c r="BH3" s="61" t="str">
        <f ca="1">IFERROR(INDEX(OFFSET(Dictionary!$AC$3,MATCH(COLUMNS($AS$2:BH2),Dictionary!$AC$4:$AC$93,0),1,1,2),1,MATCH(INDEX(Dictionary!$B$3:$C$3,1,MATCH(Form_Responses[[#This Row],[16]],OFFSET(Dictionary!$A$3,MATCH(COLUMNS($AS$2:BH2),Dictionary!$A$4:$A$93,0),1,1,2),0)),Dictionary!$AD$3:$AE$3,0)),"")</f>
        <v>O</v>
      </c>
      <c r="BI3" s="61" t="str">
        <f ca="1">IFERROR(INDEX(OFFSET(Dictionary!$AC$3,MATCH(COLUMNS($AS$2:BI2),Dictionary!$AC$4:$AC$93,0),1,1,2),1,MATCH(INDEX(Dictionary!$B$3:$C$3,1,MATCH(Form_Responses[[#This Row],[17]],OFFSET(Dictionary!$A$3,MATCH(COLUMNS($AS$2:BI2),Dictionary!$A$4:$A$93,0),1,1,2),0)),Dictionary!$AD$3:$AE$3,0)),"")</f>
        <v>Z</v>
      </c>
      <c r="BJ3" s="61" t="str">
        <f ca="1">IFERROR(INDEX(OFFSET(Dictionary!$AC$3,MATCH(COLUMNS($AS$2:BJ2),Dictionary!$AC$4:$AC$93,0),1,1,2),1,MATCH(INDEX(Dictionary!$B$3:$C$3,1,MATCH(Form_Responses[[#This Row],[18]],OFFSET(Dictionary!$A$3,MATCH(COLUMNS($AS$2:BJ2),Dictionary!$A$4:$A$93,0),1,1,2),0)),Dictionary!$AD$3:$AE$3,0)),"")</f>
        <v>O</v>
      </c>
      <c r="BK3" s="61" t="str">
        <f ca="1">IFERROR(INDEX(OFFSET(Dictionary!$AC$3,MATCH(COLUMNS($AS$2:BK2),Dictionary!$AC$4:$AC$93,0),1,1,2),1,MATCH(INDEX(Dictionary!$B$3:$C$3,1,MATCH(Form_Responses[[#This Row],[19]],OFFSET(Dictionary!$A$3,MATCH(COLUMNS($AS$2:BK2),Dictionary!$A$4:$A$93,0),1,1,2),0)),Dictionary!$AD$3:$AE$3,0)),"")</f>
        <v>F</v>
      </c>
      <c r="BL3" s="61" t="str">
        <f ca="1">IFERROR(INDEX(OFFSET(Dictionary!$AC$3,MATCH(COLUMNS($AS$2:BL2),Dictionary!$AC$4:$AC$93,0),1,1,2),1,MATCH(INDEX(Dictionary!$B$3:$C$3,1,MATCH(Form_Responses[[#This Row],[20]],OFFSET(Dictionary!$A$3,MATCH(COLUMNS($AS$2:BL2),Dictionary!$A$4:$A$93,0),1,1,2),0)),Dictionary!$AD$3:$AE$3,0)),"")</f>
        <v>W</v>
      </c>
      <c r="BM3" s="61" t="str">
        <f ca="1">IFERROR(INDEX(OFFSET(Dictionary!$AC$3,MATCH(COLUMNS($AS$2:BM2),Dictionary!$AC$4:$AC$93,0),1,1,2),1,MATCH(INDEX(Dictionary!$B$3:$C$3,1,MATCH(Form_Responses[[#This Row],[21]],OFFSET(Dictionary!$A$3,MATCH(COLUMNS($AS$2:BM2),Dictionary!$A$4:$A$93,0),1,1,2),0)),Dictionary!$AD$3:$AE$3,0)),"")</f>
        <v>G</v>
      </c>
      <c r="BN3" s="61" t="str">
        <f ca="1">IFERROR(INDEX(OFFSET(Dictionary!$AC$3,MATCH(COLUMNS($AS$2:BN2),Dictionary!$AC$4:$AC$93,0),1,1,2),1,MATCH(INDEX(Dictionary!$B$3:$C$3,1,MATCH(Form_Responses[[#This Row],[22]],OFFSET(Dictionary!$A$3,MATCH(COLUMNS($AS$2:BN2),Dictionary!$A$4:$A$93,0),1,1,2),0)),Dictionary!$AD$3:$AE$3,0)),"")</f>
        <v>L</v>
      </c>
      <c r="BO3" s="61" t="str">
        <f ca="1">IFERROR(INDEX(OFFSET(Dictionary!$AC$3,MATCH(COLUMNS($AS$2:BO2),Dictionary!$AC$4:$AC$93,0),1,1,2),1,MATCH(INDEX(Dictionary!$B$3:$C$3,1,MATCH(Form_Responses[[#This Row],[23]],OFFSET(Dictionary!$A$3,MATCH(COLUMNS($AS$2:BO2),Dictionary!$A$4:$A$93,0),1,1,2),0)),Dictionary!$AD$3:$AE$3,0)),"")</f>
        <v>I</v>
      </c>
      <c r="BP3" s="61" t="str">
        <f ca="1">IFERROR(INDEX(OFFSET(Dictionary!$AC$3,MATCH(COLUMNS($AS$2:BP2),Dictionary!$AC$4:$AC$93,0),1,1,2),1,MATCH(INDEX(Dictionary!$B$3:$C$3,1,MATCH(Form_Responses[[#This Row],[24]],OFFSET(Dictionary!$A$3,MATCH(COLUMNS($AS$2:BP2),Dictionary!$A$4:$A$93,0),1,1,2),0)),Dictionary!$AD$3:$AE$3,0)),"")</f>
        <v>N</v>
      </c>
      <c r="BQ3" s="61" t="str">
        <f ca="1">IFERROR(INDEX(OFFSET(Dictionary!$AC$3,MATCH(COLUMNS($AS$2:BQ2),Dictionary!$AC$4:$AC$93,0),1,1,2),1,MATCH(INDEX(Dictionary!$B$3:$C$3,1,MATCH(Form_Responses[[#This Row],[25]],OFFSET(Dictionary!$A$3,MATCH(COLUMNS($AS$2:BQ2),Dictionary!$A$4:$A$93,0),1,1,2),0)),Dictionary!$AD$3:$AE$3,0)),"")</f>
        <v>B</v>
      </c>
      <c r="BR3" s="61" t="str">
        <f ca="1">IFERROR(INDEX(OFFSET(Dictionary!$AC$3,MATCH(COLUMNS($AS$2:BR2),Dictionary!$AC$4:$AC$93,0),1,1,2),1,MATCH(INDEX(Dictionary!$B$3:$C$3,1,MATCH(Form_Responses[[#This Row],[26]],OFFSET(Dictionary!$A$3,MATCH(COLUMNS($AS$2:BR2),Dictionary!$A$4:$A$93,0),1,1,2),0)),Dictionary!$AD$3:$AE$3,0)),"")</f>
        <v>P</v>
      </c>
      <c r="BS3" s="61" t="str">
        <f ca="1">IFERROR(INDEX(OFFSET(Dictionary!$AC$3,MATCH(COLUMNS($AS$2:BS2),Dictionary!$AC$4:$AC$93,0),1,1,2),1,MATCH(INDEX(Dictionary!$B$3:$C$3,1,MATCH(Form_Responses[[#This Row],[27]],OFFSET(Dictionary!$A$3,MATCH(COLUMNS($AS$2:BS2),Dictionary!$A$4:$A$93,0),1,1,2),0)),Dictionary!$AD$3:$AE$3,0)),"")</f>
        <v>Z</v>
      </c>
      <c r="BT3" s="61" t="str">
        <f ca="1">IFERROR(INDEX(OFFSET(Dictionary!$AC$3,MATCH(COLUMNS($AS$2:BT2),Dictionary!$AC$4:$AC$93,0),1,1,2),1,MATCH(INDEX(Dictionary!$B$3:$C$3,1,MATCH(Form_Responses[[#This Row],[28]],OFFSET(Dictionary!$A$3,MATCH(COLUMNS($AS$2:BT2),Dictionary!$A$4:$A$93,0),1,1,2),0)),Dictionary!$AD$3:$AE$3,0)),"")</f>
        <v>K</v>
      </c>
      <c r="BU3" s="61" t="str">
        <f ca="1">IFERROR(INDEX(OFFSET(Dictionary!$AC$3,MATCH(COLUMNS($AS$2:BU2),Dictionary!$AC$4:$AC$93,0),1,1,2),1,MATCH(INDEX(Dictionary!$B$3:$C$3,1,MATCH(Form_Responses[[#This Row],[29]],OFFSET(Dictionary!$A$3,MATCH(COLUMNS($AS$2:BU2),Dictionary!$A$4:$A$93,0),1,1,2),0)),Dictionary!$AD$3:$AE$3,0)),"")</f>
        <v>F</v>
      </c>
      <c r="BV3" s="61" t="str">
        <f ca="1">IFERROR(INDEX(OFFSET(Dictionary!$AC$3,MATCH(COLUMNS($AS$2:BV2),Dictionary!$AC$4:$AC$93,0),1,1,2),1,MATCH(INDEX(Dictionary!$B$3:$C$3,1,MATCH(Form_Responses[[#This Row],[30]],OFFSET(Dictionary!$A$3,MATCH(COLUMNS($AS$2:BV2),Dictionary!$A$4:$A$93,0),1,1,2),0)),Dictionary!$AD$3:$AE$3,0)),"")</f>
        <v>Z</v>
      </c>
      <c r="BW3" s="61" t="str">
        <f ca="1">IFERROR(INDEX(OFFSET(Dictionary!$AC$3,MATCH(COLUMNS($AS$2:BW2),Dictionary!$AC$4:$AC$93,0),1,1,2),1,MATCH(INDEX(Dictionary!$B$3:$C$3,1,MATCH(Form_Responses[[#This Row],[31]],OFFSET(Dictionary!$A$3,MATCH(COLUMNS($AS$2:BW2),Dictionary!$A$4:$A$93,0),1,1,2),0)),Dictionary!$AD$3:$AE$3,0)),"")</f>
        <v>G</v>
      </c>
      <c r="BX3" s="61" t="str">
        <f ca="1">IFERROR(INDEX(OFFSET(Dictionary!$AC$3,MATCH(COLUMNS($AS$2:BX2),Dictionary!$AC$4:$AC$93,0),1,1,2),1,MATCH(INDEX(Dictionary!$B$3:$C$3,1,MATCH(Form_Responses[[#This Row],[32]],OFFSET(Dictionary!$A$3,MATCH(COLUMNS($AS$2:BX2),Dictionary!$A$4:$A$93,0),1,1,2),0)),Dictionary!$AD$3:$AE$3,0)),"")</f>
        <v>L</v>
      </c>
      <c r="BY3" s="61" t="str">
        <f ca="1">IFERROR(INDEX(OFFSET(Dictionary!$AC$3,MATCH(COLUMNS($AS$2:BY2),Dictionary!$AC$4:$AC$93,0),1,1,2),1,MATCH(INDEX(Dictionary!$B$3:$C$3,1,MATCH(Form_Responses[[#This Row],[33]],OFFSET(Dictionary!$A$3,MATCH(COLUMNS($AS$2:BY2),Dictionary!$A$4:$A$93,0),1,1,2),0)),Dictionary!$AD$3:$AE$3,0)),"")</f>
        <v>I</v>
      </c>
      <c r="BZ3" s="61" t="str">
        <f ca="1">IFERROR(INDEX(OFFSET(Dictionary!$AC$3,MATCH(COLUMNS($AS$2:BZ2),Dictionary!$AC$4:$AC$93,0),1,1,2),1,MATCH(INDEX(Dictionary!$B$3:$C$3,1,MATCH(Form_Responses[[#This Row],[34]],OFFSET(Dictionary!$A$3,MATCH(COLUMNS($AS$2:BZ2),Dictionary!$A$4:$A$93,0),1,1,2),0)),Dictionary!$AD$3:$AE$3,0)),"")</f>
        <v>T</v>
      </c>
      <c r="CA3" s="61" t="str">
        <f ca="1">IFERROR(INDEX(OFFSET(Dictionary!$AC$3,MATCH(COLUMNS($AS$2:CA2),Dictionary!$AC$4:$AC$93,0),1,1,2),1,MATCH(INDEX(Dictionary!$B$3:$C$3,1,MATCH(Form_Responses[[#This Row],[35]],OFFSET(Dictionary!$A$3,MATCH(COLUMNS($AS$2:CA2),Dictionary!$A$4:$A$93,0),1,1,2),0)),Dictionary!$AD$3:$AE$3,0)),"")</f>
        <v>N</v>
      </c>
      <c r="CB3" s="61" t="str">
        <f ca="1">IFERROR(INDEX(OFFSET(Dictionary!$AC$3,MATCH(COLUMNS($AS$2:CB2),Dictionary!$AC$4:$AC$93,0),1,1,2),1,MATCH(INDEX(Dictionary!$B$3:$C$3,1,MATCH(Form_Responses[[#This Row],[36]],OFFSET(Dictionary!$A$3,MATCH(COLUMNS($AS$2:CB2),Dictionary!$A$4:$A$93,0),1,1,2),0)),Dictionary!$AD$3:$AE$3,0)),"")</f>
        <v>A</v>
      </c>
      <c r="CC3" s="61" t="str">
        <f ca="1">IFERROR(INDEX(OFFSET(Dictionary!$AC$3,MATCH(COLUMNS($AS$2:CC2),Dictionary!$AC$4:$AC$93,0),1,1,2),1,MATCH(INDEX(Dictionary!$B$3:$C$3,1,MATCH(Form_Responses[[#This Row],[37]],OFFSET(Dictionary!$A$3,MATCH(COLUMNS($AS$2:CC2),Dictionary!$A$4:$A$93,0),1,1,2),0)),Dictionary!$AD$3:$AE$3,0)),"")</f>
        <v>P</v>
      </c>
      <c r="CD3" s="61" t="str">
        <f ca="1">IFERROR(INDEX(OFFSET(Dictionary!$AC$3,MATCH(COLUMNS($AS$2:CD2),Dictionary!$AC$4:$AC$93,0),1,1,2),1,MATCH(INDEX(Dictionary!$B$3:$C$3,1,MATCH(Form_Responses[[#This Row],[38]],OFFSET(Dictionary!$A$3,MATCH(COLUMNS($AS$2:CD2),Dictionary!$A$4:$A$93,0),1,1,2),0)),Dictionary!$AD$3:$AE$3,0)),"")</f>
        <v>X</v>
      </c>
      <c r="CE3" s="61" t="str">
        <f ca="1">IFERROR(INDEX(OFFSET(Dictionary!$AC$3,MATCH(COLUMNS($AS$2:CE2),Dictionary!$AC$4:$AC$93,0),1,1,2),1,MATCH(INDEX(Dictionary!$B$3:$C$3,1,MATCH(Form_Responses[[#This Row],[39]],OFFSET(Dictionary!$A$3,MATCH(COLUMNS($AS$2:CE2),Dictionary!$A$4:$A$93,0),1,1,2),0)),Dictionary!$AD$3:$AE$3,0)),"")</f>
        <v>B</v>
      </c>
      <c r="CF3" s="61" t="str">
        <f ca="1">IFERROR(INDEX(OFFSET(Dictionary!$AC$3,MATCH(COLUMNS($AS$2:CF2),Dictionary!$AC$4:$AC$93,0),1,1,2),1,MATCH(INDEX(Dictionary!$B$3:$C$3,1,MATCH(Form_Responses[[#This Row],[40]],OFFSET(Dictionary!$A$3,MATCH(COLUMNS($AS$2:CF2),Dictionary!$A$4:$A$93,0),1,1,2),0)),Dictionary!$AD$3:$AE$3,0)),"")</f>
        <v>O</v>
      </c>
      <c r="CG3" s="61" t="str">
        <f ca="1">IFERROR(INDEX(OFFSET(Dictionary!$AC$3,MATCH(COLUMNS($AS$2:CG2),Dictionary!$AC$4:$AC$93,0),1,1,2),1,MATCH(INDEX(Dictionary!$B$3:$C$3,1,MATCH(Form_Responses[[#This Row],[41]],OFFSET(Dictionary!$A$3,MATCH(COLUMNS($AS$2:CG2),Dictionary!$A$4:$A$93,0),1,1,2),0)),Dictionary!$AD$3:$AE$3,0)),"")</f>
        <v>S</v>
      </c>
      <c r="CH3" s="61" t="str">
        <f ca="1">IFERROR(INDEX(OFFSET(Dictionary!$AC$3,MATCH(COLUMNS($AS$2:CH2),Dictionary!$AC$4:$AC$93,0),1,1,2),1,MATCH(INDEX(Dictionary!$B$3:$C$3,1,MATCH(Form_Responses[[#This Row],[42]],OFFSET(Dictionary!$A$3,MATCH(COLUMNS($AS$2:CH2),Dictionary!$A$4:$A$93,0),1,1,2),0)),Dictionary!$AD$3:$AE$3,0)),"")</f>
        <v>R</v>
      </c>
      <c r="CI3" s="61" t="str">
        <f ca="1">IFERROR(INDEX(OFFSET(Dictionary!$AC$3,MATCH(COLUMNS($AS$2:CI2),Dictionary!$AC$4:$AC$93,0),1,1,2),1,MATCH(INDEX(Dictionary!$B$3:$C$3,1,MATCH(Form_Responses[[#This Row],[43]],OFFSET(Dictionary!$A$3,MATCH(COLUMNS($AS$2:CI2),Dictionary!$A$4:$A$93,0),1,1,2),0)),Dictionary!$AD$3:$AE$3,0)),"")</f>
        <v>I</v>
      </c>
      <c r="CJ3" s="61" t="str">
        <f ca="1">IFERROR(INDEX(OFFSET(Dictionary!$AC$3,MATCH(COLUMNS($AS$2:CJ2),Dictionary!$AC$4:$AC$93,0),1,1,2),1,MATCH(INDEX(Dictionary!$B$3:$C$3,1,MATCH(Form_Responses[[#This Row],[44]],OFFSET(Dictionary!$A$3,MATCH(COLUMNS($AS$2:CJ2),Dictionary!$A$4:$A$93,0),1,1,2),0)),Dictionary!$AD$3:$AE$3,0)),"")</f>
        <v>C</v>
      </c>
      <c r="CK3" s="61" t="str">
        <f ca="1">IFERROR(INDEX(OFFSET(Dictionary!$AC$3,MATCH(COLUMNS($AS$2:CK2),Dictionary!$AC$4:$AC$93,0),1,1,2),1,MATCH(INDEX(Dictionary!$B$3:$C$3,1,MATCH(Form_Responses[[#This Row],[45]],OFFSET(Dictionary!$A$3,MATCH(COLUMNS($AS$2:CK2),Dictionary!$A$4:$A$93,0),1,1,2),0)),Dictionary!$AD$3:$AE$3,0)),"")</f>
        <v>E</v>
      </c>
      <c r="CL3" s="61" t="str">
        <f ca="1">IFERROR(INDEX(OFFSET(Dictionary!$AC$3,MATCH(COLUMNS($AS$2:CL2),Dictionary!$AC$4:$AC$93,0),1,1,2),1,MATCH(INDEX(Dictionary!$B$3:$C$3,1,MATCH(Form_Responses[[#This Row],[46]],OFFSET(Dictionary!$A$3,MATCH(COLUMNS($AS$2:CL2),Dictionary!$A$4:$A$93,0),1,1,2),0)),Dictionary!$AD$3:$AE$3,0)),"")</f>
        <v>N</v>
      </c>
      <c r="CM3" s="61" t="str">
        <f ca="1">IFERROR(INDEX(OFFSET(Dictionary!$AC$3,MATCH(COLUMNS($AS$2:CM2),Dictionary!$AC$4:$AC$93,0),1,1,2),1,MATCH(INDEX(Dictionary!$B$3:$C$3,1,MATCH(Form_Responses[[#This Row],[47]],OFFSET(Dictionary!$A$3,MATCH(COLUMNS($AS$2:CM2),Dictionary!$A$4:$A$93,0),1,1,2),0)),Dictionary!$AD$3:$AE$3,0)),"")</f>
        <v>A</v>
      </c>
      <c r="CN3" s="61" t="str">
        <f ca="1">IFERROR(INDEX(OFFSET(Dictionary!$AC$3,MATCH(COLUMNS($AS$2:CN2),Dictionary!$AC$4:$AC$93,0),1,1,2),1,MATCH(INDEX(Dictionary!$B$3:$C$3,1,MATCH(Form_Responses[[#This Row],[48]],OFFSET(Dictionary!$A$3,MATCH(COLUMNS($AS$2:CN2),Dictionary!$A$4:$A$93,0),1,1,2),0)),Dictionary!$AD$3:$AE$3,0)),"")</f>
        <v>P</v>
      </c>
      <c r="CO3" s="61" t="str">
        <f ca="1">IFERROR(INDEX(OFFSET(Dictionary!$AC$3,MATCH(COLUMNS($AS$2:CO2),Dictionary!$AC$4:$AC$93,0),1,1,2),1,MATCH(INDEX(Dictionary!$B$3:$C$3,1,MATCH(Form_Responses[[#This Row],[49]],OFFSET(Dictionary!$A$3,MATCH(COLUMNS($AS$2:CO2),Dictionary!$A$4:$A$93,0),1,1,2),0)),Dictionary!$AD$3:$AE$3,0)),"")</f>
        <v>F</v>
      </c>
      <c r="CP3" s="61" t="str">
        <f ca="1">IFERROR(INDEX(OFFSET(Dictionary!$AC$3,MATCH(COLUMNS($AS$2:CP2),Dictionary!$AC$4:$AC$93,0),1,1,2),1,MATCH(INDEX(Dictionary!$B$3:$C$3,1,MATCH(Form_Responses[[#This Row],[50]],OFFSET(Dictionary!$A$3,MATCH(COLUMNS($AS$2:CP2),Dictionary!$A$4:$A$93,0),1,1,2),0)),Dictionary!$AD$3:$AE$3,0)),"")</f>
        <v>B</v>
      </c>
      <c r="CQ3" s="61" t="str">
        <f ca="1">IFERROR(INDEX(OFFSET(Dictionary!$AC$3,MATCH(COLUMNS($AS$2:CQ2),Dictionary!$AC$4:$AC$93,0),1,1,2),1,MATCH(INDEX(Dictionary!$B$3:$C$3,1,MATCH(Form_Responses[[#This Row],[51]],OFFSET(Dictionary!$A$3,MATCH(COLUMNS($AS$2:CQ2),Dictionary!$A$4:$A$93,0),1,1,2),0)),Dictionary!$AD$3:$AE$3,0)),"")</f>
        <v>V</v>
      </c>
      <c r="CR3" s="61" t="str">
        <f ca="1">IFERROR(INDEX(OFFSET(Dictionary!$AC$3,MATCH(COLUMNS($AS$2:CR2),Dictionary!$AC$4:$AC$93,0),1,1,2),1,MATCH(INDEX(Dictionary!$B$3:$C$3,1,MATCH(Form_Responses[[#This Row],[52]],OFFSET(Dictionary!$A$3,MATCH(COLUMNS($AS$2:CR2),Dictionary!$A$4:$A$93,0),1,1,2),0)),Dictionary!$AD$3:$AE$3,0)),"")</f>
        <v>S</v>
      </c>
      <c r="CS3" s="61" t="str">
        <f ca="1">IFERROR(INDEX(OFFSET(Dictionary!$AC$3,MATCH(COLUMNS($AS$2:CS2),Dictionary!$AC$4:$AC$93,0),1,1,2),1,MATCH(INDEX(Dictionary!$B$3:$C$3,1,MATCH(Form_Responses[[#This Row],[53]],OFFSET(Dictionary!$A$3,MATCH(COLUMNS($AS$2:CS2),Dictionary!$A$4:$A$93,0),1,1,2),0)),Dictionary!$AD$3:$AE$3,0)),"")</f>
        <v>R</v>
      </c>
      <c r="CT3" s="61" t="str">
        <f ca="1">IFERROR(INDEX(OFFSET(Dictionary!$AC$3,MATCH(COLUMNS($AS$2:CT2),Dictionary!$AC$4:$AC$93,0),1,1,2),1,MATCH(INDEX(Dictionary!$B$3:$C$3,1,MATCH(Form_Responses[[#This Row],[54]],OFFSET(Dictionary!$A$3,MATCH(COLUMNS($AS$2:CT2),Dictionary!$A$4:$A$93,0),1,1,2),0)),Dictionary!$AD$3:$AE$3,0)),"")</f>
        <v>D</v>
      </c>
      <c r="CU3" s="61" t="str">
        <f ca="1">IFERROR(INDEX(OFFSET(Dictionary!$AC$3,MATCH(COLUMNS($AS$2:CU2),Dictionary!$AC$4:$AC$93,0),1,1,2),1,MATCH(INDEX(Dictionary!$B$3:$C$3,1,MATCH(Form_Responses[[#This Row],[55]],OFFSET(Dictionary!$A$3,MATCH(COLUMNS($AS$2:CU2),Dictionary!$A$4:$A$93,0),1,1,2),0)),Dictionary!$AD$3:$AE$3,0)),"")</f>
        <v>C</v>
      </c>
      <c r="CV3" s="61" t="str">
        <f ca="1">IFERROR(INDEX(OFFSET(Dictionary!$AC$3,MATCH(COLUMNS($AS$2:CV2),Dictionary!$AC$4:$AC$93,0),1,1,2),1,MATCH(INDEX(Dictionary!$B$3:$C$3,1,MATCH(Form_Responses[[#This Row],[56]],OFFSET(Dictionary!$A$3,MATCH(COLUMNS($AS$2:CV2),Dictionary!$A$4:$A$93,0),1,1,2),0)),Dictionary!$AD$3:$AE$3,0)),"")</f>
        <v>S</v>
      </c>
      <c r="CW3" s="61" t="str">
        <f ca="1">IFERROR(INDEX(OFFSET(Dictionary!$AC$3,MATCH(COLUMNS($AS$2:CW2),Dictionary!$AC$4:$AC$93,0),1,1,2),1,MATCH(INDEX(Dictionary!$B$3:$C$3,1,MATCH(Form_Responses[[#This Row],[57]],OFFSET(Dictionary!$A$3,MATCH(COLUMNS($AS$2:CW2),Dictionary!$A$4:$A$93,0),1,1,2),0)),Dictionary!$AD$3:$AE$3,0)),"")</f>
        <v>Z</v>
      </c>
      <c r="CX3" s="61" t="str">
        <f ca="1">IFERROR(INDEX(OFFSET(Dictionary!$AC$3,MATCH(COLUMNS($AS$2:CX2),Dictionary!$AC$4:$AC$93,0),1,1,2),1,MATCH(INDEX(Dictionary!$B$3:$C$3,1,MATCH(Form_Responses[[#This Row],[58]],OFFSET(Dictionary!$A$3,MATCH(COLUMNS($AS$2:CX2),Dictionary!$A$4:$A$93,0),1,1,2),0)),Dictionary!$AD$3:$AE$3,0)),"")</f>
        <v>A</v>
      </c>
      <c r="CY3" s="61" t="str">
        <f ca="1">IFERROR(INDEX(OFFSET(Dictionary!$AC$3,MATCH(COLUMNS($AS$2:CY2),Dictionary!$AC$4:$AC$93,0),1,1,2),1,MATCH(INDEX(Dictionary!$B$3:$C$3,1,MATCH(Form_Responses[[#This Row],[59]],OFFSET(Dictionary!$A$3,MATCH(COLUMNS($AS$2:CY2),Dictionary!$A$4:$A$93,0),1,1,2),0)),Dictionary!$AD$3:$AE$3,0)),"")</f>
        <v>P</v>
      </c>
      <c r="CZ3" s="61" t="str">
        <f ca="1">IFERROR(INDEX(OFFSET(Dictionary!$AC$3,MATCH(COLUMNS($AS$2:CZ2),Dictionary!$AC$4:$AC$93,0),1,1,2),1,MATCH(INDEX(Dictionary!$B$3:$C$3,1,MATCH(Form_Responses[[#This Row],[60]],OFFSET(Dictionary!$A$3,MATCH(COLUMNS($AS$2:CZ2),Dictionary!$A$4:$A$93,0),1,1,2),0)),Dictionary!$AD$3:$AE$3,0)),"")</f>
        <v>X</v>
      </c>
      <c r="DA3" s="61" t="str">
        <f ca="1">IFERROR(INDEX(OFFSET(Dictionary!$AC$3,MATCH(COLUMNS($AS$2:DA2),Dictionary!$AC$4:$AC$93,0),1,1,2),1,MATCH(INDEX(Dictionary!$B$3:$C$3,1,MATCH(Form_Responses[[#This Row],[61]],OFFSET(Dictionary!$A$3,MATCH(COLUMNS($AS$2:DA2),Dictionary!$A$4:$A$93,0),1,1,2),0)),Dictionary!$AD$3:$AE$3,0)),"")</f>
        <v>T</v>
      </c>
      <c r="DB3" s="61" t="str">
        <f ca="1">IFERROR(INDEX(OFFSET(Dictionary!$AC$3,MATCH(COLUMNS($AS$2:DB2),Dictionary!$AC$4:$AC$93,0),1,1,2),1,MATCH(INDEX(Dictionary!$B$3:$C$3,1,MATCH(Form_Responses[[#This Row],[62]],OFFSET(Dictionary!$A$3,MATCH(COLUMNS($AS$2:DB2),Dictionary!$A$4:$A$93,0),1,1,2),0)),Dictionary!$AD$3:$AE$3,0)),"")</f>
        <v>V</v>
      </c>
      <c r="DC3" s="61" t="str">
        <f ca="1">IFERROR(INDEX(OFFSET(Dictionary!$AC$3,MATCH(COLUMNS($AS$2:DC2),Dictionary!$AC$4:$AC$93,0),1,1,2),1,MATCH(INDEX(Dictionary!$B$3:$C$3,1,MATCH(Form_Responses[[#This Row],[63]],OFFSET(Dictionary!$A$3,MATCH(COLUMNS($AS$2:DC2),Dictionary!$A$4:$A$93,0),1,1,2),0)),Dictionary!$AD$3:$AE$3,0)),"")</f>
        <v>I</v>
      </c>
      <c r="DD3" s="61" t="str">
        <f ca="1">IFERROR(INDEX(OFFSET(Dictionary!$AC$3,MATCH(COLUMNS($AS$2:DD2),Dictionary!$AC$4:$AC$93,0),1,1,2),1,MATCH(INDEX(Dictionary!$B$3:$C$3,1,MATCH(Form_Responses[[#This Row],[64]],OFFSET(Dictionary!$A$3,MATCH(COLUMNS($AS$2:DD2),Dictionary!$A$4:$A$93,0),1,1,2),0)),Dictionary!$AD$3:$AE$3,0)),"")</f>
        <v>T</v>
      </c>
      <c r="DE3" s="61" t="str">
        <f ca="1">IFERROR(INDEX(OFFSET(Dictionary!$AC$3,MATCH(COLUMNS($AS$2:DE2),Dictionary!$AC$4:$AC$93,0),1,1,2),1,MATCH(INDEX(Dictionary!$B$3:$C$3,1,MATCH(Form_Responses[[#This Row],[65]],OFFSET(Dictionary!$A$3,MATCH(COLUMNS($AS$2:DE2),Dictionary!$A$4:$A$93,0),1,1,2),0)),Dictionary!$AD$3:$AE$3,0)),"")</f>
        <v>D</v>
      </c>
      <c r="DF3" s="61" t="str">
        <f ca="1">IFERROR(INDEX(OFFSET(Dictionary!$AC$3,MATCH(COLUMNS($AS$2:DF2),Dictionary!$AC$4:$AC$93,0),1,1,2),1,MATCH(INDEX(Dictionary!$B$3:$C$3,1,MATCH(Form_Responses[[#This Row],[66]],OFFSET(Dictionary!$A$3,MATCH(COLUMNS($AS$2:DF2),Dictionary!$A$4:$A$93,0),1,1,2),0)),Dictionary!$AD$3:$AE$3,0)),"")</f>
        <v>S</v>
      </c>
      <c r="DG3" s="61" t="str">
        <f ca="1">IFERROR(INDEX(OFFSET(Dictionary!$AC$3,MATCH(COLUMNS($AS$2:DG2),Dictionary!$AC$4:$AC$93,0),1,1,2),1,MATCH(INDEX(Dictionary!$B$3:$C$3,1,MATCH(Form_Responses[[#This Row],[67]],OFFSET(Dictionary!$A$3,MATCH(COLUMNS($AS$2:DG2),Dictionary!$A$4:$A$93,0),1,1,2),0)),Dictionary!$AD$3:$AE$3,0)),"")</f>
        <v>R</v>
      </c>
      <c r="DH3" s="61" t="str">
        <f ca="1">IFERROR(INDEX(OFFSET(Dictionary!$AC$3,MATCH(COLUMNS($AS$2:DH2),Dictionary!$AC$4:$AC$93,0),1,1,2),1,MATCH(INDEX(Dictionary!$B$3:$C$3,1,MATCH(Form_Responses[[#This Row],[68]],OFFSET(Dictionary!$A$3,MATCH(COLUMNS($AS$2:DH2),Dictionary!$A$4:$A$93,0),1,1,2),0)),Dictionary!$AD$3:$AE$3,0)),"")</f>
        <v>N</v>
      </c>
      <c r="DI3" s="61" t="str">
        <f ca="1">IFERROR(INDEX(OFFSET(Dictionary!$AC$3,MATCH(COLUMNS($AS$2:DI2),Dictionary!$AC$4:$AC$93,0),1,1,2),1,MATCH(INDEX(Dictionary!$B$3:$C$3,1,MATCH(Form_Responses[[#This Row],[69]],OFFSET(Dictionary!$A$3,MATCH(COLUMNS($AS$2:DI2),Dictionary!$A$4:$A$93,0),1,1,2),0)),Dictionary!$AD$3:$AE$3,0)),"")</f>
        <v>A</v>
      </c>
      <c r="DJ3" s="61" t="str">
        <f ca="1">IFERROR(INDEX(OFFSET(Dictionary!$AC$3,MATCH(COLUMNS($AS$2:DJ2),Dictionary!$AC$4:$AC$93,0),1,1,2),1,MATCH(INDEX(Dictionary!$B$3:$C$3,1,MATCH(Form_Responses[[#This Row],[70]],OFFSET(Dictionary!$A$3,MATCH(COLUMNS($AS$2:DJ2),Dictionary!$A$4:$A$93,0),1,1,2),0)),Dictionary!$AD$3:$AE$3,0)),"")</f>
        <v>P</v>
      </c>
      <c r="DK3" s="61" t="str">
        <f ca="1">IFERROR(INDEX(OFFSET(Dictionary!$AC$3,MATCH(COLUMNS($AS$2:DK2),Dictionary!$AC$4:$AC$93,0),1,1,2),1,MATCH(INDEX(Dictionary!$B$3:$C$3,1,MATCH(Form_Responses[[#This Row],[71]],OFFSET(Dictionary!$A$3,MATCH(COLUMNS($AS$2:DK2),Dictionary!$A$4:$A$93,0),1,1,2),0)),Dictionary!$AD$3:$AE$3,0)),"")</f>
        <v>I</v>
      </c>
      <c r="DL3" s="61" t="str">
        <f ca="1">IFERROR(INDEX(OFFSET(Dictionary!$AC$3,MATCH(COLUMNS($AS$2:DL2),Dictionary!$AC$4:$AC$93,0),1,1,2),1,MATCH(INDEX(Dictionary!$B$3:$C$3,1,MATCH(Form_Responses[[#This Row],[72]],OFFSET(Dictionary!$A$3,MATCH(COLUMNS($AS$2:DL2),Dictionary!$A$4:$A$93,0),1,1,2),0)),Dictionary!$AD$3:$AE$3,0)),"")</f>
        <v>T</v>
      </c>
      <c r="DM3" s="61" t="str">
        <f ca="1">IFERROR(INDEX(OFFSET(Dictionary!$AC$3,MATCH(COLUMNS($AS$2:DM2),Dictionary!$AC$4:$AC$93,0),1,1,2),1,MATCH(INDEX(Dictionary!$B$3:$C$3,1,MATCH(Form_Responses[[#This Row],[73]],OFFSET(Dictionary!$A$3,MATCH(COLUMNS($AS$2:DM2),Dictionary!$A$4:$A$93,0),1,1,2),0)),Dictionary!$AD$3:$AE$3,0)),"")</f>
        <v>I</v>
      </c>
      <c r="DN3" s="61" t="str">
        <f ca="1">IFERROR(INDEX(OFFSET(Dictionary!$AC$3,MATCH(COLUMNS($AS$2:DN2),Dictionary!$AC$4:$AC$93,0),1,1,2),1,MATCH(INDEX(Dictionary!$B$3:$C$3,1,MATCH(Form_Responses[[#This Row],[74]],OFFSET(Dictionary!$A$3,MATCH(COLUMNS($AS$2:DN2),Dictionary!$A$4:$A$93,0),1,1,2),0)),Dictionary!$AD$3:$AE$3,0)),"")</f>
        <v>T</v>
      </c>
      <c r="DO3" s="61" t="str">
        <f ca="1">IFERROR(INDEX(OFFSET(Dictionary!$AC$3,MATCH(COLUMNS($AS$2:DO2),Dictionary!$AC$4:$AC$93,0),1,1,2),1,MATCH(INDEX(Dictionary!$B$3:$C$3,1,MATCH(Form_Responses[[#This Row],[75]],OFFSET(Dictionary!$A$3,MATCH(COLUMNS($AS$2:DO2),Dictionary!$A$4:$A$93,0),1,1,2),0)),Dictionary!$AD$3:$AE$3,0)),"")</f>
        <v>R</v>
      </c>
      <c r="DP3" s="61" t="str">
        <f ca="1">IFERROR(INDEX(OFFSET(Dictionary!$AC$3,MATCH(COLUMNS($AS$2:DP2),Dictionary!$AC$4:$AC$93,0),1,1,2),1,MATCH(INDEX(Dictionary!$B$3:$C$3,1,MATCH(Form_Responses[[#This Row],[76]],OFFSET(Dictionary!$A$3,MATCH(COLUMNS($AS$2:DP2),Dictionary!$A$4:$A$93,0),1,1,2),0)),Dictionary!$AD$3:$AE$3,0)),"")</f>
        <v>S</v>
      </c>
      <c r="DQ3" s="61" t="str">
        <f ca="1">IFERROR(INDEX(OFFSET(Dictionary!$AC$3,MATCH(COLUMNS($AS$2:DQ2),Dictionary!$AC$4:$AC$93,0),1,1,2),1,MATCH(INDEX(Dictionary!$B$3:$C$3,1,MATCH(Form_Responses[[#This Row],[77]],OFFSET(Dictionary!$A$3,MATCH(COLUMNS($AS$2:DQ2),Dictionary!$A$4:$A$93,0),1,1,2),0)),Dictionary!$AD$3:$AE$3,0)),"")</f>
        <v>R</v>
      </c>
      <c r="DR3" s="61" t="str">
        <f ca="1">IFERROR(INDEX(OFFSET(Dictionary!$AC$3,MATCH(COLUMNS($AS$2:DR2),Dictionary!$AC$4:$AC$93,0),1,1,2),1,MATCH(INDEX(Dictionary!$B$3:$C$3,1,MATCH(Form_Responses[[#This Row],[78]],OFFSET(Dictionary!$A$3,MATCH(COLUMNS($AS$2:DR2),Dictionary!$A$4:$A$93,0),1,1,2),0)),Dictionary!$AD$3:$AE$3,0)),"")</f>
        <v>D</v>
      </c>
      <c r="DS3" s="61" t="str">
        <f ca="1">IFERROR(INDEX(OFFSET(Dictionary!$AC$3,MATCH(COLUMNS($AS$2:DS2),Dictionary!$AC$4:$AC$93,0),1,1,2),1,MATCH(INDEX(Dictionary!$B$3:$C$3,1,MATCH(Form_Responses[[#This Row],[79]],OFFSET(Dictionary!$A$3,MATCH(COLUMNS($AS$2:DS2),Dictionary!$A$4:$A$93,0),1,1,2),0)),Dictionary!$AD$3:$AE$3,0)),"")</f>
        <v>N</v>
      </c>
      <c r="DT3" s="61" t="str">
        <f ca="1">IFERROR(INDEX(OFFSET(Dictionary!$AC$3,MATCH(COLUMNS($AS$2:DT2),Dictionary!$AC$4:$AC$93,0),1,1,2),1,MATCH(INDEX(Dictionary!$B$3:$C$3,1,MATCH(Form_Responses[[#This Row],[80]],OFFSET(Dictionary!$A$3,MATCH(COLUMNS($AS$2:DT2),Dictionary!$A$4:$A$93,0),1,1,2),0)),Dictionary!$AD$3:$AE$3,0)),"")</f>
        <v>A</v>
      </c>
      <c r="DU3" s="61" t="str">
        <f ca="1">IFERROR(INDEX(OFFSET(Dictionary!$AC$3,MATCH(COLUMNS($AS$2:DU2),Dictionary!$AC$4:$AC$93,0),1,1,2),1,MATCH(INDEX(Dictionary!$B$3:$C$3,1,MATCH(Form_Responses[[#This Row],[81]],OFFSET(Dictionary!$A$3,MATCH(COLUMNS($AS$2:DU2),Dictionary!$A$4:$A$93,0),1,1,2),0)),Dictionary!$AD$3:$AE$3,0)),"")</f>
        <v>G</v>
      </c>
      <c r="DV3" s="61" t="str">
        <f ca="1">IFERROR(INDEX(OFFSET(Dictionary!$AC$3,MATCH(COLUMNS($AS$2:DV2),Dictionary!$AC$4:$AC$93,0),1,1,2),1,MATCH(INDEX(Dictionary!$B$3:$C$3,1,MATCH(Form_Responses[[#This Row],[82]],OFFSET(Dictionary!$A$3,MATCH(COLUMNS($AS$2:DV2),Dictionary!$A$4:$A$93,0),1,1,2),0)),Dictionary!$AD$3:$AE$3,0)),"")</f>
        <v>L</v>
      </c>
      <c r="DW3" s="61" t="str">
        <f ca="1">IFERROR(INDEX(OFFSET(Dictionary!$AC$3,MATCH(COLUMNS($AS$2:DW2),Dictionary!$AC$4:$AC$93,0),1,1,2),1,MATCH(INDEX(Dictionary!$B$3:$C$3,1,MATCH(Form_Responses[[#This Row],[83]],OFFSET(Dictionary!$A$3,MATCH(COLUMNS($AS$2:DW2),Dictionary!$A$4:$A$93,0),1,1,2),0)),Dictionary!$AD$3:$AE$3,0)),"")</f>
        <v>I</v>
      </c>
      <c r="DX3" s="61" t="str">
        <f ca="1">IFERROR(INDEX(OFFSET(Dictionary!$AC$3,MATCH(COLUMNS($AS$2:DX2),Dictionary!$AC$4:$AC$93,0),1,1,2),1,MATCH(INDEX(Dictionary!$B$3:$C$3,1,MATCH(Form_Responses[[#This Row],[84]],OFFSET(Dictionary!$A$3,MATCH(COLUMNS($AS$2:DX2),Dictionary!$A$4:$A$93,0),1,1,2),0)),Dictionary!$AD$3:$AE$3,0)),"")</f>
        <v>T</v>
      </c>
      <c r="DY3" s="61" t="str">
        <f ca="1">IFERROR(INDEX(OFFSET(Dictionary!$AC$3,MATCH(COLUMNS($AS$2:DY2),Dictionary!$AC$4:$AC$93,0),1,1,2),1,MATCH(INDEX(Dictionary!$B$3:$C$3,1,MATCH(Form_Responses[[#This Row],[85]],OFFSET(Dictionary!$A$3,MATCH(COLUMNS($AS$2:DY2),Dictionary!$A$4:$A$93,0),1,1,2),0)),Dictionary!$AD$3:$AE$3,0)),"")</f>
        <v>V</v>
      </c>
      <c r="DZ3" s="61" t="str">
        <f ca="1">IFERROR(INDEX(OFFSET(Dictionary!$AC$3,MATCH(COLUMNS($AS$2:DZ2),Dictionary!$AC$4:$AC$93,0),1,1,2),1,MATCH(INDEX(Dictionary!$B$3:$C$3,1,MATCH(Form_Responses[[#This Row],[86]],OFFSET(Dictionary!$A$3,MATCH(COLUMNS($AS$2:DZ2),Dictionary!$A$4:$A$93,0),1,1,2),0)),Dictionary!$AD$3:$AE$3,0)),"")</f>
        <v>S</v>
      </c>
      <c r="EA3" s="61" t="str">
        <f ca="1">IFERROR(INDEX(OFFSET(Dictionary!$AC$3,MATCH(COLUMNS($AS$2:EA2),Dictionary!$AC$4:$AC$93,0),1,1,2),1,MATCH(INDEX(Dictionary!$B$3:$C$3,1,MATCH(Form_Responses[[#This Row],[87]],OFFSET(Dictionary!$A$3,MATCH(COLUMNS($AS$2:EA2),Dictionary!$A$4:$A$93,0),1,1,2),0)),Dictionary!$AD$3:$AE$3,0)),"")</f>
        <v>D</v>
      </c>
      <c r="EB3" s="61" t="str">
        <f ca="1">IFERROR(INDEX(OFFSET(Dictionary!$AC$3,MATCH(COLUMNS($AS$2:EB2),Dictionary!$AC$4:$AC$93,0),1,1,2),1,MATCH(INDEX(Dictionary!$B$3:$C$3,1,MATCH(Form_Responses[[#This Row],[88]],OFFSET(Dictionary!$A$3,MATCH(COLUMNS($AS$2:EB2),Dictionary!$A$4:$A$93,0),1,1,2),0)),Dictionary!$AD$3:$AE$3,0)),"")</f>
        <v>D</v>
      </c>
      <c r="EC3" s="61" t="str">
        <f ca="1">IFERROR(INDEX(OFFSET(Dictionary!$AC$3,MATCH(COLUMNS($AS$2:EC2),Dictionary!$AC$4:$AC$93,0),1,1,2),1,MATCH(INDEX(Dictionary!$B$3:$C$3,1,MATCH(Form_Responses[[#This Row],[89]],OFFSET(Dictionary!$A$3,MATCH(COLUMNS($AS$2:EC2),Dictionary!$A$4:$A$93,0),1,1,2),0)),Dictionary!$AD$3:$AE$3,0)),"")</f>
        <v>E</v>
      </c>
      <c r="ED3" s="61" t="str">
        <f ca="1">IFERROR(INDEX(OFFSET(Dictionary!$AC$3,MATCH(COLUMNS($AS$2:ED2),Dictionary!$AC$4:$AC$93,0),1,1,2),1,MATCH(INDEX(Dictionary!$B$3:$C$3,1,MATCH(Form_Responses[[#This Row],[90]],OFFSET(Dictionary!$A$3,MATCH(COLUMNS($AS$2:ED2),Dictionary!$A$4:$A$93,0),1,1,2),0)),Dictionary!$AD$3:$AE$3,0)),"")</f>
        <v>N</v>
      </c>
    </row>
    <row r="4" spans="1:134" ht="240" x14ac:dyDescent="0.25">
      <c r="A4" s="164">
        <v>2</v>
      </c>
      <c r="B4" s="61" t="s">
        <v>868</v>
      </c>
      <c r="C4" s="61" t="s">
        <v>864</v>
      </c>
      <c r="D4" s="59" t="s">
        <v>800</v>
      </c>
      <c r="E4" s="59" cm="1">
        <f t="array" aca="1" ref="E4" ca="1">COUNTIF(OFFSET($AS$2,MATCH(Data_Base_Response[[#This Row],[Nama]:[Nama]],Data_Base_Response[[Nama]:[Nama]],0),0,1,90),Data_Base_Response[[#Headers],[A]])</f>
        <v>4</v>
      </c>
      <c r="F4" s="59" cm="1">
        <f t="array" aca="1" ref="F4" ca="1">COUNTIF(OFFSET($AS$2,MATCH(Data_Base_Response[[#This Row],[Nama]:[Nama]],Data_Base_Response[[Nama]:[Nama]],0),0,1,90),Data_Base_Response[[#Headers],[N]])</f>
        <v>3</v>
      </c>
      <c r="G4" s="59" cm="1">
        <f t="array" aca="1" ref="G4" ca="1">COUNTIF(OFFSET($AS$2,MATCH(Data_Base_Response[[#This Row],[Nama]:[Nama]],Data_Base_Response[[Nama]:[Nama]],0),0,1,90),Data_Base_Response[[#Headers],[G]])</f>
        <v>9</v>
      </c>
      <c r="H4" s="59" cm="1">
        <f t="array" aca="1" ref="H4" ca="1">COUNTIF(OFFSET($AS$2,MATCH(Data_Base_Response[[#This Row],[Nama]:[Nama]],Data_Base_Response[[Nama]:[Nama]],0),0,1,90),Data_Base_Response[[#Headers],[C]])</f>
        <v>1</v>
      </c>
      <c r="I4" s="59" cm="1">
        <f t="array" aca="1" ref="I4" ca="1">COUNTIF(OFFSET($AS$2,MATCH(Data_Base_Response[[#This Row],[Nama]:[Nama]],Data_Base_Response[[Nama]:[Nama]],0),0,1,90),Data_Base_Response[[#Headers],[D]])</f>
        <v>0</v>
      </c>
      <c r="J4" s="59" cm="1">
        <f t="array" aca="1" ref="J4" ca="1">COUNTIF(OFFSET($AS$2,MATCH(Data_Base_Response[[#This Row],[Nama]:[Nama]],Data_Base_Response[[Nama]:[Nama]],0),0,1,90),Data_Base_Response[[#Headers],[R]])</f>
        <v>3</v>
      </c>
      <c r="K4" s="59" cm="1">
        <f t="array" aca="1" ref="K4" ca="1">COUNTIF(OFFSET($AS$2,MATCH(Data_Base_Response[[#This Row],[Nama]:[Nama]],Data_Base_Response[[Nama]:[Nama]],0),0,1,90),Data_Base_Response[[#Headers],[T]])</f>
        <v>6</v>
      </c>
      <c r="L4" s="59" cm="1">
        <f t="array" aca="1" ref="L4" ca="1">COUNTIF(OFFSET($AS$2,MATCH(Data_Base_Response[[#This Row],[Nama]:[Nama]],Data_Base_Response[[Nama]:[Nama]],0),0,1,90),Data_Base_Response[[#Headers],[V]])</f>
        <v>5</v>
      </c>
      <c r="M4" s="59" cm="1">
        <f t="array" aca="1" ref="M4" ca="1">COUNTIF(OFFSET($AS$2,MATCH(Data_Base_Response[[#This Row],[Nama]:[Nama]],Data_Base_Response[[Nama]:[Nama]],0),0,1,90),Data_Base_Response[[#Headers],[W]])</f>
        <v>0</v>
      </c>
      <c r="N4" s="59" cm="1">
        <f t="array" aca="1" ref="N4" ca="1">COUNTIF(OFFSET($AS$2,MATCH(Data_Base_Response[[#This Row],[Nama]:[Nama]],Data_Base_Response[[Nama]:[Nama]],0),0,1,90),Data_Base_Response[[#Headers],[F]])</f>
        <v>1</v>
      </c>
      <c r="O4" s="59" cm="1">
        <f t="array" aca="1" ref="O4" ca="1">COUNTIF(OFFSET($AS$2,MATCH(Data_Base_Response[[#This Row],[Nama]:[Nama]],Data_Base_Response[[Nama]:[Nama]],0),0,1,90),Data_Base_Response[[#Headers],[L]])</f>
        <v>8</v>
      </c>
      <c r="P4" s="59" cm="1">
        <f t="array" aca="1" ref="P4" ca="1">COUNTIF(OFFSET($AS$2,MATCH(Data_Base_Response[[#This Row],[Nama]:[Nama]],Data_Base_Response[[Nama]:[Nama]],0),0,1,90),Data_Base_Response[[#Headers],[P]])</f>
        <v>5</v>
      </c>
      <c r="Q4" s="59" cm="1">
        <f t="array" aca="1" ref="Q4" ca="1">COUNTIF(OFFSET($AS$2,MATCH(Data_Base_Response[[#This Row],[Nama]:[Nama]],Data_Base_Response[[Nama]:[Nama]],0),0,1,90),Data_Base_Response[[#Headers],[I]])</f>
        <v>7</v>
      </c>
      <c r="R4" s="59" cm="1">
        <f t="array" aca="1" ref="R4" ca="1">COUNTIF(OFFSET($AS$2,MATCH(Data_Base_Response[[#This Row],[Nama]:[Nama]],Data_Base_Response[[Nama]:[Nama]],0),0,1,90),Data_Base_Response[[#Headers],[S]])</f>
        <v>4</v>
      </c>
      <c r="S4" s="59" cm="1">
        <f t="array" aca="1" ref="S4" ca="1">COUNTIF(OFFSET($AS$2,MATCH(Data_Base_Response[[#This Row],[Nama]:[Nama]],Data_Base_Response[[Nama]:[Nama]],0),0,1,90),Data_Base_Response[[#Headers],[B]])</f>
        <v>7</v>
      </c>
      <c r="T4" s="59" cm="1">
        <f t="array" aca="1" ref="T4" ca="1">COUNTIF(OFFSET($AS$2,MATCH(Data_Base_Response[[#This Row],[Nama]:[Nama]],Data_Base_Response[[Nama]:[Nama]],0),0,1,90),Data_Base_Response[[#Headers],[O]])</f>
        <v>8</v>
      </c>
      <c r="U4" s="59" cm="1">
        <f t="array" aca="1" ref="U4" ca="1">COUNTIF(OFFSET($AS$2,MATCH(Data_Base_Response[[#This Row],[Nama]:[Nama]],Data_Base_Response[[Nama]:[Nama]],0),0,1,90),Data_Base_Response[[#Headers],[X]])</f>
        <v>6</v>
      </c>
      <c r="V4" s="59" cm="1">
        <f t="array" aca="1" ref="V4" ca="1">COUNTIF(OFFSET($AS$2,MATCH(Data_Base_Response[[#This Row],[Nama]:[Nama]],Data_Base_Response[[Nama]:[Nama]],0),0,1,90),Data_Base_Response[[#Headers],[E]])</f>
        <v>2</v>
      </c>
      <c r="W4" s="59" cm="1">
        <f t="array" aca="1" ref="W4" ca="1">COUNTIF(OFFSET($AS$2,MATCH(Data_Base_Response[[#This Row],[Nama]:[Nama]],Data_Base_Response[[Nama]:[Nama]],0),0,1,90),Data_Base_Response[[#Headers],[K]])</f>
        <v>2</v>
      </c>
      <c r="X4" s="59" cm="1">
        <f t="array" aca="1" ref="X4" ca="1">COUNTIF(OFFSET($AS$2,MATCH(Data_Base_Response[[#This Row],[Nama]:[Nama]],Data_Base_Response[[Nama]:[Nama]],0),0,1,90),Data_Base_Response[[#Headers],[Z]])</f>
        <v>9</v>
      </c>
      <c r="Y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4"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4"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4"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4" s="60" t="str">
        <f ca="1">INDEX(OFFSET(Dictionary!$AJ$3,MATCH(I$2,Dictionary!$AG$4:$AG$84,0),0,COUNTIF(Dictionary!$AG$4:$AG$84,I$2),1),MATCH(Data_Base_Response[[#This Row],[D]],OFFSET(Dictionary!$AH$3,MATCH(I$2,Dictionary!$AG$4:$AG$84,0),0,COUNTIF(Dictionary!$AG$4:$AG$84,I$2),1),1))</f>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4"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4"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4"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4"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4"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4"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4" s="61" t="str">
        <f ca="1">IFERROR(INDEX(OFFSET(Dictionary!$AC$3,MATCH(COLUMNS($AS$2:AS3),Dictionary!$AC$4:$AC$93,0),1,1,2),1,MATCH(INDEX(Dictionary!$B$3:$C$3,1,MATCH(Form_Responses[[#This Row],[1]],OFFSET(Dictionary!$A$3,MATCH(COLUMNS($AS$2:AS3),Dictionary!$A$4:$A$93,0),1,1,2),0)),Dictionary!$AD$3:$AE$3,0)),"")</f>
        <v>G</v>
      </c>
      <c r="AT4" s="61" t="str">
        <f ca="1">IFERROR(INDEX(OFFSET(Dictionary!$AC$3,MATCH(COLUMNS($AS$2:AT$2),Dictionary!$AC$4:$AC$93,0),1,1,2),1,MATCH(INDEX(Dictionary!$B$3:$C$3,1,MATCH(Form_Responses[[#This Row],[2]],OFFSET(Dictionary!$A$3,MATCH(COLUMNS($AS$2:AT3),Dictionary!$A$4:$A$93,0),1,1,2),0)),Dictionary!$AD$3:$AE$3,0)),"")</f>
        <v>A</v>
      </c>
      <c r="AU4" s="61" t="str">
        <f ca="1">IFERROR(INDEX(OFFSET(Dictionary!$AC$3,MATCH(COLUMNS($AS$2:AU3),Dictionary!$AC$4:$AC$93,0),1,1,2),1,MATCH(INDEX(Dictionary!$B$3:$C$3,1,MATCH(Form_Responses[[#This Row],[3]],OFFSET(Dictionary!$A$3,MATCH(COLUMNS($AS$2:AU3),Dictionary!$A$4:$A$93,0),1,1,2),0)),Dictionary!$AD$3:$AE$3,0)),"")</f>
        <v>P</v>
      </c>
      <c r="AV4" s="61" t="str">
        <f ca="1">IFERROR(INDEX(OFFSET(Dictionary!$AC$3,MATCH(COLUMNS($AS$2:AV3),Dictionary!$AC$4:$AC$93,0),1,1,2),1,MATCH(INDEX(Dictionary!$B$3:$C$3,1,MATCH(Form_Responses[[#This Row],[4]],OFFSET(Dictionary!$A$3,MATCH(COLUMNS($AS$2:AV3),Dictionary!$A$4:$A$93,0),1,1,2),0)),Dictionary!$AD$3:$AE$3,0)),"")</f>
        <v>X</v>
      </c>
      <c r="AW4" s="61" t="str">
        <f ca="1">IFERROR(INDEX(OFFSET(Dictionary!$AC$3,MATCH(COLUMNS($AS$2:AW3),Dictionary!$AC$4:$AC$93,0),1,1,2),1,MATCH(INDEX(Dictionary!$B$3:$C$3,1,MATCH(Form_Responses[[#This Row],[5]],OFFSET(Dictionary!$A$3,MATCH(COLUMNS($AS$2:AW3),Dictionary!$A$4:$A$93,0),1,1,2),0)),Dictionary!$AD$3:$AE$3,0)),"")</f>
        <v>B</v>
      </c>
      <c r="AX4" s="61" t="str">
        <f ca="1">IFERROR(INDEX(OFFSET(Dictionary!$AC$3,MATCH(COLUMNS($AS$2:AX3),Dictionary!$AC$4:$AC$93,0),1,1,2),1,MATCH(INDEX(Dictionary!$B$3:$C$3,1,MATCH(Form_Responses[[#This Row],[6]],OFFSET(Dictionary!$A$3,MATCH(COLUMNS($AS$2:AX3),Dictionary!$A$4:$A$93,0),1,1,2),0)),Dictionary!$AD$3:$AE$3,0)),"")</f>
        <v>O</v>
      </c>
      <c r="AY4" s="61" t="str">
        <f ca="1">IFERROR(INDEX(OFFSET(Dictionary!$AC$3,MATCH(COLUMNS($AS$2:AY3),Dictionary!$AC$4:$AC$93,0),1,1,2),1,MATCH(INDEX(Dictionary!$B$3:$C$3,1,MATCH(Form_Responses[[#This Row],[7]],OFFSET(Dictionary!$A$3,MATCH(COLUMNS($AS$2:AY3),Dictionary!$A$4:$A$93,0),1,1,2),0)),Dictionary!$AD$3:$AE$3,0)),"")</f>
        <v>Z</v>
      </c>
      <c r="AZ4" s="61" t="str">
        <f ca="1">IFERROR(INDEX(OFFSET(Dictionary!$AC$3,MATCH(COLUMNS($AS$2:AZ$2),Dictionary!$AC$4:$AC$93,0),1,1,2),1,MATCH(INDEX(Dictionary!$B$3:$C$3,1,MATCH(Form_Responses[[#This Row],[8]],OFFSET(Dictionary!$A$3,MATCH(COLUMNS($AS$2:AZ3),Dictionary!$A$4:$A$93,0),1,1,2),0)),Dictionary!$AD$3:$AE$3,0)),"")</f>
        <v>Z</v>
      </c>
      <c r="BA4" s="61" t="str">
        <f ca="1">IFERROR(INDEX(OFFSET(Dictionary!$AC$3,MATCH(COLUMNS($AS$2:BA3),Dictionary!$AC$4:$AC$93,0),1,1,2),1,MATCH(INDEX(Dictionary!$B$3:$C$3,1,MATCH(Form_Responses[[#This Row],[9]],OFFSET(Dictionary!$A$3,MATCH(COLUMNS($AS$2:BA3),Dictionary!$A$4:$A$93,0),1,1,2),0)),Dictionary!$AD$3:$AE$3,0)),"")</f>
        <v>K</v>
      </c>
      <c r="BB4" s="61" t="str">
        <f ca="1">IFERROR(INDEX(OFFSET(Dictionary!$AC$3,MATCH(COLUMNS($AS$2:BB3),Dictionary!$AC$4:$AC$93,0),1,1,2),1,MATCH(INDEX(Dictionary!$B$3:$C$3,1,MATCH(Form_Responses[[#This Row],[10]],OFFSET(Dictionary!$A$3,MATCH(COLUMNS($AS$2:BB3),Dictionary!$A$4:$A$93,0),1,1,2),0)),Dictionary!$AD$3:$AE$3,0)),"")</f>
        <v>F</v>
      </c>
      <c r="BC4" s="61" t="str">
        <f ca="1">IFERROR(INDEX(OFFSET(Dictionary!$AC$3,MATCH(COLUMNS($AS$2:BC3),Dictionary!$AC$4:$AC$93,0),1,1,2),1,MATCH(INDEX(Dictionary!$B$3:$C$3,1,MATCH(Form_Responses[[#This Row],[11]],OFFSET(Dictionary!$A$3,MATCH(COLUMNS($AS$2:BC3),Dictionary!$A$4:$A$93,0),1,1,2),0)),Dictionary!$AD$3:$AE$3,0)),"")</f>
        <v>G</v>
      </c>
      <c r="BD4" s="61" t="str">
        <f ca="1">IFERROR(INDEX(OFFSET(Dictionary!$AC$3,MATCH(COLUMNS($AS$2:BD3),Dictionary!$AC$4:$AC$93,0),1,1,2),1,MATCH(INDEX(Dictionary!$B$3:$C$3,1,MATCH(Form_Responses[[#This Row],[12]],OFFSET(Dictionary!$A$3,MATCH(COLUMNS($AS$2:BD3),Dictionary!$A$4:$A$93,0),1,1,2),0)),Dictionary!$AD$3:$AE$3,0)),"")</f>
        <v>L</v>
      </c>
      <c r="BE4" s="61" t="str">
        <f ca="1">IFERROR(INDEX(OFFSET(Dictionary!$AC$3,MATCH(COLUMNS($AS$2:BE3),Dictionary!$AC$4:$AC$93,0),1,1,2),1,MATCH(INDEX(Dictionary!$B$3:$C$3,1,MATCH(Form_Responses[[#This Row],[13]],OFFSET(Dictionary!$A$3,MATCH(COLUMNS($AS$2:BE3),Dictionary!$A$4:$A$93,0),1,1,2),0)),Dictionary!$AD$3:$AE$3,0)),"")</f>
        <v>P</v>
      </c>
      <c r="BF4" s="61" t="str">
        <f ca="1">IFERROR(INDEX(OFFSET(Dictionary!$AC$3,MATCH(COLUMNS($AS$2:BF3),Dictionary!$AC$4:$AC$93,0),1,1,2),1,MATCH(INDEX(Dictionary!$B$3:$C$3,1,MATCH(Form_Responses[[#This Row],[14]],OFFSET(Dictionary!$A$3,MATCH(COLUMNS($AS$2:BF3),Dictionary!$A$4:$A$93,0),1,1,2),0)),Dictionary!$AD$3:$AE$3,0)),"")</f>
        <v>X</v>
      </c>
      <c r="BG4" s="61" t="str">
        <f ca="1">IFERROR(INDEX(OFFSET(Dictionary!$AC$3,MATCH(COLUMNS($AS$2:BG3),Dictionary!$AC$4:$AC$93,0),1,1,2),1,MATCH(INDEX(Dictionary!$B$3:$C$3,1,MATCH(Form_Responses[[#This Row],[15]],OFFSET(Dictionary!$A$3,MATCH(COLUMNS($AS$2:BG3),Dictionary!$A$4:$A$93,0),1,1,2),0)),Dictionary!$AD$3:$AE$3,0)),"")</f>
        <v>B</v>
      </c>
      <c r="BH4" s="61" t="str">
        <f ca="1">IFERROR(INDEX(OFFSET(Dictionary!$AC$3,MATCH(COLUMNS($AS$2:BH3),Dictionary!$AC$4:$AC$93,0),1,1,2),1,MATCH(INDEX(Dictionary!$B$3:$C$3,1,MATCH(Form_Responses[[#This Row],[16]],OFFSET(Dictionary!$A$3,MATCH(COLUMNS($AS$2:BH3),Dictionary!$A$4:$A$93,0),1,1,2),0)),Dictionary!$AD$3:$AE$3,0)),"")</f>
        <v>O</v>
      </c>
      <c r="BI4" s="61" t="str">
        <f ca="1">IFERROR(INDEX(OFFSET(Dictionary!$AC$3,MATCH(COLUMNS($AS$2:BI3),Dictionary!$AC$4:$AC$93,0),1,1,2),1,MATCH(INDEX(Dictionary!$B$3:$C$3,1,MATCH(Form_Responses[[#This Row],[17]],OFFSET(Dictionary!$A$3,MATCH(COLUMNS($AS$2:BI3),Dictionary!$A$4:$A$93,0),1,1,2),0)),Dictionary!$AD$3:$AE$3,0)),"")</f>
        <v>Z</v>
      </c>
      <c r="BJ4" s="61" t="str">
        <f ca="1">IFERROR(INDEX(OFFSET(Dictionary!$AC$3,MATCH(COLUMNS($AS$2:BJ3),Dictionary!$AC$4:$AC$93,0),1,1,2),1,MATCH(INDEX(Dictionary!$B$3:$C$3,1,MATCH(Form_Responses[[#This Row],[18]],OFFSET(Dictionary!$A$3,MATCH(COLUMNS($AS$2:BJ3),Dictionary!$A$4:$A$93,0),1,1,2),0)),Dictionary!$AD$3:$AE$3,0)),"")</f>
        <v>O</v>
      </c>
      <c r="BK4" s="61" t="str">
        <f ca="1">IFERROR(INDEX(OFFSET(Dictionary!$AC$3,MATCH(COLUMNS($AS$2:BK3),Dictionary!$AC$4:$AC$93,0),1,1,2),1,MATCH(INDEX(Dictionary!$B$3:$C$3,1,MATCH(Form_Responses[[#This Row],[19]],OFFSET(Dictionary!$A$3,MATCH(COLUMNS($AS$2:BK3),Dictionary!$A$4:$A$93,0),1,1,2),0)),Dictionary!$AD$3:$AE$3,0)),"")</f>
        <v>Z</v>
      </c>
      <c r="BL4" s="61" t="str">
        <f ca="1">IFERROR(INDEX(OFFSET(Dictionary!$AC$3,MATCH(COLUMNS($AS$2:BL3),Dictionary!$AC$4:$AC$93,0),1,1,2),1,MATCH(INDEX(Dictionary!$B$3:$C$3,1,MATCH(Form_Responses[[#This Row],[20]],OFFSET(Dictionary!$A$3,MATCH(COLUMNS($AS$2:BL3),Dictionary!$A$4:$A$93,0),1,1,2),0)),Dictionary!$AD$3:$AE$3,0)),"")</f>
        <v>K</v>
      </c>
      <c r="BM4" s="61" t="str">
        <f ca="1">IFERROR(INDEX(OFFSET(Dictionary!$AC$3,MATCH(COLUMNS($AS$2:BM3),Dictionary!$AC$4:$AC$93,0),1,1,2),1,MATCH(INDEX(Dictionary!$B$3:$C$3,1,MATCH(Form_Responses[[#This Row],[21]],OFFSET(Dictionary!$A$3,MATCH(COLUMNS($AS$2:BM3),Dictionary!$A$4:$A$93,0),1,1,2),0)),Dictionary!$AD$3:$AE$3,0)),"")</f>
        <v>G</v>
      </c>
      <c r="BN4" s="61" t="str">
        <f ca="1">IFERROR(INDEX(OFFSET(Dictionary!$AC$3,MATCH(COLUMNS($AS$2:BN3),Dictionary!$AC$4:$AC$93,0),1,1,2),1,MATCH(INDEX(Dictionary!$B$3:$C$3,1,MATCH(Form_Responses[[#This Row],[22]],OFFSET(Dictionary!$A$3,MATCH(COLUMNS($AS$2:BN3),Dictionary!$A$4:$A$93,0),1,1,2),0)),Dictionary!$AD$3:$AE$3,0)),"")</f>
        <v>L</v>
      </c>
      <c r="BO4" s="61" t="str">
        <f ca="1">IFERROR(INDEX(OFFSET(Dictionary!$AC$3,MATCH(COLUMNS($AS$2:BO3),Dictionary!$AC$4:$AC$93,0),1,1,2),1,MATCH(INDEX(Dictionary!$B$3:$C$3,1,MATCH(Form_Responses[[#This Row],[23]],OFFSET(Dictionary!$A$3,MATCH(COLUMNS($AS$2:BO3),Dictionary!$A$4:$A$93,0),1,1,2),0)),Dictionary!$AD$3:$AE$3,0)),"")</f>
        <v>I</v>
      </c>
      <c r="BP4" s="61" t="str">
        <f ca="1">IFERROR(INDEX(OFFSET(Dictionary!$AC$3,MATCH(COLUMNS($AS$2:BP3),Dictionary!$AC$4:$AC$93,0),1,1,2),1,MATCH(INDEX(Dictionary!$B$3:$C$3,1,MATCH(Form_Responses[[#This Row],[24]],OFFSET(Dictionary!$A$3,MATCH(COLUMNS($AS$2:BP3),Dictionary!$A$4:$A$93,0),1,1,2),0)),Dictionary!$AD$3:$AE$3,0)),"")</f>
        <v>X</v>
      </c>
      <c r="BQ4" s="61" t="str">
        <f ca="1">IFERROR(INDEX(OFFSET(Dictionary!$AC$3,MATCH(COLUMNS($AS$2:BQ3),Dictionary!$AC$4:$AC$93,0),1,1,2),1,MATCH(INDEX(Dictionary!$B$3:$C$3,1,MATCH(Form_Responses[[#This Row],[25]],OFFSET(Dictionary!$A$3,MATCH(COLUMNS($AS$2:BQ3),Dictionary!$A$4:$A$93,0),1,1,2),0)),Dictionary!$AD$3:$AE$3,0)),"")</f>
        <v>B</v>
      </c>
      <c r="BR4" s="61" t="str">
        <f ca="1">IFERROR(INDEX(OFFSET(Dictionary!$AC$3,MATCH(COLUMNS($AS$2:BR3),Dictionary!$AC$4:$AC$93,0),1,1,2),1,MATCH(INDEX(Dictionary!$B$3:$C$3,1,MATCH(Form_Responses[[#This Row],[26]],OFFSET(Dictionary!$A$3,MATCH(COLUMNS($AS$2:BR3),Dictionary!$A$4:$A$93,0),1,1,2),0)),Dictionary!$AD$3:$AE$3,0)),"")</f>
        <v>O</v>
      </c>
      <c r="BS4" s="61" t="str">
        <f ca="1">IFERROR(INDEX(OFFSET(Dictionary!$AC$3,MATCH(COLUMNS($AS$2:BS3),Dictionary!$AC$4:$AC$93,0),1,1,2),1,MATCH(INDEX(Dictionary!$B$3:$C$3,1,MATCH(Form_Responses[[#This Row],[27]],OFFSET(Dictionary!$A$3,MATCH(COLUMNS($AS$2:BS3),Dictionary!$A$4:$A$93,0),1,1,2),0)),Dictionary!$AD$3:$AE$3,0)),"")</f>
        <v>Z</v>
      </c>
      <c r="BT4" s="61" t="str">
        <f ca="1">IFERROR(INDEX(OFFSET(Dictionary!$AC$3,MATCH(COLUMNS($AS$2:BT3),Dictionary!$AC$4:$AC$93,0),1,1,2),1,MATCH(INDEX(Dictionary!$B$3:$C$3,1,MATCH(Form_Responses[[#This Row],[28]],OFFSET(Dictionary!$A$3,MATCH(COLUMNS($AS$2:BT3),Dictionary!$A$4:$A$93,0),1,1,2),0)),Dictionary!$AD$3:$AE$3,0)),"")</f>
        <v>B</v>
      </c>
      <c r="BU4" s="61" t="str">
        <f ca="1">IFERROR(INDEX(OFFSET(Dictionary!$AC$3,MATCH(COLUMNS($AS$2:BU3),Dictionary!$AC$4:$AC$93,0),1,1,2),1,MATCH(INDEX(Dictionary!$B$3:$C$3,1,MATCH(Form_Responses[[#This Row],[29]],OFFSET(Dictionary!$A$3,MATCH(COLUMNS($AS$2:BU3),Dictionary!$A$4:$A$93,0),1,1,2),0)),Dictionary!$AD$3:$AE$3,0)),"")</f>
        <v>O</v>
      </c>
      <c r="BV4" s="61" t="str">
        <f ca="1">IFERROR(INDEX(OFFSET(Dictionary!$AC$3,MATCH(COLUMNS($AS$2:BV3),Dictionary!$AC$4:$AC$93,0),1,1,2),1,MATCH(INDEX(Dictionary!$B$3:$C$3,1,MATCH(Form_Responses[[#This Row],[30]],OFFSET(Dictionary!$A$3,MATCH(COLUMNS($AS$2:BV3),Dictionary!$A$4:$A$93,0),1,1,2),0)),Dictionary!$AD$3:$AE$3,0)),"")</f>
        <v>Z</v>
      </c>
      <c r="BW4" s="61" t="str">
        <f ca="1">IFERROR(INDEX(OFFSET(Dictionary!$AC$3,MATCH(COLUMNS($AS$2:BW3),Dictionary!$AC$4:$AC$93,0),1,1,2),1,MATCH(INDEX(Dictionary!$B$3:$C$3,1,MATCH(Form_Responses[[#This Row],[31]],OFFSET(Dictionary!$A$3,MATCH(COLUMNS($AS$2:BW3),Dictionary!$A$4:$A$93,0),1,1,2),0)),Dictionary!$AD$3:$AE$3,0)),"")</f>
        <v>G</v>
      </c>
      <c r="BX4" s="61" t="str">
        <f ca="1">IFERROR(INDEX(OFFSET(Dictionary!$AC$3,MATCH(COLUMNS($AS$2:BX3),Dictionary!$AC$4:$AC$93,0),1,1,2),1,MATCH(INDEX(Dictionary!$B$3:$C$3,1,MATCH(Form_Responses[[#This Row],[32]],OFFSET(Dictionary!$A$3,MATCH(COLUMNS($AS$2:BX3),Dictionary!$A$4:$A$93,0),1,1,2),0)),Dictionary!$AD$3:$AE$3,0)),"")</f>
        <v>L</v>
      </c>
      <c r="BY4" s="61" t="str">
        <f ca="1">IFERROR(INDEX(OFFSET(Dictionary!$AC$3,MATCH(COLUMNS($AS$2:BY3),Dictionary!$AC$4:$AC$93,0),1,1,2),1,MATCH(INDEX(Dictionary!$B$3:$C$3,1,MATCH(Form_Responses[[#This Row],[33]],OFFSET(Dictionary!$A$3,MATCH(COLUMNS($AS$2:BY3),Dictionary!$A$4:$A$93,0),1,1,2),0)),Dictionary!$AD$3:$AE$3,0)),"")</f>
        <v>I</v>
      </c>
      <c r="BZ4" s="61" t="str">
        <f ca="1">IFERROR(INDEX(OFFSET(Dictionary!$AC$3,MATCH(COLUMNS($AS$2:BZ3),Dictionary!$AC$4:$AC$93,0),1,1,2),1,MATCH(INDEX(Dictionary!$B$3:$C$3,1,MATCH(Form_Responses[[#This Row],[34]],OFFSET(Dictionary!$A$3,MATCH(COLUMNS($AS$2:BZ3),Dictionary!$A$4:$A$93,0),1,1,2),0)),Dictionary!$AD$3:$AE$3,0)),"")</f>
        <v>T</v>
      </c>
      <c r="CA4" s="61" t="str">
        <f ca="1">IFERROR(INDEX(OFFSET(Dictionary!$AC$3,MATCH(COLUMNS($AS$2:CA3),Dictionary!$AC$4:$AC$93,0),1,1,2),1,MATCH(INDEX(Dictionary!$B$3:$C$3,1,MATCH(Form_Responses[[#This Row],[35]],OFFSET(Dictionary!$A$3,MATCH(COLUMNS($AS$2:CA3),Dictionary!$A$4:$A$93,0),1,1,2),0)),Dictionary!$AD$3:$AE$3,0)),"")</f>
        <v>B</v>
      </c>
      <c r="CB4" s="61" t="str">
        <f ca="1">IFERROR(INDEX(OFFSET(Dictionary!$AC$3,MATCH(COLUMNS($AS$2:CB3),Dictionary!$AC$4:$AC$93,0),1,1,2),1,MATCH(INDEX(Dictionary!$B$3:$C$3,1,MATCH(Form_Responses[[#This Row],[36]],OFFSET(Dictionary!$A$3,MATCH(COLUMNS($AS$2:CB3),Dictionary!$A$4:$A$93,0),1,1,2),0)),Dictionary!$AD$3:$AE$3,0)),"")</f>
        <v>O</v>
      </c>
      <c r="CC4" s="61" t="str">
        <f ca="1">IFERROR(INDEX(OFFSET(Dictionary!$AC$3,MATCH(COLUMNS($AS$2:CC3),Dictionary!$AC$4:$AC$93,0),1,1,2),1,MATCH(INDEX(Dictionary!$B$3:$C$3,1,MATCH(Form_Responses[[#This Row],[37]],OFFSET(Dictionary!$A$3,MATCH(COLUMNS($AS$2:CC3),Dictionary!$A$4:$A$93,0),1,1,2),0)),Dictionary!$AD$3:$AE$3,0)),"")</f>
        <v>Z</v>
      </c>
      <c r="CD4" s="61" t="str">
        <f ca="1">IFERROR(INDEX(OFFSET(Dictionary!$AC$3,MATCH(COLUMNS($AS$2:CD3),Dictionary!$AC$4:$AC$93,0),1,1,2),1,MATCH(INDEX(Dictionary!$B$3:$C$3,1,MATCH(Form_Responses[[#This Row],[38]],OFFSET(Dictionary!$A$3,MATCH(COLUMNS($AS$2:CD3),Dictionary!$A$4:$A$93,0),1,1,2),0)),Dictionary!$AD$3:$AE$3,0)),"")</f>
        <v>X</v>
      </c>
      <c r="CE4" s="61" t="str">
        <f ca="1">IFERROR(INDEX(OFFSET(Dictionary!$AC$3,MATCH(COLUMNS($AS$2:CE3),Dictionary!$AC$4:$AC$93,0),1,1,2),1,MATCH(INDEX(Dictionary!$B$3:$C$3,1,MATCH(Form_Responses[[#This Row],[39]],OFFSET(Dictionary!$A$3,MATCH(COLUMNS($AS$2:CE3),Dictionary!$A$4:$A$93,0),1,1,2),0)),Dictionary!$AD$3:$AE$3,0)),"")</f>
        <v>B</v>
      </c>
      <c r="CF4" s="61" t="str">
        <f ca="1">IFERROR(INDEX(OFFSET(Dictionary!$AC$3,MATCH(COLUMNS($AS$2:CF3),Dictionary!$AC$4:$AC$93,0),1,1,2),1,MATCH(INDEX(Dictionary!$B$3:$C$3,1,MATCH(Form_Responses[[#This Row],[40]],OFFSET(Dictionary!$A$3,MATCH(COLUMNS($AS$2:CF3),Dictionary!$A$4:$A$93,0),1,1,2),0)),Dictionary!$AD$3:$AE$3,0)),"")</f>
        <v>O</v>
      </c>
      <c r="CG4" s="61" t="str">
        <f ca="1">IFERROR(INDEX(OFFSET(Dictionary!$AC$3,MATCH(COLUMNS($AS$2:CG3),Dictionary!$AC$4:$AC$93,0),1,1,2),1,MATCH(INDEX(Dictionary!$B$3:$C$3,1,MATCH(Form_Responses[[#This Row],[41]],OFFSET(Dictionary!$A$3,MATCH(COLUMNS($AS$2:CG3),Dictionary!$A$4:$A$93,0),1,1,2),0)),Dictionary!$AD$3:$AE$3,0)),"")</f>
        <v>G</v>
      </c>
      <c r="CH4" s="61" t="str">
        <f ca="1">IFERROR(INDEX(OFFSET(Dictionary!$AC$3,MATCH(COLUMNS($AS$2:CH3),Dictionary!$AC$4:$AC$93,0),1,1,2),1,MATCH(INDEX(Dictionary!$B$3:$C$3,1,MATCH(Form_Responses[[#This Row],[42]],OFFSET(Dictionary!$A$3,MATCH(COLUMNS($AS$2:CH3),Dictionary!$A$4:$A$93,0),1,1,2),0)),Dictionary!$AD$3:$AE$3,0)),"")</f>
        <v>L</v>
      </c>
      <c r="CI4" s="61" t="str">
        <f ca="1">IFERROR(INDEX(OFFSET(Dictionary!$AC$3,MATCH(COLUMNS($AS$2:CI3),Dictionary!$AC$4:$AC$93,0),1,1,2),1,MATCH(INDEX(Dictionary!$B$3:$C$3,1,MATCH(Form_Responses[[#This Row],[43]],OFFSET(Dictionary!$A$3,MATCH(COLUMNS($AS$2:CI3),Dictionary!$A$4:$A$93,0),1,1,2),0)),Dictionary!$AD$3:$AE$3,0)),"")</f>
        <v>I</v>
      </c>
      <c r="CJ4" s="61" t="str">
        <f ca="1">IFERROR(INDEX(OFFSET(Dictionary!$AC$3,MATCH(COLUMNS($AS$2:CJ3),Dictionary!$AC$4:$AC$93,0),1,1,2),1,MATCH(INDEX(Dictionary!$B$3:$C$3,1,MATCH(Form_Responses[[#This Row],[44]],OFFSET(Dictionary!$A$3,MATCH(COLUMNS($AS$2:CJ3),Dictionary!$A$4:$A$93,0),1,1,2),0)),Dictionary!$AD$3:$AE$3,0)),"")</f>
        <v>T</v>
      </c>
      <c r="CK4" s="61" t="str">
        <f ca="1">IFERROR(INDEX(OFFSET(Dictionary!$AC$3,MATCH(COLUMNS($AS$2:CK3),Dictionary!$AC$4:$AC$93,0),1,1,2),1,MATCH(INDEX(Dictionary!$B$3:$C$3,1,MATCH(Form_Responses[[#This Row],[45]],OFFSET(Dictionary!$A$3,MATCH(COLUMNS($AS$2:CK3),Dictionary!$A$4:$A$93,0),1,1,2),0)),Dictionary!$AD$3:$AE$3,0)),"")</f>
        <v>V</v>
      </c>
      <c r="CL4" s="61" t="str">
        <f ca="1">IFERROR(INDEX(OFFSET(Dictionary!$AC$3,MATCH(COLUMNS($AS$2:CL3),Dictionary!$AC$4:$AC$93,0),1,1,2),1,MATCH(INDEX(Dictionary!$B$3:$C$3,1,MATCH(Form_Responses[[#This Row],[46]],OFFSET(Dictionary!$A$3,MATCH(COLUMNS($AS$2:CL3),Dictionary!$A$4:$A$93,0),1,1,2),0)),Dictionary!$AD$3:$AE$3,0)),"")</f>
        <v>O</v>
      </c>
      <c r="CM4" s="61" t="str">
        <f ca="1">IFERROR(INDEX(OFFSET(Dictionary!$AC$3,MATCH(COLUMNS($AS$2:CM3),Dictionary!$AC$4:$AC$93,0),1,1,2),1,MATCH(INDEX(Dictionary!$B$3:$C$3,1,MATCH(Form_Responses[[#This Row],[47]],OFFSET(Dictionary!$A$3,MATCH(COLUMNS($AS$2:CM3),Dictionary!$A$4:$A$93,0),1,1,2),0)),Dictionary!$AD$3:$AE$3,0)),"")</f>
        <v>Z</v>
      </c>
      <c r="CN4" s="61" t="str">
        <f ca="1">IFERROR(INDEX(OFFSET(Dictionary!$AC$3,MATCH(COLUMNS($AS$2:CN3),Dictionary!$AC$4:$AC$93,0),1,1,2),1,MATCH(INDEX(Dictionary!$B$3:$C$3,1,MATCH(Form_Responses[[#This Row],[48]],OFFSET(Dictionary!$A$3,MATCH(COLUMNS($AS$2:CN3),Dictionary!$A$4:$A$93,0),1,1,2),0)),Dictionary!$AD$3:$AE$3,0)),"")</f>
        <v>P</v>
      </c>
      <c r="CO4" s="61" t="str">
        <f ca="1">IFERROR(INDEX(OFFSET(Dictionary!$AC$3,MATCH(COLUMNS($AS$2:CO3),Dictionary!$AC$4:$AC$93,0),1,1,2),1,MATCH(INDEX(Dictionary!$B$3:$C$3,1,MATCH(Form_Responses[[#This Row],[49]],OFFSET(Dictionary!$A$3,MATCH(COLUMNS($AS$2:CO3),Dictionary!$A$4:$A$93,0),1,1,2),0)),Dictionary!$AD$3:$AE$3,0)),"")</f>
        <v>X</v>
      </c>
      <c r="CP4" s="61" t="str">
        <f ca="1">IFERROR(INDEX(OFFSET(Dictionary!$AC$3,MATCH(COLUMNS($AS$2:CP3),Dictionary!$AC$4:$AC$93,0),1,1,2),1,MATCH(INDEX(Dictionary!$B$3:$C$3,1,MATCH(Form_Responses[[#This Row],[50]],OFFSET(Dictionary!$A$3,MATCH(COLUMNS($AS$2:CP3),Dictionary!$A$4:$A$93,0),1,1,2),0)),Dictionary!$AD$3:$AE$3,0)),"")</f>
        <v>B</v>
      </c>
      <c r="CQ4" s="61" t="str">
        <f ca="1">IFERROR(INDEX(OFFSET(Dictionary!$AC$3,MATCH(COLUMNS($AS$2:CQ3),Dictionary!$AC$4:$AC$93,0),1,1,2),1,MATCH(INDEX(Dictionary!$B$3:$C$3,1,MATCH(Form_Responses[[#This Row],[51]],OFFSET(Dictionary!$A$3,MATCH(COLUMNS($AS$2:CQ3),Dictionary!$A$4:$A$93,0),1,1,2),0)),Dictionary!$AD$3:$AE$3,0)),"")</f>
        <v>G</v>
      </c>
      <c r="CR4" s="61" t="str">
        <f ca="1">IFERROR(INDEX(OFFSET(Dictionary!$AC$3,MATCH(COLUMNS($AS$2:CR3),Dictionary!$AC$4:$AC$93,0),1,1,2),1,MATCH(INDEX(Dictionary!$B$3:$C$3,1,MATCH(Form_Responses[[#This Row],[52]],OFFSET(Dictionary!$A$3,MATCH(COLUMNS($AS$2:CR3),Dictionary!$A$4:$A$93,0),1,1,2),0)),Dictionary!$AD$3:$AE$3,0)),"")</f>
        <v>L</v>
      </c>
      <c r="CS4" s="61" t="str">
        <f ca="1">IFERROR(INDEX(OFFSET(Dictionary!$AC$3,MATCH(COLUMNS($AS$2:CS3),Dictionary!$AC$4:$AC$93,0),1,1,2),1,MATCH(INDEX(Dictionary!$B$3:$C$3,1,MATCH(Form_Responses[[#This Row],[53]],OFFSET(Dictionary!$A$3,MATCH(COLUMNS($AS$2:CS3),Dictionary!$A$4:$A$93,0),1,1,2),0)),Dictionary!$AD$3:$AE$3,0)),"")</f>
        <v>I</v>
      </c>
      <c r="CT4" s="61" t="str">
        <f ca="1">IFERROR(INDEX(OFFSET(Dictionary!$AC$3,MATCH(COLUMNS($AS$2:CT3),Dictionary!$AC$4:$AC$93,0),1,1,2),1,MATCH(INDEX(Dictionary!$B$3:$C$3,1,MATCH(Form_Responses[[#This Row],[54]],OFFSET(Dictionary!$A$3,MATCH(COLUMNS($AS$2:CT3),Dictionary!$A$4:$A$93,0),1,1,2),0)),Dictionary!$AD$3:$AE$3,0)),"")</f>
        <v>T</v>
      </c>
      <c r="CU4" s="61" t="str">
        <f ca="1">IFERROR(INDEX(OFFSET(Dictionary!$AC$3,MATCH(COLUMNS($AS$2:CU3),Dictionary!$AC$4:$AC$93,0),1,1,2),1,MATCH(INDEX(Dictionary!$B$3:$C$3,1,MATCH(Form_Responses[[#This Row],[55]],OFFSET(Dictionary!$A$3,MATCH(COLUMNS($AS$2:CU3),Dictionary!$A$4:$A$93,0),1,1,2),0)),Dictionary!$AD$3:$AE$3,0)),"")</f>
        <v>V</v>
      </c>
      <c r="CV4" s="61" t="str">
        <f ca="1">IFERROR(INDEX(OFFSET(Dictionary!$AC$3,MATCH(COLUMNS($AS$2:CV3),Dictionary!$AC$4:$AC$93,0),1,1,2),1,MATCH(INDEX(Dictionary!$B$3:$C$3,1,MATCH(Form_Responses[[#This Row],[56]],OFFSET(Dictionary!$A$3,MATCH(COLUMNS($AS$2:CV3),Dictionary!$A$4:$A$93,0),1,1,2),0)),Dictionary!$AD$3:$AE$3,0)),"")</f>
        <v>S</v>
      </c>
      <c r="CW4" s="61" t="str">
        <f ca="1">IFERROR(INDEX(OFFSET(Dictionary!$AC$3,MATCH(COLUMNS($AS$2:CW3),Dictionary!$AC$4:$AC$93,0),1,1,2),1,MATCH(INDEX(Dictionary!$B$3:$C$3,1,MATCH(Form_Responses[[#This Row],[57]],OFFSET(Dictionary!$A$3,MATCH(COLUMNS($AS$2:CW3),Dictionary!$A$4:$A$93,0),1,1,2),0)),Dictionary!$AD$3:$AE$3,0)),"")</f>
        <v>Z</v>
      </c>
      <c r="CX4" s="61" t="str">
        <f ca="1">IFERROR(INDEX(OFFSET(Dictionary!$AC$3,MATCH(COLUMNS($AS$2:CX3),Dictionary!$AC$4:$AC$93,0),1,1,2),1,MATCH(INDEX(Dictionary!$B$3:$C$3,1,MATCH(Form_Responses[[#This Row],[58]],OFFSET(Dictionary!$A$3,MATCH(COLUMNS($AS$2:CX3),Dictionary!$A$4:$A$93,0),1,1,2),0)),Dictionary!$AD$3:$AE$3,0)),"")</f>
        <v>A</v>
      </c>
      <c r="CY4" s="61" t="str">
        <f ca="1">IFERROR(INDEX(OFFSET(Dictionary!$AC$3,MATCH(COLUMNS($AS$2:CY3),Dictionary!$AC$4:$AC$93,0),1,1,2),1,MATCH(INDEX(Dictionary!$B$3:$C$3,1,MATCH(Form_Responses[[#This Row],[59]],OFFSET(Dictionary!$A$3,MATCH(COLUMNS($AS$2:CY3),Dictionary!$A$4:$A$93,0),1,1,2),0)),Dictionary!$AD$3:$AE$3,0)),"")</f>
        <v>P</v>
      </c>
      <c r="CZ4" s="61" t="str">
        <f ca="1">IFERROR(INDEX(OFFSET(Dictionary!$AC$3,MATCH(COLUMNS($AS$2:CZ3),Dictionary!$AC$4:$AC$93,0),1,1,2),1,MATCH(INDEX(Dictionary!$B$3:$C$3,1,MATCH(Form_Responses[[#This Row],[60]],OFFSET(Dictionary!$A$3,MATCH(COLUMNS($AS$2:CZ3),Dictionary!$A$4:$A$93,0),1,1,2),0)),Dictionary!$AD$3:$AE$3,0)),"")</f>
        <v>X</v>
      </c>
      <c r="DA4" s="61" t="str">
        <f ca="1">IFERROR(INDEX(OFFSET(Dictionary!$AC$3,MATCH(COLUMNS($AS$2:DA3),Dictionary!$AC$4:$AC$93,0),1,1,2),1,MATCH(INDEX(Dictionary!$B$3:$C$3,1,MATCH(Form_Responses[[#This Row],[61]],OFFSET(Dictionary!$A$3,MATCH(COLUMNS($AS$2:DA3),Dictionary!$A$4:$A$93,0),1,1,2),0)),Dictionary!$AD$3:$AE$3,0)),"")</f>
        <v>G</v>
      </c>
      <c r="DB4" s="61" t="str">
        <f ca="1">IFERROR(INDEX(OFFSET(Dictionary!$AC$3,MATCH(COLUMNS($AS$2:DB3),Dictionary!$AC$4:$AC$93,0),1,1,2),1,MATCH(INDEX(Dictionary!$B$3:$C$3,1,MATCH(Form_Responses[[#This Row],[62]],OFFSET(Dictionary!$A$3,MATCH(COLUMNS($AS$2:DB3),Dictionary!$A$4:$A$93,0),1,1,2),0)),Dictionary!$AD$3:$AE$3,0)),"")</f>
        <v>L</v>
      </c>
      <c r="DC4" s="61" t="str">
        <f ca="1">IFERROR(INDEX(OFFSET(Dictionary!$AC$3,MATCH(COLUMNS($AS$2:DC3),Dictionary!$AC$4:$AC$93,0),1,1,2),1,MATCH(INDEX(Dictionary!$B$3:$C$3,1,MATCH(Form_Responses[[#This Row],[63]],OFFSET(Dictionary!$A$3,MATCH(COLUMNS($AS$2:DC3),Dictionary!$A$4:$A$93,0),1,1,2),0)),Dictionary!$AD$3:$AE$3,0)),"")</f>
        <v>I</v>
      </c>
      <c r="DD4" s="61" t="str">
        <f ca="1">IFERROR(INDEX(OFFSET(Dictionary!$AC$3,MATCH(COLUMNS($AS$2:DD3),Dictionary!$AC$4:$AC$93,0),1,1,2),1,MATCH(INDEX(Dictionary!$B$3:$C$3,1,MATCH(Form_Responses[[#This Row],[64]],OFFSET(Dictionary!$A$3,MATCH(COLUMNS($AS$2:DD3),Dictionary!$A$4:$A$93,0),1,1,2),0)),Dictionary!$AD$3:$AE$3,0)),"")</f>
        <v>T</v>
      </c>
      <c r="DE4" s="61" t="str">
        <f ca="1">IFERROR(INDEX(OFFSET(Dictionary!$AC$3,MATCH(COLUMNS($AS$2:DE3),Dictionary!$AC$4:$AC$93,0),1,1,2),1,MATCH(INDEX(Dictionary!$B$3:$C$3,1,MATCH(Form_Responses[[#This Row],[65]],OFFSET(Dictionary!$A$3,MATCH(COLUMNS($AS$2:DE3),Dictionary!$A$4:$A$93,0),1,1,2),0)),Dictionary!$AD$3:$AE$3,0)),"")</f>
        <v>V</v>
      </c>
      <c r="DF4" s="61" t="str">
        <f ca="1">IFERROR(INDEX(OFFSET(Dictionary!$AC$3,MATCH(COLUMNS($AS$2:DF3),Dictionary!$AC$4:$AC$93,0),1,1,2),1,MATCH(INDEX(Dictionary!$B$3:$C$3,1,MATCH(Form_Responses[[#This Row],[66]],OFFSET(Dictionary!$A$3,MATCH(COLUMNS($AS$2:DF3),Dictionary!$A$4:$A$93,0),1,1,2),0)),Dictionary!$AD$3:$AE$3,0)),"")</f>
        <v>S</v>
      </c>
      <c r="DG4" s="61" t="str">
        <f ca="1">IFERROR(INDEX(OFFSET(Dictionary!$AC$3,MATCH(COLUMNS($AS$2:DG3),Dictionary!$AC$4:$AC$93,0),1,1,2),1,MATCH(INDEX(Dictionary!$B$3:$C$3,1,MATCH(Form_Responses[[#This Row],[67]],OFFSET(Dictionary!$A$3,MATCH(COLUMNS($AS$2:DG3),Dictionary!$A$4:$A$93,0),1,1,2),0)),Dictionary!$AD$3:$AE$3,0)),"")</f>
        <v>R</v>
      </c>
      <c r="DH4" s="61" t="str">
        <f ca="1">IFERROR(INDEX(OFFSET(Dictionary!$AC$3,MATCH(COLUMNS($AS$2:DH3),Dictionary!$AC$4:$AC$93,0),1,1,2),1,MATCH(INDEX(Dictionary!$B$3:$C$3,1,MATCH(Form_Responses[[#This Row],[68]],OFFSET(Dictionary!$A$3,MATCH(COLUMNS($AS$2:DH3),Dictionary!$A$4:$A$93,0),1,1,2),0)),Dictionary!$AD$3:$AE$3,0)),"")</f>
        <v>N</v>
      </c>
      <c r="DI4" s="61" t="str">
        <f ca="1">IFERROR(INDEX(OFFSET(Dictionary!$AC$3,MATCH(COLUMNS($AS$2:DI3),Dictionary!$AC$4:$AC$93,0),1,1,2),1,MATCH(INDEX(Dictionary!$B$3:$C$3,1,MATCH(Form_Responses[[#This Row],[69]],OFFSET(Dictionary!$A$3,MATCH(COLUMNS($AS$2:DI3),Dictionary!$A$4:$A$93,0),1,1,2),0)),Dictionary!$AD$3:$AE$3,0)),"")</f>
        <v>A</v>
      </c>
      <c r="DJ4" s="61" t="str">
        <f ca="1">IFERROR(INDEX(OFFSET(Dictionary!$AC$3,MATCH(COLUMNS($AS$2:DJ3),Dictionary!$AC$4:$AC$93,0),1,1,2),1,MATCH(INDEX(Dictionary!$B$3:$C$3,1,MATCH(Form_Responses[[#This Row],[70]],OFFSET(Dictionary!$A$3,MATCH(COLUMNS($AS$2:DJ3),Dictionary!$A$4:$A$93,0),1,1,2),0)),Dictionary!$AD$3:$AE$3,0)),"")</f>
        <v>P</v>
      </c>
      <c r="DK4" s="61" t="str">
        <f ca="1">IFERROR(INDEX(OFFSET(Dictionary!$AC$3,MATCH(COLUMNS($AS$2:DK3),Dictionary!$AC$4:$AC$93,0),1,1,2),1,MATCH(INDEX(Dictionary!$B$3:$C$3,1,MATCH(Form_Responses[[#This Row],[71]],OFFSET(Dictionary!$A$3,MATCH(COLUMNS($AS$2:DK3),Dictionary!$A$4:$A$93,0),1,1,2),0)),Dictionary!$AD$3:$AE$3,0)),"")</f>
        <v>G</v>
      </c>
      <c r="DL4" s="61" t="str">
        <f ca="1">IFERROR(INDEX(OFFSET(Dictionary!$AC$3,MATCH(COLUMNS($AS$2:DL3),Dictionary!$AC$4:$AC$93,0),1,1,2),1,MATCH(INDEX(Dictionary!$B$3:$C$3,1,MATCH(Form_Responses[[#This Row],[72]],OFFSET(Dictionary!$A$3,MATCH(COLUMNS($AS$2:DL3),Dictionary!$A$4:$A$93,0),1,1,2),0)),Dictionary!$AD$3:$AE$3,0)),"")</f>
        <v>L</v>
      </c>
      <c r="DM4" s="61" t="str">
        <f ca="1">IFERROR(INDEX(OFFSET(Dictionary!$AC$3,MATCH(COLUMNS($AS$2:DM3),Dictionary!$AC$4:$AC$93,0),1,1,2),1,MATCH(INDEX(Dictionary!$B$3:$C$3,1,MATCH(Form_Responses[[#This Row],[73]],OFFSET(Dictionary!$A$3,MATCH(COLUMNS($AS$2:DM3),Dictionary!$A$4:$A$93,0),1,1,2),0)),Dictionary!$AD$3:$AE$3,0)),"")</f>
        <v>I</v>
      </c>
      <c r="DN4" s="61" t="str">
        <f ca="1">IFERROR(INDEX(OFFSET(Dictionary!$AC$3,MATCH(COLUMNS($AS$2:DN3),Dictionary!$AC$4:$AC$93,0),1,1,2),1,MATCH(INDEX(Dictionary!$B$3:$C$3,1,MATCH(Form_Responses[[#This Row],[74]],OFFSET(Dictionary!$A$3,MATCH(COLUMNS($AS$2:DN3),Dictionary!$A$4:$A$93,0),1,1,2),0)),Dictionary!$AD$3:$AE$3,0)),"")</f>
        <v>T</v>
      </c>
      <c r="DO4" s="61" t="str">
        <f ca="1">IFERROR(INDEX(OFFSET(Dictionary!$AC$3,MATCH(COLUMNS($AS$2:DO3),Dictionary!$AC$4:$AC$93,0),1,1,2),1,MATCH(INDEX(Dictionary!$B$3:$C$3,1,MATCH(Form_Responses[[#This Row],[75]],OFFSET(Dictionary!$A$3,MATCH(COLUMNS($AS$2:DO3),Dictionary!$A$4:$A$93,0),1,1,2),0)),Dictionary!$AD$3:$AE$3,0)),"")</f>
        <v>V</v>
      </c>
      <c r="DP4" s="61" t="str">
        <f ca="1">IFERROR(INDEX(OFFSET(Dictionary!$AC$3,MATCH(COLUMNS($AS$2:DP3),Dictionary!$AC$4:$AC$93,0),1,1,2),1,MATCH(INDEX(Dictionary!$B$3:$C$3,1,MATCH(Form_Responses[[#This Row],[76]],OFFSET(Dictionary!$A$3,MATCH(COLUMNS($AS$2:DP3),Dictionary!$A$4:$A$93,0),1,1,2),0)),Dictionary!$AD$3:$AE$3,0)),"")</f>
        <v>S</v>
      </c>
      <c r="DQ4" s="61" t="str">
        <f ca="1">IFERROR(INDEX(OFFSET(Dictionary!$AC$3,MATCH(COLUMNS($AS$2:DQ3),Dictionary!$AC$4:$AC$93,0),1,1,2),1,MATCH(INDEX(Dictionary!$B$3:$C$3,1,MATCH(Form_Responses[[#This Row],[77]],OFFSET(Dictionary!$A$3,MATCH(COLUMNS($AS$2:DQ3),Dictionary!$A$4:$A$93,0),1,1,2),0)),Dictionary!$AD$3:$AE$3,0)),"")</f>
        <v>R</v>
      </c>
      <c r="DR4" s="61" t="str">
        <f ca="1">IFERROR(INDEX(OFFSET(Dictionary!$AC$3,MATCH(COLUMNS($AS$2:DR3),Dictionary!$AC$4:$AC$93,0),1,1,2),1,MATCH(INDEX(Dictionary!$B$3:$C$3,1,MATCH(Form_Responses[[#This Row],[78]],OFFSET(Dictionary!$A$3,MATCH(COLUMNS($AS$2:DR3),Dictionary!$A$4:$A$93,0),1,1,2),0)),Dictionary!$AD$3:$AE$3,0)),"")</f>
        <v>E</v>
      </c>
      <c r="DS4" s="61" t="str">
        <f ca="1">IFERROR(INDEX(OFFSET(Dictionary!$AC$3,MATCH(COLUMNS($AS$2:DS3),Dictionary!$AC$4:$AC$93,0),1,1,2),1,MATCH(INDEX(Dictionary!$B$3:$C$3,1,MATCH(Form_Responses[[#This Row],[79]],OFFSET(Dictionary!$A$3,MATCH(COLUMNS($AS$2:DS3),Dictionary!$A$4:$A$93,0),1,1,2),0)),Dictionary!$AD$3:$AE$3,0)),"")</f>
        <v>N</v>
      </c>
      <c r="DT4" s="61" t="str">
        <f ca="1">IFERROR(INDEX(OFFSET(Dictionary!$AC$3,MATCH(COLUMNS($AS$2:DT3),Dictionary!$AC$4:$AC$93,0),1,1,2),1,MATCH(INDEX(Dictionary!$B$3:$C$3,1,MATCH(Form_Responses[[#This Row],[80]],OFFSET(Dictionary!$A$3,MATCH(COLUMNS($AS$2:DT3),Dictionary!$A$4:$A$93,0),1,1,2),0)),Dictionary!$AD$3:$AE$3,0)),"")</f>
        <v>A</v>
      </c>
      <c r="DU4" s="61" t="str">
        <f ca="1">IFERROR(INDEX(OFFSET(Dictionary!$AC$3,MATCH(COLUMNS($AS$2:DU3),Dictionary!$AC$4:$AC$93,0),1,1,2),1,MATCH(INDEX(Dictionary!$B$3:$C$3,1,MATCH(Form_Responses[[#This Row],[81]],OFFSET(Dictionary!$A$3,MATCH(COLUMNS($AS$2:DU3),Dictionary!$A$4:$A$93,0),1,1,2),0)),Dictionary!$AD$3:$AE$3,0)),"")</f>
        <v>G</v>
      </c>
      <c r="DV4" s="61" t="str">
        <f ca="1">IFERROR(INDEX(OFFSET(Dictionary!$AC$3,MATCH(COLUMNS($AS$2:DV3),Dictionary!$AC$4:$AC$93,0),1,1,2),1,MATCH(INDEX(Dictionary!$B$3:$C$3,1,MATCH(Form_Responses[[#This Row],[82]],OFFSET(Dictionary!$A$3,MATCH(COLUMNS($AS$2:DV3),Dictionary!$A$4:$A$93,0),1,1,2),0)),Dictionary!$AD$3:$AE$3,0)),"")</f>
        <v>L</v>
      </c>
      <c r="DW4" s="61" t="str">
        <f ca="1">IFERROR(INDEX(OFFSET(Dictionary!$AC$3,MATCH(COLUMNS($AS$2:DW3),Dictionary!$AC$4:$AC$93,0),1,1,2),1,MATCH(INDEX(Dictionary!$B$3:$C$3,1,MATCH(Form_Responses[[#This Row],[83]],OFFSET(Dictionary!$A$3,MATCH(COLUMNS($AS$2:DW3),Dictionary!$A$4:$A$93,0),1,1,2),0)),Dictionary!$AD$3:$AE$3,0)),"")</f>
        <v>I</v>
      </c>
      <c r="DX4" s="61" t="str">
        <f ca="1">IFERROR(INDEX(OFFSET(Dictionary!$AC$3,MATCH(COLUMNS($AS$2:DX3),Dictionary!$AC$4:$AC$93,0),1,1,2),1,MATCH(INDEX(Dictionary!$B$3:$C$3,1,MATCH(Form_Responses[[#This Row],[84]],OFFSET(Dictionary!$A$3,MATCH(COLUMNS($AS$2:DX3),Dictionary!$A$4:$A$93,0),1,1,2),0)),Dictionary!$AD$3:$AE$3,0)),"")</f>
        <v>T</v>
      </c>
      <c r="DY4" s="61" t="str">
        <f ca="1">IFERROR(INDEX(OFFSET(Dictionary!$AC$3,MATCH(COLUMNS($AS$2:DY3),Dictionary!$AC$4:$AC$93,0),1,1,2),1,MATCH(INDEX(Dictionary!$B$3:$C$3,1,MATCH(Form_Responses[[#This Row],[85]],OFFSET(Dictionary!$A$3,MATCH(COLUMNS($AS$2:DY3),Dictionary!$A$4:$A$93,0),1,1,2),0)),Dictionary!$AD$3:$AE$3,0)),"")</f>
        <v>V</v>
      </c>
      <c r="DZ4" s="61" t="str">
        <f ca="1">IFERROR(INDEX(OFFSET(Dictionary!$AC$3,MATCH(COLUMNS($AS$2:DZ3),Dictionary!$AC$4:$AC$93,0),1,1,2),1,MATCH(INDEX(Dictionary!$B$3:$C$3,1,MATCH(Form_Responses[[#This Row],[86]],OFFSET(Dictionary!$A$3,MATCH(COLUMNS($AS$2:DZ3),Dictionary!$A$4:$A$93,0),1,1,2),0)),Dictionary!$AD$3:$AE$3,0)),"")</f>
        <v>S</v>
      </c>
      <c r="EA4" s="61" t="str">
        <f ca="1">IFERROR(INDEX(OFFSET(Dictionary!$AC$3,MATCH(COLUMNS($AS$2:EA3),Dictionary!$AC$4:$AC$93,0),1,1,2),1,MATCH(INDEX(Dictionary!$B$3:$C$3,1,MATCH(Form_Responses[[#This Row],[87]],OFFSET(Dictionary!$A$3,MATCH(COLUMNS($AS$2:EA3),Dictionary!$A$4:$A$93,0),1,1,2),0)),Dictionary!$AD$3:$AE$3,0)),"")</f>
        <v>R</v>
      </c>
      <c r="EB4" s="61" t="str">
        <f ca="1">IFERROR(INDEX(OFFSET(Dictionary!$AC$3,MATCH(COLUMNS($AS$2:EB3),Dictionary!$AC$4:$AC$93,0),1,1,2),1,MATCH(INDEX(Dictionary!$B$3:$C$3,1,MATCH(Form_Responses[[#This Row],[88]],OFFSET(Dictionary!$A$3,MATCH(COLUMNS($AS$2:EB3),Dictionary!$A$4:$A$93,0),1,1,2),0)),Dictionary!$AD$3:$AE$3,0)),"")</f>
        <v>C</v>
      </c>
      <c r="EC4" s="61" t="str">
        <f ca="1">IFERROR(INDEX(OFFSET(Dictionary!$AC$3,MATCH(COLUMNS($AS$2:EC3),Dictionary!$AC$4:$AC$93,0),1,1,2),1,MATCH(INDEX(Dictionary!$B$3:$C$3,1,MATCH(Form_Responses[[#This Row],[89]],OFFSET(Dictionary!$A$3,MATCH(COLUMNS($AS$2:EC3),Dictionary!$A$4:$A$93,0),1,1,2),0)),Dictionary!$AD$3:$AE$3,0)),"")</f>
        <v>E</v>
      </c>
      <c r="ED4" s="61" t="str">
        <f ca="1">IFERROR(INDEX(OFFSET(Dictionary!$AC$3,MATCH(COLUMNS($AS$2:ED3),Dictionary!$AC$4:$AC$93,0),1,1,2),1,MATCH(INDEX(Dictionary!$B$3:$C$3,1,MATCH(Form_Responses[[#This Row],[90]],OFFSET(Dictionary!$A$3,MATCH(COLUMNS($AS$2:ED3),Dictionary!$A$4:$A$93,0),1,1,2),0)),Dictionary!$AD$3:$AE$3,0)),"")</f>
        <v>N</v>
      </c>
    </row>
    <row r="5" spans="1:134" ht="195" x14ac:dyDescent="0.25">
      <c r="A5" s="164">
        <v>3</v>
      </c>
      <c r="B5" s="61" t="s">
        <v>870</v>
      </c>
      <c r="C5" s="61" t="s">
        <v>864</v>
      </c>
      <c r="D5" s="59" t="s">
        <v>795</v>
      </c>
      <c r="E5" s="59" cm="1">
        <f t="array" aca="1" ref="E5" ca="1">COUNTIF(OFFSET($AS$2,MATCH(Data_Base_Response[[#This Row],[Nama]:[Nama]],Data_Base_Response[[Nama]:[Nama]],0),0,1,90),Data_Base_Response[[#Headers],[A]])</f>
        <v>6</v>
      </c>
      <c r="F5" s="59" cm="1">
        <f t="array" aca="1" ref="F5" ca="1">COUNTIF(OFFSET($AS$2,MATCH(Data_Base_Response[[#This Row],[Nama]:[Nama]],Data_Base_Response[[Nama]:[Nama]],0),0,1,90),Data_Base_Response[[#Headers],[N]])</f>
        <v>7</v>
      </c>
      <c r="G5" s="59" cm="1">
        <f t="array" aca="1" ref="G5" ca="1">COUNTIF(OFFSET($AS$2,MATCH(Data_Base_Response[[#This Row],[Nama]:[Nama]],Data_Base_Response[[Nama]:[Nama]],0),0,1,90),Data_Base_Response[[#Headers],[G]])</f>
        <v>8</v>
      </c>
      <c r="H5" s="59" cm="1">
        <f t="array" aca="1" ref="H5" ca="1">COUNTIF(OFFSET($AS$2,MATCH(Data_Base_Response[[#This Row],[Nama]:[Nama]],Data_Base_Response[[Nama]:[Nama]],0),0,1,90),Data_Base_Response[[#Headers],[C]])</f>
        <v>4</v>
      </c>
      <c r="I5" s="59" cm="1">
        <f t="array" aca="1" ref="I5" ca="1">COUNTIF(OFFSET($AS$2,MATCH(Data_Base_Response[[#This Row],[Nama]:[Nama]],Data_Base_Response[[Nama]:[Nama]],0),0,1,90),Data_Base_Response[[#Headers],[D]])</f>
        <v>5</v>
      </c>
      <c r="J5" s="59" cm="1">
        <f t="array" aca="1" ref="J5" ca="1">COUNTIF(OFFSET($AS$2,MATCH(Data_Base_Response[[#This Row],[Nama]:[Nama]],Data_Base_Response[[Nama]:[Nama]],0),0,1,90),Data_Base_Response[[#Headers],[R]])</f>
        <v>5</v>
      </c>
      <c r="K5" s="59" cm="1">
        <f t="array" aca="1" ref="K5" ca="1">COUNTIF(OFFSET($AS$2,MATCH(Data_Base_Response[[#This Row],[Nama]:[Nama]],Data_Base_Response[[Nama]:[Nama]],0),0,1,90),Data_Base_Response[[#Headers],[T]])</f>
        <v>7</v>
      </c>
      <c r="L5" s="59" cm="1">
        <f t="array" aca="1" ref="L5" ca="1">COUNTIF(OFFSET($AS$2,MATCH(Data_Base_Response[[#This Row],[Nama]:[Nama]],Data_Base_Response[[Nama]:[Nama]],0),0,1,90),Data_Base_Response[[#Headers],[V]])</f>
        <v>4</v>
      </c>
      <c r="M5" s="59" cm="1">
        <f t="array" aca="1" ref="M5" ca="1">COUNTIF(OFFSET($AS$2,MATCH(Data_Base_Response[[#This Row],[Nama]:[Nama]],Data_Base_Response[[Nama]:[Nama]],0),0,1,90),Data_Base_Response[[#Headers],[W]])</f>
        <v>5</v>
      </c>
      <c r="N5" s="59" cm="1">
        <f t="array" aca="1" ref="N5" ca="1">COUNTIF(OFFSET($AS$2,MATCH(Data_Base_Response[[#This Row],[Nama]:[Nama]],Data_Base_Response[[Nama]:[Nama]],0),0,1,90),Data_Base_Response[[#Headers],[F]])</f>
        <v>8</v>
      </c>
      <c r="O5" s="59" cm="1">
        <f t="array" aca="1" ref="O5" ca="1">COUNTIF(OFFSET($AS$2,MATCH(Data_Base_Response[[#This Row],[Nama]:[Nama]],Data_Base_Response[[Nama]:[Nama]],0),0,1,90),Data_Base_Response[[#Headers],[L]])</f>
        <v>2</v>
      </c>
      <c r="P5" s="59" cm="1">
        <f t="array" aca="1" ref="P5" ca="1">COUNTIF(OFFSET($AS$2,MATCH(Data_Base_Response[[#This Row],[Nama]:[Nama]],Data_Base_Response[[Nama]:[Nama]],0),0,1,90),Data_Base_Response[[#Headers],[P]])</f>
        <v>2</v>
      </c>
      <c r="Q5" s="59" cm="1">
        <f t="array" aca="1" ref="Q5" ca="1">COUNTIF(OFFSET($AS$2,MATCH(Data_Base_Response[[#This Row],[Nama]:[Nama]],Data_Base_Response[[Nama]:[Nama]],0),0,1,90),Data_Base_Response[[#Headers],[I]])</f>
        <v>1</v>
      </c>
      <c r="R5" s="59" cm="1">
        <f t="array" aca="1" ref="R5" ca="1">COUNTIF(OFFSET($AS$2,MATCH(Data_Base_Response[[#This Row],[Nama]:[Nama]],Data_Base_Response[[Nama]:[Nama]],0),0,1,90),Data_Base_Response[[#Headers],[S]])</f>
        <v>4</v>
      </c>
      <c r="S5" s="59" cm="1">
        <f t="array" aca="1" ref="S5" ca="1">COUNTIF(OFFSET($AS$2,MATCH(Data_Base_Response[[#This Row],[Nama]:[Nama]],Data_Base_Response[[Nama]:[Nama]],0),0,1,90),Data_Base_Response[[#Headers],[B]])</f>
        <v>2</v>
      </c>
      <c r="T5" s="59" cm="1">
        <f t="array" aca="1" ref="T5" ca="1">COUNTIF(OFFSET($AS$2,MATCH(Data_Base_Response[[#This Row],[Nama]:[Nama]],Data_Base_Response[[Nama]:[Nama]],0),0,1,90),Data_Base_Response[[#Headers],[O]])</f>
        <v>7</v>
      </c>
      <c r="U5" s="59" cm="1">
        <f t="array" aca="1" ref="U5" ca="1">COUNTIF(OFFSET($AS$2,MATCH(Data_Base_Response[[#This Row],[Nama]:[Nama]],Data_Base_Response[[Nama]:[Nama]],0),0,1,90),Data_Base_Response[[#Headers],[X]])</f>
        <v>2</v>
      </c>
      <c r="V5" s="59" cm="1">
        <f t="array" aca="1" ref="V5" ca="1">COUNTIF(OFFSET($AS$2,MATCH(Data_Base_Response[[#This Row],[Nama]:[Nama]],Data_Base_Response[[Nama]:[Nama]],0),0,1,90),Data_Base_Response[[#Headers],[E]])</f>
        <v>5</v>
      </c>
      <c r="W5" s="59" cm="1">
        <f t="array" aca="1" ref="W5" ca="1">COUNTIF(OFFSET($AS$2,MATCH(Data_Base_Response[[#This Row],[Nama]:[Nama]],Data_Base_Response[[Nama]:[Nama]],0),0,1,90),Data_Base_Response[[#Headers],[K]])</f>
        <v>3</v>
      </c>
      <c r="X5" s="59" cm="1">
        <f t="array" aca="1" ref="X5" ca="1">COUNTIF(OFFSET($AS$2,MATCH(Data_Base_Response[[#This Row],[Nama]:[Nama]],Data_Base_Response[[Nama]:[Nama]],0),0,1,90),Data_Base_Response[[#Headers],[Z]])</f>
        <v>3</v>
      </c>
      <c r="Y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5"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5"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5" s="60" t="str">
        <f ca="1">INDEX(OFFSET(Dictionary!$AJ$3,MATCH(I$2,Dictionary!$AG$4:$AG$84,0),0,COUNTIF(Dictionary!$AG$4:$AG$84,I$2),1),MATCH(Data_Base_Response[[#This Row],[D]],OFFSET(Dictionary!$AH$3,MATCH(I$2,Dictionary!$AG$4:$AG$84,0),0,COUNTIF(Dictionary!$AG$4:$AG$84,I$2),1),1))</f>
        <v xml:space="preserve">Tertarik untuk menangani sendiri detail   </v>
      </c>
      <c r="AD5"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5" s="60" t="str">
        <f ca="1">INDEX(OFFSET(Dictionary!$AJ$3,MATCH(K$2,Dictionary!$AG$4:$AG$84,0),0,COUNTIF(Dictionary!$AG$4:$AG$84,K$2),1),MATCH(Data_Base_Response[[#This Row],[T]],OFFSET(Dictionary!$AH$3,MATCH(K$2,Dictionary!$AG$4:$AG$84,0),0,COUNTIF(Dictionary!$AG$4:$AG$84,K$2),1),1))</f>
        <v xml:space="preserve">Cekatan, selalu siaga, bekerja cepat, ingin segera menyelesaikan tugas.  Negatifnya : Tegang, cemas, impulsif, mungkin ceroboh, banyak gerakan yang tidak perlu.  </v>
      </c>
      <c r="AF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 s="60" t="str">
        <f ca="1">INDEX(OFFSET(Dictionary!$AJ$3,MATCH(M$2,Dictionary!$AG$4:$AG$84,0),0,COUNTIF(Dictionary!$AG$4:$AG$84,M$2),1),MATCH(Data_Base_Response[[#This Row],[W]],OFFSET(Dictionary!$AH$3,MATCH(M$2,Dictionary!$AG$4:$AG$84,0),0,COUNTIF(Dictionary!$AG$4:$AG$84,M$2),1),1))</f>
        <v xml:space="preserve">Perlu pengarahan awal dan tolok ukur keberhasilan   </v>
      </c>
      <c r="AH5" s="60" t="str">
        <f ca="1">INDEX(OFFSET(Dictionary!$AJ$3,MATCH(N$2,Dictionary!$AG$4:$AG$84,0),0,COUNTIF(Dictionary!$AG$4:$AG$84,N$2),1),MATCH(Data_Base_Response[[#This Row],[F]],OFFSET(Dictionary!$AH$3,MATCH(N$2,Dictionary!$AG$4:$AG$84,0),0,COUNTIF(Dictionary!$AG$4:$AG$84,N$2),1),1))</f>
        <v>Loyal, berusaha dekat dg pribadi atasan, ingin menyenangkan atasan, sadar akan harapan atasan akan dirinya.  Terlalu memper- hatikan cara menyenangkan atasan, tidak berani berpendirian lain, tidak mandiri.</v>
      </c>
      <c r="AI5"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5"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5"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5"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5"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5"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5"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5" s="61" t="str">
        <f ca="1">IFERROR(INDEX(OFFSET(Dictionary!$AC$3,MATCH(COLUMNS($AS$2:AS4),Dictionary!$AC$4:$AC$93,0),1,1,2),1,MATCH(INDEX(Dictionary!$B$3:$C$3,1,MATCH(Form_Responses[[#This Row],[1]],OFFSET(Dictionary!$A$3,MATCH(COLUMNS($AS$2:AS4),Dictionary!$A$4:$A$93,0),1,1,2),0)),Dictionary!$AD$3:$AE$3,0)),"")</f>
        <v>G</v>
      </c>
      <c r="AT5" s="61" t="str">
        <f ca="1">IFERROR(INDEX(OFFSET(Dictionary!$AC$3,MATCH(COLUMNS($AS$2:AT$2),Dictionary!$AC$4:$AC$93,0),1,1,2),1,MATCH(INDEX(Dictionary!$B$3:$C$3,1,MATCH(Form_Responses[[#This Row],[2]],OFFSET(Dictionary!$A$3,MATCH(COLUMNS($AS$2:AT4),Dictionary!$A$4:$A$93,0),1,1,2),0)),Dictionary!$AD$3:$AE$3,0)),"")</f>
        <v>N</v>
      </c>
      <c r="AU5" s="61" t="str">
        <f ca="1">IFERROR(INDEX(OFFSET(Dictionary!$AC$3,MATCH(COLUMNS($AS$2:AU4),Dictionary!$AC$4:$AC$93,0),1,1,2),1,MATCH(INDEX(Dictionary!$B$3:$C$3,1,MATCH(Form_Responses[[#This Row],[3]],OFFSET(Dictionary!$A$3,MATCH(COLUMNS($AS$2:AU4),Dictionary!$A$4:$A$93,0),1,1,2),0)),Dictionary!$AD$3:$AE$3,0)),"")</f>
        <v>A</v>
      </c>
      <c r="AV5" s="61" t="str">
        <f ca="1">IFERROR(INDEX(OFFSET(Dictionary!$AC$3,MATCH(COLUMNS($AS$2:AV4),Dictionary!$AC$4:$AC$93,0),1,1,2),1,MATCH(INDEX(Dictionary!$B$3:$C$3,1,MATCH(Form_Responses[[#This Row],[4]],OFFSET(Dictionary!$A$3,MATCH(COLUMNS($AS$2:AV4),Dictionary!$A$4:$A$93,0),1,1,2),0)),Dictionary!$AD$3:$AE$3,0)),"")</f>
        <v>P</v>
      </c>
      <c r="AW5" s="61" t="str">
        <f ca="1">IFERROR(INDEX(OFFSET(Dictionary!$AC$3,MATCH(COLUMNS($AS$2:AW4),Dictionary!$AC$4:$AC$93,0),1,1,2),1,MATCH(INDEX(Dictionary!$B$3:$C$3,1,MATCH(Form_Responses[[#This Row],[5]],OFFSET(Dictionary!$A$3,MATCH(COLUMNS($AS$2:AW4),Dictionary!$A$4:$A$93,0),1,1,2),0)),Dictionary!$AD$3:$AE$3,0)),"")</f>
        <v>B</v>
      </c>
      <c r="AX5" s="61" t="str">
        <f ca="1">IFERROR(INDEX(OFFSET(Dictionary!$AC$3,MATCH(COLUMNS($AS$2:AX4),Dictionary!$AC$4:$AC$93,0),1,1,2),1,MATCH(INDEX(Dictionary!$B$3:$C$3,1,MATCH(Form_Responses[[#This Row],[6]],OFFSET(Dictionary!$A$3,MATCH(COLUMNS($AS$2:AX4),Dictionary!$A$4:$A$93,0),1,1,2),0)),Dictionary!$AD$3:$AE$3,0)),"")</f>
        <v>O</v>
      </c>
      <c r="AY5" s="61" t="str">
        <f ca="1">IFERROR(INDEX(OFFSET(Dictionary!$AC$3,MATCH(COLUMNS($AS$2:AY4),Dictionary!$AC$4:$AC$93,0),1,1,2),1,MATCH(INDEX(Dictionary!$B$3:$C$3,1,MATCH(Form_Responses[[#This Row],[7]],OFFSET(Dictionary!$A$3,MATCH(COLUMNS($AS$2:AY4),Dictionary!$A$4:$A$93,0),1,1,2),0)),Dictionary!$AD$3:$AE$3,0)),"")</f>
        <v>O</v>
      </c>
      <c r="AZ5" s="61" t="str">
        <f ca="1">IFERROR(INDEX(OFFSET(Dictionary!$AC$3,MATCH(COLUMNS($AS$2:AZ$2),Dictionary!$AC$4:$AC$93,0),1,1,2),1,MATCH(INDEX(Dictionary!$B$3:$C$3,1,MATCH(Form_Responses[[#This Row],[8]],OFFSET(Dictionary!$A$3,MATCH(COLUMNS($AS$2:AZ4),Dictionary!$A$4:$A$93,0),1,1,2),0)),Dictionary!$AD$3:$AE$3,0)),"")</f>
        <v>Z</v>
      </c>
      <c r="BA5" s="61" t="str">
        <f ca="1">IFERROR(INDEX(OFFSET(Dictionary!$AC$3,MATCH(COLUMNS($AS$2:BA4),Dictionary!$AC$4:$AC$93,0),1,1,2),1,MATCH(INDEX(Dictionary!$B$3:$C$3,1,MATCH(Form_Responses[[#This Row],[9]],OFFSET(Dictionary!$A$3,MATCH(COLUMNS($AS$2:BA4),Dictionary!$A$4:$A$93,0),1,1,2),0)),Dictionary!$AD$3:$AE$3,0)),"")</f>
        <v>F</v>
      </c>
      <c r="BB5" s="61" t="str">
        <f ca="1">IFERROR(INDEX(OFFSET(Dictionary!$AC$3,MATCH(COLUMNS($AS$2:BB4),Dictionary!$AC$4:$AC$93,0),1,1,2),1,MATCH(INDEX(Dictionary!$B$3:$C$3,1,MATCH(Form_Responses[[#This Row],[10]],OFFSET(Dictionary!$A$3,MATCH(COLUMNS($AS$2:BB4),Dictionary!$A$4:$A$93,0),1,1,2),0)),Dictionary!$AD$3:$AE$3,0)),"")</f>
        <v>F</v>
      </c>
      <c r="BC5" s="61" t="str">
        <f ca="1">IFERROR(INDEX(OFFSET(Dictionary!$AC$3,MATCH(COLUMNS($AS$2:BC4),Dictionary!$AC$4:$AC$93,0),1,1,2),1,MATCH(INDEX(Dictionary!$B$3:$C$3,1,MATCH(Form_Responses[[#This Row],[11]],OFFSET(Dictionary!$A$3,MATCH(COLUMNS($AS$2:BC4),Dictionary!$A$4:$A$93,0),1,1,2),0)),Dictionary!$AD$3:$AE$3,0)),"")</f>
        <v>G</v>
      </c>
      <c r="BD5" s="61" t="str">
        <f ca="1">IFERROR(INDEX(OFFSET(Dictionary!$AC$3,MATCH(COLUMNS($AS$2:BD4),Dictionary!$AC$4:$AC$93,0),1,1,2),1,MATCH(INDEX(Dictionary!$B$3:$C$3,1,MATCH(Form_Responses[[#This Row],[12]],OFFSET(Dictionary!$A$3,MATCH(COLUMNS($AS$2:BD4),Dictionary!$A$4:$A$93,0),1,1,2),0)),Dictionary!$AD$3:$AE$3,0)),"")</f>
        <v>L</v>
      </c>
      <c r="BE5" s="61" t="str">
        <f ca="1">IFERROR(INDEX(OFFSET(Dictionary!$AC$3,MATCH(COLUMNS($AS$2:BE4),Dictionary!$AC$4:$AC$93,0),1,1,2),1,MATCH(INDEX(Dictionary!$B$3:$C$3,1,MATCH(Form_Responses[[#This Row],[13]],OFFSET(Dictionary!$A$3,MATCH(COLUMNS($AS$2:BE4),Dictionary!$A$4:$A$93,0),1,1,2),0)),Dictionary!$AD$3:$AE$3,0)),"")</f>
        <v>N</v>
      </c>
      <c r="BF5" s="61" t="str">
        <f ca="1">IFERROR(INDEX(OFFSET(Dictionary!$AC$3,MATCH(COLUMNS($AS$2:BF4),Dictionary!$AC$4:$AC$93,0),1,1,2),1,MATCH(INDEX(Dictionary!$B$3:$C$3,1,MATCH(Form_Responses[[#This Row],[14]],OFFSET(Dictionary!$A$3,MATCH(COLUMNS($AS$2:BF4),Dictionary!$A$4:$A$93,0),1,1,2),0)),Dictionary!$AD$3:$AE$3,0)),"")</f>
        <v>A</v>
      </c>
      <c r="BG5" s="61" t="str">
        <f ca="1">IFERROR(INDEX(OFFSET(Dictionary!$AC$3,MATCH(COLUMNS($AS$2:BG4),Dictionary!$AC$4:$AC$93,0),1,1,2),1,MATCH(INDEX(Dictionary!$B$3:$C$3,1,MATCH(Form_Responses[[#This Row],[15]],OFFSET(Dictionary!$A$3,MATCH(COLUMNS($AS$2:BG4),Dictionary!$A$4:$A$93,0),1,1,2),0)),Dictionary!$AD$3:$AE$3,0)),"")</f>
        <v>B</v>
      </c>
      <c r="BH5" s="61" t="str">
        <f ca="1">IFERROR(INDEX(OFFSET(Dictionary!$AC$3,MATCH(COLUMNS($AS$2:BH4),Dictionary!$AC$4:$AC$93,0),1,1,2),1,MATCH(INDEX(Dictionary!$B$3:$C$3,1,MATCH(Form_Responses[[#This Row],[16]],OFFSET(Dictionary!$A$3,MATCH(COLUMNS($AS$2:BH4),Dictionary!$A$4:$A$93,0),1,1,2),0)),Dictionary!$AD$3:$AE$3,0)),"")</f>
        <v>O</v>
      </c>
      <c r="BI5" s="61" t="str">
        <f ca="1">IFERROR(INDEX(OFFSET(Dictionary!$AC$3,MATCH(COLUMNS($AS$2:BI4),Dictionary!$AC$4:$AC$93,0),1,1,2),1,MATCH(INDEX(Dictionary!$B$3:$C$3,1,MATCH(Form_Responses[[#This Row],[17]],OFFSET(Dictionary!$A$3,MATCH(COLUMNS($AS$2:BI4),Dictionary!$A$4:$A$93,0),1,1,2),0)),Dictionary!$AD$3:$AE$3,0)),"")</f>
        <v>Z</v>
      </c>
      <c r="BJ5" s="61" t="str">
        <f ca="1">IFERROR(INDEX(OFFSET(Dictionary!$AC$3,MATCH(COLUMNS($AS$2:BJ4),Dictionary!$AC$4:$AC$93,0),1,1,2),1,MATCH(INDEX(Dictionary!$B$3:$C$3,1,MATCH(Form_Responses[[#This Row],[18]],OFFSET(Dictionary!$A$3,MATCH(COLUMNS($AS$2:BJ4),Dictionary!$A$4:$A$93,0),1,1,2),0)),Dictionary!$AD$3:$AE$3,0)),"")</f>
        <v>O</v>
      </c>
      <c r="BK5" s="61" t="str">
        <f ca="1">IFERROR(INDEX(OFFSET(Dictionary!$AC$3,MATCH(COLUMNS($AS$2:BK4),Dictionary!$AC$4:$AC$93,0),1,1,2),1,MATCH(INDEX(Dictionary!$B$3:$C$3,1,MATCH(Form_Responses[[#This Row],[19]],OFFSET(Dictionary!$A$3,MATCH(COLUMNS($AS$2:BK4),Dictionary!$A$4:$A$93,0),1,1,2),0)),Dictionary!$AD$3:$AE$3,0)),"")</f>
        <v>F</v>
      </c>
      <c r="BL5" s="61" t="str">
        <f ca="1">IFERROR(INDEX(OFFSET(Dictionary!$AC$3,MATCH(COLUMNS($AS$2:BL4),Dictionary!$AC$4:$AC$93,0),1,1,2),1,MATCH(INDEX(Dictionary!$B$3:$C$3,1,MATCH(Form_Responses[[#This Row],[20]],OFFSET(Dictionary!$A$3,MATCH(COLUMNS($AS$2:BL4),Dictionary!$A$4:$A$93,0),1,1,2),0)),Dictionary!$AD$3:$AE$3,0)),"")</f>
        <v>W</v>
      </c>
      <c r="BM5" s="61" t="str">
        <f ca="1">IFERROR(INDEX(OFFSET(Dictionary!$AC$3,MATCH(COLUMNS($AS$2:BM4),Dictionary!$AC$4:$AC$93,0),1,1,2),1,MATCH(INDEX(Dictionary!$B$3:$C$3,1,MATCH(Form_Responses[[#This Row],[21]],OFFSET(Dictionary!$A$3,MATCH(COLUMNS($AS$2:BM4),Dictionary!$A$4:$A$93,0),1,1,2),0)),Dictionary!$AD$3:$AE$3,0)),"")</f>
        <v>G</v>
      </c>
      <c r="BN5" s="61" t="str">
        <f ca="1">IFERROR(INDEX(OFFSET(Dictionary!$AC$3,MATCH(COLUMNS($AS$2:BN4),Dictionary!$AC$4:$AC$93,0),1,1,2),1,MATCH(INDEX(Dictionary!$B$3:$C$3,1,MATCH(Form_Responses[[#This Row],[22]],OFFSET(Dictionary!$A$3,MATCH(COLUMNS($AS$2:BN4),Dictionary!$A$4:$A$93,0),1,1,2),0)),Dictionary!$AD$3:$AE$3,0)),"")</f>
        <v>C</v>
      </c>
      <c r="BO5" s="61" t="str">
        <f ca="1">IFERROR(INDEX(OFFSET(Dictionary!$AC$3,MATCH(COLUMNS($AS$2:BO4),Dictionary!$AC$4:$AC$93,0),1,1,2),1,MATCH(INDEX(Dictionary!$B$3:$C$3,1,MATCH(Form_Responses[[#This Row],[23]],OFFSET(Dictionary!$A$3,MATCH(COLUMNS($AS$2:BO4),Dictionary!$A$4:$A$93,0),1,1,2),0)),Dictionary!$AD$3:$AE$3,0)),"")</f>
        <v>E</v>
      </c>
      <c r="BP5" s="61" t="str">
        <f ca="1">IFERROR(INDEX(OFFSET(Dictionary!$AC$3,MATCH(COLUMNS($AS$2:BP4),Dictionary!$AC$4:$AC$93,0),1,1,2),1,MATCH(INDEX(Dictionary!$B$3:$C$3,1,MATCH(Form_Responses[[#This Row],[24]],OFFSET(Dictionary!$A$3,MATCH(COLUMNS($AS$2:BP4),Dictionary!$A$4:$A$93,0),1,1,2),0)),Dictionary!$AD$3:$AE$3,0)),"")</f>
        <v>N</v>
      </c>
      <c r="BQ5" s="61" t="str">
        <f ca="1">IFERROR(INDEX(OFFSET(Dictionary!$AC$3,MATCH(COLUMNS($AS$2:BQ4),Dictionary!$AC$4:$AC$93,0),1,1,2),1,MATCH(INDEX(Dictionary!$B$3:$C$3,1,MATCH(Form_Responses[[#This Row],[25]],OFFSET(Dictionary!$A$3,MATCH(COLUMNS($AS$2:BQ4),Dictionary!$A$4:$A$93,0),1,1,2),0)),Dictionary!$AD$3:$AE$3,0)),"")</f>
        <v>A</v>
      </c>
      <c r="BR5" s="61" t="str">
        <f ca="1">IFERROR(INDEX(OFFSET(Dictionary!$AC$3,MATCH(COLUMNS($AS$2:BR4),Dictionary!$AC$4:$AC$93,0),1,1,2),1,MATCH(INDEX(Dictionary!$B$3:$C$3,1,MATCH(Form_Responses[[#This Row],[26]],OFFSET(Dictionary!$A$3,MATCH(COLUMNS($AS$2:BR4),Dictionary!$A$4:$A$93,0),1,1,2),0)),Dictionary!$AD$3:$AE$3,0)),"")</f>
        <v>O</v>
      </c>
      <c r="BS5" s="61" t="str">
        <f ca="1">IFERROR(INDEX(OFFSET(Dictionary!$AC$3,MATCH(COLUMNS($AS$2:BS4),Dictionary!$AC$4:$AC$93,0),1,1,2),1,MATCH(INDEX(Dictionary!$B$3:$C$3,1,MATCH(Form_Responses[[#This Row],[27]],OFFSET(Dictionary!$A$3,MATCH(COLUMNS($AS$2:BS4),Dictionary!$A$4:$A$93,0),1,1,2),0)),Dictionary!$AD$3:$AE$3,0)),"")</f>
        <v>Z</v>
      </c>
      <c r="BT5" s="61" t="str">
        <f ca="1">IFERROR(INDEX(OFFSET(Dictionary!$AC$3,MATCH(COLUMNS($AS$2:BT4),Dictionary!$AC$4:$AC$93,0),1,1,2),1,MATCH(INDEX(Dictionary!$B$3:$C$3,1,MATCH(Form_Responses[[#This Row],[28]],OFFSET(Dictionary!$A$3,MATCH(COLUMNS($AS$2:BT4),Dictionary!$A$4:$A$93,0),1,1,2),0)),Dictionary!$AD$3:$AE$3,0)),"")</f>
        <v>K</v>
      </c>
      <c r="BU5" s="61" t="str">
        <f ca="1">IFERROR(INDEX(OFFSET(Dictionary!$AC$3,MATCH(COLUMNS($AS$2:BU4),Dictionary!$AC$4:$AC$93,0),1,1,2),1,MATCH(INDEX(Dictionary!$B$3:$C$3,1,MATCH(Form_Responses[[#This Row],[29]],OFFSET(Dictionary!$A$3,MATCH(COLUMNS($AS$2:BU4),Dictionary!$A$4:$A$93,0),1,1,2),0)),Dictionary!$AD$3:$AE$3,0)),"")</f>
        <v>O</v>
      </c>
      <c r="BV5" s="61" t="str">
        <f ca="1">IFERROR(INDEX(OFFSET(Dictionary!$AC$3,MATCH(COLUMNS($AS$2:BV4),Dictionary!$AC$4:$AC$93,0),1,1,2),1,MATCH(INDEX(Dictionary!$B$3:$C$3,1,MATCH(Form_Responses[[#This Row],[30]],OFFSET(Dictionary!$A$3,MATCH(COLUMNS($AS$2:BV4),Dictionary!$A$4:$A$93,0),1,1,2),0)),Dictionary!$AD$3:$AE$3,0)),"")</f>
        <v>W</v>
      </c>
      <c r="BW5" s="61" t="str">
        <f ca="1">IFERROR(INDEX(OFFSET(Dictionary!$AC$3,MATCH(COLUMNS($AS$2:BW4),Dictionary!$AC$4:$AC$93,0),1,1,2),1,MATCH(INDEX(Dictionary!$B$3:$C$3,1,MATCH(Form_Responses[[#This Row],[31]],OFFSET(Dictionary!$A$3,MATCH(COLUMNS($AS$2:BW4),Dictionary!$A$4:$A$93,0),1,1,2),0)),Dictionary!$AD$3:$AE$3,0)),"")</f>
        <v>G</v>
      </c>
      <c r="BX5" s="61" t="str">
        <f ca="1">IFERROR(INDEX(OFFSET(Dictionary!$AC$3,MATCH(COLUMNS($AS$2:BX4),Dictionary!$AC$4:$AC$93,0),1,1,2),1,MATCH(INDEX(Dictionary!$B$3:$C$3,1,MATCH(Form_Responses[[#This Row],[32]],OFFSET(Dictionary!$A$3,MATCH(COLUMNS($AS$2:BX4),Dictionary!$A$4:$A$93,0),1,1,2),0)),Dictionary!$AD$3:$AE$3,0)),"")</f>
        <v>D</v>
      </c>
      <c r="BY5" s="61" t="str">
        <f ca="1">IFERROR(INDEX(OFFSET(Dictionary!$AC$3,MATCH(COLUMNS($AS$2:BY4),Dictionary!$AC$4:$AC$93,0),1,1,2),1,MATCH(INDEX(Dictionary!$B$3:$C$3,1,MATCH(Form_Responses[[#This Row],[33]],OFFSET(Dictionary!$A$3,MATCH(COLUMNS($AS$2:BY4),Dictionary!$A$4:$A$93,0),1,1,2),0)),Dictionary!$AD$3:$AE$3,0)),"")</f>
        <v>C</v>
      </c>
      <c r="BZ5" s="61" t="str">
        <f ca="1">IFERROR(INDEX(OFFSET(Dictionary!$AC$3,MATCH(COLUMNS($AS$2:BZ4),Dictionary!$AC$4:$AC$93,0),1,1,2),1,MATCH(INDEX(Dictionary!$B$3:$C$3,1,MATCH(Form_Responses[[#This Row],[34]],OFFSET(Dictionary!$A$3,MATCH(COLUMNS($AS$2:BZ4),Dictionary!$A$4:$A$93,0),1,1,2),0)),Dictionary!$AD$3:$AE$3,0)),"")</f>
        <v>T</v>
      </c>
      <c r="CA5" s="61" t="str">
        <f ca="1">IFERROR(INDEX(OFFSET(Dictionary!$AC$3,MATCH(COLUMNS($AS$2:CA4),Dictionary!$AC$4:$AC$93,0),1,1,2),1,MATCH(INDEX(Dictionary!$B$3:$C$3,1,MATCH(Form_Responses[[#This Row],[35]],OFFSET(Dictionary!$A$3,MATCH(COLUMNS($AS$2:CA4),Dictionary!$A$4:$A$93,0),1,1,2),0)),Dictionary!$AD$3:$AE$3,0)),"")</f>
        <v>N</v>
      </c>
      <c r="CB5" s="61" t="str">
        <f ca="1">IFERROR(INDEX(OFFSET(Dictionary!$AC$3,MATCH(COLUMNS($AS$2:CB4),Dictionary!$AC$4:$AC$93,0),1,1,2),1,MATCH(INDEX(Dictionary!$B$3:$C$3,1,MATCH(Form_Responses[[#This Row],[36]],OFFSET(Dictionary!$A$3,MATCH(COLUMNS($AS$2:CB4),Dictionary!$A$4:$A$93,0),1,1,2),0)),Dictionary!$AD$3:$AE$3,0)),"")</f>
        <v>A</v>
      </c>
      <c r="CC5" s="61" t="str">
        <f ca="1">IFERROR(INDEX(OFFSET(Dictionary!$AC$3,MATCH(COLUMNS($AS$2:CC4),Dictionary!$AC$4:$AC$93,0),1,1,2),1,MATCH(INDEX(Dictionary!$B$3:$C$3,1,MATCH(Form_Responses[[#This Row],[37]],OFFSET(Dictionary!$A$3,MATCH(COLUMNS($AS$2:CC4),Dictionary!$A$4:$A$93,0),1,1,2),0)),Dictionary!$AD$3:$AE$3,0)),"")</f>
        <v>P</v>
      </c>
      <c r="CD5" s="61" t="str">
        <f ca="1">IFERROR(INDEX(OFFSET(Dictionary!$AC$3,MATCH(COLUMNS($AS$2:CD4),Dictionary!$AC$4:$AC$93,0),1,1,2),1,MATCH(INDEX(Dictionary!$B$3:$C$3,1,MATCH(Form_Responses[[#This Row],[38]],OFFSET(Dictionary!$A$3,MATCH(COLUMNS($AS$2:CD4),Dictionary!$A$4:$A$93,0),1,1,2),0)),Dictionary!$AD$3:$AE$3,0)),"")</f>
        <v>X</v>
      </c>
      <c r="CE5" s="61" t="str">
        <f ca="1">IFERROR(INDEX(OFFSET(Dictionary!$AC$3,MATCH(COLUMNS($AS$2:CE4),Dictionary!$AC$4:$AC$93,0),1,1,2),1,MATCH(INDEX(Dictionary!$B$3:$C$3,1,MATCH(Form_Responses[[#This Row],[39]],OFFSET(Dictionary!$A$3,MATCH(COLUMNS($AS$2:CE4),Dictionary!$A$4:$A$93,0),1,1,2),0)),Dictionary!$AD$3:$AE$3,0)),"")</f>
        <v>F</v>
      </c>
      <c r="CF5" s="61" t="str">
        <f ca="1">IFERROR(INDEX(OFFSET(Dictionary!$AC$3,MATCH(COLUMNS($AS$2:CF4),Dictionary!$AC$4:$AC$93,0),1,1,2),1,MATCH(INDEX(Dictionary!$B$3:$C$3,1,MATCH(Form_Responses[[#This Row],[40]],OFFSET(Dictionary!$A$3,MATCH(COLUMNS($AS$2:CF4),Dictionary!$A$4:$A$93,0),1,1,2),0)),Dictionary!$AD$3:$AE$3,0)),"")</f>
        <v>O</v>
      </c>
      <c r="CG5" s="61" t="str">
        <f ca="1">IFERROR(INDEX(OFFSET(Dictionary!$AC$3,MATCH(COLUMNS($AS$2:CG4),Dictionary!$AC$4:$AC$93,0),1,1,2),1,MATCH(INDEX(Dictionary!$B$3:$C$3,1,MATCH(Form_Responses[[#This Row],[41]],OFFSET(Dictionary!$A$3,MATCH(COLUMNS($AS$2:CG4),Dictionary!$A$4:$A$93,0),1,1,2),0)),Dictionary!$AD$3:$AE$3,0)),"")</f>
        <v>G</v>
      </c>
      <c r="CH5" s="61" t="str">
        <f ca="1">IFERROR(INDEX(OFFSET(Dictionary!$AC$3,MATCH(COLUMNS($AS$2:CH4),Dictionary!$AC$4:$AC$93,0),1,1,2),1,MATCH(INDEX(Dictionary!$B$3:$C$3,1,MATCH(Form_Responses[[#This Row],[42]],OFFSET(Dictionary!$A$3,MATCH(COLUMNS($AS$2:CH4),Dictionary!$A$4:$A$93,0),1,1,2),0)),Dictionary!$AD$3:$AE$3,0)),"")</f>
        <v>R</v>
      </c>
      <c r="CI5" s="61" t="str">
        <f ca="1">IFERROR(INDEX(OFFSET(Dictionary!$AC$3,MATCH(COLUMNS($AS$2:CI4),Dictionary!$AC$4:$AC$93,0),1,1,2),1,MATCH(INDEX(Dictionary!$B$3:$C$3,1,MATCH(Form_Responses[[#This Row],[43]],OFFSET(Dictionary!$A$3,MATCH(COLUMNS($AS$2:CI4),Dictionary!$A$4:$A$93,0),1,1,2),0)),Dictionary!$AD$3:$AE$3,0)),"")</f>
        <v>D</v>
      </c>
      <c r="CJ5" s="61" t="str">
        <f ca="1">IFERROR(INDEX(OFFSET(Dictionary!$AC$3,MATCH(COLUMNS($AS$2:CJ4),Dictionary!$AC$4:$AC$93,0),1,1,2),1,MATCH(INDEX(Dictionary!$B$3:$C$3,1,MATCH(Form_Responses[[#This Row],[44]],OFFSET(Dictionary!$A$3,MATCH(COLUMNS($AS$2:CJ4),Dictionary!$A$4:$A$93,0),1,1,2),0)),Dictionary!$AD$3:$AE$3,0)),"")</f>
        <v>T</v>
      </c>
      <c r="CK5" s="61" t="str">
        <f ca="1">IFERROR(INDEX(OFFSET(Dictionary!$AC$3,MATCH(COLUMNS($AS$2:CK4),Dictionary!$AC$4:$AC$93,0),1,1,2),1,MATCH(INDEX(Dictionary!$B$3:$C$3,1,MATCH(Form_Responses[[#This Row],[45]],OFFSET(Dictionary!$A$3,MATCH(COLUMNS($AS$2:CK4),Dictionary!$A$4:$A$93,0),1,1,2),0)),Dictionary!$AD$3:$AE$3,0)),"")</f>
        <v>E</v>
      </c>
      <c r="CL5" s="61" t="str">
        <f ca="1">IFERROR(INDEX(OFFSET(Dictionary!$AC$3,MATCH(COLUMNS($AS$2:CL4),Dictionary!$AC$4:$AC$93,0),1,1,2),1,MATCH(INDEX(Dictionary!$B$3:$C$3,1,MATCH(Form_Responses[[#This Row],[46]],OFFSET(Dictionary!$A$3,MATCH(COLUMNS($AS$2:CL4),Dictionary!$A$4:$A$93,0),1,1,2),0)),Dictionary!$AD$3:$AE$3,0)),"")</f>
        <v>N</v>
      </c>
      <c r="CM5" s="61" t="str">
        <f ca="1">IFERROR(INDEX(OFFSET(Dictionary!$AC$3,MATCH(COLUMNS($AS$2:CM4),Dictionary!$AC$4:$AC$93,0),1,1,2),1,MATCH(INDEX(Dictionary!$B$3:$C$3,1,MATCH(Form_Responses[[#This Row],[47]],OFFSET(Dictionary!$A$3,MATCH(COLUMNS($AS$2:CM4),Dictionary!$A$4:$A$93,0),1,1,2),0)),Dictionary!$AD$3:$AE$3,0)),"")</f>
        <v>A</v>
      </c>
      <c r="CN5" s="61" t="str">
        <f ca="1">IFERROR(INDEX(OFFSET(Dictionary!$AC$3,MATCH(COLUMNS($AS$2:CN4),Dictionary!$AC$4:$AC$93,0),1,1,2),1,MATCH(INDEX(Dictionary!$B$3:$C$3,1,MATCH(Form_Responses[[#This Row],[48]],OFFSET(Dictionary!$A$3,MATCH(COLUMNS($AS$2:CN4),Dictionary!$A$4:$A$93,0),1,1,2),0)),Dictionary!$AD$3:$AE$3,0)),"")</f>
        <v>K</v>
      </c>
      <c r="CO5" s="61" t="str">
        <f ca="1">IFERROR(INDEX(OFFSET(Dictionary!$AC$3,MATCH(COLUMNS($AS$2:CO4),Dictionary!$AC$4:$AC$93,0),1,1,2),1,MATCH(INDEX(Dictionary!$B$3:$C$3,1,MATCH(Form_Responses[[#This Row],[49]],OFFSET(Dictionary!$A$3,MATCH(COLUMNS($AS$2:CO4),Dictionary!$A$4:$A$93,0),1,1,2),0)),Dictionary!$AD$3:$AE$3,0)),"")</f>
        <v>F</v>
      </c>
      <c r="CP5" s="61" t="str">
        <f ca="1">IFERROR(INDEX(OFFSET(Dictionary!$AC$3,MATCH(COLUMNS($AS$2:CP4),Dictionary!$AC$4:$AC$93,0),1,1,2),1,MATCH(INDEX(Dictionary!$B$3:$C$3,1,MATCH(Form_Responses[[#This Row],[50]],OFFSET(Dictionary!$A$3,MATCH(COLUMNS($AS$2:CP4),Dictionary!$A$4:$A$93,0),1,1,2),0)),Dictionary!$AD$3:$AE$3,0)),"")</f>
        <v>W</v>
      </c>
      <c r="CQ5" s="61" t="str">
        <f ca="1">IFERROR(INDEX(OFFSET(Dictionary!$AC$3,MATCH(COLUMNS($AS$2:CQ4),Dictionary!$AC$4:$AC$93,0),1,1,2),1,MATCH(INDEX(Dictionary!$B$3:$C$3,1,MATCH(Form_Responses[[#This Row],[51]],OFFSET(Dictionary!$A$3,MATCH(COLUMNS($AS$2:CQ4),Dictionary!$A$4:$A$93,0),1,1,2),0)),Dictionary!$AD$3:$AE$3,0)),"")</f>
        <v>V</v>
      </c>
      <c r="CR5" s="61" t="str">
        <f ca="1">IFERROR(INDEX(OFFSET(Dictionary!$AC$3,MATCH(COLUMNS($AS$2:CR4),Dictionary!$AC$4:$AC$93,0),1,1,2),1,MATCH(INDEX(Dictionary!$B$3:$C$3,1,MATCH(Form_Responses[[#This Row],[52]],OFFSET(Dictionary!$A$3,MATCH(COLUMNS($AS$2:CR4),Dictionary!$A$4:$A$93,0),1,1,2),0)),Dictionary!$AD$3:$AE$3,0)),"")</f>
        <v>S</v>
      </c>
      <c r="CS5" s="61" t="str">
        <f ca="1">IFERROR(INDEX(OFFSET(Dictionary!$AC$3,MATCH(COLUMNS($AS$2:CS4),Dictionary!$AC$4:$AC$93,0),1,1,2),1,MATCH(INDEX(Dictionary!$B$3:$C$3,1,MATCH(Form_Responses[[#This Row],[53]],OFFSET(Dictionary!$A$3,MATCH(COLUMNS($AS$2:CS4),Dictionary!$A$4:$A$93,0),1,1,2),0)),Dictionary!$AD$3:$AE$3,0)),"")</f>
        <v>R</v>
      </c>
      <c r="CT5" s="61" t="str">
        <f ca="1">IFERROR(INDEX(OFFSET(Dictionary!$AC$3,MATCH(COLUMNS($AS$2:CT4),Dictionary!$AC$4:$AC$93,0),1,1,2),1,MATCH(INDEX(Dictionary!$B$3:$C$3,1,MATCH(Form_Responses[[#This Row],[54]],OFFSET(Dictionary!$A$3,MATCH(COLUMNS($AS$2:CT4),Dictionary!$A$4:$A$93,0),1,1,2),0)),Dictionary!$AD$3:$AE$3,0)),"")</f>
        <v>D</v>
      </c>
      <c r="CU5" s="61" t="str">
        <f ca="1">IFERROR(INDEX(OFFSET(Dictionary!$AC$3,MATCH(COLUMNS($AS$2:CU4),Dictionary!$AC$4:$AC$93,0),1,1,2),1,MATCH(INDEX(Dictionary!$B$3:$C$3,1,MATCH(Form_Responses[[#This Row],[55]],OFFSET(Dictionary!$A$3,MATCH(COLUMNS($AS$2:CU4),Dictionary!$A$4:$A$93,0),1,1,2),0)),Dictionary!$AD$3:$AE$3,0)),"")</f>
        <v>C</v>
      </c>
      <c r="CV5" s="61" t="str">
        <f ca="1">IFERROR(INDEX(OFFSET(Dictionary!$AC$3,MATCH(COLUMNS($AS$2:CV4),Dictionary!$AC$4:$AC$93,0),1,1,2),1,MATCH(INDEX(Dictionary!$B$3:$C$3,1,MATCH(Form_Responses[[#This Row],[56]],OFFSET(Dictionary!$A$3,MATCH(COLUMNS($AS$2:CV4),Dictionary!$A$4:$A$93,0),1,1,2),0)),Dictionary!$AD$3:$AE$3,0)),"")</f>
        <v>E</v>
      </c>
      <c r="CW5" s="61" t="str">
        <f ca="1">IFERROR(INDEX(OFFSET(Dictionary!$AC$3,MATCH(COLUMNS($AS$2:CW4),Dictionary!$AC$4:$AC$93,0),1,1,2),1,MATCH(INDEX(Dictionary!$B$3:$C$3,1,MATCH(Form_Responses[[#This Row],[57]],OFFSET(Dictionary!$A$3,MATCH(COLUMNS($AS$2:CW4),Dictionary!$A$4:$A$93,0),1,1,2),0)),Dictionary!$AD$3:$AE$3,0)),"")</f>
        <v>N</v>
      </c>
      <c r="CX5" s="61" t="str">
        <f ca="1">IFERROR(INDEX(OFFSET(Dictionary!$AC$3,MATCH(COLUMNS($AS$2:CX4),Dictionary!$AC$4:$AC$93,0),1,1,2),1,MATCH(INDEX(Dictionary!$B$3:$C$3,1,MATCH(Form_Responses[[#This Row],[58]],OFFSET(Dictionary!$A$3,MATCH(COLUMNS($AS$2:CX4),Dictionary!$A$4:$A$93,0),1,1,2),0)),Dictionary!$AD$3:$AE$3,0)),"")</f>
        <v>A</v>
      </c>
      <c r="CY5" s="61" t="str">
        <f ca="1">IFERROR(INDEX(OFFSET(Dictionary!$AC$3,MATCH(COLUMNS($AS$2:CY4),Dictionary!$AC$4:$AC$93,0),1,1,2),1,MATCH(INDEX(Dictionary!$B$3:$C$3,1,MATCH(Form_Responses[[#This Row],[59]],OFFSET(Dictionary!$A$3,MATCH(COLUMNS($AS$2:CY4),Dictionary!$A$4:$A$93,0),1,1,2),0)),Dictionary!$AD$3:$AE$3,0)),"")</f>
        <v>F</v>
      </c>
      <c r="CZ5" s="61" t="str">
        <f ca="1">IFERROR(INDEX(OFFSET(Dictionary!$AC$3,MATCH(COLUMNS($AS$2:CZ4),Dictionary!$AC$4:$AC$93,0),1,1,2),1,MATCH(INDEX(Dictionary!$B$3:$C$3,1,MATCH(Form_Responses[[#This Row],[60]],OFFSET(Dictionary!$A$3,MATCH(COLUMNS($AS$2:CZ4),Dictionary!$A$4:$A$93,0),1,1,2),0)),Dictionary!$AD$3:$AE$3,0)),"")</f>
        <v>X</v>
      </c>
      <c r="DA5" s="61" t="str">
        <f ca="1">IFERROR(INDEX(OFFSET(Dictionary!$AC$3,MATCH(COLUMNS($AS$2:DA4),Dictionary!$AC$4:$AC$93,0),1,1,2),1,MATCH(INDEX(Dictionary!$B$3:$C$3,1,MATCH(Form_Responses[[#This Row],[61]],OFFSET(Dictionary!$A$3,MATCH(COLUMNS($AS$2:DA4),Dictionary!$A$4:$A$93,0),1,1,2),0)),Dictionary!$AD$3:$AE$3,0)),"")</f>
        <v>G</v>
      </c>
      <c r="DB5" s="61" t="str">
        <f ca="1">IFERROR(INDEX(OFFSET(Dictionary!$AC$3,MATCH(COLUMNS($AS$2:DB4),Dictionary!$AC$4:$AC$93,0),1,1,2),1,MATCH(INDEX(Dictionary!$B$3:$C$3,1,MATCH(Form_Responses[[#This Row],[62]],OFFSET(Dictionary!$A$3,MATCH(COLUMNS($AS$2:DB4),Dictionary!$A$4:$A$93,0),1,1,2),0)),Dictionary!$AD$3:$AE$3,0)),"")</f>
        <v>L</v>
      </c>
      <c r="DC5" s="61" t="str">
        <f ca="1">IFERROR(INDEX(OFFSET(Dictionary!$AC$3,MATCH(COLUMNS($AS$2:DC4),Dictionary!$AC$4:$AC$93,0),1,1,2),1,MATCH(INDEX(Dictionary!$B$3:$C$3,1,MATCH(Form_Responses[[#This Row],[63]],OFFSET(Dictionary!$A$3,MATCH(COLUMNS($AS$2:DC4),Dictionary!$A$4:$A$93,0),1,1,2),0)),Dictionary!$AD$3:$AE$3,0)),"")</f>
        <v>S</v>
      </c>
      <c r="DD5" s="61" t="str">
        <f ca="1">IFERROR(INDEX(OFFSET(Dictionary!$AC$3,MATCH(COLUMNS($AS$2:DD4),Dictionary!$AC$4:$AC$93,0),1,1,2),1,MATCH(INDEX(Dictionary!$B$3:$C$3,1,MATCH(Form_Responses[[#This Row],[64]],OFFSET(Dictionary!$A$3,MATCH(COLUMNS($AS$2:DD4),Dictionary!$A$4:$A$93,0),1,1,2),0)),Dictionary!$AD$3:$AE$3,0)),"")</f>
        <v>T</v>
      </c>
      <c r="DE5" s="61" t="str">
        <f ca="1">IFERROR(INDEX(OFFSET(Dictionary!$AC$3,MATCH(COLUMNS($AS$2:DE4),Dictionary!$AC$4:$AC$93,0),1,1,2),1,MATCH(INDEX(Dictionary!$B$3:$C$3,1,MATCH(Form_Responses[[#This Row],[65]],OFFSET(Dictionary!$A$3,MATCH(COLUMNS($AS$2:DE4),Dictionary!$A$4:$A$93,0),1,1,2),0)),Dictionary!$AD$3:$AE$3,0)),"")</f>
        <v>D</v>
      </c>
      <c r="DF5" s="61" t="str">
        <f ca="1">IFERROR(INDEX(OFFSET(Dictionary!$AC$3,MATCH(COLUMNS($AS$2:DF4),Dictionary!$AC$4:$AC$93,0),1,1,2),1,MATCH(INDEX(Dictionary!$B$3:$C$3,1,MATCH(Form_Responses[[#This Row],[66]],OFFSET(Dictionary!$A$3,MATCH(COLUMNS($AS$2:DF4),Dictionary!$A$4:$A$93,0),1,1,2),0)),Dictionary!$AD$3:$AE$3,0)),"")</f>
        <v>S</v>
      </c>
      <c r="DG5" s="61" t="str">
        <f ca="1">IFERROR(INDEX(OFFSET(Dictionary!$AC$3,MATCH(COLUMNS($AS$2:DG4),Dictionary!$AC$4:$AC$93,0),1,1,2),1,MATCH(INDEX(Dictionary!$B$3:$C$3,1,MATCH(Form_Responses[[#This Row],[67]],OFFSET(Dictionary!$A$3,MATCH(COLUMNS($AS$2:DG4),Dictionary!$A$4:$A$93,0),1,1,2),0)),Dictionary!$AD$3:$AE$3,0)),"")</f>
        <v>R</v>
      </c>
      <c r="DH5" s="61" t="str">
        <f ca="1">IFERROR(INDEX(OFFSET(Dictionary!$AC$3,MATCH(COLUMNS($AS$2:DH4),Dictionary!$AC$4:$AC$93,0),1,1,2),1,MATCH(INDEX(Dictionary!$B$3:$C$3,1,MATCH(Form_Responses[[#This Row],[68]],OFFSET(Dictionary!$A$3,MATCH(COLUMNS($AS$2:DH4),Dictionary!$A$4:$A$93,0),1,1,2),0)),Dictionary!$AD$3:$AE$3,0)),"")</f>
        <v>K</v>
      </c>
      <c r="DI5" s="61" t="str">
        <f ca="1">IFERROR(INDEX(OFFSET(Dictionary!$AC$3,MATCH(COLUMNS($AS$2:DI4),Dictionary!$AC$4:$AC$93,0),1,1,2),1,MATCH(INDEX(Dictionary!$B$3:$C$3,1,MATCH(Form_Responses[[#This Row],[69]],OFFSET(Dictionary!$A$3,MATCH(COLUMNS($AS$2:DI4),Dictionary!$A$4:$A$93,0),1,1,2),0)),Dictionary!$AD$3:$AE$3,0)),"")</f>
        <v>F</v>
      </c>
      <c r="DJ5" s="61" t="str">
        <f ca="1">IFERROR(INDEX(OFFSET(Dictionary!$AC$3,MATCH(COLUMNS($AS$2:DJ4),Dictionary!$AC$4:$AC$93,0),1,1,2),1,MATCH(INDEX(Dictionary!$B$3:$C$3,1,MATCH(Form_Responses[[#This Row],[70]],OFFSET(Dictionary!$A$3,MATCH(COLUMNS($AS$2:DJ4),Dictionary!$A$4:$A$93,0),1,1,2),0)),Dictionary!$AD$3:$AE$3,0)),"")</f>
        <v>W</v>
      </c>
      <c r="DK5" s="61" t="str">
        <f ca="1">IFERROR(INDEX(OFFSET(Dictionary!$AC$3,MATCH(COLUMNS($AS$2:DK4),Dictionary!$AC$4:$AC$93,0),1,1,2),1,MATCH(INDEX(Dictionary!$B$3:$C$3,1,MATCH(Form_Responses[[#This Row],[71]],OFFSET(Dictionary!$A$3,MATCH(COLUMNS($AS$2:DK4),Dictionary!$A$4:$A$93,0),1,1,2),0)),Dictionary!$AD$3:$AE$3,0)),"")</f>
        <v>G</v>
      </c>
      <c r="DL5" s="61" t="str">
        <f ca="1">IFERROR(INDEX(OFFSET(Dictionary!$AC$3,MATCH(COLUMNS($AS$2:DL4),Dictionary!$AC$4:$AC$93,0),1,1,2),1,MATCH(INDEX(Dictionary!$B$3:$C$3,1,MATCH(Form_Responses[[#This Row],[72]],OFFSET(Dictionary!$A$3,MATCH(COLUMNS($AS$2:DL4),Dictionary!$A$4:$A$93,0),1,1,2),0)),Dictionary!$AD$3:$AE$3,0)),"")</f>
        <v>T</v>
      </c>
      <c r="DM5" s="61" t="str">
        <f ca="1">IFERROR(INDEX(OFFSET(Dictionary!$AC$3,MATCH(COLUMNS($AS$2:DM4),Dictionary!$AC$4:$AC$93,0),1,1,2),1,MATCH(INDEX(Dictionary!$B$3:$C$3,1,MATCH(Form_Responses[[#This Row],[73]],OFFSET(Dictionary!$A$3,MATCH(COLUMNS($AS$2:DM4),Dictionary!$A$4:$A$93,0),1,1,2),0)),Dictionary!$AD$3:$AE$3,0)),"")</f>
        <v>V</v>
      </c>
      <c r="DN5" s="61" t="str">
        <f ca="1">IFERROR(INDEX(OFFSET(Dictionary!$AC$3,MATCH(COLUMNS($AS$2:DN4),Dictionary!$AC$4:$AC$93,0),1,1,2),1,MATCH(INDEX(Dictionary!$B$3:$C$3,1,MATCH(Form_Responses[[#This Row],[74]],OFFSET(Dictionary!$A$3,MATCH(COLUMNS($AS$2:DN4),Dictionary!$A$4:$A$93,0),1,1,2),0)),Dictionary!$AD$3:$AE$3,0)),"")</f>
        <v>T</v>
      </c>
      <c r="DO5" s="61" t="str">
        <f ca="1">IFERROR(INDEX(OFFSET(Dictionary!$AC$3,MATCH(COLUMNS($AS$2:DO4),Dictionary!$AC$4:$AC$93,0),1,1,2),1,MATCH(INDEX(Dictionary!$B$3:$C$3,1,MATCH(Form_Responses[[#This Row],[75]],OFFSET(Dictionary!$A$3,MATCH(COLUMNS($AS$2:DO4),Dictionary!$A$4:$A$93,0),1,1,2),0)),Dictionary!$AD$3:$AE$3,0)),"")</f>
        <v>V</v>
      </c>
      <c r="DP5" s="61" t="str">
        <f ca="1">IFERROR(INDEX(OFFSET(Dictionary!$AC$3,MATCH(COLUMNS($AS$2:DP4),Dictionary!$AC$4:$AC$93,0),1,1,2),1,MATCH(INDEX(Dictionary!$B$3:$C$3,1,MATCH(Form_Responses[[#This Row],[76]],OFFSET(Dictionary!$A$3,MATCH(COLUMNS($AS$2:DP4),Dictionary!$A$4:$A$93,0),1,1,2),0)),Dictionary!$AD$3:$AE$3,0)),"")</f>
        <v>S</v>
      </c>
      <c r="DQ5" s="61" t="str">
        <f ca="1">IFERROR(INDEX(OFFSET(Dictionary!$AC$3,MATCH(COLUMNS($AS$2:DQ4),Dictionary!$AC$4:$AC$93,0),1,1,2),1,MATCH(INDEX(Dictionary!$B$3:$C$3,1,MATCH(Form_Responses[[#This Row],[77]],OFFSET(Dictionary!$A$3,MATCH(COLUMNS($AS$2:DQ4),Dictionary!$A$4:$A$93,0),1,1,2),0)),Dictionary!$AD$3:$AE$3,0)),"")</f>
        <v>R</v>
      </c>
      <c r="DR5" s="61" t="str">
        <f ca="1">IFERROR(INDEX(OFFSET(Dictionary!$AC$3,MATCH(COLUMNS($AS$2:DR4),Dictionary!$AC$4:$AC$93,0),1,1,2),1,MATCH(INDEX(Dictionary!$B$3:$C$3,1,MATCH(Form_Responses[[#This Row],[78]],OFFSET(Dictionary!$A$3,MATCH(COLUMNS($AS$2:DR4),Dictionary!$A$4:$A$93,0),1,1,2),0)),Dictionary!$AD$3:$AE$3,0)),"")</f>
        <v>E</v>
      </c>
      <c r="DS5" s="61" t="str">
        <f ca="1">IFERROR(INDEX(OFFSET(Dictionary!$AC$3,MATCH(COLUMNS($AS$2:DS4),Dictionary!$AC$4:$AC$93,0),1,1,2),1,MATCH(INDEX(Dictionary!$B$3:$C$3,1,MATCH(Form_Responses[[#This Row],[79]],OFFSET(Dictionary!$A$3,MATCH(COLUMNS($AS$2:DS4),Dictionary!$A$4:$A$93,0),1,1,2),0)),Dictionary!$AD$3:$AE$3,0)),"")</f>
        <v>F</v>
      </c>
      <c r="DT5" s="61" t="str">
        <f ca="1">IFERROR(INDEX(OFFSET(Dictionary!$AC$3,MATCH(COLUMNS($AS$2:DT4),Dictionary!$AC$4:$AC$93,0),1,1,2),1,MATCH(INDEX(Dictionary!$B$3:$C$3,1,MATCH(Form_Responses[[#This Row],[80]],OFFSET(Dictionary!$A$3,MATCH(COLUMNS($AS$2:DT4),Dictionary!$A$4:$A$93,0),1,1,2),0)),Dictionary!$AD$3:$AE$3,0)),"")</f>
        <v>W</v>
      </c>
      <c r="DU5" s="61" t="str">
        <f ca="1">IFERROR(INDEX(OFFSET(Dictionary!$AC$3,MATCH(COLUMNS($AS$2:DU4),Dictionary!$AC$4:$AC$93,0),1,1,2),1,MATCH(INDEX(Dictionary!$B$3:$C$3,1,MATCH(Form_Responses[[#This Row],[81]],OFFSET(Dictionary!$A$3,MATCH(COLUMNS($AS$2:DU4),Dictionary!$A$4:$A$93,0),1,1,2),0)),Dictionary!$AD$3:$AE$3,0)),"")</f>
        <v>G</v>
      </c>
      <c r="DV5" s="61" t="str">
        <f ca="1">IFERROR(INDEX(OFFSET(Dictionary!$AC$3,MATCH(COLUMNS($AS$2:DV4),Dictionary!$AC$4:$AC$93,0),1,1,2),1,MATCH(INDEX(Dictionary!$B$3:$C$3,1,MATCH(Form_Responses[[#This Row],[82]],OFFSET(Dictionary!$A$3,MATCH(COLUMNS($AS$2:DV4),Dictionary!$A$4:$A$93,0),1,1,2),0)),Dictionary!$AD$3:$AE$3,0)),"")</f>
        <v>I</v>
      </c>
      <c r="DW5" s="61" t="str">
        <f ca="1">IFERROR(INDEX(OFFSET(Dictionary!$AC$3,MATCH(COLUMNS($AS$2:DW4),Dictionary!$AC$4:$AC$93,0),1,1,2),1,MATCH(INDEX(Dictionary!$B$3:$C$3,1,MATCH(Form_Responses[[#This Row],[83]],OFFSET(Dictionary!$A$3,MATCH(COLUMNS($AS$2:DW4),Dictionary!$A$4:$A$93,0),1,1,2),0)),Dictionary!$AD$3:$AE$3,0)),"")</f>
        <v>T</v>
      </c>
      <c r="DX5" s="61" t="str">
        <f ca="1">IFERROR(INDEX(OFFSET(Dictionary!$AC$3,MATCH(COLUMNS($AS$2:DX4),Dictionary!$AC$4:$AC$93,0),1,1,2),1,MATCH(INDEX(Dictionary!$B$3:$C$3,1,MATCH(Form_Responses[[#This Row],[84]],OFFSET(Dictionary!$A$3,MATCH(COLUMNS($AS$2:DX4),Dictionary!$A$4:$A$93,0),1,1,2),0)),Dictionary!$AD$3:$AE$3,0)),"")</f>
        <v>T</v>
      </c>
      <c r="DY5" s="61" t="str">
        <f ca="1">IFERROR(INDEX(OFFSET(Dictionary!$AC$3,MATCH(COLUMNS($AS$2:DY4),Dictionary!$AC$4:$AC$93,0),1,1,2),1,MATCH(INDEX(Dictionary!$B$3:$C$3,1,MATCH(Form_Responses[[#This Row],[85]],OFFSET(Dictionary!$A$3,MATCH(COLUMNS($AS$2:DY4),Dictionary!$A$4:$A$93,0),1,1,2),0)),Dictionary!$AD$3:$AE$3,0)),"")</f>
        <v>V</v>
      </c>
      <c r="DZ5" s="61" t="str">
        <f ca="1">IFERROR(INDEX(OFFSET(Dictionary!$AC$3,MATCH(COLUMNS($AS$2:DZ4),Dictionary!$AC$4:$AC$93,0),1,1,2),1,MATCH(INDEX(Dictionary!$B$3:$C$3,1,MATCH(Form_Responses[[#This Row],[86]],OFFSET(Dictionary!$A$3,MATCH(COLUMNS($AS$2:DZ4),Dictionary!$A$4:$A$93,0),1,1,2),0)),Dictionary!$AD$3:$AE$3,0)),"")</f>
        <v>R</v>
      </c>
      <c r="EA5" s="61" t="str">
        <f ca="1">IFERROR(INDEX(OFFSET(Dictionary!$AC$3,MATCH(COLUMNS($AS$2:EA4),Dictionary!$AC$4:$AC$93,0),1,1,2),1,MATCH(INDEX(Dictionary!$B$3:$C$3,1,MATCH(Form_Responses[[#This Row],[87]],OFFSET(Dictionary!$A$3,MATCH(COLUMNS($AS$2:EA4),Dictionary!$A$4:$A$93,0),1,1,2),0)),Dictionary!$AD$3:$AE$3,0)),"")</f>
        <v>D</v>
      </c>
      <c r="EB5" s="61" t="str">
        <f ca="1">IFERROR(INDEX(OFFSET(Dictionary!$AC$3,MATCH(COLUMNS($AS$2:EB4),Dictionary!$AC$4:$AC$93,0),1,1,2),1,MATCH(INDEX(Dictionary!$B$3:$C$3,1,MATCH(Form_Responses[[#This Row],[88]],OFFSET(Dictionary!$A$3,MATCH(COLUMNS($AS$2:EB4),Dictionary!$A$4:$A$93,0),1,1,2),0)),Dictionary!$AD$3:$AE$3,0)),"")</f>
        <v>C</v>
      </c>
      <c r="EC5" s="61" t="str">
        <f ca="1">IFERROR(INDEX(OFFSET(Dictionary!$AC$3,MATCH(COLUMNS($AS$2:EC4),Dictionary!$AC$4:$AC$93,0),1,1,2),1,MATCH(INDEX(Dictionary!$B$3:$C$3,1,MATCH(Form_Responses[[#This Row],[89]],OFFSET(Dictionary!$A$3,MATCH(COLUMNS($AS$2:EC4),Dictionary!$A$4:$A$93,0),1,1,2),0)),Dictionary!$AD$3:$AE$3,0)),"")</f>
        <v>E</v>
      </c>
      <c r="ED5" s="61" t="str">
        <f ca="1">IFERROR(INDEX(OFFSET(Dictionary!$AC$3,MATCH(COLUMNS($AS$2:ED4),Dictionary!$AC$4:$AC$93,0),1,1,2),1,MATCH(INDEX(Dictionary!$B$3:$C$3,1,MATCH(Form_Responses[[#This Row],[90]],OFFSET(Dictionary!$A$3,MATCH(COLUMNS($AS$2:ED4),Dictionary!$A$4:$A$93,0),1,1,2),0)),Dictionary!$AD$3:$AE$3,0)),"")</f>
        <v>N</v>
      </c>
    </row>
    <row r="6" spans="1:134" ht="240" x14ac:dyDescent="0.25">
      <c r="A6" s="164">
        <v>4</v>
      </c>
      <c r="B6" s="61" t="s">
        <v>874</v>
      </c>
      <c r="C6" s="61" t="s">
        <v>864</v>
      </c>
      <c r="D6" s="59" t="s">
        <v>792</v>
      </c>
      <c r="E6" s="59" cm="1">
        <f t="array" aca="1" ref="E6" ca="1">COUNTIF(OFFSET($AS$2,MATCH(Data_Base_Response[[#This Row],[Nama]:[Nama]],Data_Base_Response[[Nama]:[Nama]],0),0,1,90),Data_Base_Response[[#Headers],[A]])</f>
        <v>4</v>
      </c>
      <c r="F6" s="59" cm="1">
        <f t="array" aca="1" ref="F6" ca="1">COUNTIF(OFFSET($AS$2,MATCH(Data_Base_Response[[#This Row],[Nama]:[Nama]],Data_Base_Response[[Nama]:[Nama]],0),0,1,90),Data_Base_Response[[#Headers],[N]])</f>
        <v>6</v>
      </c>
      <c r="G6" s="59" cm="1">
        <f t="array" aca="1" ref="G6" ca="1">COUNTIF(OFFSET($AS$2,MATCH(Data_Base_Response[[#This Row],[Nama]:[Nama]],Data_Base_Response[[Nama]:[Nama]],0),0,1,90),Data_Base_Response[[#Headers],[G]])</f>
        <v>4</v>
      </c>
      <c r="H6" s="59" cm="1">
        <f t="array" aca="1" ref="H6" ca="1">COUNTIF(OFFSET($AS$2,MATCH(Data_Base_Response[[#This Row],[Nama]:[Nama]],Data_Base_Response[[Nama]:[Nama]],0),0,1,90),Data_Base_Response[[#Headers],[C]])</f>
        <v>5</v>
      </c>
      <c r="I6" s="59" cm="1">
        <f t="array" aca="1" ref="I6" ca="1">COUNTIF(OFFSET($AS$2,MATCH(Data_Base_Response[[#This Row],[Nama]:[Nama]],Data_Base_Response[[Nama]:[Nama]],0),0,1,90),Data_Base_Response[[#Headers],[D]])</f>
        <v>6</v>
      </c>
      <c r="J6" s="59" cm="1">
        <f t="array" aca="1" ref="J6" ca="1">COUNTIF(OFFSET($AS$2,MATCH(Data_Base_Response[[#This Row],[Nama]:[Nama]],Data_Base_Response[[Nama]:[Nama]],0),0,1,90),Data_Base_Response[[#Headers],[R]])</f>
        <v>4</v>
      </c>
      <c r="K6" s="59" cm="1">
        <f t="array" aca="1" ref="K6" ca="1">COUNTIF(OFFSET($AS$2,MATCH(Data_Base_Response[[#This Row],[Nama]:[Nama]],Data_Base_Response[[Nama]:[Nama]],0),0,1,90),Data_Base_Response[[#Headers],[T]])</f>
        <v>4</v>
      </c>
      <c r="L6" s="59" cm="1">
        <f t="array" aca="1" ref="L6" ca="1">COUNTIF(OFFSET($AS$2,MATCH(Data_Base_Response[[#This Row],[Nama]:[Nama]],Data_Base_Response[[Nama]:[Nama]],0),0,1,90),Data_Base_Response[[#Headers],[V]])</f>
        <v>5</v>
      </c>
      <c r="M6" s="59" cm="1">
        <f t="array" aca="1" ref="M6" ca="1">COUNTIF(OFFSET($AS$2,MATCH(Data_Base_Response[[#This Row],[Nama]:[Nama]],Data_Base_Response[[Nama]:[Nama]],0),0,1,90),Data_Base_Response[[#Headers],[W]])</f>
        <v>4</v>
      </c>
      <c r="N6" s="59" cm="1">
        <f t="array" aca="1" ref="N6" ca="1">COUNTIF(OFFSET($AS$2,MATCH(Data_Base_Response[[#This Row],[Nama]:[Nama]],Data_Base_Response[[Nama]:[Nama]],0),0,1,90),Data_Base_Response[[#Headers],[F]])</f>
        <v>4</v>
      </c>
      <c r="O6" s="59" cm="1">
        <f t="array" aca="1" ref="O6" ca="1">COUNTIF(OFFSET($AS$2,MATCH(Data_Base_Response[[#This Row],[Nama]:[Nama]],Data_Base_Response[[Nama]:[Nama]],0),0,1,90),Data_Base_Response[[#Headers],[L]])</f>
        <v>0</v>
      </c>
      <c r="P6" s="59" cm="1">
        <f t="array" aca="1" ref="P6" ca="1">COUNTIF(OFFSET($AS$2,MATCH(Data_Base_Response[[#This Row],[Nama]:[Nama]],Data_Base_Response[[Nama]:[Nama]],0),0,1,90),Data_Base_Response[[#Headers],[P]])</f>
        <v>3</v>
      </c>
      <c r="Q6" s="59" cm="1">
        <f t="array" aca="1" ref="Q6" ca="1">COUNTIF(OFFSET($AS$2,MATCH(Data_Base_Response[[#This Row],[Nama]:[Nama]],Data_Base_Response[[Nama]:[Nama]],0),0,1,90),Data_Base_Response[[#Headers],[I]])</f>
        <v>2</v>
      </c>
      <c r="R6" s="59" cm="1">
        <f t="array" aca="1" ref="R6" ca="1">COUNTIF(OFFSET($AS$2,MATCH(Data_Base_Response[[#This Row],[Nama]:[Nama]],Data_Base_Response[[Nama]:[Nama]],0),0,1,90),Data_Base_Response[[#Headers],[S]])</f>
        <v>5</v>
      </c>
      <c r="S6" s="59" cm="1">
        <f t="array" aca="1" ref="S6" ca="1">COUNTIF(OFFSET($AS$2,MATCH(Data_Base_Response[[#This Row],[Nama]:[Nama]],Data_Base_Response[[Nama]:[Nama]],0),0,1,90),Data_Base_Response[[#Headers],[B]])</f>
        <v>5</v>
      </c>
      <c r="T6" s="59" cm="1">
        <f t="array" aca="1" ref="T6" ca="1">COUNTIF(OFFSET($AS$2,MATCH(Data_Base_Response[[#This Row],[Nama]:[Nama]],Data_Base_Response[[Nama]:[Nama]],0),0,1,90),Data_Base_Response[[#Headers],[O]])</f>
        <v>4</v>
      </c>
      <c r="U6" s="59" cm="1">
        <f t="array" aca="1" ref="U6" ca="1">COUNTIF(OFFSET($AS$2,MATCH(Data_Base_Response[[#This Row],[Nama]:[Nama]],Data_Base_Response[[Nama]:[Nama]],0),0,1,90),Data_Base_Response[[#Headers],[X]])</f>
        <v>3</v>
      </c>
      <c r="V6" s="59" cm="1">
        <f t="array" aca="1" ref="V6" ca="1">COUNTIF(OFFSET($AS$2,MATCH(Data_Base_Response[[#This Row],[Nama]:[Nama]],Data_Base_Response[[Nama]:[Nama]],0),0,1,90),Data_Base_Response[[#Headers],[E]])</f>
        <v>4</v>
      </c>
      <c r="W6" s="59" cm="1">
        <f t="array" aca="1" ref="W6" ca="1">COUNTIF(OFFSET($AS$2,MATCH(Data_Base_Response[[#This Row],[Nama]:[Nama]],Data_Base_Response[[Nama]:[Nama]],0),0,1,90),Data_Base_Response[[#Headers],[K]])</f>
        <v>5</v>
      </c>
      <c r="X6" s="59" cm="1">
        <f t="array" aca="1" ref="X6" ca="1">COUNTIF(OFFSET($AS$2,MATCH(Data_Base_Response[[#This Row],[Nama]:[Nama]],Data_Base_Response[[Nama]:[Nama]],0),0,1,90),Data_Base_Response[[#Headers],[Z]])</f>
        <v>6</v>
      </c>
      <c r="Y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6" s="60" t="str">
        <f ca="1">INDEX(OFFSET(Dictionary!$AJ$3,MATCH(I$2,Dictionary!$AG$4:$AG$84,0),0,COUNTIF(Dictionary!$AG$4:$AG$84,I$2),1),MATCH(Data_Base_Response[[#This Row],[D]],OFFSET(Dictionary!$AH$3,MATCH(I$2,Dictionary!$AG$4:$AG$84,0),0,COUNTIF(Dictionary!$AG$4:$AG$84,I$2),1),1))</f>
        <v xml:space="preserve">Tertarik untuk menangani sendiri detail   </v>
      </c>
      <c r="AD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 s="60" t="str">
        <f ca="1">INDEX(OFFSET(Dictionary!$AJ$3,MATCH(M$2,Dictionary!$AG$4:$AG$84,0),0,COUNTIF(Dictionary!$AG$4:$AG$84,M$2),1),MATCH(Data_Base_Response[[#This Row],[W]],OFFSET(Dictionary!$AH$3,MATCH(M$2,Dictionary!$AG$4:$AG$84,0),0,COUNTIF(Dictionary!$AG$4:$AG$84,M$2),1),1))</f>
        <v xml:space="preserve">Perlu pengarahan awal dan tolok ukur keberhasilan   </v>
      </c>
      <c r="AH6" s="60" t="str">
        <f ca="1">INDEX(OFFSET(Dictionary!$AJ$3,MATCH(N$2,Dictionary!$AG$4:$AG$84,0),0,COUNTIF(Dictionary!$AG$4:$AG$84,N$2),1),MATCH(Data_Base_Response[[#This Row],[F]],OFFSET(Dictionary!$AH$3,MATCH(N$2,Dictionary!$AG$4:$AG$84,0),0,COUNTIF(Dictionary!$AG$4:$AG$84,N$2),1),1))</f>
        <v xml:space="preserve">Loyal pada Perusahaan   </v>
      </c>
      <c r="AI6"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6"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 s="60" t="str">
        <f ca="1">INDEX(OFFSET(Dictionary!$AJ$3,MATCH(Q$2,Dictionary!$AG$4:$AG$84,0),0,COUNTIF(Dictionary!$AG$4:$AG$84,Q$2),1),MATCH(Data_Base_Response[[#This Row],[I]],OFFSET(Dictionary!$AH$3,MATCH(Q$2,Dictionary!$AG$4:$AG$84,0),0,COUNTIF(Dictionary!$AG$4:$AG$84,Q$2),1),1))</f>
        <v xml:space="preserve">Enggan mengambil keputusan   </v>
      </c>
      <c r="AL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6"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 s="61" t="str">
        <f ca="1">IFERROR(INDEX(OFFSET(Dictionary!$AC$3,MATCH(COLUMNS($AS$2:AS5),Dictionary!$AC$4:$AC$93,0),1,1,2),1,MATCH(INDEX(Dictionary!$B$3:$C$3,1,MATCH(Form_Responses[[#This Row],[1]],OFFSET(Dictionary!$A$3,MATCH(COLUMNS($AS$2:AS5),Dictionary!$A$4:$A$93,0),1,1,2),0)),Dictionary!$AD$3:$AE$3,0)),"")</f>
        <v>E</v>
      </c>
      <c r="AT6" s="61" t="str">
        <f ca="1">IFERROR(INDEX(OFFSET(Dictionary!$AC$3,MATCH(COLUMNS($AS$2:AT$2),Dictionary!$AC$4:$AC$93,0),1,1,2),1,MATCH(INDEX(Dictionary!$B$3:$C$3,1,MATCH(Form_Responses[[#This Row],[2]],OFFSET(Dictionary!$A$3,MATCH(COLUMNS($AS$2:AT5),Dictionary!$A$4:$A$93,0),1,1,2),0)),Dictionary!$AD$3:$AE$3,0)),"")</f>
        <v>N</v>
      </c>
      <c r="AU6" s="61" t="str">
        <f ca="1">IFERROR(INDEX(OFFSET(Dictionary!$AC$3,MATCH(COLUMNS($AS$2:AU5),Dictionary!$AC$4:$AC$93,0),1,1,2),1,MATCH(INDEX(Dictionary!$B$3:$C$3,1,MATCH(Form_Responses[[#This Row],[3]],OFFSET(Dictionary!$A$3,MATCH(COLUMNS($AS$2:AU5),Dictionary!$A$4:$A$93,0),1,1,2),0)),Dictionary!$AD$3:$AE$3,0)),"")</f>
        <v>A</v>
      </c>
      <c r="AV6" s="61" t="str">
        <f ca="1">IFERROR(INDEX(OFFSET(Dictionary!$AC$3,MATCH(COLUMNS($AS$2:AV5),Dictionary!$AC$4:$AC$93,0),1,1,2),1,MATCH(INDEX(Dictionary!$B$3:$C$3,1,MATCH(Form_Responses[[#This Row],[4]],OFFSET(Dictionary!$A$3,MATCH(COLUMNS($AS$2:AV5),Dictionary!$A$4:$A$93,0),1,1,2),0)),Dictionary!$AD$3:$AE$3,0)),"")</f>
        <v>P</v>
      </c>
      <c r="AW6" s="61" t="str">
        <f ca="1">IFERROR(INDEX(OFFSET(Dictionary!$AC$3,MATCH(COLUMNS($AS$2:AW5),Dictionary!$AC$4:$AC$93,0),1,1,2),1,MATCH(INDEX(Dictionary!$B$3:$C$3,1,MATCH(Form_Responses[[#This Row],[5]],OFFSET(Dictionary!$A$3,MATCH(COLUMNS($AS$2:AW5),Dictionary!$A$4:$A$93,0),1,1,2),0)),Dictionary!$AD$3:$AE$3,0)),"")</f>
        <v>B</v>
      </c>
      <c r="AX6" s="61" t="str">
        <f ca="1">IFERROR(INDEX(OFFSET(Dictionary!$AC$3,MATCH(COLUMNS($AS$2:AX5),Dictionary!$AC$4:$AC$93,0),1,1,2),1,MATCH(INDEX(Dictionary!$B$3:$C$3,1,MATCH(Form_Responses[[#This Row],[6]],OFFSET(Dictionary!$A$3,MATCH(COLUMNS($AS$2:AX5),Dictionary!$A$4:$A$93,0),1,1,2),0)),Dictionary!$AD$3:$AE$3,0)),"")</f>
        <v>B</v>
      </c>
      <c r="AY6" s="61" t="str">
        <f ca="1">IFERROR(INDEX(OFFSET(Dictionary!$AC$3,MATCH(COLUMNS($AS$2:AY5),Dictionary!$AC$4:$AC$93,0),1,1,2),1,MATCH(INDEX(Dictionary!$B$3:$C$3,1,MATCH(Form_Responses[[#This Row],[7]],OFFSET(Dictionary!$A$3,MATCH(COLUMNS($AS$2:AY5),Dictionary!$A$4:$A$93,0),1,1,2),0)),Dictionary!$AD$3:$AE$3,0)),"")</f>
        <v>Z</v>
      </c>
      <c r="AZ6" s="61" t="str">
        <f ca="1">IFERROR(INDEX(OFFSET(Dictionary!$AC$3,MATCH(COLUMNS($AS$2:AZ$2),Dictionary!$AC$4:$AC$93,0),1,1,2),1,MATCH(INDEX(Dictionary!$B$3:$C$3,1,MATCH(Form_Responses[[#This Row],[8]],OFFSET(Dictionary!$A$3,MATCH(COLUMNS($AS$2:AZ5),Dictionary!$A$4:$A$93,0),1,1,2),0)),Dictionary!$AD$3:$AE$3,0)),"")</f>
        <v>Z</v>
      </c>
      <c r="BA6" s="61" t="str">
        <f ca="1">IFERROR(INDEX(OFFSET(Dictionary!$AC$3,MATCH(COLUMNS($AS$2:BA5),Dictionary!$AC$4:$AC$93,0),1,1,2),1,MATCH(INDEX(Dictionary!$B$3:$C$3,1,MATCH(Form_Responses[[#This Row],[9]],OFFSET(Dictionary!$A$3,MATCH(COLUMNS($AS$2:BA5),Dictionary!$A$4:$A$93,0),1,1,2),0)),Dictionary!$AD$3:$AE$3,0)),"")</f>
        <v>K</v>
      </c>
      <c r="BB6" s="61" t="str">
        <f ca="1">IFERROR(INDEX(OFFSET(Dictionary!$AC$3,MATCH(COLUMNS($AS$2:BB5),Dictionary!$AC$4:$AC$93,0),1,1,2),1,MATCH(INDEX(Dictionary!$B$3:$C$3,1,MATCH(Form_Responses[[#This Row],[10]],OFFSET(Dictionary!$A$3,MATCH(COLUMNS($AS$2:BB5),Dictionary!$A$4:$A$93,0),1,1,2),0)),Dictionary!$AD$3:$AE$3,0)),"")</f>
        <v>W</v>
      </c>
      <c r="BC6" s="61" t="str">
        <f ca="1">IFERROR(INDEX(OFFSET(Dictionary!$AC$3,MATCH(COLUMNS($AS$2:BC5),Dictionary!$AC$4:$AC$93,0),1,1,2),1,MATCH(INDEX(Dictionary!$B$3:$C$3,1,MATCH(Form_Responses[[#This Row],[11]],OFFSET(Dictionary!$A$3,MATCH(COLUMNS($AS$2:BC5),Dictionary!$A$4:$A$93,0),1,1,2),0)),Dictionary!$AD$3:$AE$3,0)),"")</f>
        <v>C</v>
      </c>
      <c r="BD6" s="61" t="str">
        <f ca="1">IFERROR(INDEX(OFFSET(Dictionary!$AC$3,MATCH(COLUMNS($AS$2:BD5),Dictionary!$AC$4:$AC$93,0),1,1,2),1,MATCH(INDEX(Dictionary!$B$3:$C$3,1,MATCH(Form_Responses[[#This Row],[12]],OFFSET(Dictionary!$A$3,MATCH(COLUMNS($AS$2:BD5),Dictionary!$A$4:$A$93,0),1,1,2),0)),Dictionary!$AD$3:$AE$3,0)),"")</f>
        <v>E</v>
      </c>
      <c r="BE6" s="61" t="str">
        <f ca="1">IFERROR(INDEX(OFFSET(Dictionary!$AC$3,MATCH(COLUMNS($AS$2:BE5),Dictionary!$AC$4:$AC$93,0),1,1,2),1,MATCH(INDEX(Dictionary!$B$3:$C$3,1,MATCH(Form_Responses[[#This Row],[13]],OFFSET(Dictionary!$A$3,MATCH(COLUMNS($AS$2:BE5),Dictionary!$A$4:$A$93,0),1,1,2),0)),Dictionary!$AD$3:$AE$3,0)),"")</f>
        <v>N</v>
      </c>
      <c r="BF6" s="61" t="str">
        <f ca="1">IFERROR(INDEX(OFFSET(Dictionary!$AC$3,MATCH(COLUMNS($AS$2:BF5),Dictionary!$AC$4:$AC$93,0),1,1,2),1,MATCH(INDEX(Dictionary!$B$3:$C$3,1,MATCH(Form_Responses[[#This Row],[14]],OFFSET(Dictionary!$A$3,MATCH(COLUMNS($AS$2:BF5),Dictionary!$A$4:$A$93,0),1,1,2),0)),Dictionary!$AD$3:$AE$3,0)),"")</f>
        <v>A</v>
      </c>
      <c r="BG6" s="61" t="str">
        <f ca="1">IFERROR(INDEX(OFFSET(Dictionary!$AC$3,MATCH(COLUMNS($AS$2:BG5),Dictionary!$AC$4:$AC$93,0),1,1,2),1,MATCH(INDEX(Dictionary!$B$3:$C$3,1,MATCH(Form_Responses[[#This Row],[15]],OFFSET(Dictionary!$A$3,MATCH(COLUMNS($AS$2:BG5),Dictionary!$A$4:$A$93,0),1,1,2),0)),Dictionary!$AD$3:$AE$3,0)),"")</f>
        <v>P</v>
      </c>
      <c r="BH6" s="61" t="str">
        <f ca="1">IFERROR(INDEX(OFFSET(Dictionary!$AC$3,MATCH(COLUMNS($AS$2:BH5),Dictionary!$AC$4:$AC$93,0),1,1,2),1,MATCH(INDEX(Dictionary!$B$3:$C$3,1,MATCH(Form_Responses[[#This Row],[16]],OFFSET(Dictionary!$A$3,MATCH(COLUMNS($AS$2:BH5),Dictionary!$A$4:$A$93,0),1,1,2),0)),Dictionary!$AD$3:$AE$3,0)),"")</f>
        <v>O</v>
      </c>
      <c r="BI6" s="61" t="str">
        <f ca="1">IFERROR(INDEX(OFFSET(Dictionary!$AC$3,MATCH(COLUMNS($AS$2:BI5),Dictionary!$AC$4:$AC$93,0),1,1,2),1,MATCH(INDEX(Dictionary!$B$3:$C$3,1,MATCH(Form_Responses[[#This Row],[17]],OFFSET(Dictionary!$A$3,MATCH(COLUMNS($AS$2:BI5),Dictionary!$A$4:$A$93,0),1,1,2),0)),Dictionary!$AD$3:$AE$3,0)),"")</f>
        <v>B</v>
      </c>
      <c r="BJ6" s="61" t="str">
        <f ca="1">IFERROR(INDEX(OFFSET(Dictionary!$AC$3,MATCH(COLUMNS($AS$2:BJ5),Dictionary!$AC$4:$AC$93,0),1,1,2),1,MATCH(INDEX(Dictionary!$B$3:$C$3,1,MATCH(Form_Responses[[#This Row],[18]],OFFSET(Dictionary!$A$3,MATCH(COLUMNS($AS$2:BJ5),Dictionary!$A$4:$A$93,0),1,1,2),0)),Dictionary!$AD$3:$AE$3,0)),"")</f>
        <v>O</v>
      </c>
      <c r="BK6" s="61" t="str">
        <f ca="1">IFERROR(INDEX(OFFSET(Dictionary!$AC$3,MATCH(COLUMNS($AS$2:BK5),Dictionary!$AC$4:$AC$93,0),1,1,2),1,MATCH(INDEX(Dictionary!$B$3:$C$3,1,MATCH(Form_Responses[[#This Row],[19]],OFFSET(Dictionary!$A$3,MATCH(COLUMNS($AS$2:BK5),Dictionary!$A$4:$A$93,0),1,1,2),0)),Dictionary!$AD$3:$AE$3,0)),"")</f>
        <v>Z</v>
      </c>
      <c r="BL6" s="61" t="str">
        <f ca="1">IFERROR(INDEX(OFFSET(Dictionary!$AC$3,MATCH(COLUMNS($AS$2:BL5),Dictionary!$AC$4:$AC$93,0),1,1,2),1,MATCH(INDEX(Dictionary!$B$3:$C$3,1,MATCH(Form_Responses[[#This Row],[20]],OFFSET(Dictionary!$A$3,MATCH(COLUMNS($AS$2:BL5),Dictionary!$A$4:$A$93,0),1,1,2),0)),Dictionary!$AD$3:$AE$3,0)),"")</f>
        <v>K</v>
      </c>
      <c r="BM6" s="61" t="str">
        <f ca="1">IFERROR(INDEX(OFFSET(Dictionary!$AC$3,MATCH(COLUMNS($AS$2:BM5),Dictionary!$AC$4:$AC$93,0),1,1,2),1,MATCH(INDEX(Dictionary!$B$3:$C$3,1,MATCH(Form_Responses[[#This Row],[21]],OFFSET(Dictionary!$A$3,MATCH(COLUMNS($AS$2:BM5),Dictionary!$A$4:$A$93,0),1,1,2),0)),Dictionary!$AD$3:$AE$3,0)),"")</f>
        <v>D</v>
      </c>
      <c r="BN6" s="61" t="str">
        <f ca="1">IFERROR(INDEX(OFFSET(Dictionary!$AC$3,MATCH(COLUMNS($AS$2:BN5),Dictionary!$AC$4:$AC$93,0),1,1,2),1,MATCH(INDEX(Dictionary!$B$3:$C$3,1,MATCH(Form_Responses[[#This Row],[22]],OFFSET(Dictionary!$A$3,MATCH(COLUMNS($AS$2:BN5),Dictionary!$A$4:$A$93,0),1,1,2),0)),Dictionary!$AD$3:$AE$3,0)),"")</f>
        <v>C</v>
      </c>
      <c r="BO6" s="61" t="str">
        <f ca="1">IFERROR(INDEX(OFFSET(Dictionary!$AC$3,MATCH(COLUMNS($AS$2:BO5),Dictionary!$AC$4:$AC$93,0),1,1,2),1,MATCH(INDEX(Dictionary!$B$3:$C$3,1,MATCH(Form_Responses[[#This Row],[23]],OFFSET(Dictionary!$A$3,MATCH(COLUMNS($AS$2:BO5),Dictionary!$A$4:$A$93,0),1,1,2),0)),Dictionary!$AD$3:$AE$3,0)),"")</f>
        <v>E</v>
      </c>
      <c r="BP6" s="61" t="str">
        <f ca="1">IFERROR(INDEX(OFFSET(Dictionary!$AC$3,MATCH(COLUMNS($AS$2:BP5),Dictionary!$AC$4:$AC$93,0),1,1,2),1,MATCH(INDEX(Dictionary!$B$3:$C$3,1,MATCH(Form_Responses[[#This Row],[24]],OFFSET(Dictionary!$A$3,MATCH(COLUMNS($AS$2:BP5),Dictionary!$A$4:$A$93,0),1,1,2),0)),Dictionary!$AD$3:$AE$3,0)),"")</f>
        <v>X</v>
      </c>
      <c r="BQ6" s="61" t="str">
        <f ca="1">IFERROR(INDEX(OFFSET(Dictionary!$AC$3,MATCH(COLUMNS($AS$2:BQ5),Dictionary!$AC$4:$AC$93,0),1,1,2),1,MATCH(INDEX(Dictionary!$B$3:$C$3,1,MATCH(Form_Responses[[#This Row],[25]],OFFSET(Dictionary!$A$3,MATCH(COLUMNS($AS$2:BQ5),Dictionary!$A$4:$A$93,0),1,1,2),0)),Dictionary!$AD$3:$AE$3,0)),"")</f>
        <v>A</v>
      </c>
      <c r="BR6" s="61" t="str">
        <f ca="1">IFERROR(INDEX(OFFSET(Dictionary!$AC$3,MATCH(COLUMNS($AS$2:BR5),Dictionary!$AC$4:$AC$93,0),1,1,2),1,MATCH(INDEX(Dictionary!$B$3:$C$3,1,MATCH(Form_Responses[[#This Row],[26]],OFFSET(Dictionary!$A$3,MATCH(COLUMNS($AS$2:BR5),Dictionary!$A$4:$A$93,0),1,1,2),0)),Dictionary!$AD$3:$AE$3,0)),"")</f>
        <v>O</v>
      </c>
      <c r="BS6" s="61" t="str">
        <f ca="1">IFERROR(INDEX(OFFSET(Dictionary!$AC$3,MATCH(COLUMNS($AS$2:BS5),Dictionary!$AC$4:$AC$93,0),1,1,2),1,MATCH(INDEX(Dictionary!$B$3:$C$3,1,MATCH(Form_Responses[[#This Row],[27]],OFFSET(Dictionary!$A$3,MATCH(COLUMNS($AS$2:BS5),Dictionary!$A$4:$A$93,0),1,1,2),0)),Dictionary!$AD$3:$AE$3,0)),"")</f>
        <v>X</v>
      </c>
      <c r="BT6" s="61" t="str">
        <f ca="1">IFERROR(INDEX(OFFSET(Dictionary!$AC$3,MATCH(COLUMNS($AS$2:BT5),Dictionary!$AC$4:$AC$93,0),1,1,2),1,MATCH(INDEX(Dictionary!$B$3:$C$3,1,MATCH(Form_Responses[[#This Row],[28]],OFFSET(Dictionary!$A$3,MATCH(COLUMNS($AS$2:BT5),Dictionary!$A$4:$A$93,0),1,1,2),0)),Dictionary!$AD$3:$AE$3,0)),"")</f>
        <v>K</v>
      </c>
      <c r="BU6" s="61" t="str">
        <f ca="1">IFERROR(INDEX(OFFSET(Dictionary!$AC$3,MATCH(COLUMNS($AS$2:BU5),Dictionary!$AC$4:$AC$93,0),1,1,2),1,MATCH(INDEX(Dictionary!$B$3:$C$3,1,MATCH(Form_Responses[[#This Row],[29]],OFFSET(Dictionary!$A$3,MATCH(COLUMNS($AS$2:BU5),Dictionary!$A$4:$A$93,0),1,1,2),0)),Dictionary!$AD$3:$AE$3,0)),"")</f>
        <v>O</v>
      </c>
      <c r="BV6" s="61" t="str">
        <f ca="1">IFERROR(INDEX(OFFSET(Dictionary!$AC$3,MATCH(COLUMNS($AS$2:BV5),Dictionary!$AC$4:$AC$93,0),1,1,2),1,MATCH(INDEX(Dictionary!$B$3:$C$3,1,MATCH(Form_Responses[[#This Row],[30]],OFFSET(Dictionary!$A$3,MATCH(COLUMNS($AS$2:BV5),Dictionary!$A$4:$A$93,0),1,1,2),0)),Dictionary!$AD$3:$AE$3,0)),"")</f>
        <v>W</v>
      </c>
      <c r="BW6" s="61" t="str">
        <f ca="1">IFERROR(INDEX(OFFSET(Dictionary!$AC$3,MATCH(COLUMNS($AS$2:BW5),Dictionary!$AC$4:$AC$93,0),1,1,2),1,MATCH(INDEX(Dictionary!$B$3:$C$3,1,MATCH(Form_Responses[[#This Row],[31]],OFFSET(Dictionary!$A$3,MATCH(COLUMNS($AS$2:BW5),Dictionary!$A$4:$A$93,0),1,1,2),0)),Dictionary!$AD$3:$AE$3,0)),"")</f>
        <v>R</v>
      </c>
      <c r="BX6" s="61" t="str">
        <f ca="1">IFERROR(INDEX(OFFSET(Dictionary!$AC$3,MATCH(COLUMNS($AS$2:BX5),Dictionary!$AC$4:$AC$93,0),1,1,2),1,MATCH(INDEX(Dictionary!$B$3:$C$3,1,MATCH(Form_Responses[[#This Row],[32]],OFFSET(Dictionary!$A$3,MATCH(COLUMNS($AS$2:BX5),Dictionary!$A$4:$A$93,0),1,1,2),0)),Dictionary!$AD$3:$AE$3,0)),"")</f>
        <v>D</v>
      </c>
      <c r="BY6" s="61" t="str">
        <f ca="1">IFERROR(INDEX(OFFSET(Dictionary!$AC$3,MATCH(COLUMNS($AS$2:BY5),Dictionary!$AC$4:$AC$93,0),1,1,2),1,MATCH(INDEX(Dictionary!$B$3:$C$3,1,MATCH(Form_Responses[[#This Row],[33]],OFFSET(Dictionary!$A$3,MATCH(COLUMNS($AS$2:BY5),Dictionary!$A$4:$A$93,0),1,1,2),0)),Dictionary!$AD$3:$AE$3,0)),"")</f>
        <v>C</v>
      </c>
      <c r="BZ6" s="61" t="str">
        <f ca="1">IFERROR(INDEX(OFFSET(Dictionary!$AC$3,MATCH(COLUMNS($AS$2:BZ5),Dictionary!$AC$4:$AC$93,0),1,1,2),1,MATCH(INDEX(Dictionary!$B$3:$C$3,1,MATCH(Form_Responses[[#This Row],[34]],OFFSET(Dictionary!$A$3,MATCH(COLUMNS($AS$2:BZ5),Dictionary!$A$4:$A$93,0),1,1,2),0)),Dictionary!$AD$3:$AE$3,0)),"")</f>
        <v>T</v>
      </c>
      <c r="CA6" s="61" t="str">
        <f ca="1">IFERROR(INDEX(OFFSET(Dictionary!$AC$3,MATCH(COLUMNS($AS$2:CA5),Dictionary!$AC$4:$AC$93,0),1,1,2),1,MATCH(INDEX(Dictionary!$B$3:$C$3,1,MATCH(Form_Responses[[#This Row],[35]],OFFSET(Dictionary!$A$3,MATCH(COLUMNS($AS$2:CA5),Dictionary!$A$4:$A$93,0),1,1,2),0)),Dictionary!$AD$3:$AE$3,0)),"")</f>
        <v>B</v>
      </c>
      <c r="CB6" s="61" t="str">
        <f ca="1">IFERROR(INDEX(OFFSET(Dictionary!$AC$3,MATCH(COLUMNS($AS$2:CB5),Dictionary!$AC$4:$AC$93,0),1,1,2),1,MATCH(INDEX(Dictionary!$B$3:$C$3,1,MATCH(Form_Responses[[#This Row],[36]],OFFSET(Dictionary!$A$3,MATCH(COLUMNS($AS$2:CB5),Dictionary!$A$4:$A$93,0),1,1,2),0)),Dictionary!$AD$3:$AE$3,0)),"")</f>
        <v>A</v>
      </c>
      <c r="CC6" s="61" t="str">
        <f ca="1">IFERROR(INDEX(OFFSET(Dictionary!$AC$3,MATCH(COLUMNS($AS$2:CC5),Dictionary!$AC$4:$AC$93,0),1,1,2),1,MATCH(INDEX(Dictionary!$B$3:$C$3,1,MATCH(Form_Responses[[#This Row],[37]],OFFSET(Dictionary!$A$3,MATCH(COLUMNS($AS$2:CC5),Dictionary!$A$4:$A$93,0),1,1,2),0)),Dictionary!$AD$3:$AE$3,0)),"")</f>
        <v>Z</v>
      </c>
      <c r="CD6" s="61" t="str">
        <f ca="1">IFERROR(INDEX(OFFSET(Dictionary!$AC$3,MATCH(COLUMNS($AS$2:CD5),Dictionary!$AC$4:$AC$93,0),1,1,2),1,MATCH(INDEX(Dictionary!$B$3:$C$3,1,MATCH(Form_Responses[[#This Row],[38]],OFFSET(Dictionary!$A$3,MATCH(COLUMNS($AS$2:CD5),Dictionary!$A$4:$A$93,0),1,1,2),0)),Dictionary!$AD$3:$AE$3,0)),"")</f>
        <v>K</v>
      </c>
      <c r="CE6" s="61" t="str">
        <f ca="1">IFERROR(INDEX(OFFSET(Dictionary!$AC$3,MATCH(COLUMNS($AS$2:CE5),Dictionary!$AC$4:$AC$93,0),1,1,2),1,MATCH(INDEX(Dictionary!$B$3:$C$3,1,MATCH(Form_Responses[[#This Row],[39]],OFFSET(Dictionary!$A$3,MATCH(COLUMNS($AS$2:CE5),Dictionary!$A$4:$A$93,0),1,1,2),0)),Dictionary!$AD$3:$AE$3,0)),"")</f>
        <v>F</v>
      </c>
      <c r="CF6" s="61" t="str">
        <f ca="1">IFERROR(INDEX(OFFSET(Dictionary!$AC$3,MATCH(COLUMNS($AS$2:CF5),Dictionary!$AC$4:$AC$93,0),1,1,2),1,MATCH(INDEX(Dictionary!$B$3:$C$3,1,MATCH(Form_Responses[[#This Row],[40]],OFFSET(Dictionary!$A$3,MATCH(COLUMNS($AS$2:CF5),Dictionary!$A$4:$A$93,0),1,1,2),0)),Dictionary!$AD$3:$AE$3,0)),"")</f>
        <v>W</v>
      </c>
      <c r="CG6" s="61" t="str">
        <f ca="1">IFERROR(INDEX(OFFSET(Dictionary!$AC$3,MATCH(COLUMNS($AS$2:CG5),Dictionary!$AC$4:$AC$93,0),1,1,2),1,MATCH(INDEX(Dictionary!$B$3:$C$3,1,MATCH(Form_Responses[[#This Row],[41]],OFFSET(Dictionary!$A$3,MATCH(COLUMNS($AS$2:CG5),Dictionary!$A$4:$A$93,0),1,1,2),0)),Dictionary!$AD$3:$AE$3,0)),"")</f>
        <v>G</v>
      </c>
      <c r="CH6" s="61" t="str">
        <f ca="1">IFERROR(INDEX(OFFSET(Dictionary!$AC$3,MATCH(COLUMNS($AS$2:CH5),Dictionary!$AC$4:$AC$93,0),1,1,2),1,MATCH(INDEX(Dictionary!$B$3:$C$3,1,MATCH(Form_Responses[[#This Row],[42]],OFFSET(Dictionary!$A$3,MATCH(COLUMNS($AS$2:CH5),Dictionary!$A$4:$A$93,0),1,1,2),0)),Dictionary!$AD$3:$AE$3,0)),"")</f>
        <v>R</v>
      </c>
      <c r="CI6" s="61" t="str">
        <f ca="1">IFERROR(INDEX(OFFSET(Dictionary!$AC$3,MATCH(COLUMNS($AS$2:CI5),Dictionary!$AC$4:$AC$93,0),1,1,2),1,MATCH(INDEX(Dictionary!$B$3:$C$3,1,MATCH(Form_Responses[[#This Row],[43]],OFFSET(Dictionary!$A$3,MATCH(COLUMNS($AS$2:CI5),Dictionary!$A$4:$A$93,0),1,1,2),0)),Dictionary!$AD$3:$AE$3,0)),"")</f>
        <v>D</v>
      </c>
      <c r="CJ6" s="61" t="str">
        <f ca="1">IFERROR(INDEX(OFFSET(Dictionary!$AC$3,MATCH(COLUMNS($AS$2:CJ5),Dictionary!$AC$4:$AC$93,0),1,1,2),1,MATCH(INDEX(Dictionary!$B$3:$C$3,1,MATCH(Form_Responses[[#This Row],[44]],OFFSET(Dictionary!$A$3,MATCH(COLUMNS($AS$2:CJ5),Dictionary!$A$4:$A$93,0),1,1,2),0)),Dictionary!$AD$3:$AE$3,0)),"")</f>
        <v>T</v>
      </c>
      <c r="CK6" s="61" t="str">
        <f ca="1">IFERROR(INDEX(OFFSET(Dictionary!$AC$3,MATCH(COLUMNS($AS$2:CK5),Dictionary!$AC$4:$AC$93,0),1,1,2),1,MATCH(INDEX(Dictionary!$B$3:$C$3,1,MATCH(Form_Responses[[#This Row],[45]],OFFSET(Dictionary!$A$3,MATCH(COLUMNS($AS$2:CK5),Dictionary!$A$4:$A$93,0),1,1,2),0)),Dictionary!$AD$3:$AE$3,0)),"")</f>
        <v>V</v>
      </c>
      <c r="CL6" s="61" t="str">
        <f ca="1">IFERROR(INDEX(OFFSET(Dictionary!$AC$3,MATCH(COLUMNS($AS$2:CL5),Dictionary!$AC$4:$AC$93,0),1,1,2),1,MATCH(INDEX(Dictionary!$B$3:$C$3,1,MATCH(Form_Responses[[#This Row],[46]],OFFSET(Dictionary!$A$3,MATCH(COLUMNS($AS$2:CL5),Dictionary!$A$4:$A$93,0),1,1,2),0)),Dictionary!$AD$3:$AE$3,0)),"")</f>
        <v>N</v>
      </c>
      <c r="CM6" s="61" t="str">
        <f ca="1">IFERROR(INDEX(OFFSET(Dictionary!$AC$3,MATCH(COLUMNS($AS$2:CM5),Dictionary!$AC$4:$AC$93,0),1,1,2),1,MATCH(INDEX(Dictionary!$B$3:$C$3,1,MATCH(Form_Responses[[#This Row],[47]],OFFSET(Dictionary!$A$3,MATCH(COLUMNS($AS$2:CM5),Dictionary!$A$4:$A$93,0),1,1,2),0)),Dictionary!$AD$3:$AE$3,0)),"")</f>
        <v>Z</v>
      </c>
      <c r="CN6" s="61" t="str">
        <f ca="1">IFERROR(INDEX(OFFSET(Dictionary!$AC$3,MATCH(COLUMNS($AS$2:CN5),Dictionary!$AC$4:$AC$93,0),1,1,2),1,MATCH(INDEX(Dictionary!$B$3:$C$3,1,MATCH(Form_Responses[[#This Row],[48]],OFFSET(Dictionary!$A$3,MATCH(COLUMNS($AS$2:CN5),Dictionary!$A$4:$A$93,0),1,1,2),0)),Dictionary!$AD$3:$AE$3,0)),"")</f>
        <v>K</v>
      </c>
      <c r="CO6" s="61" t="str">
        <f ca="1">IFERROR(INDEX(OFFSET(Dictionary!$AC$3,MATCH(COLUMNS($AS$2:CO5),Dictionary!$AC$4:$AC$93,0),1,1,2),1,MATCH(INDEX(Dictionary!$B$3:$C$3,1,MATCH(Form_Responses[[#This Row],[49]],OFFSET(Dictionary!$A$3,MATCH(COLUMNS($AS$2:CO5),Dictionary!$A$4:$A$93,0),1,1,2),0)),Dictionary!$AD$3:$AE$3,0)),"")</f>
        <v>F</v>
      </c>
      <c r="CP6" s="61" t="str">
        <f ca="1">IFERROR(INDEX(OFFSET(Dictionary!$AC$3,MATCH(COLUMNS($AS$2:CP5),Dictionary!$AC$4:$AC$93,0),1,1,2),1,MATCH(INDEX(Dictionary!$B$3:$C$3,1,MATCH(Form_Responses[[#This Row],[50]],OFFSET(Dictionary!$A$3,MATCH(COLUMNS($AS$2:CP5),Dictionary!$A$4:$A$93,0),1,1,2),0)),Dictionary!$AD$3:$AE$3,0)),"")</f>
        <v>B</v>
      </c>
      <c r="CQ6" s="61" t="str">
        <f ca="1">IFERROR(INDEX(OFFSET(Dictionary!$AC$3,MATCH(COLUMNS($AS$2:CQ5),Dictionary!$AC$4:$AC$93,0),1,1,2),1,MATCH(INDEX(Dictionary!$B$3:$C$3,1,MATCH(Form_Responses[[#This Row],[51]],OFFSET(Dictionary!$A$3,MATCH(COLUMNS($AS$2:CQ5),Dictionary!$A$4:$A$93,0),1,1,2),0)),Dictionary!$AD$3:$AE$3,0)),"")</f>
        <v>G</v>
      </c>
      <c r="CR6" s="61" t="str">
        <f ca="1">IFERROR(INDEX(OFFSET(Dictionary!$AC$3,MATCH(COLUMNS($AS$2:CR5),Dictionary!$AC$4:$AC$93,0),1,1,2),1,MATCH(INDEX(Dictionary!$B$3:$C$3,1,MATCH(Form_Responses[[#This Row],[52]],OFFSET(Dictionary!$A$3,MATCH(COLUMNS($AS$2:CR5),Dictionary!$A$4:$A$93,0),1,1,2),0)),Dictionary!$AD$3:$AE$3,0)),"")</f>
        <v>S</v>
      </c>
      <c r="CS6" s="61" t="str">
        <f ca="1">IFERROR(INDEX(OFFSET(Dictionary!$AC$3,MATCH(COLUMNS($AS$2:CS5),Dictionary!$AC$4:$AC$93,0),1,1,2),1,MATCH(INDEX(Dictionary!$B$3:$C$3,1,MATCH(Form_Responses[[#This Row],[53]],OFFSET(Dictionary!$A$3,MATCH(COLUMNS($AS$2:CS5),Dictionary!$A$4:$A$93,0),1,1,2),0)),Dictionary!$AD$3:$AE$3,0)),"")</f>
        <v>R</v>
      </c>
      <c r="CT6" s="61" t="str">
        <f ca="1">IFERROR(INDEX(OFFSET(Dictionary!$AC$3,MATCH(COLUMNS($AS$2:CT5),Dictionary!$AC$4:$AC$93,0),1,1,2),1,MATCH(INDEX(Dictionary!$B$3:$C$3,1,MATCH(Form_Responses[[#This Row],[54]],OFFSET(Dictionary!$A$3,MATCH(COLUMNS($AS$2:CT5),Dictionary!$A$4:$A$93,0),1,1,2),0)),Dictionary!$AD$3:$AE$3,0)),"")</f>
        <v>T</v>
      </c>
      <c r="CU6" s="61" t="str">
        <f ca="1">IFERROR(INDEX(OFFSET(Dictionary!$AC$3,MATCH(COLUMNS($AS$2:CU5),Dictionary!$AC$4:$AC$93,0),1,1,2),1,MATCH(INDEX(Dictionary!$B$3:$C$3,1,MATCH(Form_Responses[[#This Row],[55]],OFFSET(Dictionary!$A$3,MATCH(COLUMNS($AS$2:CU5),Dictionary!$A$4:$A$93,0),1,1,2),0)),Dictionary!$AD$3:$AE$3,0)),"")</f>
        <v>C</v>
      </c>
      <c r="CV6" s="61" t="str">
        <f ca="1">IFERROR(INDEX(OFFSET(Dictionary!$AC$3,MATCH(COLUMNS($AS$2:CV5),Dictionary!$AC$4:$AC$93,0),1,1,2),1,MATCH(INDEX(Dictionary!$B$3:$C$3,1,MATCH(Form_Responses[[#This Row],[56]],OFFSET(Dictionary!$A$3,MATCH(COLUMNS($AS$2:CV5),Dictionary!$A$4:$A$93,0),1,1,2),0)),Dictionary!$AD$3:$AE$3,0)),"")</f>
        <v>E</v>
      </c>
      <c r="CW6" s="61" t="str">
        <f ca="1">IFERROR(INDEX(OFFSET(Dictionary!$AC$3,MATCH(COLUMNS($AS$2:CW5),Dictionary!$AC$4:$AC$93,0),1,1,2),1,MATCH(INDEX(Dictionary!$B$3:$C$3,1,MATCH(Form_Responses[[#This Row],[57]],OFFSET(Dictionary!$A$3,MATCH(COLUMNS($AS$2:CW5),Dictionary!$A$4:$A$93,0),1,1,2),0)),Dictionary!$AD$3:$AE$3,0)),"")</f>
        <v>Z</v>
      </c>
      <c r="CX6" s="61" t="str">
        <f ca="1">IFERROR(INDEX(OFFSET(Dictionary!$AC$3,MATCH(COLUMNS($AS$2:CX5),Dictionary!$AC$4:$AC$93,0),1,1,2),1,MATCH(INDEX(Dictionary!$B$3:$C$3,1,MATCH(Form_Responses[[#This Row],[58]],OFFSET(Dictionary!$A$3,MATCH(COLUMNS($AS$2:CX5),Dictionary!$A$4:$A$93,0),1,1,2),0)),Dictionary!$AD$3:$AE$3,0)),"")</f>
        <v/>
      </c>
      <c r="CY6" s="61" t="str">
        <f ca="1">IFERROR(INDEX(OFFSET(Dictionary!$AC$3,MATCH(COLUMNS($AS$2:CY5),Dictionary!$AC$4:$AC$93,0),1,1,2),1,MATCH(INDEX(Dictionary!$B$3:$C$3,1,MATCH(Form_Responses[[#This Row],[59]],OFFSET(Dictionary!$A$3,MATCH(COLUMNS($AS$2:CY5),Dictionary!$A$4:$A$93,0),1,1,2),0)),Dictionary!$AD$3:$AE$3,0)),"")</f>
        <v>F</v>
      </c>
      <c r="CZ6" s="61" t="str">
        <f ca="1">IFERROR(INDEX(OFFSET(Dictionary!$AC$3,MATCH(COLUMNS($AS$2:CZ5),Dictionary!$AC$4:$AC$93,0),1,1,2),1,MATCH(INDEX(Dictionary!$B$3:$C$3,1,MATCH(Form_Responses[[#This Row],[60]],OFFSET(Dictionary!$A$3,MATCH(COLUMNS($AS$2:CZ5),Dictionary!$A$4:$A$93,0),1,1,2),0)),Dictionary!$AD$3:$AE$3,0)),"")</f>
        <v>X</v>
      </c>
      <c r="DA6" s="61" t="str">
        <f ca="1">IFERROR(INDEX(OFFSET(Dictionary!$AC$3,MATCH(COLUMNS($AS$2:DA5),Dictionary!$AC$4:$AC$93,0),1,1,2),1,MATCH(INDEX(Dictionary!$B$3:$C$3,1,MATCH(Form_Responses[[#This Row],[61]],OFFSET(Dictionary!$A$3,MATCH(COLUMNS($AS$2:DA5),Dictionary!$A$4:$A$93,0),1,1,2),0)),Dictionary!$AD$3:$AE$3,0)),"")</f>
        <v>G</v>
      </c>
      <c r="DB6" s="61" t="str">
        <f ca="1">IFERROR(INDEX(OFFSET(Dictionary!$AC$3,MATCH(COLUMNS($AS$2:DB5),Dictionary!$AC$4:$AC$93,0),1,1,2),1,MATCH(INDEX(Dictionary!$B$3:$C$3,1,MATCH(Form_Responses[[#This Row],[62]],OFFSET(Dictionary!$A$3,MATCH(COLUMNS($AS$2:DB5),Dictionary!$A$4:$A$93,0),1,1,2),0)),Dictionary!$AD$3:$AE$3,0)),"")</f>
        <v>V</v>
      </c>
      <c r="DC6" s="61" t="str">
        <f ca="1">IFERROR(INDEX(OFFSET(Dictionary!$AC$3,MATCH(COLUMNS($AS$2:DC5),Dictionary!$AC$4:$AC$93,0),1,1,2),1,MATCH(INDEX(Dictionary!$B$3:$C$3,1,MATCH(Form_Responses[[#This Row],[63]],OFFSET(Dictionary!$A$3,MATCH(COLUMNS($AS$2:DC5),Dictionary!$A$4:$A$93,0),1,1,2),0)),Dictionary!$AD$3:$AE$3,0)),"")</f>
        <v>S</v>
      </c>
      <c r="DD6" s="61" t="str">
        <f ca="1">IFERROR(INDEX(OFFSET(Dictionary!$AC$3,MATCH(COLUMNS($AS$2:DD5),Dictionary!$AC$4:$AC$93,0),1,1,2),1,MATCH(INDEX(Dictionary!$B$3:$C$3,1,MATCH(Form_Responses[[#This Row],[64]],OFFSET(Dictionary!$A$3,MATCH(COLUMNS($AS$2:DD5),Dictionary!$A$4:$A$93,0),1,1,2),0)),Dictionary!$AD$3:$AE$3,0)),"")</f>
        <v>T</v>
      </c>
      <c r="DE6" s="61" t="str">
        <f ca="1">IFERROR(INDEX(OFFSET(Dictionary!$AC$3,MATCH(COLUMNS($AS$2:DE5),Dictionary!$AC$4:$AC$93,0),1,1,2),1,MATCH(INDEX(Dictionary!$B$3:$C$3,1,MATCH(Form_Responses[[#This Row],[65]],OFFSET(Dictionary!$A$3,MATCH(COLUMNS($AS$2:DE5),Dictionary!$A$4:$A$93,0),1,1,2),0)),Dictionary!$AD$3:$AE$3,0)),"")</f>
        <v>D</v>
      </c>
      <c r="DF6" s="61" t="str">
        <f ca="1">IFERROR(INDEX(OFFSET(Dictionary!$AC$3,MATCH(COLUMNS($AS$2:DF5),Dictionary!$AC$4:$AC$93,0),1,1,2),1,MATCH(INDEX(Dictionary!$B$3:$C$3,1,MATCH(Form_Responses[[#This Row],[66]],OFFSET(Dictionary!$A$3,MATCH(COLUMNS($AS$2:DF5),Dictionary!$A$4:$A$93,0),1,1,2),0)),Dictionary!$AD$3:$AE$3,0)),"")</f>
        <v>S</v>
      </c>
      <c r="DG6" s="61" t="str">
        <f ca="1">IFERROR(INDEX(OFFSET(Dictionary!$AC$3,MATCH(COLUMNS($AS$2:DG5),Dictionary!$AC$4:$AC$93,0),1,1,2),1,MATCH(INDEX(Dictionary!$B$3:$C$3,1,MATCH(Form_Responses[[#This Row],[67]],OFFSET(Dictionary!$A$3,MATCH(COLUMNS($AS$2:DG5),Dictionary!$A$4:$A$93,0),1,1,2),0)),Dictionary!$AD$3:$AE$3,0)),"")</f>
        <v>R</v>
      </c>
      <c r="DH6" s="61" t="str">
        <f ca="1">IFERROR(INDEX(OFFSET(Dictionary!$AC$3,MATCH(COLUMNS($AS$2:DH5),Dictionary!$AC$4:$AC$93,0),1,1,2),1,MATCH(INDEX(Dictionary!$B$3:$C$3,1,MATCH(Form_Responses[[#This Row],[68]],OFFSET(Dictionary!$A$3,MATCH(COLUMNS($AS$2:DH5),Dictionary!$A$4:$A$93,0),1,1,2),0)),Dictionary!$AD$3:$AE$3,0)),"")</f>
        <v>N</v>
      </c>
      <c r="DI6" s="61" t="str">
        <f ca="1">IFERROR(INDEX(OFFSET(Dictionary!$AC$3,MATCH(COLUMNS($AS$2:DI5),Dictionary!$AC$4:$AC$93,0),1,1,2),1,MATCH(INDEX(Dictionary!$B$3:$C$3,1,MATCH(Form_Responses[[#This Row],[69]],OFFSET(Dictionary!$A$3,MATCH(COLUMNS($AS$2:DI5),Dictionary!$A$4:$A$93,0),1,1,2),0)),Dictionary!$AD$3:$AE$3,0)),"")</f>
        <v>F</v>
      </c>
      <c r="DJ6" s="61" t="str">
        <f ca="1">IFERROR(INDEX(OFFSET(Dictionary!$AC$3,MATCH(COLUMNS($AS$2:DJ5),Dictionary!$AC$4:$AC$93,0),1,1,2),1,MATCH(INDEX(Dictionary!$B$3:$C$3,1,MATCH(Form_Responses[[#This Row],[70]],OFFSET(Dictionary!$A$3,MATCH(COLUMNS($AS$2:DJ5),Dictionary!$A$4:$A$93,0),1,1,2),0)),Dictionary!$AD$3:$AE$3,0)),"")</f>
        <v>P</v>
      </c>
      <c r="DK6" s="61" t="str">
        <f ca="1">IFERROR(INDEX(OFFSET(Dictionary!$AC$3,MATCH(COLUMNS($AS$2:DK5),Dictionary!$AC$4:$AC$93,0),1,1,2),1,MATCH(INDEX(Dictionary!$B$3:$C$3,1,MATCH(Form_Responses[[#This Row],[71]],OFFSET(Dictionary!$A$3,MATCH(COLUMNS($AS$2:DK5),Dictionary!$A$4:$A$93,0),1,1,2),0)),Dictionary!$AD$3:$AE$3,0)),"")</f>
        <v/>
      </c>
      <c r="DL6" s="61" t="str">
        <f ca="1">IFERROR(INDEX(OFFSET(Dictionary!$AC$3,MATCH(COLUMNS($AS$2:DL5),Dictionary!$AC$4:$AC$93,0),1,1,2),1,MATCH(INDEX(Dictionary!$B$3:$C$3,1,MATCH(Form_Responses[[#This Row],[72]],OFFSET(Dictionary!$A$3,MATCH(COLUMNS($AS$2:DL5),Dictionary!$A$4:$A$93,0),1,1,2),0)),Dictionary!$AD$3:$AE$3,0)),"")</f>
        <v/>
      </c>
      <c r="DM6" s="61" t="str">
        <f ca="1">IFERROR(INDEX(OFFSET(Dictionary!$AC$3,MATCH(COLUMNS($AS$2:DM5),Dictionary!$AC$4:$AC$93,0),1,1,2),1,MATCH(INDEX(Dictionary!$B$3:$C$3,1,MATCH(Form_Responses[[#This Row],[73]],OFFSET(Dictionary!$A$3,MATCH(COLUMNS($AS$2:DM5),Dictionary!$A$4:$A$93,0),1,1,2),0)),Dictionary!$AD$3:$AE$3,0)),"")</f>
        <v/>
      </c>
      <c r="DN6" s="61" t="str">
        <f ca="1">IFERROR(INDEX(OFFSET(Dictionary!$AC$3,MATCH(COLUMNS($AS$2:DN5),Dictionary!$AC$4:$AC$93,0),1,1,2),1,MATCH(INDEX(Dictionary!$B$3:$C$3,1,MATCH(Form_Responses[[#This Row],[74]],OFFSET(Dictionary!$A$3,MATCH(COLUMNS($AS$2:DN5),Dictionary!$A$4:$A$93,0),1,1,2),0)),Dictionary!$AD$3:$AE$3,0)),"")</f>
        <v>S</v>
      </c>
      <c r="DO6" s="61" t="str">
        <f ca="1">IFERROR(INDEX(OFFSET(Dictionary!$AC$3,MATCH(COLUMNS($AS$2:DO5),Dictionary!$AC$4:$AC$93,0),1,1,2),1,MATCH(INDEX(Dictionary!$B$3:$C$3,1,MATCH(Form_Responses[[#This Row],[75]],OFFSET(Dictionary!$A$3,MATCH(COLUMNS($AS$2:DO5),Dictionary!$A$4:$A$93,0),1,1,2),0)),Dictionary!$AD$3:$AE$3,0)),"")</f>
        <v>V</v>
      </c>
      <c r="DP6" s="61" t="str">
        <f ca="1">IFERROR(INDEX(OFFSET(Dictionary!$AC$3,MATCH(COLUMNS($AS$2:DP5),Dictionary!$AC$4:$AC$93,0),1,1,2),1,MATCH(INDEX(Dictionary!$B$3:$C$3,1,MATCH(Form_Responses[[#This Row],[76]],OFFSET(Dictionary!$A$3,MATCH(COLUMNS($AS$2:DP5),Dictionary!$A$4:$A$93,0),1,1,2),0)),Dictionary!$AD$3:$AE$3,0)),"")</f>
        <v/>
      </c>
      <c r="DQ6" s="61" t="str">
        <f ca="1">IFERROR(INDEX(OFFSET(Dictionary!$AC$3,MATCH(COLUMNS($AS$2:DQ5),Dictionary!$AC$4:$AC$93,0),1,1,2),1,MATCH(INDEX(Dictionary!$B$3:$C$3,1,MATCH(Form_Responses[[#This Row],[77]],OFFSET(Dictionary!$A$3,MATCH(COLUMNS($AS$2:DQ5),Dictionary!$A$4:$A$93,0),1,1,2),0)),Dictionary!$AD$3:$AE$3,0)),"")</f>
        <v/>
      </c>
      <c r="DR6" s="61" t="str">
        <f ca="1">IFERROR(INDEX(OFFSET(Dictionary!$AC$3,MATCH(COLUMNS($AS$2:DR5),Dictionary!$AC$4:$AC$93,0),1,1,2),1,MATCH(INDEX(Dictionary!$B$3:$C$3,1,MATCH(Form_Responses[[#This Row],[78]],OFFSET(Dictionary!$A$3,MATCH(COLUMNS($AS$2:DR5),Dictionary!$A$4:$A$93,0),1,1,2),0)),Dictionary!$AD$3:$AE$3,0)),"")</f>
        <v/>
      </c>
      <c r="DS6" s="61" t="str">
        <f ca="1">IFERROR(INDEX(OFFSET(Dictionary!$AC$3,MATCH(COLUMNS($AS$2:DS5),Dictionary!$AC$4:$AC$93,0),1,1,2),1,MATCH(INDEX(Dictionary!$B$3:$C$3,1,MATCH(Form_Responses[[#This Row],[79]],OFFSET(Dictionary!$A$3,MATCH(COLUMNS($AS$2:DS5),Dictionary!$A$4:$A$93,0),1,1,2),0)),Dictionary!$AD$3:$AE$3,0)),"")</f>
        <v>N</v>
      </c>
      <c r="DT6" s="61" t="str">
        <f ca="1">IFERROR(INDEX(OFFSET(Dictionary!$AC$3,MATCH(COLUMNS($AS$2:DT5),Dictionary!$AC$4:$AC$93,0),1,1,2),1,MATCH(INDEX(Dictionary!$B$3:$C$3,1,MATCH(Form_Responses[[#This Row],[80]],OFFSET(Dictionary!$A$3,MATCH(COLUMNS($AS$2:DT5),Dictionary!$A$4:$A$93,0),1,1,2),0)),Dictionary!$AD$3:$AE$3,0)),"")</f>
        <v>W</v>
      </c>
      <c r="DU6" s="61" t="str">
        <f ca="1">IFERROR(INDEX(OFFSET(Dictionary!$AC$3,MATCH(COLUMNS($AS$2:DU5),Dictionary!$AC$4:$AC$93,0),1,1,2),1,MATCH(INDEX(Dictionary!$B$3:$C$3,1,MATCH(Form_Responses[[#This Row],[81]],OFFSET(Dictionary!$A$3,MATCH(COLUMNS($AS$2:DU5),Dictionary!$A$4:$A$93,0),1,1,2),0)),Dictionary!$AD$3:$AE$3,0)),"")</f>
        <v>G</v>
      </c>
      <c r="DV6" s="61" t="str">
        <f ca="1">IFERROR(INDEX(OFFSET(Dictionary!$AC$3,MATCH(COLUMNS($AS$2:DV5),Dictionary!$AC$4:$AC$93,0),1,1,2),1,MATCH(INDEX(Dictionary!$B$3:$C$3,1,MATCH(Form_Responses[[#This Row],[82]],OFFSET(Dictionary!$A$3,MATCH(COLUMNS($AS$2:DV5),Dictionary!$A$4:$A$93,0),1,1,2),0)),Dictionary!$AD$3:$AE$3,0)),"")</f>
        <v>I</v>
      </c>
      <c r="DW6" s="61" t="str">
        <f ca="1">IFERROR(INDEX(OFFSET(Dictionary!$AC$3,MATCH(COLUMNS($AS$2:DW5),Dictionary!$AC$4:$AC$93,0),1,1,2),1,MATCH(INDEX(Dictionary!$B$3:$C$3,1,MATCH(Form_Responses[[#This Row],[83]],OFFSET(Dictionary!$A$3,MATCH(COLUMNS($AS$2:DW5),Dictionary!$A$4:$A$93,0),1,1,2),0)),Dictionary!$AD$3:$AE$3,0)),"")</f>
        <v>I</v>
      </c>
      <c r="DX6" s="61" t="str">
        <f ca="1">IFERROR(INDEX(OFFSET(Dictionary!$AC$3,MATCH(COLUMNS($AS$2:DX5),Dictionary!$AC$4:$AC$93,0),1,1,2),1,MATCH(INDEX(Dictionary!$B$3:$C$3,1,MATCH(Form_Responses[[#This Row],[84]],OFFSET(Dictionary!$A$3,MATCH(COLUMNS($AS$2:DX5),Dictionary!$A$4:$A$93,0),1,1,2),0)),Dictionary!$AD$3:$AE$3,0)),"")</f>
        <v>V</v>
      </c>
      <c r="DY6" s="61" t="str">
        <f ca="1">IFERROR(INDEX(OFFSET(Dictionary!$AC$3,MATCH(COLUMNS($AS$2:DY5),Dictionary!$AC$4:$AC$93,0),1,1,2),1,MATCH(INDEX(Dictionary!$B$3:$C$3,1,MATCH(Form_Responses[[#This Row],[85]],OFFSET(Dictionary!$A$3,MATCH(COLUMNS($AS$2:DY5),Dictionary!$A$4:$A$93,0),1,1,2),0)),Dictionary!$AD$3:$AE$3,0)),"")</f>
        <v>V</v>
      </c>
      <c r="DZ6" s="61" t="str">
        <f ca="1">IFERROR(INDEX(OFFSET(Dictionary!$AC$3,MATCH(COLUMNS($AS$2:DZ5),Dictionary!$AC$4:$AC$93,0),1,1,2),1,MATCH(INDEX(Dictionary!$B$3:$C$3,1,MATCH(Form_Responses[[#This Row],[86]],OFFSET(Dictionary!$A$3,MATCH(COLUMNS($AS$2:DZ5),Dictionary!$A$4:$A$93,0),1,1,2),0)),Dictionary!$AD$3:$AE$3,0)),"")</f>
        <v>S</v>
      </c>
      <c r="EA6" s="61" t="str">
        <f ca="1">IFERROR(INDEX(OFFSET(Dictionary!$AC$3,MATCH(COLUMNS($AS$2:EA5),Dictionary!$AC$4:$AC$93,0),1,1,2),1,MATCH(INDEX(Dictionary!$B$3:$C$3,1,MATCH(Form_Responses[[#This Row],[87]],OFFSET(Dictionary!$A$3,MATCH(COLUMNS($AS$2:EA5),Dictionary!$A$4:$A$93,0),1,1,2),0)),Dictionary!$AD$3:$AE$3,0)),"")</f>
        <v>D</v>
      </c>
      <c r="EB6" s="61" t="str">
        <f ca="1">IFERROR(INDEX(OFFSET(Dictionary!$AC$3,MATCH(COLUMNS($AS$2:EB5),Dictionary!$AC$4:$AC$93,0),1,1,2),1,MATCH(INDEX(Dictionary!$B$3:$C$3,1,MATCH(Form_Responses[[#This Row],[88]],OFFSET(Dictionary!$A$3,MATCH(COLUMNS($AS$2:EB5),Dictionary!$A$4:$A$93,0),1,1,2),0)),Dictionary!$AD$3:$AE$3,0)),"")</f>
        <v>D</v>
      </c>
      <c r="EC6" s="61" t="str">
        <f ca="1">IFERROR(INDEX(OFFSET(Dictionary!$AC$3,MATCH(COLUMNS($AS$2:EC5),Dictionary!$AC$4:$AC$93,0),1,1,2),1,MATCH(INDEX(Dictionary!$B$3:$C$3,1,MATCH(Form_Responses[[#This Row],[89]],OFFSET(Dictionary!$A$3,MATCH(COLUMNS($AS$2:EC5),Dictionary!$A$4:$A$93,0),1,1,2),0)),Dictionary!$AD$3:$AE$3,0)),"")</f>
        <v>C</v>
      </c>
      <c r="ED6" s="61" t="str">
        <f ca="1">IFERROR(INDEX(OFFSET(Dictionary!$AC$3,MATCH(COLUMNS($AS$2:ED5),Dictionary!$AC$4:$AC$93,0),1,1,2),1,MATCH(INDEX(Dictionary!$B$3:$C$3,1,MATCH(Form_Responses[[#This Row],[90]],OFFSET(Dictionary!$A$3,MATCH(COLUMNS($AS$2:ED5),Dictionary!$A$4:$A$93,0),1,1,2),0)),Dictionary!$AD$3:$AE$3,0)),"")</f>
        <v>N</v>
      </c>
    </row>
    <row r="7" spans="1:134" ht="225" x14ac:dyDescent="0.25">
      <c r="A7" s="164">
        <v>5</v>
      </c>
      <c r="B7" s="61" t="s">
        <v>877</v>
      </c>
      <c r="C7" s="61" t="s">
        <v>864</v>
      </c>
      <c r="D7" s="59" t="s">
        <v>796</v>
      </c>
      <c r="E7" s="59" cm="1">
        <f t="array" aca="1" ref="E7" ca="1">COUNTIF(OFFSET($AS$2,MATCH(Data_Base_Response[[#This Row],[Nama]:[Nama]],Data_Base_Response[[Nama]:[Nama]],0),0,1,90),Data_Base_Response[[#Headers],[A]])</f>
        <v>5</v>
      </c>
      <c r="F7" s="59" cm="1">
        <f t="array" aca="1" ref="F7" ca="1">COUNTIF(OFFSET($AS$2,MATCH(Data_Base_Response[[#This Row],[Nama]:[Nama]],Data_Base_Response[[Nama]:[Nama]],0),0,1,90),Data_Base_Response[[#Headers],[N]])</f>
        <v>6</v>
      </c>
      <c r="G7" s="59" cm="1">
        <f t="array" aca="1" ref="G7" ca="1">COUNTIF(OFFSET($AS$2,MATCH(Data_Base_Response[[#This Row],[Nama]:[Nama]],Data_Base_Response[[Nama]:[Nama]],0),0,1,90),Data_Base_Response[[#Headers],[G]])</f>
        <v>2</v>
      </c>
      <c r="H7" s="59" cm="1">
        <f t="array" aca="1" ref="H7" ca="1">COUNTIF(OFFSET($AS$2,MATCH(Data_Base_Response[[#This Row],[Nama]:[Nama]],Data_Base_Response[[Nama]:[Nama]],0),0,1,90),Data_Base_Response[[#Headers],[C]])</f>
        <v>7</v>
      </c>
      <c r="I7" s="59" cm="1">
        <f t="array" aca="1" ref="I7" ca="1">COUNTIF(OFFSET($AS$2,MATCH(Data_Base_Response[[#This Row],[Nama]:[Nama]],Data_Base_Response[[Nama]:[Nama]],0),0,1,90),Data_Base_Response[[#Headers],[D]])</f>
        <v>7</v>
      </c>
      <c r="J7" s="59" cm="1">
        <f t="array" aca="1" ref="J7" ca="1">COUNTIF(OFFSET($AS$2,MATCH(Data_Base_Response[[#This Row],[Nama]:[Nama]],Data_Base_Response[[Nama]:[Nama]],0),0,1,90),Data_Base_Response[[#Headers],[R]])</f>
        <v>2</v>
      </c>
      <c r="K7" s="59" cm="1">
        <f t="array" aca="1" ref="K7" ca="1">COUNTIF(OFFSET($AS$2,MATCH(Data_Base_Response[[#This Row],[Nama]:[Nama]],Data_Base_Response[[Nama]:[Nama]],0),0,1,90),Data_Base_Response[[#Headers],[T]])</f>
        <v>4</v>
      </c>
      <c r="L7" s="59" cm="1">
        <f t="array" aca="1" ref="L7" ca="1">COUNTIF(OFFSET($AS$2,MATCH(Data_Base_Response[[#This Row],[Nama]:[Nama]],Data_Base_Response[[Nama]:[Nama]],0),0,1,90),Data_Base_Response[[#Headers],[V]])</f>
        <v>5</v>
      </c>
      <c r="M7" s="59" cm="1">
        <f t="array" aca="1" ref="M7" ca="1">COUNTIF(OFFSET($AS$2,MATCH(Data_Base_Response[[#This Row],[Nama]:[Nama]],Data_Base_Response[[Nama]:[Nama]],0),0,1,90),Data_Base_Response[[#Headers],[W]])</f>
        <v>3</v>
      </c>
      <c r="N7" s="59" cm="1">
        <f t="array" aca="1" ref="N7" ca="1">COUNTIF(OFFSET($AS$2,MATCH(Data_Base_Response[[#This Row],[Nama]:[Nama]],Data_Base_Response[[Nama]:[Nama]],0),0,1,90),Data_Base_Response[[#Headers],[F]])</f>
        <v>2</v>
      </c>
      <c r="O7" s="59" cm="1">
        <f t="array" aca="1" ref="O7" ca="1">COUNTIF(OFFSET($AS$2,MATCH(Data_Base_Response[[#This Row],[Nama]:[Nama]],Data_Base_Response[[Nama]:[Nama]],0),0,1,90),Data_Base_Response[[#Headers],[L]])</f>
        <v>1</v>
      </c>
      <c r="P7" s="59" cm="1">
        <f t="array" aca="1" ref="P7" ca="1">COUNTIF(OFFSET($AS$2,MATCH(Data_Base_Response[[#This Row],[Nama]:[Nama]],Data_Base_Response[[Nama]:[Nama]],0),0,1,90),Data_Base_Response[[#Headers],[P]])</f>
        <v>3</v>
      </c>
      <c r="Q7" s="59" cm="1">
        <f t="array" aca="1" ref="Q7" ca="1">COUNTIF(OFFSET($AS$2,MATCH(Data_Base_Response[[#This Row],[Nama]:[Nama]],Data_Base_Response[[Nama]:[Nama]],0),0,1,90),Data_Base_Response[[#Headers],[I]])</f>
        <v>8</v>
      </c>
      <c r="R7" s="59" cm="1">
        <f t="array" aca="1" ref="R7" ca="1">COUNTIF(OFFSET($AS$2,MATCH(Data_Base_Response[[#This Row],[Nama]:[Nama]],Data_Base_Response[[Nama]:[Nama]],0),0,1,90),Data_Base_Response[[#Headers],[S]])</f>
        <v>6</v>
      </c>
      <c r="S7" s="59" cm="1">
        <f t="array" aca="1" ref="S7" ca="1">COUNTIF(OFFSET($AS$2,MATCH(Data_Base_Response[[#This Row],[Nama]:[Nama]],Data_Base_Response[[Nama]:[Nama]],0),0,1,90),Data_Base_Response[[#Headers],[B]])</f>
        <v>8</v>
      </c>
      <c r="T7" s="59" cm="1">
        <f t="array" aca="1" ref="T7" ca="1">COUNTIF(OFFSET($AS$2,MATCH(Data_Base_Response[[#This Row],[Nama]:[Nama]],Data_Base_Response[[Nama]:[Nama]],0),0,1,90),Data_Base_Response[[#Headers],[O]])</f>
        <v>3</v>
      </c>
      <c r="U7" s="59" cm="1">
        <f t="array" aca="1" ref="U7" ca="1">COUNTIF(OFFSET($AS$2,MATCH(Data_Base_Response[[#This Row],[Nama]:[Nama]],Data_Base_Response[[Nama]:[Nama]],0),0,1,90),Data_Base_Response[[#Headers],[X]])</f>
        <v>5</v>
      </c>
      <c r="V7" s="59" cm="1">
        <f t="array" aca="1" ref="V7" ca="1">COUNTIF(OFFSET($AS$2,MATCH(Data_Base_Response[[#This Row],[Nama]:[Nama]],Data_Base_Response[[Nama]:[Nama]],0),0,1,90),Data_Base_Response[[#Headers],[E]])</f>
        <v>3</v>
      </c>
      <c r="W7" s="59" cm="1">
        <f t="array" aca="1" ref="W7" ca="1">COUNTIF(OFFSET($AS$2,MATCH(Data_Base_Response[[#This Row],[Nama]:[Nama]],Data_Base_Response[[Nama]:[Nama]],0),0,1,90),Data_Base_Response[[#Headers],[K]])</f>
        <v>5</v>
      </c>
      <c r="X7" s="59" cm="1">
        <f t="array" aca="1" ref="X7" ca="1">COUNTIF(OFFSET($AS$2,MATCH(Data_Base_Response[[#This Row],[Nama]:[Nama]],Data_Base_Response[[Nama]:[Nama]],0),0,1,90),Data_Base_Response[[#Headers],[Z]])</f>
        <v>5</v>
      </c>
      <c r="Y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7"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7"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7"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7"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7" s="60" t="str">
        <f ca="1">INDEX(OFFSET(Dictionary!$AJ$3,MATCH(Q$2,Dictionary!$AG$4:$AG$84,0),0,COUNTIF(Dictionary!$AG$4:$AG$84,Q$2),1),MATCH(Data_Base_Response[[#This Row],[I]],OFFSET(Dictionary!$AH$3,MATCH(Q$2,Dictionary!$AG$4:$AG$84,0),0,COUNTIF(Dictionary!$AG$4:$AG$84,Q$2),1),1))</f>
        <v>Sangat yakin dl mengambil keputusan, cepat tanggap thd situasi, berani mengambil resiko, mau memanfaatkan kesempatan. Impulsif, dpt mem- buat keputusan yg tdk praktis, cenderung lebih mementingkan kecepatan daripada akurasi, tdk sabar, cenderung meloncat pd keputusan.</v>
      </c>
      <c r="AL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7" s="60" t="str">
        <f ca="1">INDEX(OFFSET(Dictionary!$AJ$3,MATCH(X$2,Dictionary!$AG$4:$AG$84,0),0,COUNTIF(Dictionary!$AG$4:$AG$84,X$2),1),MATCH(Data_Base_Response[[#This Row],[Z]],OFFSET(Dictionary!$AH$3,MATCH(X$2,Dictionary!$AG$4:$AG$84,0),0,COUNTIF(Dictionary!$AG$4:$AG$84,X$2),1),1))</f>
        <v xml:space="preserve">Mudah beradaptasi, cukup menyukai perubahan    </v>
      </c>
      <c r="AS7" s="61" t="str">
        <f ca="1">IFERROR(INDEX(OFFSET(Dictionary!$AC$3,MATCH(COLUMNS($AS$2:AS6),Dictionary!$AC$4:$AC$93,0),1,1,2),1,MATCH(INDEX(Dictionary!$B$3:$C$3,1,MATCH(Form_Responses[[#This Row],[1]],OFFSET(Dictionary!$A$3,MATCH(COLUMNS($AS$2:AS6),Dictionary!$A$4:$A$93,0),1,1,2),0)),Dictionary!$AD$3:$AE$3,0)),"")</f>
        <v>G</v>
      </c>
      <c r="AT7" s="61" t="str">
        <f ca="1">IFERROR(INDEX(OFFSET(Dictionary!$AC$3,MATCH(COLUMNS($AS$2:AT$2),Dictionary!$AC$4:$AC$93,0),1,1,2),1,MATCH(INDEX(Dictionary!$B$3:$C$3,1,MATCH(Form_Responses[[#This Row],[2]],OFFSET(Dictionary!$A$3,MATCH(COLUMNS($AS$2:AT6),Dictionary!$A$4:$A$93,0),1,1,2),0)),Dictionary!$AD$3:$AE$3,0)),"")</f>
        <v>N</v>
      </c>
      <c r="AU7" s="61" t="str">
        <f ca="1">IFERROR(INDEX(OFFSET(Dictionary!$AC$3,MATCH(COLUMNS($AS$2:AU6),Dictionary!$AC$4:$AC$93,0),1,1,2),1,MATCH(INDEX(Dictionary!$B$3:$C$3,1,MATCH(Form_Responses[[#This Row],[3]],OFFSET(Dictionary!$A$3,MATCH(COLUMNS($AS$2:AU6),Dictionary!$A$4:$A$93,0),1,1,2),0)),Dictionary!$AD$3:$AE$3,0)),"")</f>
        <v>A</v>
      </c>
      <c r="AV7" s="61" t="str">
        <f ca="1">IFERROR(INDEX(OFFSET(Dictionary!$AC$3,MATCH(COLUMNS($AS$2:AV6),Dictionary!$AC$4:$AC$93,0),1,1,2),1,MATCH(INDEX(Dictionary!$B$3:$C$3,1,MATCH(Form_Responses[[#This Row],[4]],OFFSET(Dictionary!$A$3,MATCH(COLUMNS($AS$2:AV6),Dictionary!$A$4:$A$93,0),1,1,2),0)),Dictionary!$AD$3:$AE$3,0)),"")</f>
        <v>P</v>
      </c>
      <c r="AW7" s="61" t="str">
        <f ca="1">IFERROR(INDEX(OFFSET(Dictionary!$AC$3,MATCH(COLUMNS($AS$2:AW6),Dictionary!$AC$4:$AC$93,0),1,1,2),1,MATCH(INDEX(Dictionary!$B$3:$C$3,1,MATCH(Form_Responses[[#This Row],[5]],OFFSET(Dictionary!$A$3,MATCH(COLUMNS($AS$2:AW6),Dictionary!$A$4:$A$93,0),1,1,2),0)),Dictionary!$AD$3:$AE$3,0)),"")</f>
        <v>B</v>
      </c>
      <c r="AX7" s="61" t="str">
        <f ca="1">IFERROR(INDEX(OFFSET(Dictionary!$AC$3,MATCH(COLUMNS($AS$2:AX6),Dictionary!$AC$4:$AC$93,0),1,1,2),1,MATCH(INDEX(Dictionary!$B$3:$C$3,1,MATCH(Form_Responses[[#This Row],[6]],OFFSET(Dictionary!$A$3,MATCH(COLUMNS($AS$2:AX6),Dictionary!$A$4:$A$93,0),1,1,2),0)),Dictionary!$AD$3:$AE$3,0)),"")</f>
        <v>B</v>
      </c>
      <c r="AY7" s="61" t="str">
        <f ca="1">IFERROR(INDEX(OFFSET(Dictionary!$AC$3,MATCH(COLUMNS($AS$2:AY6),Dictionary!$AC$4:$AC$93,0),1,1,2),1,MATCH(INDEX(Dictionary!$B$3:$C$3,1,MATCH(Form_Responses[[#This Row],[7]],OFFSET(Dictionary!$A$3,MATCH(COLUMNS($AS$2:AY6),Dictionary!$A$4:$A$93,0),1,1,2),0)),Dictionary!$AD$3:$AE$3,0)),"")</f>
        <v>Z</v>
      </c>
      <c r="AZ7" s="61" t="str">
        <f ca="1">IFERROR(INDEX(OFFSET(Dictionary!$AC$3,MATCH(COLUMNS($AS$2:AZ$2),Dictionary!$AC$4:$AC$93,0),1,1,2),1,MATCH(INDEX(Dictionary!$B$3:$C$3,1,MATCH(Form_Responses[[#This Row],[8]],OFFSET(Dictionary!$A$3,MATCH(COLUMNS($AS$2:AZ6),Dictionary!$A$4:$A$93,0),1,1,2),0)),Dictionary!$AD$3:$AE$3,0)),"")</f>
        <v>Z</v>
      </c>
      <c r="BA7" s="61" t="str">
        <f ca="1">IFERROR(INDEX(OFFSET(Dictionary!$AC$3,MATCH(COLUMNS($AS$2:BA6),Dictionary!$AC$4:$AC$93,0),1,1,2),1,MATCH(INDEX(Dictionary!$B$3:$C$3,1,MATCH(Form_Responses[[#This Row],[9]],OFFSET(Dictionary!$A$3,MATCH(COLUMNS($AS$2:BA6),Dictionary!$A$4:$A$93,0),1,1,2),0)),Dictionary!$AD$3:$AE$3,0)),"")</f>
        <v>K</v>
      </c>
      <c r="BB7" s="61" t="str">
        <f ca="1">IFERROR(INDEX(OFFSET(Dictionary!$AC$3,MATCH(COLUMNS($AS$2:BB6),Dictionary!$AC$4:$AC$93,0),1,1,2),1,MATCH(INDEX(Dictionary!$B$3:$C$3,1,MATCH(Form_Responses[[#This Row],[10]],OFFSET(Dictionary!$A$3,MATCH(COLUMNS($AS$2:BB6),Dictionary!$A$4:$A$93,0),1,1,2),0)),Dictionary!$AD$3:$AE$3,0)),"")</f>
        <v>W</v>
      </c>
      <c r="BC7" s="61" t="str">
        <f ca="1">IFERROR(INDEX(OFFSET(Dictionary!$AC$3,MATCH(COLUMNS($AS$2:BC6),Dictionary!$AC$4:$AC$93,0),1,1,2),1,MATCH(INDEX(Dictionary!$B$3:$C$3,1,MATCH(Form_Responses[[#This Row],[11]],OFFSET(Dictionary!$A$3,MATCH(COLUMNS($AS$2:BC6),Dictionary!$A$4:$A$93,0),1,1,2),0)),Dictionary!$AD$3:$AE$3,0)),"")</f>
        <v>C</v>
      </c>
      <c r="BD7" s="61" t="str">
        <f ca="1">IFERROR(INDEX(OFFSET(Dictionary!$AC$3,MATCH(COLUMNS($AS$2:BD6),Dictionary!$AC$4:$AC$93,0),1,1,2),1,MATCH(INDEX(Dictionary!$B$3:$C$3,1,MATCH(Form_Responses[[#This Row],[12]],OFFSET(Dictionary!$A$3,MATCH(COLUMNS($AS$2:BD6),Dictionary!$A$4:$A$93,0),1,1,2),0)),Dictionary!$AD$3:$AE$3,0)),"")</f>
        <v>E</v>
      </c>
      <c r="BE7" s="61" t="str">
        <f ca="1">IFERROR(INDEX(OFFSET(Dictionary!$AC$3,MATCH(COLUMNS($AS$2:BE6),Dictionary!$AC$4:$AC$93,0),1,1,2),1,MATCH(INDEX(Dictionary!$B$3:$C$3,1,MATCH(Form_Responses[[#This Row],[13]],OFFSET(Dictionary!$A$3,MATCH(COLUMNS($AS$2:BE6),Dictionary!$A$4:$A$93,0),1,1,2),0)),Dictionary!$AD$3:$AE$3,0)),"")</f>
        <v>N</v>
      </c>
      <c r="BF7" s="61" t="str">
        <f ca="1">IFERROR(INDEX(OFFSET(Dictionary!$AC$3,MATCH(COLUMNS($AS$2:BF6),Dictionary!$AC$4:$AC$93,0),1,1,2),1,MATCH(INDEX(Dictionary!$B$3:$C$3,1,MATCH(Form_Responses[[#This Row],[14]],OFFSET(Dictionary!$A$3,MATCH(COLUMNS($AS$2:BF6),Dictionary!$A$4:$A$93,0),1,1,2),0)),Dictionary!$AD$3:$AE$3,0)),"")</f>
        <v>X</v>
      </c>
      <c r="BG7" s="61" t="str">
        <f ca="1">IFERROR(INDEX(OFFSET(Dictionary!$AC$3,MATCH(COLUMNS($AS$2:BG6),Dictionary!$AC$4:$AC$93,0),1,1,2),1,MATCH(INDEX(Dictionary!$B$3:$C$3,1,MATCH(Form_Responses[[#This Row],[15]],OFFSET(Dictionary!$A$3,MATCH(COLUMNS($AS$2:BG6),Dictionary!$A$4:$A$93,0),1,1,2),0)),Dictionary!$AD$3:$AE$3,0)),"")</f>
        <v>B</v>
      </c>
      <c r="BH7" s="61" t="str">
        <f ca="1">IFERROR(INDEX(OFFSET(Dictionary!$AC$3,MATCH(COLUMNS($AS$2:BH6),Dictionary!$AC$4:$AC$93,0),1,1,2),1,MATCH(INDEX(Dictionary!$B$3:$C$3,1,MATCH(Form_Responses[[#This Row],[16]],OFFSET(Dictionary!$A$3,MATCH(COLUMNS($AS$2:BH6),Dictionary!$A$4:$A$93,0),1,1,2),0)),Dictionary!$AD$3:$AE$3,0)),"")</f>
        <v>X</v>
      </c>
      <c r="BI7" s="61" t="str">
        <f ca="1">IFERROR(INDEX(OFFSET(Dictionary!$AC$3,MATCH(COLUMNS($AS$2:BI6),Dictionary!$AC$4:$AC$93,0),1,1,2),1,MATCH(INDEX(Dictionary!$B$3:$C$3,1,MATCH(Form_Responses[[#This Row],[17]],OFFSET(Dictionary!$A$3,MATCH(COLUMNS($AS$2:BI6),Dictionary!$A$4:$A$93,0),1,1,2),0)),Dictionary!$AD$3:$AE$3,0)),"")</f>
        <v>B</v>
      </c>
      <c r="BJ7" s="61" t="str">
        <f ca="1">IFERROR(INDEX(OFFSET(Dictionary!$AC$3,MATCH(COLUMNS($AS$2:BJ6),Dictionary!$AC$4:$AC$93,0),1,1,2),1,MATCH(INDEX(Dictionary!$B$3:$C$3,1,MATCH(Form_Responses[[#This Row],[18]],OFFSET(Dictionary!$A$3,MATCH(COLUMNS($AS$2:BJ6),Dictionary!$A$4:$A$93,0),1,1,2),0)),Dictionary!$AD$3:$AE$3,0)),"")</f>
        <v>O</v>
      </c>
      <c r="BK7" s="61" t="str">
        <f ca="1">IFERROR(INDEX(OFFSET(Dictionary!$AC$3,MATCH(COLUMNS($AS$2:BK6),Dictionary!$AC$4:$AC$93,0),1,1,2),1,MATCH(INDEX(Dictionary!$B$3:$C$3,1,MATCH(Form_Responses[[#This Row],[19]],OFFSET(Dictionary!$A$3,MATCH(COLUMNS($AS$2:BK6),Dictionary!$A$4:$A$93,0),1,1,2),0)),Dictionary!$AD$3:$AE$3,0)),"")</f>
        <v>Z</v>
      </c>
      <c r="BL7" s="61" t="str">
        <f ca="1">IFERROR(INDEX(OFFSET(Dictionary!$AC$3,MATCH(COLUMNS($AS$2:BL6),Dictionary!$AC$4:$AC$93,0),1,1,2),1,MATCH(INDEX(Dictionary!$B$3:$C$3,1,MATCH(Form_Responses[[#This Row],[20]],OFFSET(Dictionary!$A$3,MATCH(COLUMNS($AS$2:BL6),Dictionary!$A$4:$A$93,0),1,1,2),0)),Dictionary!$AD$3:$AE$3,0)),"")</f>
        <v>K</v>
      </c>
      <c r="BM7" s="61" t="str">
        <f ca="1">IFERROR(INDEX(OFFSET(Dictionary!$AC$3,MATCH(COLUMNS($AS$2:BM6),Dictionary!$AC$4:$AC$93,0),1,1,2),1,MATCH(INDEX(Dictionary!$B$3:$C$3,1,MATCH(Form_Responses[[#This Row],[21]],OFFSET(Dictionary!$A$3,MATCH(COLUMNS($AS$2:BM6),Dictionary!$A$4:$A$93,0),1,1,2),0)),Dictionary!$AD$3:$AE$3,0)),"")</f>
        <v>D</v>
      </c>
      <c r="BN7" s="61" t="str">
        <f ca="1">IFERROR(INDEX(OFFSET(Dictionary!$AC$3,MATCH(COLUMNS($AS$2:BN6),Dictionary!$AC$4:$AC$93,0),1,1,2),1,MATCH(INDEX(Dictionary!$B$3:$C$3,1,MATCH(Form_Responses[[#This Row],[22]],OFFSET(Dictionary!$A$3,MATCH(COLUMNS($AS$2:BN6),Dictionary!$A$4:$A$93,0),1,1,2),0)),Dictionary!$AD$3:$AE$3,0)),"")</f>
        <v>C</v>
      </c>
      <c r="BO7" s="61" t="str">
        <f ca="1">IFERROR(INDEX(OFFSET(Dictionary!$AC$3,MATCH(COLUMNS($AS$2:BO6),Dictionary!$AC$4:$AC$93,0),1,1,2),1,MATCH(INDEX(Dictionary!$B$3:$C$3,1,MATCH(Form_Responses[[#This Row],[23]],OFFSET(Dictionary!$A$3,MATCH(COLUMNS($AS$2:BO6),Dictionary!$A$4:$A$93,0),1,1,2),0)),Dictionary!$AD$3:$AE$3,0)),"")</f>
        <v>I</v>
      </c>
      <c r="BP7" s="61" t="str">
        <f ca="1">IFERROR(INDEX(OFFSET(Dictionary!$AC$3,MATCH(COLUMNS($AS$2:BP6),Dictionary!$AC$4:$AC$93,0),1,1,2),1,MATCH(INDEX(Dictionary!$B$3:$C$3,1,MATCH(Form_Responses[[#This Row],[24]],OFFSET(Dictionary!$A$3,MATCH(COLUMNS($AS$2:BP6),Dictionary!$A$4:$A$93,0),1,1,2),0)),Dictionary!$AD$3:$AE$3,0)),"")</f>
        <v>X</v>
      </c>
      <c r="BQ7" s="61" t="str">
        <f ca="1">IFERROR(INDEX(OFFSET(Dictionary!$AC$3,MATCH(COLUMNS($AS$2:BQ6),Dictionary!$AC$4:$AC$93,0),1,1,2),1,MATCH(INDEX(Dictionary!$B$3:$C$3,1,MATCH(Form_Responses[[#This Row],[25]],OFFSET(Dictionary!$A$3,MATCH(COLUMNS($AS$2:BQ6),Dictionary!$A$4:$A$93,0),1,1,2),0)),Dictionary!$AD$3:$AE$3,0)),"")</f>
        <v>A</v>
      </c>
      <c r="BR7" s="61" t="str">
        <f ca="1">IFERROR(INDEX(OFFSET(Dictionary!$AC$3,MATCH(COLUMNS($AS$2:BR6),Dictionary!$AC$4:$AC$93,0),1,1,2),1,MATCH(INDEX(Dictionary!$B$3:$C$3,1,MATCH(Form_Responses[[#This Row],[26]],OFFSET(Dictionary!$A$3,MATCH(COLUMNS($AS$2:BR6),Dictionary!$A$4:$A$93,0),1,1,2),0)),Dictionary!$AD$3:$AE$3,0)),"")</f>
        <v>P</v>
      </c>
      <c r="BS7" s="61" t="str">
        <f ca="1">IFERROR(INDEX(OFFSET(Dictionary!$AC$3,MATCH(COLUMNS($AS$2:BS6),Dictionary!$AC$4:$AC$93,0),1,1,2),1,MATCH(INDEX(Dictionary!$B$3:$C$3,1,MATCH(Form_Responses[[#This Row],[27]],OFFSET(Dictionary!$A$3,MATCH(COLUMNS($AS$2:BS6),Dictionary!$A$4:$A$93,0),1,1,2),0)),Dictionary!$AD$3:$AE$3,0)),"")</f>
        <v>Z</v>
      </c>
      <c r="BT7" s="61" t="str">
        <f ca="1">IFERROR(INDEX(OFFSET(Dictionary!$AC$3,MATCH(COLUMNS($AS$2:BT6),Dictionary!$AC$4:$AC$93,0),1,1,2),1,MATCH(INDEX(Dictionary!$B$3:$C$3,1,MATCH(Form_Responses[[#This Row],[28]],OFFSET(Dictionary!$A$3,MATCH(COLUMNS($AS$2:BT6),Dictionary!$A$4:$A$93,0),1,1,2),0)),Dictionary!$AD$3:$AE$3,0)),"")</f>
        <v>B</v>
      </c>
      <c r="BU7" s="61" t="str">
        <f ca="1">IFERROR(INDEX(OFFSET(Dictionary!$AC$3,MATCH(COLUMNS($AS$2:BU6),Dictionary!$AC$4:$AC$93,0),1,1,2),1,MATCH(INDEX(Dictionary!$B$3:$C$3,1,MATCH(Form_Responses[[#This Row],[29]],OFFSET(Dictionary!$A$3,MATCH(COLUMNS($AS$2:BU6),Dictionary!$A$4:$A$93,0),1,1,2),0)),Dictionary!$AD$3:$AE$3,0)),"")</f>
        <v>O</v>
      </c>
      <c r="BV7" s="61" t="str">
        <f ca="1">IFERROR(INDEX(OFFSET(Dictionary!$AC$3,MATCH(COLUMNS($AS$2:BV6),Dictionary!$AC$4:$AC$93,0),1,1,2),1,MATCH(INDEX(Dictionary!$B$3:$C$3,1,MATCH(Form_Responses[[#This Row],[30]],OFFSET(Dictionary!$A$3,MATCH(COLUMNS($AS$2:BV6),Dictionary!$A$4:$A$93,0),1,1,2),0)),Dictionary!$AD$3:$AE$3,0)),"")</f>
        <v>W</v>
      </c>
      <c r="BW7" s="61" t="str">
        <f ca="1">IFERROR(INDEX(OFFSET(Dictionary!$AC$3,MATCH(COLUMNS($AS$2:BW6),Dictionary!$AC$4:$AC$93,0),1,1,2),1,MATCH(INDEX(Dictionary!$B$3:$C$3,1,MATCH(Form_Responses[[#This Row],[31]],OFFSET(Dictionary!$A$3,MATCH(COLUMNS($AS$2:BW6),Dictionary!$A$4:$A$93,0),1,1,2),0)),Dictionary!$AD$3:$AE$3,0)),"")</f>
        <v>G</v>
      </c>
      <c r="BX7" s="61" t="str">
        <f ca="1">IFERROR(INDEX(OFFSET(Dictionary!$AC$3,MATCH(COLUMNS($AS$2:BX6),Dictionary!$AC$4:$AC$93,0),1,1,2),1,MATCH(INDEX(Dictionary!$B$3:$C$3,1,MATCH(Form_Responses[[#This Row],[32]],OFFSET(Dictionary!$A$3,MATCH(COLUMNS($AS$2:BX6),Dictionary!$A$4:$A$93,0),1,1,2),0)),Dictionary!$AD$3:$AE$3,0)),"")</f>
        <v>D</v>
      </c>
      <c r="BY7" s="61" t="str">
        <f ca="1">IFERROR(INDEX(OFFSET(Dictionary!$AC$3,MATCH(COLUMNS($AS$2:BY6),Dictionary!$AC$4:$AC$93,0),1,1,2),1,MATCH(INDEX(Dictionary!$B$3:$C$3,1,MATCH(Form_Responses[[#This Row],[33]],OFFSET(Dictionary!$A$3,MATCH(COLUMNS($AS$2:BY6),Dictionary!$A$4:$A$93,0),1,1,2),0)),Dictionary!$AD$3:$AE$3,0)),"")</f>
        <v>I</v>
      </c>
      <c r="BZ7" s="61" t="str">
        <f ca="1">IFERROR(INDEX(OFFSET(Dictionary!$AC$3,MATCH(COLUMNS($AS$2:BZ6),Dictionary!$AC$4:$AC$93,0),1,1,2),1,MATCH(INDEX(Dictionary!$B$3:$C$3,1,MATCH(Form_Responses[[#This Row],[34]],OFFSET(Dictionary!$A$3,MATCH(COLUMNS($AS$2:BZ6),Dictionary!$A$4:$A$93,0),1,1,2),0)),Dictionary!$AD$3:$AE$3,0)),"")</f>
        <v>T</v>
      </c>
      <c r="CA7" s="61" t="str">
        <f ca="1">IFERROR(INDEX(OFFSET(Dictionary!$AC$3,MATCH(COLUMNS($AS$2:CA6),Dictionary!$AC$4:$AC$93,0),1,1,2),1,MATCH(INDEX(Dictionary!$B$3:$C$3,1,MATCH(Form_Responses[[#This Row],[35]],OFFSET(Dictionary!$A$3,MATCH(COLUMNS($AS$2:CA6),Dictionary!$A$4:$A$93,0),1,1,2),0)),Dictionary!$AD$3:$AE$3,0)),"")</f>
        <v>B</v>
      </c>
      <c r="CB7" s="61" t="str">
        <f ca="1">IFERROR(INDEX(OFFSET(Dictionary!$AC$3,MATCH(COLUMNS($AS$2:CB6),Dictionary!$AC$4:$AC$93,0),1,1,2),1,MATCH(INDEX(Dictionary!$B$3:$C$3,1,MATCH(Form_Responses[[#This Row],[36]],OFFSET(Dictionary!$A$3,MATCH(COLUMNS($AS$2:CB6),Dictionary!$A$4:$A$93,0),1,1,2),0)),Dictionary!$AD$3:$AE$3,0)),"")</f>
        <v>A</v>
      </c>
      <c r="CC7" s="61" t="str">
        <f ca="1">IFERROR(INDEX(OFFSET(Dictionary!$AC$3,MATCH(COLUMNS($AS$2:CC6),Dictionary!$AC$4:$AC$93,0),1,1,2),1,MATCH(INDEX(Dictionary!$B$3:$C$3,1,MATCH(Form_Responses[[#This Row],[37]],OFFSET(Dictionary!$A$3,MATCH(COLUMNS($AS$2:CC6),Dictionary!$A$4:$A$93,0),1,1,2),0)),Dictionary!$AD$3:$AE$3,0)),"")</f>
        <v>P</v>
      </c>
      <c r="CD7" s="61" t="str">
        <f ca="1">IFERROR(INDEX(OFFSET(Dictionary!$AC$3,MATCH(COLUMNS($AS$2:CD6),Dictionary!$AC$4:$AC$93,0),1,1,2),1,MATCH(INDEX(Dictionary!$B$3:$C$3,1,MATCH(Form_Responses[[#This Row],[38]],OFFSET(Dictionary!$A$3,MATCH(COLUMNS($AS$2:CD6),Dictionary!$A$4:$A$93,0),1,1,2),0)),Dictionary!$AD$3:$AE$3,0)),"")</f>
        <v>X</v>
      </c>
      <c r="CE7" s="61" t="str">
        <f ca="1">IFERROR(INDEX(OFFSET(Dictionary!$AC$3,MATCH(COLUMNS($AS$2:CE6),Dictionary!$AC$4:$AC$93,0),1,1,2),1,MATCH(INDEX(Dictionary!$B$3:$C$3,1,MATCH(Form_Responses[[#This Row],[39]],OFFSET(Dictionary!$A$3,MATCH(COLUMNS($AS$2:CE6),Dictionary!$A$4:$A$93,0),1,1,2),0)),Dictionary!$AD$3:$AE$3,0)),"")</f>
        <v>B</v>
      </c>
      <c r="CF7" s="61" t="str">
        <f ca="1">IFERROR(INDEX(OFFSET(Dictionary!$AC$3,MATCH(COLUMNS($AS$2:CF6),Dictionary!$AC$4:$AC$93,0),1,1,2),1,MATCH(INDEX(Dictionary!$B$3:$C$3,1,MATCH(Form_Responses[[#This Row],[40]],OFFSET(Dictionary!$A$3,MATCH(COLUMNS($AS$2:CF6),Dictionary!$A$4:$A$93,0),1,1,2),0)),Dictionary!$AD$3:$AE$3,0)),"")</f>
        <v>O</v>
      </c>
      <c r="CG7" s="61" t="str">
        <f ca="1">IFERROR(INDEX(OFFSET(Dictionary!$AC$3,MATCH(COLUMNS($AS$2:CG6),Dictionary!$AC$4:$AC$93,0),1,1,2),1,MATCH(INDEX(Dictionary!$B$3:$C$3,1,MATCH(Form_Responses[[#This Row],[41]],OFFSET(Dictionary!$A$3,MATCH(COLUMNS($AS$2:CG6),Dictionary!$A$4:$A$93,0),1,1,2),0)),Dictionary!$AD$3:$AE$3,0)),"")</f>
        <v>S</v>
      </c>
      <c r="CH7" s="61" t="str">
        <f ca="1">IFERROR(INDEX(OFFSET(Dictionary!$AC$3,MATCH(COLUMNS($AS$2:CH6),Dictionary!$AC$4:$AC$93,0),1,1,2),1,MATCH(INDEX(Dictionary!$B$3:$C$3,1,MATCH(Form_Responses[[#This Row],[42]],OFFSET(Dictionary!$A$3,MATCH(COLUMNS($AS$2:CH6),Dictionary!$A$4:$A$93,0),1,1,2),0)),Dictionary!$AD$3:$AE$3,0)),"")</f>
        <v>R</v>
      </c>
      <c r="CI7" s="61" t="str">
        <f ca="1">IFERROR(INDEX(OFFSET(Dictionary!$AC$3,MATCH(COLUMNS($AS$2:CI6),Dictionary!$AC$4:$AC$93,0),1,1,2),1,MATCH(INDEX(Dictionary!$B$3:$C$3,1,MATCH(Form_Responses[[#This Row],[43]],OFFSET(Dictionary!$A$3,MATCH(COLUMNS($AS$2:CI6),Dictionary!$A$4:$A$93,0),1,1,2),0)),Dictionary!$AD$3:$AE$3,0)),"")</f>
        <v>D</v>
      </c>
      <c r="CJ7" s="61" t="str">
        <f ca="1">IFERROR(INDEX(OFFSET(Dictionary!$AC$3,MATCH(COLUMNS($AS$2:CJ6),Dictionary!$AC$4:$AC$93,0),1,1,2),1,MATCH(INDEX(Dictionary!$B$3:$C$3,1,MATCH(Form_Responses[[#This Row],[44]],OFFSET(Dictionary!$A$3,MATCH(COLUMNS($AS$2:CJ6),Dictionary!$A$4:$A$93,0),1,1,2),0)),Dictionary!$AD$3:$AE$3,0)),"")</f>
        <v>C</v>
      </c>
      <c r="CK7" s="61" t="str">
        <f ca="1">IFERROR(INDEX(OFFSET(Dictionary!$AC$3,MATCH(COLUMNS($AS$2:CK6),Dictionary!$AC$4:$AC$93,0),1,1,2),1,MATCH(INDEX(Dictionary!$B$3:$C$3,1,MATCH(Form_Responses[[#This Row],[45]],OFFSET(Dictionary!$A$3,MATCH(COLUMNS($AS$2:CK6),Dictionary!$A$4:$A$93,0),1,1,2),0)),Dictionary!$AD$3:$AE$3,0)),"")</f>
        <v>V</v>
      </c>
      <c r="CL7" s="61" t="str">
        <f ca="1">IFERROR(INDEX(OFFSET(Dictionary!$AC$3,MATCH(COLUMNS($AS$2:CL6),Dictionary!$AC$4:$AC$93,0),1,1,2),1,MATCH(INDEX(Dictionary!$B$3:$C$3,1,MATCH(Form_Responses[[#This Row],[46]],OFFSET(Dictionary!$A$3,MATCH(COLUMNS($AS$2:CL6),Dictionary!$A$4:$A$93,0),1,1,2),0)),Dictionary!$AD$3:$AE$3,0)),"")</f>
        <v>N</v>
      </c>
      <c r="CM7" s="61" t="str">
        <f ca="1">IFERROR(INDEX(OFFSET(Dictionary!$AC$3,MATCH(COLUMNS($AS$2:CM6),Dictionary!$AC$4:$AC$93,0),1,1,2),1,MATCH(INDEX(Dictionary!$B$3:$C$3,1,MATCH(Form_Responses[[#This Row],[47]],OFFSET(Dictionary!$A$3,MATCH(COLUMNS($AS$2:CM6),Dictionary!$A$4:$A$93,0),1,1,2),0)),Dictionary!$AD$3:$AE$3,0)),"")</f>
        <v>Z</v>
      </c>
      <c r="CN7" s="61" t="str">
        <f ca="1">IFERROR(INDEX(OFFSET(Dictionary!$AC$3,MATCH(COLUMNS($AS$2:CN6),Dictionary!$AC$4:$AC$93,0),1,1,2),1,MATCH(INDEX(Dictionary!$B$3:$C$3,1,MATCH(Form_Responses[[#This Row],[48]],OFFSET(Dictionary!$A$3,MATCH(COLUMNS($AS$2:CN6),Dictionary!$A$4:$A$93,0),1,1,2),0)),Dictionary!$AD$3:$AE$3,0)),"")</f>
        <v>K</v>
      </c>
      <c r="CO7" s="61" t="str">
        <f ca="1">IFERROR(INDEX(OFFSET(Dictionary!$AC$3,MATCH(COLUMNS($AS$2:CO6),Dictionary!$AC$4:$AC$93,0),1,1,2),1,MATCH(INDEX(Dictionary!$B$3:$C$3,1,MATCH(Form_Responses[[#This Row],[49]],OFFSET(Dictionary!$A$3,MATCH(COLUMNS($AS$2:CO6),Dictionary!$A$4:$A$93,0),1,1,2),0)),Dictionary!$AD$3:$AE$3,0)),"")</f>
        <v>F</v>
      </c>
      <c r="CP7" s="61" t="str">
        <f ca="1">IFERROR(INDEX(OFFSET(Dictionary!$AC$3,MATCH(COLUMNS($AS$2:CP6),Dictionary!$AC$4:$AC$93,0),1,1,2),1,MATCH(INDEX(Dictionary!$B$3:$C$3,1,MATCH(Form_Responses[[#This Row],[50]],OFFSET(Dictionary!$A$3,MATCH(COLUMNS($AS$2:CP6),Dictionary!$A$4:$A$93,0),1,1,2),0)),Dictionary!$AD$3:$AE$3,0)),"")</f>
        <v>B</v>
      </c>
      <c r="CQ7" s="61" t="str">
        <f ca="1">IFERROR(INDEX(OFFSET(Dictionary!$AC$3,MATCH(COLUMNS($AS$2:CQ6),Dictionary!$AC$4:$AC$93,0),1,1,2),1,MATCH(INDEX(Dictionary!$B$3:$C$3,1,MATCH(Form_Responses[[#This Row],[51]],OFFSET(Dictionary!$A$3,MATCH(COLUMNS($AS$2:CQ6),Dictionary!$A$4:$A$93,0),1,1,2),0)),Dictionary!$AD$3:$AE$3,0)),"")</f>
        <v>V</v>
      </c>
      <c r="CR7" s="61" t="str">
        <f ca="1">IFERROR(INDEX(OFFSET(Dictionary!$AC$3,MATCH(COLUMNS($AS$2:CR6),Dictionary!$AC$4:$AC$93,0),1,1,2),1,MATCH(INDEX(Dictionary!$B$3:$C$3,1,MATCH(Form_Responses[[#This Row],[52]],OFFSET(Dictionary!$A$3,MATCH(COLUMNS($AS$2:CR6),Dictionary!$A$4:$A$93,0),1,1,2),0)),Dictionary!$AD$3:$AE$3,0)),"")</f>
        <v>S</v>
      </c>
      <c r="CS7" s="61" t="str">
        <f ca="1">IFERROR(INDEX(OFFSET(Dictionary!$AC$3,MATCH(COLUMNS($AS$2:CS6),Dictionary!$AC$4:$AC$93,0),1,1,2),1,MATCH(INDEX(Dictionary!$B$3:$C$3,1,MATCH(Form_Responses[[#This Row],[53]],OFFSET(Dictionary!$A$3,MATCH(COLUMNS($AS$2:CS6),Dictionary!$A$4:$A$93,0),1,1,2),0)),Dictionary!$AD$3:$AE$3,0)),"")</f>
        <v>I</v>
      </c>
      <c r="CT7" s="61" t="str">
        <f ca="1">IFERROR(INDEX(OFFSET(Dictionary!$AC$3,MATCH(COLUMNS($AS$2:CT6),Dictionary!$AC$4:$AC$93,0),1,1,2),1,MATCH(INDEX(Dictionary!$B$3:$C$3,1,MATCH(Form_Responses[[#This Row],[54]],OFFSET(Dictionary!$A$3,MATCH(COLUMNS($AS$2:CT6),Dictionary!$A$4:$A$93,0),1,1,2),0)),Dictionary!$AD$3:$AE$3,0)),"")</f>
        <v>D</v>
      </c>
      <c r="CU7" s="61" t="str">
        <f ca="1">IFERROR(INDEX(OFFSET(Dictionary!$AC$3,MATCH(COLUMNS($AS$2:CU6),Dictionary!$AC$4:$AC$93,0),1,1,2),1,MATCH(INDEX(Dictionary!$B$3:$C$3,1,MATCH(Form_Responses[[#This Row],[55]],OFFSET(Dictionary!$A$3,MATCH(COLUMNS($AS$2:CU6),Dictionary!$A$4:$A$93,0),1,1,2),0)),Dictionary!$AD$3:$AE$3,0)),"")</f>
        <v>C</v>
      </c>
      <c r="CV7" s="61" t="str">
        <f ca="1">IFERROR(INDEX(OFFSET(Dictionary!$AC$3,MATCH(COLUMNS($AS$2:CV6),Dictionary!$AC$4:$AC$93,0),1,1,2),1,MATCH(INDEX(Dictionary!$B$3:$C$3,1,MATCH(Form_Responses[[#This Row],[56]],OFFSET(Dictionary!$A$3,MATCH(COLUMNS($AS$2:CV6),Dictionary!$A$4:$A$93,0),1,1,2),0)),Dictionary!$AD$3:$AE$3,0)),"")</f>
        <v>S</v>
      </c>
      <c r="CW7" s="61" t="str">
        <f ca="1">IFERROR(INDEX(OFFSET(Dictionary!$AC$3,MATCH(COLUMNS($AS$2:CW6),Dictionary!$AC$4:$AC$93,0),1,1,2),1,MATCH(INDEX(Dictionary!$B$3:$C$3,1,MATCH(Form_Responses[[#This Row],[57]],OFFSET(Dictionary!$A$3,MATCH(COLUMNS($AS$2:CW6),Dictionary!$A$4:$A$93,0),1,1,2),0)),Dictionary!$AD$3:$AE$3,0)),"")</f>
        <v>N</v>
      </c>
      <c r="CX7" s="61" t="str">
        <f ca="1">IFERROR(INDEX(OFFSET(Dictionary!$AC$3,MATCH(COLUMNS($AS$2:CX6),Dictionary!$AC$4:$AC$93,0),1,1,2),1,MATCH(INDEX(Dictionary!$B$3:$C$3,1,MATCH(Form_Responses[[#This Row],[58]],OFFSET(Dictionary!$A$3,MATCH(COLUMNS($AS$2:CX6),Dictionary!$A$4:$A$93,0),1,1,2),0)),Dictionary!$AD$3:$AE$3,0)),"")</f>
        <v>K</v>
      </c>
      <c r="CY7" s="61" t="str">
        <f ca="1">IFERROR(INDEX(OFFSET(Dictionary!$AC$3,MATCH(COLUMNS($AS$2:CY6),Dictionary!$AC$4:$AC$93,0),1,1,2),1,MATCH(INDEX(Dictionary!$B$3:$C$3,1,MATCH(Form_Responses[[#This Row],[59]],OFFSET(Dictionary!$A$3,MATCH(COLUMNS($AS$2:CY6),Dictionary!$A$4:$A$93,0),1,1,2),0)),Dictionary!$AD$3:$AE$3,0)),"")</f>
        <v>F</v>
      </c>
      <c r="CZ7" s="61" t="str">
        <f ca="1">IFERROR(INDEX(OFFSET(Dictionary!$AC$3,MATCH(COLUMNS($AS$2:CZ6),Dictionary!$AC$4:$AC$93,0),1,1,2),1,MATCH(INDEX(Dictionary!$B$3:$C$3,1,MATCH(Form_Responses[[#This Row],[60]],OFFSET(Dictionary!$A$3,MATCH(COLUMNS($AS$2:CZ6),Dictionary!$A$4:$A$93,0),1,1,2),0)),Dictionary!$AD$3:$AE$3,0)),"")</f>
        <v>X</v>
      </c>
      <c r="DA7" s="61" t="str">
        <f ca="1">IFERROR(INDEX(OFFSET(Dictionary!$AC$3,MATCH(COLUMNS($AS$2:DA6),Dictionary!$AC$4:$AC$93,0),1,1,2),1,MATCH(INDEX(Dictionary!$B$3:$C$3,1,MATCH(Form_Responses[[#This Row],[61]],OFFSET(Dictionary!$A$3,MATCH(COLUMNS($AS$2:DA6),Dictionary!$A$4:$A$93,0),1,1,2),0)),Dictionary!$AD$3:$AE$3,0)),"")</f>
        <v>T</v>
      </c>
      <c r="DB7" s="61" t="str">
        <f ca="1">IFERROR(INDEX(OFFSET(Dictionary!$AC$3,MATCH(COLUMNS($AS$2:DB6),Dictionary!$AC$4:$AC$93,0),1,1,2),1,MATCH(INDEX(Dictionary!$B$3:$C$3,1,MATCH(Form_Responses[[#This Row],[62]],OFFSET(Dictionary!$A$3,MATCH(COLUMNS($AS$2:DB6),Dictionary!$A$4:$A$93,0),1,1,2),0)),Dictionary!$AD$3:$AE$3,0)),"")</f>
        <v>V</v>
      </c>
      <c r="DC7" s="61" t="str">
        <f ca="1">IFERROR(INDEX(OFFSET(Dictionary!$AC$3,MATCH(COLUMNS($AS$2:DC6),Dictionary!$AC$4:$AC$93,0),1,1,2),1,MATCH(INDEX(Dictionary!$B$3:$C$3,1,MATCH(Form_Responses[[#This Row],[63]],OFFSET(Dictionary!$A$3,MATCH(COLUMNS($AS$2:DC6),Dictionary!$A$4:$A$93,0),1,1,2),0)),Dictionary!$AD$3:$AE$3,0)),"")</f>
        <v>I</v>
      </c>
      <c r="DD7" s="61" t="str">
        <f ca="1">IFERROR(INDEX(OFFSET(Dictionary!$AC$3,MATCH(COLUMNS($AS$2:DD6),Dictionary!$AC$4:$AC$93,0),1,1,2),1,MATCH(INDEX(Dictionary!$B$3:$C$3,1,MATCH(Form_Responses[[#This Row],[64]],OFFSET(Dictionary!$A$3,MATCH(COLUMNS($AS$2:DD6),Dictionary!$A$4:$A$93,0),1,1,2),0)),Dictionary!$AD$3:$AE$3,0)),"")</f>
        <v>R</v>
      </c>
      <c r="DE7" s="61" t="str">
        <f ca="1">IFERROR(INDEX(OFFSET(Dictionary!$AC$3,MATCH(COLUMNS($AS$2:DE6),Dictionary!$AC$4:$AC$93,0),1,1,2),1,MATCH(INDEX(Dictionary!$B$3:$C$3,1,MATCH(Form_Responses[[#This Row],[65]],OFFSET(Dictionary!$A$3,MATCH(COLUMNS($AS$2:DE6),Dictionary!$A$4:$A$93,0),1,1,2),0)),Dictionary!$AD$3:$AE$3,0)),"")</f>
        <v>D</v>
      </c>
      <c r="DF7" s="61" t="str">
        <f ca="1">IFERROR(INDEX(OFFSET(Dictionary!$AC$3,MATCH(COLUMNS($AS$2:DF6),Dictionary!$AC$4:$AC$93,0),1,1,2),1,MATCH(INDEX(Dictionary!$B$3:$C$3,1,MATCH(Form_Responses[[#This Row],[66]],OFFSET(Dictionary!$A$3,MATCH(COLUMNS($AS$2:DF6),Dictionary!$A$4:$A$93,0),1,1,2),0)),Dictionary!$AD$3:$AE$3,0)),"")</f>
        <v>S</v>
      </c>
      <c r="DG7" s="61" t="str">
        <f ca="1">IFERROR(INDEX(OFFSET(Dictionary!$AC$3,MATCH(COLUMNS($AS$2:DG6),Dictionary!$AC$4:$AC$93,0),1,1,2),1,MATCH(INDEX(Dictionary!$B$3:$C$3,1,MATCH(Form_Responses[[#This Row],[67]],OFFSET(Dictionary!$A$3,MATCH(COLUMNS($AS$2:DG6),Dictionary!$A$4:$A$93,0),1,1,2),0)),Dictionary!$AD$3:$AE$3,0)),"")</f>
        <v>E</v>
      </c>
      <c r="DH7" s="61" t="str">
        <f ca="1">IFERROR(INDEX(OFFSET(Dictionary!$AC$3,MATCH(COLUMNS($AS$2:DH6),Dictionary!$AC$4:$AC$93,0),1,1,2),1,MATCH(INDEX(Dictionary!$B$3:$C$3,1,MATCH(Form_Responses[[#This Row],[68]],OFFSET(Dictionary!$A$3,MATCH(COLUMNS($AS$2:DH6),Dictionary!$A$4:$A$93,0),1,1,2),0)),Dictionary!$AD$3:$AE$3,0)),"")</f>
        <v>K</v>
      </c>
      <c r="DI7" s="61" t="str">
        <f ca="1">IFERROR(INDEX(OFFSET(Dictionary!$AC$3,MATCH(COLUMNS($AS$2:DI6),Dictionary!$AC$4:$AC$93,0),1,1,2),1,MATCH(INDEX(Dictionary!$B$3:$C$3,1,MATCH(Form_Responses[[#This Row],[69]],OFFSET(Dictionary!$A$3,MATCH(COLUMNS($AS$2:DI6),Dictionary!$A$4:$A$93,0),1,1,2),0)),Dictionary!$AD$3:$AE$3,0)),"")</f>
        <v>A</v>
      </c>
      <c r="DJ7" s="61" t="str">
        <f ca="1">IFERROR(INDEX(OFFSET(Dictionary!$AC$3,MATCH(COLUMNS($AS$2:DJ6),Dictionary!$AC$4:$AC$93,0),1,1,2),1,MATCH(INDEX(Dictionary!$B$3:$C$3,1,MATCH(Form_Responses[[#This Row],[70]],OFFSET(Dictionary!$A$3,MATCH(COLUMNS($AS$2:DJ6),Dictionary!$A$4:$A$93,0),1,1,2),0)),Dictionary!$AD$3:$AE$3,0)),"")</f>
        <v>W</v>
      </c>
      <c r="DK7" s="61" t="str">
        <f ca="1">IFERROR(INDEX(OFFSET(Dictionary!$AC$3,MATCH(COLUMNS($AS$2:DK6),Dictionary!$AC$4:$AC$93,0),1,1,2),1,MATCH(INDEX(Dictionary!$B$3:$C$3,1,MATCH(Form_Responses[[#This Row],[71]],OFFSET(Dictionary!$A$3,MATCH(COLUMNS($AS$2:DK6),Dictionary!$A$4:$A$93,0),1,1,2),0)),Dictionary!$AD$3:$AE$3,0)),"")</f>
        <v>I</v>
      </c>
      <c r="DL7" s="61" t="str">
        <f ca="1">IFERROR(INDEX(OFFSET(Dictionary!$AC$3,MATCH(COLUMNS($AS$2:DL6),Dictionary!$AC$4:$AC$93,0),1,1,2),1,MATCH(INDEX(Dictionary!$B$3:$C$3,1,MATCH(Form_Responses[[#This Row],[72]],OFFSET(Dictionary!$A$3,MATCH(COLUMNS($AS$2:DL6),Dictionary!$A$4:$A$93,0),1,1,2),0)),Dictionary!$AD$3:$AE$3,0)),"")</f>
        <v>T</v>
      </c>
      <c r="DM7" s="61" t="str">
        <f ca="1">IFERROR(INDEX(OFFSET(Dictionary!$AC$3,MATCH(COLUMNS($AS$2:DM6),Dictionary!$AC$4:$AC$93,0),1,1,2),1,MATCH(INDEX(Dictionary!$B$3:$C$3,1,MATCH(Form_Responses[[#This Row],[73]],OFFSET(Dictionary!$A$3,MATCH(COLUMNS($AS$2:DM6),Dictionary!$A$4:$A$93,0),1,1,2),0)),Dictionary!$AD$3:$AE$3,0)),"")</f>
        <v>I</v>
      </c>
      <c r="DN7" s="61" t="str">
        <f ca="1">IFERROR(INDEX(OFFSET(Dictionary!$AC$3,MATCH(COLUMNS($AS$2:DN6),Dictionary!$AC$4:$AC$93,0),1,1,2),1,MATCH(INDEX(Dictionary!$B$3:$C$3,1,MATCH(Form_Responses[[#This Row],[74]],OFFSET(Dictionary!$A$3,MATCH(COLUMNS($AS$2:DN6),Dictionary!$A$4:$A$93,0),1,1,2),0)),Dictionary!$AD$3:$AE$3,0)),"")</f>
        <v>T</v>
      </c>
      <c r="DO7" s="61" t="str">
        <f ca="1">IFERROR(INDEX(OFFSET(Dictionary!$AC$3,MATCH(COLUMNS($AS$2:DO6),Dictionary!$AC$4:$AC$93,0),1,1,2),1,MATCH(INDEX(Dictionary!$B$3:$C$3,1,MATCH(Form_Responses[[#This Row],[75]],OFFSET(Dictionary!$A$3,MATCH(COLUMNS($AS$2:DO6),Dictionary!$A$4:$A$93,0),1,1,2),0)),Dictionary!$AD$3:$AE$3,0)),"")</f>
        <v>V</v>
      </c>
      <c r="DP7" s="61" t="str">
        <f ca="1">IFERROR(INDEX(OFFSET(Dictionary!$AC$3,MATCH(COLUMNS($AS$2:DP6),Dictionary!$AC$4:$AC$93,0),1,1,2),1,MATCH(INDEX(Dictionary!$B$3:$C$3,1,MATCH(Form_Responses[[#This Row],[76]],OFFSET(Dictionary!$A$3,MATCH(COLUMNS($AS$2:DP6),Dictionary!$A$4:$A$93,0),1,1,2),0)),Dictionary!$AD$3:$AE$3,0)),"")</f>
        <v>D</v>
      </c>
      <c r="DQ7" s="61" t="str">
        <f ca="1">IFERROR(INDEX(OFFSET(Dictionary!$AC$3,MATCH(COLUMNS($AS$2:DQ6),Dictionary!$AC$4:$AC$93,0),1,1,2),1,MATCH(INDEX(Dictionary!$B$3:$C$3,1,MATCH(Form_Responses[[#This Row],[77]],OFFSET(Dictionary!$A$3,MATCH(COLUMNS($AS$2:DQ6),Dictionary!$A$4:$A$93,0),1,1,2),0)),Dictionary!$AD$3:$AE$3,0)),"")</f>
        <v>C</v>
      </c>
      <c r="DR7" s="61" t="str">
        <f ca="1">IFERROR(INDEX(OFFSET(Dictionary!$AC$3,MATCH(COLUMNS($AS$2:DR6),Dictionary!$AC$4:$AC$93,0),1,1,2),1,MATCH(INDEX(Dictionary!$B$3:$C$3,1,MATCH(Form_Responses[[#This Row],[78]],OFFSET(Dictionary!$A$3,MATCH(COLUMNS($AS$2:DR6),Dictionary!$A$4:$A$93,0),1,1,2),0)),Dictionary!$AD$3:$AE$3,0)),"")</f>
        <v>E</v>
      </c>
      <c r="DS7" s="61" t="str">
        <f ca="1">IFERROR(INDEX(OFFSET(Dictionary!$AC$3,MATCH(COLUMNS($AS$2:DS6),Dictionary!$AC$4:$AC$93,0),1,1,2),1,MATCH(INDEX(Dictionary!$B$3:$C$3,1,MATCH(Form_Responses[[#This Row],[79]],OFFSET(Dictionary!$A$3,MATCH(COLUMNS($AS$2:DS6),Dictionary!$A$4:$A$93,0),1,1,2),0)),Dictionary!$AD$3:$AE$3,0)),"")</f>
        <v>N</v>
      </c>
      <c r="DT7" s="61" t="str">
        <f ca="1">IFERROR(INDEX(OFFSET(Dictionary!$AC$3,MATCH(COLUMNS($AS$2:DT6),Dictionary!$AC$4:$AC$93,0),1,1,2),1,MATCH(INDEX(Dictionary!$B$3:$C$3,1,MATCH(Form_Responses[[#This Row],[80]],OFFSET(Dictionary!$A$3,MATCH(COLUMNS($AS$2:DT6),Dictionary!$A$4:$A$93,0),1,1,2),0)),Dictionary!$AD$3:$AE$3,0)),"")</f>
        <v>A</v>
      </c>
      <c r="DU7" s="61" t="str">
        <f ca="1">IFERROR(INDEX(OFFSET(Dictionary!$AC$3,MATCH(COLUMNS($AS$2:DU6),Dictionary!$AC$4:$AC$93,0),1,1,2),1,MATCH(INDEX(Dictionary!$B$3:$C$3,1,MATCH(Form_Responses[[#This Row],[81]],OFFSET(Dictionary!$A$3,MATCH(COLUMNS($AS$2:DU6),Dictionary!$A$4:$A$93,0),1,1,2),0)),Dictionary!$AD$3:$AE$3,0)),"")</f>
        <v>L</v>
      </c>
      <c r="DV7" s="61" t="str">
        <f ca="1">IFERROR(INDEX(OFFSET(Dictionary!$AC$3,MATCH(COLUMNS($AS$2:DV6),Dictionary!$AC$4:$AC$93,0),1,1,2),1,MATCH(INDEX(Dictionary!$B$3:$C$3,1,MATCH(Form_Responses[[#This Row],[82]],OFFSET(Dictionary!$A$3,MATCH(COLUMNS($AS$2:DV6),Dictionary!$A$4:$A$93,0),1,1,2),0)),Dictionary!$AD$3:$AE$3,0)),"")</f>
        <v>I</v>
      </c>
      <c r="DW7" s="61" t="str">
        <f ca="1">IFERROR(INDEX(OFFSET(Dictionary!$AC$3,MATCH(COLUMNS($AS$2:DW6),Dictionary!$AC$4:$AC$93,0),1,1,2),1,MATCH(INDEX(Dictionary!$B$3:$C$3,1,MATCH(Form_Responses[[#This Row],[83]],OFFSET(Dictionary!$A$3,MATCH(COLUMNS($AS$2:DW6),Dictionary!$A$4:$A$93,0),1,1,2),0)),Dictionary!$AD$3:$AE$3,0)),"")</f>
        <v>I</v>
      </c>
      <c r="DX7" s="61" t="str">
        <f ca="1">IFERROR(INDEX(OFFSET(Dictionary!$AC$3,MATCH(COLUMNS($AS$2:DX6),Dictionary!$AC$4:$AC$93,0),1,1,2),1,MATCH(INDEX(Dictionary!$B$3:$C$3,1,MATCH(Form_Responses[[#This Row],[84]],OFFSET(Dictionary!$A$3,MATCH(COLUMNS($AS$2:DX6),Dictionary!$A$4:$A$93,0),1,1,2),0)),Dictionary!$AD$3:$AE$3,0)),"")</f>
        <v>V</v>
      </c>
      <c r="DY7" s="61" t="str">
        <f ca="1">IFERROR(INDEX(OFFSET(Dictionary!$AC$3,MATCH(COLUMNS($AS$2:DY6),Dictionary!$AC$4:$AC$93,0),1,1,2),1,MATCH(INDEX(Dictionary!$B$3:$C$3,1,MATCH(Form_Responses[[#This Row],[85]],OFFSET(Dictionary!$A$3,MATCH(COLUMNS($AS$2:DY6),Dictionary!$A$4:$A$93,0),1,1,2),0)),Dictionary!$AD$3:$AE$3,0)),"")</f>
        <v>S</v>
      </c>
      <c r="DZ7" s="61" t="str">
        <f ca="1">IFERROR(INDEX(OFFSET(Dictionary!$AC$3,MATCH(COLUMNS($AS$2:DZ6),Dictionary!$AC$4:$AC$93,0),1,1,2),1,MATCH(INDEX(Dictionary!$B$3:$C$3,1,MATCH(Form_Responses[[#This Row],[86]],OFFSET(Dictionary!$A$3,MATCH(COLUMNS($AS$2:DZ6),Dictionary!$A$4:$A$93,0),1,1,2),0)),Dictionary!$AD$3:$AE$3,0)),"")</f>
        <v>S</v>
      </c>
      <c r="EA7" s="61" t="str">
        <f ca="1">IFERROR(INDEX(OFFSET(Dictionary!$AC$3,MATCH(COLUMNS($AS$2:EA6),Dictionary!$AC$4:$AC$93,0),1,1,2),1,MATCH(INDEX(Dictionary!$B$3:$C$3,1,MATCH(Form_Responses[[#This Row],[87]],OFFSET(Dictionary!$A$3,MATCH(COLUMNS($AS$2:EA6),Dictionary!$A$4:$A$93,0),1,1,2),0)),Dictionary!$AD$3:$AE$3,0)),"")</f>
        <v>D</v>
      </c>
      <c r="EB7" s="61" t="str">
        <f ca="1">IFERROR(INDEX(OFFSET(Dictionary!$AC$3,MATCH(COLUMNS($AS$2:EB6),Dictionary!$AC$4:$AC$93,0),1,1,2),1,MATCH(INDEX(Dictionary!$B$3:$C$3,1,MATCH(Form_Responses[[#This Row],[88]],OFFSET(Dictionary!$A$3,MATCH(COLUMNS($AS$2:EB6),Dictionary!$A$4:$A$93,0),1,1,2),0)),Dictionary!$AD$3:$AE$3,0)),"")</f>
        <v>C</v>
      </c>
      <c r="EC7" s="61" t="str">
        <f ca="1">IFERROR(INDEX(OFFSET(Dictionary!$AC$3,MATCH(COLUMNS($AS$2:EC6),Dictionary!$AC$4:$AC$93,0),1,1,2),1,MATCH(INDEX(Dictionary!$B$3:$C$3,1,MATCH(Form_Responses[[#This Row],[89]],OFFSET(Dictionary!$A$3,MATCH(COLUMNS($AS$2:EC6),Dictionary!$A$4:$A$93,0),1,1,2),0)),Dictionary!$AD$3:$AE$3,0)),"")</f>
        <v>C</v>
      </c>
      <c r="ED7" s="61" t="str">
        <f ca="1">IFERROR(INDEX(OFFSET(Dictionary!$AC$3,MATCH(COLUMNS($AS$2:ED6),Dictionary!$AC$4:$AC$93,0),1,1,2),1,MATCH(INDEX(Dictionary!$B$3:$C$3,1,MATCH(Form_Responses[[#This Row],[90]],OFFSET(Dictionary!$A$3,MATCH(COLUMNS($AS$2:ED6),Dictionary!$A$4:$A$93,0),1,1,2),0)),Dictionary!$AD$3:$AE$3,0)),"")</f>
        <v>N</v>
      </c>
    </row>
    <row r="8" spans="1:134" ht="240" x14ac:dyDescent="0.25">
      <c r="A8" s="164">
        <v>6</v>
      </c>
      <c r="B8" s="61" t="s">
        <v>880</v>
      </c>
      <c r="C8" s="61" t="s">
        <v>864</v>
      </c>
      <c r="D8" s="59" t="s">
        <v>794</v>
      </c>
      <c r="E8" s="59" cm="1">
        <f t="array" aca="1" ref="E8" ca="1">COUNTIF(OFFSET($AS$2,MATCH(Data_Base_Response[[#This Row],[Nama]:[Nama]],Data_Base_Response[[Nama]:[Nama]],0),0,1,90),Data_Base_Response[[#Headers],[A]])</f>
        <v>4</v>
      </c>
      <c r="F8" s="59" cm="1">
        <f t="array" aca="1" ref="F8" ca="1">COUNTIF(OFFSET($AS$2,MATCH(Data_Base_Response[[#This Row],[Nama]:[Nama]],Data_Base_Response[[Nama]:[Nama]],0),0,1,90),Data_Base_Response[[#Headers],[N]])</f>
        <v>5</v>
      </c>
      <c r="G8" s="59" cm="1">
        <f t="array" aca="1" ref="G8" ca="1">COUNTIF(OFFSET($AS$2,MATCH(Data_Base_Response[[#This Row],[Nama]:[Nama]],Data_Base_Response[[Nama]:[Nama]],0),0,1,90),Data_Base_Response[[#Headers],[G]])</f>
        <v>5</v>
      </c>
      <c r="H8" s="59" cm="1">
        <f t="array" aca="1" ref="H8" ca="1">COUNTIF(OFFSET($AS$2,MATCH(Data_Base_Response[[#This Row],[Nama]:[Nama]],Data_Base_Response[[Nama]:[Nama]],0),0,1,90),Data_Base_Response[[#Headers],[C]])</f>
        <v>8</v>
      </c>
      <c r="I8" s="59" cm="1">
        <f t="array" aca="1" ref="I8" ca="1">COUNTIF(OFFSET($AS$2,MATCH(Data_Base_Response[[#This Row],[Nama]:[Nama]],Data_Base_Response[[Nama]:[Nama]],0),0,1,90),Data_Base_Response[[#Headers],[D]])</f>
        <v>5</v>
      </c>
      <c r="J8" s="59" cm="1">
        <f t="array" aca="1" ref="J8" ca="1">COUNTIF(OFFSET($AS$2,MATCH(Data_Base_Response[[#This Row],[Nama]:[Nama]],Data_Base_Response[[Nama]:[Nama]],0),0,1,90),Data_Base_Response[[#Headers],[R]])</f>
        <v>5</v>
      </c>
      <c r="K8" s="59" cm="1">
        <f t="array" aca="1" ref="K8" ca="1">COUNTIF(OFFSET($AS$2,MATCH(Data_Base_Response[[#This Row],[Nama]:[Nama]],Data_Base_Response[[Nama]:[Nama]],0),0,1,90),Data_Base_Response[[#Headers],[T]])</f>
        <v>3</v>
      </c>
      <c r="L8" s="59" cm="1">
        <f t="array" aca="1" ref="L8" ca="1">COUNTIF(OFFSET($AS$2,MATCH(Data_Base_Response[[#This Row],[Nama]:[Nama]],Data_Base_Response[[Nama]:[Nama]],0),0,1,90),Data_Base_Response[[#Headers],[V]])</f>
        <v>5</v>
      </c>
      <c r="M8" s="59" cm="1">
        <f t="array" aca="1" ref="M8" ca="1">COUNTIF(OFFSET($AS$2,MATCH(Data_Base_Response[[#This Row],[Nama]:[Nama]],Data_Base_Response[[Nama]:[Nama]],0),0,1,90),Data_Base_Response[[#Headers],[W]])</f>
        <v>7</v>
      </c>
      <c r="N8" s="59" cm="1">
        <f t="array" aca="1" ref="N8" ca="1">COUNTIF(OFFSET($AS$2,MATCH(Data_Base_Response[[#This Row],[Nama]:[Nama]],Data_Base_Response[[Nama]:[Nama]],0),0,1,90),Data_Base_Response[[#Headers],[F]])</f>
        <v>2</v>
      </c>
      <c r="O8" s="59" cm="1">
        <f t="array" aca="1" ref="O8" ca="1">COUNTIF(OFFSET($AS$2,MATCH(Data_Base_Response[[#This Row],[Nama]:[Nama]],Data_Base_Response[[Nama]:[Nama]],0),0,1,90),Data_Base_Response[[#Headers],[L]])</f>
        <v>1</v>
      </c>
      <c r="P8" s="59" cm="1">
        <f t="array" aca="1" ref="P8" ca="1">COUNTIF(OFFSET($AS$2,MATCH(Data_Base_Response[[#This Row],[Nama]:[Nama]],Data_Base_Response[[Nama]:[Nama]],0),0,1,90),Data_Base_Response[[#Headers],[P]])</f>
        <v>2</v>
      </c>
      <c r="Q8" s="59" cm="1">
        <f t="array" aca="1" ref="Q8" ca="1">COUNTIF(OFFSET($AS$2,MATCH(Data_Base_Response[[#This Row],[Nama]:[Nama]],Data_Base_Response[[Nama]:[Nama]],0),0,1,90),Data_Base_Response[[#Headers],[I]])</f>
        <v>1</v>
      </c>
      <c r="R8" s="59" cm="1">
        <f t="array" aca="1" ref="R8" ca="1">COUNTIF(OFFSET($AS$2,MATCH(Data_Base_Response[[#This Row],[Nama]:[Nama]],Data_Base_Response[[Nama]:[Nama]],0),0,1,90),Data_Base_Response[[#Headers],[S]])</f>
        <v>6</v>
      </c>
      <c r="S8" s="59" cm="1">
        <f t="array" aca="1" ref="S8" ca="1">COUNTIF(OFFSET($AS$2,MATCH(Data_Base_Response[[#This Row],[Nama]:[Nama]],Data_Base_Response[[Nama]:[Nama]],0),0,1,90),Data_Base_Response[[#Headers],[B]])</f>
        <v>7</v>
      </c>
      <c r="T8" s="59" cm="1">
        <f t="array" aca="1" ref="T8" ca="1">COUNTIF(OFFSET($AS$2,MATCH(Data_Base_Response[[#This Row],[Nama]:[Nama]],Data_Base_Response[[Nama]:[Nama]],0),0,1,90),Data_Base_Response[[#Headers],[O]])</f>
        <v>6</v>
      </c>
      <c r="U8" s="59" cm="1">
        <f t="array" aca="1" ref="U8" ca="1">COUNTIF(OFFSET($AS$2,MATCH(Data_Base_Response[[#This Row],[Nama]:[Nama]],Data_Base_Response[[Nama]:[Nama]],0),0,1,90),Data_Base_Response[[#Headers],[X]])</f>
        <v>4</v>
      </c>
      <c r="V8" s="59" cm="1">
        <f t="array" aca="1" ref="V8" ca="1">COUNTIF(OFFSET($AS$2,MATCH(Data_Base_Response[[#This Row],[Nama]:[Nama]],Data_Base_Response[[Nama]:[Nama]],0),0,1,90),Data_Base_Response[[#Headers],[E]])</f>
        <v>6</v>
      </c>
      <c r="W8" s="59" cm="1">
        <f t="array" aca="1" ref="W8" ca="1">COUNTIF(OFFSET($AS$2,MATCH(Data_Base_Response[[#This Row],[Nama]:[Nama]],Data_Base_Response[[Nama]:[Nama]],0),0,1,90),Data_Base_Response[[#Headers],[K]])</f>
        <v>3</v>
      </c>
      <c r="X8" s="59" cm="1">
        <f t="array" aca="1" ref="X8" ca="1">COUNTIF(OFFSET($AS$2,MATCH(Data_Base_Response[[#This Row],[Nama]:[Nama]],Data_Base_Response[[Nama]:[Nama]],0),0,1,90),Data_Base_Response[[#Headers],[Z]])</f>
        <v>5</v>
      </c>
      <c r="Y8"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8" s="60" t="str">
        <f ca="1">INDEX(OFFSET(Dictionary!$AJ$3,MATCH(I$2,Dictionary!$AG$4:$AG$84,0),0,COUNTIF(Dictionary!$AG$4:$AG$84,I$2),1),MATCH(Data_Base_Response[[#This Row],[D]],OFFSET(Dictionary!$AH$3,MATCH(I$2,Dictionary!$AG$4:$AG$84,0),0,COUNTIF(Dictionary!$AG$4:$AG$84,I$2),1),1))</f>
        <v xml:space="preserve">Tertarik untuk menangani sendiri detail   </v>
      </c>
      <c r="AD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8"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8"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8"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8"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8"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8"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 s="60" t="str">
        <f ca="1">INDEX(OFFSET(Dictionary!$AJ$3,MATCH(X$2,Dictionary!$AG$4:$AG$84,0),0,COUNTIF(Dictionary!$AG$4:$AG$84,X$2),1),MATCH(Data_Base_Response[[#This Row],[Z]],OFFSET(Dictionary!$AH$3,MATCH(X$2,Dictionary!$AG$4:$AG$84,0),0,COUNTIF(Dictionary!$AG$4:$AG$84,X$2),1),1))</f>
        <v xml:space="preserve">Mudah beradaptasi, cukup menyukai perubahan    </v>
      </c>
      <c r="AS8" s="61" t="str">
        <f ca="1">IFERROR(INDEX(OFFSET(Dictionary!$AC$3,MATCH(COLUMNS($AS$2:AS7),Dictionary!$AC$4:$AC$93,0),1,1,2),1,MATCH(INDEX(Dictionary!$B$3:$C$3,1,MATCH(Form_Responses[[#This Row],[1]],OFFSET(Dictionary!$A$3,MATCH(COLUMNS($AS$2:AS7),Dictionary!$A$4:$A$93,0),1,1,2),0)),Dictionary!$AD$3:$AE$3,0)),"")</f>
        <v>E</v>
      </c>
      <c r="AT8" s="61" t="str">
        <f ca="1">IFERROR(INDEX(OFFSET(Dictionary!$AC$3,MATCH(COLUMNS($AS$2:AT$2),Dictionary!$AC$4:$AC$93,0),1,1,2),1,MATCH(INDEX(Dictionary!$B$3:$C$3,1,MATCH(Form_Responses[[#This Row],[2]],OFFSET(Dictionary!$A$3,MATCH(COLUMNS($AS$2:AT7),Dictionary!$A$4:$A$93,0),1,1,2),0)),Dictionary!$AD$3:$AE$3,0)),"")</f>
        <v>N</v>
      </c>
      <c r="AU8" s="61" t="str">
        <f ca="1">IFERROR(INDEX(OFFSET(Dictionary!$AC$3,MATCH(COLUMNS($AS$2:AU7),Dictionary!$AC$4:$AC$93,0),1,1,2),1,MATCH(INDEX(Dictionary!$B$3:$C$3,1,MATCH(Form_Responses[[#This Row],[3]],OFFSET(Dictionary!$A$3,MATCH(COLUMNS($AS$2:AU7),Dictionary!$A$4:$A$93,0),1,1,2),0)),Dictionary!$AD$3:$AE$3,0)),"")</f>
        <v>A</v>
      </c>
      <c r="AV8" s="61" t="str">
        <f ca="1">IFERROR(INDEX(OFFSET(Dictionary!$AC$3,MATCH(COLUMNS($AS$2:AV7),Dictionary!$AC$4:$AC$93,0),1,1,2),1,MATCH(INDEX(Dictionary!$B$3:$C$3,1,MATCH(Form_Responses[[#This Row],[4]],OFFSET(Dictionary!$A$3,MATCH(COLUMNS($AS$2:AV7),Dictionary!$A$4:$A$93,0),1,1,2),0)),Dictionary!$AD$3:$AE$3,0)),"")</f>
        <v>P</v>
      </c>
      <c r="AW8" s="61" t="str">
        <f ca="1">IFERROR(INDEX(OFFSET(Dictionary!$AC$3,MATCH(COLUMNS($AS$2:AW7),Dictionary!$AC$4:$AC$93,0),1,1,2),1,MATCH(INDEX(Dictionary!$B$3:$C$3,1,MATCH(Form_Responses[[#This Row],[5]],OFFSET(Dictionary!$A$3,MATCH(COLUMNS($AS$2:AW7),Dictionary!$A$4:$A$93,0),1,1,2),0)),Dictionary!$AD$3:$AE$3,0)),"")</f>
        <v>B</v>
      </c>
      <c r="AX8" s="61" t="str">
        <f ca="1">IFERROR(INDEX(OFFSET(Dictionary!$AC$3,MATCH(COLUMNS($AS$2:AX7),Dictionary!$AC$4:$AC$93,0),1,1,2),1,MATCH(INDEX(Dictionary!$B$3:$C$3,1,MATCH(Form_Responses[[#This Row],[6]],OFFSET(Dictionary!$A$3,MATCH(COLUMNS($AS$2:AX7),Dictionary!$A$4:$A$93,0),1,1,2),0)),Dictionary!$AD$3:$AE$3,0)),"")</f>
        <v>O</v>
      </c>
      <c r="AY8" s="61" t="str">
        <f ca="1">IFERROR(INDEX(OFFSET(Dictionary!$AC$3,MATCH(COLUMNS($AS$2:AY7),Dictionary!$AC$4:$AC$93,0),1,1,2),1,MATCH(INDEX(Dictionary!$B$3:$C$3,1,MATCH(Form_Responses[[#This Row],[7]],OFFSET(Dictionary!$A$3,MATCH(COLUMNS($AS$2:AY7),Dictionary!$A$4:$A$93,0),1,1,2),0)),Dictionary!$AD$3:$AE$3,0)),"")</f>
        <v>O</v>
      </c>
      <c r="AZ8" s="61" t="str">
        <f ca="1">IFERROR(INDEX(OFFSET(Dictionary!$AC$3,MATCH(COLUMNS($AS$2:AZ$2),Dictionary!$AC$4:$AC$93,0),1,1,2),1,MATCH(INDEX(Dictionary!$B$3:$C$3,1,MATCH(Form_Responses[[#This Row],[8]],OFFSET(Dictionary!$A$3,MATCH(COLUMNS($AS$2:AZ7),Dictionary!$A$4:$A$93,0),1,1,2),0)),Dictionary!$AD$3:$AE$3,0)),"")</f>
        <v>Z</v>
      </c>
      <c r="BA8" s="61" t="str">
        <f ca="1">IFERROR(INDEX(OFFSET(Dictionary!$AC$3,MATCH(COLUMNS($AS$2:BA7),Dictionary!$AC$4:$AC$93,0),1,1,2),1,MATCH(INDEX(Dictionary!$B$3:$C$3,1,MATCH(Form_Responses[[#This Row],[9]],OFFSET(Dictionary!$A$3,MATCH(COLUMNS($AS$2:BA7),Dictionary!$A$4:$A$93,0),1,1,2),0)),Dictionary!$AD$3:$AE$3,0)),"")</f>
        <v>K</v>
      </c>
      <c r="BB8" s="61" t="str">
        <f ca="1">IFERROR(INDEX(OFFSET(Dictionary!$AC$3,MATCH(COLUMNS($AS$2:BB7),Dictionary!$AC$4:$AC$93,0),1,1,2),1,MATCH(INDEX(Dictionary!$B$3:$C$3,1,MATCH(Form_Responses[[#This Row],[10]],OFFSET(Dictionary!$A$3,MATCH(COLUMNS($AS$2:BB7),Dictionary!$A$4:$A$93,0),1,1,2),0)),Dictionary!$AD$3:$AE$3,0)),"")</f>
        <v>W</v>
      </c>
      <c r="BC8" s="61" t="str">
        <f ca="1">IFERROR(INDEX(OFFSET(Dictionary!$AC$3,MATCH(COLUMNS($AS$2:BC7),Dictionary!$AC$4:$AC$93,0),1,1,2),1,MATCH(INDEX(Dictionary!$B$3:$C$3,1,MATCH(Form_Responses[[#This Row],[11]],OFFSET(Dictionary!$A$3,MATCH(COLUMNS($AS$2:BC7),Dictionary!$A$4:$A$93,0),1,1,2),0)),Dictionary!$AD$3:$AE$3,0)),"")</f>
        <v>C</v>
      </c>
      <c r="BD8" s="61" t="str">
        <f ca="1">IFERROR(INDEX(OFFSET(Dictionary!$AC$3,MATCH(COLUMNS($AS$2:BD7),Dictionary!$AC$4:$AC$93,0),1,1,2),1,MATCH(INDEX(Dictionary!$B$3:$C$3,1,MATCH(Form_Responses[[#This Row],[12]],OFFSET(Dictionary!$A$3,MATCH(COLUMNS($AS$2:BD7),Dictionary!$A$4:$A$93,0),1,1,2),0)),Dictionary!$AD$3:$AE$3,0)),"")</f>
        <v>E</v>
      </c>
      <c r="BE8" s="61" t="str">
        <f ca="1">IFERROR(INDEX(OFFSET(Dictionary!$AC$3,MATCH(COLUMNS($AS$2:BE7),Dictionary!$AC$4:$AC$93,0),1,1,2),1,MATCH(INDEX(Dictionary!$B$3:$C$3,1,MATCH(Form_Responses[[#This Row],[13]],OFFSET(Dictionary!$A$3,MATCH(COLUMNS($AS$2:BE7),Dictionary!$A$4:$A$93,0),1,1,2),0)),Dictionary!$AD$3:$AE$3,0)),"")</f>
        <v>N</v>
      </c>
      <c r="BF8" s="61" t="str">
        <f ca="1">IFERROR(INDEX(OFFSET(Dictionary!$AC$3,MATCH(COLUMNS($AS$2:BF7),Dictionary!$AC$4:$AC$93,0),1,1,2),1,MATCH(INDEX(Dictionary!$B$3:$C$3,1,MATCH(Form_Responses[[#This Row],[14]],OFFSET(Dictionary!$A$3,MATCH(COLUMNS($AS$2:BF7),Dictionary!$A$4:$A$93,0),1,1,2),0)),Dictionary!$AD$3:$AE$3,0)),"")</f>
        <v>X</v>
      </c>
      <c r="BG8" s="61" t="str">
        <f ca="1">IFERROR(INDEX(OFFSET(Dictionary!$AC$3,MATCH(COLUMNS($AS$2:BG7),Dictionary!$AC$4:$AC$93,0),1,1,2),1,MATCH(INDEX(Dictionary!$B$3:$C$3,1,MATCH(Form_Responses[[#This Row],[15]],OFFSET(Dictionary!$A$3,MATCH(COLUMNS($AS$2:BG7),Dictionary!$A$4:$A$93,0),1,1,2),0)),Dictionary!$AD$3:$AE$3,0)),"")</f>
        <v>B</v>
      </c>
      <c r="BH8" s="61" t="str">
        <f ca="1">IFERROR(INDEX(OFFSET(Dictionary!$AC$3,MATCH(COLUMNS($AS$2:BH7),Dictionary!$AC$4:$AC$93,0),1,1,2),1,MATCH(INDEX(Dictionary!$B$3:$C$3,1,MATCH(Form_Responses[[#This Row],[16]],OFFSET(Dictionary!$A$3,MATCH(COLUMNS($AS$2:BH7),Dictionary!$A$4:$A$93,0),1,1,2),0)),Dictionary!$AD$3:$AE$3,0)),"")</f>
        <v>O</v>
      </c>
      <c r="BI8" s="61" t="str">
        <f ca="1">IFERROR(INDEX(OFFSET(Dictionary!$AC$3,MATCH(COLUMNS($AS$2:BI7),Dictionary!$AC$4:$AC$93,0),1,1,2),1,MATCH(INDEX(Dictionary!$B$3:$C$3,1,MATCH(Form_Responses[[#This Row],[17]],OFFSET(Dictionary!$A$3,MATCH(COLUMNS($AS$2:BI7),Dictionary!$A$4:$A$93,0),1,1,2),0)),Dictionary!$AD$3:$AE$3,0)),"")</f>
        <v>B</v>
      </c>
      <c r="BJ8" s="61" t="str">
        <f ca="1">IFERROR(INDEX(OFFSET(Dictionary!$AC$3,MATCH(COLUMNS($AS$2:BJ7),Dictionary!$AC$4:$AC$93,0),1,1,2),1,MATCH(INDEX(Dictionary!$B$3:$C$3,1,MATCH(Form_Responses[[#This Row],[18]],OFFSET(Dictionary!$A$3,MATCH(COLUMNS($AS$2:BJ7),Dictionary!$A$4:$A$93,0),1,1,2),0)),Dictionary!$AD$3:$AE$3,0)),"")</f>
        <v>O</v>
      </c>
      <c r="BK8" s="61" t="str">
        <f ca="1">IFERROR(INDEX(OFFSET(Dictionary!$AC$3,MATCH(COLUMNS($AS$2:BK7),Dictionary!$AC$4:$AC$93,0),1,1,2),1,MATCH(INDEX(Dictionary!$B$3:$C$3,1,MATCH(Form_Responses[[#This Row],[19]],OFFSET(Dictionary!$A$3,MATCH(COLUMNS($AS$2:BK7),Dictionary!$A$4:$A$93,0),1,1,2),0)),Dictionary!$AD$3:$AE$3,0)),"")</f>
        <v>Z</v>
      </c>
      <c r="BL8" s="61" t="str">
        <f ca="1">IFERROR(INDEX(OFFSET(Dictionary!$AC$3,MATCH(COLUMNS($AS$2:BL7),Dictionary!$AC$4:$AC$93,0),1,1,2),1,MATCH(INDEX(Dictionary!$B$3:$C$3,1,MATCH(Form_Responses[[#This Row],[20]],OFFSET(Dictionary!$A$3,MATCH(COLUMNS($AS$2:BL7),Dictionary!$A$4:$A$93,0),1,1,2),0)),Dictionary!$AD$3:$AE$3,0)),"")</f>
        <v>W</v>
      </c>
      <c r="BM8" s="61" t="str">
        <f ca="1">IFERROR(INDEX(OFFSET(Dictionary!$AC$3,MATCH(COLUMNS($AS$2:BM7),Dictionary!$AC$4:$AC$93,0),1,1,2),1,MATCH(INDEX(Dictionary!$B$3:$C$3,1,MATCH(Form_Responses[[#This Row],[21]],OFFSET(Dictionary!$A$3,MATCH(COLUMNS($AS$2:BM7),Dictionary!$A$4:$A$93,0),1,1,2),0)),Dictionary!$AD$3:$AE$3,0)),"")</f>
        <v>D</v>
      </c>
      <c r="BN8" s="61" t="str">
        <f ca="1">IFERROR(INDEX(OFFSET(Dictionary!$AC$3,MATCH(COLUMNS($AS$2:BN7),Dictionary!$AC$4:$AC$93,0),1,1,2),1,MATCH(INDEX(Dictionary!$B$3:$C$3,1,MATCH(Form_Responses[[#This Row],[22]],OFFSET(Dictionary!$A$3,MATCH(COLUMNS($AS$2:BN7),Dictionary!$A$4:$A$93,0),1,1,2),0)),Dictionary!$AD$3:$AE$3,0)),"")</f>
        <v>C</v>
      </c>
      <c r="BO8" s="61" t="str">
        <f ca="1">IFERROR(INDEX(OFFSET(Dictionary!$AC$3,MATCH(COLUMNS($AS$2:BO7),Dictionary!$AC$4:$AC$93,0),1,1,2),1,MATCH(INDEX(Dictionary!$B$3:$C$3,1,MATCH(Form_Responses[[#This Row],[23]],OFFSET(Dictionary!$A$3,MATCH(COLUMNS($AS$2:BO7),Dictionary!$A$4:$A$93,0),1,1,2),0)),Dictionary!$AD$3:$AE$3,0)),"")</f>
        <v>E</v>
      </c>
      <c r="BP8" s="61" t="str">
        <f ca="1">IFERROR(INDEX(OFFSET(Dictionary!$AC$3,MATCH(COLUMNS($AS$2:BP7),Dictionary!$AC$4:$AC$93,0),1,1,2),1,MATCH(INDEX(Dictionary!$B$3:$C$3,1,MATCH(Form_Responses[[#This Row],[24]],OFFSET(Dictionary!$A$3,MATCH(COLUMNS($AS$2:BP7),Dictionary!$A$4:$A$93,0),1,1,2),0)),Dictionary!$AD$3:$AE$3,0)),"")</f>
        <v>X</v>
      </c>
      <c r="BQ8" s="61" t="str">
        <f ca="1">IFERROR(INDEX(OFFSET(Dictionary!$AC$3,MATCH(COLUMNS($AS$2:BQ7),Dictionary!$AC$4:$AC$93,0),1,1,2),1,MATCH(INDEX(Dictionary!$B$3:$C$3,1,MATCH(Form_Responses[[#This Row],[25]],OFFSET(Dictionary!$A$3,MATCH(COLUMNS($AS$2:BQ7),Dictionary!$A$4:$A$93,0),1,1,2),0)),Dictionary!$AD$3:$AE$3,0)),"")</f>
        <v>B</v>
      </c>
      <c r="BR8" s="61" t="str">
        <f ca="1">IFERROR(INDEX(OFFSET(Dictionary!$AC$3,MATCH(COLUMNS($AS$2:BR7),Dictionary!$AC$4:$AC$93,0),1,1,2),1,MATCH(INDEX(Dictionary!$B$3:$C$3,1,MATCH(Form_Responses[[#This Row],[26]],OFFSET(Dictionary!$A$3,MATCH(COLUMNS($AS$2:BR7),Dictionary!$A$4:$A$93,0),1,1,2),0)),Dictionary!$AD$3:$AE$3,0)),"")</f>
        <v>P</v>
      </c>
      <c r="BS8" s="61" t="str">
        <f ca="1">IFERROR(INDEX(OFFSET(Dictionary!$AC$3,MATCH(COLUMNS($AS$2:BS7),Dictionary!$AC$4:$AC$93,0),1,1,2),1,MATCH(INDEX(Dictionary!$B$3:$C$3,1,MATCH(Form_Responses[[#This Row],[27]],OFFSET(Dictionary!$A$3,MATCH(COLUMNS($AS$2:BS7),Dictionary!$A$4:$A$93,0),1,1,2),0)),Dictionary!$AD$3:$AE$3,0)),"")</f>
        <v>Z</v>
      </c>
      <c r="BT8" s="61" t="str">
        <f ca="1">IFERROR(INDEX(OFFSET(Dictionary!$AC$3,MATCH(COLUMNS($AS$2:BT7),Dictionary!$AC$4:$AC$93,0),1,1,2),1,MATCH(INDEX(Dictionary!$B$3:$C$3,1,MATCH(Form_Responses[[#This Row],[28]],OFFSET(Dictionary!$A$3,MATCH(COLUMNS($AS$2:BT7),Dictionary!$A$4:$A$93,0),1,1,2),0)),Dictionary!$AD$3:$AE$3,0)),"")</f>
        <v>B</v>
      </c>
      <c r="BU8" s="61" t="str">
        <f ca="1">IFERROR(INDEX(OFFSET(Dictionary!$AC$3,MATCH(COLUMNS($AS$2:BU7),Dictionary!$AC$4:$AC$93,0),1,1,2),1,MATCH(INDEX(Dictionary!$B$3:$C$3,1,MATCH(Form_Responses[[#This Row],[29]],OFFSET(Dictionary!$A$3,MATCH(COLUMNS($AS$2:BU7),Dictionary!$A$4:$A$93,0),1,1,2),0)),Dictionary!$AD$3:$AE$3,0)),"")</f>
        <v>O</v>
      </c>
      <c r="BV8" s="61" t="str">
        <f ca="1">IFERROR(INDEX(OFFSET(Dictionary!$AC$3,MATCH(COLUMNS($AS$2:BV7),Dictionary!$AC$4:$AC$93,0),1,1,2),1,MATCH(INDEX(Dictionary!$B$3:$C$3,1,MATCH(Form_Responses[[#This Row],[30]],OFFSET(Dictionary!$A$3,MATCH(COLUMNS($AS$2:BV7),Dictionary!$A$4:$A$93,0),1,1,2),0)),Dictionary!$AD$3:$AE$3,0)),"")</f>
        <v>W</v>
      </c>
      <c r="BW8" s="61" t="str">
        <f ca="1">IFERROR(INDEX(OFFSET(Dictionary!$AC$3,MATCH(COLUMNS($AS$2:BW7),Dictionary!$AC$4:$AC$93,0),1,1,2),1,MATCH(INDEX(Dictionary!$B$3:$C$3,1,MATCH(Form_Responses[[#This Row],[31]],OFFSET(Dictionary!$A$3,MATCH(COLUMNS($AS$2:BW7),Dictionary!$A$4:$A$93,0),1,1,2),0)),Dictionary!$AD$3:$AE$3,0)),"")</f>
        <v>R</v>
      </c>
      <c r="BX8" s="61" t="str">
        <f ca="1">IFERROR(INDEX(OFFSET(Dictionary!$AC$3,MATCH(COLUMNS($AS$2:BX7),Dictionary!$AC$4:$AC$93,0),1,1,2),1,MATCH(INDEX(Dictionary!$B$3:$C$3,1,MATCH(Form_Responses[[#This Row],[32]],OFFSET(Dictionary!$A$3,MATCH(COLUMNS($AS$2:BX7),Dictionary!$A$4:$A$93,0),1,1,2),0)),Dictionary!$AD$3:$AE$3,0)),"")</f>
        <v>D</v>
      </c>
      <c r="BY8" s="61" t="str">
        <f ca="1">IFERROR(INDEX(OFFSET(Dictionary!$AC$3,MATCH(COLUMNS($AS$2:BY7),Dictionary!$AC$4:$AC$93,0),1,1,2),1,MATCH(INDEX(Dictionary!$B$3:$C$3,1,MATCH(Form_Responses[[#This Row],[33]],OFFSET(Dictionary!$A$3,MATCH(COLUMNS($AS$2:BY7),Dictionary!$A$4:$A$93,0),1,1,2),0)),Dictionary!$AD$3:$AE$3,0)),"")</f>
        <v>C</v>
      </c>
      <c r="BZ8" s="61" t="str">
        <f ca="1">IFERROR(INDEX(OFFSET(Dictionary!$AC$3,MATCH(COLUMNS($AS$2:BZ7),Dictionary!$AC$4:$AC$93,0),1,1,2),1,MATCH(INDEX(Dictionary!$B$3:$C$3,1,MATCH(Form_Responses[[#This Row],[34]],OFFSET(Dictionary!$A$3,MATCH(COLUMNS($AS$2:BZ7),Dictionary!$A$4:$A$93,0),1,1,2),0)),Dictionary!$AD$3:$AE$3,0)),"")</f>
        <v>E</v>
      </c>
      <c r="CA8" s="61" t="str">
        <f ca="1">IFERROR(INDEX(OFFSET(Dictionary!$AC$3,MATCH(COLUMNS($AS$2:CA7),Dictionary!$AC$4:$AC$93,0),1,1,2),1,MATCH(INDEX(Dictionary!$B$3:$C$3,1,MATCH(Form_Responses[[#This Row],[35]],OFFSET(Dictionary!$A$3,MATCH(COLUMNS($AS$2:CA7),Dictionary!$A$4:$A$93,0),1,1,2),0)),Dictionary!$AD$3:$AE$3,0)),"")</f>
        <v>N</v>
      </c>
      <c r="CB8" s="61" t="str">
        <f ca="1">IFERROR(INDEX(OFFSET(Dictionary!$AC$3,MATCH(COLUMNS($AS$2:CB7),Dictionary!$AC$4:$AC$93,0),1,1,2),1,MATCH(INDEX(Dictionary!$B$3:$C$3,1,MATCH(Form_Responses[[#This Row],[36]],OFFSET(Dictionary!$A$3,MATCH(COLUMNS($AS$2:CB7),Dictionary!$A$4:$A$93,0),1,1,2),0)),Dictionary!$AD$3:$AE$3,0)),"")</f>
        <v>A</v>
      </c>
      <c r="CC8" s="61" t="str">
        <f ca="1">IFERROR(INDEX(OFFSET(Dictionary!$AC$3,MATCH(COLUMNS($AS$2:CC7),Dictionary!$AC$4:$AC$93,0),1,1,2),1,MATCH(INDEX(Dictionary!$B$3:$C$3,1,MATCH(Form_Responses[[#This Row],[37]],OFFSET(Dictionary!$A$3,MATCH(COLUMNS($AS$2:CC7),Dictionary!$A$4:$A$93,0),1,1,2),0)),Dictionary!$AD$3:$AE$3,0)),"")</f>
        <v>Z</v>
      </c>
      <c r="CD8" s="61" t="str">
        <f ca="1">IFERROR(INDEX(OFFSET(Dictionary!$AC$3,MATCH(COLUMNS($AS$2:CD7),Dictionary!$AC$4:$AC$93,0),1,1,2),1,MATCH(INDEX(Dictionary!$B$3:$C$3,1,MATCH(Form_Responses[[#This Row],[38]],OFFSET(Dictionary!$A$3,MATCH(COLUMNS($AS$2:CD7),Dictionary!$A$4:$A$93,0),1,1,2),0)),Dictionary!$AD$3:$AE$3,0)),"")</f>
        <v>X</v>
      </c>
      <c r="CE8" s="61" t="str">
        <f ca="1">IFERROR(INDEX(OFFSET(Dictionary!$AC$3,MATCH(COLUMNS($AS$2:CE7),Dictionary!$AC$4:$AC$93,0),1,1,2),1,MATCH(INDEX(Dictionary!$B$3:$C$3,1,MATCH(Form_Responses[[#This Row],[39]],OFFSET(Dictionary!$A$3,MATCH(COLUMNS($AS$2:CE7),Dictionary!$A$4:$A$93,0),1,1,2),0)),Dictionary!$AD$3:$AE$3,0)),"")</f>
        <v>B</v>
      </c>
      <c r="CF8" s="61" t="str">
        <f ca="1">IFERROR(INDEX(OFFSET(Dictionary!$AC$3,MATCH(COLUMNS($AS$2:CF7),Dictionary!$AC$4:$AC$93,0),1,1,2),1,MATCH(INDEX(Dictionary!$B$3:$C$3,1,MATCH(Form_Responses[[#This Row],[40]],OFFSET(Dictionary!$A$3,MATCH(COLUMNS($AS$2:CF7),Dictionary!$A$4:$A$93,0),1,1,2),0)),Dictionary!$AD$3:$AE$3,0)),"")</f>
        <v>W</v>
      </c>
      <c r="CG8" s="61" t="str">
        <f ca="1">IFERROR(INDEX(OFFSET(Dictionary!$AC$3,MATCH(COLUMNS($AS$2:CG7),Dictionary!$AC$4:$AC$93,0),1,1,2),1,MATCH(INDEX(Dictionary!$B$3:$C$3,1,MATCH(Form_Responses[[#This Row],[41]],OFFSET(Dictionary!$A$3,MATCH(COLUMNS($AS$2:CG7),Dictionary!$A$4:$A$93,0),1,1,2),0)),Dictionary!$AD$3:$AE$3,0)),"")</f>
        <v>G</v>
      </c>
      <c r="CH8" s="61" t="str">
        <f ca="1">IFERROR(INDEX(OFFSET(Dictionary!$AC$3,MATCH(COLUMNS($AS$2:CH7),Dictionary!$AC$4:$AC$93,0),1,1,2),1,MATCH(INDEX(Dictionary!$B$3:$C$3,1,MATCH(Form_Responses[[#This Row],[42]],OFFSET(Dictionary!$A$3,MATCH(COLUMNS($AS$2:CH7),Dictionary!$A$4:$A$93,0),1,1,2),0)),Dictionary!$AD$3:$AE$3,0)),"")</f>
        <v>R</v>
      </c>
      <c r="CI8" s="61" t="str">
        <f ca="1">IFERROR(INDEX(OFFSET(Dictionary!$AC$3,MATCH(COLUMNS($AS$2:CI7),Dictionary!$AC$4:$AC$93,0),1,1,2),1,MATCH(INDEX(Dictionary!$B$3:$C$3,1,MATCH(Form_Responses[[#This Row],[43]],OFFSET(Dictionary!$A$3,MATCH(COLUMNS($AS$2:CI7),Dictionary!$A$4:$A$93,0),1,1,2),0)),Dictionary!$AD$3:$AE$3,0)),"")</f>
        <v>D</v>
      </c>
      <c r="CJ8" s="61" t="str">
        <f ca="1">IFERROR(INDEX(OFFSET(Dictionary!$AC$3,MATCH(COLUMNS($AS$2:CJ7),Dictionary!$AC$4:$AC$93,0),1,1,2),1,MATCH(INDEX(Dictionary!$B$3:$C$3,1,MATCH(Form_Responses[[#This Row],[44]],OFFSET(Dictionary!$A$3,MATCH(COLUMNS($AS$2:CJ7),Dictionary!$A$4:$A$93,0),1,1,2),0)),Dictionary!$AD$3:$AE$3,0)),"")</f>
        <v>C</v>
      </c>
      <c r="CK8" s="61" t="str">
        <f ca="1">IFERROR(INDEX(OFFSET(Dictionary!$AC$3,MATCH(COLUMNS($AS$2:CK7),Dictionary!$AC$4:$AC$93,0),1,1,2),1,MATCH(INDEX(Dictionary!$B$3:$C$3,1,MATCH(Form_Responses[[#This Row],[45]],OFFSET(Dictionary!$A$3,MATCH(COLUMNS($AS$2:CK7),Dictionary!$A$4:$A$93,0),1,1,2),0)),Dictionary!$AD$3:$AE$3,0)),"")</f>
        <v>V</v>
      </c>
      <c r="CL8" s="61" t="str">
        <f ca="1">IFERROR(INDEX(OFFSET(Dictionary!$AC$3,MATCH(COLUMNS($AS$2:CL7),Dictionary!$AC$4:$AC$93,0),1,1,2),1,MATCH(INDEX(Dictionary!$B$3:$C$3,1,MATCH(Form_Responses[[#This Row],[46]],OFFSET(Dictionary!$A$3,MATCH(COLUMNS($AS$2:CL7),Dictionary!$A$4:$A$93,0),1,1,2),0)),Dictionary!$AD$3:$AE$3,0)),"")</f>
        <v>O</v>
      </c>
      <c r="CM8" s="61" t="str">
        <f ca="1">IFERROR(INDEX(OFFSET(Dictionary!$AC$3,MATCH(COLUMNS($AS$2:CM7),Dictionary!$AC$4:$AC$93,0),1,1,2),1,MATCH(INDEX(Dictionary!$B$3:$C$3,1,MATCH(Form_Responses[[#This Row],[47]],OFFSET(Dictionary!$A$3,MATCH(COLUMNS($AS$2:CM7),Dictionary!$A$4:$A$93,0),1,1,2),0)),Dictionary!$AD$3:$AE$3,0)),"")</f>
        <v>A</v>
      </c>
      <c r="CN8" s="61" t="str">
        <f ca="1">IFERROR(INDEX(OFFSET(Dictionary!$AC$3,MATCH(COLUMNS($AS$2:CN7),Dictionary!$AC$4:$AC$93,0),1,1,2),1,MATCH(INDEX(Dictionary!$B$3:$C$3,1,MATCH(Form_Responses[[#This Row],[48]],OFFSET(Dictionary!$A$3,MATCH(COLUMNS($AS$2:CN7),Dictionary!$A$4:$A$93,0),1,1,2),0)),Dictionary!$AD$3:$AE$3,0)),"")</f>
        <v>K</v>
      </c>
      <c r="CO8" s="61" t="str">
        <f ca="1">IFERROR(INDEX(OFFSET(Dictionary!$AC$3,MATCH(COLUMNS($AS$2:CO7),Dictionary!$AC$4:$AC$93,0),1,1,2),1,MATCH(INDEX(Dictionary!$B$3:$C$3,1,MATCH(Form_Responses[[#This Row],[49]],OFFSET(Dictionary!$A$3,MATCH(COLUMNS($AS$2:CO7),Dictionary!$A$4:$A$93,0),1,1,2),0)),Dictionary!$AD$3:$AE$3,0)),"")</f>
        <v>F</v>
      </c>
      <c r="CP8" s="61" t="str">
        <f ca="1">IFERROR(INDEX(OFFSET(Dictionary!$AC$3,MATCH(COLUMNS($AS$2:CP7),Dictionary!$AC$4:$AC$93,0),1,1,2),1,MATCH(INDEX(Dictionary!$B$3:$C$3,1,MATCH(Form_Responses[[#This Row],[50]],OFFSET(Dictionary!$A$3,MATCH(COLUMNS($AS$2:CP7),Dictionary!$A$4:$A$93,0),1,1,2),0)),Dictionary!$AD$3:$AE$3,0)),"")</f>
        <v>B</v>
      </c>
      <c r="CQ8" s="61" t="str">
        <f ca="1">IFERROR(INDEX(OFFSET(Dictionary!$AC$3,MATCH(COLUMNS($AS$2:CQ7),Dictionary!$AC$4:$AC$93,0),1,1,2),1,MATCH(INDEX(Dictionary!$B$3:$C$3,1,MATCH(Form_Responses[[#This Row],[51]],OFFSET(Dictionary!$A$3,MATCH(COLUMNS($AS$2:CQ7),Dictionary!$A$4:$A$93,0),1,1,2),0)),Dictionary!$AD$3:$AE$3,0)),"")</f>
        <v>G</v>
      </c>
      <c r="CR8" s="61" t="str">
        <f ca="1">IFERROR(INDEX(OFFSET(Dictionary!$AC$3,MATCH(COLUMNS($AS$2:CR7),Dictionary!$AC$4:$AC$93,0),1,1,2),1,MATCH(INDEX(Dictionary!$B$3:$C$3,1,MATCH(Form_Responses[[#This Row],[52]],OFFSET(Dictionary!$A$3,MATCH(COLUMNS($AS$2:CR7),Dictionary!$A$4:$A$93,0),1,1,2),0)),Dictionary!$AD$3:$AE$3,0)),"")</f>
        <v>S</v>
      </c>
      <c r="CS8" s="61" t="str">
        <f ca="1">IFERROR(INDEX(OFFSET(Dictionary!$AC$3,MATCH(COLUMNS($AS$2:CS7),Dictionary!$AC$4:$AC$93,0),1,1,2),1,MATCH(INDEX(Dictionary!$B$3:$C$3,1,MATCH(Form_Responses[[#This Row],[53]],OFFSET(Dictionary!$A$3,MATCH(COLUMNS($AS$2:CS7),Dictionary!$A$4:$A$93,0),1,1,2),0)),Dictionary!$AD$3:$AE$3,0)),"")</f>
        <v>R</v>
      </c>
      <c r="CT8" s="61" t="str">
        <f ca="1">IFERROR(INDEX(OFFSET(Dictionary!$AC$3,MATCH(COLUMNS($AS$2:CT7),Dictionary!$AC$4:$AC$93,0),1,1,2),1,MATCH(INDEX(Dictionary!$B$3:$C$3,1,MATCH(Form_Responses[[#This Row],[54]],OFFSET(Dictionary!$A$3,MATCH(COLUMNS($AS$2:CT7),Dictionary!$A$4:$A$93,0),1,1,2),0)),Dictionary!$AD$3:$AE$3,0)),"")</f>
        <v>D</v>
      </c>
      <c r="CU8" s="61" t="str">
        <f ca="1">IFERROR(INDEX(OFFSET(Dictionary!$AC$3,MATCH(COLUMNS($AS$2:CU7),Dictionary!$AC$4:$AC$93,0),1,1,2),1,MATCH(INDEX(Dictionary!$B$3:$C$3,1,MATCH(Form_Responses[[#This Row],[55]],OFFSET(Dictionary!$A$3,MATCH(COLUMNS($AS$2:CU7),Dictionary!$A$4:$A$93,0),1,1,2),0)),Dictionary!$AD$3:$AE$3,0)),"")</f>
        <v>C</v>
      </c>
      <c r="CV8" s="61" t="str">
        <f ca="1">IFERROR(INDEX(OFFSET(Dictionary!$AC$3,MATCH(COLUMNS($AS$2:CV7),Dictionary!$AC$4:$AC$93,0),1,1,2),1,MATCH(INDEX(Dictionary!$B$3:$C$3,1,MATCH(Form_Responses[[#This Row],[56]],OFFSET(Dictionary!$A$3,MATCH(COLUMNS($AS$2:CV7),Dictionary!$A$4:$A$93,0),1,1,2),0)),Dictionary!$AD$3:$AE$3,0)),"")</f>
        <v>E</v>
      </c>
      <c r="CW8" s="61" t="str">
        <f ca="1">IFERROR(INDEX(OFFSET(Dictionary!$AC$3,MATCH(COLUMNS($AS$2:CW7),Dictionary!$AC$4:$AC$93,0),1,1,2),1,MATCH(INDEX(Dictionary!$B$3:$C$3,1,MATCH(Form_Responses[[#This Row],[57]],OFFSET(Dictionary!$A$3,MATCH(COLUMNS($AS$2:CW7),Dictionary!$A$4:$A$93,0),1,1,2),0)),Dictionary!$AD$3:$AE$3,0)),"")</f>
        <v>Z</v>
      </c>
      <c r="CX8" s="61" t="str">
        <f ca="1">IFERROR(INDEX(OFFSET(Dictionary!$AC$3,MATCH(COLUMNS($AS$2:CX7),Dictionary!$AC$4:$AC$93,0),1,1,2),1,MATCH(INDEX(Dictionary!$B$3:$C$3,1,MATCH(Form_Responses[[#This Row],[58]],OFFSET(Dictionary!$A$3,MATCH(COLUMNS($AS$2:CX7),Dictionary!$A$4:$A$93,0),1,1,2),0)),Dictionary!$AD$3:$AE$3,0)),"")</f>
        <v>K</v>
      </c>
      <c r="CY8" s="61" t="str">
        <f ca="1">IFERROR(INDEX(OFFSET(Dictionary!$AC$3,MATCH(COLUMNS($AS$2:CY7),Dictionary!$AC$4:$AC$93,0),1,1,2),1,MATCH(INDEX(Dictionary!$B$3:$C$3,1,MATCH(Form_Responses[[#This Row],[59]],OFFSET(Dictionary!$A$3,MATCH(COLUMNS($AS$2:CY7),Dictionary!$A$4:$A$93,0),1,1,2),0)),Dictionary!$AD$3:$AE$3,0)),"")</f>
        <v>F</v>
      </c>
      <c r="CZ8" s="61" t="str">
        <f ca="1">IFERROR(INDEX(OFFSET(Dictionary!$AC$3,MATCH(COLUMNS($AS$2:CZ7),Dictionary!$AC$4:$AC$93,0),1,1,2),1,MATCH(INDEX(Dictionary!$B$3:$C$3,1,MATCH(Form_Responses[[#This Row],[60]],OFFSET(Dictionary!$A$3,MATCH(COLUMNS($AS$2:CZ7),Dictionary!$A$4:$A$93,0),1,1,2),0)),Dictionary!$AD$3:$AE$3,0)),"")</f>
        <v>X</v>
      </c>
      <c r="DA8" s="61" t="str">
        <f ca="1">IFERROR(INDEX(OFFSET(Dictionary!$AC$3,MATCH(COLUMNS($AS$2:DA7),Dictionary!$AC$4:$AC$93,0),1,1,2),1,MATCH(INDEX(Dictionary!$B$3:$C$3,1,MATCH(Form_Responses[[#This Row],[61]],OFFSET(Dictionary!$A$3,MATCH(COLUMNS($AS$2:DA7),Dictionary!$A$4:$A$93,0),1,1,2),0)),Dictionary!$AD$3:$AE$3,0)),"")</f>
        <v>G</v>
      </c>
      <c r="DB8" s="61" t="str">
        <f ca="1">IFERROR(INDEX(OFFSET(Dictionary!$AC$3,MATCH(COLUMNS($AS$2:DB7),Dictionary!$AC$4:$AC$93,0),1,1,2),1,MATCH(INDEX(Dictionary!$B$3:$C$3,1,MATCH(Form_Responses[[#This Row],[62]],OFFSET(Dictionary!$A$3,MATCH(COLUMNS($AS$2:DB7),Dictionary!$A$4:$A$93,0),1,1,2),0)),Dictionary!$AD$3:$AE$3,0)),"")</f>
        <v>L</v>
      </c>
      <c r="DC8" s="61" t="str">
        <f ca="1">IFERROR(INDEX(OFFSET(Dictionary!$AC$3,MATCH(COLUMNS($AS$2:DC7),Dictionary!$AC$4:$AC$93,0),1,1,2),1,MATCH(INDEX(Dictionary!$B$3:$C$3,1,MATCH(Form_Responses[[#This Row],[63]],OFFSET(Dictionary!$A$3,MATCH(COLUMNS($AS$2:DC7),Dictionary!$A$4:$A$93,0),1,1,2),0)),Dictionary!$AD$3:$AE$3,0)),"")</f>
        <v>S</v>
      </c>
      <c r="DD8" s="61" t="str">
        <f ca="1">IFERROR(INDEX(OFFSET(Dictionary!$AC$3,MATCH(COLUMNS($AS$2:DD7),Dictionary!$AC$4:$AC$93,0),1,1,2),1,MATCH(INDEX(Dictionary!$B$3:$C$3,1,MATCH(Form_Responses[[#This Row],[64]],OFFSET(Dictionary!$A$3,MATCH(COLUMNS($AS$2:DD7),Dictionary!$A$4:$A$93,0),1,1,2),0)),Dictionary!$AD$3:$AE$3,0)),"")</f>
        <v>T</v>
      </c>
      <c r="DE8" s="61" t="str">
        <f ca="1">IFERROR(INDEX(OFFSET(Dictionary!$AC$3,MATCH(COLUMNS($AS$2:DE7),Dictionary!$AC$4:$AC$93,0),1,1,2),1,MATCH(INDEX(Dictionary!$B$3:$C$3,1,MATCH(Form_Responses[[#This Row],[65]],OFFSET(Dictionary!$A$3,MATCH(COLUMNS($AS$2:DE7),Dictionary!$A$4:$A$93,0),1,1,2),0)),Dictionary!$AD$3:$AE$3,0)),"")</f>
        <v>V</v>
      </c>
      <c r="DF8" s="61" t="str">
        <f ca="1">IFERROR(INDEX(OFFSET(Dictionary!$AC$3,MATCH(COLUMNS($AS$2:DF7),Dictionary!$AC$4:$AC$93,0),1,1,2),1,MATCH(INDEX(Dictionary!$B$3:$C$3,1,MATCH(Form_Responses[[#This Row],[66]],OFFSET(Dictionary!$A$3,MATCH(COLUMNS($AS$2:DF7),Dictionary!$A$4:$A$93,0),1,1,2),0)),Dictionary!$AD$3:$AE$3,0)),"")</f>
        <v>S</v>
      </c>
      <c r="DG8" s="61" t="str">
        <f ca="1">IFERROR(INDEX(OFFSET(Dictionary!$AC$3,MATCH(COLUMNS($AS$2:DG7),Dictionary!$AC$4:$AC$93,0),1,1,2),1,MATCH(INDEX(Dictionary!$B$3:$C$3,1,MATCH(Form_Responses[[#This Row],[67]],OFFSET(Dictionary!$A$3,MATCH(COLUMNS($AS$2:DG7),Dictionary!$A$4:$A$93,0),1,1,2),0)),Dictionary!$AD$3:$AE$3,0)),"")</f>
        <v>R</v>
      </c>
      <c r="DH8" s="61" t="str">
        <f ca="1">IFERROR(INDEX(OFFSET(Dictionary!$AC$3,MATCH(COLUMNS($AS$2:DH7),Dictionary!$AC$4:$AC$93,0),1,1,2),1,MATCH(INDEX(Dictionary!$B$3:$C$3,1,MATCH(Form_Responses[[#This Row],[68]],OFFSET(Dictionary!$A$3,MATCH(COLUMNS($AS$2:DH7),Dictionary!$A$4:$A$93,0),1,1,2),0)),Dictionary!$AD$3:$AE$3,0)),"")</f>
        <v>N</v>
      </c>
      <c r="DI8" s="61" t="str">
        <f ca="1">IFERROR(INDEX(OFFSET(Dictionary!$AC$3,MATCH(COLUMNS($AS$2:DI7),Dictionary!$AC$4:$AC$93,0),1,1,2),1,MATCH(INDEX(Dictionary!$B$3:$C$3,1,MATCH(Form_Responses[[#This Row],[69]],OFFSET(Dictionary!$A$3,MATCH(COLUMNS($AS$2:DI7),Dictionary!$A$4:$A$93,0),1,1,2),0)),Dictionary!$AD$3:$AE$3,0)),"")</f>
        <v>A</v>
      </c>
      <c r="DJ8" s="61" t="str">
        <f ca="1">IFERROR(INDEX(OFFSET(Dictionary!$AC$3,MATCH(COLUMNS($AS$2:DJ7),Dictionary!$AC$4:$AC$93,0),1,1,2),1,MATCH(INDEX(Dictionary!$B$3:$C$3,1,MATCH(Form_Responses[[#This Row],[70]],OFFSET(Dictionary!$A$3,MATCH(COLUMNS($AS$2:DJ7),Dictionary!$A$4:$A$93,0),1,1,2),0)),Dictionary!$AD$3:$AE$3,0)),"")</f>
        <v>W</v>
      </c>
      <c r="DK8" s="61" t="str">
        <f ca="1">IFERROR(INDEX(OFFSET(Dictionary!$AC$3,MATCH(COLUMNS($AS$2:DK7),Dictionary!$AC$4:$AC$93,0),1,1,2),1,MATCH(INDEX(Dictionary!$B$3:$C$3,1,MATCH(Form_Responses[[#This Row],[71]],OFFSET(Dictionary!$A$3,MATCH(COLUMNS($AS$2:DK7),Dictionary!$A$4:$A$93,0),1,1,2),0)),Dictionary!$AD$3:$AE$3,0)),"")</f>
        <v>G</v>
      </c>
      <c r="DL8" s="61" t="str">
        <f ca="1">IFERROR(INDEX(OFFSET(Dictionary!$AC$3,MATCH(COLUMNS($AS$2:DL7),Dictionary!$AC$4:$AC$93,0),1,1,2),1,MATCH(INDEX(Dictionary!$B$3:$C$3,1,MATCH(Form_Responses[[#This Row],[72]],OFFSET(Dictionary!$A$3,MATCH(COLUMNS($AS$2:DL7),Dictionary!$A$4:$A$93,0),1,1,2),0)),Dictionary!$AD$3:$AE$3,0)),"")</f>
        <v>T</v>
      </c>
      <c r="DM8" s="61" t="str">
        <f ca="1">IFERROR(INDEX(OFFSET(Dictionary!$AC$3,MATCH(COLUMNS($AS$2:DM7),Dictionary!$AC$4:$AC$93,0),1,1,2),1,MATCH(INDEX(Dictionary!$B$3:$C$3,1,MATCH(Form_Responses[[#This Row],[73]],OFFSET(Dictionary!$A$3,MATCH(COLUMNS($AS$2:DM7),Dictionary!$A$4:$A$93,0),1,1,2),0)),Dictionary!$AD$3:$AE$3,0)),"")</f>
        <v>V</v>
      </c>
      <c r="DN8" s="61" t="str">
        <f ca="1">IFERROR(INDEX(OFFSET(Dictionary!$AC$3,MATCH(COLUMNS($AS$2:DN7),Dictionary!$AC$4:$AC$93,0),1,1,2),1,MATCH(INDEX(Dictionary!$B$3:$C$3,1,MATCH(Form_Responses[[#This Row],[74]],OFFSET(Dictionary!$A$3,MATCH(COLUMNS($AS$2:DN7),Dictionary!$A$4:$A$93,0),1,1,2),0)),Dictionary!$AD$3:$AE$3,0)),"")</f>
        <v>S</v>
      </c>
      <c r="DO8" s="61" t="str">
        <f ca="1">IFERROR(INDEX(OFFSET(Dictionary!$AC$3,MATCH(COLUMNS($AS$2:DO7),Dictionary!$AC$4:$AC$93,0),1,1,2),1,MATCH(INDEX(Dictionary!$B$3:$C$3,1,MATCH(Form_Responses[[#This Row],[75]],OFFSET(Dictionary!$A$3,MATCH(COLUMNS($AS$2:DO7),Dictionary!$A$4:$A$93,0),1,1,2),0)),Dictionary!$AD$3:$AE$3,0)),"")</f>
        <v>V</v>
      </c>
      <c r="DP8" s="61" t="str">
        <f ca="1">IFERROR(INDEX(OFFSET(Dictionary!$AC$3,MATCH(COLUMNS($AS$2:DP7),Dictionary!$AC$4:$AC$93,0),1,1,2),1,MATCH(INDEX(Dictionary!$B$3:$C$3,1,MATCH(Form_Responses[[#This Row],[76]],OFFSET(Dictionary!$A$3,MATCH(COLUMNS($AS$2:DP7),Dictionary!$A$4:$A$93,0),1,1,2),0)),Dictionary!$AD$3:$AE$3,0)),"")</f>
        <v>S</v>
      </c>
      <c r="DQ8" s="61" t="str">
        <f ca="1">IFERROR(INDEX(OFFSET(Dictionary!$AC$3,MATCH(COLUMNS($AS$2:DQ7),Dictionary!$AC$4:$AC$93,0),1,1,2),1,MATCH(INDEX(Dictionary!$B$3:$C$3,1,MATCH(Form_Responses[[#This Row],[77]],OFFSET(Dictionary!$A$3,MATCH(COLUMNS($AS$2:DQ7),Dictionary!$A$4:$A$93,0),1,1,2),0)),Dictionary!$AD$3:$AE$3,0)),"")</f>
        <v>C</v>
      </c>
      <c r="DR8" s="61" t="str">
        <f ca="1">IFERROR(INDEX(OFFSET(Dictionary!$AC$3,MATCH(COLUMNS($AS$2:DR7),Dictionary!$AC$4:$AC$93,0),1,1,2),1,MATCH(INDEX(Dictionary!$B$3:$C$3,1,MATCH(Form_Responses[[#This Row],[78]],OFFSET(Dictionary!$A$3,MATCH(COLUMNS($AS$2:DR7),Dictionary!$A$4:$A$93,0),1,1,2),0)),Dictionary!$AD$3:$AE$3,0)),"")</f>
        <v>E</v>
      </c>
      <c r="DS8" s="61" t="str">
        <f ca="1">IFERROR(INDEX(OFFSET(Dictionary!$AC$3,MATCH(COLUMNS($AS$2:DS7),Dictionary!$AC$4:$AC$93,0),1,1,2),1,MATCH(INDEX(Dictionary!$B$3:$C$3,1,MATCH(Form_Responses[[#This Row],[79]],OFFSET(Dictionary!$A$3,MATCH(COLUMNS($AS$2:DS7),Dictionary!$A$4:$A$93,0),1,1,2),0)),Dictionary!$AD$3:$AE$3,0)),"")</f>
        <v>N</v>
      </c>
      <c r="DT8" s="61" t="str">
        <f ca="1">IFERROR(INDEX(OFFSET(Dictionary!$AC$3,MATCH(COLUMNS($AS$2:DT7),Dictionary!$AC$4:$AC$93,0),1,1,2),1,MATCH(INDEX(Dictionary!$B$3:$C$3,1,MATCH(Form_Responses[[#This Row],[80]],OFFSET(Dictionary!$A$3,MATCH(COLUMNS($AS$2:DT7),Dictionary!$A$4:$A$93,0),1,1,2),0)),Dictionary!$AD$3:$AE$3,0)),"")</f>
        <v>W</v>
      </c>
      <c r="DU8" s="61" t="str">
        <f ca="1">IFERROR(INDEX(OFFSET(Dictionary!$AC$3,MATCH(COLUMNS($AS$2:DU7),Dictionary!$AC$4:$AC$93,0),1,1,2),1,MATCH(INDEX(Dictionary!$B$3:$C$3,1,MATCH(Form_Responses[[#This Row],[81]],OFFSET(Dictionary!$A$3,MATCH(COLUMNS($AS$2:DU7),Dictionary!$A$4:$A$93,0),1,1,2),0)),Dictionary!$AD$3:$AE$3,0)),"")</f>
        <v>G</v>
      </c>
      <c r="DV8" s="61" t="str">
        <f ca="1">IFERROR(INDEX(OFFSET(Dictionary!$AC$3,MATCH(COLUMNS($AS$2:DV7),Dictionary!$AC$4:$AC$93,0),1,1,2),1,MATCH(INDEX(Dictionary!$B$3:$C$3,1,MATCH(Form_Responses[[#This Row],[82]],OFFSET(Dictionary!$A$3,MATCH(COLUMNS($AS$2:DV7),Dictionary!$A$4:$A$93,0),1,1,2),0)),Dictionary!$AD$3:$AE$3,0)),"")</f>
        <v>I</v>
      </c>
      <c r="DW8" s="61" t="str">
        <f ca="1">IFERROR(INDEX(OFFSET(Dictionary!$AC$3,MATCH(COLUMNS($AS$2:DW7),Dictionary!$AC$4:$AC$93,0),1,1,2),1,MATCH(INDEX(Dictionary!$B$3:$C$3,1,MATCH(Form_Responses[[#This Row],[83]],OFFSET(Dictionary!$A$3,MATCH(COLUMNS($AS$2:DW7),Dictionary!$A$4:$A$93,0),1,1,2),0)),Dictionary!$AD$3:$AE$3,0)),"")</f>
        <v>T</v>
      </c>
      <c r="DX8" s="61" t="str">
        <f ca="1">IFERROR(INDEX(OFFSET(Dictionary!$AC$3,MATCH(COLUMNS($AS$2:DX7),Dictionary!$AC$4:$AC$93,0),1,1,2),1,MATCH(INDEX(Dictionary!$B$3:$C$3,1,MATCH(Form_Responses[[#This Row],[84]],OFFSET(Dictionary!$A$3,MATCH(COLUMNS($AS$2:DX7),Dictionary!$A$4:$A$93,0),1,1,2),0)),Dictionary!$AD$3:$AE$3,0)),"")</f>
        <v>V</v>
      </c>
      <c r="DY8" s="61" t="str">
        <f ca="1">IFERROR(INDEX(OFFSET(Dictionary!$AC$3,MATCH(COLUMNS($AS$2:DY7),Dictionary!$AC$4:$AC$93,0),1,1,2),1,MATCH(INDEX(Dictionary!$B$3:$C$3,1,MATCH(Form_Responses[[#This Row],[85]],OFFSET(Dictionary!$A$3,MATCH(COLUMNS($AS$2:DY7),Dictionary!$A$4:$A$93,0),1,1,2),0)),Dictionary!$AD$3:$AE$3,0)),"")</f>
        <v>S</v>
      </c>
      <c r="DZ8" s="61" t="str">
        <f ca="1">IFERROR(INDEX(OFFSET(Dictionary!$AC$3,MATCH(COLUMNS($AS$2:DZ7),Dictionary!$AC$4:$AC$93,0),1,1,2),1,MATCH(INDEX(Dictionary!$B$3:$C$3,1,MATCH(Form_Responses[[#This Row],[86]],OFFSET(Dictionary!$A$3,MATCH(COLUMNS($AS$2:DZ7),Dictionary!$A$4:$A$93,0),1,1,2),0)),Dictionary!$AD$3:$AE$3,0)),"")</f>
        <v>R</v>
      </c>
      <c r="EA8" s="61" t="str">
        <f ca="1">IFERROR(INDEX(OFFSET(Dictionary!$AC$3,MATCH(COLUMNS($AS$2:EA7),Dictionary!$AC$4:$AC$93,0),1,1,2),1,MATCH(INDEX(Dictionary!$B$3:$C$3,1,MATCH(Form_Responses[[#This Row],[87]],OFFSET(Dictionary!$A$3,MATCH(COLUMNS($AS$2:EA7),Dictionary!$A$4:$A$93,0),1,1,2),0)),Dictionary!$AD$3:$AE$3,0)),"")</f>
        <v>D</v>
      </c>
      <c r="EB8" s="61" t="str">
        <f ca="1">IFERROR(INDEX(OFFSET(Dictionary!$AC$3,MATCH(COLUMNS($AS$2:EB7),Dictionary!$AC$4:$AC$93,0),1,1,2),1,MATCH(INDEX(Dictionary!$B$3:$C$3,1,MATCH(Form_Responses[[#This Row],[88]],OFFSET(Dictionary!$A$3,MATCH(COLUMNS($AS$2:EB7),Dictionary!$A$4:$A$93,0),1,1,2),0)),Dictionary!$AD$3:$AE$3,0)),"")</f>
        <v>C</v>
      </c>
      <c r="EC8" s="61" t="str">
        <f ca="1">IFERROR(INDEX(OFFSET(Dictionary!$AC$3,MATCH(COLUMNS($AS$2:EC7),Dictionary!$AC$4:$AC$93,0),1,1,2),1,MATCH(INDEX(Dictionary!$B$3:$C$3,1,MATCH(Form_Responses[[#This Row],[89]],OFFSET(Dictionary!$A$3,MATCH(COLUMNS($AS$2:EC7),Dictionary!$A$4:$A$93,0),1,1,2),0)),Dictionary!$AD$3:$AE$3,0)),"")</f>
        <v>C</v>
      </c>
      <c r="ED8" s="61" t="str">
        <f ca="1">IFERROR(INDEX(OFFSET(Dictionary!$AC$3,MATCH(COLUMNS($AS$2:ED7),Dictionary!$AC$4:$AC$93,0),1,1,2),1,MATCH(INDEX(Dictionary!$B$3:$C$3,1,MATCH(Form_Responses[[#This Row],[90]],OFFSET(Dictionary!$A$3,MATCH(COLUMNS($AS$2:ED7),Dictionary!$A$4:$A$93,0),1,1,2),0)),Dictionary!$AD$3:$AE$3,0)),"")</f>
        <v>W</v>
      </c>
    </row>
    <row r="9" spans="1:134" ht="240" x14ac:dyDescent="0.25">
      <c r="A9" s="164">
        <v>7</v>
      </c>
      <c r="B9" s="61" t="s">
        <v>882</v>
      </c>
      <c r="C9" s="61" t="s">
        <v>864</v>
      </c>
      <c r="D9" s="59" t="s">
        <v>794</v>
      </c>
      <c r="E9" s="59" cm="1">
        <f t="array" aca="1" ref="E9" ca="1">COUNTIF(OFFSET($AS$2,MATCH(Data_Base_Response[[#This Row],[Nama]:[Nama]],Data_Base_Response[[Nama]:[Nama]],0),0,1,90),Data_Base_Response[[#Headers],[A]])</f>
        <v>4</v>
      </c>
      <c r="F9" s="59" cm="1">
        <f t="array" aca="1" ref="F9" ca="1">COUNTIF(OFFSET($AS$2,MATCH(Data_Base_Response[[#This Row],[Nama]:[Nama]],Data_Base_Response[[Nama]:[Nama]],0),0,1,90),Data_Base_Response[[#Headers],[N]])</f>
        <v>3</v>
      </c>
      <c r="G9" s="59" cm="1">
        <f t="array" aca="1" ref="G9" ca="1">COUNTIF(OFFSET($AS$2,MATCH(Data_Base_Response[[#This Row],[Nama]:[Nama]],Data_Base_Response[[Nama]:[Nama]],0),0,1,90),Data_Base_Response[[#Headers],[G]])</f>
        <v>9</v>
      </c>
      <c r="H9" s="59" cm="1">
        <f t="array" aca="1" ref="H9" ca="1">COUNTIF(OFFSET($AS$2,MATCH(Data_Base_Response[[#This Row],[Nama]:[Nama]],Data_Base_Response[[Nama]:[Nama]],0),0,1,90),Data_Base_Response[[#Headers],[C]])</f>
        <v>7</v>
      </c>
      <c r="I9" s="59" cm="1">
        <f t="array" aca="1" ref="I9" ca="1">COUNTIF(OFFSET($AS$2,MATCH(Data_Base_Response[[#This Row],[Nama]:[Nama]],Data_Base_Response[[Nama]:[Nama]],0),0,1,90),Data_Base_Response[[#Headers],[D]])</f>
        <v>8</v>
      </c>
      <c r="J9" s="59" cm="1">
        <f t="array" aca="1" ref="J9" ca="1">COUNTIF(OFFSET($AS$2,MATCH(Data_Base_Response[[#This Row],[Nama]:[Nama]],Data_Base_Response[[Nama]:[Nama]],0),0,1,90),Data_Base_Response[[#Headers],[R]])</f>
        <v>4</v>
      </c>
      <c r="K9" s="59" cm="1">
        <f t="array" aca="1" ref="K9" ca="1">COUNTIF(OFFSET($AS$2,MATCH(Data_Base_Response[[#This Row],[Nama]:[Nama]],Data_Base_Response[[Nama]:[Nama]],0),0,1,90),Data_Base_Response[[#Headers],[T]])</f>
        <v>6</v>
      </c>
      <c r="L9" s="59" cm="1">
        <f t="array" aca="1" ref="L9" ca="1">COUNTIF(OFFSET($AS$2,MATCH(Data_Base_Response[[#This Row],[Nama]:[Nama]],Data_Base_Response[[Nama]:[Nama]],0),0,1,90),Data_Base_Response[[#Headers],[V]])</f>
        <v>2</v>
      </c>
      <c r="M9" s="59" cm="1">
        <f t="array" aca="1" ref="M9" ca="1">COUNTIF(OFFSET($AS$2,MATCH(Data_Base_Response[[#This Row],[Nama]:[Nama]],Data_Base_Response[[Nama]:[Nama]],0),0,1,90),Data_Base_Response[[#Headers],[W]])</f>
        <v>9</v>
      </c>
      <c r="N9" s="59" cm="1">
        <f t="array" aca="1" ref="N9" ca="1">COUNTIF(OFFSET($AS$2,MATCH(Data_Base_Response[[#This Row],[Nama]:[Nama]],Data_Base_Response[[Nama]:[Nama]],0),0,1,90),Data_Base_Response[[#Headers],[F]])</f>
        <v>3</v>
      </c>
      <c r="O9" s="59" cm="1">
        <f t="array" aca="1" ref="O9" ca="1">COUNTIF(OFFSET($AS$2,MATCH(Data_Base_Response[[#This Row],[Nama]:[Nama]],Data_Base_Response[[Nama]:[Nama]],0),0,1,90),Data_Base_Response[[#Headers],[L]])</f>
        <v>1</v>
      </c>
      <c r="P9" s="59" cm="1">
        <f t="array" aca="1" ref="P9" ca="1">COUNTIF(OFFSET($AS$2,MATCH(Data_Base_Response[[#This Row],[Nama]:[Nama]],Data_Base_Response[[Nama]:[Nama]],0),0,1,90),Data_Base_Response[[#Headers],[P]])</f>
        <v>4</v>
      </c>
      <c r="Q9" s="59" cm="1">
        <f t="array" aca="1" ref="Q9" ca="1">COUNTIF(OFFSET($AS$2,MATCH(Data_Base_Response[[#This Row],[Nama]:[Nama]],Data_Base_Response[[Nama]:[Nama]],0),0,1,90),Data_Base_Response[[#Headers],[I]])</f>
        <v>4</v>
      </c>
      <c r="R9" s="59" cm="1">
        <f t="array" aca="1" ref="R9" ca="1">COUNTIF(OFFSET($AS$2,MATCH(Data_Base_Response[[#This Row],[Nama]:[Nama]],Data_Base_Response[[Nama]:[Nama]],0),0,1,90),Data_Base_Response[[#Headers],[S]])</f>
        <v>2</v>
      </c>
      <c r="S9" s="59" cm="1">
        <f t="array" aca="1" ref="S9" ca="1">COUNTIF(OFFSET($AS$2,MATCH(Data_Base_Response[[#This Row],[Nama]:[Nama]],Data_Base_Response[[Nama]:[Nama]],0),0,1,90),Data_Base_Response[[#Headers],[B]])</f>
        <v>5</v>
      </c>
      <c r="T9" s="59" cm="1">
        <f t="array" aca="1" ref="T9" ca="1">COUNTIF(OFFSET($AS$2,MATCH(Data_Base_Response[[#This Row],[Nama]:[Nama]],Data_Base_Response[[Nama]:[Nama]],0),0,1,90),Data_Base_Response[[#Headers],[O]])</f>
        <v>2</v>
      </c>
      <c r="U9" s="59" cm="1">
        <f t="array" aca="1" ref="U9" ca="1">COUNTIF(OFFSET($AS$2,MATCH(Data_Base_Response[[#This Row],[Nama]:[Nama]],Data_Base_Response[[Nama]:[Nama]],0),0,1,90),Data_Base_Response[[#Headers],[X]])</f>
        <v>3</v>
      </c>
      <c r="V9" s="59" cm="1">
        <f t="array" aca="1" ref="V9" ca="1">COUNTIF(OFFSET($AS$2,MATCH(Data_Base_Response[[#This Row],[Nama]:[Nama]],Data_Base_Response[[Nama]:[Nama]],0),0,1,90),Data_Base_Response[[#Headers],[E]])</f>
        <v>2</v>
      </c>
      <c r="W9" s="59" cm="1">
        <f t="array" aca="1" ref="W9" ca="1">COUNTIF(OFFSET($AS$2,MATCH(Data_Base_Response[[#This Row],[Nama]:[Nama]],Data_Base_Response[[Nama]:[Nama]],0),0,1,90),Data_Base_Response[[#Headers],[K]])</f>
        <v>4</v>
      </c>
      <c r="X9" s="59" cm="1">
        <f t="array" aca="1" ref="X9" ca="1">COUNTIF(OFFSET($AS$2,MATCH(Data_Base_Response[[#This Row],[Nama]:[Nama]],Data_Base_Response[[Nama]:[Nama]],0),0,1,90),Data_Base_Response[[#Headers],[Z]])</f>
        <v>8</v>
      </c>
      <c r="Y9"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9"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9"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9"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9"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9"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9"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9"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9" s="60" t="str">
        <f ca="1">INDEX(OFFSET(Dictionary!$AJ$3,MATCH(Q$2,Dictionary!$AG$4:$AG$84,0),0,COUNTIF(Dictionary!$AG$4:$AG$84,Q$2),1),MATCH(Data_Base_Response[[#This Row],[I]],OFFSET(Dictionary!$AH$3,MATCH(Q$2,Dictionary!$AG$4:$AG$84,0),0,COUNTIF(Dictionary!$AG$4:$AG$84,Q$2),1),1))</f>
        <v xml:space="preserve">Berhati - hati dlm pengambilan keputusan   </v>
      </c>
      <c r="AL9"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9"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9"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9" s="61" t="str">
        <f ca="1">IFERROR(INDEX(OFFSET(Dictionary!$AC$3,MATCH(COLUMNS($AS$2:AS8),Dictionary!$AC$4:$AC$93,0),1,1,2),1,MATCH(INDEX(Dictionary!$B$3:$C$3,1,MATCH(Form_Responses[[#This Row],[1]],OFFSET(Dictionary!$A$3,MATCH(COLUMNS($AS$2:AS8),Dictionary!$A$4:$A$93,0),1,1,2),0)),Dictionary!$AD$3:$AE$3,0)),"")</f>
        <v>G</v>
      </c>
      <c r="AT9" s="61" t="str">
        <f ca="1">IFERROR(INDEX(OFFSET(Dictionary!$AC$3,MATCH(COLUMNS($AS$2:AT$2),Dictionary!$AC$4:$AC$93,0),1,1,2),1,MATCH(INDEX(Dictionary!$B$3:$C$3,1,MATCH(Form_Responses[[#This Row],[2]],OFFSET(Dictionary!$A$3,MATCH(COLUMNS($AS$2:AT8),Dictionary!$A$4:$A$93,0),1,1,2),0)),Dictionary!$AD$3:$AE$3,0)),"")</f>
        <v>A</v>
      </c>
      <c r="AU9" s="61" t="str">
        <f ca="1">IFERROR(INDEX(OFFSET(Dictionary!$AC$3,MATCH(COLUMNS($AS$2:AU8),Dictionary!$AC$4:$AC$93,0),1,1,2),1,MATCH(INDEX(Dictionary!$B$3:$C$3,1,MATCH(Form_Responses[[#This Row],[3]],OFFSET(Dictionary!$A$3,MATCH(COLUMNS($AS$2:AU8),Dictionary!$A$4:$A$93,0),1,1,2),0)),Dictionary!$AD$3:$AE$3,0)),"")</f>
        <v>P</v>
      </c>
      <c r="AV9" s="61" t="str">
        <f ca="1">IFERROR(INDEX(OFFSET(Dictionary!$AC$3,MATCH(COLUMNS($AS$2:AV8),Dictionary!$AC$4:$AC$93,0),1,1,2),1,MATCH(INDEX(Dictionary!$B$3:$C$3,1,MATCH(Form_Responses[[#This Row],[4]],OFFSET(Dictionary!$A$3,MATCH(COLUMNS($AS$2:AV8),Dictionary!$A$4:$A$93,0),1,1,2),0)),Dictionary!$AD$3:$AE$3,0)),"")</f>
        <v>X</v>
      </c>
      <c r="AW9" s="61" t="str">
        <f ca="1">IFERROR(INDEX(OFFSET(Dictionary!$AC$3,MATCH(COLUMNS($AS$2:AW8),Dictionary!$AC$4:$AC$93,0),1,1,2),1,MATCH(INDEX(Dictionary!$B$3:$C$3,1,MATCH(Form_Responses[[#This Row],[5]],OFFSET(Dictionary!$A$3,MATCH(COLUMNS($AS$2:AW8),Dictionary!$A$4:$A$93,0),1,1,2),0)),Dictionary!$AD$3:$AE$3,0)),"")</f>
        <v>B</v>
      </c>
      <c r="AX9" s="61" t="str">
        <f ca="1">IFERROR(INDEX(OFFSET(Dictionary!$AC$3,MATCH(COLUMNS($AS$2:AX8),Dictionary!$AC$4:$AC$93,0),1,1,2),1,MATCH(INDEX(Dictionary!$B$3:$C$3,1,MATCH(Form_Responses[[#This Row],[6]],OFFSET(Dictionary!$A$3,MATCH(COLUMNS($AS$2:AX8),Dictionary!$A$4:$A$93,0),1,1,2),0)),Dictionary!$AD$3:$AE$3,0)),"")</f>
        <v>B</v>
      </c>
      <c r="AY9" s="61" t="str">
        <f ca="1">IFERROR(INDEX(OFFSET(Dictionary!$AC$3,MATCH(COLUMNS($AS$2:AY8),Dictionary!$AC$4:$AC$93,0),1,1,2),1,MATCH(INDEX(Dictionary!$B$3:$C$3,1,MATCH(Form_Responses[[#This Row],[7]],OFFSET(Dictionary!$A$3,MATCH(COLUMNS($AS$2:AY8),Dictionary!$A$4:$A$93,0),1,1,2),0)),Dictionary!$AD$3:$AE$3,0)),"")</f>
        <v>Z</v>
      </c>
      <c r="AZ9" s="61" t="str">
        <f ca="1">IFERROR(INDEX(OFFSET(Dictionary!$AC$3,MATCH(COLUMNS($AS$2:AZ$2),Dictionary!$AC$4:$AC$93,0),1,1,2),1,MATCH(INDEX(Dictionary!$B$3:$C$3,1,MATCH(Form_Responses[[#This Row],[8]],OFFSET(Dictionary!$A$3,MATCH(COLUMNS($AS$2:AZ8),Dictionary!$A$4:$A$93,0),1,1,2),0)),Dictionary!$AD$3:$AE$3,0)),"")</f>
        <v>Z</v>
      </c>
      <c r="BA9" s="61" t="str">
        <f ca="1">IFERROR(INDEX(OFFSET(Dictionary!$AC$3,MATCH(COLUMNS($AS$2:BA8),Dictionary!$AC$4:$AC$93,0),1,1,2),1,MATCH(INDEX(Dictionary!$B$3:$C$3,1,MATCH(Form_Responses[[#This Row],[9]],OFFSET(Dictionary!$A$3,MATCH(COLUMNS($AS$2:BA8),Dictionary!$A$4:$A$93,0),1,1,2),0)),Dictionary!$AD$3:$AE$3,0)),"")</f>
        <v>K</v>
      </c>
      <c r="BB9" s="61" t="str">
        <f ca="1">IFERROR(INDEX(OFFSET(Dictionary!$AC$3,MATCH(COLUMNS($AS$2:BB8),Dictionary!$AC$4:$AC$93,0),1,1,2),1,MATCH(INDEX(Dictionary!$B$3:$C$3,1,MATCH(Form_Responses[[#This Row],[10]],OFFSET(Dictionary!$A$3,MATCH(COLUMNS($AS$2:BB8),Dictionary!$A$4:$A$93,0),1,1,2),0)),Dictionary!$AD$3:$AE$3,0)),"")</f>
        <v>W</v>
      </c>
      <c r="BC9" s="61" t="str">
        <f ca="1">IFERROR(INDEX(OFFSET(Dictionary!$AC$3,MATCH(COLUMNS($AS$2:BC8),Dictionary!$AC$4:$AC$93,0),1,1,2),1,MATCH(INDEX(Dictionary!$B$3:$C$3,1,MATCH(Form_Responses[[#This Row],[11]],OFFSET(Dictionary!$A$3,MATCH(COLUMNS($AS$2:BC8),Dictionary!$A$4:$A$93,0),1,1,2),0)),Dictionary!$AD$3:$AE$3,0)),"")</f>
        <v>G</v>
      </c>
      <c r="BD9" s="61" t="str">
        <f ca="1">IFERROR(INDEX(OFFSET(Dictionary!$AC$3,MATCH(COLUMNS($AS$2:BD8),Dictionary!$AC$4:$AC$93,0),1,1,2),1,MATCH(INDEX(Dictionary!$B$3:$C$3,1,MATCH(Form_Responses[[#This Row],[12]],OFFSET(Dictionary!$A$3,MATCH(COLUMNS($AS$2:BD8),Dictionary!$A$4:$A$93,0),1,1,2),0)),Dictionary!$AD$3:$AE$3,0)),"")</f>
        <v>E</v>
      </c>
      <c r="BE9" s="61" t="str">
        <f ca="1">IFERROR(INDEX(OFFSET(Dictionary!$AC$3,MATCH(COLUMNS($AS$2:BE8),Dictionary!$AC$4:$AC$93,0),1,1,2),1,MATCH(INDEX(Dictionary!$B$3:$C$3,1,MATCH(Form_Responses[[#This Row],[13]],OFFSET(Dictionary!$A$3,MATCH(COLUMNS($AS$2:BE8),Dictionary!$A$4:$A$93,0),1,1,2),0)),Dictionary!$AD$3:$AE$3,0)),"")</f>
        <v>N</v>
      </c>
      <c r="BF9" s="61" t="str">
        <f ca="1">IFERROR(INDEX(OFFSET(Dictionary!$AC$3,MATCH(COLUMNS($AS$2:BF8),Dictionary!$AC$4:$AC$93,0),1,1,2),1,MATCH(INDEX(Dictionary!$B$3:$C$3,1,MATCH(Form_Responses[[#This Row],[14]],OFFSET(Dictionary!$A$3,MATCH(COLUMNS($AS$2:BF8),Dictionary!$A$4:$A$93,0),1,1,2),0)),Dictionary!$AD$3:$AE$3,0)),"")</f>
        <v>X</v>
      </c>
      <c r="BG9" s="61" t="str">
        <f ca="1">IFERROR(INDEX(OFFSET(Dictionary!$AC$3,MATCH(COLUMNS($AS$2:BG8),Dictionary!$AC$4:$AC$93,0),1,1,2),1,MATCH(INDEX(Dictionary!$B$3:$C$3,1,MATCH(Form_Responses[[#This Row],[15]],OFFSET(Dictionary!$A$3,MATCH(COLUMNS($AS$2:BG8),Dictionary!$A$4:$A$93,0),1,1,2),0)),Dictionary!$AD$3:$AE$3,0)),"")</f>
        <v>P</v>
      </c>
      <c r="BH9" s="61" t="str">
        <f ca="1">IFERROR(INDEX(OFFSET(Dictionary!$AC$3,MATCH(COLUMNS($AS$2:BH8),Dictionary!$AC$4:$AC$93,0),1,1,2),1,MATCH(INDEX(Dictionary!$B$3:$C$3,1,MATCH(Form_Responses[[#This Row],[16]],OFFSET(Dictionary!$A$3,MATCH(COLUMNS($AS$2:BH8),Dictionary!$A$4:$A$93,0),1,1,2),0)),Dictionary!$AD$3:$AE$3,0)),"")</f>
        <v>O</v>
      </c>
      <c r="BI9" s="61" t="str">
        <f ca="1">IFERROR(INDEX(OFFSET(Dictionary!$AC$3,MATCH(COLUMNS($AS$2:BI8),Dictionary!$AC$4:$AC$93,0),1,1,2),1,MATCH(INDEX(Dictionary!$B$3:$C$3,1,MATCH(Form_Responses[[#This Row],[17]],OFFSET(Dictionary!$A$3,MATCH(COLUMNS($AS$2:BI8),Dictionary!$A$4:$A$93,0),1,1,2),0)),Dictionary!$AD$3:$AE$3,0)),"")</f>
        <v>Z</v>
      </c>
      <c r="BJ9" s="61" t="str">
        <f ca="1">IFERROR(INDEX(OFFSET(Dictionary!$AC$3,MATCH(COLUMNS($AS$2:BJ8),Dictionary!$AC$4:$AC$93,0),1,1,2),1,MATCH(INDEX(Dictionary!$B$3:$C$3,1,MATCH(Form_Responses[[#This Row],[18]],OFFSET(Dictionary!$A$3,MATCH(COLUMNS($AS$2:BJ8),Dictionary!$A$4:$A$93,0),1,1,2),0)),Dictionary!$AD$3:$AE$3,0)),"")</f>
        <v>O</v>
      </c>
      <c r="BK9" s="61" t="str">
        <f ca="1">IFERROR(INDEX(OFFSET(Dictionary!$AC$3,MATCH(COLUMNS($AS$2:BK8),Dictionary!$AC$4:$AC$93,0),1,1,2),1,MATCH(INDEX(Dictionary!$B$3:$C$3,1,MATCH(Form_Responses[[#This Row],[19]],OFFSET(Dictionary!$A$3,MATCH(COLUMNS($AS$2:BK8),Dictionary!$A$4:$A$93,0),1,1,2),0)),Dictionary!$AD$3:$AE$3,0)),"")</f>
        <v>Z</v>
      </c>
      <c r="BL9" s="61" t="str">
        <f ca="1">IFERROR(INDEX(OFFSET(Dictionary!$AC$3,MATCH(COLUMNS($AS$2:BL8),Dictionary!$AC$4:$AC$93,0),1,1,2),1,MATCH(INDEX(Dictionary!$B$3:$C$3,1,MATCH(Form_Responses[[#This Row],[20]],OFFSET(Dictionary!$A$3,MATCH(COLUMNS($AS$2:BL8),Dictionary!$A$4:$A$93,0),1,1,2),0)),Dictionary!$AD$3:$AE$3,0)),"")</f>
        <v>W</v>
      </c>
      <c r="BM9" s="61" t="str">
        <f ca="1">IFERROR(INDEX(OFFSET(Dictionary!$AC$3,MATCH(COLUMNS($AS$2:BM8),Dictionary!$AC$4:$AC$93,0),1,1,2),1,MATCH(INDEX(Dictionary!$B$3:$C$3,1,MATCH(Form_Responses[[#This Row],[21]],OFFSET(Dictionary!$A$3,MATCH(COLUMNS($AS$2:BM8),Dictionary!$A$4:$A$93,0),1,1,2),0)),Dictionary!$AD$3:$AE$3,0)),"")</f>
        <v>G</v>
      </c>
      <c r="BN9" s="61" t="str">
        <f ca="1">IFERROR(INDEX(OFFSET(Dictionary!$AC$3,MATCH(COLUMNS($AS$2:BN8),Dictionary!$AC$4:$AC$93,0),1,1,2),1,MATCH(INDEX(Dictionary!$B$3:$C$3,1,MATCH(Form_Responses[[#This Row],[22]],OFFSET(Dictionary!$A$3,MATCH(COLUMNS($AS$2:BN8),Dictionary!$A$4:$A$93,0),1,1,2),0)),Dictionary!$AD$3:$AE$3,0)),"")</f>
        <v>C</v>
      </c>
      <c r="BO9" s="61" t="str">
        <f ca="1">IFERROR(INDEX(OFFSET(Dictionary!$AC$3,MATCH(COLUMNS($AS$2:BO8),Dictionary!$AC$4:$AC$93,0),1,1,2),1,MATCH(INDEX(Dictionary!$B$3:$C$3,1,MATCH(Form_Responses[[#This Row],[23]],OFFSET(Dictionary!$A$3,MATCH(COLUMNS($AS$2:BO8),Dictionary!$A$4:$A$93,0),1,1,2),0)),Dictionary!$AD$3:$AE$3,0)),"")</f>
        <v>I</v>
      </c>
      <c r="BP9" s="61" t="str">
        <f ca="1">IFERROR(INDEX(OFFSET(Dictionary!$AC$3,MATCH(COLUMNS($AS$2:BP8),Dictionary!$AC$4:$AC$93,0),1,1,2),1,MATCH(INDEX(Dictionary!$B$3:$C$3,1,MATCH(Form_Responses[[#This Row],[24]],OFFSET(Dictionary!$A$3,MATCH(COLUMNS($AS$2:BP8),Dictionary!$A$4:$A$93,0),1,1,2),0)),Dictionary!$AD$3:$AE$3,0)),"")</f>
        <v>X</v>
      </c>
      <c r="BQ9" s="61" t="str">
        <f ca="1">IFERROR(INDEX(OFFSET(Dictionary!$AC$3,MATCH(COLUMNS($AS$2:BQ8),Dictionary!$AC$4:$AC$93,0),1,1,2),1,MATCH(INDEX(Dictionary!$B$3:$C$3,1,MATCH(Form_Responses[[#This Row],[25]],OFFSET(Dictionary!$A$3,MATCH(COLUMNS($AS$2:BQ8),Dictionary!$A$4:$A$93,0),1,1,2),0)),Dictionary!$AD$3:$AE$3,0)),"")</f>
        <v>A</v>
      </c>
      <c r="BR9" s="61" t="str">
        <f ca="1">IFERROR(INDEX(OFFSET(Dictionary!$AC$3,MATCH(COLUMNS($AS$2:BR8),Dictionary!$AC$4:$AC$93,0),1,1,2),1,MATCH(INDEX(Dictionary!$B$3:$C$3,1,MATCH(Form_Responses[[#This Row],[26]],OFFSET(Dictionary!$A$3,MATCH(COLUMNS($AS$2:BR8),Dictionary!$A$4:$A$93,0),1,1,2),0)),Dictionary!$AD$3:$AE$3,0)),"")</f>
        <v>P</v>
      </c>
      <c r="BS9" s="61" t="str">
        <f ca="1">IFERROR(INDEX(OFFSET(Dictionary!$AC$3,MATCH(COLUMNS($AS$2:BS8),Dictionary!$AC$4:$AC$93,0),1,1,2),1,MATCH(INDEX(Dictionary!$B$3:$C$3,1,MATCH(Form_Responses[[#This Row],[27]],OFFSET(Dictionary!$A$3,MATCH(COLUMNS($AS$2:BS8),Dictionary!$A$4:$A$93,0),1,1,2),0)),Dictionary!$AD$3:$AE$3,0)),"")</f>
        <v>Z</v>
      </c>
      <c r="BT9" s="61" t="str">
        <f ca="1">IFERROR(INDEX(OFFSET(Dictionary!$AC$3,MATCH(COLUMNS($AS$2:BT8),Dictionary!$AC$4:$AC$93,0),1,1,2),1,MATCH(INDEX(Dictionary!$B$3:$C$3,1,MATCH(Form_Responses[[#This Row],[28]],OFFSET(Dictionary!$A$3,MATCH(COLUMNS($AS$2:BT8),Dictionary!$A$4:$A$93,0),1,1,2),0)),Dictionary!$AD$3:$AE$3,0)),"")</f>
        <v>B</v>
      </c>
      <c r="BU9" s="61" t="str">
        <f ca="1">IFERROR(INDEX(OFFSET(Dictionary!$AC$3,MATCH(COLUMNS($AS$2:BU8),Dictionary!$AC$4:$AC$93,0),1,1,2),1,MATCH(INDEX(Dictionary!$B$3:$C$3,1,MATCH(Form_Responses[[#This Row],[29]],OFFSET(Dictionary!$A$3,MATCH(COLUMNS($AS$2:BU8),Dictionary!$A$4:$A$93,0),1,1,2),0)),Dictionary!$AD$3:$AE$3,0)),"")</f>
        <v>F</v>
      </c>
      <c r="BV9" s="61" t="str">
        <f ca="1">IFERROR(INDEX(OFFSET(Dictionary!$AC$3,MATCH(COLUMNS($AS$2:BV8),Dictionary!$AC$4:$AC$93,0),1,1,2),1,MATCH(INDEX(Dictionary!$B$3:$C$3,1,MATCH(Form_Responses[[#This Row],[30]],OFFSET(Dictionary!$A$3,MATCH(COLUMNS($AS$2:BV8),Dictionary!$A$4:$A$93,0),1,1,2),0)),Dictionary!$AD$3:$AE$3,0)),"")</f>
        <v>W</v>
      </c>
      <c r="BW9" s="61" t="str">
        <f ca="1">IFERROR(INDEX(OFFSET(Dictionary!$AC$3,MATCH(COLUMNS($AS$2:BW8),Dictionary!$AC$4:$AC$93,0),1,1,2),1,MATCH(INDEX(Dictionary!$B$3:$C$3,1,MATCH(Form_Responses[[#This Row],[31]],OFFSET(Dictionary!$A$3,MATCH(COLUMNS($AS$2:BW8),Dictionary!$A$4:$A$93,0),1,1,2),0)),Dictionary!$AD$3:$AE$3,0)),"")</f>
        <v>G</v>
      </c>
      <c r="BX9" s="61" t="str">
        <f ca="1">IFERROR(INDEX(OFFSET(Dictionary!$AC$3,MATCH(COLUMNS($AS$2:BX8),Dictionary!$AC$4:$AC$93,0),1,1,2),1,MATCH(INDEX(Dictionary!$B$3:$C$3,1,MATCH(Form_Responses[[#This Row],[32]],OFFSET(Dictionary!$A$3,MATCH(COLUMNS($AS$2:BX8),Dictionary!$A$4:$A$93,0),1,1,2),0)),Dictionary!$AD$3:$AE$3,0)),"")</f>
        <v>D</v>
      </c>
      <c r="BY9" s="61" t="str">
        <f ca="1">IFERROR(INDEX(OFFSET(Dictionary!$AC$3,MATCH(COLUMNS($AS$2:BY8),Dictionary!$AC$4:$AC$93,0),1,1,2),1,MATCH(INDEX(Dictionary!$B$3:$C$3,1,MATCH(Form_Responses[[#This Row],[33]],OFFSET(Dictionary!$A$3,MATCH(COLUMNS($AS$2:BY8),Dictionary!$A$4:$A$93,0),1,1,2),0)),Dictionary!$AD$3:$AE$3,0)),"")</f>
        <v>C</v>
      </c>
      <c r="BZ9" s="61" t="str">
        <f ca="1">IFERROR(INDEX(OFFSET(Dictionary!$AC$3,MATCH(COLUMNS($AS$2:BZ8),Dictionary!$AC$4:$AC$93,0),1,1,2),1,MATCH(INDEX(Dictionary!$B$3:$C$3,1,MATCH(Form_Responses[[#This Row],[34]],OFFSET(Dictionary!$A$3,MATCH(COLUMNS($AS$2:BZ8),Dictionary!$A$4:$A$93,0),1,1,2),0)),Dictionary!$AD$3:$AE$3,0)),"")</f>
        <v>T</v>
      </c>
      <c r="CA9" s="61" t="str">
        <f ca="1">IFERROR(INDEX(OFFSET(Dictionary!$AC$3,MATCH(COLUMNS($AS$2:CA8),Dictionary!$AC$4:$AC$93,0),1,1,2),1,MATCH(INDEX(Dictionary!$B$3:$C$3,1,MATCH(Form_Responses[[#This Row],[35]],OFFSET(Dictionary!$A$3,MATCH(COLUMNS($AS$2:CA8),Dictionary!$A$4:$A$93,0),1,1,2),0)),Dictionary!$AD$3:$AE$3,0)),"")</f>
        <v>B</v>
      </c>
      <c r="CB9" s="61" t="str">
        <f ca="1">IFERROR(INDEX(OFFSET(Dictionary!$AC$3,MATCH(COLUMNS($AS$2:CB8),Dictionary!$AC$4:$AC$93,0),1,1,2),1,MATCH(INDEX(Dictionary!$B$3:$C$3,1,MATCH(Form_Responses[[#This Row],[36]],OFFSET(Dictionary!$A$3,MATCH(COLUMNS($AS$2:CB8),Dictionary!$A$4:$A$93,0),1,1,2),0)),Dictionary!$AD$3:$AE$3,0)),"")</f>
        <v>A</v>
      </c>
      <c r="CC9" s="61" t="str">
        <f ca="1">IFERROR(INDEX(OFFSET(Dictionary!$AC$3,MATCH(COLUMNS($AS$2:CC8),Dictionary!$AC$4:$AC$93,0),1,1,2),1,MATCH(INDEX(Dictionary!$B$3:$C$3,1,MATCH(Form_Responses[[#This Row],[37]],OFFSET(Dictionary!$A$3,MATCH(COLUMNS($AS$2:CC8),Dictionary!$A$4:$A$93,0),1,1,2),0)),Dictionary!$AD$3:$AE$3,0)),"")</f>
        <v>Z</v>
      </c>
      <c r="CD9" s="61" t="str">
        <f ca="1">IFERROR(INDEX(OFFSET(Dictionary!$AC$3,MATCH(COLUMNS($AS$2:CD8),Dictionary!$AC$4:$AC$93,0),1,1,2),1,MATCH(INDEX(Dictionary!$B$3:$C$3,1,MATCH(Form_Responses[[#This Row],[38]],OFFSET(Dictionary!$A$3,MATCH(COLUMNS($AS$2:CD8),Dictionary!$A$4:$A$93,0),1,1,2),0)),Dictionary!$AD$3:$AE$3,0)),"")</f>
        <v>K</v>
      </c>
      <c r="CE9" s="61" t="str">
        <f ca="1">IFERROR(INDEX(OFFSET(Dictionary!$AC$3,MATCH(COLUMNS($AS$2:CE8),Dictionary!$AC$4:$AC$93,0),1,1,2),1,MATCH(INDEX(Dictionary!$B$3:$C$3,1,MATCH(Form_Responses[[#This Row],[39]],OFFSET(Dictionary!$A$3,MATCH(COLUMNS($AS$2:CE8),Dictionary!$A$4:$A$93,0),1,1,2),0)),Dictionary!$AD$3:$AE$3,0)),"")</f>
        <v>B</v>
      </c>
      <c r="CF9" s="61" t="str">
        <f ca="1">IFERROR(INDEX(OFFSET(Dictionary!$AC$3,MATCH(COLUMNS($AS$2:CF8),Dictionary!$AC$4:$AC$93,0),1,1,2),1,MATCH(INDEX(Dictionary!$B$3:$C$3,1,MATCH(Form_Responses[[#This Row],[40]],OFFSET(Dictionary!$A$3,MATCH(COLUMNS($AS$2:CF8),Dictionary!$A$4:$A$93,0),1,1,2),0)),Dictionary!$AD$3:$AE$3,0)),"")</f>
        <v>W</v>
      </c>
      <c r="CG9" s="61" t="str">
        <f ca="1">IFERROR(INDEX(OFFSET(Dictionary!$AC$3,MATCH(COLUMNS($AS$2:CG8),Dictionary!$AC$4:$AC$93,0),1,1,2),1,MATCH(INDEX(Dictionary!$B$3:$C$3,1,MATCH(Form_Responses[[#This Row],[41]],OFFSET(Dictionary!$A$3,MATCH(COLUMNS($AS$2:CG8),Dictionary!$A$4:$A$93,0),1,1,2),0)),Dictionary!$AD$3:$AE$3,0)),"")</f>
        <v>G</v>
      </c>
      <c r="CH9" s="61" t="str">
        <f ca="1">IFERROR(INDEX(OFFSET(Dictionary!$AC$3,MATCH(COLUMNS($AS$2:CH8),Dictionary!$AC$4:$AC$93,0),1,1,2),1,MATCH(INDEX(Dictionary!$B$3:$C$3,1,MATCH(Form_Responses[[#This Row],[42]],OFFSET(Dictionary!$A$3,MATCH(COLUMNS($AS$2:CH8),Dictionary!$A$4:$A$93,0),1,1,2),0)),Dictionary!$AD$3:$AE$3,0)),"")</f>
        <v>R</v>
      </c>
      <c r="CI9" s="61" t="str">
        <f ca="1">IFERROR(INDEX(OFFSET(Dictionary!$AC$3,MATCH(COLUMNS($AS$2:CI8),Dictionary!$AC$4:$AC$93,0),1,1,2),1,MATCH(INDEX(Dictionary!$B$3:$C$3,1,MATCH(Form_Responses[[#This Row],[43]],OFFSET(Dictionary!$A$3,MATCH(COLUMNS($AS$2:CI8),Dictionary!$A$4:$A$93,0),1,1,2),0)),Dictionary!$AD$3:$AE$3,0)),"")</f>
        <v>D</v>
      </c>
      <c r="CJ9" s="61" t="str">
        <f ca="1">IFERROR(INDEX(OFFSET(Dictionary!$AC$3,MATCH(COLUMNS($AS$2:CJ8),Dictionary!$AC$4:$AC$93,0),1,1,2),1,MATCH(INDEX(Dictionary!$B$3:$C$3,1,MATCH(Form_Responses[[#This Row],[44]],OFFSET(Dictionary!$A$3,MATCH(COLUMNS($AS$2:CJ8),Dictionary!$A$4:$A$93,0),1,1,2),0)),Dictionary!$AD$3:$AE$3,0)),"")</f>
        <v>C</v>
      </c>
      <c r="CK9" s="61" t="str">
        <f ca="1">IFERROR(INDEX(OFFSET(Dictionary!$AC$3,MATCH(COLUMNS($AS$2:CK8),Dictionary!$AC$4:$AC$93,0),1,1,2),1,MATCH(INDEX(Dictionary!$B$3:$C$3,1,MATCH(Form_Responses[[#This Row],[45]],OFFSET(Dictionary!$A$3,MATCH(COLUMNS($AS$2:CK8),Dictionary!$A$4:$A$93,0),1,1,2),0)),Dictionary!$AD$3:$AE$3,0)),"")</f>
        <v>V</v>
      </c>
      <c r="CL9" s="61" t="str">
        <f ca="1">IFERROR(INDEX(OFFSET(Dictionary!$AC$3,MATCH(COLUMNS($AS$2:CL8),Dictionary!$AC$4:$AC$93,0),1,1,2),1,MATCH(INDEX(Dictionary!$B$3:$C$3,1,MATCH(Form_Responses[[#This Row],[46]],OFFSET(Dictionary!$A$3,MATCH(COLUMNS($AS$2:CL8),Dictionary!$A$4:$A$93,0),1,1,2),0)),Dictionary!$AD$3:$AE$3,0)),"")</f>
        <v>N</v>
      </c>
      <c r="CM9" s="61" t="str">
        <f ca="1">IFERROR(INDEX(OFFSET(Dictionary!$AC$3,MATCH(COLUMNS($AS$2:CM8),Dictionary!$AC$4:$AC$93,0),1,1,2),1,MATCH(INDEX(Dictionary!$B$3:$C$3,1,MATCH(Form_Responses[[#This Row],[47]],OFFSET(Dictionary!$A$3,MATCH(COLUMNS($AS$2:CM8),Dictionary!$A$4:$A$93,0),1,1,2),0)),Dictionary!$AD$3:$AE$3,0)),"")</f>
        <v>Z</v>
      </c>
      <c r="CN9" s="61" t="str">
        <f ca="1">IFERROR(INDEX(OFFSET(Dictionary!$AC$3,MATCH(COLUMNS($AS$2:CN8),Dictionary!$AC$4:$AC$93,0),1,1,2),1,MATCH(INDEX(Dictionary!$B$3:$C$3,1,MATCH(Form_Responses[[#This Row],[48]],OFFSET(Dictionary!$A$3,MATCH(COLUMNS($AS$2:CN8),Dictionary!$A$4:$A$93,0),1,1,2),0)),Dictionary!$AD$3:$AE$3,0)),"")</f>
        <v>P</v>
      </c>
      <c r="CO9" s="61" t="str">
        <f ca="1">IFERROR(INDEX(OFFSET(Dictionary!$AC$3,MATCH(COLUMNS($AS$2:CO8),Dictionary!$AC$4:$AC$93,0),1,1,2),1,MATCH(INDEX(Dictionary!$B$3:$C$3,1,MATCH(Form_Responses[[#This Row],[49]],OFFSET(Dictionary!$A$3,MATCH(COLUMNS($AS$2:CO8),Dictionary!$A$4:$A$93,0),1,1,2),0)),Dictionary!$AD$3:$AE$3,0)),"")</f>
        <v>F</v>
      </c>
      <c r="CP9" s="61" t="str">
        <f ca="1">IFERROR(INDEX(OFFSET(Dictionary!$AC$3,MATCH(COLUMNS($AS$2:CP8),Dictionary!$AC$4:$AC$93,0),1,1,2),1,MATCH(INDEX(Dictionary!$B$3:$C$3,1,MATCH(Form_Responses[[#This Row],[50]],OFFSET(Dictionary!$A$3,MATCH(COLUMNS($AS$2:CP8),Dictionary!$A$4:$A$93,0),1,1,2),0)),Dictionary!$AD$3:$AE$3,0)),"")</f>
        <v>W</v>
      </c>
      <c r="CQ9" s="61" t="str">
        <f ca="1">IFERROR(INDEX(OFFSET(Dictionary!$AC$3,MATCH(COLUMNS($AS$2:CQ8),Dictionary!$AC$4:$AC$93,0),1,1,2),1,MATCH(INDEX(Dictionary!$B$3:$C$3,1,MATCH(Form_Responses[[#This Row],[51]],OFFSET(Dictionary!$A$3,MATCH(COLUMNS($AS$2:CQ8),Dictionary!$A$4:$A$93,0),1,1,2),0)),Dictionary!$AD$3:$AE$3,0)),"")</f>
        <v>G</v>
      </c>
      <c r="CR9" s="61" t="str">
        <f ca="1">IFERROR(INDEX(OFFSET(Dictionary!$AC$3,MATCH(COLUMNS($AS$2:CR8),Dictionary!$AC$4:$AC$93,0),1,1,2),1,MATCH(INDEX(Dictionary!$B$3:$C$3,1,MATCH(Form_Responses[[#This Row],[52]],OFFSET(Dictionary!$A$3,MATCH(COLUMNS($AS$2:CR8),Dictionary!$A$4:$A$93,0),1,1,2),0)),Dictionary!$AD$3:$AE$3,0)),"")</f>
        <v>S</v>
      </c>
      <c r="CS9" s="61" t="str">
        <f ca="1">IFERROR(INDEX(OFFSET(Dictionary!$AC$3,MATCH(COLUMNS($AS$2:CS8),Dictionary!$AC$4:$AC$93,0),1,1,2),1,MATCH(INDEX(Dictionary!$B$3:$C$3,1,MATCH(Form_Responses[[#This Row],[53]],OFFSET(Dictionary!$A$3,MATCH(COLUMNS($AS$2:CS8),Dictionary!$A$4:$A$93,0),1,1,2),0)),Dictionary!$AD$3:$AE$3,0)),"")</f>
        <v>I</v>
      </c>
      <c r="CT9" s="61" t="str">
        <f ca="1">IFERROR(INDEX(OFFSET(Dictionary!$AC$3,MATCH(COLUMNS($AS$2:CT8),Dictionary!$AC$4:$AC$93,0),1,1,2),1,MATCH(INDEX(Dictionary!$B$3:$C$3,1,MATCH(Form_Responses[[#This Row],[54]],OFFSET(Dictionary!$A$3,MATCH(COLUMNS($AS$2:CT8),Dictionary!$A$4:$A$93,0),1,1,2),0)),Dictionary!$AD$3:$AE$3,0)),"")</f>
        <v>D</v>
      </c>
      <c r="CU9" s="61" t="str">
        <f ca="1">IFERROR(INDEX(OFFSET(Dictionary!$AC$3,MATCH(COLUMNS($AS$2:CU8),Dictionary!$AC$4:$AC$93,0),1,1,2),1,MATCH(INDEX(Dictionary!$B$3:$C$3,1,MATCH(Form_Responses[[#This Row],[55]],OFFSET(Dictionary!$A$3,MATCH(COLUMNS($AS$2:CU8),Dictionary!$A$4:$A$93,0),1,1,2),0)),Dictionary!$AD$3:$AE$3,0)),"")</f>
        <v>C</v>
      </c>
      <c r="CV9" s="61" t="str">
        <f ca="1">IFERROR(INDEX(OFFSET(Dictionary!$AC$3,MATCH(COLUMNS($AS$2:CV8),Dictionary!$AC$4:$AC$93,0),1,1,2),1,MATCH(INDEX(Dictionary!$B$3:$C$3,1,MATCH(Form_Responses[[#This Row],[56]],OFFSET(Dictionary!$A$3,MATCH(COLUMNS($AS$2:CV8),Dictionary!$A$4:$A$93,0),1,1,2),0)),Dictionary!$AD$3:$AE$3,0)),"")</f>
        <v>E</v>
      </c>
      <c r="CW9" s="61" t="str">
        <f ca="1">IFERROR(INDEX(OFFSET(Dictionary!$AC$3,MATCH(COLUMNS($AS$2:CW8),Dictionary!$AC$4:$AC$93,0),1,1,2),1,MATCH(INDEX(Dictionary!$B$3:$C$3,1,MATCH(Form_Responses[[#This Row],[57]],OFFSET(Dictionary!$A$3,MATCH(COLUMNS($AS$2:CW8),Dictionary!$A$4:$A$93,0),1,1,2),0)),Dictionary!$AD$3:$AE$3,0)),"")</f>
        <v>Z</v>
      </c>
      <c r="CX9" s="61" t="str">
        <f ca="1">IFERROR(INDEX(OFFSET(Dictionary!$AC$3,MATCH(COLUMNS($AS$2:CX8),Dictionary!$AC$4:$AC$93,0),1,1,2),1,MATCH(INDEX(Dictionary!$B$3:$C$3,1,MATCH(Form_Responses[[#This Row],[58]],OFFSET(Dictionary!$A$3,MATCH(COLUMNS($AS$2:CX8),Dictionary!$A$4:$A$93,0),1,1,2),0)),Dictionary!$AD$3:$AE$3,0)),"")</f>
        <v>K</v>
      </c>
      <c r="CY9" s="61" t="str">
        <f ca="1">IFERROR(INDEX(OFFSET(Dictionary!$AC$3,MATCH(COLUMNS($AS$2:CY8),Dictionary!$AC$4:$AC$93,0),1,1,2),1,MATCH(INDEX(Dictionary!$B$3:$C$3,1,MATCH(Form_Responses[[#This Row],[59]],OFFSET(Dictionary!$A$3,MATCH(COLUMNS($AS$2:CY8),Dictionary!$A$4:$A$93,0),1,1,2),0)),Dictionary!$AD$3:$AE$3,0)),"")</f>
        <v>F</v>
      </c>
      <c r="CZ9" s="61" t="str">
        <f ca="1">IFERROR(INDEX(OFFSET(Dictionary!$AC$3,MATCH(COLUMNS($AS$2:CZ8),Dictionary!$AC$4:$AC$93,0),1,1,2),1,MATCH(INDEX(Dictionary!$B$3:$C$3,1,MATCH(Form_Responses[[#This Row],[60]],OFFSET(Dictionary!$A$3,MATCH(COLUMNS($AS$2:CZ8),Dictionary!$A$4:$A$93,0),1,1,2),0)),Dictionary!$AD$3:$AE$3,0)),"")</f>
        <v>W</v>
      </c>
      <c r="DA9" s="61" t="str">
        <f ca="1">IFERROR(INDEX(OFFSET(Dictionary!$AC$3,MATCH(COLUMNS($AS$2:DA8),Dictionary!$AC$4:$AC$93,0),1,1,2),1,MATCH(INDEX(Dictionary!$B$3:$C$3,1,MATCH(Form_Responses[[#This Row],[61]],OFFSET(Dictionary!$A$3,MATCH(COLUMNS($AS$2:DA8),Dictionary!$A$4:$A$93,0),1,1,2),0)),Dictionary!$AD$3:$AE$3,0)),"")</f>
        <v>G</v>
      </c>
      <c r="DB9" s="61" t="str">
        <f ca="1">IFERROR(INDEX(OFFSET(Dictionary!$AC$3,MATCH(COLUMNS($AS$2:DB8),Dictionary!$AC$4:$AC$93,0),1,1,2),1,MATCH(INDEX(Dictionary!$B$3:$C$3,1,MATCH(Form_Responses[[#This Row],[62]],OFFSET(Dictionary!$A$3,MATCH(COLUMNS($AS$2:DB8),Dictionary!$A$4:$A$93,0),1,1,2),0)),Dictionary!$AD$3:$AE$3,0)),"")</f>
        <v>V</v>
      </c>
      <c r="DC9" s="61" t="str">
        <f ca="1">IFERROR(INDEX(OFFSET(Dictionary!$AC$3,MATCH(COLUMNS($AS$2:DC8),Dictionary!$AC$4:$AC$93,0),1,1,2),1,MATCH(INDEX(Dictionary!$B$3:$C$3,1,MATCH(Form_Responses[[#This Row],[63]],OFFSET(Dictionary!$A$3,MATCH(COLUMNS($AS$2:DC8),Dictionary!$A$4:$A$93,0),1,1,2),0)),Dictionary!$AD$3:$AE$3,0)),"")</f>
        <v>I</v>
      </c>
      <c r="DD9" s="61" t="str">
        <f ca="1">IFERROR(INDEX(OFFSET(Dictionary!$AC$3,MATCH(COLUMNS($AS$2:DD8),Dictionary!$AC$4:$AC$93,0),1,1,2),1,MATCH(INDEX(Dictionary!$B$3:$C$3,1,MATCH(Form_Responses[[#This Row],[64]],OFFSET(Dictionary!$A$3,MATCH(COLUMNS($AS$2:DD8),Dictionary!$A$4:$A$93,0),1,1,2),0)),Dictionary!$AD$3:$AE$3,0)),"")</f>
        <v>T</v>
      </c>
      <c r="DE9" s="61" t="str">
        <f ca="1">IFERROR(INDEX(OFFSET(Dictionary!$AC$3,MATCH(COLUMNS($AS$2:DE8),Dictionary!$AC$4:$AC$93,0),1,1,2),1,MATCH(INDEX(Dictionary!$B$3:$C$3,1,MATCH(Form_Responses[[#This Row],[65]],OFFSET(Dictionary!$A$3,MATCH(COLUMNS($AS$2:DE8),Dictionary!$A$4:$A$93,0),1,1,2),0)),Dictionary!$AD$3:$AE$3,0)),"")</f>
        <v>D</v>
      </c>
      <c r="DF9" s="61" t="str">
        <f ca="1">IFERROR(INDEX(OFFSET(Dictionary!$AC$3,MATCH(COLUMNS($AS$2:DF8),Dictionary!$AC$4:$AC$93,0),1,1,2),1,MATCH(INDEX(Dictionary!$B$3:$C$3,1,MATCH(Form_Responses[[#This Row],[66]],OFFSET(Dictionary!$A$3,MATCH(COLUMNS($AS$2:DF8),Dictionary!$A$4:$A$93,0),1,1,2),0)),Dictionary!$AD$3:$AE$3,0)),"")</f>
        <v>C</v>
      </c>
      <c r="DG9" s="61" t="str">
        <f ca="1">IFERROR(INDEX(OFFSET(Dictionary!$AC$3,MATCH(COLUMNS($AS$2:DG8),Dictionary!$AC$4:$AC$93,0),1,1,2),1,MATCH(INDEX(Dictionary!$B$3:$C$3,1,MATCH(Form_Responses[[#This Row],[67]],OFFSET(Dictionary!$A$3,MATCH(COLUMNS($AS$2:DG8),Dictionary!$A$4:$A$93,0),1,1,2),0)),Dictionary!$AD$3:$AE$3,0)),"")</f>
        <v>R</v>
      </c>
      <c r="DH9" s="61" t="str">
        <f ca="1">IFERROR(INDEX(OFFSET(Dictionary!$AC$3,MATCH(COLUMNS($AS$2:DH8),Dictionary!$AC$4:$AC$93,0),1,1,2),1,MATCH(INDEX(Dictionary!$B$3:$C$3,1,MATCH(Form_Responses[[#This Row],[68]],OFFSET(Dictionary!$A$3,MATCH(COLUMNS($AS$2:DH8),Dictionary!$A$4:$A$93,0),1,1,2),0)),Dictionary!$AD$3:$AE$3,0)),"")</f>
        <v>K</v>
      </c>
      <c r="DI9" s="61" t="str">
        <f ca="1">IFERROR(INDEX(OFFSET(Dictionary!$AC$3,MATCH(COLUMNS($AS$2:DI8),Dictionary!$AC$4:$AC$93,0),1,1,2),1,MATCH(INDEX(Dictionary!$B$3:$C$3,1,MATCH(Form_Responses[[#This Row],[69]],OFFSET(Dictionary!$A$3,MATCH(COLUMNS($AS$2:DI8),Dictionary!$A$4:$A$93,0),1,1,2),0)),Dictionary!$AD$3:$AE$3,0)),"")</f>
        <v>A</v>
      </c>
      <c r="DJ9" s="61" t="str">
        <f ca="1">IFERROR(INDEX(OFFSET(Dictionary!$AC$3,MATCH(COLUMNS($AS$2:DJ8),Dictionary!$AC$4:$AC$93,0),1,1,2),1,MATCH(INDEX(Dictionary!$B$3:$C$3,1,MATCH(Form_Responses[[#This Row],[70]],OFFSET(Dictionary!$A$3,MATCH(COLUMNS($AS$2:DJ8),Dictionary!$A$4:$A$93,0),1,1,2),0)),Dictionary!$AD$3:$AE$3,0)),"")</f>
        <v>W</v>
      </c>
      <c r="DK9" s="61" t="str">
        <f ca="1">IFERROR(INDEX(OFFSET(Dictionary!$AC$3,MATCH(COLUMNS($AS$2:DK8),Dictionary!$AC$4:$AC$93,0),1,1,2),1,MATCH(INDEX(Dictionary!$B$3:$C$3,1,MATCH(Form_Responses[[#This Row],[71]],OFFSET(Dictionary!$A$3,MATCH(COLUMNS($AS$2:DK8),Dictionary!$A$4:$A$93,0),1,1,2),0)),Dictionary!$AD$3:$AE$3,0)),"")</f>
        <v>G</v>
      </c>
      <c r="DL9" s="61" t="str">
        <f ca="1">IFERROR(INDEX(OFFSET(Dictionary!$AC$3,MATCH(COLUMNS($AS$2:DL8),Dictionary!$AC$4:$AC$93,0),1,1,2),1,MATCH(INDEX(Dictionary!$B$3:$C$3,1,MATCH(Form_Responses[[#This Row],[72]],OFFSET(Dictionary!$A$3,MATCH(COLUMNS($AS$2:DL8),Dictionary!$A$4:$A$93,0),1,1,2),0)),Dictionary!$AD$3:$AE$3,0)),"")</f>
        <v>T</v>
      </c>
      <c r="DM9" s="61" t="str">
        <f ca="1">IFERROR(INDEX(OFFSET(Dictionary!$AC$3,MATCH(COLUMNS($AS$2:DM8),Dictionary!$AC$4:$AC$93,0),1,1,2),1,MATCH(INDEX(Dictionary!$B$3:$C$3,1,MATCH(Form_Responses[[#This Row],[73]],OFFSET(Dictionary!$A$3,MATCH(COLUMNS($AS$2:DM8),Dictionary!$A$4:$A$93,0),1,1,2),0)),Dictionary!$AD$3:$AE$3,0)),"")</f>
        <v>I</v>
      </c>
      <c r="DN9" s="61" t="str">
        <f ca="1">IFERROR(INDEX(OFFSET(Dictionary!$AC$3,MATCH(COLUMNS($AS$2:DN8),Dictionary!$AC$4:$AC$93,0),1,1,2),1,MATCH(INDEX(Dictionary!$B$3:$C$3,1,MATCH(Form_Responses[[#This Row],[74]],OFFSET(Dictionary!$A$3,MATCH(COLUMNS($AS$2:DN8),Dictionary!$A$4:$A$93,0),1,1,2),0)),Dictionary!$AD$3:$AE$3,0)),"")</f>
        <v>T</v>
      </c>
      <c r="DO9" s="61" t="str">
        <f ca="1">IFERROR(INDEX(OFFSET(Dictionary!$AC$3,MATCH(COLUMNS($AS$2:DO8),Dictionary!$AC$4:$AC$93,0),1,1,2),1,MATCH(INDEX(Dictionary!$B$3:$C$3,1,MATCH(Form_Responses[[#This Row],[75]],OFFSET(Dictionary!$A$3,MATCH(COLUMNS($AS$2:DO8),Dictionary!$A$4:$A$93,0),1,1,2),0)),Dictionary!$AD$3:$AE$3,0)),"")</f>
        <v>R</v>
      </c>
      <c r="DP9" s="61" t="str">
        <f ca="1">IFERROR(INDEX(OFFSET(Dictionary!$AC$3,MATCH(COLUMNS($AS$2:DP8),Dictionary!$AC$4:$AC$93,0),1,1,2),1,MATCH(INDEX(Dictionary!$B$3:$C$3,1,MATCH(Form_Responses[[#This Row],[76]],OFFSET(Dictionary!$A$3,MATCH(COLUMNS($AS$2:DP8),Dictionary!$A$4:$A$93,0),1,1,2),0)),Dictionary!$AD$3:$AE$3,0)),"")</f>
        <v>D</v>
      </c>
      <c r="DQ9" s="61" t="str">
        <f ca="1">IFERROR(INDEX(OFFSET(Dictionary!$AC$3,MATCH(COLUMNS($AS$2:DQ8),Dictionary!$AC$4:$AC$93,0),1,1,2),1,MATCH(INDEX(Dictionary!$B$3:$C$3,1,MATCH(Form_Responses[[#This Row],[77]],OFFSET(Dictionary!$A$3,MATCH(COLUMNS($AS$2:DQ8),Dictionary!$A$4:$A$93,0),1,1,2),0)),Dictionary!$AD$3:$AE$3,0)),"")</f>
        <v>C</v>
      </c>
      <c r="DR9" s="61" t="str">
        <f ca="1">IFERROR(INDEX(OFFSET(Dictionary!$AC$3,MATCH(COLUMNS($AS$2:DR8),Dictionary!$AC$4:$AC$93,0),1,1,2),1,MATCH(INDEX(Dictionary!$B$3:$C$3,1,MATCH(Form_Responses[[#This Row],[78]],OFFSET(Dictionary!$A$3,MATCH(COLUMNS($AS$2:DR8),Dictionary!$A$4:$A$93,0),1,1,2),0)),Dictionary!$AD$3:$AE$3,0)),"")</f>
        <v>D</v>
      </c>
      <c r="DS9" s="61" t="str">
        <f ca="1">IFERROR(INDEX(OFFSET(Dictionary!$AC$3,MATCH(COLUMNS($AS$2:DS8),Dictionary!$AC$4:$AC$93,0),1,1,2),1,MATCH(INDEX(Dictionary!$B$3:$C$3,1,MATCH(Form_Responses[[#This Row],[79]],OFFSET(Dictionary!$A$3,MATCH(COLUMNS($AS$2:DS8),Dictionary!$A$4:$A$93,0),1,1,2),0)),Dictionary!$AD$3:$AE$3,0)),"")</f>
        <v>N</v>
      </c>
      <c r="DT9" s="61" t="str">
        <f ca="1">IFERROR(INDEX(OFFSET(Dictionary!$AC$3,MATCH(COLUMNS($AS$2:DT8),Dictionary!$AC$4:$AC$93,0),1,1,2),1,MATCH(INDEX(Dictionary!$B$3:$C$3,1,MATCH(Form_Responses[[#This Row],[80]],OFFSET(Dictionary!$A$3,MATCH(COLUMNS($AS$2:DT8),Dictionary!$A$4:$A$93,0),1,1,2),0)),Dictionary!$AD$3:$AE$3,0)),"")</f>
        <v>W</v>
      </c>
      <c r="DU9" s="61" t="str">
        <f ca="1">IFERROR(INDEX(OFFSET(Dictionary!$AC$3,MATCH(COLUMNS($AS$2:DU8),Dictionary!$AC$4:$AC$93,0),1,1,2),1,MATCH(INDEX(Dictionary!$B$3:$C$3,1,MATCH(Form_Responses[[#This Row],[81]],OFFSET(Dictionary!$A$3,MATCH(COLUMNS($AS$2:DU8),Dictionary!$A$4:$A$93,0),1,1,2),0)),Dictionary!$AD$3:$AE$3,0)),"")</f>
        <v>G</v>
      </c>
      <c r="DV9" s="61" t="str">
        <f ca="1">IFERROR(INDEX(OFFSET(Dictionary!$AC$3,MATCH(COLUMNS($AS$2:DV8),Dictionary!$AC$4:$AC$93,0),1,1,2),1,MATCH(INDEX(Dictionary!$B$3:$C$3,1,MATCH(Form_Responses[[#This Row],[82]],OFFSET(Dictionary!$A$3,MATCH(COLUMNS($AS$2:DV8),Dictionary!$A$4:$A$93,0),1,1,2),0)),Dictionary!$AD$3:$AE$3,0)),"")</f>
        <v>L</v>
      </c>
      <c r="DW9" s="61" t="str">
        <f ca="1">IFERROR(INDEX(OFFSET(Dictionary!$AC$3,MATCH(COLUMNS($AS$2:DW8),Dictionary!$AC$4:$AC$93,0),1,1,2),1,MATCH(INDEX(Dictionary!$B$3:$C$3,1,MATCH(Form_Responses[[#This Row],[83]],OFFSET(Dictionary!$A$3,MATCH(COLUMNS($AS$2:DW8),Dictionary!$A$4:$A$93,0),1,1,2),0)),Dictionary!$AD$3:$AE$3,0)),"")</f>
        <v>T</v>
      </c>
      <c r="DX9" s="61" t="str">
        <f ca="1">IFERROR(INDEX(OFFSET(Dictionary!$AC$3,MATCH(COLUMNS($AS$2:DX8),Dictionary!$AC$4:$AC$93,0),1,1,2),1,MATCH(INDEX(Dictionary!$B$3:$C$3,1,MATCH(Form_Responses[[#This Row],[84]],OFFSET(Dictionary!$A$3,MATCH(COLUMNS($AS$2:DX8),Dictionary!$A$4:$A$93,0),1,1,2),0)),Dictionary!$AD$3:$AE$3,0)),"")</f>
        <v>T</v>
      </c>
      <c r="DY9" s="61" t="str">
        <f ca="1">IFERROR(INDEX(OFFSET(Dictionary!$AC$3,MATCH(COLUMNS($AS$2:DY8),Dictionary!$AC$4:$AC$93,0),1,1,2),1,MATCH(INDEX(Dictionary!$B$3:$C$3,1,MATCH(Form_Responses[[#This Row],[85]],OFFSET(Dictionary!$A$3,MATCH(COLUMNS($AS$2:DY8),Dictionary!$A$4:$A$93,0),1,1,2),0)),Dictionary!$AD$3:$AE$3,0)),"")</f>
        <v>S</v>
      </c>
      <c r="DZ9" s="61" t="str">
        <f ca="1">IFERROR(INDEX(OFFSET(Dictionary!$AC$3,MATCH(COLUMNS($AS$2:DZ8),Dictionary!$AC$4:$AC$93,0),1,1,2),1,MATCH(INDEX(Dictionary!$B$3:$C$3,1,MATCH(Form_Responses[[#This Row],[86]],OFFSET(Dictionary!$A$3,MATCH(COLUMNS($AS$2:DZ8),Dictionary!$A$4:$A$93,0),1,1,2),0)),Dictionary!$AD$3:$AE$3,0)),"")</f>
        <v>R</v>
      </c>
      <c r="EA9" s="61" t="str">
        <f ca="1">IFERROR(INDEX(OFFSET(Dictionary!$AC$3,MATCH(COLUMNS($AS$2:EA8),Dictionary!$AC$4:$AC$93,0),1,1,2),1,MATCH(INDEX(Dictionary!$B$3:$C$3,1,MATCH(Form_Responses[[#This Row],[87]],OFFSET(Dictionary!$A$3,MATCH(COLUMNS($AS$2:EA8),Dictionary!$A$4:$A$93,0),1,1,2),0)),Dictionary!$AD$3:$AE$3,0)),"")</f>
        <v>D</v>
      </c>
      <c r="EB9" s="61" t="str">
        <f ca="1">IFERROR(INDEX(OFFSET(Dictionary!$AC$3,MATCH(COLUMNS($AS$2:EB8),Dictionary!$AC$4:$AC$93,0),1,1,2),1,MATCH(INDEX(Dictionary!$B$3:$C$3,1,MATCH(Form_Responses[[#This Row],[88]],OFFSET(Dictionary!$A$3,MATCH(COLUMNS($AS$2:EB8),Dictionary!$A$4:$A$93,0),1,1,2),0)),Dictionary!$AD$3:$AE$3,0)),"")</f>
        <v>D</v>
      </c>
      <c r="EC9" s="61" t="str">
        <f ca="1">IFERROR(INDEX(OFFSET(Dictionary!$AC$3,MATCH(COLUMNS($AS$2:EC8),Dictionary!$AC$4:$AC$93,0),1,1,2),1,MATCH(INDEX(Dictionary!$B$3:$C$3,1,MATCH(Form_Responses[[#This Row],[89]],OFFSET(Dictionary!$A$3,MATCH(COLUMNS($AS$2:EC8),Dictionary!$A$4:$A$93,0),1,1,2),0)),Dictionary!$AD$3:$AE$3,0)),"")</f>
        <v>C</v>
      </c>
      <c r="ED9" s="61" t="str">
        <f ca="1">IFERROR(INDEX(OFFSET(Dictionary!$AC$3,MATCH(COLUMNS($AS$2:ED8),Dictionary!$AC$4:$AC$93,0),1,1,2),1,MATCH(INDEX(Dictionary!$B$3:$C$3,1,MATCH(Form_Responses[[#This Row],[90]],OFFSET(Dictionary!$A$3,MATCH(COLUMNS($AS$2:ED8),Dictionary!$A$4:$A$93,0),1,1,2),0)),Dictionary!$AD$3:$AE$3,0)),"")</f>
        <v>W</v>
      </c>
    </row>
    <row r="10" spans="1:134" ht="240" x14ac:dyDescent="0.25">
      <c r="A10" s="164">
        <v>8</v>
      </c>
      <c r="B10" s="61" t="s">
        <v>884</v>
      </c>
      <c r="C10" s="61" t="s">
        <v>864</v>
      </c>
      <c r="D10" s="59" t="s">
        <v>794</v>
      </c>
      <c r="E10" s="59" cm="1">
        <f t="array" aca="1" ref="E10" ca="1">COUNTIF(OFFSET($AS$2,MATCH(Data_Base_Response[[#This Row],[Nama]:[Nama]],Data_Base_Response[[Nama]:[Nama]],0),0,1,90),Data_Base_Response[[#Headers],[A]])</f>
        <v>2</v>
      </c>
      <c r="F10" s="59" cm="1">
        <f t="array" aca="1" ref="F10" ca="1">COUNTIF(OFFSET($AS$2,MATCH(Data_Base_Response[[#This Row],[Nama]:[Nama]],Data_Base_Response[[Nama]:[Nama]],0),0,1,90),Data_Base_Response[[#Headers],[N]])</f>
        <v>7</v>
      </c>
      <c r="G10" s="59" cm="1">
        <f t="array" aca="1" ref="G10" ca="1">COUNTIF(OFFSET($AS$2,MATCH(Data_Base_Response[[#This Row],[Nama]:[Nama]],Data_Base_Response[[Nama]:[Nama]],0),0,1,90),Data_Base_Response[[#Headers],[G]])</f>
        <v>2</v>
      </c>
      <c r="H10" s="59" cm="1">
        <f t="array" aca="1" ref="H10" ca="1">COUNTIF(OFFSET($AS$2,MATCH(Data_Base_Response[[#This Row],[Nama]:[Nama]],Data_Base_Response[[Nama]:[Nama]],0),0,1,90),Data_Base_Response[[#Headers],[C]])</f>
        <v>7</v>
      </c>
      <c r="I10" s="59" cm="1">
        <f t="array" aca="1" ref="I10" ca="1">COUNTIF(OFFSET($AS$2,MATCH(Data_Base_Response[[#This Row],[Nama]:[Nama]],Data_Base_Response[[Nama]:[Nama]],0),0,1,90),Data_Base_Response[[#Headers],[D]])</f>
        <v>5</v>
      </c>
      <c r="J10" s="59" cm="1">
        <f t="array" aca="1" ref="J10" ca="1">COUNTIF(OFFSET($AS$2,MATCH(Data_Base_Response[[#This Row],[Nama]:[Nama]],Data_Base_Response[[Nama]:[Nama]],0),0,1,90),Data_Base_Response[[#Headers],[R]])</f>
        <v>4</v>
      </c>
      <c r="K10" s="59" cm="1">
        <f t="array" aca="1" ref="K10" ca="1">COUNTIF(OFFSET($AS$2,MATCH(Data_Base_Response[[#This Row],[Nama]:[Nama]],Data_Base_Response[[Nama]:[Nama]],0),0,1,90),Data_Base_Response[[#Headers],[T]])</f>
        <v>5</v>
      </c>
      <c r="L10" s="59" cm="1">
        <f t="array" aca="1" ref="L10" ca="1">COUNTIF(OFFSET($AS$2,MATCH(Data_Base_Response[[#This Row],[Nama]:[Nama]],Data_Base_Response[[Nama]:[Nama]],0),0,1,90),Data_Base_Response[[#Headers],[V]])</f>
        <v>5</v>
      </c>
      <c r="M10" s="59" cm="1">
        <f t="array" aca="1" ref="M10" ca="1">COUNTIF(OFFSET($AS$2,MATCH(Data_Base_Response[[#This Row],[Nama]:[Nama]],Data_Base_Response[[Nama]:[Nama]],0),0,1,90),Data_Base_Response[[#Headers],[W]])</f>
        <v>4</v>
      </c>
      <c r="N10" s="59" cm="1">
        <f t="array" aca="1" ref="N10" ca="1">COUNTIF(OFFSET($AS$2,MATCH(Data_Base_Response[[#This Row],[Nama]:[Nama]],Data_Base_Response[[Nama]:[Nama]],0),0,1,90),Data_Base_Response[[#Headers],[F]])</f>
        <v>2</v>
      </c>
      <c r="O10" s="59" cm="1">
        <f t="array" aca="1" ref="O10" ca="1">COUNTIF(OFFSET($AS$2,MATCH(Data_Base_Response[[#This Row],[Nama]:[Nama]],Data_Base_Response[[Nama]:[Nama]],0),0,1,90),Data_Base_Response[[#Headers],[L]])</f>
        <v>5</v>
      </c>
      <c r="P10" s="59" cm="1">
        <f t="array" aca="1" ref="P10" ca="1">COUNTIF(OFFSET($AS$2,MATCH(Data_Base_Response[[#This Row],[Nama]:[Nama]],Data_Base_Response[[Nama]:[Nama]],0),0,1,90),Data_Base_Response[[#Headers],[P]])</f>
        <v>5</v>
      </c>
      <c r="Q10" s="59" cm="1">
        <f t="array" aca="1" ref="Q10" ca="1">COUNTIF(OFFSET($AS$2,MATCH(Data_Base_Response[[#This Row],[Nama]:[Nama]],Data_Base_Response[[Nama]:[Nama]],0),0,1,90),Data_Base_Response[[#Headers],[I]])</f>
        <v>1</v>
      </c>
      <c r="R10" s="59" cm="1">
        <f t="array" aca="1" ref="R10" ca="1">COUNTIF(OFFSET($AS$2,MATCH(Data_Base_Response[[#This Row],[Nama]:[Nama]],Data_Base_Response[[Nama]:[Nama]],0),0,1,90),Data_Base_Response[[#Headers],[S]])</f>
        <v>3</v>
      </c>
      <c r="S10" s="59" cm="1">
        <f t="array" aca="1" ref="S10" ca="1">COUNTIF(OFFSET($AS$2,MATCH(Data_Base_Response[[#This Row],[Nama]:[Nama]],Data_Base_Response[[Nama]:[Nama]],0),0,1,90),Data_Base_Response[[#Headers],[B]])</f>
        <v>2</v>
      </c>
      <c r="T10" s="59" cm="1">
        <f t="array" aca="1" ref="T10" ca="1">COUNTIF(OFFSET($AS$2,MATCH(Data_Base_Response[[#This Row],[Nama]:[Nama]],Data_Base_Response[[Nama]:[Nama]],0),0,1,90),Data_Base_Response[[#Headers],[O]])</f>
        <v>5</v>
      </c>
      <c r="U10" s="59" cm="1">
        <f t="array" aca="1" ref="U10" ca="1">COUNTIF(OFFSET($AS$2,MATCH(Data_Base_Response[[#This Row],[Nama]:[Nama]],Data_Base_Response[[Nama]:[Nama]],0),0,1,90),Data_Base_Response[[#Headers],[X]])</f>
        <v>7</v>
      </c>
      <c r="V10" s="59" cm="1">
        <f t="array" aca="1" ref="V10" ca="1">COUNTIF(OFFSET($AS$2,MATCH(Data_Base_Response[[#This Row],[Nama]:[Nama]],Data_Base_Response[[Nama]:[Nama]],0),0,1,90),Data_Base_Response[[#Headers],[E]])</f>
        <v>8</v>
      </c>
      <c r="W10" s="59" cm="1">
        <f t="array" aca="1" ref="W10" ca="1">COUNTIF(OFFSET($AS$2,MATCH(Data_Base_Response[[#This Row],[Nama]:[Nama]],Data_Base_Response[[Nama]:[Nama]],0),0,1,90),Data_Base_Response[[#Headers],[K]])</f>
        <v>5</v>
      </c>
      <c r="X10" s="59" cm="1">
        <f t="array" aca="1" ref="X10" ca="1">COUNTIF(OFFSET($AS$2,MATCH(Data_Base_Response[[#This Row],[Nama]:[Nama]],Data_Base_Response[[Nama]:[Nama]],0),0,1,90),Data_Base_Response[[#Headers],[Z]])</f>
        <v>6</v>
      </c>
      <c r="Y1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0"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10"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0" s="60" t="str">
        <f ca="1">INDEX(OFFSET(Dictionary!$AJ$3,MATCH(I$2,Dictionary!$AG$4:$AG$84,0),0,COUNTIF(Dictionary!$AG$4:$AG$84,I$2),1),MATCH(Data_Base_Response[[#This Row],[D]],OFFSET(Dictionary!$AH$3,MATCH(I$2,Dictionary!$AG$4:$AG$84,0),0,COUNTIF(Dictionary!$AG$4:$AG$84,I$2),1),1))</f>
        <v xml:space="preserve">Tertarik untuk menangani sendiri detail   </v>
      </c>
      <c r="AD10"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0"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 s="60" t="str">
        <f ca="1">INDEX(OFFSET(Dictionary!$AJ$3,MATCH(M$2,Dictionary!$AG$4:$AG$84,0),0,COUNTIF(Dictionary!$AG$4:$AG$84,M$2),1),MATCH(Data_Base_Response[[#This Row],[W]],OFFSET(Dictionary!$AH$3,MATCH(M$2,Dictionary!$AG$4:$AG$84,0),0,COUNTIF(Dictionary!$AG$4:$AG$84,M$2),1),1))</f>
        <v xml:space="preserve">Perlu pengarahan awal dan tolok ukur keberhasilan   </v>
      </c>
      <c r="AH10"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0"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0"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0"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0"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0"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1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0"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10" s="60" t="str">
        <f ca="1">INDEX(OFFSET(Dictionary!$AJ$3,MATCH(V$2,Dictionary!$AG$4:$AG$84,0),0,COUNTIF(Dictionary!$AG$4:$AG$84,V$2),1),MATCH(Data_Base_Response[[#This Row],[E]],OFFSET(Dictionary!$AH$3,MATCH(V$2,Dictionary!$AG$4:$AG$84,0),0,COUNTIF(Dictionary!$AG$4:$AG$84,V$2),1),1))</f>
        <v xml:space="preserve">Mampu menyimpan pendapat atau perasaannya, tenang, dapat  mengendalikan emosi, menjaga jarak. Tampil pasif dan tidak acuh, mungkin sulit mengungkapkan emosi/perasaan/pandangan.  </v>
      </c>
      <c r="AQ1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 s="61" t="str">
        <f ca="1">IFERROR(INDEX(OFFSET(Dictionary!$AC$3,MATCH(COLUMNS($AS$2:AS9),Dictionary!$AC$4:$AC$93,0),1,1,2),1,MATCH(INDEX(Dictionary!$B$3:$C$3,1,MATCH(Form_Responses[[#This Row],[1]],OFFSET(Dictionary!$A$3,MATCH(COLUMNS($AS$2:AS9),Dictionary!$A$4:$A$93,0),1,1,2),0)),Dictionary!$AD$3:$AE$3,0)),"")</f>
        <v>E</v>
      </c>
      <c r="AT10" s="61" t="str">
        <f ca="1">IFERROR(INDEX(OFFSET(Dictionary!$AC$3,MATCH(COLUMNS($AS$2:AT$2),Dictionary!$AC$4:$AC$93,0),1,1,2),1,MATCH(INDEX(Dictionary!$B$3:$C$3,1,MATCH(Form_Responses[[#This Row],[2]],OFFSET(Dictionary!$A$3,MATCH(COLUMNS($AS$2:AT9),Dictionary!$A$4:$A$93,0),1,1,2),0)),Dictionary!$AD$3:$AE$3,0)),"")</f>
        <v>N</v>
      </c>
      <c r="AU10" s="61" t="str">
        <f ca="1">IFERROR(INDEX(OFFSET(Dictionary!$AC$3,MATCH(COLUMNS($AS$2:AU9),Dictionary!$AC$4:$AC$93,0),1,1,2),1,MATCH(INDEX(Dictionary!$B$3:$C$3,1,MATCH(Form_Responses[[#This Row],[3]],OFFSET(Dictionary!$A$3,MATCH(COLUMNS($AS$2:AU9),Dictionary!$A$4:$A$93,0),1,1,2),0)),Dictionary!$AD$3:$AE$3,0)),"")</f>
        <v>P</v>
      </c>
      <c r="AV10" s="61" t="str">
        <f ca="1">IFERROR(INDEX(OFFSET(Dictionary!$AC$3,MATCH(COLUMNS($AS$2:AV9),Dictionary!$AC$4:$AC$93,0),1,1,2),1,MATCH(INDEX(Dictionary!$B$3:$C$3,1,MATCH(Form_Responses[[#This Row],[4]],OFFSET(Dictionary!$A$3,MATCH(COLUMNS($AS$2:AV9),Dictionary!$A$4:$A$93,0),1,1,2),0)),Dictionary!$AD$3:$AE$3,0)),"")</f>
        <v>X</v>
      </c>
      <c r="AW10" s="61" t="str">
        <f ca="1">IFERROR(INDEX(OFFSET(Dictionary!$AC$3,MATCH(COLUMNS($AS$2:AW9),Dictionary!$AC$4:$AC$93,0),1,1,2),1,MATCH(INDEX(Dictionary!$B$3:$C$3,1,MATCH(Form_Responses[[#This Row],[5]],OFFSET(Dictionary!$A$3,MATCH(COLUMNS($AS$2:AW9),Dictionary!$A$4:$A$93,0),1,1,2),0)),Dictionary!$AD$3:$AE$3,0)),"")</f>
        <v>X</v>
      </c>
      <c r="AX10" s="61" t="str">
        <f ca="1">IFERROR(INDEX(OFFSET(Dictionary!$AC$3,MATCH(COLUMNS($AS$2:AX9),Dictionary!$AC$4:$AC$93,0),1,1,2),1,MATCH(INDEX(Dictionary!$B$3:$C$3,1,MATCH(Form_Responses[[#This Row],[6]],OFFSET(Dictionary!$A$3,MATCH(COLUMNS($AS$2:AX9),Dictionary!$A$4:$A$93,0),1,1,2),0)),Dictionary!$AD$3:$AE$3,0)),"")</f>
        <v>O</v>
      </c>
      <c r="AY10" s="61" t="str">
        <f ca="1">IFERROR(INDEX(OFFSET(Dictionary!$AC$3,MATCH(COLUMNS($AS$2:AY9),Dictionary!$AC$4:$AC$93,0),1,1,2),1,MATCH(INDEX(Dictionary!$B$3:$C$3,1,MATCH(Form_Responses[[#This Row],[7]],OFFSET(Dictionary!$A$3,MATCH(COLUMNS($AS$2:AY9),Dictionary!$A$4:$A$93,0),1,1,2),0)),Dictionary!$AD$3:$AE$3,0)),"")</f>
        <v>O</v>
      </c>
      <c r="AZ10" s="61" t="str">
        <f ca="1">IFERROR(INDEX(OFFSET(Dictionary!$AC$3,MATCH(COLUMNS($AS$2:AZ$2),Dictionary!$AC$4:$AC$93,0),1,1,2),1,MATCH(INDEX(Dictionary!$B$3:$C$3,1,MATCH(Form_Responses[[#This Row],[8]],OFFSET(Dictionary!$A$3,MATCH(COLUMNS($AS$2:AZ9),Dictionary!$A$4:$A$93,0),1,1,2),0)),Dictionary!$AD$3:$AE$3,0)),"")</f>
        <v>Z</v>
      </c>
      <c r="BA10" s="61" t="str">
        <f ca="1">IFERROR(INDEX(OFFSET(Dictionary!$AC$3,MATCH(COLUMNS($AS$2:BA9),Dictionary!$AC$4:$AC$93,0),1,1,2),1,MATCH(INDEX(Dictionary!$B$3:$C$3,1,MATCH(Form_Responses[[#This Row],[9]],OFFSET(Dictionary!$A$3,MATCH(COLUMNS($AS$2:BA9),Dictionary!$A$4:$A$93,0),1,1,2),0)),Dictionary!$AD$3:$AE$3,0)),"")</f>
        <v>K</v>
      </c>
      <c r="BB10" s="61" t="str">
        <f ca="1">IFERROR(INDEX(OFFSET(Dictionary!$AC$3,MATCH(COLUMNS($AS$2:BB9),Dictionary!$AC$4:$AC$93,0),1,1,2),1,MATCH(INDEX(Dictionary!$B$3:$C$3,1,MATCH(Form_Responses[[#This Row],[10]],OFFSET(Dictionary!$A$3,MATCH(COLUMNS($AS$2:BB9),Dictionary!$A$4:$A$93,0),1,1,2),0)),Dictionary!$AD$3:$AE$3,0)),"")</f>
        <v>W</v>
      </c>
      <c r="BC10" s="61" t="str">
        <f ca="1">IFERROR(INDEX(OFFSET(Dictionary!$AC$3,MATCH(COLUMNS($AS$2:BC9),Dictionary!$AC$4:$AC$93,0),1,1,2),1,MATCH(INDEX(Dictionary!$B$3:$C$3,1,MATCH(Form_Responses[[#This Row],[11]],OFFSET(Dictionary!$A$3,MATCH(COLUMNS($AS$2:BC9),Dictionary!$A$4:$A$93,0),1,1,2),0)),Dictionary!$AD$3:$AE$3,0)),"")</f>
        <v>C</v>
      </c>
      <c r="BD10" s="61" t="str">
        <f ca="1">IFERROR(INDEX(OFFSET(Dictionary!$AC$3,MATCH(COLUMNS($AS$2:BD9),Dictionary!$AC$4:$AC$93,0),1,1,2),1,MATCH(INDEX(Dictionary!$B$3:$C$3,1,MATCH(Form_Responses[[#This Row],[12]],OFFSET(Dictionary!$A$3,MATCH(COLUMNS($AS$2:BD9),Dictionary!$A$4:$A$93,0),1,1,2),0)),Dictionary!$AD$3:$AE$3,0)),"")</f>
        <v>E</v>
      </c>
      <c r="BE10" s="61" t="str">
        <f ca="1">IFERROR(INDEX(OFFSET(Dictionary!$AC$3,MATCH(COLUMNS($AS$2:BE9),Dictionary!$AC$4:$AC$93,0),1,1,2),1,MATCH(INDEX(Dictionary!$B$3:$C$3,1,MATCH(Form_Responses[[#This Row],[13]],OFFSET(Dictionary!$A$3,MATCH(COLUMNS($AS$2:BE9),Dictionary!$A$4:$A$93,0),1,1,2),0)),Dictionary!$AD$3:$AE$3,0)),"")</f>
        <v>N</v>
      </c>
      <c r="BF10" s="61" t="str">
        <f ca="1">IFERROR(INDEX(OFFSET(Dictionary!$AC$3,MATCH(COLUMNS($AS$2:BF9),Dictionary!$AC$4:$AC$93,0),1,1,2),1,MATCH(INDEX(Dictionary!$B$3:$C$3,1,MATCH(Form_Responses[[#This Row],[14]],OFFSET(Dictionary!$A$3,MATCH(COLUMNS($AS$2:BF9),Dictionary!$A$4:$A$93,0),1,1,2),0)),Dictionary!$AD$3:$AE$3,0)),"")</f>
        <v>X</v>
      </c>
      <c r="BG10" s="61" t="str">
        <f ca="1">IFERROR(INDEX(OFFSET(Dictionary!$AC$3,MATCH(COLUMNS($AS$2:BG9),Dictionary!$AC$4:$AC$93,0),1,1,2),1,MATCH(INDEX(Dictionary!$B$3:$C$3,1,MATCH(Form_Responses[[#This Row],[15]],OFFSET(Dictionary!$A$3,MATCH(COLUMNS($AS$2:BG9),Dictionary!$A$4:$A$93,0),1,1,2),0)),Dictionary!$AD$3:$AE$3,0)),"")</f>
        <v>P</v>
      </c>
      <c r="BH10" s="61" t="str">
        <f ca="1">IFERROR(INDEX(OFFSET(Dictionary!$AC$3,MATCH(COLUMNS($AS$2:BH9),Dictionary!$AC$4:$AC$93,0),1,1,2),1,MATCH(INDEX(Dictionary!$B$3:$C$3,1,MATCH(Form_Responses[[#This Row],[16]],OFFSET(Dictionary!$A$3,MATCH(COLUMNS($AS$2:BH9),Dictionary!$A$4:$A$93,0),1,1,2),0)),Dictionary!$AD$3:$AE$3,0)),"")</f>
        <v>X</v>
      </c>
      <c r="BI10" s="61" t="str">
        <f ca="1">IFERROR(INDEX(OFFSET(Dictionary!$AC$3,MATCH(COLUMNS($AS$2:BI9),Dictionary!$AC$4:$AC$93,0),1,1,2),1,MATCH(INDEX(Dictionary!$B$3:$C$3,1,MATCH(Form_Responses[[#This Row],[17]],OFFSET(Dictionary!$A$3,MATCH(COLUMNS($AS$2:BI9),Dictionary!$A$4:$A$93,0),1,1,2),0)),Dictionary!$AD$3:$AE$3,0)),"")</f>
        <v>Z</v>
      </c>
      <c r="BJ10" s="61" t="str">
        <f ca="1">IFERROR(INDEX(OFFSET(Dictionary!$AC$3,MATCH(COLUMNS($AS$2:BJ9),Dictionary!$AC$4:$AC$93,0),1,1,2),1,MATCH(INDEX(Dictionary!$B$3:$C$3,1,MATCH(Form_Responses[[#This Row],[18]],OFFSET(Dictionary!$A$3,MATCH(COLUMNS($AS$2:BJ9),Dictionary!$A$4:$A$93,0),1,1,2),0)),Dictionary!$AD$3:$AE$3,0)),"")</f>
        <v>K</v>
      </c>
      <c r="BK10" s="61" t="str">
        <f ca="1">IFERROR(INDEX(OFFSET(Dictionary!$AC$3,MATCH(COLUMNS($AS$2:BK9),Dictionary!$AC$4:$AC$93,0),1,1,2),1,MATCH(INDEX(Dictionary!$B$3:$C$3,1,MATCH(Form_Responses[[#This Row],[19]],OFFSET(Dictionary!$A$3,MATCH(COLUMNS($AS$2:BK9),Dictionary!$A$4:$A$93,0),1,1,2),0)),Dictionary!$AD$3:$AE$3,0)),"")</f>
        <v>Z</v>
      </c>
      <c r="BL10" s="61" t="str">
        <f ca="1">IFERROR(INDEX(OFFSET(Dictionary!$AC$3,MATCH(COLUMNS($AS$2:BL9),Dictionary!$AC$4:$AC$93,0),1,1,2),1,MATCH(INDEX(Dictionary!$B$3:$C$3,1,MATCH(Form_Responses[[#This Row],[20]],OFFSET(Dictionary!$A$3,MATCH(COLUMNS($AS$2:BL9),Dictionary!$A$4:$A$93,0),1,1,2),0)),Dictionary!$AD$3:$AE$3,0)),"")</f>
        <v>K</v>
      </c>
      <c r="BM10" s="61" t="str">
        <f ca="1">IFERROR(INDEX(OFFSET(Dictionary!$AC$3,MATCH(COLUMNS($AS$2:BM9),Dictionary!$AC$4:$AC$93,0),1,1,2),1,MATCH(INDEX(Dictionary!$B$3:$C$3,1,MATCH(Form_Responses[[#This Row],[21]],OFFSET(Dictionary!$A$3,MATCH(COLUMNS($AS$2:BM9),Dictionary!$A$4:$A$93,0),1,1,2),0)),Dictionary!$AD$3:$AE$3,0)),"")</f>
        <v>D</v>
      </c>
      <c r="BN10" s="61" t="str">
        <f ca="1">IFERROR(INDEX(OFFSET(Dictionary!$AC$3,MATCH(COLUMNS($AS$2:BN9),Dictionary!$AC$4:$AC$93,0),1,1,2),1,MATCH(INDEX(Dictionary!$B$3:$C$3,1,MATCH(Form_Responses[[#This Row],[22]],OFFSET(Dictionary!$A$3,MATCH(COLUMNS($AS$2:BN9),Dictionary!$A$4:$A$93,0),1,1,2),0)),Dictionary!$AD$3:$AE$3,0)),"")</f>
        <v>C</v>
      </c>
      <c r="BO10" s="61" t="str">
        <f ca="1">IFERROR(INDEX(OFFSET(Dictionary!$AC$3,MATCH(COLUMNS($AS$2:BO9),Dictionary!$AC$4:$AC$93,0),1,1,2),1,MATCH(INDEX(Dictionary!$B$3:$C$3,1,MATCH(Form_Responses[[#This Row],[23]],OFFSET(Dictionary!$A$3,MATCH(COLUMNS($AS$2:BO9),Dictionary!$A$4:$A$93,0),1,1,2),0)),Dictionary!$AD$3:$AE$3,0)),"")</f>
        <v>E</v>
      </c>
      <c r="BP10" s="61" t="str">
        <f ca="1">IFERROR(INDEX(OFFSET(Dictionary!$AC$3,MATCH(COLUMNS($AS$2:BP9),Dictionary!$AC$4:$AC$93,0),1,1,2),1,MATCH(INDEX(Dictionary!$B$3:$C$3,1,MATCH(Form_Responses[[#This Row],[24]],OFFSET(Dictionary!$A$3,MATCH(COLUMNS($AS$2:BP9),Dictionary!$A$4:$A$93,0),1,1,2),0)),Dictionary!$AD$3:$AE$3,0)),"")</f>
        <v>X</v>
      </c>
      <c r="BQ10" s="61" t="str">
        <f ca="1">IFERROR(INDEX(OFFSET(Dictionary!$AC$3,MATCH(COLUMNS($AS$2:BQ9),Dictionary!$AC$4:$AC$93,0),1,1,2),1,MATCH(INDEX(Dictionary!$B$3:$C$3,1,MATCH(Form_Responses[[#This Row],[25]],OFFSET(Dictionary!$A$3,MATCH(COLUMNS($AS$2:BQ9),Dictionary!$A$4:$A$93,0),1,1,2),0)),Dictionary!$AD$3:$AE$3,0)),"")</f>
        <v>A</v>
      </c>
      <c r="BR10" s="61" t="str">
        <f ca="1">IFERROR(INDEX(OFFSET(Dictionary!$AC$3,MATCH(COLUMNS($AS$2:BR9),Dictionary!$AC$4:$AC$93,0),1,1,2),1,MATCH(INDEX(Dictionary!$B$3:$C$3,1,MATCH(Form_Responses[[#This Row],[26]],OFFSET(Dictionary!$A$3,MATCH(COLUMNS($AS$2:BR9),Dictionary!$A$4:$A$93,0),1,1,2),0)),Dictionary!$AD$3:$AE$3,0)),"")</f>
        <v>P</v>
      </c>
      <c r="BS10" s="61" t="str">
        <f ca="1">IFERROR(INDEX(OFFSET(Dictionary!$AC$3,MATCH(COLUMNS($AS$2:BS9),Dictionary!$AC$4:$AC$93,0),1,1,2),1,MATCH(INDEX(Dictionary!$B$3:$C$3,1,MATCH(Form_Responses[[#This Row],[27]],OFFSET(Dictionary!$A$3,MATCH(COLUMNS($AS$2:BS9),Dictionary!$A$4:$A$93,0),1,1,2),0)),Dictionary!$AD$3:$AE$3,0)),"")</f>
        <v>Z</v>
      </c>
      <c r="BT10" s="61" t="str">
        <f ca="1">IFERROR(INDEX(OFFSET(Dictionary!$AC$3,MATCH(COLUMNS($AS$2:BT9),Dictionary!$AC$4:$AC$93,0),1,1,2),1,MATCH(INDEX(Dictionary!$B$3:$C$3,1,MATCH(Form_Responses[[#This Row],[28]],OFFSET(Dictionary!$A$3,MATCH(COLUMNS($AS$2:BT9),Dictionary!$A$4:$A$93,0),1,1,2),0)),Dictionary!$AD$3:$AE$3,0)),"")</f>
        <v>B</v>
      </c>
      <c r="BU10" s="61" t="str">
        <f ca="1">IFERROR(INDEX(OFFSET(Dictionary!$AC$3,MATCH(COLUMNS($AS$2:BU9),Dictionary!$AC$4:$AC$93,0),1,1,2),1,MATCH(INDEX(Dictionary!$B$3:$C$3,1,MATCH(Form_Responses[[#This Row],[29]],OFFSET(Dictionary!$A$3,MATCH(COLUMNS($AS$2:BU9),Dictionary!$A$4:$A$93,0),1,1,2),0)),Dictionary!$AD$3:$AE$3,0)),"")</f>
        <v>O</v>
      </c>
      <c r="BV10" s="61" t="str">
        <f ca="1">IFERROR(INDEX(OFFSET(Dictionary!$AC$3,MATCH(COLUMNS($AS$2:BV9),Dictionary!$AC$4:$AC$93,0),1,1,2),1,MATCH(INDEX(Dictionary!$B$3:$C$3,1,MATCH(Form_Responses[[#This Row],[30]],OFFSET(Dictionary!$A$3,MATCH(COLUMNS($AS$2:BV9),Dictionary!$A$4:$A$93,0),1,1,2),0)),Dictionary!$AD$3:$AE$3,0)),"")</f>
        <v>W</v>
      </c>
      <c r="BW10" s="61" t="str">
        <f ca="1">IFERROR(INDEX(OFFSET(Dictionary!$AC$3,MATCH(COLUMNS($AS$2:BW9),Dictionary!$AC$4:$AC$93,0),1,1,2),1,MATCH(INDEX(Dictionary!$B$3:$C$3,1,MATCH(Form_Responses[[#This Row],[31]],OFFSET(Dictionary!$A$3,MATCH(COLUMNS($AS$2:BW9),Dictionary!$A$4:$A$93,0),1,1,2),0)),Dictionary!$AD$3:$AE$3,0)),"")</f>
        <v>R</v>
      </c>
      <c r="BX10" s="61" t="str">
        <f ca="1">IFERROR(INDEX(OFFSET(Dictionary!$AC$3,MATCH(COLUMNS($AS$2:BX9),Dictionary!$AC$4:$AC$93,0),1,1,2),1,MATCH(INDEX(Dictionary!$B$3:$C$3,1,MATCH(Form_Responses[[#This Row],[32]],OFFSET(Dictionary!$A$3,MATCH(COLUMNS($AS$2:BX9),Dictionary!$A$4:$A$93,0),1,1,2),0)),Dictionary!$AD$3:$AE$3,0)),"")</f>
        <v>D</v>
      </c>
      <c r="BY10" s="61" t="str">
        <f ca="1">IFERROR(INDEX(OFFSET(Dictionary!$AC$3,MATCH(COLUMNS($AS$2:BY9),Dictionary!$AC$4:$AC$93,0),1,1,2),1,MATCH(INDEX(Dictionary!$B$3:$C$3,1,MATCH(Form_Responses[[#This Row],[33]],OFFSET(Dictionary!$A$3,MATCH(COLUMNS($AS$2:BY9),Dictionary!$A$4:$A$93,0),1,1,2),0)),Dictionary!$AD$3:$AE$3,0)),"")</f>
        <v>C</v>
      </c>
      <c r="BZ10" s="61" t="str">
        <f ca="1">IFERROR(INDEX(OFFSET(Dictionary!$AC$3,MATCH(COLUMNS($AS$2:BZ9),Dictionary!$AC$4:$AC$93,0),1,1,2),1,MATCH(INDEX(Dictionary!$B$3:$C$3,1,MATCH(Form_Responses[[#This Row],[34]],OFFSET(Dictionary!$A$3,MATCH(COLUMNS($AS$2:BZ9),Dictionary!$A$4:$A$93,0),1,1,2),0)),Dictionary!$AD$3:$AE$3,0)),"")</f>
        <v>E</v>
      </c>
      <c r="CA10" s="61" t="str">
        <f ca="1">IFERROR(INDEX(OFFSET(Dictionary!$AC$3,MATCH(COLUMNS($AS$2:CA9),Dictionary!$AC$4:$AC$93,0),1,1,2),1,MATCH(INDEX(Dictionary!$B$3:$C$3,1,MATCH(Form_Responses[[#This Row],[35]],OFFSET(Dictionary!$A$3,MATCH(COLUMNS($AS$2:CA9),Dictionary!$A$4:$A$93,0),1,1,2),0)),Dictionary!$AD$3:$AE$3,0)),"")</f>
        <v>N</v>
      </c>
      <c r="CB10" s="61" t="str">
        <f ca="1">IFERROR(INDEX(OFFSET(Dictionary!$AC$3,MATCH(COLUMNS($AS$2:CB9),Dictionary!$AC$4:$AC$93,0),1,1,2),1,MATCH(INDEX(Dictionary!$B$3:$C$3,1,MATCH(Form_Responses[[#This Row],[36]],OFFSET(Dictionary!$A$3,MATCH(COLUMNS($AS$2:CB9),Dictionary!$A$4:$A$93,0),1,1,2),0)),Dictionary!$AD$3:$AE$3,0)),"")</f>
        <v>O</v>
      </c>
      <c r="CC10" s="61" t="str">
        <f ca="1">IFERROR(INDEX(OFFSET(Dictionary!$AC$3,MATCH(COLUMNS($AS$2:CC9),Dictionary!$AC$4:$AC$93,0),1,1,2),1,MATCH(INDEX(Dictionary!$B$3:$C$3,1,MATCH(Form_Responses[[#This Row],[37]],OFFSET(Dictionary!$A$3,MATCH(COLUMNS($AS$2:CC9),Dictionary!$A$4:$A$93,0),1,1,2),0)),Dictionary!$AD$3:$AE$3,0)),"")</f>
        <v>P</v>
      </c>
      <c r="CD10" s="61" t="str">
        <f ca="1">IFERROR(INDEX(OFFSET(Dictionary!$AC$3,MATCH(COLUMNS($AS$2:CD9),Dictionary!$AC$4:$AC$93,0),1,1,2),1,MATCH(INDEX(Dictionary!$B$3:$C$3,1,MATCH(Form_Responses[[#This Row],[38]],OFFSET(Dictionary!$A$3,MATCH(COLUMNS($AS$2:CD9),Dictionary!$A$4:$A$93,0),1,1,2),0)),Dictionary!$AD$3:$AE$3,0)),"")</f>
        <v>X</v>
      </c>
      <c r="CE10" s="61" t="str">
        <f ca="1">IFERROR(INDEX(OFFSET(Dictionary!$AC$3,MATCH(COLUMNS($AS$2:CE9),Dictionary!$AC$4:$AC$93,0),1,1,2),1,MATCH(INDEX(Dictionary!$B$3:$C$3,1,MATCH(Form_Responses[[#This Row],[39]],OFFSET(Dictionary!$A$3,MATCH(COLUMNS($AS$2:CE9),Dictionary!$A$4:$A$93,0),1,1,2),0)),Dictionary!$AD$3:$AE$3,0)),"")</f>
        <v>B</v>
      </c>
      <c r="CF10" s="61" t="str">
        <f ca="1">IFERROR(INDEX(OFFSET(Dictionary!$AC$3,MATCH(COLUMNS($AS$2:CF9),Dictionary!$AC$4:$AC$93,0),1,1,2),1,MATCH(INDEX(Dictionary!$B$3:$C$3,1,MATCH(Form_Responses[[#This Row],[40]],OFFSET(Dictionary!$A$3,MATCH(COLUMNS($AS$2:CF9),Dictionary!$A$4:$A$93,0),1,1,2),0)),Dictionary!$AD$3:$AE$3,0)),"")</f>
        <v>O</v>
      </c>
      <c r="CG10" s="61" t="str">
        <f ca="1">IFERROR(INDEX(OFFSET(Dictionary!$AC$3,MATCH(COLUMNS($AS$2:CG9),Dictionary!$AC$4:$AC$93,0),1,1,2),1,MATCH(INDEX(Dictionary!$B$3:$C$3,1,MATCH(Form_Responses[[#This Row],[41]],OFFSET(Dictionary!$A$3,MATCH(COLUMNS($AS$2:CG9),Dictionary!$A$4:$A$93,0),1,1,2),0)),Dictionary!$AD$3:$AE$3,0)),"")</f>
        <v>S</v>
      </c>
      <c r="CH10" s="61" t="str">
        <f ca="1">IFERROR(INDEX(OFFSET(Dictionary!$AC$3,MATCH(COLUMNS($AS$2:CH9),Dictionary!$AC$4:$AC$93,0),1,1,2),1,MATCH(INDEX(Dictionary!$B$3:$C$3,1,MATCH(Form_Responses[[#This Row],[42]],OFFSET(Dictionary!$A$3,MATCH(COLUMNS($AS$2:CH9),Dictionary!$A$4:$A$93,0),1,1,2),0)),Dictionary!$AD$3:$AE$3,0)),"")</f>
        <v>L</v>
      </c>
      <c r="CI10" s="61" t="str">
        <f ca="1">IFERROR(INDEX(OFFSET(Dictionary!$AC$3,MATCH(COLUMNS($AS$2:CI9),Dictionary!$AC$4:$AC$93,0),1,1,2),1,MATCH(INDEX(Dictionary!$B$3:$C$3,1,MATCH(Form_Responses[[#This Row],[43]],OFFSET(Dictionary!$A$3,MATCH(COLUMNS($AS$2:CI9),Dictionary!$A$4:$A$93,0),1,1,2),0)),Dictionary!$AD$3:$AE$3,0)),"")</f>
        <v>D</v>
      </c>
      <c r="CJ10" s="61" t="str">
        <f ca="1">IFERROR(INDEX(OFFSET(Dictionary!$AC$3,MATCH(COLUMNS($AS$2:CJ9),Dictionary!$AC$4:$AC$93,0),1,1,2),1,MATCH(INDEX(Dictionary!$B$3:$C$3,1,MATCH(Form_Responses[[#This Row],[44]],OFFSET(Dictionary!$A$3,MATCH(COLUMNS($AS$2:CJ9),Dictionary!$A$4:$A$93,0),1,1,2),0)),Dictionary!$AD$3:$AE$3,0)),"")</f>
        <v>C</v>
      </c>
      <c r="CK10" s="61" t="str">
        <f ca="1">IFERROR(INDEX(OFFSET(Dictionary!$AC$3,MATCH(COLUMNS($AS$2:CK9),Dictionary!$AC$4:$AC$93,0),1,1,2),1,MATCH(INDEX(Dictionary!$B$3:$C$3,1,MATCH(Form_Responses[[#This Row],[45]],OFFSET(Dictionary!$A$3,MATCH(COLUMNS($AS$2:CK9),Dictionary!$A$4:$A$93,0),1,1,2),0)),Dictionary!$AD$3:$AE$3,0)),"")</f>
        <v>E</v>
      </c>
      <c r="CL10" s="61" t="str">
        <f ca="1">IFERROR(INDEX(OFFSET(Dictionary!$AC$3,MATCH(COLUMNS($AS$2:CL9),Dictionary!$AC$4:$AC$93,0),1,1,2),1,MATCH(INDEX(Dictionary!$B$3:$C$3,1,MATCH(Form_Responses[[#This Row],[46]],OFFSET(Dictionary!$A$3,MATCH(COLUMNS($AS$2:CL9),Dictionary!$A$4:$A$93,0),1,1,2),0)),Dictionary!$AD$3:$AE$3,0)),"")</f>
        <v>N</v>
      </c>
      <c r="CM10" s="61" t="str">
        <f ca="1">IFERROR(INDEX(OFFSET(Dictionary!$AC$3,MATCH(COLUMNS($AS$2:CM9),Dictionary!$AC$4:$AC$93,0),1,1,2),1,MATCH(INDEX(Dictionary!$B$3:$C$3,1,MATCH(Form_Responses[[#This Row],[47]],OFFSET(Dictionary!$A$3,MATCH(COLUMNS($AS$2:CM9),Dictionary!$A$4:$A$93,0),1,1,2),0)),Dictionary!$AD$3:$AE$3,0)),"")</f>
        <v>Z</v>
      </c>
      <c r="CN10" s="61" t="str">
        <f ca="1">IFERROR(INDEX(OFFSET(Dictionary!$AC$3,MATCH(COLUMNS($AS$2:CN9),Dictionary!$AC$4:$AC$93,0),1,1,2),1,MATCH(INDEX(Dictionary!$B$3:$C$3,1,MATCH(Form_Responses[[#This Row],[48]],OFFSET(Dictionary!$A$3,MATCH(COLUMNS($AS$2:CN9),Dictionary!$A$4:$A$93,0),1,1,2),0)),Dictionary!$AD$3:$AE$3,0)),"")</f>
        <v>K</v>
      </c>
      <c r="CO10" s="61" t="str">
        <f ca="1">IFERROR(INDEX(OFFSET(Dictionary!$AC$3,MATCH(COLUMNS($AS$2:CO9),Dictionary!$AC$4:$AC$93,0),1,1,2),1,MATCH(INDEX(Dictionary!$B$3:$C$3,1,MATCH(Form_Responses[[#This Row],[49]],OFFSET(Dictionary!$A$3,MATCH(COLUMNS($AS$2:CO9),Dictionary!$A$4:$A$93,0),1,1,2),0)),Dictionary!$AD$3:$AE$3,0)),"")</f>
        <v>F</v>
      </c>
      <c r="CP10" s="61" t="str">
        <f ca="1">IFERROR(INDEX(OFFSET(Dictionary!$AC$3,MATCH(COLUMNS($AS$2:CP9),Dictionary!$AC$4:$AC$93,0),1,1,2),1,MATCH(INDEX(Dictionary!$B$3:$C$3,1,MATCH(Form_Responses[[#This Row],[50]],OFFSET(Dictionary!$A$3,MATCH(COLUMNS($AS$2:CP9),Dictionary!$A$4:$A$93,0),1,1,2),0)),Dictionary!$AD$3:$AE$3,0)),"")</f>
        <v>W</v>
      </c>
      <c r="CQ10" s="61" t="str">
        <f ca="1">IFERROR(INDEX(OFFSET(Dictionary!$AC$3,MATCH(COLUMNS($AS$2:CQ9),Dictionary!$AC$4:$AC$93,0),1,1,2),1,MATCH(INDEX(Dictionary!$B$3:$C$3,1,MATCH(Form_Responses[[#This Row],[51]],OFFSET(Dictionary!$A$3,MATCH(COLUMNS($AS$2:CQ9),Dictionary!$A$4:$A$93,0),1,1,2),0)),Dictionary!$AD$3:$AE$3,0)),"")</f>
        <v>G</v>
      </c>
      <c r="CR10" s="61" t="str">
        <f ca="1">IFERROR(INDEX(OFFSET(Dictionary!$AC$3,MATCH(COLUMNS($AS$2:CR9),Dictionary!$AC$4:$AC$93,0),1,1,2),1,MATCH(INDEX(Dictionary!$B$3:$C$3,1,MATCH(Form_Responses[[#This Row],[52]],OFFSET(Dictionary!$A$3,MATCH(COLUMNS($AS$2:CR9),Dictionary!$A$4:$A$93,0),1,1,2),0)),Dictionary!$AD$3:$AE$3,0)),"")</f>
        <v>L</v>
      </c>
      <c r="CS10" s="61" t="str">
        <f ca="1">IFERROR(INDEX(OFFSET(Dictionary!$AC$3,MATCH(COLUMNS($AS$2:CS9),Dictionary!$AC$4:$AC$93,0),1,1,2),1,MATCH(INDEX(Dictionary!$B$3:$C$3,1,MATCH(Form_Responses[[#This Row],[53]],OFFSET(Dictionary!$A$3,MATCH(COLUMNS($AS$2:CS9),Dictionary!$A$4:$A$93,0),1,1,2),0)),Dictionary!$AD$3:$AE$3,0)),"")</f>
        <v>R</v>
      </c>
      <c r="CT10" s="61" t="str">
        <f ca="1">IFERROR(INDEX(OFFSET(Dictionary!$AC$3,MATCH(COLUMNS($AS$2:CT9),Dictionary!$AC$4:$AC$93,0),1,1,2),1,MATCH(INDEX(Dictionary!$B$3:$C$3,1,MATCH(Form_Responses[[#This Row],[54]],OFFSET(Dictionary!$A$3,MATCH(COLUMNS($AS$2:CT9),Dictionary!$A$4:$A$93,0),1,1,2),0)),Dictionary!$AD$3:$AE$3,0)),"")</f>
        <v>D</v>
      </c>
      <c r="CU10" s="61" t="str">
        <f ca="1">IFERROR(INDEX(OFFSET(Dictionary!$AC$3,MATCH(COLUMNS($AS$2:CU9),Dictionary!$AC$4:$AC$93,0),1,1,2),1,MATCH(INDEX(Dictionary!$B$3:$C$3,1,MATCH(Form_Responses[[#This Row],[55]],OFFSET(Dictionary!$A$3,MATCH(COLUMNS($AS$2:CU9),Dictionary!$A$4:$A$93,0),1,1,2),0)),Dictionary!$AD$3:$AE$3,0)),"")</f>
        <v>V</v>
      </c>
      <c r="CV10" s="61" t="str">
        <f ca="1">IFERROR(INDEX(OFFSET(Dictionary!$AC$3,MATCH(COLUMNS($AS$2:CV9),Dictionary!$AC$4:$AC$93,0),1,1,2),1,MATCH(INDEX(Dictionary!$B$3:$C$3,1,MATCH(Form_Responses[[#This Row],[56]],OFFSET(Dictionary!$A$3,MATCH(COLUMNS($AS$2:CV9),Dictionary!$A$4:$A$93,0),1,1,2),0)),Dictionary!$AD$3:$AE$3,0)),"")</f>
        <v>E</v>
      </c>
      <c r="CW10" s="61" t="str">
        <f ca="1">IFERROR(INDEX(OFFSET(Dictionary!$AC$3,MATCH(COLUMNS($AS$2:CW9),Dictionary!$AC$4:$AC$93,0),1,1,2),1,MATCH(INDEX(Dictionary!$B$3:$C$3,1,MATCH(Form_Responses[[#This Row],[57]],OFFSET(Dictionary!$A$3,MATCH(COLUMNS($AS$2:CW9),Dictionary!$A$4:$A$93,0),1,1,2),0)),Dictionary!$AD$3:$AE$3,0)),"")</f>
        <v>Z</v>
      </c>
      <c r="CX10" s="61" t="str">
        <f ca="1">IFERROR(INDEX(OFFSET(Dictionary!$AC$3,MATCH(COLUMNS($AS$2:CX9),Dictionary!$AC$4:$AC$93,0),1,1,2),1,MATCH(INDEX(Dictionary!$B$3:$C$3,1,MATCH(Form_Responses[[#This Row],[58]],OFFSET(Dictionary!$A$3,MATCH(COLUMNS($AS$2:CX9),Dictionary!$A$4:$A$93,0),1,1,2),0)),Dictionary!$AD$3:$AE$3,0)),"")</f>
        <v>K</v>
      </c>
      <c r="CY10" s="61" t="str">
        <f ca="1">IFERROR(INDEX(OFFSET(Dictionary!$AC$3,MATCH(COLUMNS($AS$2:CY9),Dictionary!$AC$4:$AC$93,0),1,1,2),1,MATCH(INDEX(Dictionary!$B$3:$C$3,1,MATCH(Form_Responses[[#This Row],[59]],OFFSET(Dictionary!$A$3,MATCH(COLUMNS($AS$2:CY9),Dictionary!$A$4:$A$93,0),1,1,2),0)),Dictionary!$AD$3:$AE$3,0)),"")</f>
        <v>F</v>
      </c>
      <c r="CZ10" s="61" t="str">
        <f ca="1">IFERROR(INDEX(OFFSET(Dictionary!$AC$3,MATCH(COLUMNS($AS$2:CZ9),Dictionary!$AC$4:$AC$93,0),1,1,2),1,MATCH(INDEX(Dictionary!$B$3:$C$3,1,MATCH(Form_Responses[[#This Row],[60]],OFFSET(Dictionary!$A$3,MATCH(COLUMNS($AS$2:CZ9),Dictionary!$A$4:$A$93,0),1,1,2),0)),Dictionary!$AD$3:$AE$3,0)),"")</f>
        <v>X</v>
      </c>
      <c r="DA10" s="61" t="str">
        <f ca="1">IFERROR(INDEX(OFFSET(Dictionary!$AC$3,MATCH(COLUMNS($AS$2:DA9),Dictionary!$AC$4:$AC$93,0),1,1,2),1,MATCH(INDEX(Dictionary!$B$3:$C$3,1,MATCH(Form_Responses[[#This Row],[61]],OFFSET(Dictionary!$A$3,MATCH(COLUMNS($AS$2:DA9),Dictionary!$A$4:$A$93,0),1,1,2),0)),Dictionary!$AD$3:$AE$3,0)),"")</f>
        <v>T</v>
      </c>
      <c r="DB10" s="61" t="str">
        <f ca="1">IFERROR(INDEX(OFFSET(Dictionary!$AC$3,MATCH(COLUMNS($AS$2:DB9),Dictionary!$AC$4:$AC$93,0),1,1,2),1,MATCH(INDEX(Dictionary!$B$3:$C$3,1,MATCH(Form_Responses[[#This Row],[62]],OFFSET(Dictionary!$A$3,MATCH(COLUMNS($AS$2:DB9),Dictionary!$A$4:$A$93,0),1,1,2),0)),Dictionary!$AD$3:$AE$3,0)),"")</f>
        <v>V</v>
      </c>
      <c r="DC10" s="61" t="str">
        <f ca="1">IFERROR(INDEX(OFFSET(Dictionary!$AC$3,MATCH(COLUMNS($AS$2:DC9),Dictionary!$AC$4:$AC$93,0),1,1,2),1,MATCH(INDEX(Dictionary!$B$3:$C$3,1,MATCH(Form_Responses[[#This Row],[63]],OFFSET(Dictionary!$A$3,MATCH(COLUMNS($AS$2:DC9),Dictionary!$A$4:$A$93,0),1,1,2),0)),Dictionary!$AD$3:$AE$3,0)),"")</f>
        <v>S</v>
      </c>
      <c r="DD10" s="61" t="str">
        <f ca="1">IFERROR(INDEX(OFFSET(Dictionary!$AC$3,MATCH(COLUMNS($AS$2:DD9),Dictionary!$AC$4:$AC$93,0),1,1,2),1,MATCH(INDEX(Dictionary!$B$3:$C$3,1,MATCH(Form_Responses[[#This Row],[64]],OFFSET(Dictionary!$A$3,MATCH(COLUMNS($AS$2:DD9),Dictionary!$A$4:$A$93,0),1,1,2),0)),Dictionary!$AD$3:$AE$3,0)),"")</f>
        <v>T</v>
      </c>
      <c r="DE10" s="61" t="str">
        <f ca="1">IFERROR(INDEX(OFFSET(Dictionary!$AC$3,MATCH(COLUMNS($AS$2:DE9),Dictionary!$AC$4:$AC$93,0),1,1,2),1,MATCH(INDEX(Dictionary!$B$3:$C$3,1,MATCH(Form_Responses[[#This Row],[65]],OFFSET(Dictionary!$A$3,MATCH(COLUMNS($AS$2:DE9),Dictionary!$A$4:$A$93,0),1,1,2),0)),Dictionary!$AD$3:$AE$3,0)),"")</f>
        <v>V</v>
      </c>
      <c r="DF10" s="61" t="str">
        <f ca="1">IFERROR(INDEX(OFFSET(Dictionary!$AC$3,MATCH(COLUMNS($AS$2:DF9),Dictionary!$AC$4:$AC$93,0),1,1,2),1,MATCH(INDEX(Dictionary!$B$3:$C$3,1,MATCH(Form_Responses[[#This Row],[66]],OFFSET(Dictionary!$A$3,MATCH(COLUMNS($AS$2:DF9),Dictionary!$A$4:$A$93,0),1,1,2),0)),Dictionary!$AD$3:$AE$3,0)),"")</f>
        <v>C</v>
      </c>
      <c r="DG10" s="61" t="str">
        <f ca="1">IFERROR(INDEX(OFFSET(Dictionary!$AC$3,MATCH(COLUMNS($AS$2:DG9),Dictionary!$AC$4:$AC$93,0),1,1,2),1,MATCH(INDEX(Dictionary!$B$3:$C$3,1,MATCH(Form_Responses[[#This Row],[67]],OFFSET(Dictionary!$A$3,MATCH(COLUMNS($AS$2:DG9),Dictionary!$A$4:$A$93,0),1,1,2),0)),Dictionary!$AD$3:$AE$3,0)),"")</f>
        <v>R</v>
      </c>
      <c r="DH10" s="61" t="str">
        <f ca="1">IFERROR(INDEX(OFFSET(Dictionary!$AC$3,MATCH(COLUMNS($AS$2:DH9),Dictionary!$AC$4:$AC$93,0),1,1,2),1,MATCH(INDEX(Dictionary!$B$3:$C$3,1,MATCH(Form_Responses[[#This Row],[68]],OFFSET(Dictionary!$A$3,MATCH(COLUMNS($AS$2:DH9),Dictionary!$A$4:$A$93,0),1,1,2),0)),Dictionary!$AD$3:$AE$3,0)),"")</f>
        <v>N</v>
      </c>
      <c r="DI10" s="61" t="str">
        <f ca="1">IFERROR(INDEX(OFFSET(Dictionary!$AC$3,MATCH(COLUMNS($AS$2:DI9),Dictionary!$AC$4:$AC$93,0),1,1,2),1,MATCH(INDEX(Dictionary!$B$3:$C$3,1,MATCH(Form_Responses[[#This Row],[69]],OFFSET(Dictionary!$A$3,MATCH(COLUMNS($AS$2:DI9),Dictionary!$A$4:$A$93,0),1,1,2),0)),Dictionary!$AD$3:$AE$3,0)),"")</f>
        <v>A</v>
      </c>
      <c r="DJ10" s="61" t="str">
        <f ca="1">IFERROR(INDEX(OFFSET(Dictionary!$AC$3,MATCH(COLUMNS($AS$2:DJ9),Dictionary!$AC$4:$AC$93,0),1,1,2),1,MATCH(INDEX(Dictionary!$B$3:$C$3,1,MATCH(Form_Responses[[#This Row],[70]],OFFSET(Dictionary!$A$3,MATCH(COLUMNS($AS$2:DJ9),Dictionary!$A$4:$A$93,0),1,1,2),0)),Dictionary!$AD$3:$AE$3,0)),"")</f>
        <v>P</v>
      </c>
      <c r="DK10" s="61" t="str">
        <f ca="1">IFERROR(INDEX(OFFSET(Dictionary!$AC$3,MATCH(COLUMNS($AS$2:DK9),Dictionary!$AC$4:$AC$93,0),1,1,2),1,MATCH(INDEX(Dictionary!$B$3:$C$3,1,MATCH(Form_Responses[[#This Row],[71]],OFFSET(Dictionary!$A$3,MATCH(COLUMNS($AS$2:DK9),Dictionary!$A$4:$A$93,0),1,1,2),0)),Dictionary!$AD$3:$AE$3,0)),"")</f>
        <v>G</v>
      </c>
      <c r="DL10" s="61" t="str">
        <f ca="1">IFERROR(INDEX(OFFSET(Dictionary!$AC$3,MATCH(COLUMNS($AS$2:DL9),Dictionary!$AC$4:$AC$93,0),1,1,2),1,MATCH(INDEX(Dictionary!$B$3:$C$3,1,MATCH(Form_Responses[[#This Row],[72]],OFFSET(Dictionary!$A$3,MATCH(COLUMNS($AS$2:DL9),Dictionary!$A$4:$A$93,0),1,1,2),0)),Dictionary!$AD$3:$AE$3,0)),"")</f>
        <v>L</v>
      </c>
      <c r="DM10" s="61" t="str">
        <f ca="1">IFERROR(INDEX(OFFSET(Dictionary!$AC$3,MATCH(COLUMNS($AS$2:DM9),Dictionary!$AC$4:$AC$93,0),1,1,2),1,MATCH(INDEX(Dictionary!$B$3:$C$3,1,MATCH(Form_Responses[[#This Row],[73]],OFFSET(Dictionary!$A$3,MATCH(COLUMNS($AS$2:DM9),Dictionary!$A$4:$A$93,0),1,1,2),0)),Dictionary!$AD$3:$AE$3,0)),"")</f>
        <v>I</v>
      </c>
      <c r="DN10" s="61" t="str">
        <f ca="1">IFERROR(INDEX(OFFSET(Dictionary!$AC$3,MATCH(COLUMNS($AS$2:DN9),Dictionary!$AC$4:$AC$93,0),1,1,2),1,MATCH(INDEX(Dictionary!$B$3:$C$3,1,MATCH(Form_Responses[[#This Row],[74]],OFFSET(Dictionary!$A$3,MATCH(COLUMNS($AS$2:DN9),Dictionary!$A$4:$A$93,0),1,1,2),0)),Dictionary!$AD$3:$AE$3,0)),"")</f>
        <v>T</v>
      </c>
      <c r="DO10" s="61" t="str">
        <f ca="1">IFERROR(INDEX(OFFSET(Dictionary!$AC$3,MATCH(COLUMNS($AS$2:DO9),Dictionary!$AC$4:$AC$93,0),1,1,2),1,MATCH(INDEX(Dictionary!$B$3:$C$3,1,MATCH(Form_Responses[[#This Row],[75]],OFFSET(Dictionary!$A$3,MATCH(COLUMNS($AS$2:DO9),Dictionary!$A$4:$A$93,0),1,1,2),0)),Dictionary!$AD$3:$AE$3,0)),"")</f>
        <v>V</v>
      </c>
      <c r="DP10" s="61" t="str">
        <f ca="1">IFERROR(INDEX(OFFSET(Dictionary!$AC$3,MATCH(COLUMNS($AS$2:DP9),Dictionary!$AC$4:$AC$93,0),1,1,2),1,MATCH(INDEX(Dictionary!$B$3:$C$3,1,MATCH(Form_Responses[[#This Row],[76]],OFFSET(Dictionary!$A$3,MATCH(COLUMNS($AS$2:DP9),Dictionary!$A$4:$A$93,0),1,1,2),0)),Dictionary!$AD$3:$AE$3,0)),"")</f>
        <v>S</v>
      </c>
      <c r="DQ10" s="61" t="str">
        <f ca="1">IFERROR(INDEX(OFFSET(Dictionary!$AC$3,MATCH(COLUMNS($AS$2:DQ9),Dictionary!$AC$4:$AC$93,0),1,1,2),1,MATCH(INDEX(Dictionary!$B$3:$C$3,1,MATCH(Form_Responses[[#This Row],[77]],OFFSET(Dictionary!$A$3,MATCH(COLUMNS($AS$2:DQ9),Dictionary!$A$4:$A$93,0),1,1,2),0)),Dictionary!$AD$3:$AE$3,0)),"")</f>
        <v>C</v>
      </c>
      <c r="DR10" s="61" t="str">
        <f ca="1">IFERROR(INDEX(OFFSET(Dictionary!$AC$3,MATCH(COLUMNS($AS$2:DR9),Dictionary!$AC$4:$AC$93,0),1,1,2),1,MATCH(INDEX(Dictionary!$B$3:$C$3,1,MATCH(Form_Responses[[#This Row],[78]],OFFSET(Dictionary!$A$3,MATCH(COLUMNS($AS$2:DR9),Dictionary!$A$4:$A$93,0),1,1,2),0)),Dictionary!$AD$3:$AE$3,0)),"")</f>
        <v>E</v>
      </c>
      <c r="DS10" s="61" t="str">
        <f ca="1">IFERROR(INDEX(OFFSET(Dictionary!$AC$3,MATCH(COLUMNS($AS$2:DS9),Dictionary!$AC$4:$AC$93,0),1,1,2),1,MATCH(INDEX(Dictionary!$B$3:$C$3,1,MATCH(Form_Responses[[#This Row],[79]],OFFSET(Dictionary!$A$3,MATCH(COLUMNS($AS$2:DS9),Dictionary!$A$4:$A$93,0),1,1,2),0)),Dictionary!$AD$3:$AE$3,0)),"")</f>
        <v>N</v>
      </c>
      <c r="DT10" s="61" t="str">
        <f ca="1">IFERROR(INDEX(OFFSET(Dictionary!$AC$3,MATCH(COLUMNS($AS$2:DT9),Dictionary!$AC$4:$AC$93,0),1,1,2),1,MATCH(INDEX(Dictionary!$B$3:$C$3,1,MATCH(Form_Responses[[#This Row],[80]],OFFSET(Dictionary!$A$3,MATCH(COLUMNS($AS$2:DT9),Dictionary!$A$4:$A$93,0),1,1,2),0)),Dictionary!$AD$3:$AE$3,0)),"")</f>
        <v>W</v>
      </c>
      <c r="DU10" s="61" t="str">
        <f ca="1">IFERROR(INDEX(OFFSET(Dictionary!$AC$3,MATCH(COLUMNS($AS$2:DU9),Dictionary!$AC$4:$AC$93,0),1,1,2),1,MATCH(INDEX(Dictionary!$B$3:$C$3,1,MATCH(Form_Responses[[#This Row],[81]],OFFSET(Dictionary!$A$3,MATCH(COLUMNS($AS$2:DU9),Dictionary!$A$4:$A$93,0),1,1,2),0)),Dictionary!$AD$3:$AE$3,0)),"")</f>
        <v>L</v>
      </c>
      <c r="DV10" s="61" t="str">
        <f ca="1">IFERROR(INDEX(OFFSET(Dictionary!$AC$3,MATCH(COLUMNS($AS$2:DV9),Dictionary!$AC$4:$AC$93,0),1,1,2),1,MATCH(INDEX(Dictionary!$B$3:$C$3,1,MATCH(Form_Responses[[#This Row],[82]],OFFSET(Dictionary!$A$3,MATCH(COLUMNS($AS$2:DV9),Dictionary!$A$4:$A$93,0),1,1,2),0)),Dictionary!$AD$3:$AE$3,0)),"")</f>
        <v>L</v>
      </c>
      <c r="DW10" s="61" t="str">
        <f ca="1">IFERROR(INDEX(OFFSET(Dictionary!$AC$3,MATCH(COLUMNS($AS$2:DW9),Dictionary!$AC$4:$AC$93,0),1,1,2),1,MATCH(INDEX(Dictionary!$B$3:$C$3,1,MATCH(Form_Responses[[#This Row],[83]],OFFSET(Dictionary!$A$3,MATCH(COLUMNS($AS$2:DW9),Dictionary!$A$4:$A$93,0),1,1,2),0)),Dictionary!$AD$3:$AE$3,0)),"")</f>
        <v>T</v>
      </c>
      <c r="DX10" s="61" t="str">
        <f ca="1">IFERROR(INDEX(OFFSET(Dictionary!$AC$3,MATCH(COLUMNS($AS$2:DX9),Dictionary!$AC$4:$AC$93,0),1,1,2),1,MATCH(INDEX(Dictionary!$B$3:$C$3,1,MATCH(Form_Responses[[#This Row],[84]],OFFSET(Dictionary!$A$3,MATCH(COLUMNS($AS$2:DX9),Dictionary!$A$4:$A$93,0),1,1,2),0)),Dictionary!$AD$3:$AE$3,0)),"")</f>
        <v>T</v>
      </c>
      <c r="DY10" s="61" t="str">
        <f ca="1">IFERROR(INDEX(OFFSET(Dictionary!$AC$3,MATCH(COLUMNS($AS$2:DY9),Dictionary!$AC$4:$AC$93,0),1,1,2),1,MATCH(INDEX(Dictionary!$B$3:$C$3,1,MATCH(Form_Responses[[#This Row],[85]],OFFSET(Dictionary!$A$3,MATCH(COLUMNS($AS$2:DY9),Dictionary!$A$4:$A$93,0),1,1,2),0)),Dictionary!$AD$3:$AE$3,0)),"")</f>
        <v>V</v>
      </c>
      <c r="DZ10" s="61" t="str">
        <f ca="1">IFERROR(INDEX(OFFSET(Dictionary!$AC$3,MATCH(COLUMNS($AS$2:DZ9),Dictionary!$AC$4:$AC$93,0),1,1,2),1,MATCH(INDEX(Dictionary!$B$3:$C$3,1,MATCH(Form_Responses[[#This Row],[86]],OFFSET(Dictionary!$A$3,MATCH(COLUMNS($AS$2:DZ9),Dictionary!$A$4:$A$93,0),1,1,2),0)),Dictionary!$AD$3:$AE$3,0)),"")</f>
        <v>R</v>
      </c>
      <c r="EA10" s="61" t="str">
        <f ca="1">IFERROR(INDEX(OFFSET(Dictionary!$AC$3,MATCH(COLUMNS($AS$2:EA9),Dictionary!$AC$4:$AC$93,0),1,1,2),1,MATCH(INDEX(Dictionary!$B$3:$C$3,1,MATCH(Form_Responses[[#This Row],[87]],OFFSET(Dictionary!$A$3,MATCH(COLUMNS($AS$2:EA9),Dictionary!$A$4:$A$93,0),1,1,2),0)),Dictionary!$AD$3:$AE$3,0)),"")</f>
        <v>D</v>
      </c>
      <c r="EB10" s="61" t="str">
        <f ca="1">IFERROR(INDEX(OFFSET(Dictionary!$AC$3,MATCH(COLUMNS($AS$2:EB9),Dictionary!$AC$4:$AC$93,0),1,1,2),1,MATCH(INDEX(Dictionary!$B$3:$C$3,1,MATCH(Form_Responses[[#This Row],[88]],OFFSET(Dictionary!$A$3,MATCH(COLUMNS($AS$2:EB9),Dictionary!$A$4:$A$93,0),1,1,2),0)),Dictionary!$AD$3:$AE$3,0)),"")</f>
        <v>C</v>
      </c>
      <c r="EC10" s="61" t="str">
        <f ca="1">IFERROR(INDEX(OFFSET(Dictionary!$AC$3,MATCH(COLUMNS($AS$2:EC9),Dictionary!$AC$4:$AC$93,0),1,1,2),1,MATCH(INDEX(Dictionary!$B$3:$C$3,1,MATCH(Form_Responses[[#This Row],[89]],OFFSET(Dictionary!$A$3,MATCH(COLUMNS($AS$2:EC9),Dictionary!$A$4:$A$93,0),1,1,2),0)),Dictionary!$AD$3:$AE$3,0)),"")</f>
        <v>E</v>
      </c>
      <c r="ED10" s="61" t="str">
        <f ca="1">IFERROR(INDEX(OFFSET(Dictionary!$AC$3,MATCH(COLUMNS($AS$2:ED9),Dictionary!$AC$4:$AC$93,0),1,1,2),1,MATCH(INDEX(Dictionary!$B$3:$C$3,1,MATCH(Form_Responses[[#This Row],[90]],OFFSET(Dictionary!$A$3,MATCH(COLUMNS($AS$2:ED9),Dictionary!$A$4:$A$93,0),1,1,2),0)),Dictionary!$AD$3:$AE$3,0)),"")</f>
        <v>N</v>
      </c>
    </row>
    <row r="11" spans="1:134" ht="240" x14ac:dyDescent="0.25">
      <c r="A11" s="164">
        <v>9</v>
      </c>
      <c r="B11" s="61" t="s">
        <v>887</v>
      </c>
      <c r="C11" s="61" t="s">
        <v>864</v>
      </c>
      <c r="D11" s="59" t="s">
        <v>795</v>
      </c>
      <c r="E11" s="59" cm="1">
        <f t="array" aca="1" ref="E11" ca="1">COUNTIF(OFFSET($AS$2,MATCH(Data_Base_Response[[#This Row],[Nama]:[Nama]],Data_Base_Response[[Nama]:[Nama]],0),0,1,90),Data_Base_Response[[#Headers],[A]])</f>
        <v>4</v>
      </c>
      <c r="F11" s="59" cm="1">
        <f t="array" aca="1" ref="F11" ca="1">COUNTIF(OFFSET($AS$2,MATCH(Data_Base_Response[[#This Row],[Nama]:[Nama]],Data_Base_Response[[Nama]:[Nama]],0),0,1,90),Data_Base_Response[[#Headers],[N]])</f>
        <v>8</v>
      </c>
      <c r="G11" s="59" cm="1">
        <f t="array" aca="1" ref="G11" ca="1">COUNTIF(OFFSET($AS$2,MATCH(Data_Base_Response[[#This Row],[Nama]:[Nama]],Data_Base_Response[[Nama]:[Nama]],0),0,1,90),Data_Base_Response[[#Headers],[G]])</f>
        <v>3</v>
      </c>
      <c r="H11" s="59" cm="1">
        <f t="array" aca="1" ref="H11" ca="1">COUNTIF(OFFSET($AS$2,MATCH(Data_Base_Response[[#This Row],[Nama]:[Nama]],Data_Base_Response[[Nama]:[Nama]],0),0,1,90),Data_Base_Response[[#Headers],[C]])</f>
        <v>8</v>
      </c>
      <c r="I11" s="59" cm="1">
        <f t="array" aca="1" ref="I11" ca="1">COUNTIF(OFFSET($AS$2,MATCH(Data_Base_Response[[#This Row],[Nama]:[Nama]],Data_Base_Response[[Nama]:[Nama]],0),0,1,90),Data_Base_Response[[#Headers],[D]])</f>
        <v>4</v>
      </c>
      <c r="J11" s="59" cm="1">
        <f t="array" aca="1" ref="J11" ca="1">COUNTIF(OFFSET($AS$2,MATCH(Data_Base_Response[[#This Row],[Nama]:[Nama]],Data_Base_Response[[Nama]:[Nama]],0),0,1,90),Data_Base_Response[[#Headers],[R]])</f>
        <v>7</v>
      </c>
      <c r="K11" s="59" cm="1">
        <f t="array" aca="1" ref="K11" ca="1">COUNTIF(OFFSET($AS$2,MATCH(Data_Base_Response[[#This Row],[Nama]:[Nama]],Data_Base_Response[[Nama]:[Nama]],0),0,1,90),Data_Base_Response[[#Headers],[T]])</f>
        <v>3</v>
      </c>
      <c r="L11" s="59" cm="1">
        <f t="array" aca="1" ref="L11" ca="1">COUNTIF(OFFSET($AS$2,MATCH(Data_Base_Response[[#This Row],[Nama]:[Nama]],Data_Base_Response[[Nama]:[Nama]],0),0,1,90),Data_Base_Response[[#Headers],[V]])</f>
        <v>3</v>
      </c>
      <c r="M11" s="59" cm="1">
        <f t="array" aca="1" ref="M11" ca="1">COUNTIF(OFFSET($AS$2,MATCH(Data_Base_Response[[#This Row],[Nama]:[Nama]],Data_Base_Response[[Nama]:[Nama]],0),0,1,90),Data_Base_Response[[#Headers],[W]])</f>
        <v>8</v>
      </c>
      <c r="N11" s="59" cm="1">
        <f t="array" aca="1" ref="N11" ca="1">COUNTIF(OFFSET($AS$2,MATCH(Data_Base_Response[[#This Row],[Nama]:[Nama]],Data_Base_Response[[Nama]:[Nama]],0),0,1,90),Data_Base_Response[[#Headers],[F]])</f>
        <v>4</v>
      </c>
      <c r="O11" s="59" cm="1">
        <f t="array" aca="1" ref="O11" ca="1">COUNTIF(OFFSET($AS$2,MATCH(Data_Base_Response[[#This Row],[Nama]:[Nama]],Data_Base_Response[[Nama]:[Nama]],0),0,1,90),Data_Base_Response[[#Headers],[L]])</f>
        <v>7</v>
      </c>
      <c r="P11" s="59" cm="1">
        <f t="array" aca="1" ref="P11" ca="1">COUNTIF(OFFSET($AS$2,MATCH(Data_Base_Response[[#This Row],[Nama]:[Nama]],Data_Base_Response[[Nama]:[Nama]],0),0,1,90),Data_Base_Response[[#Headers],[P]])</f>
        <v>5</v>
      </c>
      <c r="Q11" s="59" cm="1">
        <f t="array" aca="1" ref="Q11" ca="1">COUNTIF(OFFSET($AS$2,MATCH(Data_Base_Response[[#This Row],[Nama]:[Nama]],Data_Base_Response[[Nama]:[Nama]],0),0,1,90),Data_Base_Response[[#Headers],[I]])</f>
        <v>1</v>
      </c>
      <c r="R11" s="59" cm="1">
        <f t="array" aca="1" ref="R11" ca="1">COUNTIF(OFFSET($AS$2,MATCH(Data_Base_Response[[#This Row],[Nama]:[Nama]],Data_Base_Response[[Nama]:[Nama]],0),0,1,90),Data_Base_Response[[#Headers],[S]])</f>
        <v>4</v>
      </c>
      <c r="S11" s="59" cm="1">
        <f t="array" aca="1" ref="S11" ca="1">COUNTIF(OFFSET($AS$2,MATCH(Data_Base_Response[[#This Row],[Nama]:[Nama]],Data_Base_Response[[Nama]:[Nama]],0),0,1,90),Data_Base_Response[[#Headers],[B]])</f>
        <v>0</v>
      </c>
      <c r="T11" s="59" cm="1">
        <f t="array" aca="1" ref="T11" ca="1">COUNTIF(OFFSET($AS$2,MATCH(Data_Base_Response[[#This Row],[Nama]:[Nama]],Data_Base_Response[[Nama]:[Nama]],0),0,1,90),Data_Base_Response[[#Headers],[O]])</f>
        <v>3</v>
      </c>
      <c r="U11" s="59" cm="1">
        <f t="array" aca="1" ref="U11" ca="1">COUNTIF(OFFSET($AS$2,MATCH(Data_Base_Response[[#This Row],[Nama]:[Nama]],Data_Base_Response[[Nama]:[Nama]],0),0,1,90),Data_Base_Response[[#Headers],[X]])</f>
        <v>4</v>
      </c>
      <c r="V11" s="59" cm="1">
        <f t="array" aca="1" ref="V11" ca="1">COUNTIF(OFFSET($AS$2,MATCH(Data_Base_Response[[#This Row],[Nama]:[Nama]],Data_Base_Response[[Nama]:[Nama]],0),0,1,90),Data_Base_Response[[#Headers],[E]])</f>
        <v>5</v>
      </c>
      <c r="W11" s="59" cm="1">
        <f t="array" aca="1" ref="W11" ca="1">COUNTIF(OFFSET($AS$2,MATCH(Data_Base_Response[[#This Row],[Nama]:[Nama]],Data_Base_Response[[Nama]:[Nama]],0),0,1,90),Data_Base_Response[[#Headers],[K]])</f>
        <v>5</v>
      </c>
      <c r="X11" s="59" cm="1">
        <f t="array" aca="1" ref="X11" ca="1">COUNTIF(OFFSET($AS$2,MATCH(Data_Base_Response[[#This Row],[Nama]:[Nama]],Data_Base_Response[[Nama]:[Nama]],0),0,1,90),Data_Base_Response[[#Headers],[Z]])</f>
        <v>4</v>
      </c>
      <c r="Y11"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1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1"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1" s="60" t="str">
        <f ca="1">INDEX(OFFSET(Dictionary!$AJ$3,MATCH(I$2,Dictionary!$AG$4:$AG$84,0),0,COUNTIF(Dictionary!$AG$4:$AG$84,I$2),1),MATCH(Data_Base_Response[[#This Row],[D]],OFFSET(Dictionary!$AH$3,MATCH(I$2,Dictionary!$AG$4:$AG$84,0),0,COUNTIF(Dictionary!$AG$4:$AG$84,I$2),1),1))</f>
        <v xml:space="preserve">Tertarik untuk menangani sendiri detail   </v>
      </c>
      <c r="AD11"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1"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1" s="60" t="str">
        <f ca="1">INDEX(OFFSET(Dictionary!$AJ$3,MATCH(N$2,Dictionary!$AG$4:$AG$84,0),0,COUNTIF(Dictionary!$AG$4:$AG$84,N$2),1),MATCH(Data_Base_Response[[#This Row],[F]],OFFSET(Dictionary!$AH$3,MATCH(N$2,Dictionary!$AG$4:$AG$84,0),0,COUNTIF(Dictionary!$AG$4:$AG$84,N$2),1),1))</f>
        <v xml:space="preserve">Loyal pada Perusahaan   </v>
      </c>
      <c r="AI11" s="60" t="str">
        <f ca="1">INDEX(OFFSET(Dictionary!$AJ$3,MATCH(O$2,Dictionary!$AG$4:$AG$84,0),0,COUNTIF(Dictionary!$AG$4:$AG$84,O$2),1),MATCH(Data_Base_Response[[#This Row],[L]],OFFSET(Dictionary!$AH$3,MATCH(O$2,Dictionary!$AG$4:$AG$84,0),0,COUNTIF(Dictionary!$AG$4:$AG$84,O$2),1),1))</f>
        <v xml:space="preserve">Percaya diri dan ingin berperan sebagai pemimpin      </v>
      </c>
      <c r="AJ11"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1"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1"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1"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1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1"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1"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1" s="60" t="str">
        <f ca="1">INDEX(OFFSET(Dictionary!$AJ$3,MATCH(X$2,Dictionary!$AG$4:$AG$84,0),0,COUNTIF(Dictionary!$AG$4:$AG$84,X$2),1),MATCH(Data_Base_Response[[#This Row],[Z]],OFFSET(Dictionary!$AH$3,MATCH(X$2,Dictionary!$AG$4:$AG$84,0),0,COUNTIF(Dictionary!$AG$4:$AG$84,X$2),1),1))</f>
        <v xml:space="preserve">Mudah beradaptasi, cukup menyukai perubahan    </v>
      </c>
      <c r="AS11" s="61" t="str">
        <f ca="1">IFERROR(INDEX(OFFSET(Dictionary!$AC$3,MATCH(COLUMNS($AS$2:AS10),Dictionary!$AC$4:$AC$93,0),1,1,2),1,MATCH(INDEX(Dictionary!$B$3:$C$3,1,MATCH(Form_Responses[[#This Row],[1]],OFFSET(Dictionary!$A$3,MATCH(COLUMNS($AS$2:AS10),Dictionary!$A$4:$A$93,0),1,1,2),0)),Dictionary!$AD$3:$AE$3,0)),"")</f>
        <v>E</v>
      </c>
      <c r="AT11" s="61" t="str">
        <f ca="1">IFERROR(INDEX(OFFSET(Dictionary!$AC$3,MATCH(COLUMNS($AS$2:AT$2),Dictionary!$AC$4:$AC$93,0),1,1,2),1,MATCH(INDEX(Dictionary!$B$3:$C$3,1,MATCH(Form_Responses[[#This Row],[2]],OFFSET(Dictionary!$A$3,MATCH(COLUMNS($AS$2:AT10),Dictionary!$A$4:$A$93,0),1,1,2),0)),Dictionary!$AD$3:$AE$3,0)),"")</f>
        <v>N</v>
      </c>
      <c r="AU11" s="61" t="str">
        <f ca="1">IFERROR(INDEX(OFFSET(Dictionary!$AC$3,MATCH(COLUMNS($AS$2:AU10),Dictionary!$AC$4:$AC$93,0),1,1,2),1,MATCH(INDEX(Dictionary!$B$3:$C$3,1,MATCH(Form_Responses[[#This Row],[3]],OFFSET(Dictionary!$A$3,MATCH(COLUMNS($AS$2:AU10),Dictionary!$A$4:$A$93,0),1,1,2),0)),Dictionary!$AD$3:$AE$3,0)),"")</f>
        <v>P</v>
      </c>
      <c r="AV11" s="61" t="str">
        <f ca="1">IFERROR(INDEX(OFFSET(Dictionary!$AC$3,MATCH(COLUMNS($AS$2:AV10),Dictionary!$AC$4:$AC$93,0),1,1,2),1,MATCH(INDEX(Dictionary!$B$3:$C$3,1,MATCH(Form_Responses[[#This Row],[4]],OFFSET(Dictionary!$A$3,MATCH(COLUMNS($AS$2:AV10),Dictionary!$A$4:$A$93,0),1,1,2),0)),Dictionary!$AD$3:$AE$3,0)),"")</f>
        <v>P</v>
      </c>
      <c r="AW11" s="61" t="str">
        <f ca="1">IFERROR(INDEX(OFFSET(Dictionary!$AC$3,MATCH(COLUMNS($AS$2:AW10),Dictionary!$AC$4:$AC$93,0),1,1,2),1,MATCH(INDEX(Dictionary!$B$3:$C$3,1,MATCH(Form_Responses[[#This Row],[5]],OFFSET(Dictionary!$A$3,MATCH(COLUMNS($AS$2:AW10),Dictionary!$A$4:$A$93,0),1,1,2),0)),Dictionary!$AD$3:$AE$3,0)),"")</f>
        <v>X</v>
      </c>
      <c r="AX11" s="61" t="str">
        <f ca="1">IFERROR(INDEX(OFFSET(Dictionary!$AC$3,MATCH(COLUMNS($AS$2:AX10),Dictionary!$AC$4:$AC$93,0),1,1,2),1,MATCH(INDEX(Dictionary!$B$3:$C$3,1,MATCH(Form_Responses[[#This Row],[6]],OFFSET(Dictionary!$A$3,MATCH(COLUMNS($AS$2:AX10),Dictionary!$A$4:$A$93,0),1,1,2),0)),Dictionary!$AD$3:$AE$3,0)),"")</f>
        <v>O</v>
      </c>
      <c r="AY11" s="61" t="str">
        <f ca="1">IFERROR(INDEX(OFFSET(Dictionary!$AC$3,MATCH(COLUMNS($AS$2:AY10),Dictionary!$AC$4:$AC$93,0),1,1,2),1,MATCH(INDEX(Dictionary!$B$3:$C$3,1,MATCH(Form_Responses[[#This Row],[7]],OFFSET(Dictionary!$A$3,MATCH(COLUMNS($AS$2:AY10),Dictionary!$A$4:$A$93,0),1,1,2),0)),Dictionary!$AD$3:$AE$3,0)),"")</f>
        <v>Z</v>
      </c>
      <c r="AZ11" s="61" t="str">
        <f ca="1">IFERROR(INDEX(OFFSET(Dictionary!$AC$3,MATCH(COLUMNS($AS$2:AZ$2),Dictionary!$AC$4:$AC$93,0),1,1,2),1,MATCH(INDEX(Dictionary!$B$3:$C$3,1,MATCH(Form_Responses[[#This Row],[8]],OFFSET(Dictionary!$A$3,MATCH(COLUMNS($AS$2:AZ10),Dictionary!$A$4:$A$93,0),1,1,2),0)),Dictionary!$AD$3:$AE$3,0)),"")</f>
        <v>Z</v>
      </c>
      <c r="BA11" s="61" t="str">
        <f ca="1">IFERROR(INDEX(OFFSET(Dictionary!$AC$3,MATCH(COLUMNS($AS$2:BA10),Dictionary!$AC$4:$AC$93,0),1,1,2),1,MATCH(INDEX(Dictionary!$B$3:$C$3,1,MATCH(Form_Responses[[#This Row],[9]],OFFSET(Dictionary!$A$3,MATCH(COLUMNS($AS$2:BA10),Dictionary!$A$4:$A$93,0),1,1,2),0)),Dictionary!$AD$3:$AE$3,0)),"")</f>
        <v>K</v>
      </c>
      <c r="BB11" s="61" t="str">
        <f ca="1">IFERROR(INDEX(OFFSET(Dictionary!$AC$3,MATCH(COLUMNS($AS$2:BB10),Dictionary!$AC$4:$AC$93,0),1,1,2),1,MATCH(INDEX(Dictionary!$B$3:$C$3,1,MATCH(Form_Responses[[#This Row],[10]],OFFSET(Dictionary!$A$3,MATCH(COLUMNS($AS$2:BB10),Dictionary!$A$4:$A$93,0),1,1,2),0)),Dictionary!$AD$3:$AE$3,0)),"")</f>
        <v>W</v>
      </c>
      <c r="BC11" s="61" t="str">
        <f ca="1">IFERROR(INDEX(OFFSET(Dictionary!$AC$3,MATCH(COLUMNS($AS$2:BC10),Dictionary!$AC$4:$AC$93,0),1,1,2),1,MATCH(INDEX(Dictionary!$B$3:$C$3,1,MATCH(Form_Responses[[#This Row],[11]],OFFSET(Dictionary!$A$3,MATCH(COLUMNS($AS$2:BC10),Dictionary!$A$4:$A$93,0),1,1,2),0)),Dictionary!$AD$3:$AE$3,0)),"")</f>
        <v>C</v>
      </c>
      <c r="BD11" s="61" t="str">
        <f ca="1">IFERROR(INDEX(OFFSET(Dictionary!$AC$3,MATCH(COLUMNS($AS$2:BD10),Dictionary!$AC$4:$AC$93,0),1,1,2),1,MATCH(INDEX(Dictionary!$B$3:$C$3,1,MATCH(Form_Responses[[#This Row],[12]],OFFSET(Dictionary!$A$3,MATCH(COLUMNS($AS$2:BD10),Dictionary!$A$4:$A$93,0),1,1,2),0)),Dictionary!$AD$3:$AE$3,0)),"")</f>
        <v>L</v>
      </c>
      <c r="BE11" s="61" t="str">
        <f ca="1">IFERROR(INDEX(OFFSET(Dictionary!$AC$3,MATCH(COLUMNS($AS$2:BE10),Dictionary!$AC$4:$AC$93,0),1,1,2),1,MATCH(INDEX(Dictionary!$B$3:$C$3,1,MATCH(Form_Responses[[#This Row],[13]],OFFSET(Dictionary!$A$3,MATCH(COLUMNS($AS$2:BE10),Dictionary!$A$4:$A$93,0),1,1,2),0)),Dictionary!$AD$3:$AE$3,0)),"")</f>
        <v>N</v>
      </c>
      <c r="BF11" s="61" t="str">
        <f ca="1">IFERROR(INDEX(OFFSET(Dictionary!$AC$3,MATCH(COLUMNS($AS$2:BF10),Dictionary!$AC$4:$AC$93,0),1,1,2),1,MATCH(INDEX(Dictionary!$B$3:$C$3,1,MATCH(Form_Responses[[#This Row],[14]],OFFSET(Dictionary!$A$3,MATCH(COLUMNS($AS$2:BF10),Dictionary!$A$4:$A$93,0),1,1,2),0)),Dictionary!$AD$3:$AE$3,0)),"")</f>
        <v>A</v>
      </c>
      <c r="BG11" s="61" t="str">
        <f ca="1">IFERROR(INDEX(OFFSET(Dictionary!$AC$3,MATCH(COLUMNS($AS$2:BG10),Dictionary!$AC$4:$AC$93,0),1,1,2),1,MATCH(INDEX(Dictionary!$B$3:$C$3,1,MATCH(Form_Responses[[#This Row],[15]],OFFSET(Dictionary!$A$3,MATCH(COLUMNS($AS$2:BG10),Dictionary!$A$4:$A$93,0),1,1,2),0)),Dictionary!$AD$3:$AE$3,0)),"")</f>
        <v>P</v>
      </c>
      <c r="BH11" s="61" t="str">
        <f ca="1">IFERROR(INDEX(OFFSET(Dictionary!$AC$3,MATCH(COLUMNS($AS$2:BH10),Dictionary!$AC$4:$AC$93,0),1,1,2),1,MATCH(INDEX(Dictionary!$B$3:$C$3,1,MATCH(Form_Responses[[#This Row],[16]],OFFSET(Dictionary!$A$3,MATCH(COLUMNS($AS$2:BH10),Dictionary!$A$4:$A$93,0),1,1,2),0)),Dictionary!$AD$3:$AE$3,0)),"")</f>
        <v>X</v>
      </c>
      <c r="BI11" s="61" t="str">
        <f ca="1">IFERROR(INDEX(OFFSET(Dictionary!$AC$3,MATCH(COLUMNS($AS$2:BI10),Dictionary!$AC$4:$AC$93,0),1,1,2),1,MATCH(INDEX(Dictionary!$B$3:$C$3,1,MATCH(Form_Responses[[#This Row],[17]],OFFSET(Dictionary!$A$3,MATCH(COLUMNS($AS$2:BI10),Dictionary!$A$4:$A$93,0),1,1,2),0)),Dictionary!$AD$3:$AE$3,0)),"")</f>
        <v>Z</v>
      </c>
      <c r="BJ11" s="61" t="str">
        <f ca="1">IFERROR(INDEX(OFFSET(Dictionary!$AC$3,MATCH(COLUMNS($AS$2:BJ10),Dictionary!$AC$4:$AC$93,0),1,1,2),1,MATCH(INDEX(Dictionary!$B$3:$C$3,1,MATCH(Form_Responses[[#This Row],[18]],OFFSET(Dictionary!$A$3,MATCH(COLUMNS($AS$2:BJ10),Dictionary!$A$4:$A$93,0),1,1,2),0)),Dictionary!$AD$3:$AE$3,0)),"")</f>
        <v>K</v>
      </c>
      <c r="BK11" s="61" t="str">
        <f ca="1">IFERROR(INDEX(OFFSET(Dictionary!$AC$3,MATCH(COLUMNS($AS$2:BK10),Dictionary!$AC$4:$AC$93,0),1,1,2),1,MATCH(INDEX(Dictionary!$B$3:$C$3,1,MATCH(Form_Responses[[#This Row],[19]],OFFSET(Dictionary!$A$3,MATCH(COLUMNS($AS$2:BK10),Dictionary!$A$4:$A$93,0),1,1,2),0)),Dictionary!$AD$3:$AE$3,0)),"")</f>
        <v>F</v>
      </c>
      <c r="BL11" s="61" t="str">
        <f ca="1">IFERROR(INDEX(OFFSET(Dictionary!$AC$3,MATCH(COLUMNS($AS$2:BL10),Dictionary!$AC$4:$AC$93,0),1,1,2),1,MATCH(INDEX(Dictionary!$B$3:$C$3,1,MATCH(Form_Responses[[#This Row],[20]],OFFSET(Dictionary!$A$3,MATCH(COLUMNS($AS$2:BL10),Dictionary!$A$4:$A$93,0),1,1,2),0)),Dictionary!$AD$3:$AE$3,0)),"")</f>
        <v>W</v>
      </c>
      <c r="BM11" s="61" t="str">
        <f ca="1">IFERROR(INDEX(OFFSET(Dictionary!$AC$3,MATCH(COLUMNS($AS$2:BM10),Dictionary!$AC$4:$AC$93,0),1,1,2),1,MATCH(INDEX(Dictionary!$B$3:$C$3,1,MATCH(Form_Responses[[#This Row],[21]],OFFSET(Dictionary!$A$3,MATCH(COLUMNS($AS$2:BM10),Dictionary!$A$4:$A$93,0),1,1,2),0)),Dictionary!$AD$3:$AE$3,0)),"")</f>
        <v>D</v>
      </c>
      <c r="BN11" s="61" t="str">
        <f ca="1">IFERROR(INDEX(OFFSET(Dictionary!$AC$3,MATCH(COLUMNS($AS$2:BN10),Dictionary!$AC$4:$AC$93,0),1,1,2),1,MATCH(INDEX(Dictionary!$B$3:$C$3,1,MATCH(Form_Responses[[#This Row],[22]],OFFSET(Dictionary!$A$3,MATCH(COLUMNS($AS$2:BN10),Dictionary!$A$4:$A$93,0),1,1,2),0)),Dictionary!$AD$3:$AE$3,0)),"")</f>
        <v>C</v>
      </c>
      <c r="BO11" s="61" t="str">
        <f ca="1">IFERROR(INDEX(OFFSET(Dictionary!$AC$3,MATCH(COLUMNS($AS$2:BO10),Dictionary!$AC$4:$AC$93,0),1,1,2),1,MATCH(INDEX(Dictionary!$B$3:$C$3,1,MATCH(Form_Responses[[#This Row],[23]],OFFSET(Dictionary!$A$3,MATCH(COLUMNS($AS$2:BO10),Dictionary!$A$4:$A$93,0),1,1,2),0)),Dictionary!$AD$3:$AE$3,0)),"")</f>
        <v>E</v>
      </c>
      <c r="BP11" s="61" t="str">
        <f ca="1">IFERROR(INDEX(OFFSET(Dictionary!$AC$3,MATCH(COLUMNS($AS$2:BP10),Dictionary!$AC$4:$AC$93,0),1,1,2),1,MATCH(INDEX(Dictionary!$B$3:$C$3,1,MATCH(Form_Responses[[#This Row],[24]],OFFSET(Dictionary!$A$3,MATCH(COLUMNS($AS$2:BP10),Dictionary!$A$4:$A$93,0),1,1,2),0)),Dictionary!$AD$3:$AE$3,0)),"")</f>
        <v>N</v>
      </c>
      <c r="BQ11" s="61" t="str">
        <f ca="1">IFERROR(INDEX(OFFSET(Dictionary!$AC$3,MATCH(COLUMNS($AS$2:BQ10),Dictionary!$AC$4:$AC$93,0),1,1,2),1,MATCH(INDEX(Dictionary!$B$3:$C$3,1,MATCH(Form_Responses[[#This Row],[25]],OFFSET(Dictionary!$A$3,MATCH(COLUMNS($AS$2:BQ10),Dictionary!$A$4:$A$93,0),1,1,2),0)),Dictionary!$AD$3:$AE$3,0)),"")</f>
        <v>A</v>
      </c>
      <c r="BR11" s="61" t="str">
        <f ca="1">IFERROR(INDEX(OFFSET(Dictionary!$AC$3,MATCH(COLUMNS($AS$2:BR10),Dictionary!$AC$4:$AC$93,0),1,1,2),1,MATCH(INDEX(Dictionary!$B$3:$C$3,1,MATCH(Form_Responses[[#This Row],[26]],OFFSET(Dictionary!$A$3,MATCH(COLUMNS($AS$2:BR10),Dictionary!$A$4:$A$93,0),1,1,2),0)),Dictionary!$AD$3:$AE$3,0)),"")</f>
        <v>O</v>
      </c>
      <c r="BS11" s="61" t="str">
        <f ca="1">IFERROR(INDEX(OFFSET(Dictionary!$AC$3,MATCH(COLUMNS($AS$2:BS10),Dictionary!$AC$4:$AC$93,0),1,1,2),1,MATCH(INDEX(Dictionary!$B$3:$C$3,1,MATCH(Form_Responses[[#This Row],[27]],OFFSET(Dictionary!$A$3,MATCH(COLUMNS($AS$2:BS10),Dictionary!$A$4:$A$93,0),1,1,2),0)),Dictionary!$AD$3:$AE$3,0)),"")</f>
        <v>X</v>
      </c>
      <c r="BT11" s="61" t="str">
        <f ca="1">IFERROR(INDEX(OFFSET(Dictionary!$AC$3,MATCH(COLUMNS($AS$2:BT10),Dictionary!$AC$4:$AC$93,0),1,1,2),1,MATCH(INDEX(Dictionary!$B$3:$C$3,1,MATCH(Form_Responses[[#This Row],[28]],OFFSET(Dictionary!$A$3,MATCH(COLUMNS($AS$2:BT10),Dictionary!$A$4:$A$93,0),1,1,2),0)),Dictionary!$AD$3:$AE$3,0)),"")</f>
        <v>K</v>
      </c>
      <c r="BU11" s="61" t="str">
        <f ca="1">IFERROR(INDEX(OFFSET(Dictionary!$AC$3,MATCH(COLUMNS($AS$2:BU10),Dictionary!$AC$4:$AC$93,0),1,1,2),1,MATCH(INDEX(Dictionary!$B$3:$C$3,1,MATCH(Form_Responses[[#This Row],[29]],OFFSET(Dictionary!$A$3,MATCH(COLUMNS($AS$2:BU10),Dictionary!$A$4:$A$93,0),1,1,2),0)),Dictionary!$AD$3:$AE$3,0)),"")</f>
        <v>O</v>
      </c>
      <c r="BV11" s="61" t="str">
        <f ca="1">IFERROR(INDEX(OFFSET(Dictionary!$AC$3,MATCH(COLUMNS($AS$2:BV10),Dictionary!$AC$4:$AC$93,0),1,1,2),1,MATCH(INDEX(Dictionary!$B$3:$C$3,1,MATCH(Form_Responses[[#This Row],[30]],OFFSET(Dictionary!$A$3,MATCH(COLUMNS($AS$2:BV10),Dictionary!$A$4:$A$93,0),1,1,2),0)),Dictionary!$AD$3:$AE$3,0)),"")</f>
        <v>W</v>
      </c>
      <c r="BW11" s="61" t="str">
        <f ca="1">IFERROR(INDEX(OFFSET(Dictionary!$AC$3,MATCH(COLUMNS($AS$2:BW10),Dictionary!$AC$4:$AC$93,0),1,1,2),1,MATCH(INDEX(Dictionary!$B$3:$C$3,1,MATCH(Form_Responses[[#This Row],[31]],OFFSET(Dictionary!$A$3,MATCH(COLUMNS($AS$2:BW10),Dictionary!$A$4:$A$93,0),1,1,2),0)),Dictionary!$AD$3:$AE$3,0)),"")</f>
        <v>R</v>
      </c>
      <c r="BX11" s="61" t="str">
        <f ca="1">IFERROR(INDEX(OFFSET(Dictionary!$AC$3,MATCH(COLUMNS($AS$2:BX10),Dictionary!$AC$4:$AC$93,0),1,1,2),1,MATCH(INDEX(Dictionary!$B$3:$C$3,1,MATCH(Form_Responses[[#This Row],[32]],OFFSET(Dictionary!$A$3,MATCH(COLUMNS($AS$2:BX10),Dictionary!$A$4:$A$93,0),1,1,2),0)),Dictionary!$AD$3:$AE$3,0)),"")</f>
        <v>L</v>
      </c>
      <c r="BY11" s="61" t="str">
        <f ca="1">IFERROR(INDEX(OFFSET(Dictionary!$AC$3,MATCH(COLUMNS($AS$2:BY10),Dictionary!$AC$4:$AC$93,0),1,1,2),1,MATCH(INDEX(Dictionary!$B$3:$C$3,1,MATCH(Form_Responses[[#This Row],[33]],OFFSET(Dictionary!$A$3,MATCH(COLUMNS($AS$2:BY10),Dictionary!$A$4:$A$93,0),1,1,2),0)),Dictionary!$AD$3:$AE$3,0)),"")</f>
        <v>C</v>
      </c>
      <c r="BZ11" s="61" t="str">
        <f ca="1">IFERROR(INDEX(OFFSET(Dictionary!$AC$3,MATCH(COLUMNS($AS$2:BZ10),Dictionary!$AC$4:$AC$93,0),1,1,2),1,MATCH(INDEX(Dictionary!$B$3:$C$3,1,MATCH(Form_Responses[[#This Row],[34]],OFFSET(Dictionary!$A$3,MATCH(COLUMNS($AS$2:BZ10),Dictionary!$A$4:$A$93,0),1,1,2),0)),Dictionary!$AD$3:$AE$3,0)),"")</f>
        <v>E</v>
      </c>
      <c r="CA11" s="61" t="str">
        <f ca="1">IFERROR(INDEX(OFFSET(Dictionary!$AC$3,MATCH(COLUMNS($AS$2:CA10),Dictionary!$AC$4:$AC$93,0),1,1,2),1,MATCH(INDEX(Dictionary!$B$3:$C$3,1,MATCH(Form_Responses[[#This Row],[35]],OFFSET(Dictionary!$A$3,MATCH(COLUMNS($AS$2:CA10),Dictionary!$A$4:$A$93,0),1,1,2),0)),Dictionary!$AD$3:$AE$3,0)),"")</f>
        <v>N</v>
      </c>
      <c r="CB11" s="61" t="str">
        <f ca="1">IFERROR(INDEX(OFFSET(Dictionary!$AC$3,MATCH(COLUMNS($AS$2:CB10),Dictionary!$AC$4:$AC$93,0),1,1,2),1,MATCH(INDEX(Dictionary!$B$3:$C$3,1,MATCH(Form_Responses[[#This Row],[36]],OFFSET(Dictionary!$A$3,MATCH(COLUMNS($AS$2:CB10),Dictionary!$A$4:$A$93,0),1,1,2),0)),Dictionary!$AD$3:$AE$3,0)),"")</f>
        <v>A</v>
      </c>
      <c r="CC11" s="61" t="str">
        <f ca="1">IFERROR(INDEX(OFFSET(Dictionary!$AC$3,MATCH(COLUMNS($AS$2:CC10),Dictionary!$AC$4:$AC$93,0),1,1,2),1,MATCH(INDEX(Dictionary!$B$3:$C$3,1,MATCH(Form_Responses[[#This Row],[37]],OFFSET(Dictionary!$A$3,MATCH(COLUMNS($AS$2:CC10),Dictionary!$A$4:$A$93,0),1,1,2),0)),Dictionary!$AD$3:$AE$3,0)),"")</f>
        <v>P</v>
      </c>
      <c r="CD11" s="61" t="str">
        <f ca="1">IFERROR(INDEX(OFFSET(Dictionary!$AC$3,MATCH(COLUMNS($AS$2:CD10),Dictionary!$AC$4:$AC$93,0),1,1,2),1,MATCH(INDEX(Dictionary!$B$3:$C$3,1,MATCH(Form_Responses[[#This Row],[38]],OFFSET(Dictionary!$A$3,MATCH(COLUMNS($AS$2:CD10),Dictionary!$A$4:$A$93,0),1,1,2),0)),Dictionary!$AD$3:$AE$3,0)),"")</f>
        <v>K</v>
      </c>
      <c r="CE11" s="61" t="str">
        <f ca="1">IFERROR(INDEX(OFFSET(Dictionary!$AC$3,MATCH(COLUMNS($AS$2:CE10),Dictionary!$AC$4:$AC$93,0),1,1,2),1,MATCH(INDEX(Dictionary!$B$3:$C$3,1,MATCH(Form_Responses[[#This Row],[39]],OFFSET(Dictionary!$A$3,MATCH(COLUMNS($AS$2:CE10),Dictionary!$A$4:$A$93,0),1,1,2),0)),Dictionary!$AD$3:$AE$3,0)),"")</f>
        <v>F</v>
      </c>
      <c r="CF11" s="61" t="str">
        <f ca="1">IFERROR(INDEX(OFFSET(Dictionary!$AC$3,MATCH(COLUMNS($AS$2:CF10),Dictionary!$AC$4:$AC$93,0),1,1,2),1,MATCH(INDEX(Dictionary!$B$3:$C$3,1,MATCH(Form_Responses[[#This Row],[40]],OFFSET(Dictionary!$A$3,MATCH(COLUMNS($AS$2:CF10),Dictionary!$A$4:$A$93,0),1,1,2),0)),Dictionary!$AD$3:$AE$3,0)),"")</f>
        <v>W</v>
      </c>
      <c r="CG11" s="61" t="str">
        <f ca="1">IFERROR(INDEX(OFFSET(Dictionary!$AC$3,MATCH(COLUMNS($AS$2:CG10),Dictionary!$AC$4:$AC$93,0),1,1,2),1,MATCH(INDEX(Dictionary!$B$3:$C$3,1,MATCH(Form_Responses[[#This Row],[41]],OFFSET(Dictionary!$A$3,MATCH(COLUMNS($AS$2:CG10),Dictionary!$A$4:$A$93,0),1,1,2),0)),Dictionary!$AD$3:$AE$3,0)),"")</f>
        <v>S</v>
      </c>
      <c r="CH11" s="61" t="str">
        <f ca="1">IFERROR(INDEX(OFFSET(Dictionary!$AC$3,MATCH(COLUMNS($AS$2:CH10),Dictionary!$AC$4:$AC$93,0),1,1,2),1,MATCH(INDEX(Dictionary!$B$3:$C$3,1,MATCH(Form_Responses[[#This Row],[42]],OFFSET(Dictionary!$A$3,MATCH(COLUMNS($AS$2:CH10),Dictionary!$A$4:$A$93,0),1,1,2),0)),Dictionary!$AD$3:$AE$3,0)),"")</f>
        <v>L</v>
      </c>
      <c r="CI11" s="61" t="str">
        <f ca="1">IFERROR(INDEX(OFFSET(Dictionary!$AC$3,MATCH(COLUMNS($AS$2:CI10),Dictionary!$AC$4:$AC$93,0),1,1,2),1,MATCH(INDEX(Dictionary!$B$3:$C$3,1,MATCH(Form_Responses[[#This Row],[43]],OFFSET(Dictionary!$A$3,MATCH(COLUMNS($AS$2:CI10),Dictionary!$A$4:$A$93,0),1,1,2),0)),Dictionary!$AD$3:$AE$3,0)),"")</f>
        <v>I</v>
      </c>
      <c r="CJ11" s="61" t="str">
        <f ca="1">IFERROR(INDEX(OFFSET(Dictionary!$AC$3,MATCH(COLUMNS($AS$2:CJ10),Dictionary!$AC$4:$AC$93,0),1,1,2),1,MATCH(INDEX(Dictionary!$B$3:$C$3,1,MATCH(Form_Responses[[#This Row],[44]],OFFSET(Dictionary!$A$3,MATCH(COLUMNS($AS$2:CJ10),Dictionary!$A$4:$A$93,0),1,1,2),0)),Dictionary!$AD$3:$AE$3,0)),"")</f>
        <v>C</v>
      </c>
      <c r="CK11" s="61" t="str">
        <f ca="1">IFERROR(INDEX(OFFSET(Dictionary!$AC$3,MATCH(COLUMNS($AS$2:CK10),Dictionary!$AC$4:$AC$93,0),1,1,2),1,MATCH(INDEX(Dictionary!$B$3:$C$3,1,MATCH(Form_Responses[[#This Row],[45]],OFFSET(Dictionary!$A$3,MATCH(COLUMNS($AS$2:CK10),Dictionary!$A$4:$A$93,0),1,1,2),0)),Dictionary!$AD$3:$AE$3,0)),"")</f>
        <v>V</v>
      </c>
      <c r="CL11" s="61" t="str">
        <f ca="1">IFERROR(INDEX(OFFSET(Dictionary!$AC$3,MATCH(COLUMNS($AS$2:CL10),Dictionary!$AC$4:$AC$93,0),1,1,2),1,MATCH(INDEX(Dictionary!$B$3:$C$3,1,MATCH(Form_Responses[[#This Row],[46]],OFFSET(Dictionary!$A$3,MATCH(COLUMNS($AS$2:CL10),Dictionary!$A$4:$A$93,0),1,1,2),0)),Dictionary!$AD$3:$AE$3,0)),"")</f>
        <v>N</v>
      </c>
      <c r="CM11" s="61" t="str">
        <f ca="1">IFERROR(INDEX(OFFSET(Dictionary!$AC$3,MATCH(COLUMNS($AS$2:CM10),Dictionary!$AC$4:$AC$93,0),1,1,2),1,MATCH(INDEX(Dictionary!$B$3:$C$3,1,MATCH(Form_Responses[[#This Row],[47]],OFFSET(Dictionary!$A$3,MATCH(COLUMNS($AS$2:CM10),Dictionary!$A$4:$A$93,0),1,1,2),0)),Dictionary!$AD$3:$AE$3,0)),"")</f>
        <v>Z</v>
      </c>
      <c r="CN11" s="61" t="str">
        <f ca="1">IFERROR(INDEX(OFFSET(Dictionary!$AC$3,MATCH(COLUMNS($AS$2:CN10),Dictionary!$AC$4:$AC$93,0),1,1,2),1,MATCH(INDEX(Dictionary!$B$3:$C$3,1,MATCH(Form_Responses[[#This Row],[48]],OFFSET(Dictionary!$A$3,MATCH(COLUMNS($AS$2:CN10),Dictionary!$A$4:$A$93,0),1,1,2),0)),Dictionary!$AD$3:$AE$3,0)),"")</f>
        <v>P</v>
      </c>
      <c r="CO11" s="61" t="str">
        <f ca="1">IFERROR(INDEX(OFFSET(Dictionary!$AC$3,MATCH(COLUMNS($AS$2:CO10),Dictionary!$AC$4:$AC$93,0),1,1,2),1,MATCH(INDEX(Dictionary!$B$3:$C$3,1,MATCH(Form_Responses[[#This Row],[49]],OFFSET(Dictionary!$A$3,MATCH(COLUMNS($AS$2:CO10),Dictionary!$A$4:$A$93,0),1,1,2),0)),Dictionary!$AD$3:$AE$3,0)),"")</f>
        <v>F</v>
      </c>
      <c r="CP11" s="61" t="str">
        <f ca="1">IFERROR(INDEX(OFFSET(Dictionary!$AC$3,MATCH(COLUMNS($AS$2:CP10),Dictionary!$AC$4:$AC$93,0),1,1,2),1,MATCH(INDEX(Dictionary!$B$3:$C$3,1,MATCH(Form_Responses[[#This Row],[50]],OFFSET(Dictionary!$A$3,MATCH(COLUMNS($AS$2:CP10),Dictionary!$A$4:$A$93,0),1,1,2),0)),Dictionary!$AD$3:$AE$3,0)),"")</f>
        <v>W</v>
      </c>
      <c r="CQ11" s="61" t="str">
        <f ca="1">IFERROR(INDEX(OFFSET(Dictionary!$AC$3,MATCH(COLUMNS($AS$2:CQ10),Dictionary!$AC$4:$AC$93,0),1,1,2),1,MATCH(INDEX(Dictionary!$B$3:$C$3,1,MATCH(Form_Responses[[#This Row],[51]],OFFSET(Dictionary!$A$3,MATCH(COLUMNS($AS$2:CQ10),Dictionary!$A$4:$A$93,0),1,1,2),0)),Dictionary!$AD$3:$AE$3,0)),"")</f>
        <v>V</v>
      </c>
      <c r="CR11" s="61" t="str">
        <f ca="1">IFERROR(INDEX(OFFSET(Dictionary!$AC$3,MATCH(COLUMNS($AS$2:CR10),Dictionary!$AC$4:$AC$93,0),1,1,2),1,MATCH(INDEX(Dictionary!$B$3:$C$3,1,MATCH(Form_Responses[[#This Row],[52]],OFFSET(Dictionary!$A$3,MATCH(COLUMNS($AS$2:CR10),Dictionary!$A$4:$A$93,0),1,1,2),0)),Dictionary!$AD$3:$AE$3,0)),"")</f>
        <v>L</v>
      </c>
      <c r="CS11" s="61" t="str">
        <f ca="1">IFERROR(INDEX(OFFSET(Dictionary!$AC$3,MATCH(COLUMNS($AS$2:CS10),Dictionary!$AC$4:$AC$93,0),1,1,2),1,MATCH(INDEX(Dictionary!$B$3:$C$3,1,MATCH(Form_Responses[[#This Row],[53]],OFFSET(Dictionary!$A$3,MATCH(COLUMNS($AS$2:CS10),Dictionary!$A$4:$A$93,0),1,1,2),0)),Dictionary!$AD$3:$AE$3,0)),"")</f>
        <v>R</v>
      </c>
      <c r="CT11" s="61" t="str">
        <f ca="1">IFERROR(INDEX(OFFSET(Dictionary!$AC$3,MATCH(COLUMNS($AS$2:CT10),Dictionary!$AC$4:$AC$93,0),1,1,2),1,MATCH(INDEX(Dictionary!$B$3:$C$3,1,MATCH(Form_Responses[[#This Row],[54]],OFFSET(Dictionary!$A$3,MATCH(COLUMNS($AS$2:CT10),Dictionary!$A$4:$A$93,0),1,1,2),0)),Dictionary!$AD$3:$AE$3,0)),"")</f>
        <v>D</v>
      </c>
      <c r="CU11" s="61" t="str">
        <f ca="1">IFERROR(INDEX(OFFSET(Dictionary!$AC$3,MATCH(COLUMNS($AS$2:CU10),Dictionary!$AC$4:$AC$93,0),1,1,2),1,MATCH(INDEX(Dictionary!$B$3:$C$3,1,MATCH(Form_Responses[[#This Row],[55]],OFFSET(Dictionary!$A$3,MATCH(COLUMNS($AS$2:CU10),Dictionary!$A$4:$A$93,0),1,1,2),0)),Dictionary!$AD$3:$AE$3,0)),"")</f>
        <v>C</v>
      </c>
      <c r="CV11" s="61" t="str">
        <f ca="1">IFERROR(INDEX(OFFSET(Dictionary!$AC$3,MATCH(COLUMNS($AS$2:CV10),Dictionary!$AC$4:$AC$93,0),1,1,2),1,MATCH(INDEX(Dictionary!$B$3:$C$3,1,MATCH(Form_Responses[[#This Row],[56]],OFFSET(Dictionary!$A$3,MATCH(COLUMNS($AS$2:CV10),Dictionary!$A$4:$A$93,0),1,1,2),0)),Dictionary!$AD$3:$AE$3,0)),"")</f>
        <v>E</v>
      </c>
      <c r="CW11" s="61" t="str">
        <f ca="1">IFERROR(INDEX(OFFSET(Dictionary!$AC$3,MATCH(COLUMNS($AS$2:CW10),Dictionary!$AC$4:$AC$93,0),1,1,2),1,MATCH(INDEX(Dictionary!$B$3:$C$3,1,MATCH(Form_Responses[[#This Row],[57]],OFFSET(Dictionary!$A$3,MATCH(COLUMNS($AS$2:CW10),Dictionary!$A$4:$A$93,0),1,1,2),0)),Dictionary!$AD$3:$AE$3,0)),"")</f>
        <v>N</v>
      </c>
      <c r="CX11" s="61" t="str">
        <f ca="1">IFERROR(INDEX(OFFSET(Dictionary!$AC$3,MATCH(COLUMNS($AS$2:CX10),Dictionary!$AC$4:$AC$93,0),1,1,2),1,MATCH(INDEX(Dictionary!$B$3:$C$3,1,MATCH(Form_Responses[[#This Row],[58]],OFFSET(Dictionary!$A$3,MATCH(COLUMNS($AS$2:CX10),Dictionary!$A$4:$A$93,0),1,1,2),0)),Dictionary!$AD$3:$AE$3,0)),"")</f>
        <v>K</v>
      </c>
      <c r="CY11" s="61" t="str">
        <f ca="1">IFERROR(INDEX(OFFSET(Dictionary!$AC$3,MATCH(COLUMNS($AS$2:CY10),Dictionary!$AC$4:$AC$93,0),1,1,2),1,MATCH(INDEX(Dictionary!$B$3:$C$3,1,MATCH(Form_Responses[[#This Row],[59]],OFFSET(Dictionary!$A$3,MATCH(COLUMNS($AS$2:CY10),Dictionary!$A$4:$A$93,0),1,1,2),0)),Dictionary!$AD$3:$AE$3,0)),"")</f>
        <v>F</v>
      </c>
      <c r="CZ11" s="61" t="str">
        <f ca="1">IFERROR(INDEX(OFFSET(Dictionary!$AC$3,MATCH(COLUMNS($AS$2:CZ10),Dictionary!$AC$4:$AC$93,0),1,1,2),1,MATCH(INDEX(Dictionary!$B$3:$C$3,1,MATCH(Form_Responses[[#This Row],[60]],OFFSET(Dictionary!$A$3,MATCH(COLUMNS($AS$2:CZ10),Dictionary!$A$4:$A$93,0),1,1,2),0)),Dictionary!$AD$3:$AE$3,0)),"")</f>
        <v>X</v>
      </c>
      <c r="DA11" s="61" t="str">
        <f ca="1">IFERROR(INDEX(OFFSET(Dictionary!$AC$3,MATCH(COLUMNS($AS$2:DA10),Dictionary!$AC$4:$AC$93,0),1,1,2),1,MATCH(INDEX(Dictionary!$B$3:$C$3,1,MATCH(Form_Responses[[#This Row],[61]],OFFSET(Dictionary!$A$3,MATCH(COLUMNS($AS$2:DA10),Dictionary!$A$4:$A$93,0),1,1,2),0)),Dictionary!$AD$3:$AE$3,0)),"")</f>
        <v>G</v>
      </c>
      <c r="DB11" s="61" t="str">
        <f ca="1">IFERROR(INDEX(OFFSET(Dictionary!$AC$3,MATCH(COLUMNS($AS$2:DB10),Dictionary!$AC$4:$AC$93,0),1,1,2),1,MATCH(INDEX(Dictionary!$B$3:$C$3,1,MATCH(Form_Responses[[#This Row],[62]],OFFSET(Dictionary!$A$3,MATCH(COLUMNS($AS$2:DB10),Dictionary!$A$4:$A$93,0),1,1,2),0)),Dictionary!$AD$3:$AE$3,0)),"")</f>
        <v>L</v>
      </c>
      <c r="DC11" s="61" t="str">
        <f ca="1">IFERROR(INDEX(OFFSET(Dictionary!$AC$3,MATCH(COLUMNS($AS$2:DC10),Dictionary!$AC$4:$AC$93,0),1,1,2),1,MATCH(INDEX(Dictionary!$B$3:$C$3,1,MATCH(Form_Responses[[#This Row],[63]],OFFSET(Dictionary!$A$3,MATCH(COLUMNS($AS$2:DC10),Dictionary!$A$4:$A$93,0),1,1,2),0)),Dictionary!$AD$3:$AE$3,0)),"")</f>
        <v>S</v>
      </c>
      <c r="DD11" s="61" t="str">
        <f ca="1">IFERROR(INDEX(OFFSET(Dictionary!$AC$3,MATCH(COLUMNS($AS$2:DD10),Dictionary!$AC$4:$AC$93,0),1,1,2),1,MATCH(INDEX(Dictionary!$B$3:$C$3,1,MATCH(Form_Responses[[#This Row],[64]],OFFSET(Dictionary!$A$3,MATCH(COLUMNS($AS$2:DD10),Dictionary!$A$4:$A$93,0),1,1,2),0)),Dictionary!$AD$3:$AE$3,0)),"")</f>
        <v>T</v>
      </c>
      <c r="DE11" s="61" t="str">
        <f ca="1">IFERROR(INDEX(OFFSET(Dictionary!$AC$3,MATCH(COLUMNS($AS$2:DE10),Dictionary!$AC$4:$AC$93,0),1,1,2),1,MATCH(INDEX(Dictionary!$B$3:$C$3,1,MATCH(Form_Responses[[#This Row],[65]],OFFSET(Dictionary!$A$3,MATCH(COLUMNS($AS$2:DE10),Dictionary!$A$4:$A$93,0),1,1,2),0)),Dictionary!$AD$3:$AE$3,0)),"")</f>
        <v>D</v>
      </c>
      <c r="DF11" s="61" t="str">
        <f ca="1">IFERROR(INDEX(OFFSET(Dictionary!$AC$3,MATCH(COLUMNS($AS$2:DF10),Dictionary!$AC$4:$AC$93,0),1,1,2),1,MATCH(INDEX(Dictionary!$B$3:$C$3,1,MATCH(Form_Responses[[#This Row],[66]],OFFSET(Dictionary!$A$3,MATCH(COLUMNS($AS$2:DF10),Dictionary!$A$4:$A$93,0),1,1,2),0)),Dictionary!$AD$3:$AE$3,0)),"")</f>
        <v>C</v>
      </c>
      <c r="DG11" s="61" t="str">
        <f ca="1">IFERROR(INDEX(OFFSET(Dictionary!$AC$3,MATCH(COLUMNS($AS$2:DG10),Dictionary!$AC$4:$AC$93,0),1,1,2),1,MATCH(INDEX(Dictionary!$B$3:$C$3,1,MATCH(Form_Responses[[#This Row],[67]],OFFSET(Dictionary!$A$3,MATCH(COLUMNS($AS$2:DG10),Dictionary!$A$4:$A$93,0),1,1,2),0)),Dictionary!$AD$3:$AE$3,0)),"")</f>
        <v>R</v>
      </c>
      <c r="DH11" s="61" t="str">
        <f ca="1">IFERROR(INDEX(OFFSET(Dictionary!$AC$3,MATCH(COLUMNS($AS$2:DH10),Dictionary!$AC$4:$AC$93,0),1,1,2),1,MATCH(INDEX(Dictionary!$B$3:$C$3,1,MATCH(Form_Responses[[#This Row],[68]],OFFSET(Dictionary!$A$3,MATCH(COLUMNS($AS$2:DH10),Dictionary!$A$4:$A$93,0),1,1,2),0)),Dictionary!$AD$3:$AE$3,0)),"")</f>
        <v>N</v>
      </c>
      <c r="DI11" s="61" t="str">
        <f ca="1">IFERROR(INDEX(OFFSET(Dictionary!$AC$3,MATCH(COLUMNS($AS$2:DI10),Dictionary!$AC$4:$AC$93,0),1,1,2),1,MATCH(INDEX(Dictionary!$B$3:$C$3,1,MATCH(Form_Responses[[#This Row],[69]],OFFSET(Dictionary!$A$3,MATCH(COLUMNS($AS$2:DI10),Dictionary!$A$4:$A$93,0),1,1,2),0)),Dictionary!$AD$3:$AE$3,0)),"")</f>
        <v>A</v>
      </c>
      <c r="DJ11" s="61" t="str">
        <f ca="1">IFERROR(INDEX(OFFSET(Dictionary!$AC$3,MATCH(COLUMNS($AS$2:DJ10),Dictionary!$AC$4:$AC$93,0),1,1,2),1,MATCH(INDEX(Dictionary!$B$3:$C$3,1,MATCH(Form_Responses[[#This Row],[70]],OFFSET(Dictionary!$A$3,MATCH(COLUMNS($AS$2:DJ10),Dictionary!$A$4:$A$93,0),1,1,2),0)),Dictionary!$AD$3:$AE$3,0)),"")</f>
        <v>W</v>
      </c>
      <c r="DK11" s="61" t="str">
        <f ca="1">IFERROR(INDEX(OFFSET(Dictionary!$AC$3,MATCH(COLUMNS($AS$2:DK10),Dictionary!$AC$4:$AC$93,0),1,1,2),1,MATCH(INDEX(Dictionary!$B$3:$C$3,1,MATCH(Form_Responses[[#This Row],[71]],OFFSET(Dictionary!$A$3,MATCH(COLUMNS($AS$2:DK10),Dictionary!$A$4:$A$93,0),1,1,2),0)),Dictionary!$AD$3:$AE$3,0)),"")</f>
        <v>G</v>
      </c>
      <c r="DL11" s="61" t="str">
        <f ca="1">IFERROR(INDEX(OFFSET(Dictionary!$AC$3,MATCH(COLUMNS($AS$2:DL10),Dictionary!$AC$4:$AC$93,0),1,1,2),1,MATCH(INDEX(Dictionary!$B$3:$C$3,1,MATCH(Form_Responses[[#This Row],[72]],OFFSET(Dictionary!$A$3,MATCH(COLUMNS($AS$2:DL10),Dictionary!$A$4:$A$93,0),1,1,2),0)),Dictionary!$AD$3:$AE$3,0)),"")</f>
        <v>L</v>
      </c>
      <c r="DM11" s="61" t="str">
        <f ca="1">IFERROR(INDEX(OFFSET(Dictionary!$AC$3,MATCH(COLUMNS($AS$2:DM10),Dictionary!$AC$4:$AC$93,0),1,1,2),1,MATCH(INDEX(Dictionary!$B$3:$C$3,1,MATCH(Form_Responses[[#This Row],[73]],OFFSET(Dictionary!$A$3,MATCH(COLUMNS($AS$2:DM10),Dictionary!$A$4:$A$93,0),1,1,2),0)),Dictionary!$AD$3:$AE$3,0)),"")</f>
        <v>V</v>
      </c>
      <c r="DN11" s="61" t="str">
        <f ca="1">IFERROR(INDEX(OFFSET(Dictionary!$AC$3,MATCH(COLUMNS($AS$2:DN10),Dictionary!$AC$4:$AC$93,0),1,1,2),1,MATCH(INDEX(Dictionary!$B$3:$C$3,1,MATCH(Form_Responses[[#This Row],[74]],OFFSET(Dictionary!$A$3,MATCH(COLUMNS($AS$2:DN10),Dictionary!$A$4:$A$93,0),1,1,2),0)),Dictionary!$AD$3:$AE$3,0)),"")</f>
        <v>S</v>
      </c>
      <c r="DO11" s="61" t="str">
        <f ca="1">IFERROR(INDEX(OFFSET(Dictionary!$AC$3,MATCH(COLUMNS($AS$2:DO10),Dictionary!$AC$4:$AC$93,0),1,1,2),1,MATCH(INDEX(Dictionary!$B$3:$C$3,1,MATCH(Form_Responses[[#This Row],[75]],OFFSET(Dictionary!$A$3,MATCH(COLUMNS($AS$2:DO10),Dictionary!$A$4:$A$93,0),1,1,2),0)),Dictionary!$AD$3:$AE$3,0)),"")</f>
        <v>R</v>
      </c>
      <c r="DP11" s="61" t="str">
        <f ca="1">IFERROR(INDEX(OFFSET(Dictionary!$AC$3,MATCH(COLUMNS($AS$2:DP10),Dictionary!$AC$4:$AC$93,0),1,1,2),1,MATCH(INDEX(Dictionary!$B$3:$C$3,1,MATCH(Form_Responses[[#This Row],[76]],OFFSET(Dictionary!$A$3,MATCH(COLUMNS($AS$2:DP10),Dictionary!$A$4:$A$93,0),1,1,2),0)),Dictionary!$AD$3:$AE$3,0)),"")</f>
        <v>D</v>
      </c>
      <c r="DQ11" s="61" t="str">
        <f ca="1">IFERROR(INDEX(OFFSET(Dictionary!$AC$3,MATCH(COLUMNS($AS$2:DQ10),Dictionary!$AC$4:$AC$93,0),1,1,2),1,MATCH(INDEX(Dictionary!$B$3:$C$3,1,MATCH(Form_Responses[[#This Row],[77]],OFFSET(Dictionary!$A$3,MATCH(COLUMNS($AS$2:DQ10),Dictionary!$A$4:$A$93,0),1,1,2),0)),Dictionary!$AD$3:$AE$3,0)),"")</f>
        <v>R</v>
      </c>
      <c r="DR11" s="61" t="str">
        <f ca="1">IFERROR(INDEX(OFFSET(Dictionary!$AC$3,MATCH(COLUMNS($AS$2:DR10),Dictionary!$AC$4:$AC$93,0),1,1,2),1,MATCH(INDEX(Dictionary!$B$3:$C$3,1,MATCH(Form_Responses[[#This Row],[78]],OFFSET(Dictionary!$A$3,MATCH(COLUMNS($AS$2:DR10),Dictionary!$A$4:$A$93,0),1,1,2),0)),Dictionary!$AD$3:$AE$3,0)),"")</f>
        <v>E</v>
      </c>
      <c r="DS11" s="61" t="str">
        <f ca="1">IFERROR(INDEX(OFFSET(Dictionary!$AC$3,MATCH(COLUMNS($AS$2:DS10),Dictionary!$AC$4:$AC$93,0),1,1,2),1,MATCH(INDEX(Dictionary!$B$3:$C$3,1,MATCH(Form_Responses[[#This Row],[79]],OFFSET(Dictionary!$A$3,MATCH(COLUMNS($AS$2:DS10),Dictionary!$A$4:$A$93,0),1,1,2),0)),Dictionary!$AD$3:$AE$3,0)),"")</f>
        <v>N</v>
      </c>
      <c r="DT11" s="61" t="str">
        <f ca="1">IFERROR(INDEX(OFFSET(Dictionary!$AC$3,MATCH(COLUMNS($AS$2:DT10),Dictionary!$AC$4:$AC$93,0),1,1,2),1,MATCH(INDEX(Dictionary!$B$3:$C$3,1,MATCH(Form_Responses[[#This Row],[80]],OFFSET(Dictionary!$A$3,MATCH(COLUMNS($AS$2:DT10),Dictionary!$A$4:$A$93,0),1,1,2),0)),Dictionary!$AD$3:$AE$3,0)),"")</f>
        <v>W</v>
      </c>
      <c r="DU11" s="61" t="str">
        <f ca="1">IFERROR(INDEX(OFFSET(Dictionary!$AC$3,MATCH(COLUMNS($AS$2:DU10),Dictionary!$AC$4:$AC$93,0),1,1,2),1,MATCH(INDEX(Dictionary!$B$3:$C$3,1,MATCH(Form_Responses[[#This Row],[81]],OFFSET(Dictionary!$A$3,MATCH(COLUMNS($AS$2:DU10),Dictionary!$A$4:$A$93,0),1,1,2),0)),Dictionary!$AD$3:$AE$3,0)),"")</f>
        <v>G</v>
      </c>
      <c r="DV11" s="61" t="str">
        <f ca="1">IFERROR(INDEX(OFFSET(Dictionary!$AC$3,MATCH(COLUMNS($AS$2:DV10),Dictionary!$AC$4:$AC$93,0),1,1,2),1,MATCH(INDEX(Dictionary!$B$3:$C$3,1,MATCH(Form_Responses[[#This Row],[82]],OFFSET(Dictionary!$A$3,MATCH(COLUMNS($AS$2:DV10),Dictionary!$A$4:$A$93,0),1,1,2),0)),Dictionary!$AD$3:$AE$3,0)),"")</f>
        <v>L</v>
      </c>
      <c r="DW11" s="61" t="str">
        <f ca="1">IFERROR(INDEX(OFFSET(Dictionary!$AC$3,MATCH(COLUMNS($AS$2:DW10),Dictionary!$AC$4:$AC$93,0),1,1,2),1,MATCH(INDEX(Dictionary!$B$3:$C$3,1,MATCH(Form_Responses[[#This Row],[83]],OFFSET(Dictionary!$A$3,MATCH(COLUMNS($AS$2:DW10),Dictionary!$A$4:$A$93,0),1,1,2),0)),Dictionary!$AD$3:$AE$3,0)),"")</f>
        <v>T</v>
      </c>
      <c r="DX11" s="61" t="str">
        <f ca="1">IFERROR(INDEX(OFFSET(Dictionary!$AC$3,MATCH(COLUMNS($AS$2:DX10),Dictionary!$AC$4:$AC$93,0),1,1,2),1,MATCH(INDEX(Dictionary!$B$3:$C$3,1,MATCH(Form_Responses[[#This Row],[84]],OFFSET(Dictionary!$A$3,MATCH(COLUMNS($AS$2:DX10),Dictionary!$A$4:$A$93,0),1,1,2),0)),Dictionary!$AD$3:$AE$3,0)),"")</f>
        <v>T</v>
      </c>
      <c r="DY11" s="61" t="str">
        <f ca="1">IFERROR(INDEX(OFFSET(Dictionary!$AC$3,MATCH(COLUMNS($AS$2:DY10),Dictionary!$AC$4:$AC$93,0),1,1,2),1,MATCH(INDEX(Dictionary!$B$3:$C$3,1,MATCH(Form_Responses[[#This Row],[85]],OFFSET(Dictionary!$A$3,MATCH(COLUMNS($AS$2:DY10),Dictionary!$A$4:$A$93,0),1,1,2),0)),Dictionary!$AD$3:$AE$3,0)),"")</f>
        <v>S</v>
      </c>
      <c r="DZ11" s="61" t="str">
        <f ca="1">IFERROR(INDEX(OFFSET(Dictionary!$AC$3,MATCH(COLUMNS($AS$2:DZ10),Dictionary!$AC$4:$AC$93,0),1,1,2),1,MATCH(INDEX(Dictionary!$B$3:$C$3,1,MATCH(Form_Responses[[#This Row],[86]],OFFSET(Dictionary!$A$3,MATCH(COLUMNS($AS$2:DZ10),Dictionary!$A$4:$A$93,0),1,1,2),0)),Dictionary!$AD$3:$AE$3,0)),"")</f>
        <v>R</v>
      </c>
      <c r="EA11" s="61" t="str">
        <f ca="1">IFERROR(INDEX(OFFSET(Dictionary!$AC$3,MATCH(COLUMNS($AS$2:EA10),Dictionary!$AC$4:$AC$93,0),1,1,2),1,MATCH(INDEX(Dictionary!$B$3:$C$3,1,MATCH(Form_Responses[[#This Row],[87]],OFFSET(Dictionary!$A$3,MATCH(COLUMNS($AS$2:EA10),Dictionary!$A$4:$A$93,0),1,1,2),0)),Dictionary!$AD$3:$AE$3,0)),"")</f>
        <v>R</v>
      </c>
      <c r="EB11" s="61" t="str">
        <f ca="1">IFERROR(INDEX(OFFSET(Dictionary!$AC$3,MATCH(COLUMNS($AS$2:EB10),Dictionary!$AC$4:$AC$93,0),1,1,2),1,MATCH(INDEX(Dictionary!$B$3:$C$3,1,MATCH(Form_Responses[[#This Row],[88]],OFFSET(Dictionary!$A$3,MATCH(COLUMNS($AS$2:EB10),Dictionary!$A$4:$A$93,0),1,1,2),0)),Dictionary!$AD$3:$AE$3,0)),"")</f>
        <v>C</v>
      </c>
      <c r="EC11" s="61" t="str">
        <f ca="1">IFERROR(INDEX(OFFSET(Dictionary!$AC$3,MATCH(COLUMNS($AS$2:EC10),Dictionary!$AC$4:$AC$93,0),1,1,2),1,MATCH(INDEX(Dictionary!$B$3:$C$3,1,MATCH(Form_Responses[[#This Row],[89]],OFFSET(Dictionary!$A$3,MATCH(COLUMNS($AS$2:EC10),Dictionary!$A$4:$A$93,0),1,1,2),0)),Dictionary!$AD$3:$AE$3,0)),"")</f>
        <v>C</v>
      </c>
      <c r="ED11" s="61" t="str">
        <f ca="1">IFERROR(INDEX(OFFSET(Dictionary!$AC$3,MATCH(COLUMNS($AS$2:ED10),Dictionary!$AC$4:$AC$93,0),1,1,2),1,MATCH(INDEX(Dictionary!$B$3:$C$3,1,MATCH(Form_Responses[[#This Row],[90]],OFFSET(Dictionary!$A$3,MATCH(COLUMNS($AS$2:ED10),Dictionary!$A$4:$A$93,0),1,1,2),0)),Dictionary!$AD$3:$AE$3,0)),"")</f>
        <v>W</v>
      </c>
    </row>
    <row r="12" spans="1:134" ht="240" x14ac:dyDescent="0.25">
      <c r="A12" s="164">
        <v>10</v>
      </c>
      <c r="B12" s="61" t="s">
        <v>889</v>
      </c>
      <c r="C12" s="61" t="s">
        <v>864</v>
      </c>
      <c r="D12" s="59" t="s">
        <v>792</v>
      </c>
      <c r="E12" s="59" cm="1">
        <f t="array" aca="1" ref="E12" ca="1">COUNTIF(OFFSET($AS$2,MATCH(Data_Base_Response[[#This Row],[Nama]:[Nama]],Data_Base_Response[[Nama]:[Nama]],0),0,1,90),Data_Base_Response[[#Headers],[A]])</f>
        <v>0</v>
      </c>
      <c r="F12" s="59" cm="1">
        <f t="array" aca="1" ref="F12" ca="1">COUNTIF(OFFSET($AS$2,MATCH(Data_Base_Response[[#This Row],[Nama]:[Nama]],Data_Base_Response[[Nama]:[Nama]],0),0,1,90),Data_Base_Response[[#Headers],[N]])</f>
        <v>2</v>
      </c>
      <c r="G12" s="59" cm="1">
        <f t="array" aca="1" ref="G12" ca="1">COUNTIF(OFFSET($AS$2,MATCH(Data_Base_Response[[#This Row],[Nama]:[Nama]],Data_Base_Response[[Nama]:[Nama]],0),0,1,90),Data_Base_Response[[#Headers],[G]])</f>
        <v>7</v>
      </c>
      <c r="H12" s="59" cm="1">
        <f t="array" aca="1" ref="H12" ca="1">COUNTIF(OFFSET($AS$2,MATCH(Data_Base_Response[[#This Row],[Nama]:[Nama]],Data_Base_Response[[Nama]:[Nama]],0),0,1,90),Data_Base_Response[[#Headers],[C]])</f>
        <v>5</v>
      </c>
      <c r="I12" s="59" cm="1">
        <f t="array" aca="1" ref="I12" ca="1">COUNTIF(OFFSET($AS$2,MATCH(Data_Base_Response[[#This Row],[Nama]:[Nama]],Data_Base_Response[[Nama]:[Nama]],0),0,1,90),Data_Base_Response[[#Headers],[D]])</f>
        <v>6</v>
      </c>
      <c r="J12" s="59" cm="1">
        <f t="array" aca="1" ref="J12" ca="1">COUNTIF(OFFSET($AS$2,MATCH(Data_Base_Response[[#This Row],[Nama]:[Nama]],Data_Base_Response[[Nama]:[Nama]],0),0,1,90),Data_Base_Response[[#Headers],[R]])</f>
        <v>2</v>
      </c>
      <c r="K12" s="59" cm="1">
        <f t="array" aca="1" ref="K12" ca="1">COUNTIF(OFFSET($AS$2,MATCH(Data_Base_Response[[#This Row],[Nama]:[Nama]],Data_Base_Response[[Nama]:[Nama]],0),0,1,90),Data_Base_Response[[#Headers],[T]])</f>
        <v>4</v>
      </c>
      <c r="L12" s="59" cm="1">
        <f t="array" aca="1" ref="L12" ca="1">COUNTIF(OFFSET($AS$2,MATCH(Data_Base_Response[[#This Row],[Nama]:[Nama]],Data_Base_Response[[Nama]:[Nama]],0),0,1,90),Data_Base_Response[[#Headers],[V]])</f>
        <v>5</v>
      </c>
      <c r="M12" s="59" cm="1">
        <f t="array" aca="1" ref="M12" ca="1">COUNTIF(OFFSET($AS$2,MATCH(Data_Base_Response[[#This Row],[Nama]:[Nama]],Data_Base_Response[[Nama]:[Nama]],0),0,1,90),Data_Base_Response[[#Headers],[W]])</f>
        <v>8</v>
      </c>
      <c r="N12" s="59" cm="1">
        <f t="array" aca="1" ref="N12" ca="1">COUNTIF(OFFSET($AS$2,MATCH(Data_Base_Response[[#This Row],[Nama]:[Nama]],Data_Base_Response[[Nama]:[Nama]],0),0,1,90),Data_Base_Response[[#Headers],[F]])</f>
        <v>4</v>
      </c>
      <c r="O12" s="59" cm="1">
        <f t="array" aca="1" ref="O12" ca="1">COUNTIF(OFFSET($AS$2,MATCH(Data_Base_Response[[#This Row],[Nama]:[Nama]],Data_Base_Response[[Nama]:[Nama]],0),0,1,90),Data_Base_Response[[#Headers],[L]])</f>
        <v>5</v>
      </c>
      <c r="P12" s="59" cm="1">
        <f t="array" aca="1" ref="P12" ca="1">COUNTIF(OFFSET($AS$2,MATCH(Data_Base_Response[[#This Row],[Nama]:[Nama]],Data_Base_Response[[Nama]:[Nama]],0),0,1,90),Data_Base_Response[[#Headers],[P]])</f>
        <v>4</v>
      </c>
      <c r="Q12" s="59" cm="1">
        <f t="array" aca="1" ref="Q12" ca="1">COUNTIF(OFFSET($AS$2,MATCH(Data_Base_Response[[#This Row],[Nama]:[Nama]],Data_Base_Response[[Nama]:[Nama]],0),0,1,90),Data_Base_Response[[#Headers],[I]])</f>
        <v>3</v>
      </c>
      <c r="R12" s="59" cm="1">
        <f t="array" aca="1" ref="R12" ca="1">COUNTIF(OFFSET($AS$2,MATCH(Data_Base_Response[[#This Row],[Nama]:[Nama]],Data_Base_Response[[Nama]:[Nama]],0),0,1,90),Data_Base_Response[[#Headers],[S]])</f>
        <v>8</v>
      </c>
      <c r="S12" s="59" cm="1">
        <f t="array" aca="1" ref="S12" ca="1">COUNTIF(OFFSET($AS$2,MATCH(Data_Base_Response[[#This Row],[Nama]:[Nama]],Data_Base_Response[[Nama]:[Nama]],0),0,1,90),Data_Base_Response[[#Headers],[B]])</f>
        <v>6</v>
      </c>
      <c r="T12" s="59" cm="1">
        <f t="array" aca="1" ref="T12" ca="1">COUNTIF(OFFSET($AS$2,MATCH(Data_Base_Response[[#This Row],[Nama]:[Nama]],Data_Base_Response[[Nama]:[Nama]],0),0,1,90),Data_Base_Response[[#Headers],[O]])</f>
        <v>6</v>
      </c>
      <c r="U12" s="59" cm="1">
        <f t="array" aca="1" ref="U12" ca="1">COUNTIF(OFFSET($AS$2,MATCH(Data_Base_Response[[#This Row],[Nama]:[Nama]],Data_Base_Response[[Nama]:[Nama]],0),0,1,90),Data_Base_Response[[#Headers],[X]])</f>
        <v>5</v>
      </c>
      <c r="V12" s="59" cm="1">
        <f t="array" aca="1" ref="V12" ca="1">COUNTIF(OFFSET($AS$2,MATCH(Data_Base_Response[[#This Row],[Nama]:[Nama]],Data_Base_Response[[Nama]:[Nama]],0),0,1,90),Data_Base_Response[[#Headers],[E]])</f>
        <v>0</v>
      </c>
      <c r="W12" s="59" cm="1">
        <f t="array" aca="1" ref="W12" ca="1">COUNTIF(OFFSET($AS$2,MATCH(Data_Base_Response[[#This Row],[Nama]:[Nama]],Data_Base_Response[[Nama]:[Nama]],0),0,1,90),Data_Base_Response[[#Headers],[K]])</f>
        <v>3</v>
      </c>
      <c r="X12" s="59" cm="1">
        <f t="array" aca="1" ref="X12" ca="1">COUNTIF(OFFSET($AS$2,MATCH(Data_Base_Response[[#This Row],[Nama]:[Nama]],Data_Base_Response[[Nama]:[Nama]],0),0,1,90),Data_Base_Response[[#Headers],[Z]])</f>
        <v>7</v>
      </c>
      <c r="Y12"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1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2"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2" s="60" t="str">
        <f ca="1">INDEX(OFFSET(Dictionary!$AJ$3,MATCH(I$2,Dictionary!$AG$4:$AG$84,0),0,COUNTIF(Dictionary!$AG$4:$AG$84,I$2),1),MATCH(Data_Base_Response[[#This Row],[D]],OFFSET(Dictionary!$AH$3,MATCH(I$2,Dictionary!$AG$4:$AG$84,0),0,COUNTIF(Dictionary!$AG$4:$AG$84,I$2),1),1))</f>
        <v xml:space="preserve">Tertarik untuk menangani sendiri detail   </v>
      </c>
      <c r="AD12"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2"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2" s="60" t="str">
        <f ca="1">INDEX(OFFSET(Dictionary!$AJ$3,MATCH(N$2,Dictionary!$AG$4:$AG$84,0),0,COUNTIF(Dictionary!$AG$4:$AG$84,N$2),1),MATCH(Data_Base_Response[[#This Row],[F]],OFFSET(Dictionary!$AH$3,MATCH(N$2,Dictionary!$AG$4:$AG$84,0),0,COUNTIF(Dictionary!$AG$4:$AG$84,N$2),1),1))</f>
        <v xml:space="preserve">Loyal pada Perusahaan   </v>
      </c>
      <c r="AI12"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2"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2" s="60" t="str">
        <f ca="1">INDEX(OFFSET(Dictionary!$AJ$3,MATCH(Q$2,Dictionary!$AG$4:$AG$84,0),0,COUNTIF(Dictionary!$AG$4:$AG$84,Q$2),1),MATCH(Data_Base_Response[[#This Row],[I]],OFFSET(Dictionary!$AH$3,MATCH(Q$2,Dictionary!$AG$4:$AG$84,0),0,COUNTIF(Dictionary!$AG$4:$AG$84,Q$2),1),1))</f>
        <v xml:space="preserve">Enggan mengambil keputusan   </v>
      </c>
      <c r="AL12"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2"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2"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2"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2"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2" s="61" t="str">
        <f ca="1">IFERROR(INDEX(OFFSET(Dictionary!$AC$3,MATCH(COLUMNS($AS$2:AS11),Dictionary!$AC$4:$AC$93,0),1,1,2),1,MATCH(INDEX(Dictionary!$B$3:$C$3,1,MATCH(Form_Responses[[#This Row],[1]],OFFSET(Dictionary!$A$3,MATCH(COLUMNS($AS$2:AS11),Dictionary!$A$4:$A$93,0),1,1,2),0)),Dictionary!$AD$3:$AE$3,0)),"")</f>
        <v>G</v>
      </c>
      <c r="AT12" s="61" t="str">
        <f ca="1">IFERROR(INDEX(OFFSET(Dictionary!$AC$3,MATCH(COLUMNS($AS$2:AT$2),Dictionary!$AC$4:$AC$93,0),1,1,2),1,MATCH(INDEX(Dictionary!$B$3:$C$3,1,MATCH(Form_Responses[[#This Row],[2]],OFFSET(Dictionary!$A$3,MATCH(COLUMNS($AS$2:AT11),Dictionary!$A$4:$A$93,0),1,1,2),0)),Dictionary!$AD$3:$AE$3,0)),"")</f>
        <v>N</v>
      </c>
      <c r="AU12" s="61" t="str">
        <f ca="1">IFERROR(INDEX(OFFSET(Dictionary!$AC$3,MATCH(COLUMNS($AS$2:AU11),Dictionary!$AC$4:$AC$93,0),1,1,2),1,MATCH(INDEX(Dictionary!$B$3:$C$3,1,MATCH(Form_Responses[[#This Row],[3]],OFFSET(Dictionary!$A$3,MATCH(COLUMNS($AS$2:AU11),Dictionary!$A$4:$A$93,0),1,1,2),0)),Dictionary!$AD$3:$AE$3,0)),"")</f>
        <v>P</v>
      </c>
      <c r="AV12" s="61" t="str">
        <f ca="1">IFERROR(INDEX(OFFSET(Dictionary!$AC$3,MATCH(COLUMNS($AS$2:AV11),Dictionary!$AC$4:$AC$93,0),1,1,2),1,MATCH(INDEX(Dictionary!$B$3:$C$3,1,MATCH(Form_Responses[[#This Row],[4]],OFFSET(Dictionary!$A$3,MATCH(COLUMNS($AS$2:AV11),Dictionary!$A$4:$A$93,0),1,1,2),0)),Dictionary!$AD$3:$AE$3,0)),"")</f>
        <v>P</v>
      </c>
      <c r="AW12" s="61" t="str">
        <f ca="1">IFERROR(INDEX(OFFSET(Dictionary!$AC$3,MATCH(COLUMNS($AS$2:AW11),Dictionary!$AC$4:$AC$93,0),1,1,2),1,MATCH(INDEX(Dictionary!$B$3:$C$3,1,MATCH(Form_Responses[[#This Row],[5]],OFFSET(Dictionary!$A$3,MATCH(COLUMNS($AS$2:AW11),Dictionary!$A$4:$A$93,0),1,1,2),0)),Dictionary!$AD$3:$AE$3,0)),"")</f>
        <v>B</v>
      </c>
      <c r="AX12" s="61" t="str">
        <f ca="1">IFERROR(INDEX(OFFSET(Dictionary!$AC$3,MATCH(COLUMNS($AS$2:AX11),Dictionary!$AC$4:$AC$93,0),1,1,2),1,MATCH(INDEX(Dictionary!$B$3:$C$3,1,MATCH(Form_Responses[[#This Row],[6]],OFFSET(Dictionary!$A$3,MATCH(COLUMNS($AS$2:AX11),Dictionary!$A$4:$A$93,0),1,1,2),0)),Dictionary!$AD$3:$AE$3,0)),"")</f>
        <v>B</v>
      </c>
      <c r="AY12" s="61" t="str">
        <f ca="1">IFERROR(INDEX(OFFSET(Dictionary!$AC$3,MATCH(COLUMNS($AS$2:AY11),Dictionary!$AC$4:$AC$93,0),1,1,2),1,MATCH(INDEX(Dictionary!$B$3:$C$3,1,MATCH(Form_Responses[[#This Row],[7]],OFFSET(Dictionary!$A$3,MATCH(COLUMNS($AS$2:AY11),Dictionary!$A$4:$A$93,0),1,1,2),0)),Dictionary!$AD$3:$AE$3,0)),"")</f>
        <v>O</v>
      </c>
      <c r="AZ12" s="61" t="str">
        <f ca="1">IFERROR(INDEX(OFFSET(Dictionary!$AC$3,MATCH(COLUMNS($AS$2:AZ$2),Dictionary!$AC$4:$AC$93,0),1,1,2),1,MATCH(INDEX(Dictionary!$B$3:$C$3,1,MATCH(Form_Responses[[#This Row],[8]],OFFSET(Dictionary!$A$3,MATCH(COLUMNS($AS$2:AZ11),Dictionary!$A$4:$A$93,0),1,1,2),0)),Dictionary!$AD$3:$AE$3,0)),"")</f>
        <v>Z</v>
      </c>
      <c r="BA12" s="61" t="str">
        <f ca="1">IFERROR(INDEX(OFFSET(Dictionary!$AC$3,MATCH(COLUMNS($AS$2:BA11),Dictionary!$AC$4:$AC$93,0),1,1,2),1,MATCH(INDEX(Dictionary!$B$3:$C$3,1,MATCH(Form_Responses[[#This Row],[9]],OFFSET(Dictionary!$A$3,MATCH(COLUMNS($AS$2:BA11),Dictionary!$A$4:$A$93,0),1,1,2),0)),Dictionary!$AD$3:$AE$3,0)),"")</f>
        <v>K</v>
      </c>
      <c r="BB12" s="61" t="str">
        <f ca="1">IFERROR(INDEX(OFFSET(Dictionary!$AC$3,MATCH(COLUMNS($AS$2:BB11),Dictionary!$AC$4:$AC$93,0),1,1,2),1,MATCH(INDEX(Dictionary!$B$3:$C$3,1,MATCH(Form_Responses[[#This Row],[10]],OFFSET(Dictionary!$A$3,MATCH(COLUMNS($AS$2:BB11),Dictionary!$A$4:$A$93,0),1,1,2),0)),Dictionary!$AD$3:$AE$3,0)),"")</f>
        <v>W</v>
      </c>
      <c r="BC12" s="61" t="str">
        <f ca="1">IFERROR(INDEX(OFFSET(Dictionary!$AC$3,MATCH(COLUMNS($AS$2:BC11),Dictionary!$AC$4:$AC$93,0),1,1,2),1,MATCH(INDEX(Dictionary!$B$3:$C$3,1,MATCH(Form_Responses[[#This Row],[11]],OFFSET(Dictionary!$A$3,MATCH(COLUMNS($AS$2:BC11),Dictionary!$A$4:$A$93,0),1,1,2),0)),Dictionary!$AD$3:$AE$3,0)),"")</f>
        <v>C</v>
      </c>
      <c r="BD12" s="61" t="str">
        <f ca="1">IFERROR(INDEX(OFFSET(Dictionary!$AC$3,MATCH(COLUMNS($AS$2:BD11),Dictionary!$AC$4:$AC$93,0),1,1,2),1,MATCH(INDEX(Dictionary!$B$3:$C$3,1,MATCH(Form_Responses[[#This Row],[12]],OFFSET(Dictionary!$A$3,MATCH(COLUMNS($AS$2:BD11),Dictionary!$A$4:$A$93,0),1,1,2),0)),Dictionary!$AD$3:$AE$3,0)),"")</f>
        <v>L</v>
      </c>
      <c r="BE12" s="61" t="str">
        <f ca="1">IFERROR(INDEX(OFFSET(Dictionary!$AC$3,MATCH(COLUMNS($AS$2:BE11),Dictionary!$AC$4:$AC$93,0),1,1,2),1,MATCH(INDEX(Dictionary!$B$3:$C$3,1,MATCH(Form_Responses[[#This Row],[13]],OFFSET(Dictionary!$A$3,MATCH(COLUMNS($AS$2:BE11),Dictionary!$A$4:$A$93,0),1,1,2),0)),Dictionary!$AD$3:$AE$3,0)),"")</f>
        <v>N</v>
      </c>
      <c r="BF12" s="61" t="str">
        <f ca="1">IFERROR(INDEX(OFFSET(Dictionary!$AC$3,MATCH(COLUMNS($AS$2:BF11),Dictionary!$AC$4:$AC$93,0),1,1,2),1,MATCH(INDEX(Dictionary!$B$3:$C$3,1,MATCH(Form_Responses[[#This Row],[14]],OFFSET(Dictionary!$A$3,MATCH(COLUMNS($AS$2:BF11),Dictionary!$A$4:$A$93,0),1,1,2),0)),Dictionary!$AD$3:$AE$3,0)),"")</f>
        <v>X</v>
      </c>
      <c r="BG12" s="61" t="str">
        <f ca="1">IFERROR(INDEX(OFFSET(Dictionary!$AC$3,MATCH(COLUMNS($AS$2:BG11),Dictionary!$AC$4:$AC$93,0),1,1,2),1,MATCH(INDEX(Dictionary!$B$3:$C$3,1,MATCH(Form_Responses[[#This Row],[15]],OFFSET(Dictionary!$A$3,MATCH(COLUMNS($AS$2:BG11),Dictionary!$A$4:$A$93,0),1,1,2),0)),Dictionary!$AD$3:$AE$3,0)),"")</f>
        <v>P</v>
      </c>
      <c r="BH12" s="61" t="str">
        <f ca="1">IFERROR(INDEX(OFFSET(Dictionary!$AC$3,MATCH(COLUMNS($AS$2:BH11),Dictionary!$AC$4:$AC$93,0),1,1,2),1,MATCH(INDEX(Dictionary!$B$3:$C$3,1,MATCH(Form_Responses[[#This Row],[16]],OFFSET(Dictionary!$A$3,MATCH(COLUMNS($AS$2:BH11),Dictionary!$A$4:$A$93,0),1,1,2),0)),Dictionary!$AD$3:$AE$3,0)),"")</f>
        <v>X</v>
      </c>
      <c r="BI12" s="61" t="str">
        <f ca="1">IFERROR(INDEX(OFFSET(Dictionary!$AC$3,MATCH(COLUMNS($AS$2:BI11),Dictionary!$AC$4:$AC$93,0),1,1,2),1,MATCH(INDEX(Dictionary!$B$3:$C$3,1,MATCH(Form_Responses[[#This Row],[17]],OFFSET(Dictionary!$A$3,MATCH(COLUMNS($AS$2:BI11),Dictionary!$A$4:$A$93,0),1,1,2),0)),Dictionary!$AD$3:$AE$3,0)),"")</f>
        <v>Z</v>
      </c>
      <c r="BJ12" s="61" t="str">
        <f ca="1">IFERROR(INDEX(OFFSET(Dictionary!$AC$3,MATCH(COLUMNS($AS$2:BJ11),Dictionary!$AC$4:$AC$93,0),1,1,2),1,MATCH(INDEX(Dictionary!$B$3:$C$3,1,MATCH(Form_Responses[[#This Row],[18]],OFFSET(Dictionary!$A$3,MATCH(COLUMNS($AS$2:BJ11),Dictionary!$A$4:$A$93,0),1,1,2),0)),Dictionary!$AD$3:$AE$3,0)),"")</f>
        <v>O</v>
      </c>
      <c r="BK12" s="61" t="str">
        <f ca="1">IFERROR(INDEX(OFFSET(Dictionary!$AC$3,MATCH(COLUMNS($AS$2:BK11),Dictionary!$AC$4:$AC$93,0),1,1,2),1,MATCH(INDEX(Dictionary!$B$3:$C$3,1,MATCH(Form_Responses[[#This Row],[19]],OFFSET(Dictionary!$A$3,MATCH(COLUMNS($AS$2:BK11),Dictionary!$A$4:$A$93,0),1,1,2),0)),Dictionary!$AD$3:$AE$3,0)),"")</f>
        <v>Z</v>
      </c>
      <c r="BL12" s="61" t="str">
        <f ca="1">IFERROR(INDEX(OFFSET(Dictionary!$AC$3,MATCH(COLUMNS($AS$2:BL11),Dictionary!$AC$4:$AC$93,0),1,1,2),1,MATCH(INDEX(Dictionary!$B$3:$C$3,1,MATCH(Form_Responses[[#This Row],[20]],OFFSET(Dictionary!$A$3,MATCH(COLUMNS($AS$2:BL11),Dictionary!$A$4:$A$93,0),1,1,2),0)),Dictionary!$AD$3:$AE$3,0)),"")</f>
        <v>W</v>
      </c>
      <c r="BM12" s="61" t="str">
        <f ca="1">IFERROR(INDEX(OFFSET(Dictionary!$AC$3,MATCH(COLUMNS($AS$2:BM11),Dictionary!$AC$4:$AC$93,0),1,1,2),1,MATCH(INDEX(Dictionary!$B$3:$C$3,1,MATCH(Form_Responses[[#This Row],[21]],OFFSET(Dictionary!$A$3,MATCH(COLUMNS($AS$2:BM11),Dictionary!$A$4:$A$93,0),1,1,2),0)),Dictionary!$AD$3:$AE$3,0)),"")</f>
        <v>D</v>
      </c>
      <c r="BN12" s="61" t="str">
        <f ca="1">IFERROR(INDEX(OFFSET(Dictionary!$AC$3,MATCH(COLUMNS($AS$2:BN11),Dictionary!$AC$4:$AC$93,0),1,1,2),1,MATCH(INDEX(Dictionary!$B$3:$C$3,1,MATCH(Form_Responses[[#This Row],[22]],OFFSET(Dictionary!$A$3,MATCH(COLUMNS($AS$2:BN11),Dictionary!$A$4:$A$93,0),1,1,2),0)),Dictionary!$AD$3:$AE$3,0)),"")</f>
        <v>C</v>
      </c>
      <c r="BO12" s="61" t="str">
        <f ca="1">IFERROR(INDEX(OFFSET(Dictionary!$AC$3,MATCH(COLUMNS($AS$2:BO11),Dictionary!$AC$4:$AC$93,0),1,1,2),1,MATCH(INDEX(Dictionary!$B$3:$C$3,1,MATCH(Form_Responses[[#This Row],[23]],OFFSET(Dictionary!$A$3,MATCH(COLUMNS($AS$2:BO11),Dictionary!$A$4:$A$93,0),1,1,2),0)),Dictionary!$AD$3:$AE$3,0)),"")</f>
        <v>I</v>
      </c>
      <c r="BP12" s="61" t="str">
        <f ca="1">IFERROR(INDEX(OFFSET(Dictionary!$AC$3,MATCH(COLUMNS($AS$2:BP11),Dictionary!$AC$4:$AC$93,0),1,1,2),1,MATCH(INDEX(Dictionary!$B$3:$C$3,1,MATCH(Form_Responses[[#This Row],[24]],OFFSET(Dictionary!$A$3,MATCH(COLUMNS($AS$2:BP11),Dictionary!$A$4:$A$93,0),1,1,2),0)),Dictionary!$AD$3:$AE$3,0)),"")</f>
        <v>X</v>
      </c>
      <c r="BQ12" s="61" t="str">
        <f ca="1">IFERROR(INDEX(OFFSET(Dictionary!$AC$3,MATCH(COLUMNS($AS$2:BQ11),Dictionary!$AC$4:$AC$93,0),1,1,2),1,MATCH(INDEX(Dictionary!$B$3:$C$3,1,MATCH(Form_Responses[[#This Row],[25]],OFFSET(Dictionary!$A$3,MATCH(COLUMNS($AS$2:BQ11),Dictionary!$A$4:$A$93,0),1,1,2),0)),Dictionary!$AD$3:$AE$3,0)),"")</f>
        <v>B</v>
      </c>
      <c r="BR12" s="61" t="str">
        <f ca="1">IFERROR(INDEX(OFFSET(Dictionary!$AC$3,MATCH(COLUMNS($AS$2:BR11),Dictionary!$AC$4:$AC$93,0),1,1,2),1,MATCH(INDEX(Dictionary!$B$3:$C$3,1,MATCH(Form_Responses[[#This Row],[26]],OFFSET(Dictionary!$A$3,MATCH(COLUMNS($AS$2:BR11),Dictionary!$A$4:$A$93,0),1,1,2),0)),Dictionary!$AD$3:$AE$3,0)),"")</f>
        <v>O</v>
      </c>
      <c r="BS12" s="61" t="str">
        <f ca="1">IFERROR(INDEX(OFFSET(Dictionary!$AC$3,MATCH(COLUMNS($AS$2:BS11),Dictionary!$AC$4:$AC$93,0),1,1,2),1,MATCH(INDEX(Dictionary!$B$3:$C$3,1,MATCH(Form_Responses[[#This Row],[27]],OFFSET(Dictionary!$A$3,MATCH(COLUMNS($AS$2:BS11),Dictionary!$A$4:$A$93,0),1,1,2),0)),Dictionary!$AD$3:$AE$3,0)),"")</f>
        <v>Z</v>
      </c>
      <c r="BT12" s="61" t="str">
        <f ca="1">IFERROR(INDEX(OFFSET(Dictionary!$AC$3,MATCH(COLUMNS($AS$2:BT11),Dictionary!$AC$4:$AC$93,0),1,1,2),1,MATCH(INDEX(Dictionary!$B$3:$C$3,1,MATCH(Form_Responses[[#This Row],[28]],OFFSET(Dictionary!$A$3,MATCH(COLUMNS($AS$2:BT11),Dictionary!$A$4:$A$93,0),1,1,2),0)),Dictionary!$AD$3:$AE$3,0)),"")</f>
        <v>B</v>
      </c>
      <c r="BU12" s="61" t="str">
        <f ca="1">IFERROR(INDEX(OFFSET(Dictionary!$AC$3,MATCH(COLUMNS($AS$2:BU11),Dictionary!$AC$4:$AC$93,0),1,1,2),1,MATCH(INDEX(Dictionary!$B$3:$C$3,1,MATCH(Form_Responses[[#This Row],[29]],OFFSET(Dictionary!$A$3,MATCH(COLUMNS($AS$2:BU11),Dictionary!$A$4:$A$93,0),1,1,2),0)),Dictionary!$AD$3:$AE$3,0)),"")</f>
        <v>O</v>
      </c>
      <c r="BV12" s="61" t="str">
        <f ca="1">IFERROR(INDEX(OFFSET(Dictionary!$AC$3,MATCH(COLUMNS($AS$2:BV11),Dictionary!$AC$4:$AC$93,0),1,1,2),1,MATCH(INDEX(Dictionary!$B$3:$C$3,1,MATCH(Form_Responses[[#This Row],[30]],OFFSET(Dictionary!$A$3,MATCH(COLUMNS($AS$2:BV11),Dictionary!$A$4:$A$93,0),1,1,2),0)),Dictionary!$AD$3:$AE$3,0)),"")</f>
        <v>W</v>
      </c>
      <c r="BW12" s="61" t="str">
        <f ca="1">IFERROR(INDEX(OFFSET(Dictionary!$AC$3,MATCH(COLUMNS($AS$2:BW11),Dictionary!$AC$4:$AC$93,0),1,1,2),1,MATCH(INDEX(Dictionary!$B$3:$C$3,1,MATCH(Form_Responses[[#This Row],[31]],OFFSET(Dictionary!$A$3,MATCH(COLUMNS($AS$2:BW11),Dictionary!$A$4:$A$93,0),1,1,2),0)),Dictionary!$AD$3:$AE$3,0)),"")</f>
        <v>G</v>
      </c>
      <c r="BX12" s="61" t="str">
        <f ca="1">IFERROR(INDEX(OFFSET(Dictionary!$AC$3,MATCH(COLUMNS($AS$2:BX11),Dictionary!$AC$4:$AC$93,0),1,1,2),1,MATCH(INDEX(Dictionary!$B$3:$C$3,1,MATCH(Form_Responses[[#This Row],[32]],OFFSET(Dictionary!$A$3,MATCH(COLUMNS($AS$2:BX11),Dictionary!$A$4:$A$93,0),1,1,2),0)),Dictionary!$AD$3:$AE$3,0)),"")</f>
        <v>D</v>
      </c>
      <c r="BY12" s="61" t="str">
        <f ca="1">IFERROR(INDEX(OFFSET(Dictionary!$AC$3,MATCH(COLUMNS($AS$2:BY11),Dictionary!$AC$4:$AC$93,0),1,1,2),1,MATCH(INDEX(Dictionary!$B$3:$C$3,1,MATCH(Form_Responses[[#This Row],[33]],OFFSET(Dictionary!$A$3,MATCH(COLUMNS($AS$2:BY11),Dictionary!$A$4:$A$93,0),1,1,2),0)),Dictionary!$AD$3:$AE$3,0)),"")</f>
        <v>C</v>
      </c>
      <c r="BZ12" s="61" t="str">
        <f ca="1">IFERROR(INDEX(OFFSET(Dictionary!$AC$3,MATCH(COLUMNS($AS$2:BZ11),Dictionary!$AC$4:$AC$93,0),1,1,2),1,MATCH(INDEX(Dictionary!$B$3:$C$3,1,MATCH(Form_Responses[[#This Row],[34]],OFFSET(Dictionary!$A$3,MATCH(COLUMNS($AS$2:BZ11),Dictionary!$A$4:$A$93,0),1,1,2),0)),Dictionary!$AD$3:$AE$3,0)),"")</f>
        <v>T</v>
      </c>
      <c r="CA12" s="61" t="str">
        <f ca="1">IFERROR(INDEX(OFFSET(Dictionary!$AC$3,MATCH(COLUMNS($AS$2:CA11),Dictionary!$AC$4:$AC$93,0),1,1,2),1,MATCH(INDEX(Dictionary!$B$3:$C$3,1,MATCH(Form_Responses[[#This Row],[35]],OFFSET(Dictionary!$A$3,MATCH(COLUMNS($AS$2:CA11),Dictionary!$A$4:$A$93,0),1,1,2),0)),Dictionary!$AD$3:$AE$3,0)),"")</f>
        <v>B</v>
      </c>
      <c r="CB12" s="61" t="str">
        <f ca="1">IFERROR(INDEX(OFFSET(Dictionary!$AC$3,MATCH(COLUMNS($AS$2:CB11),Dictionary!$AC$4:$AC$93,0),1,1,2),1,MATCH(INDEX(Dictionary!$B$3:$C$3,1,MATCH(Form_Responses[[#This Row],[36]],OFFSET(Dictionary!$A$3,MATCH(COLUMNS($AS$2:CB11),Dictionary!$A$4:$A$93,0),1,1,2),0)),Dictionary!$AD$3:$AE$3,0)),"")</f>
        <v>O</v>
      </c>
      <c r="CC12" s="61" t="str">
        <f ca="1">IFERROR(INDEX(OFFSET(Dictionary!$AC$3,MATCH(COLUMNS($AS$2:CC11),Dictionary!$AC$4:$AC$93,0),1,1,2),1,MATCH(INDEX(Dictionary!$B$3:$C$3,1,MATCH(Form_Responses[[#This Row],[37]],OFFSET(Dictionary!$A$3,MATCH(COLUMNS($AS$2:CC11),Dictionary!$A$4:$A$93,0),1,1,2),0)),Dictionary!$AD$3:$AE$3,0)),"")</f>
        <v>Z</v>
      </c>
      <c r="CD12" s="61" t="str">
        <f ca="1">IFERROR(INDEX(OFFSET(Dictionary!$AC$3,MATCH(COLUMNS($AS$2:CD11),Dictionary!$AC$4:$AC$93,0),1,1,2),1,MATCH(INDEX(Dictionary!$B$3:$C$3,1,MATCH(Form_Responses[[#This Row],[38]],OFFSET(Dictionary!$A$3,MATCH(COLUMNS($AS$2:CD11),Dictionary!$A$4:$A$93,0),1,1,2),0)),Dictionary!$AD$3:$AE$3,0)),"")</f>
        <v>X</v>
      </c>
      <c r="CE12" s="61" t="str">
        <f ca="1">IFERROR(INDEX(OFFSET(Dictionary!$AC$3,MATCH(COLUMNS($AS$2:CE11),Dictionary!$AC$4:$AC$93,0),1,1,2),1,MATCH(INDEX(Dictionary!$B$3:$C$3,1,MATCH(Form_Responses[[#This Row],[39]],OFFSET(Dictionary!$A$3,MATCH(COLUMNS($AS$2:CE11),Dictionary!$A$4:$A$93,0),1,1,2),0)),Dictionary!$AD$3:$AE$3,0)),"")</f>
        <v>B</v>
      </c>
      <c r="CF12" s="61" t="str">
        <f ca="1">IFERROR(INDEX(OFFSET(Dictionary!$AC$3,MATCH(COLUMNS($AS$2:CF11),Dictionary!$AC$4:$AC$93,0),1,1,2),1,MATCH(INDEX(Dictionary!$B$3:$C$3,1,MATCH(Form_Responses[[#This Row],[40]],OFFSET(Dictionary!$A$3,MATCH(COLUMNS($AS$2:CF11),Dictionary!$A$4:$A$93,0),1,1,2),0)),Dictionary!$AD$3:$AE$3,0)),"")</f>
        <v>W</v>
      </c>
      <c r="CG12" s="61" t="str">
        <f ca="1">IFERROR(INDEX(OFFSET(Dictionary!$AC$3,MATCH(COLUMNS($AS$2:CG11),Dictionary!$AC$4:$AC$93,0),1,1,2),1,MATCH(INDEX(Dictionary!$B$3:$C$3,1,MATCH(Form_Responses[[#This Row],[41]],OFFSET(Dictionary!$A$3,MATCH(COLUMNS($AS$2:CG11),Dictionary!$A$4:$A$93,0),1,1,2),0)),Dictionary!$AD$3:$AE$3,0)),"")</f>
        <v>G</v>
      </c>
      <c r="CH12" s="61" t="str">
        <f ca="1">IFERROR(INDEX(OFFSET(Dictionary!$AC$3,MATCH(COLUMNS($AS$2:CH11),Dictionary!$AC$4:$AC$93,0),1,1,2),1,MATCH(INDEX(Dictionary!$B$3:$C$3,1,MATCH(Form_Responses[[#This Row],[42]],OFFSET(Dictionary!$A$3,MATCH(COLUMNS($AS$2:CH11),Dictionary!$A$4:$A$93,0),1,1,2),0)),Dictionary!$AD$3:$AE$3,0)),"")</f>
        <v>L</v>
      </c>
      <c r="CI12" s="61" t="str">
        <f ca="1">IFERROR(INDEX(OFFSET(Dictionary!$AC$3,MATCH(COLUMNS($AS$2:CI11),Dictionary!$AC$4:$AC$93,0),1,1,2),1,MATCH(INDEX(Dictionary!$B$3:$C$3,1,MATCH(Form_Responses[[#This Row],[43]],OFFSET(Dictionary!$A$3,MATCH(COLUMNS($AS$2:CI11),Dictionary!$A$4:$A$93,0),1,1,2),0)),Dictionary!$AD$3:$AE$3,0)),"")</f>
        <v>D</v>
      </c>
      <c r="CJ12" s="61" t="str">
        <f ca="1">IFERROR(INDEX(OFFSET(Dictionary!$AC$3,MATCH(COLUMNS($AS$2:CJ11),Dictionary!$AC$4:$AC$93,0),1,1,2),1,MATCH(INDEX(Dictionary!$B$3:$C$3,1,MATCH(Form_Responses[[#This Row],[44]],OFFSET(Dictionary!$A$3,MATCH(COLUMNS($AS$2:CJ11),Dictionary!$A$4:$A$93,0),1,1,2),0)),Dictionary!$AD$3:$AE$3,0)),"")</f>
        <v>T</v>
      </c>
      <c r="CK12" s="61" t="str">
        <f ca="1">IFERROR(INDEX(OFFSET(Dictionary!$AC$3,MATCH(COLUMNS($AS$2:CK11),Dictionary!$AC$4:$AC$93,0),1,1,2),1,MATCH(INDEX(Dictionary!$B$3:$C$3,1,MATCH(Form_Responses[[#This Row],[45]],OFFSET(Dictionary!$A$3,MATCH(COLUMNS($AS$2:CK11),Dictionary!$A$4:$A$93,0),1,1,2),0)),Dictionary!$AD$3:$AE$3,0)),"")</f>
        <v>V</v>
      </c>
      <c r="CL12" s="61" t="str">
        <f ca="1">IFERROR(INDEX(OFFSET(Dictionary!$AC$3,MATCH(COLUMNS($AS$2:CL11),Dictionary!$AC$4:$AC$93,0),1,1,2),1,MATCH(INDEX(Dictionary!$B$3:$C$3,1,MATCH(Form_Responses[[#This Row],[46]],OFFSET(Dictionary!$A$3,MATCH(COLUMNS($AS$2:CL11),Dictionary!$A$4:$A$93,0),1,1,2),0)),Dictionary!$AD$3:$AE$3,0)),"")</f>
        <v>O</v>
      </c>
      <c r="CM12" s="61" t="str">
        <f ca="1">IFERROR(INDEX(OFFSET(Dictionary!$AC$3,MATCH(COLUMNS($AS$2:CM11),Dictionary!$AC$4:$AC$93,0),1,1,2),1,MATCH(INDEX(Dictionary!$B$3:$C$3,1,MATCH(Form_Responses[[#This Row],[47]],OFFSET(Dictionary!$A$3,MATCH(COLUMNS($AS$2:CM11),Dictionary!$A$4:$A$93,0),1,1,2),0)),Dictionary!$AD$3:$AE$3,0)),"")</f>
        <v>Z</v>
      </c>
      <c r="CN12" s="61" t="str">
        <f ca="1">IFERROR(INDEX(OFFSET(Dictionary!$AC$3,MATCH(COLUMNS($AS$2:CN11),Dictionary!$AC$4:$AC$93,0),1,1,2),1,MATCH(INDEX(Dictionary!$B$3:$C$3,1,MATCH(Form_Responses[[#This Row],[48]],OFFSET(Dictionary!$A$3,MATCH(COLUMNS($AS$2:CN11),Dictionary!$A$4:$A$93,0),1,1,2),0)),Dictionary!$AD$3:$AE$3,0)),"")</f>
        <v>P</v>
      </c>
      <c r="CO12" s="61" t="str">
        <f ca="1">IFERROR(INDEX(OFFSET(Dictionary!$AC$3,MATCH(COLUMNS($AS$2:CO11),Dictionary!$AC$4:$AC$93,0),1,1,2),1,MATCH(INDEX(Dictionary!$B$3:$C$3,1,MATCH(Form_Responses[[#This Row],[49]],OFFSET(Dictionary!$A$3,MATCH(COLUMNS($AS$2:CO11),Dictionary!$A$4:$A$93,0),1,1,2),0)),Dictionary!$AD$3:$AE$3,0)),"")</f>
        <v>F</v>
      </c>
      <c r="CP12" s="61" t="str">
        <f ca="1">IFERROR(INDEX(OFFSET(Dictionary!$AC$3,MATCH(COLUMNS($AS$2:CP11),Dictionary!$AC$4:$AC$93,0),1,1,2),1,MATCH(INDEX(Dictionary!$B$3:$C$3,1,MATCH(Form_Responses[[#This Row],[50]],OFFSET(Dictionary!$A$3,MATCH(COLUMNS($AS$2:CP11),Dictionary!$A$4:$A$93,0),1,1,2),0)),Dictionary!$AD$3:$AE$3,0)),"")</f>
        <v>W</v>
      </c>
      <c r="CQ12" s="61" t="str">
        <f ca="1">IFERROR(INDEX(OFFSET(Dictionary!$AC$3,MATCH(COLUMNS($AS$2:CQ11),Dictionary!$AC$4:$AC$93,0),1,1,2),1,MATCH(INDEX(Dictionary!$B$3:$C$3,1,MATCH(Form_Responses[[#This Row],[51]],OFFSET(Dictionary!$A$3,MATCH(COLUMNS($AS$2:CQ11),Dictionary!$A$4:$A$93,0),1,1,2),0)),Dictionary!$AD$3:$AE$3,0)),"")</f>
        <v>G</v>
      </c>
      <c r="CR12" s="61" t="str">
        <f ca="1">IFERROR(INDEX(OFFSET(Dictionary!$AC$3,MATCH(COLUMNS($AS$2:CR11),Dictionary!$AC$4:$AC$93,0),1,1,2),1,MATCH(INDEX(Dictionary!$B$3:$C$3,1,MATCH(Form_Responses[[#This Row],[52]],OFFSET(Dictionary!$A$3,MATCH(COLUMNS($AS$2:CR11),Dictionary!$A$4:$A$93,0),1,1,2),0)),Dictionary!$AD$3:$AE$3,0)),"")</f>
        <v>S</v>
      </c>
      <c r="CS12" s="61" t="str">
        <f ca="1">IFERROR(INDEX(OFFSET(Dictionary!$AC$3,MATCH(COLUMNS($AS$2:CS11),Dictionary!$AC$4:$AC$93,0),1,1,2),1,MATCH(INDEX(Dictionary!$B$3:$C$3,1,MATCH(Form_Responses[[#This Row],[53]],OFFSET(Dictionary!$A$3,MATCH(COLUMNS($AS$2:CS11),Dictionary!$A$4:$A$93,0),1,1,2),0)),Dictionary!$AD$3:$AE$3,0)),"")</f>
        <v>I</v>
      </c>
      <c r="CT12" s="61" t="str">
        <f ca="1">IFERROR(INDEX(OFFSET(Dictionary!$AC$3,MATCH(COLUMNS($AS$2:CT11),Dictionary!$AC$4:$AC$93,0),1,1,2),1,MATCH(INDEX(Dictionary!$B$3:$C$3,1,MATCH(Form_Responses[[#This Row],[54]],OFFSET(Dictionary!$A$3,MATCH(COLUMNS($AS$2:CT11),Dictionary!$A$4:$A$93,0),1,1,2),0)),Dictionary!$AD$3:$AE$3,0)),"")</f>
        <v>T</v>
      </c>
      <c r="CU12" s="61" t="str">
        <f ca="1">IFERROR(INDEX(OFFSET(Dictionary!$AC$3,MATCH(COLUMNS($AS$2:CU11),Dictionary!$AC$4:$AC$93,0),1,1,2),1,MATCH(INDEX(Dictionary!$B$3:$C$3,1,MATCH(Form_Responses[[#This Row],[55]],OFFSET(Dictionary!$A$3,MATCH(COLUMNS($AS$2:CU11),Dictionary!$A$4:$A$93,0),1,1,2),0)),Dictionary!$AD$3:$AE$3,0)),"")</f>
        <v>V</v>
      </c>
      <c r="CV12" s="61" t="str">
        <f ca="1">IFERROR(INDEX(OFFSET(Dictionary!$AC$3,MATCH(COLUMNS($AS$2:CV11),Dictionary!$AC$4:$AC$93,0),1,1,2),1,MATCH(INDEX(Dictionary!$B$3:$C$3,1,MATCH(Form_Responses[[#This Row],[56]],OFFSET(Dictionary!$A$3,MATCH(COLUMNS($AS$2:CV11),Dictionary!$A$4:$A$93,0),1,1,2),0)),Dictionary!$AD$3:$AE$3,0)),"")</f>
        <v>S</v>
      </c>
      <c r="CW12" s="61" t="str">
        <f ca="1">IFERROR(INDEX(OFFSET(Dictionary!$AC$3,MATCH(COLUMNS($AS$2:CW11),Dictionary!$AC$4:$AC$93,0),1,1,2),1,MATCH(INDEX(Dictionary!$B$3:$C$3,1,MATCH(Form_Responses[[#This Row],[57]],OFFSET(Dictionary!$A$3,MATCH(COLUMNS($AS$2:CW11),Dictionary!$A$4:$A$93,0),1,1,2),0)),Dictionary!$AD$3:$AE$3,0)),"")</f>
        <v>Z</v>
      </c>
      <c r="CX12" s="61" t="str">
        <f ca="1">IFERROR(INDEX(OFFSET(Dictionary!$AC$3,MATCH(COLUMNS($AS$2:CX11),Dictionary!$AC$4:$AC$93,0),1,1,2),1,MATCH(INDEX(Dictionary!$B$3:$C$3,1,MATCH(Form_Responses[[#This Row],[58]],OFFSET(Dictionary!$A$3,MATCH(COLUMNS($AS$2:CX11),Dictionary!$A$4:$A$93,0),1,1,2),0)),Dictionary!$AD$3:$AE$3,0)),"")</f>
        <v>K</v>
      </c>
      <c r="CY12" s="61" t="str">
        <f ca="1">IFERROR(INDEX(OFFSET(Dictionary!$AC$3,MATCH(COLUMNS($AS$2:CY11),Dictionary!$AC$4:$AC$93,0),1,1,2),1,MATCH(INDEX(Dictionary!$B$3:$C$3,1,MATCH(Form_Responses[[#This Row],[59]],OFFSET(Dictionary!$A$3,MATCH(COLUMNS($AS$2:CY11),Dictionary!$A$4:$A$93,0),1,1,2),0)),Dictionary!$AD$3:$AE$3,0)),"")</f>
        <v>F</v>
      </c>
      <c r="CZ12" s="61" t="str">
        <f ca="1">IFERROR(INDEX(OFFSET(Dictionary!$AC$3,MATCH(COLUMNS($AS$2:CZ11),Dictionary!$AC$4:$AC$93,0),1,1,2),1,MATCH(INDEX(Dictionary!$B$3:$C$3,1,MATCH(Form_Responses[[#This Row],[60]],OFFSET(Dictionary!$A$3,MATCH(COLUMNS($AS$2:CZ11),Dictionary!$A$4:$A$93,0),1,1,2),0)),Dictionary!$AD$3:$AE$3,0)),"")</f>
        <v>X</v>
      </c>
      <c r="DA12" s="61" t="str">
        <f ca="1">IFERROR(INDEX(OFFSET(Dictionary!$AC$3,MATCH(COLUMNS($AS$2:DA11),Dictionary!$AC$4:$AC$93,0),1,1,2),1,MATCH(INDEX(Dictionary!$B$3:$C$3,1,MATCH(Form_Responses[[#This Row],[61]],OFFSET(Dictionary!$A$3,MATCH(COLUMNS($AS$2:DA11),Dictionary!$A$4:$A$93,0),1,1,2),0)),Dictionary!$AD$3:$AE$3,0)),"")</f>
        <v>G</v>
      </c>
      <c r="DB12" s="61" t="str">
        <f ca="1">IFERROR(INDEX(OFFSET(Dictionary!$AC$3,MATCH(COLUMNS($AS$2:DB11),Dictionary!$AC$4:$AC$93,0),1,1,2),1,MATCH(INDEX(Dictionary!$B$3:$C$3,1,MATCH(Form_Responses[[#This Row],[62]],OFFSET(Dictionary!$A$3,MATCH(COLUMNS($AS$2:DB11),Dictionary!$A$4:$A$93,0),1,1,2),0)),Dictionary!$AD$3:$AE$3,0)),"")</f>
        <v>L</v>
      </c>
      <c r="DC12" s="61" t="str">
        <f ca="1">IFERROR(INDEX(OFFSET(Dictionary!$AC$3,MATCH(COLUMNS($AS$2:DC11),Dictionary!$AC$4:$AC$93,0),1,1,2),1,MATCH(INDEX(Dictionary!$B$3:$C$3,1,MATCH(Form_Responses[[#This Row],[63]],OFFSET(Dictionary!$A$3,MATCH(COLUMNS($AS$2:DC11),Dictionary!$A$4:$A$93,0),1,1,2),0)),Dictionary!$AD$3:$AE$3,0)),"")</f>
        <v>S</v>
      </c>
      <c r="DD12" s="61" t="str">
        <f ca="1">IFERROR(INDEX(OFFSET(Dictionary!$AC$3,MATCH(COLUMNS($AS$2:DD11),Dictionary!$AC$4:$AC$93,0),1,1,2),1,MATCH(INDEX(Dictionary!$B$3:$C$3,1,MATCH(Form_Responses[[#This Row],[64]],OFFSET(Dictionary!$A$3,MATCH(COLUMNS($AS$2:DD11),Dictionary!$A$4:$A$93,0),1,1,2),0)),Dictionary!$AD$3:$AE$3,0)),"")</f>
        <v>T</v>
      </c>
      <c r="DE12" s="61" t="str">
        <f ca="1">IFERROR(INDEX(OFFSET(Dictionary!$AC$3,MATCH(COLUMNS($AS$2:DE11),Dictionary!$AC$4:$AC$93,0),1,1,2),1,MATCH(INDEX(Dictionary!$B$3:$C$3,1,MATCH(Form_Responses[[#This Row],[65]],OFFSET(Dictionary!$A$3,MATCH(COLUMNS($AS$2:DE11),Dictionary!$A$4:$A$93,0),1,1,2),0)),Dictionary!$AD$3:$AE$3,0)),"")</f>
        <v>D</v>
      </c>
      <c r="DF12" s="61" t="str">
        <f ca="1">IFERROR(INDEX(OFFSET(Dictionary!$AC$3,MATCH(COLUMNS($AS$2:DF11),Dictionary!$AC$4:$AC$93,0),1,1,2),1,MATCH(INDEX(Dictionary!$B$3:$C$3,1,MATCH(Form_Responses[[#This Row],[66]],OFFSET(Dictionary!$A$3,MATCH(COLUMNS($AS$2:DF11),Dictionary!$A$4:$A$93,0),1,1,2),0)),Dictionary!$AD$3:$AE$3,0)),"")</f>
        <v>S</v>
      </c>
      <c r="DG12" s="61" t="str">
        <f ca="1">IFERROR(INDEX(OFFSET(Dictionary!$AC$3,MATCH(COLUMNS($AS$2:DG11),Dictionary!$AC$4:$AC$93,0),1,1,2),1,MATCH(INDEX(Dictionary!$B$3:$C$3,1,MATCH(Form_Responses[[#This Row],[67]],OFFSET(Dictionary!$A$3,MATCH(COLUMNS($AS$2:DG11),Dictionary!$A$4:$A$93,0),1,1,2),0)),Dictionary!$AD$3:$AE$3,0)),"")</f>
        <v>R</v>
      </c>
      <c r="DH12" s="61" t="str">
        <f ca="1">IFERROR(INDEX(OFFSET(Dictionary!$AC$3,MATCH(COLUMNS($AS$2:DH11),Dictionary!$AC$4:$AC$93,0),1,1,2),1,MATCH(INDEX(Dictionary!$B$3:$C$3,1,MATCH(Form_Responses[[#This Row],[68]],OFFSET(Dictionary!$A$3,MATCH(COLUMNS($AS$2:DH11),Dictionary!$A$4:$A$93,0),1,1,2),0)),Dictionary!$AD$3:$AE$3,0)),"")</f>
        <v>K</v>
      </c>
      <c r="DI12" s="61" t="str">
        <f ca="1">IFERROR(INDEX(OFFSET(Dictionary!$AC$3,MATCH(COLUMNS($AS$2:DI11),Dictionary!$AC$4:$AC$93,0),1,1,2),1,MATCH(INDEX(Dictionary!$B$3:$C$3,1,MATCH(Form_Responses[[#This Row],[69]],OFFSET(Dictionary!$A$3,MATCH(COLUMNS($AS$2:DI11),Dictionary!$A$4:$A$93,0),1,1,2),0)),Dictionary!$AD$3:$AE$3,0)),"")</f>
        <v>F</v>
      </c>
      <c r="DJ12" s="61" t="str">
        <f ca="1">IFERROR(INDEX(OFFSET(Dictionary!$AC$3,MATCH(COLUMNS($AS$2:DJ11),Dictionary!$AC$4:$AC$93,0),1,1,2),1,MATCH(INDEX(Dictionary!$B$3:$C$3,1,MATCH(Form_Responses[[#This Row],[70]],OFFSET(Dictionary!$A$3,MATCH(COLUMNS($AS$2:DJ11),Dictionary!$A$4:$A$93,0),1,1,2),0)),Dictionary!$AD$3:$AE$3,0)),"")</f>
        <v>W</v>
      </c>
      <c r="DK12" s="61" t="str">
        <f ca="1">IFERROR(INDEX(OFFSET(Dictionary!$AC$3,MATCH(COLUMNS($AS$2:DK11),Dictionary!$AC$4:$AC$93,0),1,1,2),1,MATCH(INDEX(Dictionary!$B$3:$C$3,1,MATCH(Form_Responses[[#This Row],[71]],OFFSET(Dictionary!$A$3,MATCH(COLUMNS($AS$2:DK11),Dictionary!$A$4:$A$93,0),1,1,2),0)),Dictionary!$AD$3:$AE$3,0)),"")</f>
        <v>G</v>
      </c>
      <c r="DL12" s="61" t="str">
        <f ca="1">IFERROR(INDEX(OFFSET(Dictionary!$AC$3,MATCH(COLUMNS($AS$2:DL11),Dictionary!$AC$4:$AC$93,0),1,1,2),1,MATCH(INDEX(Dictionary!$B$3:$C$3,1,MATCH(Form_Responses[[#This Row],[72]],OFFSET(Dictionary!$A$3,MATCH(COLUMNS($AS$2:DL11),Dictionary!$A$4:$A$93,0),1,1,2),0)),Dictionary!$AD$3:$AE$3,0)),"")</f>
        <v>L</v>
      </c>
      <c r="DM12" s="61" t="str">
        <f ca="1">IFERROR(INDEX(OFFSET(Dictionary!$AC$3,MATCH(COLUMNS($AS$2:DM11),Dictionary!$AC$4:$AC$93,0),1,1,2),1,MATCH(INDEX(Dictionary!$B$3:$C$3,1,MATCH(Form_Responses[[#This Row],[73]],OFFSET(Dictionary!$A$3,MATCH(COLUMNS($AS$2:DM11),Dictionary!$A$4:$A$93,0),1,1,2),0)),Dictionary!$AD$3:$AE$3,0)),"")</f>
        <v>V</v>
      </c>
      <c r="DN12" s="61" t="str">
        <f ca="1">IFERROR(INDEX(OFFSET(Dictionary!$AC$3,MATCH(COLUMNS($AS$2:DN11),Dictionary!$AC$4:$AC$93,0),1,1,2),1,MATCH(INDEX(Dictionary!$B$3:$C$3,1,MATCH(Form_Responses[[#This Row],[74]],OFFSET(Dictionary!$A$3,MATCH(COLUMNS($AS$2:DN11),Dictionary!$A$4:$A$93,0),1,1,2),0)),Dictionary!$AD$3:$AE$3,0)),"")</f>
        <v>S</v>
      </c>
      <c r="DO12" s="61" t="str">
        <f ca="1">IFERROR(INDEX(OFFSET(Dictionary!$AC$3,MATCH(COLUMNS($AS$2:DO11),Dictionary!$AC$4:$AC$93,0),1,1,2),1,MATCH(INDEX(Dictionary!$B$3:$C$3,1,MATCH(Form_Responses[[#This Row],[75]],OFFSET(Dictionary!$A$3,MATCH(COLUMNS($AS$2:DO11),Dictionary!$A$4:$A$93,0),1,1,2),0)),Dictionary!$AD$3:$AE$3,0)),"")</f>
        <v>V</v>
      </c>
      <c r="DP12" s="61" t="str">
        <f ca="1">IFERROR(INDEX(OFFSET(Dictionary!$AC$3,MATCH(COLUMNS($AS$2:DP11),Dictionary!$AC$4:$AC$93,0),1,1,2),1,MATCH(INDEX(Dictionary!$B$3:$C$3,1,MATCH(Form_Responses[[#This Row],[76]],OFFSET(Dictionary!$A$3,MATCH(COLUMNS($AS$2:DP11),Dictionary!$A$4:$A$93,0),1,1,2),0)),Dictionary!$AD$3:$AE$3,0)),"")</f>
        <v>S</v>
      </c>
      <c r="DQ12" s="61" t="str">
        <f ca="1">IFERROR(INDEX(OFFSET(Dictionary!$AC$3,MATCH(COLUMNS($AS$2:DQ11),Dictionary!$AC$4:$AC$93,0),1,1,2),1,MATCH(INDEX(Dictionary!$B$3:$C$3,1,MATCH(Form_Responses[[#This Row],[77]],OFFSET(Dictionary!$A$3,MATCH(COLUMNS($AS$2:DQ11),Dictionary!$A$4:$A$93,0),1,1,2),0)),Dictionary!$AD$3:$AE$3,0)),"")</f>
        <v>R</v>
      </c>
      <c r="DR12" s="61" t="str">
        <f ca="1">IFERROR(INDEX(OFFSET(Dictionary!$AC$3,MATCH(COLUMNS($AS$2:DR11),Dictionary!$AC$4:$AC$93,0),1,1,2),1,MATCH(INDEX(Dictionary!$B$3:$C$3,1,MATCH(Form_Responses[[#This Row],[78]],OFFSET(Dictionary!$A$3,MATCH(COLUMNS($AS$2:DR11),Dictionary!$A$4:$A$93,0),1,1,2),0)),Dictionary!$AD$3:$AE$3,0)),"")</f>
        <v>D</v>
      </c>
      <c r="DS12" s="61" t="str">
        <f ca="1">IFERROR(INDEX(OFFSET(Dictionary!$AC$3,MATCH(COLUMNS($AS$2:DS11),Dictionary!$AC$4:$AC$93,0),1,1,2),1,MATCH(INDEX(Dictionary!$B$3:$C$3,1,MATCH(Form_Responses[[#This Row],[79]],OFFSET(Dictionary!$A$3,MATCH(COLUMNS($AS$2:DS11),Dictionary!$A$4:$A$93,0),1,1,2),0)),Dictionary!$AD$3:$AE$3,0)),"")</f>
        <v>F</v>
      </c>
      <c r="DT12" s="61" t="str">
        <f ca="1">IFERROR(INDEX(OFFSET(Dictionary!$AC$3,MATCH(COLUMNS($AS$2:DT11),Dictionary!$AC$4:$AC$93,0),1,1,2),1,MATCH(INDEX(Dictionary!$B$3:$C$3,1,MATCH(Form_Responses[[#This Row],[80]],OFFSET(Dictionary!$A$3,MATCH(COLUMNS($AS$2:DT11),Dictionary!$A$4:$A$93,0),1,1,2),0)),Dictionary!$AD$3:$AE$3,0)),"")</f>
        <v>W</v>
      </c>
      <c r="DU12" s="61" t="str">
        <f ca="1">IFERROR(INDEX(OFFSET(Dictionary!$AC$3,MATCH(COLUMNS($AS$2:DU11),Dictionary!$AC$4:$AC$93,0),1,1,2),1,MATCH(INDEX(Dictionary!$B$3:$C$3,1,MATCH(Form_Responses[[#This Row],[81]],OFFSET(Dictionary!$A$3,MATCH(COLUMNS($AS$2:DU11),Dictionary!$A$4:$A$93,0),1,1,2),0)),Dictionary!$AD$3:$AE$3,0)),"")</f>
        <v>G</v>
      </c>
      <c r="DV12" s="61" t="str">
        <f ca="1">IFERROR(INDEX(OFFSET(Dictionary!$AC$3,MATCH(COLUMNS($AS$2:DV11),Dictionary!$AC$4:$AC$93,0),1,1,2),1,MATCH(INDEX(Dictionary!$B$3:$C$3,1,MATCH(Form_Responses[[#This Row],[82]],OFFSET(Dictionary!$A$3,MATCH(COLUMNS($AS$2:DV11),Dictionary!$A$4:$A$93,0),1,1,2),0)),Dictionary!$AD$3:$AE$3,0)),"")</f>
        <v>L</v>
      </c>
      <c r="DW12" s="61" t="str">
        <f ca="1">IFERROR(INDEX(OFFSET(Dictionary!$AC$3,MATCH(COLUMNS($AS$2:DW11),Dictionary!$AC$4:$AC$93,0),1,1,2),1,MATCH(INDEX(Dictionary!$B$3:$C$3,1,MATCH(Form_Responses[[#This Row],[83]],OFFSET(Dictionary!$A$3,MATCH(COLUMNS($AS$2:DW11),Dictionary!$A$4:$A$93,0),1,1,2),0)),Dictionary!$AD$3:$AE$3,0)),"")</f>
        <v>I</v>
      </c>
      <c r="DX12" s="61" t="str">
        <f ca="1">IFERROR(INDEX(OFFSET(Dictionary!$AC$3,MATCH(COLUMNS($AS$2:DX11),Dictionary!$AC$4:$AC$93,0),1,1,2),1,MATCH(INDEX(Dictionary!$B$3:$C$3,1,MATCH(Form_Responses[[#This Row],[84]],OFFSET(Dictionary!$A$3,MATCH(COLUMNS($AS$2:DX11),Dictionary!$A$4:$A$93,0),1,1,2),0)),Dictionary!$AD$3:$AE$3,0)),"")</f>
        <v>V</v>
      </c>
      <c r="DY12" s="61" t="str">
        <f ca="1">IFERROR(INDEX(OFFSET(Dictionary!$AC$3,MATCH(COLUMNS($AS$2:DY11),Dictionary!$AC$4:$AC$93,0),1,1,2),1,MATCH(INDEX(Dictionary!$B$3:$C$3,1,MATCH(Form_Responses[[#This Row],[85]],OFFSET(Dictionary!$A$3,MATCH(COLUMNS($AS$2:DY11),Dictionary!$A$4:$A$93,0),1,1,2),0)),Dictionary!$AD$3:$AE$3,0)),"")</f>
        <v>S</v>
      </c>
      <c r="DZ12" s="61" t="str">
        <f ca="1">IFERROR(INDEX(OFFSET(Dictionary!$AC$3,MATCH(COLUMNS($AS$2:DZ11),Dictionary!$AC$4:$AC$93,0),1,1,2),1,MATCH(INDEX(Dictionary!$B$3:$C$3,1,MATCH(Form_Responses[[#This Row],[86]],OFFSET(Dictionary!$A$3,MATCH(COLUMNS($AS$2:DZ11),Dictionary!$A$4:$A$93,0),1,1,2),0)),Dictionary!$AD$3:$AE$3,0)),"")</f>
        <v>S</v>
      </c>
      <c r="EA12" s="61" t="str">
        <f ca="1">IFERROR(INDEX(OFFSET(Dictionary!$AC$3,MATCH(COLUMNS($AS$2:EA11),Dictionary!$AC$4:$AC$93,0),1,1,2),1,MATCH(INDEX(Dictionary!$B$3:$C$3,1,MATCH(Form_Responses[[#This Row],[87]],OFFSET(Dictionary!$A$3,MATCH(COLUMNS($AS$2:EA11),Dictionary!$A$4:$A$93,0),1,1,2),0)),Dictionary!$AD$3:$AE$3,0)),"")</f>
        <v>D</v>
      </c>
      <c r="EB12" s="61" t="str">
        <f ca="1">IFERROR(INDEX(OFFSET(Dictionary!$AC$3,MATCH(COLUMNS($AS$2:EB11),Dictionary!$AC$4:$AC$93,0),1,1,2),1,MATCH(INDEX(Dictionary!$B$3:$C$3,1,MATCH(Form_Responses[[#This Row],[88]],OFFSET(Dictionary!$A$3,MATCH(COLUMNS($AS$2:EB11),Dictionary!$A$4:$A$93,0),1,1,2),0)),Dictionary!$AD$3:$AE$3,0)),"")</f>
        <v>C</v>
      </c>
      <c r="EC12" s="61" t="str">
        <f ca="1">IFERROR(INDEX(OFFSET(Dictionary!$AC$3,MATCH(COLUMNS($AS$2:EC11),Dictionary!$AC$4:$AC$93,0),1,1,2),1,MATCH(INDEX(Dictionary!$B$3:$C$3,1,MATCH(Form_Responses[[#This Row],[89]],OFFSET(Dictionary!$A$3,MATCH(COLUMNS($AS$2:EC11),Dictionary!$A$4:$A$93,0),1,1,2),0)),Dictionary!$AD$3:$AE$3,0)),"")</f>
        <v>C</v>
      </c>
      <c r="ED12" s="61" t="str">
        <f ca="1">IFERROR(INDEX(OFFSET(Dictionary!$AC$3,MATCH(COLUMNS($AS$2:ED11),Dictionary!$AC$4:$AC$93,0),1,1,2),1,MATCH(INDEX(Dictionary!$B$3:$C$3,1,MATCH(Form_Responses[[#This Row],[90]],OFFSET(Dictionary!$A$3,MATCH(COLUMNS($AS$2:ED11),Dictionary!$A$4:$A$93,0),1,1,2),0)),Dictionary!$AD$3:$AE$3,0)),"")</f>
        <v>W</v>
      </c>
    </row>
    <row r="13" spans="1:134" ht="240" x14ac:dyDescent="0.25">
      <c r="A13" s="164">
        <v>11</v>
      </c>
      <c r="B13" s="61" t="s">
        <v>891</v>
      </c>
      <c r="C13" s="61" t="s">
        <v>864</v>
      </c>
      <c r="D13" s="59" t="s">
        <v>795</v>
      </c>
      <c r="E13" s="59" cm="1">
        <f t="array" aca="1" ref="E13" ca="1">COUNTIF(OFFSET($AS$2,MATCH(Data_Base_Response[[#This Row],[Nama]:[Nama]],Data_Base_Response[[Nama]:[Nama]],0),0,1,90),Data_Base_Response[[#Headers],[A]])</f>
        <v>4</v>
      </c>
      <c r="F13" s="59" cm="1">
        <f t="array" aca="1" ref="F13" ca="1">COUNTIF(OFFSET($AS$2,MATCH(Data_Base_Response[[#This Row],[Nama]:[Nama]],Data_Base_Response[[Nama]:[Nama]],0),0,1,90),Data_Base_Response[[#Headers],[N]])</f>
        <v>4</v>
      </c>
      <c r="G13" s="59" cm="1">
        <f t="array" aca="1" ref="G13" ca="1">COUNTIF(OFFSET($AS$2,MATCH(Data_Base_Response[[#This Row],[Nama]:[Nama]],Data_Base_Response[[Nama]:[Nama]],0),0,1,90),Data_Base_Response[[#Headers],[G]])</f>
        <v>3</v>
      </c>
      <c r="H13" s="59" cm="1">
        <f t="array" aca="1" ref="H13" ca="1">COUNTIF(OFFSET($AS$2,MATCH(Data_Base_Response[[#This Row],[Nama]:[Nama]],Data_Base_Response[[Nama]:[Nama]],0),0,1,90),Data_Base_Response[[#Headers],[C]])</f>
        <v>6</v>
      </c>
      <c r="I13" s="59" cm="1">
        <f t="array" aca="1" ref="I13" ca="1">COUNTIF(OFFSET($AS$2,MATCH(Data_Base_Response[[#This Row],[Nama]:[Nama]],Data_Base_Response[[Nama]:[Nama]],0),0,1,90),Data_Base_Response[[#Headers],[D]])</f>
        <v>7</v>
      </c>
      <c r="J13" s="59" cm="1">
        <f t="array" aca="1" ref="J13" ca="1">COUNTIF(OFFSET($AS$2,MATCH(Data_Base_Response[[#This Row],[Nama]:[Nama]],Data_Base_Response[[Nama]:[Nama]],0),0,1,90),Data_Base_Response[[#Headers],[R]])</f>
        <v>3</v>
      </c>
      <c r="K13" s="59" cm="1">
        <f t="array" aca="1" ref="K13" ca="1">COUNTIF(OFFSET($AS$2,MATCH(Data_Base_Response[[#This Row],[Nama]:[Nama]],Data_Base_Response[[Nama]:[Nama]],0),0,1,90),Data_Base_Response[[#Headers],[T]])</f>
        <v>4</v>
      </c>
      <c r="L13" s="59" cm="1">
        <f t="array" aca="1" ref="L13" ca="1">COUNTIF(OFFSET($AS$2,MATCH(Data_Base_Response[[#This Row],[Nama]:[Nama]],Data_Base_Response[[Nama]:[Nama]],0),0,1,90),Data_Base_Response[[#Headers],[V]])</f>
        <v>4</v>
      </c>
      <c r="M13" s="59" cm="1">
        <f t="array" aca="1" ref="M13" ca="1">COUNTIF(OFFSET($AS$2,MATCH(Data_Base_Response[[#This Row],[Nama]:[Nama]],Data_Base_Response[[Nama]:[Nama]],0),0,1,90),Data_Base_Response[[#Headers],[W]])</f>
        <v>7</v>
      </c>
      <c r="N13" s="59" cm="1">
        <f t="array" aca="1" ref="N13" ca="1">COUNTIF(OFFSET($AS$2,MATCH(Data_Base_Response[[#This Row],[Nama]:[Nama]],Data_Base_Response[[Nama]:[Nama]],0),0,1,90),Data_Base_Response[[#Headers],[F]])</f>
        <v>3</v>
      </c>
      <c r="O13" s="59" cm="1">
        <f t="array" aca="1" ref="O13" ca="1">COUNTIF(OFFSET($AS$2,MATCH(Data_Base_Response[[#This Row],[Nama]:[Nama]],Data_Base_Response[[Nama]:[Nama]],0),0,1,90),Data_Base_Response[[#Headers],[L]])</f>
        <v>1</v>
      </c>
      <c r="P13" s="59" cm="1">
        <f t="array" aca="1" ref="P13" ca="1">COUNTIF(OFFSET($AS$2,MATCH(Data_Base_Response[[#This Row],[Nama]:[Nama]],Data_Base_Response[[Nama]:[Nama]],0),0,1,90),Data_Base_Response[[#Headers],[P]])</f>
        <v>4</v>
      </c>
      <c r="Q13" s="59" cm="1">
        <f t="array" aca="1" ref="Q13" ca="1">COUNTIF(OFFSET($AS$2,MATCH(Data_Base_Response[[#This Row],[Nama]:[Nama]],Data_Base_Response[[Nama]:[Nama]],0),0,1,90),Data_Base_Response[[#Headers],[I]])</f>
        <v>7</v>
      </c>
      <c r="R13" s="59" cm="1">
        <f t="array" aca="1" ref="R13" ca="1">COUNTIF(OFFSET($AS$2,MATCH(Data_Base_Response[[#This Row],[Nama]:[Nama]],Data_Base_Response[[Nama]:[Nama]],0),0,1,90),Data_Base_Response[[#Headers],[S]])</f>
        <v>6</v>
      </c>
      <c r="S13" s="59" cm="1">
        <f t="array" aca="1" ref="S13" ca="1">COUNTIF(OFFSET($AS$2,MATCH(Data_Base_Response[[#This Row],[Nama]:[Nama]],Data_Base_Response[[Nama]:[Nama]],0),0,1,90),Data_Base_Response[[#Headers],[B]])</f>
        <v>5</v>
      </c>
      <c r="T13" s="59" cm="1">
        <f t="array" aca="1" ref="T13" ca="1">COUNTIF(OFFSET($AS$2,MATCH(Data_Base_Response[[#This Row],[Nama]:[Nama]],Data_Base_Response[[Nama]:[Nama]],0),0,1,90),Data_Base_Response[[#Headers],[O]])</f>
        <v>7</v>
      </c>
      <c r="U13" s="59" cm="1">
        <f t="array" aca="1" ref="U13" ca="1">COUNTIF(OFFSET($AS$2,MATCH(Data_Base_Response[[#This Row],[Nama]:[Nama]],Data_Base_Response[[Nama]:[Nama]],0),0,1,90),Data_Base_Response[[#Headers],[X]])</f>
        <v>3</v>
      </c>
      <c r="V13" s="59" cm="1">
        <f t="array" aca="1" ref="V13" ca="1">COUNTIF(OFFSET($AS$2,MATCH(Data_Base_Response[[#This Row],[Nama]:[Nama]],Data_Base_Response[[Nama]:[Nama]],0),0,1,90),Data_Base_Response[[#Headers],[E]])</f>
        <v>4</v>
      </c>
      <c r="W13" s="59" cm="1">
        <f t="array" aca="1" ref="W13" ca="1">COUNTIF(OFFSET($AS$2,MATCH(Data_Base_Response[[#This Row],[Nama]:[Nama]],Data_Base_Response[[Nama]:[Nama]],0),0,1,90),Data_Base_Response[[#Headers],[K]])</f>
        <v>3</v>
      </c>
      <c r="X13" s="59" cm="1">
        <f t="array" aca="1" ref="X13" ca="1">COUNTIF(OFFSET($AS$2,MATCH(Data_Base_Response[[#This Row],[Nama]:[Nama]],Data_Base_Response[[Nama]:[Nama]],0),0,1,90),Data_Base_Response[[#Headers],[Z]])</f>
        <v>5</v>
      </c>
      <c r="Y13"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3"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3"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3"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3"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3"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3"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3"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3"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3"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3"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3"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3"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3" s="60" t="str">
        <f ca="1">INDEX(OFFSET(Dictionary!$AJ$3,MATCH(X$2,Dictionary!$AG$4:$AG$84,0),0,COUNTIF(Dictionary!$AG$4:$AG$84,X$2),1),MATCH(Data_Base_Response[[#This Row],[Z]],OFFSET(Dictionary!$AH$3,MATCH(X$2,Dictionary!$AG$4:$AG$84,0),0,COUNTIF(Dictionary!$AG$4:$AG$84,X$2),1),1))</f>
        <v xml:space="preserve">Mudah beradaptasi, cukup menyukai perubahan    </v>
      </c>
      <c r="AS13" s="61" t="str">
        <f ca="1">IFERROR(INDEX(OFFSET(Dictionary!$AC$3,MATCH(COLUMNS($AS$2:AS12),Dictionary!$AC$4:$AC$93,0),1,1,2),1,MATCH(INDEX(Dictionary!$B$3:$C$3,1,MATCH(Form_Responses[[#This Row],[1]],OFFSET(Dictionary!$A$3,MATCH(COLUMNS($AS$2:AS12),Dictionary!$A$4:$A$93,0),1,1,2),0)),Dictionary!$AD$3:$AE$3,0)),"")</f>
        <v>G</v>
      </c>
      <c r="AT13" s="61" t="str">
        <f ca="1">IFERROR(INDEX(OFFSET(Dictionary!$AC$3,MATCH(COLUMNS($AS$2:AT$2),Dictionary!$AC$4:$AC$93,0),1,1,2),1,MATCH(INDEX(Dictionary!$B$3:$C$3,1,MATCH(Form_Responses[[#This Row],[2]],OFFSET(Dictionary!$A$3,MATCH(COLUMNS($AS$2:AT12),Dictionary!$A$4:$A$93,0),1,1,2),0)),Dictionary!$AD$3:$AE$3,0)),"")</f>
        <v>N</v>
      </c>
      <c r="AU13" s="61" t="str">
        <f ca="1">IFERROR(INDEX(OFFSET(Dictionary!$AC$3,MATCH(COLUMNS($AS$2:AU12),Dictionary!$AC$4:$AC$93,0),1,1,2),1,MATCH(INDEX(Dictionary!$B$3:$C$3,1,MATCH(Form_Responses[[#This Row],[3]],OFFSET(Dictionary!$A$3,MATCH(COLUMNS($AS$2:AU12),Dictionary!$A$4:$A$93,0),1,1,2),0)),Dictionary!$AD$3:$AE$3,0)),"")</f>
        <v>A</v>
      </c>
      <c r="AV13" s="61" t="str">
        <f ca="1">IFERROR(INDEX(OFFSET(Dictionary!$AC$3,MATCH(COLUMNS($AS$2:AV12),Dictionary!$AC$4:$AC$93,0),1,1,2),1,MATCH(INDEX(Dictionary!$B$3:$C$3,1,MATCH(Form_Responses[[#This Row],[4]],OFFSET(Dictionary!$A$3,MATCH(COLUMNS($AS$2:AV12),Dictionary!$A$4:$A$93,0),1,1,2),0)),Dictionary!$AD$3:$AE$3,0)),"")</f>
        <v>P</v>
      </c>
      <c r="AW13" s="61" t="str">
        <f ca="1">IFERROR(INDEX(OFFSET(Dictionary!$AC$3,MATCH(COLUMNS($AS$2:AW12),Dictionary!$AC$4:$AC$93,0),1,1,2),1,MATCH(INDEX(Dictionary!$B$3:$C$3,1,MATCH(Form_Responses[[#This Row],[5]],OFFSET(Dictionary!$A$3,MATCH(COLUMNS($AS$2:AW12),Dictionary!$A$4:$A$93,0),1,1,2),0)),Dictionary!$AD$3:$AE$3,0)),"")</f>
        <v>B</v>
      </c>
      <c r="AX13" s="61" t="str">
        <f ca="1">IFERROR(INDEX(OFFSET(Dictionary!$AC$3,MATCH(COLUMNS($AS$2:AX12),Dictionary!$AC$4:$AC$93,0),1,1,2),1,MATCH(INDEX(Dictionary!$B$3:$C$3,1,MATCH(Form_Responses[[#This Row],[6]],OFFSET(Dictionary!$A$3,MATCH(COLUMNS($AS$2:AX12),Dictionary!$A$4:$A$93,0),1,1,2),0)),Dictionary!$AD$3:$AE$3,0)),"")</f>
        <v>O</v>
      </c>
      <c r="AY13" s="61" t="str">
        <f ca="1">IFERROR(INDEX(OFFSET(Dictionary!$AC$3,MATCH(COLUMNS($AS$2:AY12),Dictionary!$AC$4:$AC$93,0),1,1,2),1,MATCH(INDEX(Dictionary!$B$3:$C$3,1,MATCH(Form_Responses[[#This Row],[7]],OFFSET(Dictionary!$A$3,MATCH(COLUMNS($AS$2:AY12),Dictionary!$A$4:$A$93,0),1,1,2),0)),Dictionary!$AD$3:$AE$3,0)),"")</f>
        <v>O</v>
      </c>
      <c r="AZ13" s="61" t="str">
        <f ca="1">IFERROR(INDEX(OFFSET(Dictionary!$AC$3,MATCH(COLUMNS($AS$2:AZ$2),Dictionary!$AC$4:$AC$93,0),1,1,2),1,MATCH(INDEX(Dictionary!$B$3:$C$3,1,MATCH(Form_Responses[[#This Row],[8]],OFFSET(Dictionary!$A$3,MATCH(COLUMNS($AS$2:AZ12),Dictionary!$A$4:$A$93,0),1,1,2),0)),Dictionary!$AD$3:$AE$3,0)),"")</f>
        <v>Z</v>
      </c>
      <c r="BA13" s="61" t="str">
        <f ca="1">IFERROR(INDEX(OFFSET(Dictionary!$AC$3,MATCH(COLUMNS($AS$2:BA12),Dictionary!$AC$4:$AC$93,0),1,1,2),1,MATCH(INDEX(Dictionary!$B$3:$C$3,1,MATCH(Form_Responses[[#This Row],[9]],OFFSET(Dictionary!$A$3,MATCH(COLUMNS($AS$2:BA12),Dictionary!$A$4:$A$93,0),1,1,2),0)),Dictionary!$AD$3:$AE$3,0)),"")</f>
        <v>K</v>
      </c>
      <c r="BB13" s="61" t="str">
        <f ca="1">IFERROR(INDEX(OFFSET(Dictionary!$AC$3,MATCH(COLUMNS($AS$2:BB12),Dictionary!$AC$4:$AC$93,0),1,1,2),1,MATCH(INDEX(Dictionary!$B$3:$C$3,1,MATCH(Form_Responses[[#This Row],[10]],OFFSET(Dictionary!$A$3,MATCH(COLUMNS($AS$2:BB12),Dictionary!$A$4:$A$93,0),1,1,2),0)),Dictionary!$AD$3:$AE$3,0)),"")</f>
        <v>W</v>
      </c>
      <c r="BC13" s="61" t="str">
        <f ca="1">IFERROR(INDEX(OFFSET(Dictionary!$AC$3,MATCH(COLUMNS($AS$2:BC12),Dictionary!$AC$4:$AC$93,0),1,1,2),1,MATCH(INDEX(Dictionary!$B$3:$C$3,1,MATCH(Form_Responses[[#This Row],[11]],OFFSET(Dictionary!$A$3,MATCH(COLUMNS($AS$2:BC12),Dictionary!$A$4:$A$93,0),1,1,2),0)),Dictionary!$AD$3:$AE$3,0)),"")</f>
        <v>C</v>
      </c>
      <c r="BD13" s="61" t="str">
        <f ca="1">IFERROR(INDEX(OFFSET(Dictionary!$AC$3,MATCH(COLUMNS($AS$2:BD12),Dictionary!$AC$4:$AC$93,0),1,1,2),1,MATCH(INDEX(Dictionary!$B$3:$C$3,1,MATCH(Form_Responses[[#This Row],[12]],OFFSET(Dictionary!$A$3,MATCH(COLUMNS($AS$2:BD12),Dictionary!$A$4:$A$93,0),1,1,2),0)),Dictionary!$AD$3:$AE$3,0)),"")</f>
        <v>E</v>
      </c>
      <c r="BE13" s="61" t="str">
        <f ca="1">IFERROR(INDEX(OFFSET(Dictionary!$AC$3,MATCH(COLUMNS($AS$2:BE12),Dictionary!$AC$4:$AC$93,0),1,1,2),1,MATCH(INDEX(Dictionary!$B$3:$C$3,1,MATCH(Form_Responses[[#This Row],[13]],OFFSET(Dictionary!$A$3,MATCH(COLUMNS($AS$2:BE12),Dictionary!$A$4:$A$93,0),1,1,2),0)),Dictionary!$AD$3:$AE$3,0)),"")</f>
        <v>P</v>
      </c>
      <c r="BF13" s="61" t="str">
        <f ca="1">IFERROR(INDEX(OFFSET(Dictionary!$AC$3,MATCH(COLUMNS($AS$2:BF12),Dictionary!$AC$4:$AC$93,0),1,1,2),1,MATCH(INDEX(Dictionary!$B$3:$C$3,1,MATCH(Form_Responses[[#This Row],[14]],OFFSET(Dictionary!$A$3,MATCH(COLUMNS($AS$2:BF12),Dictionary!$A$4:$A$93,0),1,1,2),0)),Dictionary!$AD$3:$AE$3,0)),"")</f>
        <v>X</v>
      </c>
      <c r="BG13" s="61" t="str">
        <f ca="1">IFERROR(INDEX(OFFSET(Dictionary!$AC$3,MATCH(COLUMNS($AS$2:BG12),Dictionary!$AC$4:$AC$93,0),1,1,2),1,MATCH(INDEX(Dictionary!$B$3:$C$3,1,MATCH(Form_Responses[[#This Row],[15]],OFFSET(Dictionary!$A$3,MATCH(COLUMNS($AS$2:BG12),Dictionary!$A$4:$A$93,0),1,1,2),0)),Dictionary!$AD$3:$AE$3,0)),"")</f>
        <v>P</v>
      </c>
      <c r="BH13" s="61" t="str">
        <f ca="1">IFERROR(INDEX(OFFSET(Dictionary!$AC$3,MATCH(COLUMNS($AS$2:BH12),Dictionary!$AC$4:$AC$93,0),1,1,2),1,MATCH(INDEX(Dictionary!$B$3:$C$3,1,MATCH(Form_Responses[[#This Row],[16]],OFFSET(Dictionary!$A$3,MATCH(COLUMNS($AS$2:BH12),Dictionary!$A$4:$A$93,0),1,1,2),0)),Dictionary!$AD$3:$AE$3,0)),"")</f>
        <v>O</v>
      </c>
      <c r="BI13" s="61" t="str">
        <f ca="1">IFERROR(INDEX(OFFSET(Dictionary!$AC$3,MATCH(COLUMNS($AS$2:BI12),Dictionary!$AC$4:$AC$93,0),1,1,2),1,MATCH(INDEX(Dictionary!$B$3:$C$3,1,MATCH(Form_Responses[[#This Row],[17]],OFFSET(Dictionary!$A$3,MATCH(COLUMNS($AS$2:BI12),Dictionary!$A$4:$A$93,0),1,1,2),0)),Dictionary!$AD$3:$AE$3,0)),"")</f>
        <v>B</v>
      </c>
      <c r="BJ13" s="61" t="str">
        <f ca="1">IFERROR(INDEX(OFFSET(Dictionary!$AC$3,MATCH(COLUMNS($AS$2:BJ12),Dictionary!$AC$4:$AC$93,0),1,1,2),1,MATCH(INDEX(Dictionary!$B$3:$C$3,1,MATCH(Form_Responses[[#This Row],[18]],OFFSET(Dictionary!$A$3,MATCH(COLUMNS($AS$2:BJ12),Dictionary!$A$4:$A$93,0),1,1,2),0)),Dictionary!$AD$3:$AE$3,0)),"")</f>
        <v>O</v>
      </c>
      <c r="BK13" s="61" t="str">
        <f ca="1">IFERROR(INDEX(OFFSET(Dictionary!$AC$3,MATCH(COLUMNS($AS$2:BK12),Dictionary!$AC$4:$AC$93,0),1,1,2),1,MATCH(INDEX(Dictionary!$B$3:$C$3,1,MATCH(Form_Responses[[#This Row],[19]],OFFSET(Dictionary!$A$3,MATCH(COLUMNS($AS$2:BK12),Dictionary!$A$4:$A$93,0),1,1,2),0)),Dictionary!$AD$3:$AE$3,0)),"")</f>
        <v>Z</v>
      </c>
      <c r="BL13" s="61" t="str">
        <f ca="1">IFERROR(INDEX(OFFSET(Dictionary!$AC$3,MATCH(COLUMNS($AS$2:BL12),Dictionary!$AC$4:$AC$93,0),1,1,2),1,MATCH(INDEX(Dictionary!$B$3:$C$3,1,MATCH(Form_Responses[[#This Row],[20]],OFFSET(Dictionary!$A$3,MATCH(COLUMNS($AS$2:BL12),Dictionary!$A$4:$A$93,0),1,1,2),0)),Dictionary!$AD$3:$AE$3,0)),"")</f>
        <v>W</v>
      </c>
      <c r="BM13" s="61" t="str">
        <f ca="1">IFERROR(INDEX(OFFSET(Dictionary!$AC$3,MATCH(COLUMNS($AS$2:BM12),Dictionary!$AC$4:$AC$93,0),1,1,2),1,MATCH(INDEX(Dictionary!$B$3:$C$3,1,MATCH(Form_Responses[[#This Row],[21]],OFFSET(Dictionary!$A$3,MATCH(COLUMNS($AS$2:BM12),Dictionary!$A$4:$A$93,0),1,1,2),0)),Dictionary!$AD$3:$AE$3,0)),"")</f>
        <v>D</v>
      </c>
      <c r="BN13" s="61" t="str">
        <f ca="1">IFERROR(INDEX(OFFSET(Dictionary!$AC$3,MATCH(COLUMNS($AS$2:BN12),Dictionary!$AC$4:$AC$93,0),1,1,2),1,MATCH(INDEX(Dictionary!$B$3:$C$3,1,MATCH(Form_Responses[[#This Row],[22]],OFFSET(Dictionary!$A$3,MATCH(COLUMNS($AS$2:BN12),Dictionary!$A$4:$A$93,0),1,1,2),0)),Dictionary!$AD$3:$AE$3,0)),"")</f>
        <v>C</v>
      </c>
      <c r="BO13" s="61" t="str">
        <f ca="1">IFERROR(INDEX(OFFSET(Dictionary!$AC$3,MATCH(COLUMNS($AS$2:BO12),Dictionary!$AC$4:$AC$93,0),1,1,2),1,MATCH(INDEX(Dictionary!$B$3:$C$3,1,MATCH(Form_Responses[[#This Row],[23]],OFFSET(Dictionary!$A$3,MATCH(COLUMNS($AS$2:BO12),Dictionary!$A$4:$A$93,0),1,1,2),0)),Dictionary!$AD$3:$AE$3,0)),"")</f>
        <v>I</v>
      </c>
      <c r="BP13" s="61" t="str">
        <f ca="1">IFERROR(INDEX(OFFSET(Dictionary!$AC$3,MATCH(COLUMNS($AS$2:BP12),Dictionary!$AC$4:$AC$93,0),1,1,2),1,MATCH(INDEX(Dictionary!$B$3:$C$3,1,MATCH(Form_Responses[[#This Row],[24]],OFFSET(Dictionary!$A$3,MATCH(COLUMNS($AS$2:BP12),Dictionary!$A$4:$A$93,0),1,1,2),0)),Dictionary!$AD$3:$AE$3,0)),"")</f>
        <v>X</v>
      </c>
      <c r="BQ13" s="61" t="str">
        <f ca="1">IFERROR(INDEX(OFFSET(Dictionary!$AC$3,MATCH(COLUMNS($AS$2:BQ12),Dictionary!$AC$4:$AC$93,0),1,1,2),1,MATCH(INDEX(Dictionary!$B$3:$C$3,1,MATCH(Form_Responses[[#This Row],[25]],OFFSET(Dictionary!$A$3,MATCH(COLUMNS($AS$2:BQ12),Dictionary!$A$4:$A$93,0),1,1,2),0)),Dictionary!$AD$3:$AE$3,0)),"")</f>
        <v>B</v>
      </c>
      <c r="BR13" s="61" t="str">
        <f ca="1">IFERROR(INDEX(OFFSET(Dictionary!$AC$3,MATCH(COLUMNS($AS$2:BR12),Dictionary!$AC$4:$AC$93,0),1,1,2),1,MATCH(INDEX(Dictionary!$B$3:$C$3,1,MATCH(Form_Responses[[#This Row],[26]],OFFSET(Dictionary!$A$3,MATCH(COLUMNS($AS$2:BR12),Dictionary!$A$4:$A$93,0),1,1,2),0)),Dictionary!$AD$3:$AE$3,0)),"")</f>
        <v>O</v>
      </c>
      <c r="BS13" s="61" t="str">
        <f ca="1">IFERROR(INDEX(OFFSET(Dictionary!$AC$3,MATCH(COLUMNS($AS$2:BS12),Dictionary!$AC$4:$AC$93,0),1,1,2),1,MATCH(INDEX(Dictionary!$B$3:$C$3,1,MATCH(Form_Responses[[#This Row],[27]],OFFSET(Dictionary!$A$3,MATCH(COLUMNS($AS$2:BS12),Dictionary!$A$4:$A$93,0),1,1,2),0)),Dictionary!$AD$3:$AE$3,0)),"")</f>
        <v>Z</v>
      </c>
      <c r="BT13" s="61" t="str">
        <f ca="1">IFERROR(INDEX(OFFSET(Dictionary!$AC$3,MATCH(COLUMNS($AS$2:BT12),Dictionary!$AC$4:$AC$93,0),1,1,2),1,MATCH(INDEX(Dictionary!$B$3:$C$3,1,MATCH(Form_Responses[[#This Row],[28]],OFFSET(Dictionary!$A$3,MATCH(COLUMNS($AS$2:BT12),Dictionary!$A$4:$A$93,0),1,1,2),0)),Dictionary!$AD$3:$AE$3,0)),"")</f>
        <v>B</v>
      </c>
      <c r="BU13" s="61" t="str">
        <f ca="1">IFERROR(INDEX(OFFSET(Dictionary!$AC$3,MATCH(COLUMNS($AS$2:BU12),Dictionary!$AC$4:$AC$93,0),1,1,2),1,MATCH(INDEX(Dictionary!$B$3:$C$3,1,MATCH(Form_Responses[[#This Row],[29]],OFFSET(Dictionary!$A$3,MATCH(COLUMNS($AS$2:BU12),Dictionary!$A$4:$A$93,0),1,1,2),0)),Dictionary!$AD$3:$AE$3,0)),"")</f>
        <v>O</v>
      </c>
      <c r="BV13" s="61" t="str">
        <f ca="1">IFERROR(INDEX(OFFSET(Dictionary!$AC$3,MATCH(COLUMNS($AS$2:BV12),Dictionary!$AC$4:$AC$93,0),1,1,2),1,MATCH(INDEX(Dictionary!$B$3:$C$3,1,MATCH(Form_Responses[[#This Row],[30]],OFFSET(Dictionary!$A$3,MATCH(COLUMNS($AS$2:BV12),Dictionary!$A$4:$A$93,0),1,1,2),0)),Dictionary!$AD$3:$AE$3,0)),"")</f>
        <v>W</v>
      </c>
      <c r="BW13" s="61" t="str">
        <f ca="1">IFERROR(INDEX(OFFSET(Dictionary!$AC$3,MATCH(COLUMNS($AS$2:BW12),Dictionary!$AC$4:$AC$93,0),1,1,2),1,MATCH(INDEX(Dictionary!$B$3:$C$3,1,MATCH(Form_Responses[[#This Row],[31]],OFFSET(Dictionary!$A$3,MATCH(COLUMNS($AS$2:BW12),Dictionary!$A$4:$A$93,0),1,1,2),0)),Dictionary!$AD$3:$AE$3,0)),"")</f>
        <v>G</v>
      </c>
      <c r="BX13" s="61" t="str">
        <f ca="1">IFERROR(INDEX(OFFSET(Dictionary!$AC$3,MATCH(COLUMNS($AS$2:BX12),Dictionary!$AC$4:$AC$93,0),1,1,2),1,MATCH(INDEX(Dictionary!$B$3:$C$3,1,MATCH(Form_Responses[[#This Row],[32]],OFFSET(Dictionary!$A$3,MATCH(COLUMNS($AS$2:BX12),Dictionary!$A$4:$A$93,0),1,1,2),0)),Dictionary!$AD$3:$AE$3,0)),"")</f>
        <v>D</v>
      </c>
      <c r="BY13" s="61" t="str">
        <f ca="1">IFERROR(INDEX(OFFSET(Dictionary!$AC$3,MATCH(COLUMNS($AS$2:BY12),Dictionary!$AC$4:$AC$93,0),1,1,2),1,MATCH(INDEX(Dictionary!$B$3:$C$3,1,MATCH(Form_Responses[[#This Row],[33]],OFFSET(Dictionary!$A$3,MATCH(COLUMNS($AS$2:BY12),Dictionary!$A$4:$A$93,0),1,1,2),0)),Dictionary!$AD$3:$AE$3,0)),"")</f>
        <v>I</v>
      </c>
      <c r="BZ13" s="61" t="str">
        <f ca="1">IFERROR(INDEX(OFFSET(Dictionary!$AC$3,MATCH(COLUMNS($AS$2:BZ12),Dictionary!$AC$4:$AC$93,0),1,1,2),1,MATCH(INDEX(Dictionary!$B$3:$C$3,1,MATCH(Form_Responses[[#This Row],[34]],OFFSET(Dictionary!$A$3,MATCH(COLUMNS($AS$2:BZ12),Dictionary!$A$4:$A$93,0),1,1,2),0)),Dictionary!$AD$3:$AE$3,0)),"")</f>
        <v>T</v>
      </c>
      <c r="CA13" s="61" t="str">
        <f ca="1">IFERROR(INDEX(OFFSET(Dictionary!$AC$3,MATCH(COLUMNS($AS$2:CA12),Dictionary!$AC$4:$AC$93,0),1,1,2),1,MATCH(INDEX(Dictionary!$B$3:$C$3,1,MATCH(Form_Responses[[#This Row],[35]],OFFSET(Dictionary!$A$3,MATCH(COLUMNS($AS$2:CA12),Dictionary!$A$4:$A$93,0),1,1,2),0)),Dictionary!$AD$3:$AE$3,0)),"")</f>
        <v>B</v>
      </c>
      <c r="CB13" s="61" t="str">
        <f ca="1">IFERROR(INDEX(OFFSET(Dictionary!$AC$3,MATCH(COLUMNS($AS$2:CB12),Dictionary!$AC$4:$AC$93,0),1,1,2),1,MATCH(INDEX(Dictionary!$B$3:$C$3,1,MATCH(Form_Responses[[#This Row],[36]],OFFSET(Dictionary!$A$3,MATCH(COLUMNS($AS$2:CB12),Dictionary!$A$4:$A$93,0),1,1,2),0)),Dictionary!$AD$3:$AE$3,0)),"")</f>
        <v>O</v>
      </c>
      <c r="CC13" s="61" t="str">
        <f ca="1">IFERROR(INDEX(OFFSET(Dictionary!$AC$3,MATCH(COLUMNS($AS$2:CC12),Dictionary!$AC$4:$AC$93,0),1,1,2),1,MATCH(INDEX(Dictionary!$B$3:$C$3,1,MATCH(Form_Responses[[#This Row],[37]],OFFSET(Dictionary!$A$3,MATCH(COLUMNS($AS$2:CC12),Dictionary!$A$4:$A$93,0),1,1,2),0)),Dictionary!$AD$3:$AE$3,0)),"")</f>
        <v>Z</v>
      </c>
      <c r="CD13" s="61" t="str">
        <f ca="1">IFERROR(INDEX(OFFSET(Dictionary!$AC$3,MATCH(COLUMNS($AS$2:CD12),Dictionary!$AC$4:$AC$93,0),1,1,2),1,MATCH(INDEX(Dictionary!$B$3:$C$3,1,MATCH(Form_Responses[[#This Row],[38]],OFFSET(Dictionary!$A$3,MATCH(COLUMNS($AS$2:CD12),Dictionary!$A$4:$A$93,0),1,1,2),0)),Dictionary!$AD$3:$AE$3,0)),"")</f>
        <v>K</v>
      </c>
      <c r="CE13" s="61" t="str">
        <f ca="1">IFERROR(INDEX(OFFSET(Dictionary!$AC$3,MATCH(COLUMNS($AS$2:CE12),Dictionary!$AC$4:$AC$93,0),1,1,2),1,MATCH(INDEX(Dictionary!$B$3:$C$3,1,MATCH(Form_Responses[[#This Row],[39]],OFFSET(Dictionary!$A$3,MATCH(COLUMNS($AS$2:CE12),Dictionary!$A$4:$A$93,0),1,1,2),0)),Dictionary!$AD$3:$AE$3,0)),"")</f>
        <v>F</v>
      </c>
      <c r="CF13" s="61" t="str">
        <f ca="1">IFERROR(INDEX(OFFSET(Dictionary!$AC$3,MATCH(COLUMNS($AS$2:CF12),Dictionary!$AC$4:$AC$93,0),1,1,2),1,MATCH(INDEX(Dictionary!$B$3:$C$3,1,MATCH(Form_Responses[[#This Row],[40]],OFFSET(Dictionary!$A$3,MATCH(COLUMNS($AS$2:CF12),Dictionary!$A$4:$A$93,0),1,1,2),0)),Dictionary!$AD$3:$AE$3,0)),"")</f>
        <v>W</v>
      </c>
      <c r="CG13" s="61" t="str">
        <f ca="1">IFERROR(INDEX(OFFSET(Dictionary!$AC$3,MATCH(COLUMNS($AS$2:CG12),Dictionary!$AC$4:$AC$93,0),1,1,2),1,MATCH(INDEX(Dictionary!$B$3:$C$3,1,MATCH(Form_Responses[[#This Row],[41]],OFFSET(Dictionary!$A$3,MATCH(COLUMNS($AS$2:CG12),Dictionary!$A$4:$A$93,0),1,1,2),0)),Dictionary!$AD$3:$AE$3,0)),"")</f>
        <v>G</v>
      </c>
      <c r="CH13" s="61" t="str">
        <f ca="1">IFERROR(INDEX(OFFSET(Dictionary!$AC$3,MATCH(COLUMNS($AS$2:CH12),Dictionary!$AC$4:$AC$93,0),1,1,2),1,MATCH(INDEX(Dictionary!$B$3:$C$3,1,MATCH(Form_Responses[[#This Row],[42]],OFFSET(Dictionary!$A$3,MATCH(COLUMNS($AS$2:CH12),Dictionary!$A$4:$A$93,0),1,1,2),0)),Dictionary!$AD$3:$AE$3,0)),"")</f>
        <v>R</v>
      </c>
      <c r="CI13" s="61" t="str">
        <f ca="1">IFERROR(INDEX(OFFSET(Dictionary!$AC$3,MATCH(COLUMNS($AS$2:CI12),Dictionary!$AC$4:$AC$93,0),1,1,2),1,MATCH(INDEX(Dictionary!$B$3:$C$3,1,MATCH(Form_Responses[[#This Row],[43]],OFFSET(Dictionary!$A$3,MATCH(COLUMNS($AS$2:CI12),Dictionary!$A$4:$A$93,0),1,1,2),0)),Dictionary!$AD$3:$AE$3,0)),"")</f>
        <v>D</v>
      </c>
      <c r="CJ13" s="61" t="str">
        <f ca="1">IFERROR(INDEX(OFFSET(Dictionary!$AC$3,MATCH(COLUMNS($AS$2:CJ12),Dictionary!$AC$4:$AC$93,0),1,1,2),1,MATCH(INDEX(Dictionary!$B$3:$C$3,1,MATCH(Form_Responses[[#This Row],[44]],OFFSET(Dictionary!$A$3,MATCH(COLUMNS($AS$2:CJ12),Dictionary!$A$4:$A$93,0),1,1,2),0)),Dictionary!$AD$3:$AE$3,0)),"")</f>
        <v>C</v>
      </c>
      <c r="CK13" s="61" t="str">
        <f ca="1">IFERROR(INDEX(OFFSET(Dictionary!$AC$3,MATCH(COLUMNS($AS$2:CK12),Dictionary!$AC$4:$AC$93,0),1,1,2),1,MATCH(INDEX(Dictionary!$B$3:$C$3,1,MATCH(Form_Responses[[#This Row],[45]],OFFSET(Dictionary!$A$3,MATCH(COLUMNS($AS$2:CK12),Dictionary!$A$4:$A$93,0),1,1,2),0)),Dictionary!$AD$3:$AE$3,0)),"")</f>
        <v>E</v>
      </c>
      <c r="CL13" s="61" t="str">
        <f ca="1">IFERROR(INDEX(OFFSET(Dictionary!$AC$3,MATCH(COLUMNS($AS$2:CL12),Dictionary!$AC$4:$AC$93,0),1,1,2),1,MATCH(INDEX(Dictionary!$B$3:$C$3,1,MATCH(Form_Responses[[#This Row],[46]],OFFSET(Dictionary!$A$3,MATCH(COLUMNS($AS$2:CL12),Dictionary!$A$4:$A$93,0),1,1,2),0)),Dictionary!$AD$3:$AE$3,0)),"")</f>
        <v>N</v>
      </c>
      <c r="CM13" s="61" t="str">
        <f ca="1">IFERROR(INDEX(OFFSET(Dictionary!$AC$3,MATCH(COLUMNS($AS$2:CM12),Dictionary!$AC$4:$AC$93,0),1,1,2),1,MATCH(INDEX(Dictionary!$B$3:$C$3,1,MATCH(Form_Responses[[#This Row],[47]],OFFSET(Dictionary!$A$3,MATCH(COLUMNS($AS$2:CM12),Dictionary!$A$4:$A$93,0),1,1,2),0)),Dictionary!$AD$3:$AE$3,0)),"")</f>
        <v>A</v>
      </c>
      <c r="CN13" s="61" t="str">
        <f ca="1">IFERROR(INDEX(OFFSET(Dictionary!$AC$3,MATCH(COLUMNS($AS$2:CN12),Dictionary!$AC$4:$AC$93,0),1,1,2),1,MATCH(INDEX(Dictionary!$B$3:$C$3,1,MATCH(Form_Responses[[#This Row],[48]],OFFSET(Dictionary!$A$3,MATCH(COLUMNS($AS$2:CN12),Dictionary!$A$4:$A$93,0),1,1,2),0)),Dictionary!$AD$3:$AE$3,0)),"")</f>
        <v>K</v>
      </c>
      <c r="CO13" s="61" t="str">
        <f ca="1">IFERROR(INDEX(OFFSET(Dictionary!$AC$3,MATCH(COLUMNS($AS$2:CO12),Dictionary!$AC$4:$AC$93,0),1,1,2),1,MATCH(INDEX(Dictionary!$B$3:$C$3,1,MATCH(Form_Responses[[#This Row],[49]],OFFSET(Dictionary!$A$3,MATCH(COLUMNS($AS$2:CO12),Dictionary!$A$4:$A$93,0),1,1,2),0)),Dictionary!$AD$3:$AE$3,0)),"")</f>
        <v>F</v>
      </c>
      <c r="CP13" s="61" t="str">
        <f ca="1">IFERROR(INDEX(OFFSET(Dictionary!$AC$3,MATCH(COLUMNS($AS$2:CP12),Dictionary!$AC$4:$AC$93,0),1,1,2),1,MATCH(INDEX(Dictionary!$B$3:$C$3,1,MATCH(Form_Responses[[#This Row],[50]],OFFSET(Dictionary!$A$3,MATCH(COLUMNS($AS$2:CP12),Dictionary!$A$4:$A$93,0),1,1,2),0)),Dictionary!$AD$3:$AE$3,0)),"")</f>
        <v>W</v>
      </c>
      <c r="CQ13" s="61" t="str">
        <f ca="1">IFERROR(INDEX(OFFSET(Dictionary!$AC$3,MATCH(COLUMNS($AS$2:CQ12),Dictionary!$AC$4:$AC$93,0),1,1,2),1,MATCH(INDEX(Dictionary!$B$3:$C$3,1,MATCH(Form_Responses[[#This Row],[51]],OFFSET(Dictionary!$A$3,MATCH(COLUMNS($AS$2:CQ12),Dictionary!$A$4:$A$93,0),1,1,2),0)),Dictionary!$AD$3:$AE$3,0)),"")</f>
        <v>V</v>
      </c>
      <c r="CR13" s="61" t="str">
        <f ca="1">IFERROR(INDEX(OFFSET(Dictionary!$AC$3,MATCH(COLUMNS($AS$2:CR12),Dictionary!$AC$4:$AC$93,0),1,1,2),1,MATCH(INDEX(Dictionary!$B$3:$C$3,1,MATCH(Form_Responses[[#This Row],[52]],OFFSET(Dictionary!$A$3,MATCH(COLUMNS($AS$2:CR12),Dictionary!$A$4:$A$93,0),1,1,2),0)),Dictionary!$AD$3:$AE$3,0)),"")</f>
        <v>S</v>
      </c>
      <c r="CS13" s="61" t="str">
        <f ca="1">IFERROR(INDEX(OFFSET(Dictionary!$AC$3,MATCH(COLUMNS($AS$2:CS12),Dictionary!$AC$4:$AC$93,0),1,1,2),1,MATCH(INDEX(Dictionary!$B$3:$C$3,1,MATCH(Form_Responses[[#This Row],[53]],OFFSET(Dictionary!$A$3,MATCH(COLUMNS($AS$2:CS12),Dictionary!$A$4:$A$93,0),1,1,2),0)),Dictionary!$AD$3:$AE$3,0)),"")</f>
        <v>I</v>
      </c>
      <c r="CT13" s="61" t="str">
        <f ca="1">IFERROR(INDEX(OFFSET(Dictionary!$AC$3,MATCH(COLUMNS($AS$2:CT12),Dictionary!$AC$4:$AC$93,0),1,1,2),1,MATCH(INDEX(Dictionary!$B$3:$C$3,1,MATCH(Form_Responses[[#This Row],[54]],OFFSET(Dictionary!$A$3,MATCH(COLUMNS($AS$2:CT12),Dictionary!$A$4:$A$93,0),1,1,2),0)),Dictionary!$AD$3:$AE$3,0)),"")</f>
        <v>D</v>
      </c>
      <c r="CU13" s="61" t="str">
        <f ca="1">IFERROR(INDEX(OFFSET(Dictionary!$AC$3,MATCH(COLUMNS($AS$2:CU12),Dictionary!$AC$4:$AC$93,0),1,1,2),1,MATCH(INDEX(Dictionary!$B$3:$C$3,1,MATCH(Form_Responses[[#This Row],[55]],OFFSET(Dictionary!$A$3,MATCH(COLUMNS($AS$2:CU12),Dictionary!$A$4:$A$93,0),1,1,2),0)),Dictionary!$AD$3:$AE$3,0)),"")</f>
        <v>C</v>
      </c>
      <c r="CV13" s="61" t="str">
        <f ca="1">IFERROR(INDEX(OFFSET(Dictionary!$AC$3,MATCH(COLUMNS($AS$2:CV12),Dictionary!$AC$4:$AC$93,0),1,1,2),1,MATCH(INDEX(Dictionary!$B$3:$C$3,1,MATCH(Form_Responses[[#This Row],[56]],OFFSET(Dictionary!$A$3,MATCH(COLUMNS($AS$2:CV12),Dictionary!$A$4:$A$93,0),1,1,2),0)),Dictionary!$AD$3:$AE$3,0)),"")</f>
        <v>S</v>
      </c>
      <c r="CW13" s="61" t="str">
        <f ca="1">IFERROR(INDEX(OFFSET(Dictionary!$AC$3,MATCH(COLUMNS($AS$2:CW12),Dictionary!$AC$4:$AC$93,0),1,1,2),1,MATCH(INDEX(Dictionary!$B$3:$C$3,1,MATCH(Form_Responses[[#This Row],[57]],OFFSET(Dictionary!$A$3,MATCH(COLUMNS($AS$2:CW12),Dictionary!$A$4:$A$93,0),1,1,2),0)),Dictionary!$AD$3:$AE$3,0)),"")</f>
        <v>Z</v>
      </c>
      <c r="CX13" s="61" t="str">
        <f ca="1">IFERROR(INDEX(OFFSET(Dictionary!$AC$3,MATCH(COLUMNS($AS$2:CX12),Dictionary!$AC$4:$AC$93,0),1,1,2),1,MATCH(INDEX(Dictionary!$B$3:$C$3,1,MATCH(Form_Responses[[#This Row],[58]],OFFSET(Dictionary!$A$3,MATCH(COLUMNS($AS$2:CX12),Dictionary!$A$4:$A$93,0),1,1,2),0)),Dictionary!$AD$3:$AE$3,0)),"")</f>
        <v>A</v>
      </c>
      <c r="CY13" s="61" t="str">
        <f ca="1">IFERROR(INDEX(OFFSET(Dictionary!$AC$3,MATCH(COLUMNS($AS$2:CY12),Dictionary!$AC$4:$AC$93,0),1,1,2),1,MATCH(INDEX(Dictionary!$B$3:$C$3,1,MATCH(Form_Responses[[#This Row],[59]],OFFSET(Dictionary!$A$3,MATCH(COLUMNS($AS$2:CY12),Dictionary!$A$4:$A$93,0),1,1,2),0)),Dictionary!$AD$3:$AE$3,0)),"")</f>
        <v>F</v>
      </c>
      <c r="CZ13" s="61" t="str">
        <f ca="1">IFERROR(INDEX(OFFSET(Dictionary!$AC$3,MATCH(COLUMNS($AS$2:CZ12),Dictionary!$AC$4:$AC$93,0),1,1,2),1,MATCH(INDEX(Dictionary!$B$3:$C$3,1,MATCH(Form_Responses[[#This Row],[60]],OFFSET(Dictionary!$A$3,MATCH(COLUMNS($AS$2:CZ12),Dictionary!$A$4:$A$93,0),1,1,2),0)),Dictionary!$AD$3:$AE$3,0)),"")</f>
        <v>X</v>
      </c>
      <c r="DA13" s="61" t="str">
        <f ca="1">IFERROR(INDEX(OFFSET(Dictionary!$AC$3,MATCH(COLUMNS($AS$2:DA12),Dictionary!$AC$4:$AC$93,0),1,1,2),1,MATCH(INDEX(Dictionary!$B$3:$C$3,1,MATCH(Form_Responses[[#This Row],[61]],OFFSET(Dictionary!$A$3,MATCH(COLUMNS($AS$2:DA12),Dictionary!$A$4:$A$93,0),1,1,2),0)),Dictionary!$AD$3:$AE$3,0)),"")</f>
        <v>T</v>
      </c>
      <c r="DB13" s="61" t="str">
        <f ca="1">IFERROR(INDEX(OFFSET(Dictionary!$AC$3,MATCH(COLUMNS($AS$2:DB12),Dictionary!$AC$4:$AC$93,0),1,1,2),1,MATCH(INDEX(Dictionary!$B$3:$C$3,1,MATCH(Form_Responses[[#This Row],[62]],OFFSET(Dictionary!$A$3,MATCH(COLUMNS($AS$2:DB12),Dictionary!$A$4:$A$93,0),1,1,2),0)),Dictionary!$AD$3:$AE$3,0)),"")</f>
        <v>V</v>
      </c>
      <c r="DC13" s="61" t="str">
        <f ca="1">IFERROR(INDEX(OFFSET(Dictionary!$AC$3,MATCH(COLUMNS($AS$2:DC12),Dictionary!$AC$4:$AC$93,0),1,1,2),1,MATCH(INDEX(Dictionary!$B$3:$C$3,1,MATCH(Form_Responses[[#This Row],[63]],OFFSET(Dictionary!$A$3,MATCH(COLUMNS($AS$2:DC12),Dictionary!$A$4:$A$93,0),1,1,2),0)),Dictionary!$AD$3:$AE$3,0)),"")</f>
        <v>I</v>
      </c>
      <c r="DD13" s="61" t="str">
        <f ca="1">IFERROR(INDEX(OFFSET(Dictionary!$AC$3,MATCH(COLUMNS($AS$2:DD12),Dictionary!$AC$4:$AC$93,0),1,1,2),1,MATCH(INDEX(Dictionary!$B$3:$C$3,1,MATCH(Form_Responses[[#This Row],[64]],OFFSET(Dictionary!$A$3,MATCH(COLUMNS($AS$2:DD12),Dictionary!$A$4:$A$93,0),1,1,2),0)),Dictionary!$AD$3:$AE$3,0)),"")</f>
        <v>R</v>
      </c>
      <c r="DE13" s="61" t="str">
        <f ca="1">IFERROR(INDEX(OFFSET(Dictionary!$AC$3,MATCH(COLUMNS($AS$2:DE12),Dictionary!$AC$4:$AC$93,0),1,1,2),1,MATCH(INDEX(Dictionary!$B$3:$C$3,1,MATCH(Form_Responses[[#This Row],[65]],OFFSET(Dictionary!$A$3,MATCH(COLUMNS($AS$2:DE12),Dictionary!$A$4:$A$93,0),1,1,2),0)),Dictionary!$AD$3:$AE$3,0)),"")</f>
        <v>D</v>
      </c>
      <c r="DF13" s="61" t="str">
        <f ca="1">IFERROR(INDEX(OFFSET(Dictionary!$AC$3,MATCH(COLUMNS($AS$2:DF12),Dictionary!$AC$4:$AC$93,0),1,1,2),1,MATCH(INDEX(Dictionary!$B$3:$C$3,1,MATCH(Form_Responses[[#This Row],[66]],OFFSET(Dictionary!$A$3,MATCH(COLUMNS($AS$2:DF12),Dictionary!$A$4:$A$93,0),1,1,2),0)),Dictionary!$AD$3:$AE$3,0)),"")</f>
        <v>S</v>
      </c>
      <c r="DG13" s="61" t="str">
        <f ca="1">IFERROR(INDEX(OFFSET(Dictionary!$AC$3,MATCH(COLUMNS($AS$2:DG12),Dictionary!$AC$4:$AC$93,0),1,1,2),1,MATCH(INDEX(Dictionary!$B$3:$C$3,1,MATCH(Form_Responses[[#This Row],[67]],OFFSET(Dictionary!$A$3,MATCH(COLUMNS($AS$2:DG12),Dictionary!$A$4:$A$93,0),1,1,2),0)),Dictionary!$AD$3:$AE$3,0)),"")</f>
        <v>R</v>
      </c>
      <c r="DH13" s="61" t="str">
        <f ca="1">IFERROR(INDEX(OFFSET(Dictionary!$AC$3,MATCH(COLUMNS($AS$2:DH12),Dictionary!$AC$4:$AC$93,0),1,1,2),1,MATCH(INDEX(Dictionary!$B$3:$C$3,1,MATCH(Form_Responses[[#This Row],[68]],OFFSET(Dictionary!$A$3,MATCH(COLUMNS($AS$2:DH12),Dictionary!$A$4:$A$93,0),1,1,2),0)),Dictionary!$AD$3:$AE$3,0)),"")</f>
        <v>N</v>
      </c>
      <c r="DI13" s="61" t="str">
        <f ca="1">IFERROR(INDEX(OFFSET(Dictionary!$AC$3,MATCH(COLUMNS($AS$2:DI12),Dictionary!$AC$4:$AC$93,0),1,1,2),1,MATCH(INDEX(Dictionary!$B$3:$C$3,1,MATCH(Form_Responses[[#This Row],[69]],OFFSET(Dictionary!$A$3,MATCH(COLUMNS($AS$2:DI12),Dictionary!$A$4:$A$93,0),1,1,2),0)),Dictionary!$AD$3:$AE$3,0)),"")</f>
        <v>A</v>
      </c>
      <c r="DJ13" s="61" t="str">
        <f ca="1">IFERROR(INDEX(OFFSET(Dictionary!$AC$3,MATCH(COLUMNS($AS$2:DJ12),Dictionary!$AC$4:$AC$93,0),1,1,2),1,MATCH(INDEX(Dictionary!$B$3:$C$3,1,MATCH(Form_Responses[[#This Row],[70]],OFFSET(Dictionary!$A$3,MATCH(COLUMNS($AS$2:DJ12),Dictionary!$A$4:$A$93,0),1,1,2),0)),Dictionary!$AD$3:$AE$3,0)),"")</f>
        <v>P</v>
      </c>
      <c r="DK13" s="61" t="str">
        <f ca="1">IFERROR(INDEX(OFFSET(Dictionary!$AC$3,MATCH(COLUMNS($AS$2:DK12),Dictionary!$AC$4:$AC$93,0),1,1,2),1,MATCH(INDEX(Dictionary!$B$3:$C$3,1,MATCH(Form_Responses[[#This Row],[71]],OFFSET(Dictionary!$A$3,MATCH(COLUMNS($AS$2:DK12),Dictionary!$A$4:$A$93,0),1,1,2),0)),Dictionary!$AD$3:$AE$3,0)),"")</f>
        <v>I</v>
      </c>
      <c r="DL13" s="61" t="str">
        <f ca="1">IFERROR(INDEX(OFFSET(Dictionary!$AC$3,MATCH(COLUMNS($AS$2:DL12),Dictionary!$AC$4:$AC$93,0),1,1,2),1,MATCH(INDEX(Dictionary!$B$3:$C$3,1,MATCH(Form_Responses[[#This Row],[72]],OFFSET(Dictionary!$A$3,MATCH(COLUMNS($AS$2:DL12),Dictionary!$A$4:$A$93,0),1,1,2),0)),Dictionary!$AD$3:$AE$3,0)),"")</f>
        <v>T</v>
      </c>
      <c r="DM13" s="61" t="str">
        <f ca="1">IFERROR(INDEX(OFFSET(Dictionary!$AC$3,MATCH(COLUMNS($AS$2:DM12),Dictionary!$AC$4:$AC$93,0),1,1,2),1,MATCH(INDEX(Dictionary!$B$3:$C$3,1,MATCH(Form_Responses[[#This Row],[73]],OFFSET(Dictionary!$A$3,MATCH(COLUMNS($AS$2:DM12),Dictionary!$A$4:$A$93,0),1,1,2),0)),Dictionary!$AD$3:$AE$3,0)),"")</f>
        <v>V</v>
      </c>
      <c r="DN13" s="61" t="str">
        <f ca="1">IFERROR(INDEX(OFFSET(Dictionary!$AC$3,MATCH(COLUMNS($AS$2:DN12),Dictionary!$AC$4:$AC$93,0),1,1,2),1,MATCH(INDEX(Dictionary!$B$3:$C$3,1,MATCH(Form_Responses[[#This Row],[74]],OFFSET(Dictionary!$A$3,MATCH(COLUMNS($AS$2:DN12),Dictionary!$A$4:$A$93,0),1,1,2),0)),Dictionary!$AD$3:$AE$3,0)),"")</f>
        <v>S</v>
      </c>
      <c r="DO13" s="61" t="str">
        <f ca="1">IFERROR(INDEX(OFFSET(Dictionary!$AC$3,MATCH(COLUMNS($AS$2:DO12),Dictionary!$AC$4:$AC$93,0),1,1,2),1,MATCH(INDEX(Dictionary!$B$3:$C$3,1,MATCH(Form_Responses[[#This Row],[75]],OFFSET(Dictionary!$A$3,MATCH(COLUMNS($AS$2:DO12),Dictionary!$A$4:$A$93,0),1,1,2),0)),Dictionary!$AD$3:$AE$3,0)),"")</f>
        <v>V</v>
      </c>
      <c r="DP13" s="61" t="str">
        <f ca="1">IFERROR(INDEX(OFFSET(Dictionary!$AC$3,MATCH(COLUMNS($AS$2:DP12),Dictionary!$AC$4:$AC$93,0),1,1,2),1,MATCH(INDEX(Dictionary!$B$3:$C$3,1,MATCH(Form_Responses[[#This Row],[76]],OFFSET(Dictionary!$A$3,MATCH(COLUMNS($AS$2:DP12),Dictionary!$A$4:$A$93,0),1,1,2),0)),Dictionary!$AD$3:$AE$3,0)),"")</f>
        <v>D</v>
      </c>
      <c r="DQ13" s="61" t="str">
        <f ca="1">IFERROR(INDEX(OFFSET(Dictionary!$AC$3,MATCH(COLUMNS($AS$2:DQ12),Dictionary!$AC$4:$AC$93,0),1,1,2),1,MATCH(INDEX(Dictionary!$B$3:$C$3,1,MATCH(Form_Responses[[#This Row],[77]],OFFSET(Dictionary!$A$3,MATCH(COLUMNS($AS$2:DQ12),Dictionary!$A$4:$A$93,0),1,1,2),0)),Dictionary!$AD$3:$AE$3,0)),"")</f>
        <v>C</v>
      </c>
      <c r="DR13" s="61" t="str">
        <f ca="1">IFERROR(INDEX(OFFSET(Dictionary!$AC$3,MATCH(COLUMNS($AS$2:DR12),Dictionary!$AC$4:$AC$93,0),1,1,2),1,MATCH(INDEX(Dictionary!$B$3:$C$3,1,MATCH(Form_Responses[[#This Row],[78]],OFFSET(Dictionary!$A$3,MATCH(COLUMNS($AS$2:DR12),Dictionary!$A$4:$A$93,0),1,1,2),0)),Dictionary!$AD$3:$AE$3,0)),"")</f>
        <v>E</v>
      </c>
      <c r="DS13" s="61" t="str">
        <f ca="1">IFERROR(INDEX(OFFSET(Dictionary!$AC$3,MATCH(COLUMNS($AS$2:DS12),Dictionary!$AC$4:$AC$93,0),1,1,2),1,MATCH(INDEX(Dictionary!$B$3:$C$3,1,MATCH(Form_Responses[[#This Row],[79]],OFFSET(Dictionary!$A$3,MATCH(COLUMNS($AS$2:DS12),Dictionary!$A$4:$A$93,0),1,1,2),0)),Dictionary!$AD$3:$AE$3,0)),"")</f>
        <v>N</v>
      </c>
      <c r="DT13" s="61" t="str">
        <f ca="1">IFERROR(INDEX(OFFSET(Dictionary!$AC$3,MATCH(COLUMNS($AS$2:DT12),Dictionary!$AC$4:$AC$93,0),1,1,2),1,MATCH(INDEX(Dictionary!$B$3:$C$3,1,MATCH(Form_Responses[[#This Row],[80]],OFFSET(Dictionary!$A$3,MATCH(COLUMNS($AS$2:DT12),Dictionary!$A$4:$A$93,0),1,1,2),0)),Dictionary!$AD$3:$AE$3,0)),"")</f>
        <v>W</v>
      </c>
      <c r="DU13" s="61" t="str">
        <f ca="1">IFERROR(INDEX(OFFSET(Dictionary!$AC$3,MATCH(COLUMNS($AS$2:DU12),Dictionary!$AC$4:$AC$93,0),1,1,2),1,MATCH(INDEX(Dictionary!$B$3:$C$3,1,MATCH(Form_Responses[[#This Row],[81]],OFFSET(Dictionary!$A$3,MATCH(COLUMNS($AS$2:DU12),Dictionary!$A$4:$A$93,0),1,1,2),0)),Dictionary!$AD$3:$AE$3,0)),"")</f>
        <v>L</v>
      </c>
      <c r="DV13" s="61" t="str">
        <f ca="1">IFERROR(INDEX(OFFSET(Dictionary!$AC$3,MATCH(COLUMNS($AS$2:DV12),Dictionary!$AC$4:$AC$93,0),1,1,2),1,MATCH(INDEX(Dictionary!$B$3:$C$3,1,MATCH(Form_Responses[[#This Row],[82]],OFFSET(Dictionary!$A$3,MATCH(COLUMNS($AS$2:DV12),Dictionary!$A$4:$A$93,0),1,1,2),0)),Dictionary!$AD$3:$AE$3,0)),"")</f>
        <v>I</v>
      </c>
      <c r="DW13" s="61" t="str">
        <f ca="1">IFERROR(INDEX(OFFSET(Dictionary!$AC$3,MATCH(COLUMNS($AS$2:DW12),Dictionary!$AC$4:$AC$93,0),1,1,2),1,MATCH(INDEX(Dictionary!$B$3:$C$3,1,MATCH(Form_Responses[[#This Row],[83]],OFFSET(Dictionary!$A$3,MATCH(COLUMNS($AS$2:DW12),Dictionary!$A$4:$A$93,0),1,1,2),0)),Dictionary!$AD$3:$AE$3,0)),"")</f>
        <v>I</v>
      </c>
      <c r="DX13" s="61" t="str">
        <f ca="1">IFERROR(INDEX(OFFSET(Dictionary!$AC$3,MATCH(COLUMNS($AS$2:DX12),Dictionary!$AC$4:$AC$93,0),1,1,2),1,MATCH(INDEX(Dictionary!$B$3:$C$3,1,MATCH(Form_Responses[[#This Row],[84]],OFFSET(Dictionary!$A$3,MATCH(COLUMNS($AS$2:DX12),Dictionary!$A$4:$A$93,0),1,1,2),0)),Dictionary!$AD$3:$AE$3,0)),"")</f>
        <v>T</v>
      </c>
      <c r="DY13" s="61" t="str">
        <f ca="1">IFERROR(INDEX(OFFSET(Dictionary!$AC$3,MATCH(COLUMNS($AS$2:DY12),Dictionary!$AC$4:$AC$93,0),1,1,2),1,MATCH(INDEX(Dictionary!$B$3:$C$3,1,MATCH(Form_Responses[[#This Row],[85]],OFFSET(Dictionary!$A$3,MATCH(COLUMNS($AS$2:DY12),Dictionary!$A$4:$A$93,0),1,1,2),0)),Dictionary!$AD$3:$AE$3,0)),"")</f>
        <v>S</v>
      </c>
      <c r="DZ13" s="61" t="str">
        <f ca="1">IFERROR(INDEX(OFFSET(Dictionary!$AC$3,MATCH(COLUMNS($AS$2:DZ12),Dictionary!$AC$4:$AC$93,0),1,1,2),1,MATCH(INDEX(Dictionary!$B$3:$C$3,1,MATCH(Form_Responses[[#This Row],[86]],OFFSET(Dictionary!$A$3,MATCH(COLUMNS($AS$2:DZ12),Dictionary!$A$4:$A$93,0),1,1,2),0)),Dictionary!$AD$3:$AE$3,0)),"")</f>
        <v>S</v>
      </c>
      <c r="EA13" s="61" t="str">
        <f ca="1">IFERROR(INDEX(OFFSET(Dictionary!$AC$3,MATCH(COLUMNS($AS$2:EA12),Dictionary!$AC$4:$AC$93,0),1,1,2),1,MATCH(INDEX(Dictionary!$B$3:$C$3,1,MATCH(Form_Responses[[#This Row],[87]],OFFSET(Dictionary!$A$3,MATCH(COLUMNS($AS$2:EA12),Dictionary!$A$4:$A$93,0),1,1,2),0)),Dictionary!$AD$3:$AE$3,0)),"")</f>
        <v>D</v>
      </c>
      <c r="EB13" s="61" t="str">
        <f ca="1">IFERROR(INDEX(OFFSET(Dictionary!$AC$3,MATCH(COLUMNS($AS$2:EB12),Dictionary!$AC$4:$AC$93,0),1,1,2),1,MATCH(INDEX(Dictionary!$B$3:$C$3,1,MATCH(Form_Responses[[#This Row],[88]],OFFSET(Dictionary!$A$3,MATCH(COLUMNS($AS$2:EB12),Dictionary!$A$4:$A$93,0),1,1,2),0)),Dictionary!$AD$3:$AE$3,0)),"")</f>
        <v>C</v>
      </c>
      <c r="EC13" s="61" t="str">
        <f ca="1">IFERROR(INDEX(OFFSET(Dictionary!$AC$3,MATCH(COLUMNS($AS$2:EC12),Dictionary!$AC$4:$AC$93,0),1,1,2),1,MATCH(INDEX(Dictionary!$B$3:$C$3,1,MATCH(Form_Responses[[#This Row],[89]],OFFSET(Dictionary!$A$3,MATCH(COLUMNS($AS$2:EC12),Dictionary!$A$4:$A$93,0),1,1,2),0)),Dictionary!$AD$3:$AE$3,0)),"")</f>
        <v>E</v>
      </c>
      <c r="ED13" s="61" t="str">
        <f ca="1">IFERROR(INDEX(OFFSET(Dictionary!$AC$3,MATCH(COLUMNS($AS$2:ED12),Dictionary!$AC$4:$AC$93,0),1,1,2),1,MATCH(INDEX(Dictionary!$B$3:$C$3,1,MATCH(Form_Responses[[#This Row],[90]],OFFSET(Dictionary!$A$3,MATCH(COLUMNS($AS$2:ED12),Dictionary!$A$4:$A$93,0),1,1,2),0)),Dictionary!$AD$3:$AE$3,0)),"")</f>
        <v>W</v>
      </c>
    </row>
    <row r="14" spans="1:134" ht="180" x14ac:dyDescent="0.25">
      <c r="A14" s="164">
        <v>12</v>
      </c>
      <c r="B14" s="61" t="s">
        <v>893</v>
      </c>
      <c r="C14" s="61" t="s">
        <v>864</v>
      </c>
      <c r="D14" s="59" t="s">
        <v>792</v>
      </c>
      <c r="E14" s="59" cm="1">
        <f t="array" aca="1" ref="E14" ca="1">COUNTIF(OFFSET($AS$2,MATCH(Data_Base_Response[[#This Row],[Nama]:[Nama]],Data_Base_Response[[Nama]:[Nama]],0),0,1,90),Data_Base_Response[[#Headers],[A]])</f>
        <v>5</v>
      </c>
      <c r="F14" s="59" cm="1">
        <f t="array" aca="1" ref="F14" ca="1">COUNTIF(OFFSET($AS$2,MATCH(Data_Base_Response[[#This Row],[Nama]:[Nama]],Data_Base_Response[[Nama]:[Nama]],0),0,1,90),Data_Base_Response[[#Headers],[N]])</f>
        <v>3</v>
      </c>
      <c r="G14" s="59" cm="1">
        <f t="array" aca="1" ref="G14" ca="1">COUNTIF(OFFSET($AS$2,MATCH(Data_Base_Response[[#This Row],[Nama]:[Nama]],Data_Base_Response[[Nama]:[Nama]],0),0,1,90),Data_Base_Response[[#Headers],[G]])</f>
        <v>7</v>
      </c>
      <c r="H14" s="59" cm="1">
        <f t="array" aca="1" ref="H14" ca="1">COUNTIF(OFFSET($AS$2,MATCH(Data_Base_Response[[#This Row],[Nama]:[Nama]],Data_Base_Response[[Nama]:[Nama]],0),0,1,90),Data_Base_Response[[#Headers],[C]])</f>
        <v>6</v>
      </c>
      <c r="I14" s="59" cm="1">
        <f t="array" aca="1" ref="I14" ca="1">COUNTIF(OFFSET($AS$2,MATCH(Data_Base_Response[[#This Row],[Nama]:[Nama]],Data_Base_Response[[Nama]:[Nama]],0),0,1,90),Data_Base_Response[[#Headers],[D]])</f>
        <v>7</v>
      </c>
      <c r="J14" s="59" cm="1">
        <f t="array" aca="1" ref="J14" ca="1">COUNTIF(OFFSET($AS$2,MATCH(Data_Base_Response[[#This Row],[Nama]:[Nama]],Data_Base_Response[[Nama]:[Nama]],0),0,1,90),Data_Base_Response[[#Headers],[R]])</f>
        <v>5</v>
      </c>
      <c r="K14" s="59" cm="1">
        <f t="array" aca="1" ref="K14" ca="1">COUNTIF(OFFSET($AS$2,MATCH(Data_Base_Response[[#This Row],[Nama]:[Nama]],Data_Base_Response[[Nama]:[Nama]],0),0,1,90),Data_Base_Response[[#Headers],[T]])</f>
        <v>3</v>
      </c>
      <c r="L14" s="59" cm="1">
        <f t="array" aca="1" ref="L14" ca="1">COUNTIF(OFFSET($AS$2,MATCH(Data_Base_Response[[#This Row],[Nama]:[Nama]],Data_Base_Response[[Nama]:[Nama]],0),0,1,90),Data_Base_Response[[#Headers],[V]])</f>
        <v>2</v>
      </c>
      <c r="M14" s="59" cm="1">
        <f t="array" aca="1" ref="M14" ca="1">COUNTIF(OFFSET($AS$2,MATCH(Data_Base_Response[[#This Row],[Nama]:[Nama]],Data_Base_Response[[Nama]:[Nama]],0),0,1,90),Data_Base_Response[[#Headers],[W]])</f>
        <v>7</v>
      </c>
      <c r="N14" s="59" cm="1">
        <f t="array" aca="1" ref="N14" ca="1">COUNTIF(OFFSET($AS$2,MATCH(Data_Base_Response[[#This Row],[Nama]:[Nama]],Data_Base_Response[[Nama]:[Nama]],0),0,1,90),Data_Base_Response[[#Headers],[F]])</f>
        <v>3</v>
      </c>
      <c r="O14" s="59" cm="1">
        <f t="array" aca="1" ref="O14" ca="1">COUNTIF(OFFSET($AS$2,MATCH(Data_Base_Response[[#This Row],[Nama]:[Nama]],Data_Base_Response[[Nama]:[Nama]],0),0,1,90),Data_Base_Response[[#Headers],[L]])</f>
        <v>3</v>
      </c>
      <c r="P14" s="59" cm="1">
        <f t="array" aca="1" ref="P14" ca="1">COUNTIF(OFFSET($AS$2,MATCH(Data_Base_Response[[#This Row],[Nama]:[Nama]],Data_Base_Response[[Nama]:[Nama]],0),0,1,90),Data_Base_Response[[#Headers],[P]])</f>
        <v>6</v>
      </c>
      <c r="Q14" s="59" cm="1">
        <f t="array" aca="1" ref="Q14" ca="1">COUNTIF(OFFSET($AS$2,MATCH(Data_Base_Response[[#This Row],[Nama]:[Nama]],Data_Base_Response[[Nama]:[Nama]],0),0,1,90),Data_Base_Response[[#Headers],[I]])</f>
        <v>2</v>
      </c>
      <c r="R14" s="59" cm="1">
        <f t="array" aca="1" ref="R14" ca="1">COUNTIF(OFFSET($AS$2,MATCH(Data_Base_Response[[#This Row],[Nama]:[Nama]],Data_Base_Response[[Nama]:[Nama]],0),0,1,90),Data_Base_Response[[#Headers],[S]])</f>
        <v>4</v>
      </c>
      <c r="S14" s="59" cm="1">
        <f t="array" aca="1" ref="S14" ca="1">COUNTIF(OFFSET($AS$2,MATCH(Data_Base_Response[[#This Row],[Nama]:[Nama]],Data_Base_Response[[Nama]:[Nama]],0),0,1,90),Data_Base_Response[[#Headers],[B]])</f>
        <v>4</v>
      </c>
      <c r="T14" s="59" cm="1">
        <f t="array" aca="1" ref="T14" ca="1">COUNTIF(OFFSET($AS$2,MATCH(Data_Base_Response[[#This Row],[Nama]:[Nama]],Data_Base_Response[[Nama]:[Nama]],0),0,1,90),Data_Base_Response[[#Headers],[O]])</f>
        <v>4</v>
      </c>
      <c r="U14" s="59" cm="1">
        <f t="array" aca="1" ref="U14" ca="1">COUNTIF(OFFSET($AS$2,MATCH(Data_Base_Response[[#This Row],[Nama]:[Nama]],Data_Base_Response[[Nama]:[Nama]],0),0,1,90),Data_Base_Response[[#Headers],[X]])</f>
        <v>3</v>
      </c>
      <c r="V14" s="59" cm="1">
        <f t="array" aca="1" ref="V14" ca="1">COUNTIF(OFFSET($AS$2,MATCH(Data_Base_Response[[#This Row],[Nama]:[Nama]],Data_Base_Response[[Nama]:[Nama]],0),0,1,90),Data_Base_Response[[#Headers],[E]])</f>
        <v>6</v>
      </c>
      <c r="W14" s="59" cm="1">
        <f t="array" aca="1" ref="W14" ca="1">COUNTIF(OFFSET($AS$2,MATCH(Data_Base_Response[[#This Row],[Nama]:[Nama]],Data_Base_Response[[Nama]:[Nama]],0),0,1,90),Data_Base_Response[[#Headers],[K]])</f>
        <v>4</v>
      </c>
      <c r="X14" s="59" cm="1">
        <f t="array" aca="1" ref="X14" ca="1">COUNTIF(OFFSET($AS$2,MATCH(Data_Base_Response[[#This Row],[Nama]:[Nama]],Data_Base_Response[[Nama]:[Nama]],0),0,1,90),Data_Base_Response[[#Headers],[Z]])</f>
        <v>6</v>
      </c>
      <c r="Y1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4"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4"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4"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4"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4"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1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4"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4"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4" s="60" t="str">
        <f ca="1">INDEX(OFFSET(Dictionary!$AJ$3,MATCH(Q$2,Dictionary!$AG$4:$AG$84,0),0,COUNTIF(Dictionary!$AG$4:$AG$84,Q$2),1),MATCH(Data_Base_Response[[#This Row],[I]],OFFSET(Dictionary!$AH$3,MATCH(Q$2,Dictionary!$AG$4:$AG$84,0),0,COUNTIF(Dictionary!$AG$4:$AG$84,Q$2),1),1))</f>
        <v xml:space="preserve">Enggan mengambil keputusan   </v>
      </c>
      <c r="AL14"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4"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4"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4" s="61" t="str">
        <f ca="1">IFERROR(INDEX(OFFSET(Dictionary!$AC$3,MATCH(COLUMNS($AS$2:AS13),Dictionary!$AC$4:$AC$93,0),1,1,2),1,MATCH(INDEX(Dictionary!$B$3:$C$3,1,MATCH(Form_Responses[[#This Row],[1]],OFFSET(Dictionary!$A$3,MATCH(COLUMNS($AS$2:AS13),Dictionary!$A$4:$A$93,0),1,1,2),0)),Dictionary!$AD$3:$AE$3,0)),"")</f>
        <v>G</v>
      </c>
      <c r="AT14" s="61" t="str">
        <f ca="1">IFERROR(INDEX(OFFSET(Dictionary!$AC$3,MATCH(COLUMNS($AS$2:AT$2),Dictionary!$AC$4:$AC$93,0),1,1,2),1,MATCH(INDEX(Dictionary!$B$3:$C$3,1,MATCH(Form_Responses[[#This Row],[2]],OFFSET(Dictionary!$A$3,MATCH(COLUMNS($AS$2:AT13),Dictionary!$A$4:$A$93,0),1,1,2),0)),Dictionary!$AD$3:$AE$3,0)),"")</f>
        <v>A</v>
      </c>
      <c r="AU14" s="61" t="str">
        <f ca="1">IFERROR(INDEX(OFFSET(Dictionary!$AC$3,MATCH(COLUMNS($AS$2:AU13),Dictionary!$AC$4:$AC$93,0),1,1,2),1,MATCH(INDEX(Dictionary!$B$3:$C$3,1,MATCH(Form_Responses[[#This Row],[3]],OFFSET(Dictionary!$A$3,MATCH(COLUMNS($AS$2:AU13),Dictionary!$A$4:$A$93,0),1,1,2),0)),Dictionary!$AD$3:$AE$3,0)),"")</f>
        <v>P</v>
      </c>
      <c r="AV14" s="61" t="str">
        <f ca="1">IFERROR(INDEX(OFFSET(Dictionary!$AC$3,MATCH(COLUMNS($AS$2:AV13),Dictionary!$AC$4:$AC$93,0),1,1,2),1,MATCH(INDEX(Dictionary!$B$3:$C$3,1,MATCH(Form_Responses[[#This Row],[4]],OFFSET(Dictionary!$A$3,MATCH(COLUMNS($AS$2:AV13),Dictionary!$A$4:$A$93,0),1,1,2),0)),Dictionary!$AD$3:$AE$3,0)),"")</f>
        <v>P</v>
      </c>
      <c r="AW14" s="61" t="str">
        <f ca="1">IFERROR(INDEX(OFFSET(Dictionary!$AC$3,MATCH(COLUMNS($AS$2:AW13),Dictionary!$AC$4:$AC$93,0),1,1,2),1,MATCH(INDEX(Dictionary!$B$3:$C$3,1,MATCH(Form_Responses[[#This Row],[5]],OFFSET(Dictionary!$A$3,MATCH(COLUMNS($AS$2:AW13),Dictionary!$A$4:$A$93,0),1,1,2),0)),Dictionary!$AD$3:$AE$3,0)),"")</f>
        <v>B</v>
      </c>
      <c r="AX14" s="61" t="str">
        <f ca="1">IFERROR(INDEX(OFFSET(Dictionary!$AC$3,MATCH(COLUMNS($AS$2:AX13),Dictionary!$AC$4:$AC$93,0),1,1,2),1,MATCH(INDEX(Dictionary!$B$3:$C$3,1,MATCH(Form_Responses[[#This Row],[6]],OFFSET(Dictionary!$A$3,MATCH(COLUMNS($AS$2:AX13),Dictionary!$A$4:$A$93,0),1,1,2),0)),Dictionary!$AD$3:$AE$3,0)),"")</f>
        <v>O</v>
      </c>
      <c r="AY14" s="61" t="str">
        <f ca="1">IFERROR(INDEX(OFFSET(Dictionary!$AC$3,MATCH(COLUMNS($AS$2:AY13),Dictionary!$AC$4:$AC$93,0),1,1,2),1,MATCH(INDEX(Dictionary!$B$3:$C$3,1,MATCH(Form_Responses[[#This Row],[7]],OFFSET(Dictionary!$A$3,MATCH(COLUMNS($AS$2:AY13),Dictionary!$A$4:$A$93,0),1,1,2),0)),Dictionary!$AD$3:$AE$3,0)),"")</f>
        <v>O</v>
      </c>
      <c r="AZ14" s="61" t="str">
        <f ca="1">IFERROR(INDEX(OFFSET(Dictionary!$AC$3,MATCH(COLUMNS($AS$2:AZ$2),Dictionary!$AC$4:$AC$93,0),1,1,2),1,MATCH(INDEX(Dictionary!$B$3:$C$3,1,MATCH(Form_Responses[[#This Row],[8]],OFFSET(Dictionary!$A$3,MATCH(COLUMNS($AS$2:AZ13),Dictionary!$A$4:$A$93,0),1,1,2),0)),Dictionary!$AD$3:$AE$3,0)),"")</f>
        <v>Z</v>
      </c>
      <c r="BA14" s="61" t="str">
        <f ca="1">IFERROR(INDEX(OFFSET(Dictionary!$AC$3,MATCH(COLUMNS($AS$2:BA13),Dictionary!$AC$4:$AC$93,0),1,1,2),1,MATCH(INDEX(Dictionary!$B$3:$C$3,1,MATCH(Form_Responses[[#This Row],[9]],OFFSET(Dictionary!$A$3,MATCH(COLUMNS($AS$2:BA13),Dictionary!$A$4:$A$93,0),1,1,2),0)),Dictionary!$AD$3:$AE$3,0)),"")</f>
        <v>K</v>
      </c>
      <c r="BB14" s="61" t="str">
        <f ca="1">IFERROR(INDEX(OFFSET(Dictionary!$AC$3,MATCH(COLUMNS($AS$2:BB13),Dictionary!$AC$4:$AC$93,0),1,1,2),1,MATCH(INDEX(Dictionary!$B$3:$C$3,1,MATCH(Form_Responses[[#This Row],[10]],OFFSET(Dictionary!$A$3,MATCH(COLUMNS($AS$2:BB13),Dictionary!$A$4:$A$93,0),1,1,2),0)),Dictionary!$AD$3:$AE$3,0)),"")</f>
        <v>W</v>
      </c>
      <c r="BC14" s="61" t="str">
        <f ca="1">IFERROR(INDEX(OFFSET(Dictionary!$AC$3,MATCH(COLUMNS($AS$2:BC13),Dictionary!$AC$4:$AC$93,0),1,1,2),1,MATCH(INDEX(Dictionary!$B$3:$C$3,1,MATCH(Form_Responses[[#This Row],[11]],OFFSET(Dictionary!$A$3,MATCH(COLUMNS($AS$2:BC13),Dictionary!$A$4:$A$93,0),1,1,2),0)),Dictionary!$AD$3:$AE$3,0)),"")</f>
        <v>C</v>
      </c>
      <c r="BD14" s="61" t="str">
        <f ca="1">IFERROR(INDEX(OFFSET(Dictionary!$AC$3,MATCH(COLUMNS($AS$2:BD13),Dictionary!$AC$4:$AC$93,0),1,1,2),1,MATCH(INDEX(Dictionary!$B$3:$C$3,1,MATCH(Form_Responses[[#This Row],[12]],OFFSET(Dictionary!$A$3,MATCH(COLUMNS($AS$2:BD13),Dictionary!$A$4:$A$93,0),1,1,2),0)),Dictionary!$AD$3:$AE$3,0)),"")</f>
        <v>E</v>
      </c>
      <c r="BE14" s="61" t="str">
        <f ca="1">IFERROR(INDEX(OFFSET(Dictionary!$AC$3,MATCH(COLUMNS($AS$2:BE13),Dictionary!$AC$4:$AC$93,0),1,1,2),1,MATCH(INDEX(Dictionary!$B$3:$C$3,1,MATCH(Form_Responses[[#This Row],[13]],OFFSET(Dictionary!$A$3,MATCH(COLUMNS($AS$2:BE13),Dictionary!$A$4:$A$93,0),1,1,2),0)),Dictionary!$AD$3:$AE$3,0)),"")</f>
        <v>P</v>
      </c>
      <c r="BF14" s="61" t="str">
        <f ca="1">IFERROR(INDEX(OFFSET(Dictionary!$AC$3,MATCH(COLUMNS($AS$2:BF13),Dictionary!$AC$4:$AC$93,0),1,1,2),1,MATCH(INDEX(Dictionary!$B$3:$C$3,1,MATCH(Form_Responses[[#This Row],[14]],OFFSET(Dictionary!$A$3,MATCH(COLUMNS($AS$2:BF13),Dictionary!$A$4:$A$93,0),1,1,2),0)),Dictionary!$AD$3:$AE$3,0)),"")</f>
        <v>A</v>
      </c>
      <c r="BG14" s="61" t="str">
        <f ca="1">IFERROR(INDEX(OFFSET(Dictionary!$AC$3,MATCH(COLUMNS($AS$2:BG13),Dictionary!$AC$4:$AC$93,0),1,1,2),1,MATCH(INDEX(Dictionary!$B$3:$C$3,1,MATCH(Form_Responses[[#This Row],[15]],OFFSET(Dictionary!$A$3,MATCH(COLUMNS($AS$2:BG13),Dictionary!$A$4:$A$93,0),1,1,2),0)),Dictionary!$AD$3:$AE$3,0)),"")</f>
        <v>B</v>
      </c>
      <c r="BH14" s="61" t="str">
        <f ca="1">IFERROR(INDEX(OFFSET(Dictionary!$AC$3,MATCH(COLUMNS($AS$2:BH13),Dictionary!$AC$4:$AC$93,0),1,1,2),1,MATCH(INDEX(Dictionary!$B$3:$C$3,1,MATCH(Form_Responses[[#This Row],[16]],OFFSET(Dictionary!$A$3,MATCH(COLUMNS($AS$2:BH13),Dictionary!$A$4:$A$93,0),1,1,2),0)),Dictionary!$AD$3:$AE$3,0)),"")</f>
        <v>X</v>
      </c>
      <c r="BI14" s="61" t="str">
        <f ca="1">IFERROR(INDEX(OFFSET(Dictionary!$AC$3,MATCH(COLUMNS($AS$2:BI13),Dictionary!$AC$4:$AC$93,0),1,1,2),1,MATCH(INDEX(Dictionary!$B$3:$C$3,1,MATCH(Form_Responses[[#This Row],[17]],OFFSET(Dictionary!$A$3,MATCH(COLUMNS($AS$2:BI13),Dictionary!$A$4:$A$93,0),1,1,2),0)),Dictionary!$AD$3:$AE$3,0)),"")</f>
        <v>Z</v>
      </c>
      <c r="BJ14" s="61" t="str">
        <f ca="1">IFERROR(INDEX(OFFSET(Dictionary!$AC$3,MATCH(COLUMNS($AS$2:BJ13),Dictionary!$AC$4:$AC$93,0),1,1,2),1,MATCH(INDEX(Dictionary!$B$3:$C$3,1,MATCH(Form_Responses[[#This Row],[18]],OFFSET(Dictionary!$A$3,MATCH(COLUMNS($AS$2:BJ13),Dictionary!$A$4:$A$93,0),1,1,2),0)),Dictionary!$AD$3:$AE$3,0)),"")</f>
        <v>O</v>
      </c>
      <c r="BK14" s="61" t="str">
        <f ca="1">IFERROR(INDEX(OFFSET(Dictionary!$AC$3,MATCH(COLUMNS($AS$2:BK13),Dictionary!$AC$4:$AC$93,0),1,1,2),1,MATCH(INDEX(Dictionary!$B$3:$C$3,1,MATCH(Form_Responses[[#This Row],[19]],OFFSET(Dictionary!$A$3,MATCH(COLUMNS($AS$2:BK13),Dictionary!$A$4:$A$93,0),1,1,2),0)),Dictionary!$AD$3:$AE$3,0)),"")</f>
        <v>Z</v>
      </c>
      <c r="BL14" s="61" t="str">
        <f ca="1">IFERROR(INDEX(OFFSET(Dictionary!$AC$3,MATCH(COLUMNS($AS$2:BL13),Dictionary!$AC$4:$AC$93,0),1,1,2),1,MATCH(INDEX(Dictionary!$B$3:$C$3,1,MATCH(Form_Responses[[#This Row],[20]],OFFSET(Dictionary!$A$3,MATCH(COLUMNS($AS$2:BL13),Dictionary!$A$4:$A$93,0),1,1,2),0)),Dictionary!$AD$3:$AE$3,0)),"")</f>
        <v>W</v>
      </c>
      <c r="BM14" s="61" t="str">
        <f ca="1">IFERROR(INDEX(OFFSET(Dictionary!$AC$3,MATCH(COLUMNS($AS$2:BM13),Dictionary!$AC$4:$AC$93,0),1,1,2),1,MATCH(INDEX(Dictionary!$B$3:$C$3,1,MATCH(Form_Responses[[#This Row],[21]],OFFSET(Dictionary!$A$3,MATCH(COLUMNS($AS$2:BM13),Dictionary!$A$4:$A$93,0),1,1,2),0)),Dictionary!$AD$3:$AE$3,0)),"")</f>
        <v>D</v>
      </c>
      <c r="BN14" s="61" t="str">
        <f ca="1">IFERROR(INDEX(OFFSET(Dictionary!$AC$3,MATCH(COLUMNS($AS$2:BN13),Dictionary!$AC$4:$AC$93,0),1,1,2),1,MATCH(INDEX(Dictionary!$B$3:$C$3,1,MATCH(Form_Responses[[#This Row],[22]],OFFSET(Dictionary!$A$3,MATCH(COLUMNS($AS$2:BN13),Dictionary!$A$4:$A$93,0),1,1,2),0)),Dictionary!$AD$3:$AE$3,0)),"")</f>
        <v>C</v>
      </c>
      <c r="BO14" s="61" t="str">
        <f ca="1">IFERROR(INDEX(OFFSET(Dictionary!$AC$3,MATCH(COLUMNS($AS$2:BO13),Dictionary!$AC$4:$AC$93,0),1,1,2),1,MATCH(INDEX(Dictionary!$B$3:$C$3,1,MATCH(Form_Responses[[#This Row],[23]],OFFSET(Dictionary!$A$3,MATCH(COLUMNS($AS$2:BO13),Dictionary!$A$4:$A$93,0),1,1,2),0)),Dictionary!$AD$3:$AE$3,0)),"")</f>
        <v>E</v>
      </c>
      <c r="BP14" s="61" t="str">
        <f ca="1">IFERROR(INDEX(OFFSET(Dictionary!$AC$3,MATCH(COLUMNS($AS$2:BP13),Dictionary!$AC$4:$AC$93,0),1,1,2),1,MATCH(INDEX(Dictionary!$B$3:$C$3,1,MATCH(Form_Responses[[#This Row],[24]],OFFSET(Dictionary!$A$3,MATCH(COLUMNS($AS$2:BP13),Dictionary!$A$4:$A$93,0),1,1,2),0)),Dictionary!$AD$3:$AE$3,0)),"")</f>
        <v>X</v>
      </c>
      <c r="BQ14" s="61" t="str">
        <f ca="1">IFERROR(INDEX(OFFSET(Dictionary!$AC$3,MATCH(COLUMNS($AS$2:BQ13),Dictionary!$AC$4:$AC$93,0),1,1,2),1,MATCH(INDEX(Dictionary!$B$3:$C$3,1,MATCH(Form_Responses[[#This Row],[25]],OFFSET(Dictionary!$A$3,MATCH(COLUMNS($AS$2:BQ13),Dictionary!$A$4:$A$93,0),1,1,2),0)),Dictionary!$AD$3:$AE$3,0)),"")</f>
        <v>A</v>
      </c>
      <c r="BR14" s="61" t="str">
        <f ca="1">IFERROR(INDEX(OFFSET(Dictionary!$AC$3,MATCH(COLUMNS($AS$2:BR13),Dictionary!$AC$4:$AC$93,0),1,1,2),1,MATCH(INDEX(Dictionary!$B$3:$C$3,1,MATCH(Form_Responses[[#This Row],[26]],OFFSET(Dictionary!$A$3,MATCH(COLUMNS($AS$2:BR13),Dictionary!$A$4:$A$93,0),1,1,2),0)),Dictionary!$AD$3:$AE$3,0)),"")</f>
        <v>P</v>
      </c>
      <c r="BS14" s="61" t="str">
        <f ca="1">IFERROR(INDEX(OFFSET(Dictionary!$AC$3,MATCH(COLUMNS($AS$2:BS13),Dictionary!$AC$4:$AC$93,0),1,1,2),1,MATCH(INDEX(Dictionary!$B$3:$C$3,1,MATCH(Form_Responses[[#This Row],[27]],OFFSET(Dictionary!$A$3,MATCH(COLUMNS($AS$2:BS13),Dictionary!$A$4:$A$93,0),1,1,2),0)),Dictionary!$AD$3:$AE$3,0)),"")</f>
        <v>Z</v>
      </c>
      <c r="BT14" s="61" t="str">
        <f ca="1">IFERROR(INDEX(OFFSET(Dictionary!$AC$3,MATCH(COLUMNS($AS$2:BT13),Dictionary!$AC$4:$AC$93,0),1,1,2),1,MATCH(INDEX(Dictionary!$B$3:$C$3,1,MATCH(Form_Responses[[#This Row],[28]],OFFSET(Dictionary!$A$3,MATCH(COLUMNS($AS$2:BT13),Dictionary!$A$4:$A$93,0),1,1,2),0)),Dictionary!$AD$3:$AE$3,0)),"")</f>
        <v>B</v>
      </c>
      <c r="BU14" s="61" t="str">
        <f ca="1">IFERROR(INDEX(OFFSET(Dictionary!$AC$3,MATCH(COLUMNS($AS$2:BU13),Dictionary!$AC$4:$AC$93,0),1,1,2),1,MATCH(INDEX(Dictionary!$B$3:$C$3,1,MATCH(Form_Responses[[#This Row],[29]],OFFSET(Dictionary!$A$3,MATCH(COLUMNS($AS$2:BU13),Dictionary!$A$4:$A$93,0),1,1,2),0)),Dictionary!$AD$3:$AE$3,0)),"")</f>
        <v>O</v>
      </c>
      <c r="BV14" s="61" t="str">
        <f ca="1">IFERROR(INDEX(OFFSET(Dictionary!$AC$3,MATCH(COLUMNS($AS$2:BV13),Dictionary!$AC$4:$AC$93,0),1,1,2),1,MATCH(INDEX(Dictionary!$B$3:$C$3,1,MATCH(Form_Responses[[#This Row],[30]],OFFSET(Dictionary!$A$3,MATCH(COLUMNS($AS$2:BV13),Dictionary!$A$4:$A$93,0),1,1,2),0)),Dictionary!$AD$3:$AE$3,0)),"")</f>
        <v>W</v>
      </c>
      <c r="BW14" s="61" t="str">
        <f ca="1">IFERROR(INDEX(OFFSET(Dictionary!$AC$3,MATCH(COLUMNS($AS$2:BW13),Dictionary!$AC$4:$AC$93,0),1,1,2),1,MATCH(INDEX(Dictionary!$B$3:$C$3,1,MATCH(Form_Responses[[#This Row],[31]],OFFSET(Dictionary!$A$3,MATCH(COLUMNS($AS$2:BW13),Dictionary!$A$4:$A$93,0),1,1,2),0)),Dictionary!$AD$3:$AE$3,0)),"")</f>
        <v>G</v>
      </c>
      <c r="BX14" s="61" t="str">
        <f ca="1">IFERROR(INDEX(OFFSET(Dictionary!$AC$3,MATCH(COLUMNS($AS$2:BX13),Dictionary!$AC$4:$AC$93,0),1,1,2),1,MATCH(INDEX(Dictionary!$B$3:$C$3,1,MATCH(Form_Responses[[#This Row],[32]],OFFSET(Dictionary!$A$3,MATCH(COLUMNS($AS$2:BX13),Dictionary!$A$4:$A$93,0),1,1,2),0)),Dictionary!$AD$3:$AE$3,0)),"")</f>
        <v>D</v>
      </c>
      <c r="BY14" s="61" t="str">
        <f ca="1">IFERROR(INDEX(OFFSET(Dictionary!$AC$3,MATCH(COLUMNS($AS$2:BY13),Dictionary!$AC$4:$AC$93,0),1,1,2),1,MATCH(INDEX(Dictionary!$B$3:$C$3,1,MATCH(Form_Responses[[#This Row],[33]],OFFSET(Dictionary!$A$3,MATCH(COLUMNS($AS$2:BY13),Dictionary!$A$4:$A$93,0),1,1,2),0)),Dictionary!$AD$3:$AE$3,0)),"")</f>
        <v>C</v>
      </c>
      <c r="BZ14" s="61" t="str">
        <f ca="1">IFERROR(INDEX(OFFSET(Dictionary!$AC$3,MATCH(COLUMNS($AS$2:BZ13),Dictionary!$AC$4:$AC$93,0),1,1,2),1,MATCH(INDEX(Dictionary!$B$3:$C$3,1,MATCH(Form_Responses[[#This Row],[34]],OFFSET(Dictionary!$A$3,MATCH(COLUMNS($AS$2:BZ13),Dictionary!$A$4:$A$93,0),1,1,2),0)),Dictionary!$AD$3:$AE$3,0)),"")</f>
        <v>E</v>
      </c>
      <c r="CA14" s="61" t="str">
        <f ca="1">IFERROR(INDEX(OFFSET(Dictionary!$AC$3,MATCH(COLUMNS($AS$2:CA13),Dictionary!$AC$4:$AC$93,0),1,1,2),1,MATCH(INDEX(Dictionary!$B$3:$C$3,1,MATCH(Form_Responses[[#This Row],[35]],OFFSET(Dictionary!$A$3,MATCH(COLUMNS($AS$2:CA13),Dictionary!$A$4:$A$93,0),1,1,2),0)),Dictionary!$AD$3:$AE$3,0)),"")</f>
        <v>B</v>
      </c>
      <c r="CB14" s="61" t="str">
        <f ca="1">IFERROR(INDEX(OFFSET(Dictionary!$AC$3,MATCH(COLUMNS($AS$2:CB13),Dictionary!$AC$4:$AC$93,0),1,1,2),1,MATCH(INDEX(Dictionary!$B$3:$C$3,1,MATCH(Form_Responses[[#This Row],[36]],OFFSET(Dictionary!$A$3,MATCH(COLUMNS($AS$2:CB13),Dictionary!$A$4:$A$93,0),1,1,2),0)),Dictionary!$AD$3:$AE$3,0)),"")</f>
        <v>A</v>
      </c>
      <c r="CC14" s="61" t="str">
        <f ca="1">IFERROR(INDEX(OFFSET(Dictionary!$AC$3,MATCH(COLUMNS($AS$2:CC13),Dictionary!$AC$4:$AC$93,0),1,1,2),1,MATCH(INDEX(Dictionary!$B$3:$C$3,1,MATCH(Form_Responses[[#This Row],[37]],OFFSET(Dictionary!$A$3,MATCH(COLUMNS($AS$2:CC13),Dictionary!$A$4:$A$93,0),1,1,2),0)),Dictionary!$AD$3:$AE$3,0)),"")</f>
        <v>P</v>
      </c>
      <c r="CD14" s="61" t="str">
        <f ca="1">IFERROR(INDEX(OFFSET(Dictionary!$AC$3,MATCH(COLUMNS($AS$2:CD13),Dictionary!$AC$4:$AC$93,0),1,1,2),1,MATCH(INDEX(Dictionary!$B$3:$C$3,1,MATCH(Form_Responses[[#This Row],[38]],OFFSET(Dictionary!$A$3,MATCH(COLUMNS($AS$2:CD13),Dictionary!$A$4:$A$93,0),1,1,2),0)),Dictionary!$AD$3:$AE$3,0)),"")</f>
        <v>K</v>
      </c>
      <c r="CE14" s="61" t="str">
        <f ca="1">IFERROR(INDEX(OFFSET(Dictionary!$AC$3,MATCH(COLUMNS($AS$2:CE13),Dictionary!$AC$4:$AC$93,0),1,1,2),1,MATCH(INDEX(Dictionary!$B$3:$C$3,1,MATCH(Form_Responses[[#This Row],[39]],OFFSET(Dictionary!$A$3,MATCH(COLUMNS($AS$2:CE13),Dictionary!$A$4:$A$93,0),1,1,2),0)),Dictionary!$AD$3:$AE$3,0)),"")</f>
        <v>F</v>
      </c>
      <c r="CF14" s="61" t="str">
        <f ca="1">IFERROR(INDEX(OFFSET(Dictionary!$AC$3,MATCH(COLUMNS($AS$2:CF13),Dictionary!$AC$4:$AC$93,0),1,1,2),1,MATCH(INDEX(Dictionary!$B$3:$C$3,1,MATCH(Form_Responses[[#This Row],[40]],OFFSET(Dictionary!$A$3,MATCH(COLUMNS($AS$2:CF13),Dictionary!$A$4:$A$93,0),1,1,2),0)),Dictionary!$AD$3:$AE$3,0)),"")</f>
        <v>W</v>
      </c>
      <c r="CG14" s="61" t="str">
        <f ca="1">IFERROR(INDEX(OFFSET(Dictionary!$AC$3,MATCH(COLUMNS($AS$2:CG13),Dictionary!$AC$4:$AC$93,0),1,1,2),1,MATCH(INDEX(Dictionary!$B$3:$C$3,1,MATCH(Form_Responses[[#This Row],[41]],OFFSET(Dictionary!$A$3,MATCH(COLUMNS($AS$2:CG13),Dictionary!$A$4:$A$93,0),1,1,2),0)),Dictionary!$AD$3:$AE$3,0)),"")</f>
        <v>G</v>
      </c>
      <c r="CH14" s="61" t="str">
        <f ca="1">IFERROR(INDEX(OFFSET(Dictionary!$AC$3,MATCH(COLUMNS($AS$2:CH13),Dictionary!$AC$4:$AC$93,0),1,1,2),1,MATCH(INDEX(Dictionary!$B$3:$C$3,1,MATCH(Form_Responses[[#This Row],[42]],OFFSET(Dictionary!$A$3,MATCH(COLUMNS($AS$2:CH13),Dictionary!$A$4:$A$93,0),1,1,2),0)),Dictionary!$AD$3:$AE$3,0)),"")</f>
        <v>R</v>
      </c>
      <c r="CI14" s="61" t="str">
        <f ca="1">IFERROR(INDEX(OFFSET(Dictionary!$AC$3,MATCH(COLUMNS($AS$2:CI13),Dictionary!$AC$4:$AC$93,0),1,1,2),1,MATCH(INDEX(Dictionary!$B$3:$C$3,1,MATCH(Form_Responses[[#This Row],[43]],OFFSET(Dictionary!$A$3,MATCH(COLUMNS($AS$2:CI13),Dictionary!$A$4:$A$93,0),1,1,2),0)),Dictionary!$AD$3:$AE$3,0)),"")</f>
        <v>I</v>
      </c>
      <c r="CJ14" s="61" t="str">
        <f ca="1">IFERROR(INDEX(OFFSET(Dictionary!$AC$3,MATCH(COLUMNS($AS$2:CJ13),Dictionary!$AC$4:$AC$93,0),1,1,2),1,MATCH(INDEX(Dictionary!$B$3:$C$3,1,MATCH(Form_Responses[[#This Row],[44]],OFFSET(Dictionary!$A$3,MATCH(COLUMNS($AS$2:CJ13),Dictionary!$A$4:$A$93,0),1,1,2),0)),Dictionary!$AD$3:$AE$3,0)),"")</f>
        <v>C</v>
      </c>
      <c r="CK14" s="61" t="str">
        <f ca="1">IFERROR(INDEX(OFFSET(Dictionary!$AC$3,MATCH(COLUMNS($AS$2:CK13),Dictionary!$AC$4:$AC$93,0),1,1,2),1,MATCH(INDEX(Dictionary!$B$3:$C$3,1,MATCH(Form_Responses[[#This Row],[45]],OFFSET(Dictionary!$A$3,MATCH(COLUMNS($AS$2:CK13),Dictionary!$A$4:$A$93,0),1,1,2),0)),Dictionary!$AD$3:$AE$3,0)),"")</f>
        <v>E</v>
      </c>
      <c r="CL14" s="61" t="str">
        <f ca="1">IFERROR(INDEX(OFFSET(Dictionary!$AC$3,MATCH(COLUMNS($AS$2:CL13),Dictionary!$AC$4:$AC$93,0),1,1,2),1,MATCH(INDEX(Dictionary!$B$3:$C$3,1,MATCH(Form_Responses[[#This Row],[46]],OFFSET(Dictionary!$A$3,MATCH(COLUMNS($AS$2:CL13),Dictionary!$A$4:$A$93,0),1,1,2),0)),Dictionary!$AD$3:$AE$3,0)),"")</f>
        <v>N</v>
      </c>
      <c r="CM14" s="61" t="str">
        <f ca="1">IFERROR(INDEX(OFFSET(Dictionary!$AC$3,MATCH(COLUMNS($AS$2:CM13),Dictionary!$AC$4:$AC$93,0),1,1,2),1,MATCH(INDEX(Dictionary!$B$3:$C$3,1,MATCH(Form_Responses[[#This Row],[47]],OFFSET(Dictionary!$A$3,MATCH(COLUMNS($AS$2:CM13),Dictionary!$A$4:$A$93,0),1,1,2),0)),Dictionary!$AD$3:$AE$3,0)),"")</f>
        <v>Z</v>
      </c>
      <c r="CN14" s="61" t="str">
        <f ca="1">IFERROR(INDEX(OFFSET(Dictionary!$AC$3,MATCH(COLUMNS($AS$2:CN13),Dictionary!$AC$4:$AC$93,0),1,1,2),1,MATCH(INDEX(Dictionary!$B$3:$C$3,1,MATCH(Form_Responses[[#This Row],[48]],OFFSET(Dictionary!$A$3,MATCH(COLUMNS($AS$2:CN13),Dictionary!$A$4:$A$93,0),1,1,2),0)),Dictionary!$AD$3:$AE$3,0)),"")</f>
        <v>K</v>
      </c>
      <c r="CO14" s="61" t="str">
        <f ca="1">IFERROR(INDEX(OFFSET(Dictionary!$AC$3,MATCH(COLUMNS($AS$2:CO13),Dictionary!$AC$4:$AC$93,0),1,1,2),1,MATCH(INDEX(Dictionary!$B$3:$C$3,1,MATCH(Form_Responses[[#This Row],[49]],OFFSET(Dictionary!$A$3,MATCH(COLUMNS($AS$2:CO13),Dictionary!$A$4:$A$93,0),1,1,2),0)),Dictionary!$AD$3:$AE$3,0)),"")</f>
        <v>F</v>
      </c>
      <c r="CP14" s="61" t="str">
        <f ca="1">IFERROR(INDEX(OFFSET(Dictionary!$AC$3,MATCH(COLUMNS($AS$2:CP13),Dictionary!$AC$4:$AC$93,0),1,1,2),1,MATCH(INDEX(Dictionary!$B$3:$C$3,1,MATCH(Form_Responses[[#This Row],[50]],OFFSET(Dictionary!$A$3,MATCH(COLUMNS($AS$2:CP13),Dictionary!$A$4:$A$93,0),1,1,2),0)),Dictionary!$AD$3:$AE$3,0)),"")</f>
        <v>W</v>
      </c>
      <c r="CQ14" s="61" t="str">
        <f ca="1">IFERROR(INDEX(OFFSET(Dictionary!$AC$3,MATCH(COLUMNS($AS$2:CQ13),Dictionary!$AC$4:$AC$93,0),1,1,2),1,MATCH(INDEX(Dictionary!$B$3:$C$3,1,MATCH(Form_Responses[[#This Row],[51]],OFFSET(Dictionary!$A$3,MATCH(COLUMNS($AS$2:CQ13),Dictionary!$A$4:$A$93,0),1,1,2),0)),Dictionary!$AD$3:$AE$3,0)),"")</f>
        <v>G</v>
      </c>
      <c r="CR14" s="61" t="str">
        <f ca="1">IFERROR(INDEX(OFFSET(Dictionary!$AC$3,MATCH(COLUMNS($AS$2:CR13),Dictionary!$AC$4:$AC$93,0),1,1,2),1,MATCH(INDEX(Dictionary!$B$3:$C$3,1,MATCH(Form_Responses[[#This Row],[52]],OFFSET(Dictionary!$A$3,MATCH(COLUMNS($AS$2:CR13),Dictionary!$A$4:$A$93,0),1,1,2),0)),Dictionary!$AD$3:$AE$3,0)),"")</f>
        <v>S</v>
      </c>
      <c r="CS14" s="61" t="str">
        <f ca="1">IFERROR(INDEX(OFFSET(Dictionary!$AC$3,MATCH(COLUMNS($AS$2:CS13),Dictionary!$AC$4:$AC$93,0),1,1,2),1,MATCH(INDEX(Dictionary!$B$3:$C$3,1,MATCH(Form_Responses[[#This Row],[53]],OFFSET(Dictionary!$A$3,MATCH(COLUMNS($AS$2:CS13),Dictionary!$A$4:$A$93,0),1,1,2),0)),Dictionary!$AD$3:$AE$3,0)),"")</f>
        <v>I</v>
      </c>
      <c r="CT14" s="61" t="str">
        <f ca="1">IFERROR(INDEX(OFFSET(Dictionary!$AC$3,MATCH(COLUMNS($AS$2:CT13),Dictionary!$AC$4:$AC$93,0),1,1,2),1,MATCH(INDEX(Dictionary!$B$3:$C$3,1,MATCH(Form_Responses[[#This Row],[54]],OFFSET(Dictionary!$A$3,MATCH(COLUMNS($AS$2:CT13),Dictionary!$A$4:$A$93,0),1,1,2),0)),Dictionary!$AD$3:$AE$3,0)),"")</f>
        <v>D</v>
      </c>
      <c r="CU14" s="61" t="str">
        <f ca="1">IFERROR(INDEX(OFFSET(Dictionary!$AC$3,MATCH(COLUMNS($AS$2:CU13),Dictionary!$AC$4:$AC$93,0),1,1,2),1,MATCH(INDEX(Dictionary!$B$3:$C$3,1,MATCH(Form_Responses[[#This Row],[55]],OFFSET(Dictionary!$A$3,MATCH(COLUMNS($AS$2:CU13),Dictionary!$A$4:$A$93,0),1,1,2),0)),Dictionary!$AD$3:$AE$3,0)),"")</f>
        <v>C</v>
      </c>
      <c r="CV14" s="61" t="str">
        <f ca="1">IFERROR(INDEX(OFFSET(Dictionary!$AC$3,MATCH(COLUMNS($AS$2:CV13),Dictionary!$AC$4:$AC$93,0),1,1,2),1,MATCH(INDEX(Dictionary!$B$3:$C$3,1,MATCH(Form_Responses[[#This Row],[56]],OFFSET(Dictionary!$A$3,MATCH(COLUMNS($AS$2:CV13),Dictionary!$A$4:$A$93,0),1,1,2),0)),Dictionary!$AD$3:$AE$3,0)),"")</f>
        <v>E</v>
      </c>
      <c r="CW14" s="61" t="str">
        <f ca="1">IFERROR(INDEX(OFFSET(Dictionary!$AC$3,MATCH(COLUMNS($AS$2:CW13),Dictionary!$AC$4:$AC$93,0),1,1,2),1,MATCH(INDEX(Dictionary!$B$3:$C$3,1,MATCH(Form_Responses[[#This Row],[57]],OFFSET(Dictionary!$A$3,MATCH(COLUMNS($AS$2:CW13),Dictionary!$A$4:$A$93,0),1,1,2),0)),Dictionary!$AD$3:$AE$3,0)),"")</f>
        <v>Z</v>
      </c>
      <c r="CX14" s="61" t="str">
        <f ca="1">IFERROR(INDEX(OFFSET(Dictionary!$AC$3,MATCH(COLUMNS($AS$2:CX13),Dictionary!$AC$4:$AC$93,0),1,1,2),1,MATCH(INDEX(Dictionary!$B$3:$C$3,1,MATCH(Form_Responses[[#This Row],[58]],OFFSET(Dictionary!$A$3,MATCH(COLUMNS($AS$2:CX13),Dictionary!$A$4:$A$93,0),1,1,2),0)),Dictionary!$AD$3:$AE$3,0)),"")</f>
        <v>K</v>
      </c>
      <c r="CY14" s="61" t="str">
        <f ca="1">IFERROR(INDEX(OFFSET(Dictionary!$AC$3,MATCH(COLUMNS($AS$2:CY13),Dictionary!$AC$4:$AC$93,0),1,1,2),1,MATCH(INDEX(Dictionary!$B$3:$C$3,1,MATCH(Form_Responses[[#This Row],[59]],OFFSET(Dictionary!$A$3,MATCH(COLUMNS($AS$2:CY13),Dictionary!$A$4:$A$93,0),1,1,2),0)),Dictionary!$AD$3:$AE$3,0)),"")</f>
        <v>F</v>
      </c>
      <c r="CZ14" s="61" t="str">
        <f ca="1">IFERROR(INDEX(OFFSET(Dictionary!$AC$3,MATCH(COLUMNS($AS$2:CZ13),Dictionary!$AC$4:$AC$93,0),1,1,2),1,MATCH(INDEX(Dictionary!$B$3:$C$3,1,MATCH(Form_Responses[[#This Row],[60]],OFFSET(Dictionary!$A$3,MATCH(COLUMNS($AS$2:CZ13),Dictionary!$A$4:$A$93,0),1,1,2),0)),Dictionary!$AD$3:$AE$3,0)),"")</f>
        <v>X</v>
      </c>
      <c r="DA14" s="61" t="str">
        <f ca="1">IFERROR(INDEX(OFFSET(Dictionary!$AC$3,MATCH(COLUMNS($AS$2:DA13),Dictionary!$AC$4:$AC$93,0),1,1,2),1,MATCH(INDEX(Dictionary!$B$3:$C$3,1,MATCH(Form_Responses[[#This Row],[61]],OFFSET(Dictionary!$A$3,MATCH(COLUMNS($AS$2:DA13),Dictionary!$A$4:$A$93,0),1,1,2),0)),Dictionary!$AD$3:$AE$3,0)),"")</f>
        <v>G</v>
      </c>
      <c r="DB14" s="61" t="str">
        <f ca="1">IFERROR(INDEX(OFFSET(Dictionary!$AC$3,MATCH(COLUMNS($AS$2:DB13),Dictionary!$AC$4:$AC$93,0),1,1,2),1,MATCH(INDEX(Dictionary!$B$3:$C$3,1,MATCH(Form_Responses[[#This Row],[62]],OFFSET(Dictionary!$A$3,MATCH(COLUMNS($AS$2:DB13),Dictionary!$A$4:$A$93,0),1,1,2),0)),Dictionary!$AD$3:$AE$3,0)),"")</f>
        <v>L</v>
      </c>
      <c r="DC14" s="61" t="str">
        <f ca="1">IFERROR(INDEX(OFFSET(Dictionary!$AC$3,MATCH(COLUMNS($AS$2:DC13),Dictionary!$AC$4:$AC$93,0),1,1,2),1,MATCH(INDEX(Dictionary!$B$3:$C$3,1,MATCH(Form_Responses[[#This Row],[63]],OFFSET(Dictionary!$A$3,MATCH(COLUMNS($AS$2:DC13),Dictionary!$A$4:$A$93,0),1,1,2),0)),Dictionary!$AD$3:$AE$3,0)),"")</f>
        <v>S</v>
      </c>
      <c r="DD14" s="61" t="str">
        <f ca="1">IFERROR(INDEX(OFFSET(Dictionary!$AC$3,MATCH(COLUMNS($AS$2:DD13),Dictionary!$AC$4:$AC$93,0),1,1,2),1,MATCH(INDEX(Dictionary!$B$3:$C$3,1,MATCH(Form_Responses[[#This Row],[64]],OFFSET(Dictionary!$A$3,MATCH(COLUMNS($AS$2:DD13),Dictionary!$A$4:$A$93,0),1,1,2),0)),Dictionary!$AD$3:$AE$3,0)),"")</f>
        <v>R</v>
      </c>
      <c r="DE14" s="61" t="str">
        <f ca="1">IFERROR(INDEX(OFFSET(Dictionary!$AC$3,MATCH(COLUMNS($AS$2:DE13),Dictionary!$AC$4:$AC$93,0),1,1,2),1,MATCH(INDEX(Dictionary!$B$3:$C$3,1,MATCH(Form_Responses[[#This Row],[65]],OFFSET(Dictionary!$A$3,MATCH(COLUMNS($AS$2:DE13),Dictionary!$A$4:$A$93,0),1,1,2),0)),Dictionary!$AD$3:$AE$3,0)),"")</f>
        <v>D</v>
      </c>
      <c r="DF14" s="61" t="str">
        <f ca="1">IFERROR(INDEX(OFFSET(Dictionary!$AC$3,MATCH(COLUMNS($AS$2:DF13),Dictionary!$AC$4:$AC$93,0),1,1,2),1,MATCH(INDEX(Dictionary!$B$3:$C$3,1,MATCH(Form_Responses[[#This Row],[66]],OFFSET(Dictionary!$A$3,MATCH(COLUMNS($AS$2:DF13),Dictionary!$A$4:$A$93,0),1,1,2),0)),Dictionary!$AD$3:$AE$3,0)),"")</f>
        <v>C</v>
      </c>
      <c r="DG14" s="61" t="str">
        <f ca="1">IFERROR(INDEX(OFFSET(Dictionary!$AC$3,MATCH(COLUMNS($AS$2:DG13),Dictionary!$AC$4:$AC$93,0),1,1,2),1,MATCH(INDEX(Dictionary!$B$3:$C$3,1,MATCH(Form_Responses[[#This Row],[67]],OFFSET(Dictionary!$A$3,MATCH(COLUMNS($AS$2:DG13),Dictionary!$A$4:$A$93,0),1,1,2),0)),Dictionary!$AD$3:$AE$3,0)),"")</f>
        <v>R</v>
      </c>
      <c r="DH14" s="61" t="str">
        <f ca="1">IFERROR(INDEX(OFFSET(Dictionary!$AC$3,MATCH(COLUMNS($AS$2:DH13),Dictionary!$AC$4:$AC$93,0),1,1,2),1,MATCH(INDEX(Dictionary!$B$3:$C$3,1,MATCH(Form_Responses[[#This Row],[68]],OFFSET(Dictionary!$A$3,MATCH(COLUMNS($AS$2:DH13),Dictionary!$A$4:$A$93,0),1,1,2),0)),Dictionary!$AD$3:$AE$3,0)),"")</f>
        <v>N</v>
      </c>
      <c r="DI14" s="61" t="str">
        <f ca="1">IFERROR(INDEX(OFFSET(Dictionary!$AC$3,MATCH(COLUMNS($AS$2:DI13),Dictionary!$AC$4:$AC$93,0),1,1,2),1,MATCH(INDEX(Dictionary!$B$3:$C$3,1,MATCH(Form_Responses[[#This Row],[69]],OFFSET(Dictionary!$A$3,MATCH(COLUMNS($AS$2:DI13),Dictionary!$A$4:$A$93,0),1,1,2),0)),Dictionary!$AD$3:$AE$3,0)),"")</f>
        <v>A</v>
      </c>
      <c r="DJ14" s="61" t="str">
        <f ca="1">IFERROR(INDEX(OFFSET(Dictionary!$AC$3,MATCH(COLUMNS($AS$2:DJ13),Dictionary!$AC$4:$AC$93,0),1,1,2),1,MATCH(INDEX(Dictionary!$B$3:$C$3,1,MATCH(Form_Responses[[#This Row],[70]],OFFSET(Dictionary!$A$3,MATCH(COLUMNS($AS$2:DJ13),Dictionary!$A$4:$A$93,0),1,1,2),0)),Dictionary!$AD$3:$AE$3,0)),"")</f>
        <v>P</v>
      </c>
      <c r="DK14" s="61" t="str">
        <f ca="1">IFERROR(INDEX(OFFSET(Dictionary!$AC$3,MATCH(COLUMNS($AS$2:DK13),Dictionary!$AC$4:$AC$93,0),1,1,2),1,MATCH(INDEX(Dictionary!$B$3:$C$3,1,MATCH(Form_Responses[[#This Row],[71]],OFFSET(Dictionary!$A$3,MATCH(COLUMNS($AS$2:DK13),Dictionary!$A$4:$A$93,0),1,1,2),0)),Dictionary!$AD$3:$AE$3,0)),"")</f>
        <v>G</v>
      </c>
      <c r="DL14" s="61" t="str">
        <f ca="1">IFERROR(INDEX(OFFSET(Dictionary!$AC$3,MATCH(COLUMNS($AS$2:DL13),Dictionary!$AC$4:$AC$93,0),1,1,2),1,MATCH(INDEX(Dictionary!$B$3:$C$3,1,MATCH(Form_Responses[[#This Row],[72]],OFFSET(Dictionary!$A$3,MATCH(COLUMNS($AS$2:DL13),Dictionary!$A$4:$A$93,0),1,1,2),0)),Dictionary!$AD$3:$AE$3,0)),"")</f>
        <v>L</v>
      </c>
      <c r="DM14" s="61" t="str">
        <f ca="1">IFERROR(INDEX(OFFSET(Dictionary!$AC$3,MATCH(COLUMNS($AS$2:DM13),Dictionary!$AC$4:$AC$93,0),1,1,2),1,MATCH(INDEX(Dictionary!$B$3:$C$3,1,MATCH(Form_Responses[[#This Row],[73]],OFFSET(Dictionary!$A$3,MATCH(COLUMNS($AS$2:DM13),Dictionary!$A$4:$A$93,0),1,1,2),0)),Dictionary!$AD$3:$AE$3,0)),"")</f>
        <v>V</v>
      </c>
      <c r="DN14" s="61" t="str">
        <f ca="1">IFERROR(INDEX(OFFSET(Dictionary!$AC$3,MATCH(COLUMNS($AS$2:DN13),Dictionary!$AC$4:$AC$93,0),1,1,2),1,MATCH(INDEX(Dictionary!$B$3:$C$3,1,MATCH(Form_Responses[[#This Row],[74]],OFFSET(Dictionary!$A$3,MATCH(COLUMNS($AS$2:DN13),Dictionary!$A$4:$A$93,0),1,1,2),0)),Dictionary!$AD$3:$AE$3,0)),"")</f>
        <v>T</v>
      </c>
      <c r="DO14" s="61" t="str">
        <f ca="1">IFERROR(INDEX(OFFSET(Dictionary!$AC$3,MATCH(COLUMNS($AS$2:DO13),Dictionary!$AC$4:$AC$93,0),1,1,2),1,MATCH(INDEX(Dictionary!$B$3:$C$3,1,MATCH(Form_Responses[[#This Row],[75]],OFFSET(Dictionary!$A$3,MATCH(COLUMNS($AS$2:DO13),Dictionary!$A$4:$A$93,0),1,1,2),0)),Dictionary!$AD$3:$AE$3,0)),"")</f>
        <v>V</v>
      </c>
      <c r="DP14" s="61" t="str">
        <f ca="1">IFERROR(INDEX(OFFSET(Dictionary!$AC$3,MATCH(COLUMNS($AS$2:DP13),Dictionary!$AC$4:$AC$93,0),1,1,2),1,MATCH(INDEX(Dictionary!$B$3:$C$3,1,MATCH(Form_Responses[[#This Row],[76]],OFFSET(Dictionary!$A$3,MATCH(COLUMNS($AS$2:DP13),Dictionary!$A$4:$A$93,0),1,1,2),0)),Dictionary!$AD$3:$AE$3,0)),"")</f>
        <v>S</v>
      </c>
      <c r="DQ14" s="61" t="str">
        <f ca="1">IFERROR(INDEX(OFFSET(Dictionary!$AC$3,MATCH(COLUMNS($AS$2:DQ13),Dictionary!$AC$4:$AC$93,0),1,1,2),1,MATCH(INDEX(Dictionary!$B$3:$C$3,1,MATCH(Form_Responses[[#This Row],[77]],OFFSET(Dictionary!$A$3,MATCH(COLUMNS($AS$2:DQ13),Dictionary!$A$4:$A$93,0),1,1,2),0)),Dictionary!$AD$3:$AE$3,0)),"")</f>
        <v>R</v>
      </c>
      <c r="DR14" s="61" t="str">
        <f ca="1">IFERROR(INDEX(OFFSET(Dictionary!$AC$3,MATCH(COLUMNS($AS$2:DR13),Dictionary!$AC$4:$AC$93,0),1,1,2),1,MATCH(INDEX(Dictionary!$B$3:$C$3,1,MATCH(Form_Responses[[#This Row],[78]],OFFSET(Dictionary!$A$3,MATCH(COLUMNS($AS$2:DR13),Dictionary!$A$4:$A$93,0),1,1,2),0)),Dictionary!$AD$3:$AE$3,0)),"")</f>
        <v>D</v>
      </c>
      <c r="DS14" s="61" t="str">
        <f ca="1">IFERROR(INDEX(OFFSET(Dictionary!$AC$3,MATCH(COLUMNS($AS$2:DS13),Dictionary!$AC$4:$AC$93,0),1,1,2),1,MATCH(INDEX(Dictionary!$B$3:$C$3,1,MATCH(Form_Responses[[#This Row],[79]],OFFSET(Dictionary!$A$3,MATCH(COLUMNS($AS$2:DS13),Dictionary!$A$4:$A$93,0),1,1,2),0)),Dictionary!$AD$3:$AE$3,0)),"")</f>
        <v>N</v>
      </c>
      <c r="DT14" s="61" t="str">
        <f ca="1">IFERROR(INDEX(OFFSET(Dictionary!$AC$3,MATCH(COLUMNS($AS$2:DT13),Dictionary!$AC$4:$AC$93,0),1,1,2),1,MATCH(INDEX(Dictionary!$B$3:$C$3,1,MATCH(Form_Responses[[#This Row],[80]],OFFSET(Dictionary!$A$3,MATCH(COLUMNS($AS$2:DT13),Dictionary!$A$4:$A$93,0),1,1,2),0)),Dictionary!$AD$3:$AE$3,0)),"")</f>
        <v>W</v>
      </c>
      <c r="DU14" s="61" t="str">
        <f ca="1">IFERROR(INDEX(OFFSET(Dictionary!$AC$3,MATCH(COLUMNS($AS$2:DU13),Dictionary!$AC$4:$AC$93,0),1,1,2),1,MATCH(INDEX(Dictionary!$B$3:$C$3,1,MATCH(Form_Responses[[#This Row],[81]],OFFSET(Dictionary!$A$3,MATCH(COLUMNS($AS$2:DU13),Dictionary!$A$4:$A$93,0),1,1,2),0)),Dictionary!$AD$3:$AE$3,0)),"")</f>
        <v>G</v>
      </c>
      <c r="DV14" s="61" t="str">
        <f ca="1">IFERROR(INDEX(OFFSET(Dictionary!$AC$3,MATCH(COLUMNS($AS$2:DV13),Dictionary!$AC$4:$AC$93,0),1,1,2),1,MATCH(INDEX(Dictionary!$B$3:$C$3,1,MATCH(Form_Responses[[#This Row],[82]],OFFSET(Dictionary!$A$3,MATCH(COLUMNS($AS$2:DV13),Dictionary!$A$4:$A$93,0),1,1,2),0)),Dictionary!$AD$3:$AE$3,0)),"")</f>
        <v>L</v>
      </c>
      <c r="DW14" s="61" t="str">
        <f ca="1">IFERROR(INDEX(OFFSET(Dictionary!$AC$3,MATCH(COLUMNS($AS$2:DW13),Dictionary!$AC$4:$AC$93,0),1,1,2),1,MATCH(INDEX(Dictionary!$B$3:$C$3,1,MATCH(Form_Responses[[#This Row],[83]],OFFSET(Dictionary!$A$3,MATCH(COLUMNS($AS$2:DW13),Dictionary!$A$4:$A$93,0),1,1,2),0)),Dictionary!$AD$3:$AE$3,0)),"")</f>
        <v>T</v>
      </c>
      <c r="DX14" s="61" t="str">
        <f ca="1">IFERROR(INDEX(OFFSET(Dictionary!$AC$3,MATCH(COLUMNS($AS$2:DX13),Dictionary!$AC$4:$AC$93,0),1,1,2),1,MATCH(INDEX(Dictionary!$B$3:$C$3,1,MATCH(Form_Responses[[#This Row],[84]],OFFSET(Dictionary!$A$3,MATCH(COLUMNS($AS$2:DX13),Dictionary!$A$4:$A$93,0),1,1,2),0)),Dictionary!$AD$3:$AE$3,0)),"")</f>
        <v>T</v>
      </c>
      <c r="DY14" s="61" t="str">
        <f ca="1">IFERROR(INDEX(OFFSET(Dictionary!$AC$3,MATCH(COLUMNS($AS$2:DY13),Dictionary!$AC$4:$AC$93,0),1,1,2),1,MATCH(INDEX(Dictionary!$B$3:$C$3,1,MATCH(Form_Responses[[#This Row],[85]],OFFSET(Dictionary!$A$3,MATCH(COLUMNS($AS$2:DY13),Dictionary!$A$4:$A$93,0),1,1,2),0)),Dictionary!$AD$3:$AE$3,0)),"")</f>
        <v>S</v>
      </c>
      <c r="DZ14" s="61" t="str">
        <f ca="1">IFERROR(INDEX(OFFSET(Dictionary!$AC$3,MATCH(COLUMNS($AS$2:DZ13),Dictionary!$AC$4:$AC$93,0),1,1,2),1,MATCH(INDEX(Dictionary!$B$3:$C$3,1,MATCH(Form_Responses[[#This Row],[86]],OFFSET(Dictionary!$A$3,MATCH(COLUMNS($AS$2:DZ13),Dictionary!$A$4:$A$93,0),1,1,2),0)),Dictionary!$AD$3:$AE$3,0)),"")</f>
        <v>R</v>
      </c>
      <c r="EA14" s="61" t="str">
        <f ca="1">IFERROR(INDEX(OFFSET(Dictionary!$AC$3,MATCH(COLUMNS($AS$2:EA13),Dictionary!$AC$4:$AC$93,0),1,1,2),1,MATCH(INDEX(Dictionary!$B$3:$C$3,1,MATCH(Form_Responses[[#This Row],[87]],OFFSET(Dictionary!$A$3,MATCH(COLUMNS($AS$2:EA13),Dictionary!$A$4:$A$93,0),1,1,2),0)),Dictionary!$AD$3:$AE$3,0)),"")</f>
        <v>D</v>
      </c>
      <c r="EB14" s="61" t="str">
        <f ca="1">IFERROR(INDEX(OFFSET(Dictionary!$AC$3,MATCH(COLUMNS($AS$2:EB13),Dictionary!$AC$4:$AC$93,0),1,1,2),1,MATCH(INDEX(Dictionary!$B$3:$C$3,1,MATCH(Form_Responses[[#This Row],[88]],OFFSET(Dictionary!$A$3,MATCH(COLUMNS($AS$2:EB13),Dictionary!$A$4:$A$93,0),1,1,2),0)),Dictionary!$AD$3:$AE$3,0)),"")</f>
        <v>D</v>
      </c>
      <c r="EC14" s="61" t="str">
        <f ca="1">IFERROR(INDEX(OFFSET(Dictionary!$AC$3,MATCH(COLUMNS($AS$2:EC13),Dictionary!$AC$4:$AC$93,0),1,1,2),1,MATCH(INDEX(Dictionary!$B$3:$C$3,1,MATCH(Form_Responses[[#This Row],[89]],OFFSET(Dictionary!$A$3,MATCH(COLUMNS($AS$2:EC13),Dictionary!$A$4:$A$93,0),1,1,2),0)),Dictionary!$AD$3:$AE$3,0)),"")</f>
        <v>E</v>
      </c>
      <c r="ED14" s="61" t="str">
        <f ca="1">IFERROR(INDEX(OFFSET(Dictionary!$AC$3,MATCH(COLUMNS($AS$2:ED13),Dictionary!$AC$4:$AC$93,0),1,1,2),1,MATCH(INDEX(Dictionary!$B$3:$C$3,1,MATCH(Form_Responses[[#This Row],[90]],OFFSET(Dictionary!$A$3,MATCH(COLUMNS($AS$2:ED13),Dictionary!$A$4:$A$93,0),1,1,2),0)),Dictionary!$AD$3:$AE$3,0)),"")</f>
        <v>W</v>
      </c>
    </row>
    <row r="15" spans="1:134" ht="195" x14ac:dyDescent="0.25">
      <c r="A15" s="164">
        <v>13</v>
      </c>
      <c r="B15" s="61" t="s">
        <v>895</v>
      </c>
      <c r="C15" s="61" t="s">
        <v>864</v>
      </c>
      <c r="D15" s="59" t="s">
        <v>794</v>
      </c>
      <c r="E15" s="59" cm="1">
        <f t="array" aca="1" ref="E15" ca="1">COUNTIF(OFFSET($AS$2,MATCH(Data_Base_Response[[#This Row],[Nama]:[Nama]],Data_Base_Response[[Nama]:[Nama]],0),0,1,90),Data_Base_Response[[#Headers],[A]])</f>
        <v>5</v>
      </c>
      <c r="F15" s="59" cm="1">
        <f t="array" aca="1" ref="F15" ca="1">COUNTIF(OFFSET($AS$2,MATCH(Data_Base_Response[[#This Row],[Nama]:[Nama]],Data_Base_Response[[Nama]:[Nama]],0),0,1,90),Data_Base_Response[[#Headers],[N]])</f>
        <v>5</v>
      </c>
      <c r="G15" s="59" cm="1">
        <f t="array" aca="1" ref="G15" ca="1">COUNTIF(OFFSET($AS$2,MATCH(Data_Base_Response[[#This Row],[Nama]:[Nama]],Data_Base_Response[[Nama]:[Nama]],0),0,1,90),Data_Base_Response[[#Headers],[G]])</f>
        <v>7</v>
      </c>
      <c r="H15" s="59" cm="1">
        <f t="array" aca="1" ref="H15" ca="1">COUNTIF(OFFSET($AS$2,MATCH(Data_Base_Response[[#This Row],[Nama]:[Nama]],Data_Base_Response[[Nama]:[Nama]],0),0,1,90),Data_Base_Response[[#Headers],[C]])</f>
        <v>6</v>
      </c>
      <c r="I15" s="59" cm="1">
        <f t="array" aca="1" ref="I15" ca="1">COUNTIF(OFFSET($AS$2,MATCH(Data_Base_Response[[#This Row],[Nama]:[Nama]],Data_Base_Response[[Nama]:[Nama]],0),0,1,90),Data_Base_Response[[#Headers],[D]])</f>
        <v>6</v>
      </c>
      <c r="J15" s="59" cm="1">
        <f t="array" aca="1" ref="J15" ca="1">COUNTIF(OFFSET($AS$2,MATCH(Data_Base_Response[[#This Row],[Nama]:[Nama]],Data_Base_Response[[Nama]:[Nama]],0),0,1,90),Data_Base_Response[[#Headers],[R]])</f>
        <v>2</v>
      </c>
      <c r="K15" s="59" cm="1">
        <f t="array" aca="1" ref="K15" ca="1">COUNTIF(OFFSET($AS$2,MATCH(Data_Base_Response[[#This Row],[Nama]:[Nama]],Data_Base_Response[[Nama]:[Nama]],0),0,1,90),Data_Base_Response[[#Headers],[T]])</f>
        <v>4</v>
      </c>
      <c r="L15" s="59" cm="1">
        <f t="array" aca="1" ref="L15" ca="1">COUNTIF(OFFSET($AS$2,MATCH(Data_Base_Response[[#This Row],[Nama]:[Nama]],Data_Base_Response[[Nama]:[Nama]],0),0,1,90),Data_Base_Response[[#Headers],[V]])</f>
        <v>5</v>
      </c>
      <c r="M15" s="59" cm="1">
        <f t="array" aca="1" ref="M15" ca="1">COUNTIF(OFFSET($AS$2,MATCH(Data_Base_Response[[#This Row],[Nama]:[Nama]],Data_Base_Response[[Nama]:[Nama]],0),0,1,90),Data_Base_Response[[#Headers],[W]])</f>
        <v>6</v>
      </c>
      <c r="N15" s="59" cm="1">
        <f t="array" aca="1" ref="N15" ca="1">COUNTIF(OFFSET($AS$2,MATCH(Data_Base_Response[[#This Row],[Nama]:[Nama]],Data_Base_Response[[Nama]:[Nama]],0),0,1,90),Data_Base_Response[[#Headers],[F]])</f>
        <v>2</v>
      </c>
      <c r="O15" s="59" cm="1">
        <f t="array" aca="1" ref="O15" ca="1">COUNTIF(OFFSET($AS$2,MATCH(Data_Base_Response[[#This Row],[Nama]:[Nama]],Data_Base_Response[[Nama]:[Nama]],0),0,1,90),Data_Base_Response[[#Headers],[L]])</f>
        <v>0</v>
      </c>
      <c r="P15" s="59" cm="1">
        <f t="array" aca="1" ref="P15" ca="1">COUNTIF(OFFSET($AS$2,MATCH(Data_Base_Response[[#This Row],[Nama]:[Nama]],Data_Base_Response[[Nama]:[Nama]],0),0,1,90),Data_Base_Response[[#Headers],[P]])</f>
        <v>4</v>
      </c>
      <c r="Q15" s="59" cm="1">
        <f t="array" aca="1" ref="Q15" ca="1">COUNTIF(OFFSET($AS$2,MATCH(Data_Base_Response[[#This Row],[Nama]:[Nama]],Data_Base_Response[[Nama]:[Nama]],0),0,1,90),Data_Base_Response[[#Headers],[I]])</f>
        <v>6</v>
      </c>
      <c r="R15" s="59" cm="1">
        <f t="array" aca="1" ref="R15" ca="1">COUNTIF(OFFSET($AS$2,MATCH(Data_Base_Response[[#This Row],[Nama]:[Nama]],Data_Base_Response[[Nama]:[Nama]],0),0,1,90),Data_Base_Response[[#Headers],[S]])</f>
        <v>7</v>
      </c>
      <c r="S15" s="59" cm="1">
        <f t="array" aca="1" ref="S15" ca="1">COUNTIF(OFFSET($AS$2,MATCH(Data_Base_Response[[#This Row],[Nama]:[Nama]],Data_Base_Response[[Nama]:[Nama]],0),0,1,90),Data_Base_Response[[#Headers],[B]])</f>
        <v>7</v>
      </c>
      <c r="T15" s="59" cm="1">
        <f t="array" aca="1" ref="T15" ca="1">COUNTIF(OFFSET($AS$2,MATCH(Data_Base_Response[[#This Row],[Nama]:[Nama]],Data_Base_Response[[Nama]:[Nama]],0),0,1,90),Data_Base_Response[[#Headers],[O]])</f>
        <v>5</v>
      </c>
      <c r="U15" s="59" cm="1">
        <f t="array" aca="1" ref="U15" ca="1">COUNTIF(OFFSET($AS$2,MATCH(Data_Base_Response[[#This Row],[Nama]:[Nama]],Data_Base_Response[[Nama]:[Nama]],0),0,1,90),Data_Base_Response[[#Headers],[X]])</f>
        <v>3</v>
      </c>
      <c r="V15" s="59" cm="1">
        <f t="array" aca="1" ref="V15" ca="1">COUNTIF(OFFSET($AS$2,MATCH(Data_Base_Response[[#This Row],[Nama]:[Nama]],Data_Base_Response[[Nama]:[Nama]],0),0,1,90),Data_Base_Response[[#Headers],[E]])</f>
        <v>2</v>
      </c>
      <c r="W15" s="59" cm="1">
        <f t="array" aca="1" ref="W15" ca="1">COUNTIF(OFFSET($AS$2,MATCH(Data_Base_Response[[#This Row],[Nama]:[Nama]],Data_Base_Response[[Nama]:[Nama]],0),0,1,90),Data_Base_Response[[#Headers],[K]])</f>
        <v>3</v>
      </c>
      <c r="X15" s="59" cm="1">
        <f t="array" aca="1" ref="X15" ca="1">COUNTIF(OFFSET($AS$2,MATCH(Data_Base_Response[[#This Row],[Nama]:[Nama]],Data_Base_Response[[Nama]:[Nama]],0),0,1,90),Data_Base_Response[[#Headers],[Z]])</f>
        <v>5</v>
      </c>
      <c r="Y1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5"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5"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5" s="60" t="str">
        <f ca="1">INDEX(OFFSET(Dictionary!$AJ$3,MATCH(I$2,Dictionary!$AG$4:$AG$84,0),0,COUNTIF(Dictionary!$AG$4:$AG$84,I$2),1),MATCH(Data_Base_Response[[#This Row],[D]],OFFSET(Dictionary!$AH$3,MATCH(I$2,Dictionary!$AG$4:$AG$84,0),0,COUNTIF(Dictionary!$AG$4:$AG$84,I$2),1),1))</f>
        <v xml:space="preserve">Tertarik untuk menangani sendiri detail   </v>
      </c>
      <c r="AD15"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5"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5"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5"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5"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5"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5" s="60" t="str">
        <f ca="1">INDEX(OFFSET(Dictionary!$AJ$3,MATCH(X$2,Dictionary!$AG$4:$AG$84,0),0,COUNTIF(Dictionary!$AG$4:$AG$84,X$2),1),MATCH(Data_Base_Response[[#This Row],[Z]],OFFSET(Dictionary!$AH$3,MATCH(X$2,Dictionary!$AG$4:$AG$84,0),0,COUNTIF(Dictionary!$AG$4:$AG$84,X$2),1),1))</f>
        <v xml:space="preserve">Mudah beradaptasi, cukup menyukai perubahan    </v>
      </c>
      <c r="AS15" s="61" t="str">
        <f ca="1">IFERROR(INDEX(OFFSET(Dictionary!$AC$3,MATCH(COLUMNS($AS$2:AS14),Dictionary!$AC$4:$AC$93,0),1,1,2),1,MATCH(INDEX(Dictionary!$B$3:$C$3,1,MATCH(Form_Responses[[#This Row],[1]],OFFSET(Dictionary!$A$3,MATCH(COLUMNS($AS$2:AS14),Dictionary!$A$4:$A$93,0),1,1,2),0)),Dictionary!$AD$3:$AE$3,0)),"")</f>
        <v>G</v>
      </c>
      <c r="AT15" s="61" t="str">
        <f ca="1">IFERROR(INDEX(OFFSET(Dictionary!$AC$3,MATCH(COLUMNS($AS$2:AT$2),Dictionary!$AC$4:$AC$93,0),1,1,2),1,MATCH(INDEX(Dictionary!$B$3:$C$3,1,MATCH(Form_Responses[[#This Row],[2]],OFFSET(Dictionary!$A$3,MATCH(COLUMNS($AS$2:AT14),Dictionary!$A$4:$A$93,0),1,1,2),0)),Dictionary!$AD$3:$AE$3,0)),"")</f>
        <v>N</v>
      </c>
      <c r="AU15" s="61" t="str">
        <f ca="1">IFERROR(INDEX(OFFSET(Dictionary!$AC$3,MATCH(COLUMNS($AS$2:AU14),Dictionary!$AC$4:$AC$93,0),1,1,2),1,MATCH(INDEX(Dictionary!$B$3:$C$3,1,MATCH(Form_Responses[[#This Row],[3]],OFFSET(Dictionary!$A$3,MATCH(COLUMNS($AS$2:AU14),Dictionary!$A$4:$A$93,0),1,1,2),0)),Dictionary!$AD$3:$AE$3,0)),"")</f>
        <v>A</v>
      </c>
      <c r="AV15" s="61" t="str">
        <f ca="1">IFERROR(INDEX(OFFSET(Dictionary!$AC$3,MATCH(COLUMNS($AS$2:AV14),Dictionary!$AC$4:$AC$93,0),1,1,2),1,MATCH(INDEX(Dictionary!$B$3:$C$3,1,MATCH(Form_Responses[[#This Row],[4]],OFFSET(Dictionary!$A$3,MATCH(COLUMNS($AS$2:AV14),Dictionary!$A$4:$A$93,0),1,1,2),0)),Dictionary!$AD$3:$AE$3,0)),"")</f>
        <v>P</v>
      </c>
      <c r="AW15" s="61" t="str">
        <f ca="1">IFERROR(INDEX(OFFSET(Dictionary!$AC$3,MATCH(COLUMNS($AS$2:AW14),Dictionary!$AC$4:$AC$93,0),1,1,2),1,MATCH(INDEX(Dictionary!$B$3:$C$3,1,MATCH(Form_Responses[[#This Row],[5]],OFFSET(Dictionary!$A$3,MATCH(COLUMNS($AS$2:AW14),Dictionary!$A$4:$A$93,0),1,1,2),0)),Dictionary!$AD$3:$AE$3,0)),"")</f>
        <v>B</v>
      </c>
      <c r="AX15" s="61" t="str">
        <f ca="1">IFERROR(INDEX(OFFSET(Dictionary!$AC$3,MATCH(COLUMNS($AS$2:AX14),Dictionary!$AC$4:$AC$93,0),1,1,2),1,MATCH(INDEX(Dictionary!$B$3:$C$3,1,MATCH(Form_Responses[[#This Row],[6]],OFFSET(Dictionary!$A$3,MATCH(COLUMNS($AS$2:AX14),Dictionary!$A$4:$A$93,0),1,1,2),0)),Dictionary!$AD$3:$AE$3,0)),"")</f>
        <v>B</v>
      </c>
      <c r="AY15" s="61" t="str">
        <f ca="1">IFERROR(INDEX(OFFSET(Dictionary!$AC$3,MATCH(COLUMNS($AS$2:AY14),Dictionary!$AC$4:$AC$93,0),1,1,2),1,MATCH(INDEX(Dictionary!$B$3:$C$3,1,MATCH(Form_Responses[[#This Row],[7]],OFFSET(Dictionary!$A$3,MATCH(COLUMNS($AS$2:AY14),Dictionary!$A$4:$A$93,0),1,1,2),0)),Dictionary!$AD$3:$AE$3,0)),"")</f>
        <v>O</v>
      </c>
      <c r="AZ15" s="61" t="str">
        <f ca="1">IFERROR(INDEX(OFFSET(Dictionary!$AC$3,MATCH(COLUMNS($AS$2:AZ$2),Dictionary!$AC$4:$AC$93,0),1,1,2),1,MATCH(INDEX(Dictionary!$B$3:$C$3,1,MATCH(Form_Responses[[#This Row],[8]],OFFSET(Dictionary!$A$3,MATCH(COLUMNS($AS$2:AZ14),Dictionary!$A$4:$A$93,0),1,1,2),0)),Dictionary!$AD$3:$AE$3,0)),"")</f>
        <v>Z</v>
      </c>
      <c r="BA15" s="61" t="str">
        <f ca="1">IFERROR(INDEX(OFFSET(Dictionary!$AC$3,MATCH(COLUMNS($AS$2:BA14),Dictionary!$AC$4:$AC$93,0),1,1,2),1,MATCH(INDEX(Dictionary!$B$3:$C$3,1,MATCH(Form_Responses[[#This Row],[9]],OFFSET(Dictionary!$A$3,MATCH(COLUMNS($AS$2:BA14),Dictionary!$A$4:$A$93,0),1,1,2),0)),Dictionary!$AD$3:$AE$3,0)),"")</f>
        <v>K</v>
      </c>
      <c r="BB15" s="61" t="str">
        <f ca="1">IFERROR(INDEX(OFFSET(Dictionary!$AC$3,MATCH(COLUMNS($AS$2:BB14),Dictionary!$AC$4:$AC$93,0),1,1,2),1,MATCH(INDEX(Dictionary!$B$3:$C$3,1,MATCH(Form_Responses[[#This Row],[10]],OFFSET(Dictionary!$A$3,MATCH(COLUMNS($AS$2:BB14),Dictionary!$A$4:$A$93,0),1,1,2),0)),Dictionary!$AD$3:$AE$3,0)),"")</f>
        <v>W</v>
      </c>
      <c r="BC15" s="61" t="str">
        <f ca="1">IFERROR(INDEX(OFFSET(Dictionary!$AC$3,MATCH(COLUMNS($AS$2:BC14),Dictionary!$AC$4:$AC$93,0),1,1,2),1,MATCH(INDEX(Dictionary!$B$3:$C$3,1,MATCH(Form_Responses[[#This Row],[11]],OFFSET(Dictionary!$A$3,MATCH(COLUMNS($AS$2:BC14),Dictionary!$A$4:$A$93,0),1,1,2),0)),Dictionary!$AD$3:$AE$3,0)),"")</f>
        <v>G</v>
      </c>
      <c r="BD15" s="61" t="str">
        <f ca="1">IFERROR(INDEX(OFFSET(Dictionary!$AC$3,MATCH(COLUMNS($AS$2:BD14),Dictionary!$AC$4:$AC$93,0),1,1,2),1,MATCH(INDEX(Dictionary!$B$3:$C$3,1,MATCH(Form_Responses[[#This Row],[12]],OFFSET(Dictionary!$A$3,MATCH(COLUMNS($AS$2:BD14),Dictionary!$A$4:$A$93,0),1,1,2),0)),Dictionary!$AD$3:$AE$3,0)),"")</f>
        <v>E</v>
      </c>
      <c r="BE15" s="61" t="str">
        <f ca="1">IFERROR(INDEX(OFFSET(Dictionary!$AC$3,MATCH(COLUMNS($AS$2:BE14),Dictionary!$AC$4:$AC$93,0),1,1,2),1,MATCH(INDEX(Dictionary!$B$3:$C$3,1,MATCH(Form_Responses[[#This Row],[13]],OFFSET(Dictionary!$A$3,MATCH(COLUMNS($AS$2:BE14),Dictionary!$A$4:$A$93,0),1,1,2),0)),Dictionary!$AD$3:$AE$3,0)),"")</f>
        <v>N</v>
      </c>
      <c r="BF15" s="61" t="str">
        <f ca="1">IFERROR(INDEX(OFFSET(Dictionary!$AC$3,MATCH(COLUMNS($AS$2:BF14),Dictionary!$AC$4:$AC$93,0),1,1,2),1,MATCH(INDEX(Dictionary!$B$3:$C$3,1,MATCH(Form_Responses[[#This Row],[14]],OFFSET(Dictionary!$A$3,MATCH(COLUMNS($AS$2:BF14),Dictionary!$A$4:$A$93,0),1,1,2),0)),Dictionary!$AD$3:$AE$3,0)),"")</f>
        <v>X</v>
      </c>
      <c r="BG15" s="61" t="str">
        <f ca="1">IFERROR(INDEX(OFFSET(Dictionary!$AC$3,MATCH(COLUMNS($AS$2:BG14),Dictionary!$AC$4:$AC$93,0),1,1,2),1,MATCH(INDEX(Dictionary!$B$3:$C$3,1,MATCH(Form_Responses[[#This Row],[15]],OFFSET(Dictionary!$A$3,MATCH(COLUMNS($AS$2:BG14),Dictionary!$A$4:$A$93,0),1,1,2),0)),Dictionary!$AD$3:$AE$3,0)),"")</f>
        <v>B</v>
      </c>
      <c r="BH15" s="61" t="str">
        <f ca="1">IFERROR(INDEX(OFFSET(Dictionary!$AC$3,MATCH(COLUMNS($AS$2:BH14),Dictionary!$AC$4:$AC$93,0),1,1,2),1,MATCH(INDEX(Dictionary!$B$3:$C$3,1,MATCH(Form_Responses[[#This Row],[16]],OFFSET(Dictionary!$A$3,MATCH(COLUMNS($AS$2:BH14),Dictionary!$A$4:$A$93,0),1,1,2),0)),Dictionary!$AD$3:$AE$3,0)),"")</f>
        <v>O</v>
      </c>
      <c r="BI15" s="61" t="str">
        <f ca="1">IFERROR(INDEX(OFFSET(Dictionary!$AC$3,MATCH(COLUMNS($AS$2:BI14),Dictionary!$AC$4:$AC$93,0),1,1,2),1,MATCH(INDEX(Dictionary!$B$3:$C$3,1,MATCH(Form_Responses[[#This Row],[17]],OFFSET(Dictionary!$A$3,MATCH(COLUMNS($AS$2:BI14),Dictionary!$A$4:$A$93,0),1,1,2),0)),Dictionary!$AD$3:$AE$3,0)),"")</f>
        <v>B</v>
      </c>
      <c r="BJ15" s="61" t="str">
        <f ca="1">IFERROR(INDEX(OFFSET(Dictionary!$AC$3,MATCH(COLUMNS($AS$2:BJ14),Dictionary!$AC$4:$AC$93,0),1,1,2),1,MATCH(INDEX(Dictionary!$B$3:$C$3,1,MATCH(Form_Responses[[#This Row],[18]],OFFSET(Dictionary!$A$3,MATCH(COLUMNS($AS$2:BJ14),Dictionary!$A$4:$A$93,0),1,1,2),0)),Dictionary!$AD$3:$AE$3,0)),"")</f>
        <v>O</v>
      </c>
      <c r="BK15" s="61" t="str">
        <f ca="1">IFERROR(INDEX(OFFSET(Dictionary!$AC$3,MATCH(COLUMNS($AS$2:BK14),Dictionary!$AC$4:$AC$93,0),1,1,2),1,MATCH(INDEX(Dictionary!$B$3:$C$3,1,MATCH(Form_Responses[[#This Row],[19]],OFFSET(Dictionary!$A$3,MATCH(COLUMNS($AS$2:BK14),Dictionary!$A$4:$A$93,0),1,1,2),0)),Dictionary!$AD$3:$AE$3,0)),"")</f>
        <v>Z</v>
      </c>
      <c r="BL15" s="61" t="str">
        <f ca="1">IFERROR(INDEX(OFFSET(Dictionary!$AC$3,MATCH(COLUMNS($AS$2:BL14),Dictionary!$AC$4:$AC$93,0),1,1,2),1,MATCH(INDEX(Dictionary!$B$3:$C$3,1,MATCH(Form_Responses[[#This Row],[20]],OFFSET(Dictionary!$A$3,MATCH(COLUMNS($AS$2:BL14),Dictionary!$A$4:$A$93,0),1,1,2),0)),Dictionary!$AD$3:$AE$3,0)),"")</f>
        <v>W</v>
      </c>
      <c r="BM15" s="61" t="str">
        <f ca="1">IFERROR(INDEX(OFFSET(Dictionary!$AC$3,MATCH(COLUMNS($AS$2:BM14),Dictionary!$AC$4:$AC$93,0),1,1,2),1,MATCH(INDEX(Dictionary!$B$3:$C$3,1,MATCH(Form_Responses[[#This Row],[21]],OFFSET(Dictionary!$A$3,MATCH(COLUMNS($AS$2:BM14),Dictionary!$A$4:$A$93,0),1,1,2),0)),Dictionary!$AD$3:$AE$3,0)),"")</f>
        <v>G</v>
      </c>
      <c r="BN15" s="61" t="str">
        <f ca="1">IFERROR(INDEX(OFFSET(Dictionary!$AC$3,MATCH(COLUMNS($AS$2:BN14),Dictionary!$AC$4:$AC$93,0),1,1,2),1,MATCH(INDEX(Dictionary!$B$3:$C$3,1,MATCH(Form_Responses[[#This Row],[22]],OFFSET(Dictionary!$A$3,MATCH(COLUMNS($AS$2:BN14),Dictionary!$A$4:$A$93,0),1,1,2),0)),Dictionary!$AD$3:$AE$3,0)),"")</f>
        <v>C</v>
      </c>
      <c r="BO15" s="61" t="str">
        <f ca="1">IFERROR(INDEX(OFFSET(Dictionary!$AC$3,MATCH(COLUMNS($AS$2:BO14),Dictionary!$AC$4:$AC$93,0),1,1,2),1,MATCH(INDEX(Dictionary!$B$3:$C$3,1,MATCH(Form_Responses[[#This Row],[23]],OFFSET(Dictionary!$A$3,MATCH(COLUMNS($AS$2:BO14),Dictionary!$A$4:$A$93,0),1,1,2),0)),Dictionary!$AD$3:$AE$3,0)),"")</f>
        <v>I</v>
      </c>
      <c r="BP15" s="61" t="str">
        <f ca="1">IFERROR(INDEX(OFFSET(Dictionary!$AC$3,MATCH(COLUMNS($AS$2:BP14),Dictionary!$AC$4:$AC$93,0),1,1,2),1,MATCH(INDEX(Dictionary!$B$3:$C$3,1,MATCH(Form_Responses[[#This Row],[24]],OFFSET(Dictionary!$A$3,MATCH(COLUMNS($AS$2:BP14),Dictionary!$A$4:$A$93,0),1,1,2),0)),Dictionary!$AD$3:$AE$3,0)),"")</f>
        <v>X</v>
      </c>
      <c r="BQ15" s="61" t="str">
        <f ca="1">IFERROR(INDEX(OFFSET(Dictionary!$AC$3,MATCH(COLUMNS($AS$2:BQ14),Dictionary!$AC$4:$AC$93,0),1,1,2),1,MATCH(INDEX(Dictionary!$B$3:$C$3,1,MATCH(Form_Responses[[#This Row],[25]],OFFSET(Dictionary!$A$3,MATCH(COLUMNS($AS$2:BQ14),Dictionary!$A$4:$A$93,0),1,1,2),0)),Dictionary!$AD$3:$AE$3,0)),"")</f>
        <v>A</v>
      </c>
      <c r="BR15" s="61" t="str">
        <f ca="1">IFERROR(INDEX(OFFSET(Dictionary!$AC$3,MATCH(COLUMNS($AS$2:BR14),Dictionary!$AC$4:$AC$93,0),1,1,2),1,MATCH(INDEX(Dictionary!$B$3:$C$3,1,MATCH(Form_Responses[[#This Row],[26]],OFFSET(Dictionary!$A$3,MATCH(COLUMNS($AS$2:BR14),Dictionary!$A$4:$A$93,0),1,1,2),0)),Dictionary!$AD$3:$AE$3,0)),"")</f>
        <v>O</v>
      </c>
      <c r="BS15" s="61" t="str">
        <f ca="1">IFERROR(INDEX(OFFSET(Dictionary!$AC$3,MATCH(COLUMNS($AS$2:BS14),Dictionary!$AC$4:$AC$93,0),1,1,2),1,MATCH(INDEX(Dictionary!$B$3:$C$3,1,MATCH(Form_Responses[[#This Row],[27]],OFFSET(Dictionary!$A$3,MATCH(COLUMNS($AS$2:BS14),Dictionary!$A$4:$A$93,0),1,1,2),0)),Dictionary!$AD$3:$AE$3,0)),"")</f>
        <v>Z</v>
      </c>
      <c r="BT15" s="61" t="str">
        <f ca="1">IFERROR(INDEX(OFFSET(Dictionary!$AC$3,MATCH(COLUMNS($AS$2:BT14),Dictionary!$AC$4:$AC$93,0),1,1,2),1,MATCH(INDEX(Dictionary!$B$3:$C$3,1,MATCH(Form_Responses[[#This Row],[28]],OFFSET(Dictionary!$A$3,MATCH(COLUMNS($AS$2:BT14),Dictionary!$A$4:$A$93,0),1,1,2),0)),Dictionary!$AD$3:$AE$3,0)),"")</f>
        <v>B</v>
      </c>
      <c r="BU15" s="61" t="str">
        <f ca="1">IFERROR(INDEX(OFFSET(Dictionary!$AC$3,MATCH(COLUMNS($AS$2:BU14),Dictionary!$AC$4:$AC$93,0),1,1,2),1,MATCH(INDEX(Dictionary!$B$3:$C$3,1,MATCH(Form_Responses[[#This Row],[29]],OFFSET(Dictionary!$A$3,MATCH(COLUMNS($AS$2:BU14),Dictionary!$A$4:$A$93,0),1,1,2),0)),Dictionary!$AD$3:$AE$3,0)),"")</f>
        <v>O</v>
      </c>
      <c r="BV15" s="61" t="str">
        <f ca="1">IFERROR(INDEX(OFFSET(Dictionary!$AC$3,MATCH(COLUMNS($AS$2:BV14),Dictionary!$AC$4:$AC$93,0),1,1,2),1,MATCH(INDEX(Dictionary!$B$3:$C$3,1,MATCH(Form_Responses[[#This Row],[30]],OFFSET(Dictionary!$A$3,MATCH(COLUMNS($AS$2:BV14),Dictionary!$A$4:$A$93,0),1,1,2),0)),Dictionary!$AD$3:$AE$3,0)),"")</f>
        <v>W</v>
      </c>
      <c r="BW15" s="61" t="str">
        <f ca="1">IFERROR(INDEX(OFFSET(Dictionary!$AC$3,MATCH(COLUMNS($AS$2:BW14),Dictionary!$AC$4:$AC$93,0),1,1,2),1,MATCH(INDEX(Dictionary!$B$3:$C$3,1,MATCH(Form_Responses[[#This Row],[31]],OFFSET(Dictionary!$A$3,MATCH(COLUMNS($AS$2:BW14),Dictionary!$A$4:$A$93,0),1,1,2),0)),Dictionary!$AD$3:$AE$3,0)),"")</f>
        <v>G</v>
      </c>
      <c r="BX15" s="61" t="str">
        <f ca="1">IFERROR(INDEX(OFFSET(Dictionary!$AC$3,MATCH(COLUMNS($AS$2:BX14),Dictionary!$AC$4:$AC$93,0),1,1,2),1,MATCH(INDEX(Dictionary!$B$3:$C$3,1,MATCH(Form_Responses[[#This Row],[32]],OFFSET(Dictionary!$A$3,MATCH(COLUMNS($AS$2:BX14),Dictionary!$A$4:$A$93,0),1,1,2),0)),Dictionary!$AD$3:$AE$3,0)),"")</f>
        <v>D</v>
      </c>
      <c r="BY15" s="61" t="str">
        <f ca="1">IFERROR(INDEX(OFFSET(Dictionary!$AC$3,MATCH(COLUMNS($AS$2:BY14),Dictionary!$AC$4:$AC$93,0),1,1,2),1,MATCH(INDEX(Dictionary!$B$3:$C$3,1,MATCH(Form_Responses[[#This Row],[33]],OFFSET(Dictionary!$A$3,MATCH(COLUMNS($AS$2:BY14),Dictionary!$A$4:$A$93,0),1,1,2),0)),Dictionary!$AD$3:$AE$3,0)),"")</f>
        <v>C</v>
      </c>
      <c r="BZ15" s="61" t="str">
        <f ca="1">IFERROR(INDEX(OFFSET(Dictionary!$AC$3,MATCH(COLUMNS($AS$2:BZ14),Dictionary!$AC$4:$AC$93,0),1,1,2),1,MATCH(INDEX(Dictionary!$B$3:$C$3,1,MATCH(Form_Responses[[#This Row],[34]],OFFSET(Dictionary!$A$3,MATCH(COLUMNS($AS$2:BZ14),Dictionary!$A$4:$A$93,0),1,1,2),0)),Dictionary!$AD$3:$AE$3,0)),"")</f>
        <v>T</v>
      </c>
      <c r="CA15" s="61" t="str">
        <f ca="1">IFERROR(INDEX(OFFSET(Dictionary!$AC$3,MATCH(COLUMNS($AS$2:CA14),Dictionary!$AC$4:$AC$93,0),1,1,2),1,MATCH(INDEX(Dictionary!$B$3:$C$3,1,MATCH(Form_Responses[[#This Row],[35]],OFFSET(Dictionary!$A$3,MATCH(COLUMNS($AS$2:CA14),Dictionary!$A$4:$A$93,0),1,1,2),0)),Dictionary!$AD$3:$AE$3,0)),"")</f>
        <v>B</v>
      </c>
      <c r="CB15" s="61" t="str">
        <f ca="1">IFERROR(INDEX(OFFSET(Dictionary!$AC$3,MATCH(COLUMNS($AS$2:CB14),Dictionary!$AC$4:$AC$93,0),1,1,2),1,MATCH(INDEX(Dictionary!$B$3:$C$3,1,MATCH(Form_Responses[[#This Row],[36]],OFFSET(Dictionary!$A$3,MATCH(COLUMNS($AS$2:CB14),Dictionary!$A$4:$A$93,0),1,1,2),0)),Dictionary!$AD$3:$AE$3,0)),"")</f>
        <v>A</v>
      </c>
      <c r="CC15" s="61" t="str">
        <f ca="1">IFERROR(INDEX(OFFSET(Dictionary!$AC$3,MATCH(COLUMNS($AS$2:CC14),Dictionary!$AC$4:$AC$93,0),1,1,2),1,MATCH(INDEX(Dictionary!$B$3:$C$3,1,MATCH(Form_Responses[[#This Row],[37]],OFFSET(Dictionary!$A$3,MATCH(COLUMNS($AS$2:CC14),Dictionary!$A$4:$A$93,0),1,1,2),0)),Dictionary!$AD$3:$AE$3,0)),"")</f>
        <v>P</v>
      </c>
      <c r="CD15" s="61" t="str">
        <f ca="1">IFERROR(INDEX(OFFSET(Dictionary!$AC$3,MATCH(COLUMNS($AS$2:CD14),Dictionary!$AC$4:$AC$93,0),1,1,2),1,MATCH(INDEX(Dictionary!$B$3:$C$3,1,MATCH(Form_Responses[[#This Row],[38]],OFFSET(Dictionary!$A$3,MATCH(COLUMNS($AS$2:CD14),Dictionary!$A$4:$A$93,0),1,1,2),0)),Dictionary!$AD$3:$AE$3,0)),"")</f>
        <v>X</v>
      </c>
      <c r="CE15" s="61" t="str">
        <f ca="1">IFERROR(INDEX(OFFSET(Dictionary!$AC$3,MATCH(COLUMNS($AS$2:CE14),Dictionary!$AC$4:$AC$93,0),1,1,2),1,MATCH(INDEX(Dictionary!$B$3:$C$3,1,MATCH(Form_Responses[[#This Row],[39]],OFFSET(Dictionary!$A$3,MATCH(COLUMNS($AS$2:CE14),Dictionary!$A$4:$A$93,0),1,1,2),0)),Dictionary!$AD$3:$AE$3,0)),"")</f>
        <v>B</v>
      </c>
      <c r="CF15" s="61" t="str">
        <f ca="1">IFERROR(INDEX(OFFSET(Dictionary!$AC$3,MATCH(COLUMNS($AS$2:CF14),Dictionary!$AC$4:$AC$93,0),1,1,2),1,MATCH(INDEX(Dictionary!$B$3:$C$3,1,MATCH(Form_Responses[[#This Row],[40]],OFFSET(Dictionary!$A$3,MATCH(COLUMNS($AS$2:CF14),Dictionary!$A$4:$A$93,0),1,1,2),0)),Dictionary!$AD$3:$AE$3,0)),"")</f>
        <v>W</v>
      </c>
      <c r="CG15" s="61" t="str">
        <f ca="1">IFERROR(INDEX(OFFSET(Dictionary!$AC$3,MATCH(COLUMNS($AS$2:CG14),Dictionary!$AC$4:$AC$93,0),1,1,2),1,MATCH(INDEX(Dictionary!$B$3:$C$3,1,MATCH(Form_Responses[[#This Row],[41]],OFFSET(Dictionary!$A$3,MATCH(COLUMNS($AS$2:CG14),Dictionary!$A$4:$A$93,0),1,1,2),0)),Dictionary!$AD$3:$AE$3,0)),"")</f>
        <v>G</v>
      </c>
      <c r="CH15" s="61" t="str">
        <f ca="1">IFERROR(INDEX(OFFSET(Dictionary!$AC$3,MATCH(COLUMNS($AS$2:CH14),Dictionary!$AC$4:$AC$93,0),1,1,2),1,MATCH(INDEX(Dictionary!$B$3:$C$3,1,MATCH(Form_Responses[[#This Row],[42]],OFFSET(Dictionary!$A$3,MATCH(COLUMNS($AS$2:CH14),Dictionary!$A$4:$A$93,0),1,1,2),0)),Dictionary!$AD$3:$AE$3,0)),"")</f>
        <v>R</v>
      </c>
      <c r="CI15" s="61" t="str">
        <f ca="1">IFERROR(INDEX(OFFSET(Dictionary!$AC$3,MATCH(COLUMNS($AS$2:CI14),Dictionary!$AC$4:$AC$93,0),1,1,2),1,MATCH(INDEX(Dictionary!$B$3:$C$3,1,MATCH(Form_Responses[[#This Row],[43]],OFFSET(Dictionary!$A$3,MATCH(COLUMNS($AS$2:CI14),Dictionary!$A$4:$A$93,0),1,1,2),0)),Dictionary!$AD$3:$AE$3,0)),"")</f>
        <v>D</v>
      </c>
      <c r="CJ15" s="61" t="str">
        <f ca="1">IFERROR(INDEX(OFFSET(Dictionary!$AC$3,MATCH(COLUMNS($AS$2:CJ14),Dictionary!$AC$4:$AC$93,0),1,1,2),1,MATCH(INDEX(Dictionary!$B$3:$C$3,1,MATCH(Form_Responses[[#This Row],[44]],OFFSET(Dictionary!$A$3,MATCH(COLUMNS($AS$2:CJ14),Dictionary!$A$4:$A$93,0),1,1,2),0)),Dictionary!$AD$3:$AE$3,0)),"")</f>
        <v>C</v>
      </c>
      <c r="CK15" s="61" t="str">
        <f ca="1">IFERROR(INDEX(OFFSET(Dictionary!$AC$3,MATCH(COLUMNS($AS$2:CK14),Dictionary!$AC$4:$AC$93,0),1,1,2),1,MATCH(INDEX(Dictionary!$B$3:$C$3,1,MATCH(Form_Responses[[#This Row],[45]],OFFSET(Dictionary!$A$3,MATCH(COLUMNS($AS$2:CK14),Dictionary!$A$4:$A$93,0),1,1,2),0)),Dictionary!$AD$3:$AE$3,0)),"")</f>
        <v>V</v>
      </c>
      <c r="CL15" s="61" t="str">
        <f ca="1">IFERROR(INDEX(OFFSET(Dictionary!$AC$3,MATCH(COLUMNS($AS$2:CL14),Dictionary!$AC$4:$AC$93,0),1,1,2),1,MATCH(INDEX(Dictionary!$B$3:$C$3,1,MATCH(Form_Responses[[#This Row],[46]],OFFSET(Dictionary!$A$3,MATCH(COLUMNS($AS$2:CL14),Dictionary!$A$4:$A$93,0),1,1,2),0)),Dictionary!$AD$3:$AE$3,0)),"")</f>
        <v>N</v>
      </c>
      <c r="CM15" s="61" t="str">
        <f ca="1">IFERROR(INDEX(OFFSET(Dictionary!$AC$3,MATCH(COLUMNS($AS$2:CM14),Dictionary!$AC$4:$AC$93,0),1,1,2),1,MATCH(INDEX(Dictionary!$B$3:$C$3,1,MATCH(Form_Responses[[#This Row],[47]],OFFSET(Dictionary!$A$3,MATCH(COLUMNS($AS$2:CM14),Dictionary!$A$4:$A$93,0),1,1,2),0)),Dictionary!$AD$3:$AE$3,0)),"")</f>
        <v>Z</v>
      </c>
      <c r="CN15" s="61" t="str">
        <f ca="1">IFERROR(INDEX(OFFSET(Dictionary!$AC$3,MATCH(COLUMNS($AS$2:CN14),Dictionary!$AC$4:$AC$93,0),1,1,2),1,MATCH(INDEX(Dictionary!$B$3:$C$3,1,MATCH(Form_Responses[[#This Row],[48]],OFFSET(Dictionary!$A$3,MATCH(COLUMNS($AS$2:CN14),Dictionary!$A$4:$A$93,0),1,1,2),0)),Dictionary!$AD$3:$AE$3,0)),"")</f>
        <v>P</v>
      </c>
      <c r="CO15" s="61" t="str">
        <f ca="1">IFERROR(INDEX(OFFSET(Dictionary!$AC$3,MATCH(COLUMNS($AS$2:CO14),Dictionary!$AC$4:$AC$93,0),1,1,2),1,MATCH(INDEX(Dictionary!$B$3:$C$3,1,MATCH(Form_Responses[[#This Row],[49]],OFFSET(Dictionary!$A$3,MATCH(COLUMNS($AS$2:CO14),Dictionary!$A$4:$A$93,0),1,1,2),0)),Dictionary!$AD$3:$AE$3,0)),"")</f>
        <v>F</v>
      </c>
      <c r="CP15" s="61" t="str">
        <f ca="1">IFERROR(INDEX(OFFSET(Dictionary!$AC$3,MATCH(COLUMNS($AS$2:CP14),Dictionary!$AC$4:$AC$93,0),1,1,2),1,MATCH(INDEX(Dictionary!$B$3:$C$3,1,MATCH(Form_Responses[[#This Row],[50]],OFFSET(Dictionary!$A$3,MATCH(COLUMNS($AS$2:CP14),Dictionary!$A$4:$A$93,0),1,1,2),0)),Dictionary!$AD$3:$AE$3,0)),"")</f>
        <v>W</v>
      </c>
      <c r="CQ15" s="61" t="str">
        <f ca="1">IFERROR(INDEX(OFFSET(Dictionary!$AC$3,MATCH(COLUMNS($AS$2:CQ14),Dictionary!$AC$4:$AC$93,0),1,1,2),1,MATCH(INDEX(Dictionary!$B$3:$C$3,1,MATCH(Form_Responses[[#This Row],[51]],OFFSET(Dictionary!$A$3,MATCH(COLUMNS($AS$2:CQ14),Dictionary!$A$4:$A$93,0),1,1,2),0)),Dictionary!$AD$3:$AE$3,0)),"")</f>
        <v>G</v>
      </c>
      <c r="CR15" s="61" t="str">
        <f ca="1">IFERROR(INDEX(OFFSET(Dictionary!$AC$3,MATCH(COLUMNS($AS$2:CR14),Dictionary!$AC$4:$AC$93,0),1,1,2),1,MATCH(INDEX(Dictionary!$B$3:$C$3,1,MATCH(Form_Responses[[#This Row],[52]],OFFSET(Dictionary!$A$3,MATCH(COLUMNS($AS$2:CR14),Dictionary!$A$4:$A$93,0),1,1,2),0)),Dictionary!$AD$3:$AE$3,0)),"")</f>
        <v>S</v>
      </c>
      <c r="CS15" s="61" t="str">
        <f ca="1">IFERROR(INDEX(OFFSET(Dictionary!$AC$3,MATCH(COLUMNS($AS$2:CS14),Dictionary!$AC$4:$AC$93,0),1,1,2),1,MATCH(INDEX(Dictionary!$B$3:$C$3,1,MATCH(Form_Responses[[#This Row],[53]],OFFSET(Dictionary!$A$3,MATCH(COLUMNS($AS$2:CS14),Dictionary!$A$4:$A$93,0),1,1,2),0)),Dictionary!$AD$3:$AE$3,0)),"")</f>
        <v>I</v>
      </c>
      <c r="CT15" s="61" t="str">
        <f ca="1">IFERROR(INDEX(OFFSET(Dictionary!$AC$3,MATCH(COLUMNS($AS$2:CT14),Dictionary!$AC$4:$AC$93,0),1,1,2),1,MATCH(INDEX(Dictionary!$B$3:$C$3,1,MATCH(Form_Responses[[#This Row],[54]],OFFSET(Dictionary!$A$3,MATCH(COLUMNS($AS$2:CT14),Dictionary!$A$4:$A$93,0),1,1,2),0)),Dictionary!$AD$3:$AE$3,0)),"")</f>
        <v>D</v>
      </c>
      <c r="CU15" s="61" t="str">
        <f ca="1">IFERROR(INDEX(OFFSET(Dictionary!$AC$3,MATCH(COLUMNS($AS$2:CU14),Dictionary!$AC$4:$AC$93,0),1,1,2),1,MATCH(INDEX(Dictionary!$B$3:$C$3,1,MATCH(Form_Responses[[#This Row],[55]],OFFSET(Dictionary!$A$3,MATCH(COLUMNS($AS$2:CU14),Dictionary!$A$4:$A$93,0),1,1,2),0)),Dictionary!$AD$3:$AE$3,0)),"")</f>
        <v>C</v>
      </c>
      <c r="CV15" s="61" t="str">
        <f ca="1">IFERROR(INDEX(OFFSET(Dictionary!$AC$3,MATCH(COLUMNS($AS$2:CV14),Dictionary!$AC$4:$AC$93,0),1,1,2),1,MATCH(INDEX(Dictionary!$B$3:$C$3,1,MATCH(Form_Responses[[#This Row],[56]],OFFSET(Dictionary!$A$3,MATCH(COLUMNS($AS$2:CV14),Dictionary!$A$4:$A$93,0),1,1,2),0)),Dictionary!$AD$3:$AE$3,0)),"")</f>
        <v>S</v>
      </c>
      <c r="CW15" s="61" t="str">
        <f ca="1">IFERROR(INDEX(OFFSET(Dictionary!$AC$3,MATCH(COLUMNS($AS$2:CW14),Dictionary!$AC$4:$AC$93,0),1,1,2),1,MATCH(INDEX(Dictionary!$B$3:$C$3,1,MATCH(Form_Responses[[#This Row],[57]],OFFSET(Dictionary!$A$3,MATCH(COLUMNS($AS$2:CW14),Dictionary!$A$4:$A$93,0),1,1,2),0)),Dictionary!$AD$3:$AE$3,0)),"")</f>
        <v>Z</v>
      </c>
      <c r="CX15" s="61" t="str">
        <f ca="1">IFERROR(INDEX(OFFSET(Dictionary!$AC$3,MATCH(COLUMNS($AS$2:CX14),Dictionary!$AC$4:$AC$93,0),1,1,2),1,MATCH(INDEX(Dictionary!$B$3:$C$3,1,MATCH(Form_Responses[[#This Row],[58]],OFFSET(Dictionary!$A$3,MATCH(COLUMNS($AS$2:CX14),Dictionary!$A$4:$A$93,0),1,1,2),0)),Dictionary!$AD$3:$AE$3,0)),"")</f>
        <v>K</v>
      </c>
      <c r="CY15" s="61" t="str">
        <f ca="1">IFERROR(INDEX(OFFSET(Dictionary!$AC$3,MATCH(COLUMNS($AS$2:CY14),Dictionary!$AC$4:$AC$93,0),1,1,2),1,MATCH(INDEX(Dictionary!$B$3:$C$3,1,MATCH(Form_Responses[[#This Row],[59]],OFFSET(Dictionary!$A$3,MATCH(COLUMNS($AS$2:CY14),Dictionary!$A$4:$A$93,0),1,1,2),0)),Dictionary!$AD$3:$AE$3,0)),"")</f>
        <v>F</v>
      </c>
      <c r="CZ15" s="61" t="str">
        <f ca="1">IFERROR(INDEX(OFFSET(Dictionary!$AC$3,MATCH(COLUMNS($AS$2:CZ14),Dictionary!$AC$4:$AC$93,0),1,1,2),1,MATCH(INDEX(Dictionary!$B$3:$C$3,1,MATCH(Form_Responses[[#This Row],[60]],OFFSET(Dictionary!$A$3,MATCH(COLUMNS($AS$2:CZ14),Dictionary!$A$4:$A$93,0),1,1,2),0)),Dictionary!$AD$3:$AE$3,0)),"")</f>
        <v>W</v>
      </c>
      <c r="DA15" s="61" t="str">
        <f ca="1">IFERROR(INDEX(OFFSET(Dictionary!$AC$3,MATCH(COLUMNS($AS$2:DA14),Dictionary!$AC$4:$AC$93,0),1,1,2),1,MATCH(INDEX(Dictionary!$B$3:$C$3,1,MATCH(Form_Responses[[#This Row],[61]],OFFSET(Dictionary!$A$3,MATCH(COLUMNS($AS$2:DA14),Dictionary!$A$4:$A$93,0),1,1,2),0)),Dictionary!$AD$3:$AE$3,0)),"")</f>
        <v>T</v>
      </c>
      <c r="DB15" s="61" t="str">
        <f ca="1">IFERROR(INDEX(OFFSET(Dictionary!$AC$3,MATCH(COLUMNS($AS$2:DB14),Dictionary!$AC$4:$AC$93,0),1,1,2),1,MATCH(INDEX(Dictionary!$B$3:$C$3,1,MATCH(Form_Responses[[#This Row],[62]],OFFSET(Dictionary!$A$3,MATCH(COLUMNS($AS$2:DB14),Dictionary!$A$4:$A$93,0),1,1,2),0)),Dictionary!$AD$3:$AE$3,0)),"")</f>
        <v>V</v>
      </c>
      <c r="DC15" s="61" t="str">
        <f ca="1">IFERROR(INDEX(OFFSET(Dictionary!$AC$3,MATCH(COLUMNS($AS$2:DC14),Dictionary!$AC$4:$AC$93,0),1,1,2),1,MATCH(INDEX(Dictionary!$B$3:$C$3,1,MATCH(Form_Responses[[#This Row],[63]],OFFSET(Dictionary!$A$3,MATCH(COLUMNS($AS$2:DC14),Dictionary!$A$4:$A$93,0),1,1,2),0)),Dictionary!$AD$3:$AE$3,0)),"")</f>
        <v>S</v>
      </c>
      <c r="DD15" s="61" t="str">
        <f ca="1">IFERROR(INDEX(OFFSET(Dictionary!$AC$3,MATCH(COLUMNS($AS$2:DD14),Dictionary!$AC$4:$AC$93,0),1,1,2),1,MATCH(INDEX(Dictionary!$B$3:$C$3,1,MATCH(Form_Responses[[#This Row],[64]],OFFSET(Dictionary!$A$3,MATCH(COLUMNS($AS$2:DD14),Dictionary!$A$4:$A$93,0),1,1,2),0)),Dictionary!$AD$3:$AE$3,0)),"")</f>
        <v>T</v>
      </c>
      <c r="DE15" s="61" t="str">
        <f ca="1">IFERROR(INDEX(OFFSET(Dictionary!$AC$3,MATCH(COLUMNS($AS$2:DE14),Dictionary!$AC$4:$AC$93,0),1,1,2),1,MATCH(INDEX(Dictionary!$B$3:$C$3,1,MATCH(Form_Responses[[#This Row],[65]],OFFSET(Dictionary!$A$3,MATCH(COLUMNS($AS$2:DE14),Dictionary!$A$4:$A$93,0),1,1,2),0)),Dictionary!$AD$3:$AE$3,0)),"")</f>
        <v>V</v>
      </c>
      <c r="DF15" s="61" t="str">
        <f ca="1">IFERROR(INDEX(OFFSET(Dictionary!$AC$3,MATCH(COLUMNS($AS$2:DF14),Dictionary!$AC$4:$AC$93,0),1,1,2),1,MATCH(INDEX(Dictionary!$B$3:$C$3,1,MATCH(Form_Responses[[#This Row],[66]],OFFSET(Dictionary!$A$3,MATCH(COLUMNS($AS$2:DF14),Dictionary!$A$4:$A$93,0),1,1,2),0)),Dictionary!$AD$3:$AE$3,0)),"")</f>
        <v>S</v>
      </c>
      <c r="DG15" s="61" t="str">
        <f ca="1">IFERROR(INDEX(OFFSET(Dictionary!$AC$3,MATCH(COLUMNS($AS$2:DG14),Dictionary!$AC$4:$AC$93,0),1,1,2),1,MATCH(INDEX(Dictionary!$B$3:$C$3,1,MATCH(Form_Responses[[#This Row],[67]],OFFSET(Dictionary!$A$3,MATCH(COLUMNS($AS$2:DG14),Dictionary!$A$4:$A$93,0),1,1,2),0)),Dictionary!$AD$3:$AE$3,0)),"")</f>
        <v>R</v>
      </c>
      <c r="DH15" s="61" t="str">
        <f ca="1">IFERROR(INDEX(OFFSET(Dictionary!$AC$3,MATCH(COLUMNS($AS$2:DH14),Dictionary!$AC$4:$AC$93,0),1,1,2),1,MATCH(INDEX(Dictionary!$B$3:$C$3,1,MATCH(Form_Responses[[#This Row],[68]],OFFSET(Dictionary!$A$3,MATCH(COLUMNS($AS$2:DH14),Dictionary!$A$4:$A$93,0),1,1,2),0)),Dictionary!$AD$3:$AE$3,0)),"")</f>
        <v>K</v>
      </c>
      <c r="DI15" s="61" t="str">
        <f ca="1">IFERROR(INDEX(OFFSET(Dictionary!$AC$3,MATCH(COLUMNS($AS$2:DI14),Dictionary!$AC$4:$AC$93,0),1,1,2),1,MATCH(INDEX(Dictionary!$B$3:$C$3,1,MATCH(Form_Responses[[#This Row],[69]],OFFSET(Dictionary!$A$3,MATCH(COLUMNS($AS$2:DI14),Dictionary!$A$4:$A$93,0),1,1,2),0)),Dictionary!$AD$3:$AE$3,0)),"")</f>
        <v>A</v>
      </c>
      <c r="DJ15" s="61" t="str">
        <f ca="1">IFERROR(INDEX(OFFSET(Dictionary!$AC$3,MATCH(COLUMNS($AS$2:DJ14),Dictionary!$AC$4:$AC$93,0),1,1,2),1,MATCH(INDEX(Dictionary!$B$3:$C$3,1,MATCH(Form_Responses[[#This Row],[70]],OFFSET(Dictionary!$A$3,MATCH(COLUMNS($AS$2:DJ14),Dictionary!$A$4:$A$93,0),1,1,2),0)),Dictionary!$AD$3:$AE$3,0)),"")</f>
        <v>P</v>
      </c>
      <c r="DK15" s="61" t="str">
        <f ca="1">IFERROR(INDEX(OFFSET(Dictionary!$AC$3,MATCH(COLUMNS($AS$2:DK14),Dictionary!$AC$4:$AC$93,0),1,1,2),1,MATCH(INDEX(Dictionary!$B$3:$C$3,1,MATCH(Form_Responses[[#This Row],[71]],OFFSET(Dictionary!$A$3,MATCH(COLUMNS($AS$2:DK14),Dictionary!$A$4:$A$93,0),1,1,2),0)),Dictionary!$AD$3:$AE$3,0)),"")</f>
        <v>I</v>
      </c>
      <c r="DL15" s="61" t="str">
        <f ca="1">IFERROR(INDEX(OFFSET(Dictionary!$AC$3,MATCH(COLUMNS($AS$2:DL14),Dictionary!$AC$4:$AC$93,0),1,1,2),1,MATCH(INDEX(Dictionary!$B$3:$C$3,1,MATCH(Form_Responses[[#This Row],[72]],OFFSET(Dictionary!$A$3,MATCH(COLUMNS($AS$2:DL14),Dictionary!$A$4:$A$93,0),1,1,2),0)),Dictionary!$AD$3:$AE$3,0)),"")</f>
        <v>T</v>
      </c>
      <c r="DM15" s="61" t="str">
        <f ca="1">IFERROR(INDEX(OFFSET(Dictionary!$AC$3,MATCH(COLUMNS($AS$2:DM14),Dictionary!$AC$4:$AC$93,0),1,1,2),1,MATCH(INDEX(Dictionary!$B$3:$C$3,1,MATCH(Form_Responses[[#This Row],[73]],OFFSET(Dictionary!$A$3,MATCH(COLUMNS($AS$2:DM14),Dictionary!$A$4:$A$93,0),1,1,2),0)),Dictionary!$AD$3:$AE$3,0)),"")</f>
        <v>I</v>
      </c>
      <c r="DN15" s="61" t="str">
        <f ca="1">IFERROR(INDEX(OFFSET(Dictionary!$AC$3,MATCH(COLUMNS($AS$2:DN14),Dictionary!$AC$4:$AC$93,0),1,1,2),1,MATCH(INDEX(Dictionary!$B$3:$C$3,1,MATCH(Form_Responses[[#This Row],[74]],OFFSET(Dictionary!$A$3,MATCH(COLUMNS($AS$2:DN14),Dictionary!$A$4:$A$93,0),1,1,2),0)),Dictionary!$AD$3:$AE$3,0)),"")</f>
        <v>S</v>
      </c>
      <c r="DO15" s="61" t="str">
        <f ca="1">IFERROR(INDEX(OFFSET(Dictionary!$AC$3,MATCH(COLUMNS($AS$2:DO14),Dictionary!$AC$4:$AC$93,0),1,1,2),1,MATCH(INDEX(Dictionary!$B$3:$C$3,1,MATCH(Form_Responses[[#This Row],[75]],OFFSET(Dictionary!$A$3,MATCH(COLUMNS($AS$2:DO14),Dictionary!$A$4:$A$93,0),1,1,2),0)),Dictionary!$AD$3:$AE$3,0)),"")</f>
        <v>V</v>
      </c>
      <c r="DP15" s="61" t="str">
        <f ca="1">IFERROR(INDEX(OFFSET(Dictionary!$AC$3,MATCH(COLUMNS($AS$2:DP14),Dictionary!$AC$4:$AC$93,0),1,1,2),1,MATCH(INDEX(Dictionary!$B$3:$C$3,1,MATCH(Form_Responses[[#This Row],[76]],OFFSET(Dictionary!$A$3,MATCH(COLUMNS($AS$2:DP14),Dictionary!$A$4:$A$93,0),1,1,2),0)),Dictionary!$AD$3:$AE$3,0)),"")</f>
        <v>D</v>
      </c>
      <c r="DQ15" s="61" t="str">
        <f ca="1">IFERROR(INDEX(OFFSET(Dictionary!$AC$3,MATCH(COLUMNS($AS$2:DQ14),Dictionary!$AC$4:$AC$93,0),1,1,2),1,MATCH(INDEX(Dictionary!$B$3:$C$3,1,MATCH(Form_Responses[[#This Row],[77]],OFFSET(Dictionary!$A$3,MATCH(COLUMNS($AS$2:DQ14),Dictionary!$A$4:$A$93,0),1,1,2),0)),Dictionary!$AD$3:$AE$3,0)),"")</f>
        <v>C</v>
      </c>
      <c r="DR15" s="61" t="str">
        <f ca="1">IFERROR(INDEX(OFFSET(Dictionary!$AC$3,MATCH(COLUMNS($AS$2:DR14),Dictionary!$AC$4:$AC$93,0),1,1,2),1,MATCH(INDEX(Dictionary!$B$3:$C$3,1,MATCH(Form_Responses[[#This Row],[78]],OFFSET(Dictionary!$A$3,MATCH(COLUMNS($AS$2:DR14),Dictionary!$A$4:$A$93,0),1,1,2),0)),Dictionary!$AD$3:$AE$3,0)),"")</f>
        <v>E</v>
      </c>
      <c r="DS15" s="61" t="str">
        <f ca="1">IFERROR(INDEX(OFFSET(Dictionary!$AC$3,MATCH(COLUMNS($AS$2:DS14),Dictionary!$AC$4:$AC$93,0),1,1,2),1,MATCH(INDEX(Dictionary!$B$3:$C$3,1,MATCH(Form_Responses[[#This Row],[79]],OFFSET(Dictionary!$A$3,MATCH(COLUMNS($AS$2:DS14),Dictionary!$A$4:$A$93,0),1,1,2),0)),Dictionary!$AD$3:$AE$3,0)),"")</f>
        <v>N</v>
      </c>
      <c r="DT15" s="61" t="str">
        <f ca="1">IFERROR(INDEX(OFFSET(Dictionary!$AC$3,MATCH(COLUMNS($AS$2:DT14),Dictionary!$AC$4:$AC$93,0),1,1,2),1,MATCH(INDEX(Dictionary!$B$3:$C$3,1,MATCH(Form_Responses[[#This Row],[80]],OFFSET(Dictionary!$A$3,MATCH(COLUMNS($AS$2:DT14),Dictionary!$A$4:$A$93,0),1,1,2),0)),Dictionary!$AD$3:$AE$3,0)),"")</f>
        <v>A</v>
      </c>
      <c r="DU15" s="61" t="str">
        <f ca="1">IFERROR(INDEX(OFFSET(Dictionary!$AC$3,MATCH(COLUMNS($AS$2:DU14),Dictionary!$AC$4:$AC$93,0),1,1,2),1,MATCH(INDEX(Dictionary!$B$3:$C$3,1,MATCH(Form_Responses[[#This Row],[81]],OFFSET(Dictionary!$A$3,MATCH(COLUMNS($AS$2:DU14),Dictionary!$A$4:$A$93,0),1,1,2),0)),Dictionary!$AD$3:$AE$3,0)),"")</f>
        <v>G</v>
      </c>
      <c r="DV15" s="61" t="str">
        <f ca="1">IFERROR(INDEX(OFFSET(Dictionary!$AC$3,MATCH(COLUMNS($AS$2:DV14),Dictionary!$AC$4:$AC$93,0),1,1,2),1,MATCH(INDEX(Dictionary!$B$3:$C$3,1,MATCH(Form_Responses[[#This Row],[82]],OFFSET(Dictionary!$A$3,MATCH(COLUMNS($AS$2:DV14),Dictionary!$A$4:$A$93,0),1,1,2),0)),Dictionary!$AD$3:$AE$3,0)),"")</f>
        <v>I</v>
      </c>
      <c r="DW15" s="61" t="str">
        <f ca="1">IFERROR(INDEX(OFFSET(Dictionary!$AC$3,MATCH(COLUMNS($AS$2:DW14),Dictionary!$AC$4:$AC$93,0),1,1,2),1,MATCH(INDEX(Dictionary!$B$3:$C$3,1,MATCH(Form_Responses[[#This Row],[83]],OFFSET(Dictionary!$A$3,MATCH(COLUMNS($AS$2:DW14),Dictionary!$A$4:$A$93,0),1,1,2),0)),Dictionary!$AD$3:$AE$3,0)),"")</f>
        <v>I</v>
      </c>
      <c r="DX15" s="61" t="str">
        <f ca="1">IFERROR(INDEX(OFFSET(Dictionary!$AC$3,MATCH(COLUMNS($AS$2:DX14),Dictionary!$AC$4:$AC$93,0),1,1,2),1,MATCH(INDEX(Dictionary!$B$3:$C$3,1,MATCH(Form_Responses[[#This Row],[84]],OFFSET(Dictionary!$A$3,MATCH(COLUMNS($AS$2:DX14),Dictionary!$A$4:$A$93,0),1,1,2),0)),Dictionary!$AD$3:$AE$3,0)),"")</f>
        <v>V</v>
      </c>
      <c r="DY15" s="61" t="str">
        <f ca="1">IFERROR(INDEX(OFFSET(Dictionary!$AC$3,MATCH(COLUMNS($AS$2:DY14),Dictionary!$AC$4:$AC$93,0),1,1,2),1,MATCH(INDEX(Dictionary!$B$3:$C$3,1,MATCH(Form_Responses[[#This Row],[85]],OFFSET(Dictionary!$A$3,MATCH(COLUMNS($AS$2:DY14),Dictionary!$A$4:$A$93,0),1,1,2),0)),Dictionary!$AD$3:$AE$3,0)),"")</f>
        <v>S</v>
      </c>
      <c r="DZ15" s="61" t="str">
        <f ca="1">IFERROR(INDEX(OFFSET(Dictionary!$AC$3,MATCH(COLUMNS($AS$2:DZ14),Dictionary!$AC$4:$AC$93,0),1,1,2),1,MATCH(INDEX(Dictionary!$B$3:$C$3,1,MATCH(Form_Responses[[#This Row],[86]],OFFSET(Dictionary!$A$3,MATCH(COLUMNS($AS$2:DZ14),Dictionary!$A$4:$A$93,0),1,1,2),0)),Dictionary!$AD$3:$AE$3,0)),"")</f>
        <v>S</v>
      </c>
      <c r="EA15" s="61" t="str">
        <f ca="1">IFERROR(INDEX(OFFSET(Dictionary!$AC$3,MATCH(COLUMNS($AS$2:EA14),Dictionary!$AC$4:$AC$93,0),1,1,2),1,MATCH(INDEX(Dictionary!$B$3:$C$3,1,MATCH(Form_Responses[[#This Row],[87]],OFFSET(Dictionary!$A$3,MATCH(COLUMNS($AS$2:EA14),Dictionary!$A$4:$A$93,0),1,1,2),0)),Dictionary!$AD$3:$AE$3,0)),"")</f>
        <v>D</v>
      </c>
      <c r="EB15" s="61" t="str">
        <f ca="1">IFERROR(INDEX(OFFSET(Dictionary!$AC$3,MATCH(COLUMNS($AS$2:EB14),Dictionary!$AC$4:$AC$93,0),1,1,2),1,MATCH(INDEX(Dictionary!$B$3:$C$3,1,MATCH(Form_Responses[[#This Row],[88]],OFFSET(Dictionary!$A$3,MATCH(COLUMNS($AS$2:EB14),Dictionary!$A$4:$A$93,0),1,1,2),0)),Dictionary!$AD$3:$AE$3,0)),"")</f>
        <v>D</v>
      </c>
      <c r="EC15" s="61" t="str">
        <f ca="1">IFERROR(INDEX(OFFSET(Dictionary!$AC$3,MATCH(COLUMNS($AS$2:EC14),Dictionary!$AC$4:$AC$93,0),1,1,2),1,MATCH(INDEX(Dictionary!$B$3:$C$3,1,MATCH(Form_Responses[[#This Row],[89]],OFFSET(Dictionary!$A$3,MATCH(COLUMNS($AS$2:EC14),Dictionary!$A$4:$A$93,0),1,1,2),0)),Dictionary!$AD$3:$AE$3,0)),"")</f>
        <v>C</v>
      </c>
      <c r="ED15" s="61" t="str">
        <f ca="1">IFERROR(INDEX(OFFSET(Dictionary!$AC$3,MATCH(COLUMNS($AS$2:ED14),Dictionary!$AC$4:$AC$93,0),1,1,2),1,MATCH(INDEX(Dictionary!$B$3:$C$3,1,MATCH(Form_Responses[[#This Row],[90]],OFFSET(Dictionary!$A$3,MATCH(COLUMNS($AS$2:ED14),Dictionary!$A$4:$A$93,0),1,1,2),0)),Dictionary!$AD$3:$AE$3,0)),"")</f>
        <v>N</v>
      </c>
    </row>
    <row r="16" spans="1:134" ht="240" x14ac:dyDescent="0.25">
      <c r="A16" s="164">
        <v>14</v>
      </c>
      <c r="B16" s="61" t="s">
        <v>897</v>
      </c>
      <c r="C16" s="61" t="s">
        <v>864</v>
      </c>
      <c r="D16" s="59" t="s">
        <v>792</v>
      </c>
      <c r="E16" s="59" cm="1">
        <f t="array" aca="1" ref="E16" ca="1">COUNTIF(OFFSET($AS$2,MATCH(Data_Base_Response[[#This Row],[Nama]:[Nama]],Data_Base_Response[[Nama]:[Nama]],0),0,1,90),Data_Base_Response[[#Headers],[A]])</f>
        <v>1</v>
      </c>
      <c r="F16" s="59" cm="1">
        <f t="array" aca="1" ref="F16" ca="1">COUNTIF(OFFSET($AS$2,MATCH(Data_Base_Response[[#This Row],[Nama]:[Nama]],Data_Base_Response[[Nama]:[Nama]],0),0,1,90),Data_Base_Response[[#Headers],[N]])</f>
        <v>2</v>
      </c>
      <c r="G16" s="59" cm="1">
        <f t="array" aca="1" ref="G16" ca="1">COUNTIF(OFFSET($AS$2,MATCH(Data_Base_Response[[#This Row],[Nama]:[Nama]],Data_Base_Response[[Nama]:[Nama]],0),0,1,90),Data_Base_Response[[#Headers],[G]])</f>
        <v>5</v>
      </c>
      <c r="H16" s="59" cm="1">
        <f t="array" aca="1" ref="H16" ca="1">COUNTIF(OFFSET($AS$2,MATCH(Data_Base_Response[[#This Row],[Nama]:[Nama]],Data_Base_Response[[Nama]:[Nama]],0),0,1,90),Data_Base_Response[[#Headers],[C]])</f>
        <v>5</v>
      </c>
      <c r="I16" s="59" cm="1">
        <f t="array" aca="1" ref="I16" ca="1">COUNTIF(OFFSET($AS$2,MATCH(Data_Base_Response[[#This Row],[Nama]:[Nama]],Data_Base_Response[[Nama]:[Nama]],0),0,1,90),Data_Base_Response[[#Headers],[D]])</f>
        <v>4</v>
      </c>
      <c r="J16" s="59" cm="1">
        <f t="array" aca="1" ref="J16" ca="1">COUNTIF(OFFSET($AS$2,MATCH(Data_Base_Response[[#This Row],[Nama]:[Nama]],Data_Base_Response[[Nama]:[Nama]],0),0,1,90),Data_Base_Response[[#Headers],[R]])</f>
        <v>5</v>
      </c>
      <c r="K16" s="59" cm="1">
        <f t="array" aca="1" ref="K16" ca="1">COUNTIF(OFFSET($AS$2,MATCH(Data_Base_Response[[#This Row],[Nama]:[Nama]],Data_Base_Response[[Nama]:[Nama]],0),0,1,90),Data_Base_Response[[#Headers],[T]])</f>
        <v>3</v>
      </c>
      <c r="L16" s="59" cm="1">
        <f t="array" aca="1" ref="L16" ca="1">COUNTIF(OFFSET($AS$2,MATCH(Data_Base_Response[[#This Row],[Nama]:[Nama]],Data_Base_Response[[Nama]:[Nama]],0),0,1,90),Data_Base_Response[[#Headers],[V]])</f>
        <v>5</v>
      </c>
      <c r="M16" s="59" cm="1">
        <f t="array" aca="1" ref="M16" ca="1">COUNTIF(OFFSET($AS$2,MATCH(Data_Base_Response[[#This Row],[Nama]:[Nama]],Data_Base_Response[[Nama]:[Nama]],0),0,1,90),Data_Base_Response[[#Headers],[W]])</f>
        <v>8</v>
      </c>
      <c r="N16" s="59" cm="1">
        <f t="array" aca="1" ref="N16" ca="1">COUNTIF(OFFSET($AS$2,MATCH(Data_Base_Response[[#This Row],[Nama]:[Nama]],Data_Base_Response[[Nama]:[Nama]],0),0,1,90),Data_Base_Response[[#Headers],[F]])</f>
        <v>7</v>
      </c>
      <c r="O16" s="59" cm="1">
        <f t="array" aca="1" ref="O16" ca="1">COUNTIF(OFFSET($AS$2,MATCH(Data_Base_Response[[#This Row],[Nama]:[Nama]],Data_Base_Response[[Nama]:[Nama]],0),0,1,90),Data_Base_Response[[#Headers],[L]])</f>
        <v>3</v>
      </c>
      <c r="P16" s="59" cm="1">
        <f t="array" aca="1" ref="P16" ca="1">COUNTIF(OFFSET($AS$2,MATCH(Data_Base_Response[[#This Row],[Nama]:[Nama]],Data_Base_Response[[Nama]:[Nama]],0),0,1,90),Data_Base_Response[[#Headers],[P]])</f>
        <v>2</v>
      </c>
      <c r="Q16" s="59" cm="1">
        <f t="array" aca="1" ref="Q16" ca="1">COUNTIF(OFFSET($AS$2,MATCH(Data_Base_Response[[#This Row],[Nama]:[Nama]],Data_Base_Response[[Nama]:[Nama]],0),0,1,90),Data_Base_Response[[#Headers],[I]])</f>
        <v>5</v>
      </c>
      <c r="R16" s="59" cm="1">
        <f t="array" aca="1" ref="R16" ca="1">COUNTIF(OFFSET($AS$2,MATCH(Data_Base_Response[[#This Row],[Nama]:[Nama]],Data_Base_Response[[Nama]:[Nama]],0),0,1,90),Data_Base_Response[[#Headers],[S]])</f>
        <v>8</v>
      </c>
      <c r="S16" s="59" cm="1">
        <f t="array" aca="1" ref="S16" ca="1">COUNTIF(OFFSET($AS$2,MATCH(Data_Base_Response[[#This Row],[Nama]:[Nama]],Data_Base_Response[[Nama]:[Nama]],0),0,1,90),Data_Base_Response[[#Headers],[B]])</f>
        <v>7</v>
      </c>
      <c r="T16" s="59" cm="1">
        <f t="array" aca="1" ref="T16" ca="1">COUNTIF(OFFSET($AS$2,MATCH(Data_Base_Response[[#This Row],[Nama]:[Nama]],Data_Base_Response[[Nama]:[Nama]],0),0,1,90),Data_Base_Response[[#Headers],[O]])</f>
        <v>6</v>
      </c>
      <c r="U16" s="59" cm="1">
        <f t="array" aca="1" ref="U16" ca="1">COUNTIF(OFFSET($AS$2,MATCH(Data_Base_Response[[#This Row],[Nama]:[Nama]],Data_Base_Response[[Nama]:[Nama]],0),0,1,90),Data_Base_Response[[#Headers],[X]])</f>
        <v>5</v>
      </c>
      <c r="V16" s="59" cm="1">
        <f t="array" aca="1" ref="V16" ca="1">COUNTIF(OFFSET($AS$2,MATCH(Data_Base_Response[[#This Row],[Nama]:[Nama]],Data_Base_Response[[Nama]:[Nama]],0),0,1,90),Data_Base_Response[[#Headers],[E]])</f>
        <v>2</v>
      </c>
      <c r="W16" s="59" cm="1">
        <f t="array" aca="1" ref="W16" ca="1">COUNTIF(OFFSET($AS$2,MATCH(Data_Base_Response[[#This Row],[Nama]:[Nama]],Data_Base_Response[[Nama]:[Nama]],0),0,1,90),Data_Base_Response[[#Headers],[K]])</f>
        <v>2</v>
      </c>
      <c r="X16" s="59" cm="1">
        <f t="array" aca="1" ref="X16" ca="1">COUNTIF(OFFSET($AS$2,MATCH(Data_Base_Response[[#This Row],[Nama]:[Nama]],Data_Base_Response[[Nama]:[Nama]],0),0,1,90),Data_Base_Response[[#Headers],[Z]])</f>
        <v>4</v>
      </c>
      <c r="Y1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6"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1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6" s="60" t="str">
        <f ca="1">INDEX(OFFSET(Dictionary!$AJ$3,MATCH(I$2,Dictionary!$AG$4:$AG$84,0),0,COUNTIF(Dictionary!$AG$4:$AG$84,I$2),1),MATCH(Data_Base_Response[[#This Row],[D]],OFFSET(Dictionary!$AH$3,MATCH(I$2,Dictionary!$AG$4:$AG$84,0),0,COUNTIF(Dictionary!$AG$4:$AG$84,I$2),1),1))</f>
        <v xml:space="preserve">Tertarik untuk menangani sendiri detail   </v>
      </c>
      <c r="AD1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6"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6" s="60" t="str">
        <f ca="1">INDEX(OFFSET(Dictionary!$AJ$3,MATCH(N$2,Dictionary!$AG$4:$AG$84,0),0,COUNTIF(Dictionary!$AG$4:$AG$84,N$2),1),MATCH(Data_Base_Response[[#This Row],[F]],OFFSET(Dictionary!$AH$3,MATCH(N$2,Dictionary!$AG$4:$AG$84,0),0,COUNTIF(Dictionary!$AG$4:$AG$84,N$2),1),1))</f>
        <v xml:space="preserve">Loyal pada pribadi atasan     </v>
      </c>
      <c r="AI16"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6"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6" s="60" t="str">
        <f ca="1">INDEX(OFFSET(Dictionary!$AJ$3,MATCH(Q$2,Dictionary!$AG$4:$AG$84,0),0,COUNTIF(Dictionary!$AG$4:$AG$84,Q$2),1),MATCH(Data_Base_Response[[#This Row],[I]],OFFSET(Dictionary!$AH$3,MATCH(Q$2,Dictionary!$AG$4:$AG$84,0),0,COUNTIF(Dictionary!$AG$4:$AG$84,Q$2),1),1))</f>
        <v xml:space="preserve">Berhati - hati dlm pengambilan keputusan   </v>
      </c>
      <c r="AL1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6"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6"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6"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6" s="60" t="str">
        <f ca="1">INDEX(OFFSET(Dictionary!$AJ$3,MATCH(X$2,Dictionary!$AG$4:$AG$84,0),0,COUNTIF(Dictionary!$AG$4:$AG$84,X$2),1),MATCH(Data_Base_Response[[#This Row],[Z]],OFFSET(Dictionary!$AH$3,MATCH(X$2,Dictionary!$AG$4:$AG$84,0),0,COUNTIF(Dictionary!$AG$4:$AG$84,X$2),1),1))</f>
        <v xml:space="preserve">Mudah beradaptasi, cukup menyukai perubahan    </v>
      </c>
      <c r="AS16" s="61" t="str">
        <f ca="1">IFERROR(INDEX(OFFSET(Dictionary!$AC$3,MATCH(COLUMNS($AS$2:AS15),Dictionary!$AC$4:$AC$93,0),1,1,2),1,MATCH(INDEX(Dictionary!$B$3:$C$3,1,MATCH(Form_Responses[[#This Row],[1]],OFFSET(Dictionary!$A$3,MATCH(COLUMNS($AS$2:AS15),Dictionary!$A$4:$A$93,0),1,1,2),0)),Dictionary!$AD$3:$AE$3,0)),"")</f>
        <v>G</v>
      </c>
      <c r="AT16" s="61" t="str">
        <f ca="1">IFERROR(INDEX(OFFSET(Dictionary!$AC$3,MATCH(COLUMNS($AS$2:AT$2),Dictionary!$AC$4:$AC$93,0),1,1,2),1,MATCH(INDEX(Dictionary!$B$3:$C$3,1,MATCH(Form_Responses[[#This Row],[2]],OFFSET(Dictionary!$A$3,MATCH(COLUMNS($AS$2:AT15),Dictionary!$A$4:$A$93,0),1,1,2),0)),Dictionary!$AD$3:$AE$3,0)),"")</f>
        <v>N</v>
      </c>
      <c r="AU16" s="61" t="str">
        <f ca="1">IFERROR(INDEX(OFFSET(Dictionary!$AC$3,MATCH(COLUMNS($AS$2:AU15),Dictionary!$AC$4:$AC$93,0),1,1,2),1,MATCH(INDEX(Dictionary!$B$3:$C$3,1,MATCH(Form_Responses[[#This Row],[3]],OFFSET(Dictionary!$A$3,MATCH(COLUMNS($AS$2:AU15),Dictionary!$A$4:$A$93,0),1,1,2),0)),Dictionary!$AD$3:$AE$3,0)),"")</f>
        <v>P</v>
      </c>
      <c r="AV16" s="61" t="str">
        <f ca="1">IFERROR(INDEX(OFFSET(Dictionary!$AC$3,MATCH(COLUMNS($AS$2:AV15),Dictionary!$AC$4:$AC$93,0),1,1,2),1,MATCH(INDEX(Dictionary!$B$3:$C$3,1,MATCH(Form_Responses[[#This Row],[4]],OFFSET(Dictionary!$A$3,MATCH(COLUMNS($AS$2:AV15),Dictionary!$A$4:$A$93,0),1,1,2),0)),Dictionary!$AD$3:$AE$3,0)),"")</f>
        <v>P</v>
      </c>
      <c r="AW16" s="61" t="str">
        <f ca="1">IFERROR(INDEX(OFFSET(Dictionary!$AC$3,MATCH(COLUMNS($AS$2:AW15),Dictionary!$AC$4:$AC$93,0),1,1,2),1,MATCH(INDEX(Dictionary!$B$3:$C$3,1,MATCH(Form_Responses[[#This Row],[5]],OFFSET(Dictionary!$A$3,MATCH(COLUMNS($AS$2:AW15),Dictionary!$A$4:$A$93,0),1,1,2),0)),Dictionary!$AD$3:$AE$3,0)),"")</f>
        <v>B</v>
      </c>
      <c r="AX16" s="61" t="str">
        <f ca="1">IFERROR(INDEX(OFFSET(Dictionary!$AC$3,MATCH(COLUMNS($AS$2:AX15),Dictionary!$AC$4:$AC$93,0),1,1,2),1,MATCH(INDEX(Dictionary!$B$3:$C$3,1,MATCH(Form_Responses[[#This Row],[6]],OFFSET(Dictionary!$A$3,MATCH(COLUMNS($AS$2:AX15),Dictionary!$A$4:$A$93,0),1,1,2),0)),Dictionary!$AD$3:$AE$3,0)),"")</f>
        <v>B</v>
      </c>
      <c r="AY16" s="61" t="str">
        <f ca="1">IFERROR(INDEX(OFFSET(Dictionary!$AC$3,MATCH(COLUMNS($AS$2:AY15),Dictionary!$AC$4:$AC$93,0),1,1,2),1,MATCH(INDEX(Dictionary!$B$3:$C$3,1,MATCH(Form_Responses[[#This Row],[7]],OFFSET(Dictionary!$A$3,MATCH(COLUMNS($AS$2:AY15),Dictionary!$A$4:$A$93,0),1,1,2),0)),Dictionary!$AD$3:$AE$3,0)),"")</f>
        <v>O</v>
      </c>
      <c r="AZ16" s="61" t="str">
        <f ca="1">IFERROR(INDEX(OFFSET(Dictionary!$AC$3,MATCH(COLUMNS($AS$2:AZ$2),Dictionary!$AC$4:$AC$93,0),1,1,2),1,MATCH(INDEX(Dictionary!$B$3:$C$3,1,MATCH(Form_Responses[[#This Row],[8]],OFFSET(Dictionary!$A$3,MATCH(COLUMNS($AS$2:AZ15),Dictionary!$A$4:$A$93,0),1,1,2),0)),Dictionary!$AD$3:$AE$3,0)),"")</f>
        <v>Z</v>
      </c>
      <c r="BA16" s="61" t="str">
        <f ca="1">IFERROR(INDEX(OFFSET(Dictionary!$AC$3,MATCH(COLUMNS($AS$2:BA15),Dictionary!$AC$4:$AC$93,0),1,1,2),1,MATCH(INDEX(Dictionary!$B$3:$C$3,1,MATCH(Form_Responses[[#This Row],[9]],OFFSET(Dictionary!$A$3,MATCH(COLUMNS($AS$2:BA15),Dictionary!$A$4:$A$93,0),1,1,2),0)),Dictionary!$AD$3:$AE$3,0)),"")</f>
        <v>F</v>
      </c>
      <c r="BB16" s="61" t="str">
        <f ca="1">IFERROR(INDEX(OFFSET(Dictionary!$AC$3,MATCH(COLUMNS($AS$2:BB15),Dictionary!$AC$4:$AC$93,0),1,1,2),1,MATCH(INDEX(Dictionary!$B$3:$C$3,1,MATCH(Form_Responses[[#This Row],[10]],OFFSET(Dictionary!$A$3,MATCH(COLUMNS($AS$2:BB15),Dictionary!$A$4:$A$93,0),1,1,2),0)),Dictionary!$AD$3:$AE$3,0)),"")</f>
        <v>W</v>
      </c>
      <c r="BC16" s="61" t="str">
        <f ca="1">IFERROR(INDEX(OFFSET(Dictionary!$AC$3,MATCH(COLUMNS($AS$2:BC15),Dictionary!$AC$4:$AC$93,0),1,1,2),1,MATCH(INDEX(Dictionary!$B$3:$C$3,1,MATCH(Form_Responses[[#This Row],[11]],OFFSET(Dictionary!$A$3,MATCH(COLUMNS($AS$2:BC15),Dictionary!$A$4:$A$93,0),1,1,2),0)),Dictionary!$AD$3:$AE$3,0)),"")</f>
        <v>C</v>
      </c>
      <c r="BD16" s="61" t="str">
        <f ca="1">IFERROR(INDEX(OFFSET(Dictionary!$AC$3,MATCH(COLUMNS($AS$2:BD15),Dictionary!$AC$4:$AC$93,0),1,1,2),1,MATCH(INDEX(Dictionary!$B$3:$C$3,1,MATCH(Form_Responses[[#This Row],[12]],OFFSET(Dictionary!$A$3,MATCH(COLUMNS($AS$2:BD15),Dictionary!$A$4:$A$93,0),1,1,2),0)),Dictionary!$AD$3:$AE$3,0)),"")</f>
        <v>E</v>
      </c>
      <c r="BE16" s="61" t="str">
        <f ca="1">IFERROR(INDEX(OFFSET(Dictionary!$AC$3,MATCH(COLUMNS($AS$2:BE15),Dictionary!$AC$4:$AC$93,0),1,1,2),1,MATCH(INDEX(Dictionary!$B$3:$C$3,1,MATCH(Form_Responses[[#This Row],[13]],OFFSET(Dictionary!$A$3,MATCH(COLUMNS($AS$2:BE15),Dictionary!$A$4:$A$93,0),1,1,2),0)),Dictionary!$AD$3:$AE$3,0)),"")</f>
        <v>N</v>
      </c>
      <c r="BF16" s="61" t="str">
        <f ca="1">IFERROR(INDEX(OFFSET(Dictionary!$AC$3,MATCH(COLUMNS($AS$2:BF15),Dictionary!$AC$4:$AC$93,0),1,1,2),1,MATCH(INDEX(Dictionary!$B$3:$C$3,1,MATCH(Form_Responses[[#This Row],[14]],OFFSET(Dictionary!$A$3,MATCH(COLUMNS($AS$2:BF15),Dictionary!$A$4:$A$93,0),1,1,2),0)),Dictionary!$AD$3:$AE$3,0)),"")</f>
        <v>X</v>
      </c>
      <c r="BG16" s="61" t="str">
        <f ca="1">IFERROR(INDEX(OFFSET(Dictionary!$AC$3,MATCH(COLUMNS($AS$2:BG15),Dictionary!$AC$4:$AC$93,0),1,1,2),1,MATCH(INDEX(Dictionary!$B$3:$C$3,1,MATCH(Form_Responses[[#This Row],[15]],OFFSET(Dictionary!$A$3,MATCH(COLUMNS($AS$2:BG15),Dictionary!$A$4:$A$93,0),1,1,2),0)),Dictionary!$AD$3:$AE$3,0)),"")</f>
        <v>B</v>
      </c>
      <c r="BH16" s="61" t="str">
        <f ca="1">IFERROR(INDEX(OFFSET(Dictionary!$AC$3,MATCH(COLUMNS($AS$2:BH15),Dictionary!$AC$4:$AC$93,0),1,1,2),1,MATCH(INDEX(Dictionary!$B$3:$C$3,1,MATCH(Form_Responses[[#This Row],[16]],OFFSET(Dictionary!$A$3,MATCH(COLUMNS($AS$2:BH15),Dictionary!$A$4:$A$93,0),1,1,2),0)),Dictionary!$AD$3:$AE$3,0)),"")</f>
        <v>O</v>
      </c>
      <c r="BI16" s="61" t="str">
        <f ca="1">IFERROR(INDEX(OFFSET(Dictionary!$AC$3,MATCH(COLUMNS($AS$2:BI15),Dictionary!$AC$4:$AC$93,0),1,1,2),1,MATCH(INDEX(Dictionary!$B$3:$C$3,1,MATCH(Form_Responses[[#This Row],[17]],OFFSET(Dictionary!$A$3,MATCH(COLUMNS($AS$2:BI15),Dictionary!$A$4:$A$93,0),1,1,2),0)),Dictionary!$AD$3:$AE$3,0)),"")</f>
        <v>B</v>
      </c>
      <c r="BJ16" s="61" t="str">
        <f ca="1">IFERROR(INDEX(OFFSET(Dictionary!$AC$3,MATCH(COLUMNS($AS$2:BJ15),Dictionary!$AC$4:$AC$93,0),1,1,2),1,MATCH(INDEX(Dictionary!$B$3:$C$3,1,MATCH(Form_Responses[[#This Row],[18]],OFFSET(Dictionary!$A$3,MATCH(COLUMNS($AS$2:BJ15),Dictionary!$A$4:$A$93,0),1,1,2),0)),Dictionary!$AD$3:$AE$3,0)),"")</f>
        <v>O</v>
      </c>
      <c r="BK16" s="61" t="str">
        <f ca="1">IFERROR(INDEX(OFFSET(Dictionary!$AC$3,MATCH(COLUMNS($AS$2:BK15),Dictionary!$AC$4:$AC$93,0),1,1,2),1,MATCH(INDEX(Dictionary!$B$3:$C$3,1,MATCH(Form_Responses[[#This Row],[19]],OFFSET(Dictionary!$A$3,MATCH(COLUMNS($AS$2:BK15),Dictionary!$A$4:$A$93,0),1,1,2),0)),Dictionary!$AD$3:$AE$3,0)),"")</f>
        <v>F</v>
      </c>
      <c r="BL16" s="61" t="str">
        <f ca="1">IFERROR(INDEX(OFFSET(Dictionary!$AC$3,MATCH(COLUMNS($AS$2:BL15),Dictionary!$AC$4:$AC$93,0),1,1,2),1,MATCH(INDEX(Dictionary!$B$3:$C$3,1,MATCH(Form_Responses[[#This Row],[20]],OFFSET(Dictionary!$A$3,MATCH(COLUMNS($AS$2:BL15),Dictionary!$A$4:$A$93,0),1,1,2),0)),Dictionary!$AD$3:$AE$3,0)),"")</f>
        <v>W</v>
      </c>
      <c r="BM16" s="61" t="str">
        <f ca="1">IFERROR(INDEX(OFFSET(Dictionary!$AC$3,MATCH(COLUMNS($AS$2:BM15),Dictionary!$AC$4:$AC$93,0),1,1,2),1,MATCH(INDEX(Dictionary!$B$3:$C$3,1,MATCH(Form_Responses[[#This Row],[21]],OFFSET(Dictionary!$A$3,MATCH(COLUMNS($AS$2:BM15),Dictionary!$A$4:$A$93,0),1,1,2),0)),Dictionary!$AD$3:$AE$3,0)),"")</f>
        <v>D</v>
      </c>
      <c r="BN16" s="61" t="str">
        <f ca="1">IFERROR(INDEX(OFFSET(Dictionary!$AC$3,MATCH(COLUMNS($AS$2:BN15),Dictionary!$AC$4:$AC$93,0),1,1,2),1,MATCH(INDEX(Dictionary!$B$3:$C$3,1,MATCH(Form_Responses[[#This Row],[22]],OFFSET(Dictionary!$A$3,MATCH(COLUMNS($AS$2:BN15),Dictionary!$A$4:$A$93,0),1,1,2),0)),Dictionary!$AD$3:$AE$3,0)),"")</f>
        <v>C</v>
      </c>
      <c r="BO16" s="61" t="str">
        <f ca="1">IFERROR(INDEX(OFFSET(Dictionary!$AC$3,MATCH(COLUMNS($AS$2:BO15),Dictionary!$AC$4:$AC$93,0),1,1,2),1,MATCH(INDEX(Dictionary!$B$3:$C$3,1,MATCH(Form_Responses[[#This Row],[23]],OFFSET(Dictionary!$A$3,MATCH(COLUMNS($AS$2:BO15),Dictionary!$A$4:$A$93,0),1,1,2),0)),Dictionary!$AD$3:$AE$3,0)),"")</f>
        <v>E</v>
      </c>
      <c r="BP16" s="61" t="str">
        <f ca="1">IFERROR(INDEX(OFFSET(Dictionary!$AC$3,MATCH(COLUMNS($AS$2:BP15),Dictionary!$AC$4:$AC$93,0),1,1,2),1,MATCH(INDEX(Dictionary!$B$3:$C$3,1,MATCH(Form_Responses[[#This Row],[24]],OFFSET(Dictionary!$A$3,MATCH(COLUMNS($AS$2:BP15),Dictionary!$A$4:$A$93,0),1,1,2),0)),Dictionary!$AD$3:$AE$3,0)),"")</f>
        <v>X</v>
      </c>
      <c r="BQ16" s="61" t="str">
        <f ca="1">IFERROR(INDEX(OFFSET(Dictionary!$AC$3,MATCH(COLUMNS($AS$2:BQ15),Dictionary!$AC$4:$AC$93,0),1,1,2),1,MATCH(INDEX(Dictionary!$B$3:$C$3,1,MATCH(Form_Responses[[#This Row],[25]],OFFSET(Dictionary!$A$3,MATCH(COLUMNS($AS$2:BQ15),Dictionary!$A$4:$A$93,0),1,1,2),0)),Dictionary!$AD$3:$AE$3,0)),"")</f>
        <v>B</v>
      </c>
      <c r="BR16" s="61" t="str">
        <f ca="1">IFERROR(INDEX(OFFSET(Dictionary!$AC$3,MATCH(COLUMNS($AS$2:BR15),Dictionary!$AC$4:$AC$93,0),1,1,2),1,MATCH(INDEX(Dictionary!$B$3:$C$3,1,MATCH(Form_Responses[[#This Row],[26]],OFFSET(Dictionary!$A$3,MATCH(COLUMNS($AS$2:BR15),Dictionary!$A$4:$A$93,0),1,1,2),0)),Dictionary!$AD$3:$AE$3,0)),"")</f>
        <v>O</v>
      </c>
      <c r="BS16" s="61" t="str">
        <f ca="1">IFERROR(INDEX(OFFSET(Dictionary!$AC$3,MATCH(COLUMNS($AS$2:BS15),Dictionary!$AC$4:$AC$93,0),1,1,2),1,MATCH(INDEX(Dictionary!$B$3:$C$3,1,MATCH(Form_Responses[[#This Row],[27]],OFFSET(Dictionary!$A$3,MATCH(COLUMNS($AS$2:BS15),Dictionary!$A$4:$A$93,0),1,1,2),0)),Dictionary!$AD$3:$AE$3,0)),"")</f>
        <v>X</v>
      </c>
      <c r="BT16" s="61" t="str">
        <f ca="1">IFERROR(INDEX(OFFSET(Dictionary!$AC$3,MATCH(COLUMNS($AS$2:BT15),Dictionary!$AC$4:$AC$93,0),1,1,2),1,MATCH(INDEX(Dictionary!$B$3:$C$3,1,MATCH(Form_Responses[[#This Row],[28]],OFFSET(Dictionary!$A$3,MATCH(COLUMNS($AS$2:BT15),Dictionary!$A$4:$A$93,0),1,1,2),0)),Dictionary!$AD$3:$AE$3,0)),"")</f>
        <v>B</v>
      </c>
      <c r="BU16" s="61" t="str">
        <f ca="1">IFERROR(INDEX(OFFSET(Dictionary!$AC$3,MATCH(COLUMNS($AS$2:BU15),Dictionary!$AC$4:$AC$93,0),1,1,2),1,MATCH(INDEX(Dictionary!$B$3:$C$3,1,MATCH(Form_Responses[[#This Row],[29]],OFFSET(Dictionary!$A$3,MATCH(COLUMNS($AS$2:BU15),Dictionary!$A$4:$A$93,0),1,1,2),0)),Dictionary!$AD$3:$AE$3,0)),"")</f>
        <v>O</v>
      </c>
      <c r="BV16" s="61" t="str">
        <f ca="1">IFERROR(INDEX(OFFSET(Dictionary!$AC$3,MATCH(COLUMNS($AS$2:BV15),Dictionary!$AC$4:$AC$93,0),1,1,2),1,MATCH(INDEX(Dictionary!$B$3:$C$3,1,MATCH(Form_Responses[[#This Row],[30]],OFFSET(Dictionary!$A$3,MATCH(COLUMNS($AS$2:BV15),Dictionary!$A$4:$A$93,0),1,1,2),0)),Dictionary!$AD$3:$AE$3,0)),"")</f>
        <v>W</v>
      </c>
      <c r="BW16" s="61" t="str">
        <f ca="1">IFERROR(INDEX(OFFSET(Dictionary!$AC$3,MATCH(COLUMNS($AS$2:BW15),Dictionary!$AC$4:$AC$93,0),1,1,2),1,MATCH(INDEX(Dictionary!$B$3:$C$3,1,MATCH(Form_Responses[[#This Row],[31]],OFFSET(Dictionary!$A$3,MATCH(COLUMNS($AS$2:BW15),Dictionary!$A$4:$A$93,0),1,1,2),0)),Dictionary!$AD$3:$AE$3,0)),"")</f>
        <v>R</v>
      </c>
      <c r="BX16" s="61" t="str">
        <f ca="1">IFERROR(INDEX(OFFSET(Dictionary!$AC$3,MATCH(COLUMNS($AS$2:BX15),Dictionary!$AC$4:$AC$93,0),1,1,2),1,MATCH(INDEX(Dictionary!$B$3:$C$3,1,MATCH(Form_Responses[[#This Row],[32]],OFFSET(Dictionary!$A$3,MATCH(COLUMNS($AS$2:BX15),Dictionary!$A$4:$A$93,0),1,1,2),0)),Dictionary!$AD$3:$AE$3,0)),"")</f>
        <v>D</v>
      </c>
      <c r="BY16" s="61" t="str">
        <f ca="1">IFERROR(INDEX(OFFSET(Dictionary!$AC$3,MATCH(COLUMNS($AS$2:BY15),Dictionary!$AC$4:$AC$93,0),1,1,2),1,MATCH(INDEX(Dictionary!$B$3:$C$3,1,MATCH(Form_Responses[[#This Row],[33]],OFFSET(Dictionary!$A$3,MATCH(COLUMNS($AS$2:BY15),Dictionary!$A$4:$A$93,0),1,1,2),0)),Dictionary!$AD$3:$AE$3,0)),"")</f>
        <v>I</v>
      </c>
      <c r="BZ16" s="61" t="str">
        <f ca="1">IFERROR(INDEX(OFFSET(Dictionary!$AC$3,MATCH(COLUMNS($AS$2:BZ15),Dictionary!$AC$4:$AC$93,0),1,1,2),1,MATCH(INDEX(Dictionary!$B$3:$C$3,1,MATCH(Form_Responses[[#This Row],[34]],OFFSET(Dictionary!$A$3,MATCH(COLUMNS($AS$2:BZ15),Dictionary!$A$4:$A$93,0),1,1,2),0)),Dictionary!$AD$3:$AE$3,0)),"")</f>
        <v>T</v>
      </c>
      <c r="CA16" s="61" t="str">
        <f ca="1">IFERROR(INDEX(OFFSET(Dictionary!$AC$3,MATCH(COLUMNS($AS$2:CA15),Dictionary!$AC$4:$AC$93,0),1,1,2),1,MATCH(INDEX(Dictionary!$B$3:$C$3,1,MATCH(Form_Responses[[#This Row],[35]],OFFSET(Dictionary!$A$3,MATCH(COLUMNS($AS$2:CA15),Dictionary!$A$4:$A$93,0),1,1,2),0)),Dictionary!$AD$3:$AE$3,0)),"")</f>
        <v>B</v>
      </c>
      <c r="CB16" s="61" t="str">
        <f ca="1">IFERROR(INDEX(OFFSET(Dictionary!$AC$3,MATCH(COLUMNS($AS$2:CB15),Dictionary!$AC$4:$AC$93,0),1,1,2),1,MATCH(INDEX(Dictionary!$B$3:$C$3,1,MATCH(Form_Responses[[#This Row],[36]],OFFSET(Dictionary!$A$3,MATCH(COLUMNS($AS$2:CB15),Dictionary!$A$4:$A$93,0),1,1,2),0)),Dictionary!$AD$3:$AE$3,0)),"")</f>
        <v/>
      </c>
      <c r="CC16" s="61" t="str">
        <f ca="1">IFERROR(INDEX(OFFSET(Dictionary!$AC$3,MATCH(COLUMNS($AS$2:CC15),Dictionary!$AC$4:$AC$93,0),1,1,2),1,MATCH(INDEX(Dictionary!$B$3:$C$3,1,MATCH(Form_Responses[[#This Row],[37]],OFFSET(Dictionary!$A$3,MATCH(COLUMNS($AS$2:CC15),Dictionary!$A$4:$A$93,0),1,1,2),0)),Dictionary!$AD$3:$AE$3,0)),"")</f>
        <v>Z</v>
      </c>
      <c r="CD16" s="61" t="str">
        <f ca="1">IFERROR(INDEX(OFFSET(Dictionary!$AC$3,MATCH(COLUMNS($AS$2:CD15),Dictionary!$AC$4:$AC$93,0),1,1,2),1,MATCH(INDEX(Dictionary!$B$3:$C$3,1,MATCH(Form_Responses[[#This Row],[38]],OFFSET(Dictionary!$A$3,MATCH(COLUMNS($AS$2:CD15),Dictionary!$A$4:$A$93,0),1,1,2),0)),Dictionary!$AD$3:$AE$3,0)),"")</f>
        <v>X</v>
      </c>
      <c r="CE16" s="61" t="str">
        <f ca="1">IFERROR(INDEX(OFFSET(Dictionary!$AC$3,MATCH(COLUMNS($AS$2:CE15),Dictionary!$AC$4:$AC$93,0),1,1,2),1,MATCH(INDEX(Dictionary!$B$3:$C$3,1,MATCH(Form_Responses[[#This Row],[39]],OFFSET(Dictionary!$A$3,MATCH(COLUMNS($AS$2:CE15),Dictionary!$A$4:$A$93,0),1,1,2),0)),Dictionary!$AD$3:$AE$3,0)),"")</f>
        <v>F</v>
      </c>
      <c r="CF16" s="61" t="str">
        <f ca="1">IFERROR(INDEX(OFFSET(Dictionary!$AC$3,MATCH(COLUMNS($AS$2:CF15),Dictionary!$AC$4:$AC$93,0),1,1,2),1,MATCH(INDEX(Dictionary!$B$3:$C$3,1,MATCH(Form_Responses[[#This Row],[40]],OFFSET(Dictionary!$A$3,MATCH(COLUMNS($AS$2:CF15),Dictionary!$A$4:$A$93,0),1,1,2),0)),Dictionary!$AD$3:$AE$3,0)),"")</f>
        <v>W</v>
      </c>
      <c r="CG16" s="61" t="str">
        <f ca="1">IFERROR(INDEX(OFFSET(Dictionary!$AC$3,MATCH(COLUMNS($AS$2:CG15),Dictionary!$AC$4:$AC$93,0),1,1,2),1,MATCH(INDEX(Dictionary!$B$3:$C$3,1,MATCH(Form_Responses[[#This Row],[41]],OFFSET(Dictionary!$A$3,MATCH(COLUMNS($AS$2:CG15),Dictionary!$A$4:$A$93,0),1,1,2),0)),Dictionary!$AD$3:$AE$3,0)),"")</f>
        <v>G</v>
      </c>
      <c r="CH16" s="61" t="str">
        <f ca="1">IFERROR(INDEX(OFFSET(Dictionary!$AC$3,MATCH(COLUMNS($AS$2:CH15),Dictionary!$AC$4:$AC$93,0),1,1,2),1,MATCH(INDEX(Dictionary!$B$3:$C$3,1,MATCH(Form_Responses[[#This Row],[42]],OFFSET(Dictionary!$A$3,MATCH(COLUMNS($AS$2:CH15),Dictionary!$A$4:$A$93,0),1,1,2),0)),Dictionary!$AD$3:$AE$3,0)),"")</f>
        <v>R</v>
      </c>
      <c r="CI16" s="61" t="str">
        <f ca="1">IFERROR(INDEX(OFFSET(Dictionary!$AC$3,MATCH(COLUMNS($AS$2:CI15),Dictionary!$AC$4:$AC$93,0),1,1,2),1,MATCH(INDEX(Dictionary!$B$3:$C$3,1,MATCH(Form_Responses[[#This Row],[43]],OFFSET(Dictionary!$A$3,MATCH(COLUMNS($AS$2:CI15),Dictionary!$A$4:$A$93,0),1,1,2),0)),Dictionary!$AD$3:$AE$3,0)),"")</f>
        <v>I</v>
      </c>
      <c r="CJ16" s="61" t="str">
        <f ca="1">IFERROR(INDEX(OFFSET(Dictionary!$AC$3,MATCH(COLUMNS($AS$2:CJ15),Dictionary!$AC$4:$AC$93,0),1,1,2),1,MATCH(INDEX(Dictionary!$B$3:$C$3,1,MATCH(Form_Responses[[#This Row],[44]],OFFSET(Dictionary!$A$3,MATCH(COLUMNS($AS$2:CJ15),Dictionary!$A$4:$A$93,0),1,1,2),0)),Dictionary!$AD$3:$AE$3,0)),"")</f>
        <v>C</v>
      </c>
      <c r="CK16" s="61" t="str">
        <f ca="1">IFERROR(INDEX(OFFSET(Dictionary!$AC$3,MATCH(COLUMNS($AS$2:CK15),Dictionary!$AC$4:$AC$93,0),1,1,2),1,MATCH(INDEX(Dictionary!$B$3:$C$3,1,MATCH(Form_Responses[[#This Row],[45]],OFFSET(Dictionary!$A$3,MATCH(COLUMNS($AS$2:CK15),Dictionary!$A$4:$A$93,0),1,1,2),0)),Dictionary!$AD$3:$AE$3,0)),"")</f>
        <v>V</v>
      </c>
      <c r="CL16" s="61" t="str">
        <f ca="1">IFERROR(INDEX(OFFSET(Dictionary!$AC$3,MATCH(COLUMNS($AS$2:CL15),Dictionary!$AC$4:$AC$93,0),1,1,2),1,MATCH(INDEX(Dictionary!$B$3:$C$3,1,MATCH(Form_Responses[[#This Row],[46]],OFFSET(Dictionary!$A$3,MATCH(COLUMNS($AS$2:CL15),Dictionary!$A$4:$A$93,0),1,1,2),0)),Dictionary!$AD$3:$AE$3,0)),"")</f>
        <v>O</v>
      </c>
      <c r="CM16" s="61" t="str">
        <f ca="1">IFERROR(INDEX(OFFSET(Dictionary!$AC$3,MATCH(COLUMNS($AS$2:CM15),Dictionary!$AC$4:$AC$93,0),1,1,2),1,MATCH(INDEX(Dictionary!$B$3:$C$3,1,MATCH(Form_Responses[[#This Row],[47]],OFFSET(Dictionary!$A$3,MATCH(COLUMNS($AS$2:CM15),Dictionary!$A$4:$A$93,0),1,1,2),0)),Dictionary!$AD$3:$AE$3,0)),"")</f>
        <v>Z</v>
      </c>
      <c r="CN16" s="61" t="str">
        <f ca="1">IFERROR(INDEX(OFFSET(Dictionary!$AC$3,MATCH(COLUMNS($AS$2:CN15),Dictionary!$AC$4:$AC$93,0),1,1,2),1,MATCH(INDEX(Dictionary!$B$3:$C$3,1,MATCH(Form_Responses[[#This Row],[48]],OFFSET(Dictionary!$A$3,MATCH(COLUMNS($AS$2:CN15),Dictionary!$A$4:$A$93,0),1,1,2),0)),Dictionary!$AD$3:$AE$3,0)),"")</f>
        <v>K</v>
      </c>
      <c r="CO16" s="61" t="str">
        <f ca="1">IFERROR(INDEX(OFFSET(Dictionary!$AC$3,MATCH(COLUMNS($AS$2:CO15),Dictionary!$AC$4:$AC$93,0),1,1,2),1,MATCH(INDEX(Dictionary!$B$3:$C$3,1,MATCH(Form_Responses[[#This Row],[49]],OFFSET(Dictionary!$A$3,MATCH(COLUMNS($AS$2:CO15),Dictionary!$A$4:$A$93,0),1,1,2),0)),Dictionary!$AD$3:$AE$3,0)),"")</f>
        <v>F</v>
      </c>
      <c r="CP16" s="61" t="str">
        <f ca="1">IFERROR(INDEX(OFFSET(Dictionary!$AC$3,MATCH(COLUMNS($AS$2:CP15),Dictionary!$AC$4:$AC$93,0),1,1,2),1,MATCH(INDEX(Dictionary!$B$3:$C$3,1,MATCH(Form_Responses[[#This Row],[50]],OFFSET(Dictionary!$A$3,MATCH(COLUMNS($AS$2:CP15),Dictionary!$A$4:$A$93,0),1,1,2),0)),Dictionary!$AD$3:$AE$3,0)),"")</f>
        <v>W</v>
      </c>
      <c r="CQ16" s="61" t="str">
        <f ca="1">IFERROR(INDEX(OFFSET(Dictionary!$AC$3,MATCH(COLUMNS($AS$2:CQ15),Dictionary!$AC$4:$AC$93,0),1,1,2),1,MATCH(INDEX(Dictionary!$B$3:$C$3,1,MATCH(Form_Responses[[#This Row],[51]],OFFSET(Dictionary!$A$3,MATCH(COLUMNS($AS$2:CQ15),Dictionary!$A$4:$A$93,0),1,1,2),0)),Dictionary!$AD$3:$AE$3,0)),"")</f>
        <v>G</v>
      </c>
      <c r="CR16" s="61" t="str">
        <f ca="1">IFERROR(INDEX(OFFSET(Dictionary!$AC$3,MATCH(COLUMNS($AS$2:CR15),Dictionary!$AC$4:$AC$93,0),1,1,2),1,MATCH(INDEX(Dictionary!$B$3:$C$3,1,MATCH(Form_Responses[[#This Row],[52]],OFFSET(Dictionary!$A$3,MATCH(COLUMNS($AS$2:CR15),Dictionary!$A$4:$A$93,0),1,1,2),0)),Dictionary!$AD$3:$AE$3,0)),"")</f>
        <v>S</v>
      </c>
      <c r="CS16" s="61" t="str">
        <f ca="1">IFERROR(INDEX(OFFSET(Dictionary!$AC$3,MATCH(COLUMNS($AS$2:CS15),Dictionary!$AC$4:$AC$93,0),1,1,2),1,MATCH(INDEX(Dictionary!$B$3:$C$3,1,MATCH(Form_Responses[[#This Row],[53]],OFFSET(Dictionary!$A$3,MATCH(COLUMNS($AS$2:CS15),Dictionary!$A$4:$A$93,0),1,1,2),0)),Dictionary!$AD$3:$AE$3,0)),"")</f>
        <v>I</v>
      </c>
      <c r="CT16" s="61" t="str">
        <f ca="1">IFERROR(INDEX(OFFSET(Dictionary!$AC$3,MATCH(COLUMNS($AS$2:CT15),Dictionary!$AC$4:$AC$93,0),1,1,2),1,MATCH(INDEX(Dictionary!$B$3:$C$3,1,MATCH(Form_Responses[[#This Row],[54]],OFFSET(Dictionary!$A$3,MATCH(COLUMNS($AS$2:CT15),Dictionary!$A$4:$A$93,0),1,1,2),0)),Dictionary!$AD$3:$AE$3,0)),"")</f>
        <v>T</v>
      </c>
      <c r="CU16" s="61" t="str">
        <f ca="1">IFERROR(INDEX(OFFSET(Dictionary!$AC$3,MATCH(COLUMNS($AS$2:CU15),Dictionary!$AC$4:$AC$93,0),1,1,2),1,MATCH(INDEX(Dictionary!$B$3:$C$3,1,MATCH(Form_Responses[[#This Row],[55]],OFFSET(Dictionary!$A$3,MATCH(COLUMNS($AS$2:CU15),Dictionary!$A$4:$A$93,0),1,1,2),0)),Dictionary!$AD$3:$AE$3,0)),"")</f>
        <v>V</v>
      </c>
      <c r="CV16" s="61" t="str">
        <f ca="1">IFERROR(INDEX(OFFSET(Dictionary!$AC$3,MATCH(COLUMNS($AS$2:CV15),Dictionary!$AC$4:$AC$93,0),1,1,2),1,MATCH(INDEX(Dictionary!$B$3:$C$3,1,MATCH(Form_Responses[[#This Row],[56]],OFFSET(Dictionary!$A$3,MATCH(COLUMNS($AS$2:CV15),Dictionary!$A$4:$A$93,0),1,1,2),0)),Dictionary!$AD$3:$AE$3,0)),"")</f>
        <v>S</v>
      </c>
      <c r="CW16" s="61" t="str">
        <f ca="1">IFERROR(INDEX(OFFSET(Dictionary!$AC$3,MATCH(COLUMNS($AS$2:CW15),Dictionary!$AC$4:$AC$93,0),1,1,2),1,MATCH(INDEX(Dictionary!$B$3:$C$3,1,MATCH(Form_Responses[[#This Row],[57]],OFFSET(Dictionary!$A$3,MATCH(COLUMNS($AS$2:CW15),Dictionary!$A$4:$A$93,0),1,1,2),0)),Dictionary!$AD$3:$AE$3,0)),"")</f>
        <v>Z</v>
      </c>
      <c r="CX16" s="61" t="str">
        <f ca="1">IFERROR(INDEX(OFFSET(Dictionary!$AC$3,MATCH(COLUMNS($AS$2:CX15),Dictionary!$AC$4:$AC$93,0),1,1,2),1,MATCH(INDEX(Dictionary!$B$3:$C$3,1,MATCH(Form_Responses[[#This Row],[58]],OFFSET(Dictionary!$A$3,MATCH(COLUMNS($AS$2:CX15),Dictionary!$A$4:$A$93,0),1,1,2),0)),Dictionary!$AD$3:$AE$3,0)),"")</f>
        <v>A</v>
      </c>
      <c r="CY16" s="61" t="str">
        <f ca="1">IFERROR(INDEX(OFFSET(Dictionary!$AC$3,MATCH(COLUMNS($AS$2:CY15),Dictionary!$AC$4:$AC$93,0),1,1,2),1,MATCH(INDEX(Dictionary!$B$3:$C$3,1,MATCH(Form_Responses[[#This Row],[59]],OFFSET(Dictionary!$A$3,MATCH(COLUMNS($AS$2:CY15),Dictionary!$A$4:$A$93,0),1,1,2),0)),Dictionary!$AD$3:$AE$3,0)),"")</f>
        <v>F</v>
      </c>
      <c r="CZ16" s="61" t="str">
        <f ca="1">IFERROR(INDEX(OFFSET(Dictionary!$AC$3,MATCH(COLUMNS($AS$2:CZ15),Dictionary!$AC$4:$AC$93,0),1,1,2),1,MATCH(INDEX(Dictionary!$B$3:$C$3,1,MATCH(Form_Responses[[#This Row],[60]],OFFSET(Dictionary!$A$3,MATCH(COLUMNS($AS$2:CZ15),Dictionary!$A$4:$A$93,0),1,1,2),0)),Dictionary!$AD$3:$AE$3,0)),"")</f>
        <v>X</v>
      </c>
      <c r="DA16" s="61" t="str">
        <f ca="1">IFERROR(INDEX(OFFSET(Dictionary!$AC$3,MATCH(COLUMNS($AS$2:DA15),Dictionary!$AC$4:$AC$93,0),1,1,2),1,MATCH(INDEX(Dictionary!$B$3:$C$3,1,MATCH(Form_Responses[[#This Row],[61]],OFFSET(Dictionary!$A$3,MATCH(COLUMNS($AS$2:DA15),Dictionary!$A$4:$A$93,0),1,1,2),0)),Dictionary!$AD$3:$AE$3,0)),"")</f>
        <v>T</v>
      </c>
      <c r="DB16" s="61" t="str">
        <f ca="1">IFERROR(INDEX(OFFSET(Dictionary!$AC$3,MATCH(COLUMNS($AS$2:DB15),Dictionary!$AC$4:$AC$93,0),1,1,2),1,MATCH(INDEX(Dictionary!$B$3:$C$3,1,MATCH(Form_Responses[[#This Row],[62]],OFFSET(Dictionary!$A$3,MATCH(COLUMNS($AS$2:DB15),Dictionary!$A$4:$A$93,0),1,1,2),0)),Dictionary!$AD$3:$AE$3,0)),"")</f>
        <v>L</v>
      </c>
      <c r="DC16" s="61" t="str">
        <f ca="1">IFERROR(INDEX(OFFSET(Dictionary!$AC$3,MATCH(COLUMNS($AS$2:DC15),Dictionary!$AC$4:$AC$93,0),1,1,2),1,MATCH(INDEX(Dictionary!$B$3:$C$3,1,MATCH(Form_Responses[[#This Row],[63]],OFFSET(Dictionary!$A$3,MATCH(COLUMNS($AS$2:DC15),Dictionary!$A$4:$A$93,0),1,1,2),0)),Dictionary!$AD$3:$AE$3,0)),"")</f>
        <v>S</v>
      </c>
      <c r="DD16" s="61" t="str">
        <f ca="1">IFERROR(INDEX(OFFSET(Dictionary!$AC$3,MATCH(COLUMNS($AS$2:DD15),Dictionary!$AC$4:$AC$93,0),1,1,2),1,MATCH(INDEX(Dictionary!$B$3:$C$3,1,MATCH(Form_Responses[[#This Row],[64]],OFFSET(Dictionary!$A$3,MATCH(COLUMNS($AS$2:DD15),Dictionary!$A$4:$A$93,0),1,1,2),0)),Dictionary!$AD$3:$AE$3,0)),"")</f>
        <v>R</v>
      </c>
      <c r="DE16" s="61" t="str">
        <f ca="1">IFERROR(INDEX(OFFSET(Dictionary!$AC$3,MATCH(COLUMNS($AS$2:DE15),Dictionary!$AC$4:$AC$93,0),1,1,2),1,MATCH(INDEX(Dictionary!$B$3:$C$3,1,MATCH(Form_Responses[[#This Row],[65]],OFFSET(Dictionary!$A$3,MATCH(COLUMNS($AS$2:DE15),Dictionary!$A$4:$A$93,0),1,1,2),0)),Dictionary!$AD$3:$AE$3,0)),"")</f>
        <v>V</v>
      </c>
      <c r="DF16" s="61" t="str">
        <f ca="1">IFERROR(INDEX(OFFSET(Dictionary!$AC$3,MATCH(COLUMNS($AS$2:DF15),Dictionary!$AC$4:$AC$93,0),1,1,2),1,MATCH(INDEX(Dictionary!$B$3:$C$3,1,MATCH(Form_Responses[[#This Row],[66]],OFFSET(Dictionary!$A$3,MATCH(COLUMNS($AS$2:DF15),Dictionary!$A$4:$A$93,0),1,1,2),0)),Dictionary!$AD$3:$AE$3,0)),"")</f>
        <v>S</v>
      </c>
      <c r="DG16" s="61" t="str">
        <f ca="1">IFERROR(INDEX(OFFSET(Dictionary!$AC$3,MATCH(COLUMNS($AS$2:DG15),Dictionary!$AC$4:$AC$93,0),1,1,2),1,MATCH(INDEX(Dictionary!$B$3:$C$3,1,MATCH(Form_Responses[[#This Row],[67]],OFFSET(Dictionary!$A$3,MATCH(COLUMNS($AS$2:DG15),Dictionary!$A$4:$A$93,0),1,1,2),0)),Dictionary!$AD$3:$AE$3,0)),"")</f>
        <v>R</v>
      </c>
      <c r="DH16" s="61" t="str">
        <f ca="1">IFERROR(INDEX(OFFSET(Dictionary!$AC$3,MATCH(COLUMNS($AS$2:DH15),Dictionary!$AC$4:$AC$93,0),1,1,2),1,MATCH(INDEX(Dictionary!$B$3:$C$3,1,MATCH(Form_Responses[[#This Row],[68]],OFFSET(Dictionary!$A$3,MATCH(COLUMNS($AS$2:DH15),Dictionary!$A$4:$A$93,0),1,1,2),0)),Dictionary!$AD$3:$AE$3,0)),"")</f>
        <v>K</v>
      </c>
      <c r="DI16" s="61" t="str">
        <f ca="1">IFERROR(INDEX(OFFSET(Dictionary!$AC$3,MATCH(COLUMNS($AS$2:DI15),Dictionary!$AC$4:$AC$93,0),1,1,2),1,MATCH(INDEX(Dictionary!$B$3:$C$3,1,MATCH(Form_Responses[[#This Row],[69]],OFFSET(Dictionary!$A$3,MATCH(COLUMNS($AS$2:DI15),Dictionary!$A$4:$A$93,0),1,1,2),0)),Dictionary!$AD$3:$AE$3,0)),"")</f>
        <v>F</v>
      </c>
      <c r="DJ16" s="61" t="str">
        <f ca="1">IFERROR(INDEX(OFFSET(Dictionary!$AC$3,MATCH(COLUMNS($AS$2:DJ15),Dictionary!$AC$4:$AC$93,0),1,1,2),1,MATCH(INDEX(Dictionary!$B$3:$C$3,1,MATCH(Form_Responses[[#This Row],[70]],OFFSET(Dictionary!$A$3,MATCH(COLUMNS($AS$2:DJ15),Dictionary!$A$4:$A$93,0),1,1,2),0)),Dictionary!$AD$3:$AE$3,0)),"")</f>
        <v>W</v>
      </c>
      <c r="DK16" s="61" t="str">
        <f ca="1">IFERROR(INDEX(OFFSET(Dictionary!$AC$3,MATCH(COLUMNS($AS$2:DK15),Dictionary!$AC$4:$AC$93,0),1,1,2),1,MATCH(INDEX(Dictionary!$B$3:$C$3,1,MATCH(Form_Responses[[#This Row],[71]],OFFSET(Dictionary!$A$3,MATCH(COLUMNS($AS$2:DK15),Dictionary!$A$4:$A$93,0),1,1,2),0)),Dictionary!$AD$3:$AE$3,0)),"")</f>
        <v>G</v>
      </c>
      <c r="DL16" s="61" t="str">
        <f ca="1">IFERROR(INDEX(OFFSET(Dictionary!$AC$3,MATCH(COLUMNS($AS$2:DL15),Dictionary!$AC$4:$AC$93,0),1,1,2),1,MATCH(INDEX(Dictionary!$B$3:$C$3,1,MATCH(Form_Responses[[#This Row],[72]],OFFSET(Dictionary!$A$3,MATCH(COLUMNS($AS$2:DL15),Dictionary!$A$4:$A$93,0),1,1,2),0)),Dictionary!$AD$3:$AE$3,0)),"")</f>
        <v>L</v>
      </c>
      <c r="DM16" s="61" t="str">
        <f ca="1">IFERROR(INDEX(OFFSET(Dictionary!$AC$3,MATCH(COLUMNS($AS$2:DM15),Dictionary!$AC$4:$AC$93,0),1,1,2),1,MATCH(INDEX(Dictionary!$B$3:$C$3,1,MATCH(Form_Responses[[#This Row],[73]],OFFSET(Dictionary!$A$3,MATCH(COLUMNS($AS$2:DM15),Dictionary!$A$4:$A$93,0),1,1,2),0)),Dictionary!$AD$3:$AE$3,0)),"")</f>
        <v>I</v>
      </c>
      <c r="DN16" s="61" t="str">
        <f ca="1">IFERROR(INDEX(OFFSET(Dictionary!$AC$3,MATCH(COLUMNS($AS$2:DN15),Dictionary!$AC$4:$AC$93,0),1,1,2),1,MATCH(INDEX(Dictionary!$B$3:$C$3,1,MATCH(Form_Responses[[#This Row],[74]],OFFSET(Dictionary!$A$3,MATCH(COLUMNS($AS$2:DN15),Dictionary!$A$4:$A$93,0),1,1,2),0)),Dictionary!$AD$3:$AE$3,0)),"")</f>
        <v>S</v>
      </c>
      <c r="DO16" s="61" t="str">
        <f ca="1">IFERROR(INDEX(OFFSET(Dictionary!$AC$3,MATCH(COLUMNS($AS$2:DO15),Dictionary!$AC$4:$AC$93,0),1,1,2),1,MATCH(INDEX(Dictionary!$B$3:$C$3,1,MATCH(Form_Responses[[#This Row],[75]],OFFSET(Dictionary!$A$3,MATCH(COLUMNS($AS$2:DO15),Dictionary!$A$4:$A$93,0),1,1,2),0)),Dictionary!$AD$3:$AE$3,0)),"")</f>
        <v>V</v>
      </c>
      <c r="DP16" s="61" t="str">
        <f ca="1">IFERROR(INDEX(OFFSET(Dictionary!$AC$3,MATCH(COLUMNS($AS$2:DP15),Dictionary!$AC$4:$AC$93,0),1,1,2),1,MATCH(INDEX(Dictionary!$B$3:$C$3,1,MATCH(Form_Responses[[#This Row],[76]],OFFSET(Dictionary!$A$3,MATCH(COLUMNS($AS$2:DP15),Dictionary!$A$4:$A$93,0),1,1,2),0)),Dictionary!$AD$3:$AE$3,0)),"")</f>
        <v>S</v>
      </c>
      <c r="DQ16" s="61" t="str">
        <f ca="1">IFERROR(INDEX(OFFSET(Dictionary!$AC$3,MATCH(COLUMNS($AS$2:DQ15),Dictionary!$AC$4:$AC$93,0),1,1,2),1,MATCH(INDEX(Dictionary!$B$3:$C$3,1,MATCH(Form_Responses[[#This Row],[77]],OFFSET(Dictionary!$A$3,MATCH(COLUMNS($AS$2:DQ15),Dictionary!$A$4:$A$93,0),1,1,2),0)),Dictionary!$AD$3:$AE$3,0)),"")</f>
        <v>R</v>
      </c>
      <c r="DR16" s="61" t="str">
        <f ca="1">IFERROR(INDEX(OFFSET(Dictionary!$AC$3,MATCH(COLUMNS($AS$2:DR15),Dictionary!$AC$4:$AC$93,0),1,1,2),1,MATCH(INDEX(Dictionary!$B$3:$C$3,1,MATCH(Form_Responses[[#This Row],[78]],OFFSET(Dictionary!$A$3,MATCH(COLUMNS($AS$2:DR15),Dictionary!$A$4:$A$93,0),1,1,2),0)),Dictionary!$AD$3:$AE$3,0)),"")</f>
        <v>D</v>
      </c>
      <c r="DS16" s="61" t="str">
        <f ca="1">IFERROR(INDEX(OFFSET(Dictionary!$AC$3,MATCH(COLUMNS($AS$2:DS15),Dictionary!$AC$4:$AC$93,0),1,1,2),1,MATCH(INDEX(Dictionary!$B$3:$C$3,1,MATCH(Form_Responses[[#This Row],[79]],OFFSET(Dictionary!$A$3,MATCH(COLUMNS($AS$2:DS15),Dictionary!$A$4:$A$93,0),1,1,2),0)),Dictionary!$AD$3:$AE$3,0)),"")</f>
        <v>F</v>
      </c>
      <c r="DT16" s="61" t="str">
        <f ca="1">IFERROR(INDEX(OFFSET(Dictionary!$AC$3,MATCH(COLUMNS($AS$2:DT15),Dictionary!$AC$4:$AC$93,0),1,1,2),1,MATCH(INDEX(Dictionary!$B$3:$C$3,1,MATCH(Form_Responses[[#This Row],[80]],OFFSET(Dictionary!$A$3,MATCH(COLUMNS($AS$2:DT15),Dictionary!$A$4:$A$93,0),1,1,2),0)),Dictionary!$AD$3:$AE$3,0)),"")</f>
        <v>W</v>
      </c>
      <c r="DU16" s="61" t="str">
        <f ca="1">IFERROR(INDEX(OFFSET(Dictionary!$AC$3,MATCH(COLUMNS($AS$2:DU15),Dictionary!$AC$4:$AC$93,0),1,1,2),1,MATCH(INDEX(Dictionary!$B$3:$C$3,1,MATCH(Form_Responses[[#This Row],[81]],OFFSET(Dictionary!$A$3,MATCH(COLUMNS($AS$2:DU15),Dictionary!$A$4:$A$93,0),1,1,2),0)),Dictionary!$AD$3:$AE$3,0)),"")</f>
        <v>G</v>
      </c>
      <c r="DV16" s="61" t="str">
        <f ca="1">IFERROR(INDEX(OFFSET(Dictionary!$AC$3,MATCH(COLUMNS($AS$2:DV15),Dictionary!$AC$4:$AC$93,0),1,1,2),1,MATCH(INDEX(Dictionary!$B$3:$C$3,1,MATCH(Form_Responses[[#This Row],[82]],OFFSET(Dictionary!$A$3,MATCH(COLUMNS($AS$2:DV15),Dictionary!$A$4:$A$93,0),1,1,2),0)),Dictionary!$AD$3:$AE$3,0)),"")</f>
        <v>L</v>
      </c>
      <c r="DW16" s="61" t="str">
        <f ca="1">IFERROR(INDEX(OFFSET(Dictionary!$AC$3,MATCH(COLUMNS($AS$2:DW15),Dictionary!$AC$4:$AC$93,0),1,1,2),1,MATCH(INDEX(Dictionary!$B$3:$C$3,1,MATCH(Form_Responses[[#This Row],[83]],OFFSET(Dictionary!$A$3,MATCH(COLUMNS($AS$2:DW15),Dictionary!$A$4:$A$93,0),1,1,2),0)),Dictionary!$AD$3:$AE$3,0)),"")</f>
        <v>I</v>
      </c>
      <c r="DX16" s="61" t="str">
        <f ca="1">IFERROR(INDEX(OFFSET(Dictionary!$AC$3,MATCH(COLUMNS($AS$2:DX15),Dictionary!$AC$4:$AC$93,0),1,1,2),1,MATCH(INDEX(Dictionary!$B$3:$C$3,1,MATCH(Form_Responses[[#This Row],[84]],OFFSET(Dictionary!$A$3,MATCH(COLUMNS($AS$2:DX15),Dictionary!$A$4:$A$93,0),1,1,2),0)),Dictionary!$AD$3:$AE$3,0)),"")</f>
        <v>V</v>
      </c>
      <c r="DY16" s="61" t="str">
        <f ca="1">IFERROR(INDEX(OFFSET(Dictionary!$AC$3,MATCH(COLUMNS($AS$2:DY15),Dictionary!$AC$4:$AC$93,0),1,1,2),1,MATCH(INDEX(Dictionary!$B$3:$C$3,1,MATCH(Form_Responses[[#This Row],[85]],OFFSET(Dictionary!$A$3,MATCH(COLUMNS($AS$2:DY15),Dictionary!$A$4:$A$93,0),1,1,2),0)),Dictionary!$AD$3:$AE$3,0)),"")</f>
        <v>S</v>
      </c>
      <c r="DZ16" s="61" t="str">
        <f ca="1">IFERROR(INDEX(OFFSET(Dictionary!$AC$3,MATCH(COLUMNS($AS$2:DZ15),Dictionary!$AC$4:$AC$93,0),1,1,2),1,MATCH(INDEX(Dictionary!$B$3:$C$3,1,MATCH(Form_Responses[[#This Row],[86]],OFFSET(Dictionary!$A$3,MATCH(COLUMNS($AS$2:DZ15),Dictionary!$A$4:$A$93,0),1,1,2),0)),Dictionary!$AD$3:$AE$3,0)),"")</f>
        <v>S</v>
      </c>
      <c r="EA16" s="61" t="str">
        <f ca="1">IFERROR(INDEX(OFFSET(Dictionary!$AC$3,MATCH(COLUMNS($AS$2:EA15),Dictionary!$AC$4:$AC$93,0),1,1,2),1,MATCH(INDEX(Dictionary!$B$3:$C$3,1,MATCH(Form_Responses[[#This Row],[87]],OFFSET(Dictionary!$A$3,MATCH(COLUMNS($AS$2:EA15),Dictionary!$A$4:$A$93,0),1,1,2),0)),Dictionary!$AD$3:$AE$3,0)),"")</f>
        <v>D</v>
      </c>
      <c r="EB16" s="61" t="str">
        <f ca="1">IFERROR(INDEX(OFFSET(Dictionary!$AC$3,MATCH(COLUMNS($AS$2:EB15),Dictionary!$AC$4:$AC$93,0),1,1,2),1,MATCH(INDEX(Dictionary!$B$3:$C$3,1,MATCH(Form_Responses[[#This Row],[88]],OFFSET(Dictionary!$A$3,MATCH(COLUMNS($AS$2:EB15),Dictionary!$A$4:$A$93,0),1,1,2),0)),Dictionary!$AD$3:$AE$3,0)),"")</f>
        <v>C</v>
      </c>
      <c r="EC16" s="61" t="str">
        <f ca="1">IFERROR(INDEX(OFFSET(Dictionary!$AC$3,MATCH(COLUMNS($AS$2:EC15),Dictionary!$AC$4:$AC$93,0),1,1,2),1,MATCH(INDEX(Dictionary!$B$3:$C$3,1,MATCH(Form_Responses[[#This Row],[89]],OFFSET(Dictionary!$A$3,MATCH(COLUMNS($AS$2:EC15),Dictionary!$A$4:$A$93,0),1,1,2),0)),Dictionary!$AD$3:$AE$3,0)),"")</f>
        <v>C</v>
      </c>
      <c r="ED16" s="61" t="str">
        <f ca="1">IFERROR(INDEX(OFFSET(Dictionary!$AC$3,MATCH(COLUMNS($AS$2:ED15),Dictionary!$AC$4:$AC$93,0),1,1,2),1,MATCH(INDEX(Dictionary!$B$3:$C$3,1,MATCH(Form_Responses[[#This Row],[90]],OFFSET(Dictionary!$A$3,MATCH(COLUMNS($AS$2:ED15),Dictionary!$A$4:$A$93,0),1,1,2),0)),Dictionary!$AD$3:$AE$3,0)),"")</f>
        <v>W</v>
      </c>
    </row>
    <row r="17" spans="1:134" ht="240" x14ac:dyDescent="0.25">
      <c r="A17" s="164">
        <v>15</v>
      </c>
      <c r="B17" s="61" t="s">
        <v>899</v>
      </c>
      <c r="C17" s="61" t="s">
        <v>864</v>
      </c>
      <c r="D17" s="59" t="s">
        <v>792</v>
      </c>
      <c r="E17" s="59" cm="1">
        <f t="array" aca="1" ref="E17" ca="1">COUNTIF(OFFSET($AS$2,MATCH(Data_Base_Response[[#This Row],[Nama]:[Nama]],Data_Base_Response[[Nama]:[Nama]],0),0,1,90),Data_Base_Response[[#Headers],[A]])</f>
        <v>4</v>
      </c>
      <c r="F17" s="59" cm="1">
        <f t="array" aca="1" ref="F17" ca="1">COUNTIF(OFFSET($AS$2,MATCH(Data_Base_Response[[#This Row],[Nama]:[Nama]],Data_Base_Response[[Nama]:[Nama]],0),0,1,90),Data_Base_Response[[#Headers],[N]])</f>
        <v>5</v>
      </c>
      <c r="G17" s="59" cm="1">
        <f t="array" aca="1" ref="G17" ca="1">COUNTIF(OFFSET($AS$2,MATCH(Data_Base_Response[[#This Row],[Nama]:[Nama]],Data_Base_Response[[Nama]:[Nama]],0),0,1,90),Data_Base_Response[[#Headers],[G]])</f>
        <v>2</v>
      </c>
      <c r="H17" s="59" cm="1">
        <f t="array" aca="1" ref="H17" ca="1">COUNTIF(OFFSET($AS$2,MATCH(Data_Base_Response[[#This Row],[Nama]:[Nama]],Data_Base_Response[[Nama]:[Nama]],0),0,1,90),Data_Base_Response[[#Headers],[C]])</f>
        <v>5</v>
      </c>
      <c r="I17" s="59" cm="1">
        <f t="array" aca="1" ref="I17" ca="1">COUNTIF(OFFSET($AS$2,MATCH(Data_Base_Response[[#This Row],[Nama]:[Nama]],Data_Base_Response[[Nama]:[Nama]],0),0,1,90),Data_Base_Response[[#Headers],[D]])</f>
        <v>5</v>
      </c>
      <c r="J17" s="59" cm="1">
        <f t="array" aca="1" ref="J17" ca="1">COUNTIF(OFFSET($AS$2,MATCH(Data_Base_Response[[#This Row],[Nama]:[Nama]],Data_Base_Response[[Nama]:[Nama]],0),0,1,90),Data_Base_Response[[#Headers],[R]])</f>
        <v>4</v>
      </c>
      <c r="K17" s="59" cm="1">
        <f t="array" aca="1" ref="K17" ca="1">COUNTIF(OFFSET($AS$2,MATCH(Data_Base_Response[[#This Row],[Nama]:[Nama]],Data_Base_Response[[Nama]:[Nama]],0),0,1,90),Data_Base_Response[[#Headers],[T]])</f>
        <v>6</v>
      </c>
      <c r="L17" s="59" cm="1">
        <f t="array" aca="1" ref="L17" ca="1">COUNTIF(OFFSET($AS$2,MATCH(Data_Base_Response[[#This Row],[Nama]:[Nama]],Data_Base_Response[[Nama]:[Nama]],0),0,1,90),Data_Base_Response[[#Headers],[V]])</f>
        <v>7</v>
      </c>
      <c r="M17" s="59" cm="1">
        <f t="array" aca="1" ref="M17" ca="1">COUNTIF(OFFSET($AS$2,MATCH(Data_Base_Response[[#This Row],[Nama]:[Nama]],Data_Base_Response[[Nama]:[Nama]],0),0,1,90),Data_Base_Response[[#Headers],[W]])</f>
        <v>5</v>
      </c>
      <c r="N17" s="59" cm="1">
        <f t="array" aca="1" ref="N17" ca="1">COUNTIF(OFFSET($AS$2,MATCH(Data_Base_Response[[#This Row],[Nama]:[Nama]],Data_Base_Response[[Nama]:[Nama]],0),0,1,90),Data_Base_Response[[#Headers],[F]])</f>
        <v>4</v>
      </c>
      <c r="O17" s="59" cm="1">
        <f t="array" aca="1" ref="O17" ca="1">COUNTIF(OFFSET($AS$2,MATCH(Data_Base_Response[[#This Row],[Nama]:[Nama]],Data_Base_Response[[Nama]:[Nama]],0),0,1,90),Data_Base_Response[[#Headers],[L]])</f>
        <v>4</v>
      </c>
      <c r="P17" s="59" cm="1">
        <f t="array" aca="1" ref="P17" ca="1">COUNTIF(OFFSET($AS$2,MATCH(Data_Base_Response[[#This Row],[Nama]:[Nama]],Data_Base_Response[[Nama]:[Nama]],0),0,1,90),Data_Base_Response[[#Headers],[P]])</f>
        <v>6</v>
      </c>
      <c r="Q17" s="59" cm="1">
        <f t="array" aca="1" ref="Q17" ca="1">COUNTIF(OFFSET($AS$2,MATCH(Data_Base_Response[[#This Row],[Nama]:[Nama]],Data_Base_Response[[Nama]:[Nama]],0),0,1,90),Data_Base_Response[[#Headers],[I]])</f>
        <v>6</v>
      </c>
      <c r="R17" s="59" cm="1">
        <f t="array" aca="1" ref="R17" ca="1">COUNTIF(OFFSET($AS$2,MATCH(Data_Base_Response[[#This Row],[Nama]:[Nama]],Data_Base_Response[[Nama]:[Nama]],0),0,1,90),Data_Base_Response[[#Headers],[S]])</f>
        <v>3</v>
      </c>
      <c r="S17" s="59" cm="1">
        <f t="array" aca="1" ref="S17" ca="1">COUNTIF(OFFSET($AS$2,MATCH(Data_Base_Response[[#This Row],[Nama]:[Nama]],Data_Base_Response[[Nama]:[Nama]],0),0,1,90),Data_Base_Response[[#Headers],[B]])</f>
        <v>7</v>
      </c>
      <c r="T17" s="59" cm="1">
        <f t="array" aca="1" ref="T17" ca="1">COUNTIF(OFFSET($AS$2,MATCH(Data_Base_Response[[#This Row],[Nama]:[Nama]],Data_Base_Response[[Nama]:[Nama]],0),0,1,90),Data_Base_Response[[#Headers],[O]])</f>
        <v>4</v>
      </c>
      <c r="U17" s="59" cm="1">
        <f t="array" aca="1" ref="U17" ca="1">COUNTIF(OFFSET($AS$2,MATCH(Data_Base_Response[[#This Row],[Nama]:[Nama]],Data_Base_Response[[Nama]:[Nama]],0),0,1,90),Data_Base_Response[[#Headers],[X]])</f>
        <v>4</v>
      </c>
      <c r="V17" s="59" cm="1">
        <f t="array" aca="1" ref="V17" ca="1">COUNTIF(OFFSET($AS$2,MATCH(Data_Base_Response[[#This Row],[Nama]:[Nama]],Data_Base_Response[[Nama]:[Nama]],0),0,1,90),Data_Base_Response[[#Headers],[E]])</f>
        <v>3</v>
      </c>
      <c r="W17" s="59" cm="1">
        <f t="array" aca="1" ref="W17" ca="1">COUNTIF(OFFSET($AS$2,MATCH(Data_Base_Response[[#This Row],[Nama]:[Nama]],Data_Base_Response[[Nama]:[Nama]],0),0,1,90),Data_Base_Response[[#Headers],[K]])</f>
        <v>1</v>
      </c>
      <c r="X17" s="59" cm="1">
        <f t="array" aca="1" ref="X17" ca="1">COUNTIF(OFFSET($AS$2,MATCH(Data_Base_Response[[#This Row],[Nama]:[Nama]],Data_Base_Response[[Nama]:[Nama]],0),0,1,90),Data_Base_Response[[#Headers],[Z]])</f>
        <v>5</v>
      </c>
      <c r="Y17"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7"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7"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17"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7" s="60" t="str">
        <f ca="1">INDEX(OFFSET(Dictionary!$AJ$3,MATCH(I$2,Dictionary!$AG$4:$AG$84,0),0,COUNTIF(Dictionary!$AG$4:$AG$84,I$2),1),MATCH(Data_Base_Response[[#This Row],[D]],OFFSET(Dictionary!$AH$3,MATCH(I$2,Dictionary!$AG$4:$AG$84,0),0,COUNTIF(Dictionary!$AG$4:$AG$84,I$2),1),1))</f>
        <v xml:space="preserve">Tertarik untuk menangani sendiri detail   </v>
      </c>
      <c r="AD17"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7"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7"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17" s="60" t="str">
        <f ca="1">INDEX(OFFSET(Dictionary!$AJ$3,MATCH(M$2,Dictionary!$AG$4:$AG$84,0),0,COUNTIF(Dictionary!$AG$4:$AG$84,M$2),1),MATCH(Data_Base_Response[[#This Row],[W]],OFFSET(Dictionary!$AH$3,MATCH(M$2,Dictionary!$AG$4:$AG$84,0),0,COUNTIF(Dictionary!$AG$4:$AG$84,M$2),1),1))</f>
        <v xml:space="preserve">Perlu pengarahan awal dan tolok ukur keberhasilan   </v>
      </c>
      <c r="AH17" s="60" t="str">
        <f ca="1">INDEX(OFFSET(Dictionary!$AJ$3,MATCH(N$2,Dictionary!$AG$4:$AG$84,0),0,COUNTIF(Dictionary!$AG$4:$AG$84,N$2),1),MATCH(Data_Base_Response[[#This Row],[F]],OFFSET(Dictionary!$AH$3,MATCH(N$2,Dictionary!$AG$4:$AG$84,0),0,COUNTIF(Dictionary!$AG$4:$AG$84,N$2),1),1))</f>
        <v xml:space="preserve">Loyal pada Perusahaan   </v>
      </c>
      <c r="AI17"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17"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7"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7"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7"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17" s="60" t="str">
        <f ca="1">INDEX(OFFSET(Dictionary!$AJ$3,MATCH(X$2,Dictionary!$AG$4:$AG$84,0),0,COUNTIF(Dictionary!$AG$4:$AG$84,X$2),1),MATCH(Data_Base_Response[[#This Row],[Z]],OFFSET(Dictionary!$AH$3,MATCH(X$2,Dictionary!$AG$4:$AG$84,0),0,COUNTIF(Dictionary!$AG$4:$AG$84,X$2),1),1))</f>
        <v xml:space="preserve">Mudah beradaptasi, cukup menyukai perubahan    </v>
      </c>
      <c r="AS17" s="61" t="str">
        <f ca="1">IFERROR(INDEX(OFFSET(Dictionary!$AC$3,MATCH(COLUMNS($AS$2:AS16),Dictionary!$AC$4:$AC$93,0),1,1,2),1,MATCH(INDEX(Dictionary!$B$3:$C$3,1,MATCH(Form_Responses[[#This Row],[1]],OFFSET(Dictionary!$A$3,MATCH(COLUMNS($AS$2:AS16),Dictionary!$A$4:$A$93,0),1,1,2),0)),Dictionary!$AD$3:$AE$3,0)),"")</f>
        <v>G</v>
      </c>
      <c r="AT17" s="61" t="str">
        <f ca="1">IFERROR(INDEX(OFFSET(Dictionary!$AC$3,MATCH(COLUMNS($AS$2:AT$2),Dictionary!$AC$4:$AC$93,0),1,1,2),1,MATCH(INDEX(Dictionary!$B$3:$C$3,1,MATCH(Form_Responses[[#This Row],[2]],OFFSET(Dictionary!$A$3,MATCH(COLUMNS($AS$2:AT16),Dictionary!$A$4:$A$93,0),1,1,2),0)),Dictionary!$AD$3:$AE$3,0)),"")</f>
        <v>N</v>
      </c>
      <c r="AU17" s="61" t="str">
        <f ca="1">IFERROR(INDEX(OFFSET(Dictionary!$AC$3,MATCH(COLUMNS($AS$2:AU16),Dictionary!$AC$4:$AC$93,0),1,1,2),1,MATCH(INDEX(Dictionary!$B$3:$C$3,1,MATCH(Form_Responses[[#This Row],[3]],OFFSET(Dictionary!$A$3,MATCH(COLUMNS($AS$2:AU16),Dictionary!$A$4:$A$93,0),1,1,2),0)),Dictionary!$AD$3:$AE$3,0)),"")</f>
        <v>P</v>
      </c>
      <c r="AV17" s="61" t="str">
        <f ca="1">IFERROR(INDEX(OFFSET(Dictionary!$AC$3,MATCH(COLUMNS($AS$2:AV16),Dictionary!$AC$4:$AC$93,0),1,1,2),1,MATCH(INDEX(Dictionary!$B$3:$C$3,1,MATCH(Form_Responses[[#This Row],[4]],OFFSET(Dictionary!$A$3,MATCH(COLUMNS($AS$2:AV16),Dictionary!$A$4:$A$93,0),1,1,2),0)),Dictionary!$AD$3:$AE$3,0)),"")</f>
        <v>P</v>
      </c>
      <c r="AW17" s="61" t="str">
        <f ca="1">IFERROR(INDEX(OFFSET(Dictionary!$AC$3,MATCH(COLUMNS($AS$2:AW16),Dictionary!$AC$4:$AC$93,0),1,1,2),1,MATCH(INDEX(Dictionary!$B$3:$C$3,1,MATCH(Form_Responses[[#This Row],[5]],OFFSET(Dictionary!$A$3,MATCH(COLUMNS($AS$2:AW16),Dictionary!$A$4:$A$93,0),1,1,2),0)),Dictionary!$AD$3:$AE$3,0)),"")</f>
        <v>B</v>
      </c>
      <c r="AX17" s="61" t="str">
        <f ca="1">IFERROR(INDEX(OFFSET(Dictionary!$AC$3,MATCH(COLUMNS($AS$2:AX16),Dictionary!$AC$4:$AC$93,0),1,1,2),1,MATCH(INDEX(Dictionary!$B$3:$C$3,1,MATCH(Form_Responses[[#This Row],[6]],OFFSET(Dictionary!$A$3,MATCH(COLUMNS($AS$2:AX16),Dictionary!$A$4:$A$93,0),1,1,2),0)),Dictionary!$AD$3:$AE$3,0)),"")</f>
        <v>O</v>
      </c>
      <c r="AY17" s="61" t="str">
        <f ca="1">IFERROR(INDEX(OFFSET(Dictionary!$AC$3,MATCH(COLUMNS($AS$2:AY16),Dictionary!$AC$4:$AC$93,0),1,1,2),1,MATCH(INDEX(Dictionary!$B$3:$C$3,1,MATCH(Form_Responses[[#This Row],[7]],OFFSET(Dictionary!$A$3,MATCH(COLUMNS($AS$2:AY16),Dictionary!$A$4:$A$93,0),1,1,2),0)),Dictionary!$AD$3:$AE$3,0)),"")</f>
        <v>Z</v>
      </c>
      <c r="AZ17" s="61" t="str">
        <f ca="1">IFERROR(INDEX(OFFSET(Dictionary!$AC$3,MATCH(COLUMNS($AS$2:AZ$2),Dictionary!$AC$4:$AC$93,0),1,1,2),1,MATCH(INDEX(Dictionary!$B$3:$C$3,1,MATCH(Form_Responses[[#This Row],[8]],OFFSET(Dictionary!$A$3,MATCH(COLUMNS($AS$2:AZ16),Dictionary!$A$4:$A$93,0),1,1,2),0)),Dictionary!$AD$3:$AE$3,0)),"")</f>
        <v>Z</v>
      </c>
      <c r="BA17" s="61" t="str">
        <f ca="1">IFERROR(INDEX(OFFSET(Dictionary!$AC$3,MATCH(COLUMNS($AS$2:BA16),Dictionary!$AC$4:$AC$93,0),1,1,2),1,MATCH(INDEX(Dictionary!$B$3:$C$3,1,MATCH(Form_Responses[[#This Row],[9]],OFFSET(Dictionary!$A$3,MATCH(COLUMNS($AS$2:BA16),Dictionary!$A$4:$A$93,0),1,1,2),0)),Dictionary!$AD$3:$AE$3,0)),"")</f>
        <v>F</v>
      </c>
      <c r="BB17" s="61" t="str">
        <f ca="1">IFERROR(INDEX(OFFSET(Dictionary!$AC$3,MATCH(COLUMNS($AS$2:BB16),Dictionary!$AC$4:$AC$93,0),1,1,2),1,MATCH(INDEX(Dictionary!$B$3:$C$3,1,MATCH(Form_Responses[[#This Row],[10]],OFFSET(Dictionary!$A$3,MATCH(COLUMNS($AS$2:BB16),Dictionary!$A$4:$A$93,0),1,1,2),0)),Dictionary!$AD$3:$AE$3,0)),"")</f>
        <v>F</v>
      </c>
      <c r="BC17" s="61" t="str">
        <f ca="1">IFERROR(INDEX(OFFSET(Dictionary!$AC$3,MATCH(COLUMNS($AS$2:BC16),Dictionary!$AC$4:$AC$93,0),1,1,2),1,MATCH(INDEX(Dictionary!$B$3:$C$3,1,MATCH(Form_Responses[[#This Row],[11]],OFFSET(Dictionary!$A$3,MATCH(COLUMNS($AS$2:BC16),Dictionary!$A$4:$A$93,0),1,1,2),0)),Dictionary!$AD$3:$AE$3,0)),"")</f>
        <v>C</v>
      </c>
      <c r="BD17" s="61" t="str">
        <f ca="1">IFERROR(INDEX(OFFSET(Dictionary!$AC$3,MATCH(COLUMNS($AS$2:BD16),Dictionary!$AC$4:$AC$93,0),1,1,2),1,MATCH(INDEX(Dictionary!$B$3:$C$3,1,MATCH(Form_Responses[[#This Row],[12]],OFFSET(Dictionary!$A$3,MATCH(COLUMNS($AS$2:BD16),Dictionary!$A$4:$A$93,0),1,1,2),0)),Dictionary!$AD$3:$AE$3,0)),"")</f>
        <v>E</v>
      </c>
      <c r="BE17" s="61" t="str">
        <f ca="1">IFERROR(INDEX(OFFSET(Dictionary!$AC$3,MATCH(COLUMNS($AS$2:BE16),Dictionary!$AC$4:$AC$93,0),1,1,2),1,MATCH(INDEX(Dictionary!$B$3:$C$3,1,MATCH(Form_Responses[[#This Row],[13]],OFFSET(Dictionary!$A$3,MATCH(COLUMNS($AS$2:BE16),Dictionary!$A$4:$A$93,0),1,1,2),0)),Dictionary!$AD$3:$AE$3,0)),"")</f>
        <v>P</v>
      </c>
      <c r="BF17" s="61" t="str">
        <f ca="1">IFERROR(INDEX(OFFSET(Dictionary!$AC$3,MATCH(COLUMNS($AS$2:BF16),Dictionary!$AC$4:$AC$93,0),1,1,2),1,MATCH(INDEX(Dictionary!$B$3:$C$3,1,MATCH(Form_Responses[[#This Row],[14]],OFFSET(Dictionary!$A$3,MATCH(COLUMNS($AS$2:BF16),Dictionary!$A$4:$A$93,0),1,1,2),0)),Dictionary!$AD$3:$AE$3,0)),"")</f>
        <v>A</v>
      </c>
      <c r="BG17" s="61" t="str">
        <f ca="1">IFERROR(INDEX(OFFSET(Dictionary!$AC$3,MATCH(COLUMNS($AS$2:BG16),Dictionary!$AC$4:$AC$93,0),1,1,2),1,MATCH(INDEX(Dictionary!$B$3:$C$3,1,MATCH(Form_Responses[[#This Row],[15]],OFFSET(Dictionary!$A$3,MATCH(COLUMNS($AS$2:BG16),Dictionary!$A$4:$A$93,0),1,1,2),0)),Dictionary!$AD$3:$AE$3,0)),"")</f>
        <v>B</v>
      </c>
      <c r="BH17" s="61" t="str">
        <f ca="1">IFERROR(INDEX(OFFSET(Dictionary!$AC$3,MATCH(COLUMNS($AS$2:BH16),Dictionary!$AC$4:$AC$93,0),1,1,2),1,MATCH(INDEX(Dictionary!$B$3:$C$3,1,MATCH(Form_Responses[[#This Row],[16]],OFFSET(Dictionary!$A$3,MATCH(COLUMNS($AS$2:BH16),Dictionary!$A$4:$A$93,0),1,1,2),0)),Dictionary!$AD$3:$AE$3,0)),"")</f>
        <v>X</v>
      </c>
      <c r="BI17" s="61" t="str">
        <f ca="1">IFERROR(INDEX(OFFSET(Dictionary!$AC$3,MATCH(COLUMNS($AS$2:BI16),Dictionary!$AC$4:$AC$93,0),1,1,2),1,MATCH(INDEX(Dictionary!$B$3:$C$3,1,MATCH(Form_Responses[[#This Row],[17]],OFFSET(Dictionary!$A$3,MATCH(COLUMNS($AS$2:BI16),Dictionary!$A$4:$A$93,0),1,1,2),0)),Dictionary!$AD$3:$AE$3,0)),"")</f>
        <v>B</v>
      </c>
      <c r="BJ17" s="61" t="str">
        <f ca="1">IFERROR(INDEX(OFFSET(Dictionary!$AC$3,MATCH(COLUMNS($AS$2:BJ16),Dictionary!$AC$4:$AC$93,0),1,1,2),1,MATCH(INDEX(Dictionary!$B$3:$C$3,1,MATCH(Form_Responses[[#This Row],[18]],OFFSET(Dictionary!$A$3,MATCH(COLUMNS($AS$2:BJ16),Dictionary!$A$4:$A$93,0),1,1,2),0)),Dictionary!$AD$3:$AE$3,0)),"")</f>
        <v>O</v>
      </c>
      <c r="BK17" s="61" t="str">
        <f ca="1">IFERROR(INDEX(OFFSET(Dictionary!$AC$3,MATCH(COLUMNS($AS$2:BK16),Dictionary!$AC$4:$AC$93,0),1,1,2),1,MATCH(INDEX(Dictionary!$B$3:$C$3,1,MATCH(Form_Responses[[#This Row],[19]],OFFSET(Dictionary!$A$3,MATCH(COLUMNS($AS$2:BK16),Dictionary!$A$4:$A$93,0),1,1,2),0)),Dictionary!$AD$3:$AE$3,0)),"")</f>
        <v>Z</v>
      </c>
      <c r="BL17" s="61" t="str">
        <f ca="1">IFERROR(INDEX(OFFSET(Dictionary!$AC$3,MATCH(COLUMNS($AS$2:BL16),Dictionary!$AC$4:$AC$93,0),1,1,2),1,MATCH(INDEX(Dictionary!$B$3:$C$3,1,MATCH(Form_Responses[[#This Row],[20]],OFFSET(Dictionary!$A$3,MATCH(COLUMNS($AS$2:BL16),Dictionary!$A$4:$A$93,0),1,1,2),0)),Dictionary!$AD$3:$AE$3,0)),"")</f>
        <v>W</v>
      </c>
      <c r="BM17" s="61" t="str">
        <f ca="1">IFERROR(INDEX(OFFSET(Dictionary!$AC$3,MATCH(COLUMNS($AS$2:BM16),Dictionary!$AC$4:$AC$93,0),1,1,2),1,MATCH(INDEX(Dictionary!$B$3:$C$3,1,MATCH(Form_Responses[[#This Row],[21]],OFFSET(Dictionary!$A$3,MATCH(COLUMNS($AS$2:BM16),Dictionary!$A$4:$A$93,0),1,1,2),0)),Dictionary!$AD$3:$AE$3,0)),"")</f>
        <v>D</v>
      </c>
      <c r="BN17" s="61" t="str">
        <f ca="1">IFERROR(INDEX(OFFSET(Dictionary!$AC$3,MATCH(COLUMNS($AS$2:BN16),Dictionary!$AC$4:$AC$93,0),1,1,2),1,MATCH(INDEX(Dictionary!$B$3:$C$3,1,MATCH(Form_Responses[[#This Row],[22]],OFFSET(Dictionary!$A$3,MATCH(COLUMNS($AS$2:BN16),Dictionary!$A$4:$A$93,0),1,1,2),0)),Dictionary!$AD$3:$AE$3,0)),"")</f>
        <v>L</v>
      </c>
      <c r="BO17" s="61" t="str">
        <f ca="1">IFERROR(INDEX(OFFSET(Dictionary!$AC$3,MATCH(COLUMNS($AS$2:BO16),Dictionary!$AC$4:$AC$93,0),1,1,2),1,MATCH(INDEX(Dictionary!$B$3:$C$3,1,MATCH(Form_Responses[[#This Row],[23]],OFFSET(Dictionary!$A$3,MATCH(COLUMNS($AS$2:BO16),Dictionary!$A$4:$A$93,0),1,1,2),0)),Dictionary!$AD$3:$AE$3,0)),"")</f>
        <v>E</v>
      </c>
      <c r="BP17" s="61" t="str">
        <f ca="1">IFERROR(INDEX(OFFSET(Dictionary!$AC$3,MATCH(COLUMNS($AS$2:BP16),Dictionary!$AC$4:$AC$93,0),1,1,2),1,MATCH(INDEX(Dictionary!$B$3:$C$3,1,MATCH(Form_Responses[[#This Row],[24]],OFFSET(Dictionary!$A$3,MATCH(COLUMNS($AS$2:BP16),Dictionary!$A$4:$A$93,0),1,1,2),0)),Dictionary!$AD$3:$AE$3,0)),"")</f>
        <v>X</v>
      </c>
      <c r="BQ17" s="61" t="str">
        <f ca="1">IFERROR(INDEX(OFFSET(Dictionary!$AC$3,MATCH(COLUMNS($AS$2:BQ16),Dictionary!$AC$4:$AC$93,0),1,1,2),1,MATCH(INDEX(Dictionary!$B$3:$C$3,1,MATCH(Form_Responses[[#This Row],[25]],OFFSET(Dictionary!$A$3,MATCH(COLUMNS($AS$2:BQ16),Dictionary!$A$4:$A$93,0),1,1,2),0)),Dictionary!$AD$3:$AE$3,0)),"")</f>
        <v>B</v>
      </c>
      <c r="BR17" s="61" t="str">
        <f ca="1">IFERROR(INDEX(OFFSET(Dictionary!$AC$3,MATCH(COLUMNS($AS$2:BR16),Dictionary!$AC$4:$AC$93,0),1,1,2),1,MATCH(INDEX(Dictionary!$B$3:$C$3,1,MATCH(Form_Responses[[#This Row],[26]],OFFSET(Dictionary!$A$3,MATCH(COLUMNS($AS$2:BR16),Dictionary!$A$4:$A$93,0),1,1,2),0)),Dictionary!$AD$3:$AE$3,0)),"")</f>
        <v>O</v>
      </c>
      <c r="BS17" s="61" t="str">
        <f ca="1">IFERROR(INDEX(OFFSET(Dictionary!$AC$3,MATCH(COLUMNS($AS$2:BS16),Dictionary!$AC$4:$AC$93,0),1,1,2),1,MATCH(INDEX(Dictionary!$B$3:$C$3,1,MATCH(Form_Responses[[#This Row],[27]],OFFSET(Dictionary!$A$3,MATCH(COLUMNS($AS$2:BS16),Dictionary!$A$4:$A$93,0),1,1,2),0)),Dictionary!$AD$3:$AE$3,0)),"")</f>
        <v>Z</v>
      </c>
      <c r="BT17" s="61" t="str">
        <f ca="1">IFERROR(INDEX(OFFSET(Dictionary!$AC$3,MATCH(COLUMNS($AS$2:BT16),Dictionary!$AC$4:$AC$93,0),1,1,2),1,MATCH(INDEX(Dictionary!$B$3:$C$3,1,MATCH(Form_Responses[[#This Row],[28]],OFFSET(Dictionary!$A$3,MATCH(COLUMNS($AS$2:BT16),Dictionary!$A$4:$A$93,0),1,1,2),0)),Dictionary!$AD$3:$AE$3,0)),"")</f>
        <v>B</v>
      </c>
      <c r="BU17" s="61" t="str">
        <f ca="1">IFERROR(INDEX(OFFSET(Dictionary!$AC$3,MATCH(COLUMNS($AS$2:BU16),Dictionary!$AC$4:$AC$93,0),1,1,2),1,MATCH(INDEX(Dictionary!$B$3:$C$3,1,MATCH(Form_Responses[[#This Row],[29]],OFFSET(Dictionary!$A$3,MATCH(COLUMNS($AS$2:BU16),Dictionary!$A$4:$A$93,0),1,1,2),0)),Dictionary!$AD$3:$AE$3,0)),"")</f>
        <v>O</v>
      </c>
      <c r="BV17" s="61" t="str">
        <f ca="1">IFERROR(INDEX(OFFSET(Dictionary!$AC$3,MATCH(COLUMNS($AS$2:BV16),Dictionary!$AC$4:$AC$93,0),1,1,2),1,MATCH(INDEX(Dictionary!$B$3:$C$3,1,MATCH(Form_Responses[[#This Row],[30]],OFFSET(Dictionary!$A$3,MATCH(COLUMNS($AS$2:BV16),Dictionary!$A$4:$A$93,0),1,1,2),0)),Dictionary!$AD$3:$AE$3,0)),"")</f>
        <v>W</v>
      </c>
      <c r="BW17" s="61" t="str">
        <f ca="1">IFERROR(INDEX(OFFSET(Dictionary!$AC$3,MATCH(COLUMNS($AS$2:BW16),Dictionary!$AC$4:$AC$93,0),1,1,2),1,MATCH(INDEX(Dictionary!$B$3:$C$3,1,MATCH(Form_Responses[[#This Row],[31]],OFFSET(Dictionary!$A$3,MATCH(COLUMNS($AS$2:BW16),Dictionary!$A$4:$A$93,0),1,1,2),0)),Dictionary!$AD$3:$AE$3,0)),"")</f>
        <v>R</v>
      </c>
      <c r="BX17" s="61" t="str">
        <f ca="1">IFERROR(INDEX(OFFSET(Dictionary!$AC$3,MATCH(COLUMNS($AS$2:BX16),Dictionary!$AC$4:$AC$93,0),1,1,2),1,MATCH(INDEX(Dictionary!$B$3:$C$3,1,MATCH(Form_Responses[[#This Row],[32]],OFFSET(Dictionary!$A$3,MATCH(COLUMNS($AS$2:BX16),Dictionary!$A$4:$A$93,0),1,1,2),0)),Dictionary!$AD$3:$AE$3,0)),"")</f>
        <v>D</v>
      </c>
      <c r="BY17" s="61" t="str">
        <f ca="1">IFERROR(INDEX(OFFSET(Dictionary!$AC$3,MATCH(COLUMNS($AS$2:BY16),Dictionary!$AC$4:$AC$93,0),1,1,2),1,MATCH(INDEX(Dictionary!$B$3:$C$3,1,MATCH(Form_Responses[[#This Row],[33]],OFFSET(Dictionary!$A$3,MATCH(COLUMNS($AS$2:BY16),Dictionary!$A$4:$A$93,0),1,1,2),0)),Dictionary!$AD$3:$AE$3,0)),"")</f>
        <v>I</v>
      </c>
      <c r="BZ17" s="61" t="str">
        <f ca="1">IFERROR(INDEX(OFFSET(Dictionary!$AC$3,MATCH(COLUMNS($AS$2:BZ16),Dictionary!$AC$4:$AC$93,0),1,1,2),1,MATCH(INDEX(Dictionary!$B$3:$C$3,1,MATCH(Form_Responses[[#This Row],[34]],OFFSET(Dictionary!$A$3,MATCH(COLUMNS($AS$2:BZ16),Dictionary!$A$4:$A$93,0),1,1,2),0)),Dictionary!$AD$3:$AE$3,0)),"")</f>
        <v>T</v>
      </c>
      <c r="CA17" s="61" t="str">
        <f ca="1">IFERROR(INDEX(OFFSET(Dictionary!$AC$3,MATCH(COLUMNS($AS$2:CA16),Dictionary!$AC$4:$AC$93,0),1,1,2),1,MATCH(INDEX(Dictionary!$B$3:$C$3,1,MATCH(Form_Responses[[#This Row],[35]],OFFSET(Dictionary!$A$3,MATCH(COLUMNS($AS$2:CA16),Dictionary!$A$4:$A$93,0),1,1,2),0)),Dictionary!$AD$3:$AE$3,0)),"")</f>
        <v>B</v>
      </c>
      <c r="CB17" s="61" t="str">
        <f ca="1">IFERROR(INDEX(OFFSET(Dictionary!$AC$3,MATCH(COLUMNS($AS$2:CB16),Dictionary!$AC$4:$AC$93,0),1,1,2),1,MATCH(INDEX(Dictionary!$B$3:$C$3,1,MATCH(Form_Responses[[#This Row],[36]],OFFSET(Dictionary!$A$3,MATCH(COLUMNS($AS$2:CB16),Dictionary!$A$4:$A$93,0),1,1,2),0)),Dictionary!$AD$3:$AE$3,0)),"")</f>
        <v>A</v>
      </c>
      <c r="CC17" s="61" t="str">
        <f ca="1">IFERROR(INDEX(OFFSET(Dictionary!$AC$3,MATCH(COLUMNS($AS$2:CC16),Dictionary!$AC$4:$AC$93,0),1,1,2),1,MATCH(INDEX(Dictionary!$B$3:$C$3,1,MATCH(Form_Responses[[#This Row],[37]],OFFSET(Dictionary!$A$3,MATCH(COLUMNS($AS$2:CC16),Dictionary!$A$4:$A$93,0),1,1,2),0)),Dictionary!$AD$3:$AE$3,0)),"")</f>
        <v>P</v>
      </c>
      <c r="CD17" s="61" t="str">
        <f ca="1">IFERROR(INDEX(OFFSET(Dictionary!$AC$3,MATCH(COLUMNS($AS$2:CD16),Dictionary!$AC$4:$AC$93,0),1,1,2),1,MATCH(INDEX(Dictionary!$B$3:$C$3,1,MATCH(Form_Responses[[#This Row],[38]],OFFSET(Dictionary!$A$3,MATCH(COLUMNS($AS$2:CD16),Dictionary!$A$4:$A$93,0),1,1,2),0)),Dictionary!$AD$3:$AE$3,0)),"")</f>
        <v>X</v>
      </c>
      <c r="CE17" s="61" t="str">
        <f ca="1">IFERROR(INDEX(OFFSET(Dictionary!$AC$3,MATCH(COLUMNS($AS$2:CE16),Dictionary!$AC$4:$AC$93,0),1,1,2),1,MATCH(INDEX(Dictionary!$B$3:$C$3,1,MATCH(Form_Responses[[#This Row],[39]],OFFSET(Dictionary!$A$3,MATCH(COLUMNS($AS$2:CE16),Dictionary!$A$4:$A$93,0),1,1,2),0)),Dictionary!$AD$3:$AE$3,0)),"")</f>
        <v>B</v>
      </c>
      <c r="CF17" s="61" t="str">
        <f ca="1">IFERROR(INDEX(OFFSET(Dictionary!$AC$3,MATCH(COLUMNS($AS$2:CF16),Dictionary!$AC$4:$AC$93,0),1,1,2),1,MATCH(INDEX(Dictionary!$B$3:$C$3,1,MATCH(Form_Responses[[#This Row],[40]],OFFSET(Dictionary!$A$3,MATCH(COLUMNS($AS$2:CF16),Dictionary!$A$4:$A$93,0),1,1,2),0)),Dictionary!$AD$3:$AE$3,0)),"")</f>
        <v>W</v>
      </c>
      <c r="CG17" s="61" t="str">
        <f ca="1">IFERROR(INDEX(OFFSET(Dictionary!$AC$3,MATCH(COLUMNS($AS$2:CG16),Dictionary!$AC$4:$AC$93,0),1,1,2),1,MATCH(INDEX(Dictionary!$B$3:$C$3,1,MATCH(Form_Responses[[#This Row],[41]],OFFSET(Dictionary!$A$3,MATCH(COLUMNS($AS$2:CG16),Dictionary!$A$4:$A$93,0),1,1,2),0)),Dictionary!$AD$3:$AE$3,0)),"")</f>
        <v>G</v>
      </c>
      <c r="CH17" s="61" t="str">
        <f ca="1">IFERROR(INDEX(OFFSET(Dictionary!$AC$3,MATCH(COLUMNS($AS$2:CH16),Dictionary!$AC$4:$AC$93,0),1,1,2),1,MATCH(INDEX(Dictionary!$B$3:$C$3,1,MATCH(Form_Responses[[#This Row],[42]],OFFSET(Dictionary!$A$3,MATCH(COLUMNS($AS$2:CH16),Dictionary!$A$4:$A$93,0),1,1,2),0)),Dictionary!$AD$3:$AE$3,0)),"")</f>
        <v>R</v>
      </c>
      <c r="CI17" s="61" t="str">
        <f ca="1">IFERROR(INDEX(OFFSET(Dictionary!$AC$3,MATCH(COLUMNS($AS$2:CI16),Dictionary!$AC$4:$AC$93,0),1,1,2),1,MATCH(INDEX(Dictionary!$B$3:$C$3,1,MATCH(Form_Responses[[#This Row],[43]],OFFSET(Dictionary!$A$3,MATCH(COLUMNS($AS$2:CI16),Dictionary!$A$4:$A$93,0),1,1,2),0)),Dictionary!$AD$3:$AE$3,0)),"")</f>
        <v>I</v>
      </c>
      <c r="CJ17" s="61" t="str">
        <f ca="1">IFERROR(INDEX(OFFSET(Dictionary!$AC$3,MATCH(COLUMNS($AS$2:CJ16),Dictionary!$AC$4:$AC$93,0),1,1,2),1,MATCH(INDEX(Dictionary!$B$3:$C$3,1,MATCH(Form_Responses[[#This Row],[44]],OFFSET(Dictionary!$A$3,MATCH(COLUMNS($AS$2:CJ16),Dictionary!$A$4:$A$93,0),1,1,2),0)),Dictionary!$AD$3:$AE$3,0)),"")</f>
        <v>C</v>
      </c>
      <c r="CK17" s="61" t="str">
        <f ca="1">IFERROR(INDEX(OFFSET(Dictionary!$AC$3,MATCH(COLUMNS($AS$2:CK16),Dictionary!$AC$4:$AC$93,0),1,1,2),1,MATCH(INDEX(Dictionary!$B$3:$C$3,1,MATCH(Form_Responses[[#This Row],[45]],OFFSET(Dictionary!$A$3,MATCH(COLUMNS($AS$2:CK16),Dictionary!$A$4:$A$93,0),1,1,2),0)),Dictionary!$AD$3:$AE$3,0)),"")</f>
        <v>V</v>
      </c>
      <c r="CL17" s="61" t="str">
        <f ca="1">IFERROR(INDEX(OFFSET(Dictionary!$AC$3,MATCH(COLUMNS($AS$2:CL16),Dictionary!$AC$4:$AC$93,0),1,1,2),1,MATCH(INDEX(Dictionary!$B$3:$C$3,1,MATCH(Form_Responses[[#This Row],[46]],OFFSET(Dictionary!$A$3,MATCH(COLUMNS($AS$2:CL16),Dictionary!$A$4:$A$93,0),1,1,2),0)),Dictionary!$AD$3:$AE$3,0)),"")</f>
        <v>N</v>
      </c>
      <c r="CM17" s="61" t="str">
        <f ca="1">IFERROR(INDEX(OFFSET(Dictionary!$AC$3,MATCH(COLUMNS($AS$2:CM16),Dictionary!$AC$4:$AC$93,0),1,1,2),1,MATCH(INDEX(Dictionary!$B$3:$C$3,1,MATCH(Form_Responses[[#This Row],[47]],OFFSET(Dictionary!$A$3,MATCH(COLUMNS($AS$2:CM16),Dictionary!$A$4:$A$93,0),1,1,2),0)),Dictionary!$AD$3:$AE$3,0)),"")</f>
        <v>A</v>
      </c>
      <c r="CN17" s="61" t="str">
        <f ca="1">IFERROR(INDEX(OFFSET(Dictionary!$AC$3,MATCH(COLUMNS($AS$2:CN16),Dictionary!$AC$4:$AC$93,0),1,1,2),1,MATCH(INDEX(Dictionary!$B$3:$C$3,1,MATCH(Form_Responses[[#This Row],[48]],OFFSET(Dictionary!$A$3,MATCH(COLUMNS($AS$2:CN16),Dictionary!$A$4:$A$93,0),1,1,2),0)),Dictionary!$AD$3:$AE$3,0)),"")</f>
        <v>P</v>
      </c>
      <c r="CO17" s="61" t="str">
        <f ca="1">IFERROR(INDEX(OFFSET(Dictionary!$AC$3,MATCH(COLUMNS($AS$2:CO16),Dictionary!$AC$4:$AC$93,0),1,1,2),1,MATCH(INDEX(Dictionary!$B$3:$C$3,1,MATCH(Form_Responses[[#This Row],[49]],OFFSET(Dictionary!$A$3,MATCH(COLUMNS($AS$2:CO16),Dictionary!$A$4:$A$93,0),1,1,2),0)),Dictionary!$AD$3:$AE$3,0)),"")</f>
        <v>F</v>
      </c>
      <c r="CP17" s="61" t="str">
        <f ca="1">IFERROR(INDEX(OFFSET(Dictionary!$AC$3,MATCH(COLUMNS($AS$2:CP16),Dictionary!$AC$4:$AC$93,0),1,1,2),1,MATCH(INDEX(Dictionary!$B$3:$C$3,1,MATCH(Form_Responses[[#This Row],[50]],OFFSET(Dictionary!$A$3,MATCH(COLUMNS($AS$2:CP16),Dictionary!$A$4:$A$93,0),1,1,2),0)),Dictionary!$AD$3:$AE$3,0)),"")</f>
        <v>W</v>
      </c>
      <c r="CQ17" s="61" t="str">
        <f ca="1">IFERROR(INDEX(OFFSET(Dictionary!$AC$3,MATCH(COLUMNS($AS$2:CQ16),Dictionary!$AC$4:$AC$93,0),1,1,2),1,MATCH(INDEX(Dictionary!$B$3:$C$3,1,MATCH(Form_Responses[[#This Row],[51]],OFFSET(Dictionary!$A$3,MATCH(COLUMNS($AS$2:CQ16),Dictionary!$A$4:$A$93,0),1,1,2),0)),Dictionary!$AD$3:$AE$3,0)),"")</f>
        <v>V</v>
      </c>
      <c r="CR17" s="61" t="str">
        <f ca="1">IFERROR(INDEX(OFFSET(Dictionary!$AC$3,MATCH(COLUMNS($AS$2:CR16),Dictionary!$AC$4:$AC$93,0),1,1,2),1,MATCH(INDEX(Dictionary!$B$3:$C$3,1,MATCH(Form_Responses[[#This Row],[52]],OFFSET(Dictionary!$A$3,MATCH(COLUMNS($AS$2:CR16),Dictionary!$A$4:$A$93,0),1,1,2),0)),Dictionary!$AD$3:$AE$3,0)),"")</f>
        <v>L</v>
      </c>
      <c r="CS17" s="61" t="str">
        <f ca="1">IFERROR(INDEX(OFFSET(Dictionary!$AC$3,MATCH(COLUMNS($AS$2:CS16),Dictionary!$AC$4:$AC$93,0),1,1,2),1,MATCH(INDEX(Dictionary!$B$3:$C$3,1,MATCH(Form_Responses[[#This Row],[53]],OFFSET(Dictionary!$A$3,MATCH(COLUMNS($AS$2:CS16),Dictionary!$A$4:$A$93,0),1,1,2),0)),Dictionary!$AD$3:$AE$3,0)),"")</f>
        <v>R</v>
      </c>
      <c r="CT17" s="61" t="str">
        <f ca="1">IFERROR(INDEX(OFFSET(Dictionary!$AC$3,MATCH(COLUMNS($AS$2:CT16),Dictionary!$AC$4:$AC$93,0),1,1,2),1,MATCH(INDEX(Dictionary!$B$3:$C$3,1,MATCH(Form_Responses[[#This Row],[54]],OFFSET(Dictionary!$A$3,MATCH(COLUMNS($AS$2:CT16),Dictionary!$A$4:$A$93,0),1,1,2),0)),Dictionary!$AD$3:$AE$3,0)),"")</f>
        <v>T</v>
      </c>
      <c r="CU17" s="61" t="str">
        <f ca="1">IFERROR(INDEX(OFFSET(Dictionary!$AC$3,MATCH(COLUMNS($AS$2:CU16),Dictionary!$AC$4:$AC$93,0),1,1,2),1,MATCH(INDEX(Dictionary!$B$3:$C$3,1,MATCH(Form_Responses[[#This Row],[55]],OFFSET(Dictionary!$A$3,MATCH(COLUMNS($AS$2:CU16),Dictionary!$A$4:$A$93,0),1,1,2),0)),Dictionary!$AD$3:$AE$3,0)),"")</f>
        <v>V</v>
      </c>
      <c r="CV17" s="61" t="str">
        <f ca="1">IFERROR(INDEX(OFFSET(Dictionary!$AC$3,MATCH(COLUMNS($AS$2:CV16),Dictionary!$AC$4:$AC$93,0),1,1,2),1,MATCH(INDEX(Dictionary!$B$3:$C$3,1,MATCH(Form_Responses[[#This Row],[56]],OFFSET(Dictionary!$A$3,MATCH(COLUMNS($AS$2:CV16),Dictionary!$A$4:$A$93,0),1,1,2),0)),Dictionary!$AD$3:$AE$3,0)),"")</f>
        <v>E</v>
      </c>
      <c r="CW17" s="61" t="str">
        <f ca="1">IFERROR(INDEX(OFFSET(Dictionary!$AC$3,MATCH(COLUMNS($AS$2:CW16),Dictionary!$AC$4:$AC$93,0),1,1,2),1,MATCH(INDEX(Dictionary!$B$3:$C$3,1,MATCH(Form_Responses[[#This Row],[57]],OFFSET(Dictionary!$A$3,MATCH(COLUMNS($AS$2:CW16),Dictionary!$A$4:$A$93,0),1,1,2),0)),Dictionary!$AD$3:$AE$3,0)),"")</f>
        <v>Z</v>
      </c>
      <c r="CX17" s="61" t="str">
        <f ca="1">IFERROR(INDEX(OFFSET(Dictionary!$AC$3,MATCH(COLUMNS($AS$2:CX16),Dictionary!$AC$4:$AC$93,0),1,1,2),1,MATCH(INDEX(Dictionary!$B$3:$C$3,1,MATCH(Form_Responses[[#This Row],[58]],OFFSET(Dictionary!$A$3,MATCH(COLUMNS($AS$2:CX16),Dictionary!$A$4:$A$93,0),1,1,2),0)),Dictionary!$AD$3:$AE$3,0)),"")</f>
        <v>K</v>
      </c>
      <c r="CY17" s="61" t="str">
        <f ca="1">IFERROR(INDEX(OFFSET(Dictionary!$AC$3,MATCH(COLUMNS($AS$2:CY16),Dictionary!$AC$4:$AC$93,0),1,1,2),1,MATCH(INDEX(Dictionary!$B$3:$C$3,1,MATCH(Form_Responses[[#This Row],[59]],OFFSET(Dictionary!$A$3,MATCH(COLUMNS($AS$2:CY16),Dictionary!$A$4:$A$93,0),1,1,2),0)),Dictionary!$AD$3:$AE$3,0)),"")</f>
        <v>F</v>
      </c>
      <c r="CZ17" s="61" t="str">
        <f ca="1">IFERROR(INDEX(OFFSET(Dictionary!$AC$3,MATCH(COLUMNS($AS$2:CZ16),Dictionary!$AC$4:$AC$93,0),1,1,2),1,MATCH(INDEX(Dictionary!$B$3:$C$3,1,MATCH(Form_Responses[[#This Row],[60]],OFFSET(Dictionary!$A$3,MATCH(COLUMNS($AS$2:CZ16),Dictionary!$A$4:$A$93,0),1,1,2),0)),Dictionary!$AD$3:$AE$3,0)),"")</f>
        <v>X</v>
      </c>
      <c r="DA17" s="61" t="str">
        <f ca="1">IFERROR(INDEX(OFFSET(Dictionary!$AC$3,MATCH(COLUMNS($AS$2:DA16),Dictionary!$AC$4:$AC$93,0),1,1,2),1,MATCH(INDEX(Dictionary!$B$3:$C$3,1,MATCH(Form_Responses[[#This Row],[61]],OFFSET(Dictionary!$A$3,MATCH(COLUMNS($AS$2:DA16),Dictionary!$A$4:$A$93,0),1,1,2),0)),Dictionary!$AD$3:$AE$3,0)),"")</f>
        <v>T</v>
      </c>
      <c r="DB17" s="61" t="str">
        <f ca="1">IFERROR(INDEX(OFFSET(Dictionary!$AC$3,MATCH(COLUMNS($AS$2:DB16),Dictionary!$AC$4:$AC$93,0),1,1,2),1,MATCH(INDEX(Dictionary!$B$3:$C$3,1,MATCH(Form_Responses[[#This Row],[62]],OFFSET(Dictionary!$A$3,MATCH(COLUMNS($AS$2:DB16),Dictionary!$A$4:$A$93,0),1,1,2),0)),Dictionary!$AD$3:$AE$3,0)),"")</f>
        <v>V</v>
      </c>
      <c r="DC17" s="61" t="str">
        <f ca="1">IFERROR(INDEX(OFFSET(Dictionary!$AC$3,MATCH(COLUMNS($AS$2:DC16),Dictionary!$AC$4:$AC$93,0),1,1,2),1,MATCH(INDEX(Dictionary!$B$3:$C$3,1,MATCH(Form_Responses[[#This Row],[63]],OFFSET(Dictionary!$A$3,MATCH(COLUMNS($AS$2:DC16),Dictionary!$A$4:$A$93,0),1,1,2),0)),Dictionary!$AD$3:$AE$3,0)),"")</f>
        <v>I</v>
      </c>
      <c r="DD17" s="61" t="str">
        <f ca="1">IFERROR(INDEX(OFFSET(Dictionary!$AC$3,MATCH(COLUMNS($AS$2:DD16),Dictionary!$AC$4:$AC$93,0),1,1,2),1,MATCH(INDEX(Dictionary!$B$3:$C$3,1,MATCH(Form_Responses[[#This Row],[64]],OFFSET(Dictionary!$A$3,MATCH(COLUMNS($AS$2:DD16),Dictionary!$A$4:$A$93,0),1,1,2),0)),Dictionary!$AD$3:$AE$3,0)),"")</f>
        <v>T</v>
      </c>
      <c r="DE17" s="61" t="str">
        <f ca="1">IFERROR(INDEX(OFFSET(Dictionary!$AC$3,MATCH(COLUMNS($AS$2:DE16),Dictionary!$AC$4:$AC$93,0),1,1,2),1,MATCH(INDEX(Dictionary!$B$3:$C$3,1,MATCH(Form_Responses[[#This Row],[65]],OFFSET(Dictionary!$A$3,MATCH(COLUMNS($AS$2:DE16),Dictionary!$A$4:$A$93,0),1,1,2),0)),Dictionary!$AD$3:$AE$3,0)),"")</f>
        <v>V</v>
      </c>
      <c r="DF17" s="61" t="str">
        <f ca="1">IFERROR(INDEX(OFFSET(Dictionary!$AC$3,MATCH(COLUMNS($AS$2:DF16),Dictionary!$AC$4:$AC$93,0),1,1,2),1,MATCH(INDEX(Dictionary!$B$3:$C$3,1,MATCH(Form_Responses[[#This Row],[66]],OFFSET(Dictionary!$A$3,MATCH(COLUMNS($AS$2:DF16),Dictionary!$A$4:$A$93,0),1,1,2),0)),Dictionary!$AD$3:$AE$3,0)),"")</f>
        <v>S</v>
      </c>
      <c r="DG17" s="61" t="str">
        <f ca="1">IFERROR(INDEX(OFFSET(Dictionary!$AC$3,MATCH(COLUMNS($AS$2:DG16),Dictionary!$AC$4:$AC$93,0),1,1,2),1,MATCH(INDEX(Dictionary!$B$3:$C$3,1,MATCH(Form_Responses[[#This Row],[67]],OFFSET(Dictionary!$A$3,MATCH(COLUMNS($AS$2:DG16),Dictionary!$A$4:$A$93,0),1,1,2),0)),Dictionary!$AD$3:$AE$3,0)),"")</f>
        <v>R</v>
      </c>
      <c r="DH17" s="61" t="str">
        <f ca="1">IFERROR(INDEX(OFFSET(Dictionary!$AC$3,MATCH(COLUMNS($AS$2:DH16),Dictionary!$AC$4:$AC$93,0),1,1,2),1,MATCH(INDEX(Dictionary!$B$3:$C$3,1,MATCH(Form_Responses[[#This Row],[68]],OFFSET(Dictionary!$A$3,MATCH(COLUMNS($AS$2:DH16),Dictionary!$A$4:$A$93,0),1,1,2),0)),Dictionary!$AD$3:$AE$3,0)),"")</f>
        <v>N</v>
      </c>
      <c r="DI17" s="61" t="str">
        <f ca="1">IFERROR(INDEX(OFFSET(Dictionary!$AC$3,MATCH(COLUMNS($AS$2:DI16),Dictionary!$AC$4:$AC$93,0),1,1,2),1,MATCH(INDEX(Dictionary!$B$3:$C$3,1,MATCH(Form_Responses[[#This Row],[69]],OFFSET(Dictionary!$A$3,MATCH(COLUMNS($AS$2:DI16),Dictionary!$A$4:$A$93,0),1,1,2),0)),Dictionary!$AD$3:$AE$3,0)),"")</f>
        <v>A</v>
      </c>
      <c r="DJ17" s="61" t="str">
        <f ca="1">IFERROR(INDEX(OFFSET(Dictionary!$AC$3,MATCH(COLUMNS($AS$2:DJ16),Dictionary!$AC$4:$AC$93,0),1,1,2),1,MATCH(INDEX(Dictionary!$B$3:$C$3,1,MATCH(Form_Responses[[#This Row],[70]],OFFSET(Dictionary!$A$3,MATCH(COLUMNS($AS$2:DJ16),Dictionary!$A$4:$A$93,0),1,1,2),0)),Dictionary!$AD$3:$AE$3,0)),"")</f>
        <v>P</v>
      </c>
      <c r="DK17" s="61" t="str">
        <f ca="1">IFERROR(INDEX(OFFSET(Dictionary!$AC$3,MATCH(COLUMNS($AS$2:DK16),Dictionary!$AC$4:$AC$93,0),1,1,2),1,MATCH(INDEX(Dictionary!$B$3:$C$3,1,MATCH(Form_Responses[[#This Row],[71]],OFFSET(Dictionary!$A$3,MATCH(COLUMNS($AS$2:DK16),Dictionary!$A$4:$A$93,0),1,1,2),0)),Dictionary!$AD$3:$AE$3,0)),"")</f>
        <v>I</v>
      </c>
      <c r="DL17" s="61" t="str">
        <f ca="1">IFERROR(INDEX(OFFSET(Dictionary!$AC$3,MATCH(COLUMNS($AS$2:DL16),Dictionary!$AC$4:$AC$93,0),1,1,2),1,MATCH(INDEX(Dictionary!$B$3:$C$3,1,MATCH(Form_Responses[[#This Row],[72]],OFFSET(Dictionary!$A$3,MATCH(COLUMNS($AS$2:DL16),Dictionary!$A$4:$A$93,0),1,1,2),0)),Dictionary!$AD$3:$AE$3,0)),"")</f>
        <v>T</v>
      </c>
      <c r="DM17" s="61" t="str">
        <f ca="1">IFERROR(INDEX(OFFSET(Dictionary!$AC$3,MATCH(COLUMNS($AS$2:DM16),Dictionary!$AC$4:$AC$93,0),1,1,2),1,MATCH(INDEX(Dictionary!$B$3:$C$3,1,MATCH(Form_Responses[[#This Row],[73]],OFFSET(Dictionary!$A$3,MATCH(COLUMNS($AS$2:DM16),Dictionary!$A$4:$A$93,0),1,1,2),0)),Dictionary!$AD$3:$AE$3,0)),"")</f>
        <v>I</v>
      </c>
      <c r="DN17" s="61" t="str">
        <f ca="1">IFERROR(INDEX(OFFSET(Dictionary!$AC$3,MATCH(COLUMNS($AS$2:DN16),Dictionary!$AC$4:$AC$93,0),1,1,2),1,MATCH(INDEX(Dictionary!$B$3:$C$3,1,MATCH(Form_Responses[[#This Row],[74]],OFFSET(Dictionary!$A$3,MATCH(COLUMNS($AS$2:DN16),Dictionary!$A$4:$A$93,0),1,1,2),0)),Dictionary!$AD$3:$AE$3,0)),"")</f>
        <v>T</v>
      </c>
      <c r="DO17" s="61" t="str">
        <f ca="1">IFERROR(INDEX(OFFSET(Dictionary!$AC$3,MATCH(COLUMNS($AS$2:DO16),Dictionary!$AC$4:$AC$93,0),1,1,2),1,MATCH(INDEX(Dictionary!$B$3:$C$3,1,MATCH(Form_Responses[[#This Row],[75]],OFFSET(Dictionary!$A$3,MATCH(COLUMNS($AS$2:DO16),Dictionary!$A$4:$A$93,0),1,1,2),0)),Dictionary!$AD$3:$AE$3,0)),"")</f>
        <v>V</v>
      </c>
      <c r="DP17" s="61" t="str">
        <f ca="1">IFERROR(INDEX(OFFSET(Dictionary!$AC$3,MATCH(COLUMNS($AS$2:DP16),Dictionary!$AC$4:$AC$93,0),1,1,2),1,MATCH(INDEX(Dictionary!$B$3:$C$3,1,MATCH(Form_Responses[[#This Row],[76]],OFFSET(Dictionary!$A$3,MATCH(COLUMNS($AS$2:DP16),Dictionary!$A$4:$A$93,0),1,1,2),0)),Dictionary!$AD$3:$AE$3,0)),"")</f>
        <v>D</v>
      </c>
      <c r="DQ17" s="61" t="str">
        <f ca="1">IFERROR(INDEX(OFFSET(Dictionary!$AC$3,MATCH(COLUMNS($AS$2:DQ16),Dictionary!$AC$4:$AC$93,0),1,1,2),1,MATCH(INDEX(Dictionary!$B$3:$C$3,1,MATCH(Form_Responses[[#This Row],[77]],OFFSET(Dictionary!$A$3,MATCH(COLUMNS($AS$2:DQ16),Dictionary!$A$4:$A$93,0),1,1,2),0)),Dictionary!$AD$3:$AE$3,0)),"")</f>
        <v>C</v>
      </c>
      <c r="DR17" s="61" t="str">
        <f ca="1">IFERROR(INDEX(OFFSET(Dictionary!$AC$3,MATCH(COLUMNS($AS$2:DR16),Dictionary!$AC$4:$AC$93,0),1,1,2),1,MATCH(INDEX(Dictionary!$B$3:$C$3,1,MATCH(Form_Responses[[#This Row],[78]],OFFSET(Dictionary!$A$3,MATCH(COLUMNS($AS$2:DR16),Dictionary!$A$4:$A$93,0),1,1,2),0)),Dictionary!$AD$3:$AE$3,0)),"")</f>
        <v>D</v>
      </c>
      <c r="DS17" s="61" t="str">
        <f ca="1">IFERROR(INDEX(OFFSET(Dictionary!$AC$3,MATCH(COLUMNS($AS$2:DS16),Dictionary!$AC$4:$AC$93,0),1,1,2),1,MATCH(INDEX(Dictionary!$B$3:$C$3,1,MATCH(Form_Responses[[#This Row],[79]],OFFSET(Dictionary!$A$3,MATCH(COLUMNS($AS$2:DS16),Dictionary!$A$4:$A$93,0),1,1,2),0)),Dictionary!$AD$3:$AE$3,0)),"")</f>
        <v>N</v>
      </c>
      <c r="DT17" s="61" t="str">
        <f ca="1">IFERROR(INDEX(OFFSET(Dictionary!$AC$3,MATCH(COLUMNS($AS$2:DT16),Dictionary!$AC$4:$AC$93,0),1,1,2),1,MATCH(INDEX(Dictionary!$B$3:$C$3,1,MATCH(Form_Responses[[#This Row],[80]],OFFSET(Dictionary!$A$3,MATCH(COLUMNS($AS$2:DT16),Dictionary!$A$4:$A$93,0),1,1,2),0)),Dictionary!$AD$3:$AE$3,0)),"")</f>
        <v>W</v>
      </c>
      <c r="DU17" s="61" t="str">
        <f ca="1">IFERROR(INDEX(OFFSET(Dictionary!$AC$3,MATCH(COLUMNS($AS$2:DU16),Dictionary!$AC$4:$AC$93,0),1,1,2),1,MATCH(INDEX(Dictionary!$B$3:$C$3,1,MATCH(Form_Responses[[#This Row],[81]],OFFSET(Dictionary!$A$3,MATCH(COLUMNS($AS$2:DU16),Dictionary!$A$4:$A$93,0),1,1,2),0)),Dictionary!$AD$3:$AE$3,0)),"")</f>
        <v>L</v>
      </c>
      <c r="DV17" s="61" t="str">
        <f ca="1">IFERROR(INDEX(OFFSET(Dictionary!$AC$3,MATCH(COLUMNS($AS$2:DV16),Dictionary!$AC$4:$AC$93,0),1,1,2),1,MATCH(INDEX(Dictionary!$B$3:$C$3,1,MATCH(Form_Responses[[#This Row],[82]],OFFSET(Dictionary!$A$3,MATCH(COLUMNS($AS$2:DV16),Dictionary!$A$4:$A$93,0),1,1,2),0)),Dictionary!$AD$3:$AE$3,0)),"")</f>
        <v>L</v>
      </c>
      <c r="DW17" s="61" t="str">
        <f ca="1">IFERROR(INDEX(OFFSET(Dictionary!$AC$3,MATCH(COLUMNS($AS$2:DW16),Dictionary!$AC$4:$AC$93,0),1,1,2),1,MATCH(INDEX(Dictionary!$B$3:$C$3,1,MATCH(Form_Responses[[#This Row],[83]],OFFSET(Dictionary!$A$3,MATCH(COLUMNS($AS$2:DW16),Dictionary!$A$4:$A$93,0),1,1,2),0)),Dictionary!$AD$3:$AE$3,0)),"")</f>
        <v>I</v>
      </c>
      <c r="DX17" s="61" t="str">
        <f ca="1">IFERROR(INDEX(OFFSET(Dictionary!$AC$3,MATCH(COLUMNS($AS$2:DX16),Dictionary!$AC$4:$AC$93,0),1,1,2),1,MATCH(INDEX(Dictionary!$B$3:$C$3,1,MATCH(Form_Responses[[#This Row],[84]],OFFSET(Dictionary!$A$3,MATCH(COLUMNS($AS$2:DX16),Dictionary!$A$4:$A$93,0),1,1,2),0)),Dictionary!$AD$3:$AE$3,0)),"")</f>
        <v>V</v>
      </c>
      <c r="DY17" s="61" t="str">
        <f ca="1">IFERROR(INDEX(OFFSET(Dictionary!$AC$3,MATCH(COLUMNS($AS$2:DY16),Dictionary!$AC$4:$AC$93,0),1,1,2),1,MATCH(INDEX(Dictionary!$B$3:$C$3,1,MATCH(Form_Responses[[#This Row],[85]],OFFSET(Dictionary!$A$3,MATCH(COLUMNS($AS$2:DY16),Dictionary!$A$4:$A$93,0),1,1,2),0)),Dictionary!$AD$3:$AE$3,0)),"")</f>
        <v>S</v>
      </c>
      <c r="DZ17" s="61" t="str">
        <f ca="1">IFERROR(INDEX(OFFSET(Dictionary!$AC$3,MATCH(COLUMNS($AS$2:DZ16),Dictionary!$AC$4:$AC$93,0),1,1,2),1,MATCH(INDEX(Dictionary!$B$3:$C$3,1,MATCH(Form_Responses[[#This Row],[86]],OFFSET(Dictionary!$A$3,MATCH(COLUMNS($AS$2:DZ16),Dictionary!$A$4:$A$93,0),1,1,2),0)),Dictionary!$AD$3:$AE$3,0)),"")</f>
        <v>S</v>
      </c>
      <c r="EA17" s="61" t="str">
        <f ca="1">IFERROR(INDEX(OFFSET(Dictionary!$AC$3,MATCH(COLUMNS($AS$2:EA16),Dictionary!$AC$4:$AC$93,0),1,1,2),1,MATCH(INDEX(Dictionary!$B$3:$C$3,1,MATCH(Form_Responses[[#This Row],[87]],OFFSET(Dictionary!$A$3,MATCH(COLUMNS($AS$2:EA16),Dictionary!$A$4:$A$93,0),1,1,2),0)),Dictionary!$AD$3:$AE$3,0)),"")</f>
        <v>D</v>
      </c>
      <c r="EB17" s="61" t="str">
        <f ca="1">IFERROR(INDEX(OFFSET(Dictionary!$AC$3,MATCH(COLUMNS($AS$2:EB16),Dictionary!$AC$4:$AC$93,0),1,1,2),1,MATCH(INDEX(Dictionary!$B$3:$C$3,1,MATCH(Form_Responses[[#This Row],[88]],OFFSET(Dictionary!$A$3,MATCH(COLUMNS($AS$2:EB16),Dictionary!$A$4:$A$93,0),1,1,2),0)),Dictionary!$AD$3:$AE$3,0)),"")</f>
        <v>C</v>
      </c>
      <c r="EC17" s="61" t="str">
        <f ca="1">IFERROR(INDEX(OFFSET(Dictionary!$AC$3,MATCH(COLUMNS($AS$2:EC16),Dictionary!$AC$4:$AC$93,0),1,1,2),1,MATCH(INDEX(Dictionary!$B$3:$C$3,1,MATCH(Form_Responses[[#This Row],[89]],OFFSET(Dictionary!$A$3,MATCH(COLUMNS($AS$2:EC16),Dictionary!$A$4:$A$93,0),1,1,2),0)),Dictionary!$AD$3:$AE$3,0)),"")</f>
        <v>C</v>
      </c>
      <c r="ED17" s="61" t="str">
        <f ca="1">IFERROR(INDEX(OFFSET(Dictionary!$AC$3,MATCH(COLUMNS($AS$2:ED16),Dictionary!$AC$4:$AC$93,0),1,1,2),1,MATCH(INDEX(Dictionary!$B$3:$C$3,1,MATCH(Form_Responses[[#This Row],[90]],OFFSET(Dictionary!$A$3,MATCH(COLUMNS($AS$2:ED16),Dictionary!$A$4:$A$93,0),1,1,2),0)),Dictionary!$AD$3:$AE$3,0)),"")</f>
        <v>N</v>
      </c>
    </row>
    <row r="18" spans="1:134" ht="240" x14ac:dyDescent="0.25">
      <c r="A18" s="164">
        <v>16</v>
      </c>
      <c r="B18" s="61" t="s">
        <v>901</v>
      </c>
      <c r="C18" s="61" t="s">
        <v>864</v>
      </c>
      <c r="D18" s="59" t="s">
        <v>794</v>
      </c>
      <c r="E18" s="59" cm="1">
        <f t="array" aca="1" ref="E18" ca="1">COUNTIF(OFFSET($AS$2,MATCH(Data_Base_Response[[#This Row],[Nama]:[Nama]],Data_Base_Response[[Nama]:[Nama]],0),0,1,90),Data_Base_Response[[#Headers],[A]])</f>
        <v>4</v>
      </c>
      <c r="F18" s="59" cm="1">
        <f t="array" aca="1" ref="F18" ca="1">COUNTIF(OFFSET($AS$2,MATCH(Data_Base_Response[[#This Row],[Nama]:[Nama]],Data_Base_Response[[Nama]:[Nama]],0),0,1,90),Data_Base_Response[[#Headers],[N]])</f>
        <v>6</v>
      </c>
      <c r="G18" s="59" cm="1">
        <f t="array" aca="1" ref="G18" ca="1">COUNTIF(OFFSET($AS$2,MATCH(Data_Base_Response[[#This Row],[Nama]:[Nama]],Data_Base_Response[[Nama]:[Nama]],0),0,1,90),Data_Base_Response[[#Headers],[G]])</f>
        <v>5</v>
      </c>
      <c r="H18" s="59" cm="1">
        <f t="array" aca="1" ref="H18" ca="1">COUNTIF(OFFSET($AS$2,MATCH(Data_Base_Response[[#This Row],[Nama]:[Nama]],Data_Base_Response[[Nama]:[Nama]],0),0,1,90),Data_Base_Response[[#Headers],[C]])</f>
        <v>4</v>
      </c>
      <c r="I18" s="59" cm="1">
        <f t="array" aca="1" ref="I18" ca="1">COUNTIF(OFFSET($AS$2,MATCH(Data_Base_Response[[#This Row],[Nama]:[Nama]],Data_Base_Response[[Nama]:[Nama]],0),0,1,90),Data_Base_Response[[#Headers],[D]])</f>
        <v>5</v>
      </c>
      <c r="J18" s="59" cm="1">
        <f t="array" aca="1" ref="J18" ca="1">COUNTIF(OFFSET($AS$2,MATCH(Data_Base_Response[[#This Row],[Nama]:[Nama]],Data_Base_Response[[Nama]:[Nama]],0),0,1,90),Data_Base_Response[[#Headers],[R]])</f>
        <v>2</v>
      </c>
      <c r="K18" s="59" cm="1">
        <f t="array" aca="1" ref="K18" ca="1">COUNTIF(OFFSET($AS$2,MATCH(Data_Base_Response[[#This Row],[Nama]:[Nama]],Data_Base_Response[[Nama]:[Nama]],0),0,1,90),Data_Base_Response[[#Headers],[T]])</f>
        <v>4</v>
      </c>
      <c r="L18" s="59" cm="1">
        <f t="array" aca="1" ref="L18" ca="1">COUNTIF(OFFSET($AS$2,MATCH(Data_Base_Response[[#This Row],[Nama]:[Nama]],Data_Base_Response[[Nama]:[Nama]],0),0,1,90),Data_Base_Response[[#Headers],[V]])</f>
        <v>6</v>
      </c>
      <c r="M18" s="59" cm="1">
        <f t="array" aca="1" ref="M18" ca="1">COUNTIF(OFFSET($AS$2,MATCH(Data_Base_Response[[#This Row],[Nama]:[Nama]],Data_Base_Response[[Nama]:[Nama]],0),0,1,90),Data_Base_Response[[#Headers],[W]])</f>
        <v>8</v>
      </c>
      <c r="N18" s="59" cm="1">
        <f t="array" aca="1" ref="N18" ca="1">COUNTIF(OFFSET($AS$2,MATCH(Data_Base_Response[[#This Row],[Nama]:[Nama]],Data_Base_Response[[Nama]:[Nama]],0),0,1,90),Data_Base_Response[[#Headers],[F]])</f>
        <v>4</v>
      </c>
      <c r="O18" s="59" cm="1">
        <f t="array" aca="1" ref="O18" ca="1">COUNTIF(OFFSET($AS$2,MATCH(Data_Base_Response[[#This Row],[Nama]:[Nama]],Data_Base_Response[[Nama]:[Nama]],0),0,1,90),Data_Base_Response[[#Headers],[L]])</f>
        <v>2</v>
      </c>
      <c r="P18" s="59" cm="1">
        <f t="array" aca="1" ref="P18" ca="1">COUNTIF(OFFSET($AS$2,MATCH(Data_Base_Response[[#This Row],[Nama]:[Nama]],Data_Base_Response[[Nama]:[Nama]],0),0,1,90),Data_Base_Response[[#Headers],[P]])</f>
        <v>3</v>
      </c>
      <c r="Q18" s="59" cm="1">
        <f t="array" aca="1" ref="Q18" ca="1">COUNTIF(OFFSET($AS$2,MATCH(Data_Base_Response[[#This Row],[Nama]:[Nama]],Data_Base_Response[[Nama]:[Nama]],0),0,1,90),Data_Base_Response[[#Headers],[I]])</f>
        <v>6</v>
      </c>
      <c r="R18" s="59" cm="1">
        <f t="array" aca="1" ref="R18" ca="1">COUNTIF(OFFSET($AS$2,MATCH(Data_Base_Response[[#This Row],[Nama]:[Nama]],Data_Base_Response[[Nama]:[Nama]],0),0,1,90),Data_Base_Response[[#Headers],[S]])</f>
        <v>8</v>
      </c>
      <c r="S18" s="59" cm="1">
        <f t="array" aca="1" ref="S18" ca="1">COUNTIF(OFFSET($AS$2,MATCH(Data_Base_Response[[#This Row],[Nama]:[Nama]],Data_Base_Response[[Nama]:[Nama]],0),0,1,90),Data_Base_Response[[#Headers],[B]])</f>
        <v>7</v>
      </c>
      <c r="T18" s="59" cm="1">
        <f t="array" aca="1" ref="T18" ca="1">COUNTIF(OFFSET($AS$2,MATCH(Data_Base_Response[[#This Row],[Nama]:[Nama]],Data_Base_Response[[Nama]:[Nama]],0),0,1,90),Data_Base_Response[[#Headers],[O]])</f>
        <v>2</v>
      </c>
      <c r="U18" s="59" cm="1">
        <f t="array" aca="1" ref="U18" ca="1">COUNTIF(OFFSET($AS$2,MATCH(Data_Base_Response[[#This Row],[Nama]:[Nama]],Data_Base_Response[[Nama]:[Nama]],0),0,1,90),Data_Base_Response[[#Headers],[X]])</f>
        <v>3</v>
      </c>
      <c r="V18" s="59" cm="1">
        <f t="array" aca="1" ref="V18" ca="1">COUNTIF(OFFSET($AS$2,MATCH(Data_Base_Response[[#This Row],[Nama]:[Nama]],Data_Base_Response[[Nama]:[Nama]],0),0,1,90),Data_Base_Response[[#Headers],[E]])</f>
        <v>3</v>
      </c>
      <c r="W18" s="59" cm="1">
        <f t="array" aca="1" ref="W18" ca="1">COUNTIF(OFFSET($AS$2,MATCH(Data_Base_Response[[#This Row],[Nama]:[Nama]],Data_Base_Response[[Nama]:[Nama]],0),0,1,90),Data_Base_Response[[#Headers],[K]])</f>
        <v>2</v>
      </c>
      <c r="X18" s="59" cm="1">
        <f t="array" aca="1" ref="X18" ca="1">COUNTIF(OFFSET($AS$2,MATCH(Data_Base_Response[[#This Row],[Nama]:[Nama]],Data_Base_Response[[Nama]:[Nama]],0),0,1,90),Data_Base_Response[[#Headers],[Z]])</f>
        <v>6</v>
      </c>
      <c r="Y18"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8"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8" s="60" t="str">
        <f ca="1">INDEX(OFFSET(Dictionary!$AJ$3,MATCH(I$2,Dictionary!$AG$4:$AG$84,0),0,COUNTIF(Dictionary!$AG$4:$AG$84,I$2),1),MATCH(Data_Base_Response[[#This Row],[D]],OFFSET(Dictionary!$AH$3,MATCH(I$2,Dictionary!$AG$4:$AG$84,0),0,COUNTIF(Dictionary!$AG$4:$AG$84,I$2),1),1))</f>
        <v xml:space="preserve">Tertarik untuk menangani sendiri detail   </v>
      </c>
      <c r="AD18"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8"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8"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8" s="60" t="str">
        <f ca="1">INDEX(OFFSET(Dictionary!$AJ$3,MATCH(N$2,Dictionary!$AG$4:$AG$84,0),0,COUNTIF(Dictionary!$AG$4:$AG$84,N$2),1),MATCH(Data_Base_Response[[#This Row],[F]],OFFSET(Dictionary!$AH$3,MATCH(N$2,Dictionary!$AG$4:$AG$84,0),0,COUNTIF(Dictionary!$AG$4:$AG$84,N$2),1),1))</f>
        <v xml:space="preserve">Loyal pada Perusahaan   </v>
      </c>
      <c r="AI18"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8"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8"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8"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8"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8"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8" s="61" t="str">
        <f ca="1">IFERROR(INDEX(OFFSET(Dictionary!$AC$3,MATCH(COLUMNS($AS$2:AS17),Dictionary!$AC$4:$AC$93,0),1,1,2),1,MATCH(INDEX(Dictionary!$B$3:$C$3,1,MATCH(Form_Responses[[#This Row],[1]],OFFSET(Dictionary!$A$3,MATCH(COLUMNS($AS$2:AS17),Dictionary!$A$4:$A$93,0),1,1,2),0)),Dictionary!$AD$3:$AE$3,0)),"")</f>
        <v>E</v>
      </c>
      <c r="AT18" s="61" t="str">
        <f ca="1">IFERROR(INDEX(OFFSET(Dictionary!$AC$3,MATCH(COLUMNS($AS$2:AT$2),Dictionary!$AC$4:$AC$93,0),1,1,2),1,MATCH(INDEX(Dictionary!$B$3:$C$3,1,MATCH(Form_Responses[[#This Row],[2]],OFFSET(Dictionary!$A$3,MATCH(COLUMNS($AS$2:AT17),Dictionary!$A$4:$A$93,0),1,1,2),0)),Dictionary!$AD$3:$AE$3,0)),"")</f>
        <v>N</v>
      </c>
      <c r="AU18" s="61" t="str">
        <f ca="1">IFERROR(INDEX(OFFSET(Dictionary!$AC$3,MATCH(COLUMNS($AS$2:AU17),Dictionary!$AC$4:$AC$93,0),1,1,2),1,MATCH(INDEX(Dictionary!$B$3:$C$3,1,MATCH(Form_Responses[[#This Row],[3]],OFFSET(Dictionary!$A$3,MATCH(COLUMNS($AS$2:AU17),Dictionary!$A$4:$A$93,0),1,1,2),0)),Dictionary!$AD$3:$AE$3,0)),"")</f>
        <v>A</v>
      </c>
      <c r="AV18" s="61" t="str">
        <f ca="1">IFERROR(INDEX(OFFSET(Dictionary!$AC$3,MATCH(COLUMNS($AS$2:AV17),Dictionary!$AC$4:$AC$93,0),1,1,2),1,MATCH(INDEX(Dictionary!$B$3:$C$3,1,MATCH(Form_Responses[[#This Row],[4]],OFFSET(Dictionary!$A$3,MATCH(COLUMNS($AS$2:AV17),Dictionary!$A$4:$A$93,0),1,1,2),0)),Dictionary!$AD$3:$AE$3,0)),"")</f>
        <v>P</v>
      </c>
      <c r="AW18" s="61" t="str">
        <f ca="1">IFERROR(INDEX(OFFSET(Dictionary!$AC$3,MATCH(COLUMNS($AS$2:AW17),Dictionary!$AC$4:$AC$93,0),1,1,2),1,MATCH(INDEX(Dictionary!$B$3:$C$3,1,MATCH(Form_Responses[[#This Row],[5]],OFFSET(Dictionary!$A$3,MATCH(COLUMNS($AS$2:AW17),Dictionary!$A$4:$A$93,0),1,1,2),0)),Dictionary!$AD$3:$AE$3,0)),"")</f>
        <v>B</v>
      </c>
      <c r="AX18" s="61" t="str">
        <f ca="1">IFERROR(INDEX(OFFSET(Dictionary!$AC$3,MATCH(COLUMNS($AS$2:AX17),Dictionary!$AC$4:$AC$93,0),1,1,2),1,MATCH(INDEX(Dictionary!$B$3:$C$3,1,MATCH(Form_Responses[[#This Row],[6]],OFFSET(Dictionary!$A$3,MATCH(COLUMNS($AS$2:AX17),Dictionary!$A$4:$A$93,0),1,1,2),0)),Dictionary!$AD$3:$AE$3,0)),"")</f>
        <v>B</v>
      </c>
      <c r="AY18" s="61" t="str">
        <f ca="1">IFERROR(INDEX(OFFSET(Dictionary!$AC$3,MATCH(COLUMNS($AS$2:AY17),Dictionary!$AC$4:$AC$93,0),1,1,2),1,MATCH(INDEX(Dictionary!$B$3:$C$3,1,MATCH(Form_Responses[[#This Row],[7]],OFFSET(Dictionary!$A$3,MATCH(COLUMNS($AS$2:AY17),Dictionary!$A$4:$A$93,0),1,1,2),0)),Dictionary!$AD$3:$AE$3,0)),"")</f>
        <v>Z</v>
      </c>
      <c r="AZ18" s="61" t="str">
        <f ca="1">IFERROR(INDEX(OFFSET(Dictionary!$AC$3,MATCH(COLUMNS($AS$2:AZ$2),Dictionary!$AC$4:$AC$93,0),1,1,2),1,MATCH(INDEX(Dictionary!$B$3:$C$3,1,MATCH(Form_Responses[[#This Row],[8]],OFFSET(Dictionary!$A$3,MATCH(COLUMNS($AS$2:AZ17),Dictionary!$A$4:$A$93,0),1,1,2),0)),Dictionary!$AD$3:$AE$3,0)),"")</f>
        <v>Z</v>
      </c>
      <c r="BA18" s="61" t="str">
        <f ca="1">IFERROR(INDEX(OFFSET(Dictionary!$AC$3,MATCH(COLUMNS($AS$2:BA17),Dictionary!$AC$4:$AC$93,0),1,1,2),1,MATCH(INDEX(Dictionary!$B$3:$C$3,1,MATCH(Form_Responses[[#This Row],[9]],OFFSET(Dictionary!$A$3,MATCH(COLUMNS($AS$2:BA17),Dictionary!$A$4:$A$93,0),1,1,2),0)),Dictionary!$AD$3:$AE$3,0)),"")</f>
        <v>F</v>
      </c>
      <c r="BB18" s="61" t="str">
        <f ca="1">IFERROR(INDEX(OFFSET(Dictionary!$AC$3,MATCH(COLUMNS($AS$2:BB17),Dictionary!$AC$4:$AC$93,0),1,1,2),1,MATCH(INDEX(Dictionary!$B$3:$C$3,1,MATCH(Form_Responses[[#This Row],[10]],OFFSET(Dictionary!$A$3,MATCH(COLUMNS($AS$2:BB17),Dictionary!$A$4:$A$93,0),1,1,2),0)),Dictionary!$AD$3:$AE$3,0)),"")</f>
        <v>W</v>
      </c>
      <c r="BC18" s="61" t="str">
        <f ca="1">IFERROR(INDEX(OFFSET(Dictionary!$AC$3,MATCH(COLUMNS($AS$2:BC17),Dictionary!$AC$4:$AC$93,0),1,1,2),1,MATCH(INDEX(Dictionary!$B$3:$C$3,1,MATCH(Form_Responses[[#This Row],[11]],OFFSET(Dictionary!$A$3,MATCH(COLUMNS($AS$2:BC17),Dictionary!$A$4:$A$93,0),1,1,2),0)),Dictionary!$AD$3:$AE$3,0)),"")</f>
        <v>G</v>
      </c>
      <c r="BD18" s="61" t="str">
        <f ca="1">IFERROR(INDEX(OFFSET(Dictionary!$AC$3,MATCH(COLUMNS($AS$2:BD17),Dictionary!$AC$4:$AC$93,0),1,1,2),1,MATCH(INDEX(Dictionary!$B$3:$C$3,1,MATCH(Form_Responses[[#This Row],[12]],OFFSET(Dictionary!$A$3,MATCH(COLUMNS($AS$2:BD17),Dictionary!$A$4:$A$93,0),1,1,2),0)),Dictionary!$AD$3:$AE$3,0)),"")</f>
        <v>E</v>
      </c>
      <c r="BE18" s="61" t="str">
        <f ca="1">IFERROR(INDEX(OFFSET(Dictionary!$AC$3,MATCH(COLUMNS($AS$2:BE17),Dictionary!$AC$4:$AC$93,0),1,1,2),1,MATCH(INDEX(Dictionary!$B$3:$C$3,1,MATCH(Form_Responses[[#This Row],[13]],OFFSET(Dictionary!$A$3,MATCH(COLUMNS($AS$2:BE17),Dictionary!$A$4:$A$93,0),1,1,2),0)),Dictionary!$AD$3:$AE$3,0)),"")</f>
        <v>N</v>
      </c>
      <c r="BF18" s="61" t="str">
        <f ca="1">IFERROR(INDEX(OFFSET(Dictionary!$AC$3,MATCH(COLUMNS($AS$2:BF17),Dictionary!$AC$4:$AC$93,0),1,1,2),1,MATCH(INDEX(Dictionary!$B$3:$C$3,1,MATCH(Form_Responses[[#This Row],[14]],OFFSET(Dictionary!$A$3,MATCH(COLUMNS($AS$2:BF17),Dictionary!$A$4:$A$93,0),1,1,2),0)),Dictionary!$AD$3:$AE$3,0)),"")</f>
        <v>X</v>
      </c>
      <c r="BG18" s="61" t="str">
        <f ca="1">IFERROR(INDEX(OFFSET(Dictionary!$AC$3,MATCH(COLUMNS($AS$2:BG17),Dictionary!$AC$4:$AC$93,0),1,1,2),1,MATCH(INDEX(Dictionary!$B$3:$C$3,1,MATCH(Form_Responses[[#This Row],[15]],OFFSET(Dictionary!$A$3,MATCH(COLUMNS($AS$2:BG17),Dictionary!$A$4:$A$93,0),1,1,2),0)),Dictionary!$AD$3:$AE$3,0)),"")</f>
        <v>P</v>
      </c>
      <c r="BH18" s="61" t="str">
        <f ca="1">IFERROR(INDEX(OFFSET(Dictionary!$AC$3,MATCH(COLUMNS($AS$2:BH17),Dictionary!$AC$4:$AC$93,0),1,1,2),1,MATCH(INDEX(Dictionary!$B$3:$C$3,1,MATCH(Form_Responses[[#This Row],[16]],OFFSET(Dictionary!$A$3,MATCH(COLUMNS($AS$2:BH17),Dictionary!$A$4:$A$93,0),1,1,2),0)),Dictionary!$AD$3:$AE$3,0)),"")</f>
        <v>X</v>
      </c>
      <c r="BI18" s="61" t="str">
        <f ca="1">IFERROR(INDEX(OFFSET(Dictionary!$AC$3,MATCH(COLUMNS($AS$2:BI17),Dictionary!$AC$4:$AC$93,0),1,1,2),1,MATCH(INDEX(Dictionary!$B$3:$C$3,1,MATCH(Form_Responses[[#This Row],[17]],OFFSET(Dictionary!$A$3,MATCH(COLUMNS($AS$2:BI17),Dictionary!$A$4:$A$93,0),1,1,2),0)),Dictionary!$AD$3:$AE$3,0)),"")</f>
        <v>B</v>
      </c>
      <c r="BJ18" s="61" t="str">
        <f ca="1">IFERROR(INDEX(OFFSET(Dictionary!$AC$3,MATCH(COLUMNS($AS$2:BJ17),Dictionary!$AC$4:$AC$93,0),1,1,2),1,MATCH(INDEX(Dictionary!$B$3:$C$3,1,MATCH(Form_Responses[[#This Row],[18]],OFFSET(Dictionary!$A$3,MATCH(COLUMNS($AS$2:BJ17),Dictionary!$A$4:$A$93,0),1,1,2),0)),Dictionary!$AD$3:$AE$3,0)),"")</f>
        <v>O</v>
      </c>
      <c r="BK18" s="61" t="str">
        <f ca="1">IFERROR(INDEX(OFFSET(Dictionary!$AC$3,MATCH(COLUMNS($AS$2:BK17),Dictionary!$AC$4:$AC$93,0),1,1,2),1,MATCH(INDEX(Dictionary!$B$3:$C$3,1,MATCH(Form_Responses[[#This Row],[19]],OFFSET(Dictionary!$A$3,MATCH(COLUMNS($AS$2:BK17),Dictionary!$A$4:$A$93,0),1,1,2),0)),Dictionary!$AD$3:$AE$3,0)),"")</f>
        <v>Z</v>
      </c>
      <c r="BL18" s="61" t="str">
        <f ca="1">IFERROR(INDEX(OFFSET(Dictionary!$AC$3,MATCH(COLUMNS($AS$2:BL17),Dictionary!$AC$4:$AC$93,0),1,1,2),1,MATCH(INDEX(Dictionary!$B$3:$C$3,1,MATCH(Form_Responses[[#This Row],[20]],OFFSET(Dictionary!$A$3,MATCH(COLUMNS($AS$2:BL17),Dictionary!$A$4:$A$93,0),1,1,2),0)),Dictionary!$AD$3:$AE$3,0)),"")</f>
        <v>W</v>
      </c>
      <c r="BM18" s="61" t="str">
        <f ca="1">IFERROR(INDEX(OFFSET(Dictionary!$AC$3,MATCH(COLUMNS($AS$2:BM17),Dictionary!$AC$4:$AC$93,0),1,1,2),1,MATCH(INDEX(Dictionary!$B$3:$C$3,1,MATCH(Form_Responses[[#This Row],[21]],OFFSET(Dictionary!$A$3,MATCH(COLUMNS($AS$2:BM17),Dictionary!$A$4:$A$93,0),1,1,2),0)),Dictionary!$AD$3:$AE$3,0)),"")</f>
        <v>G</v>
      </c>
      <c r="BN18" s="61" t="str">
        <f ca="1">IFERROR(INDEX(OFFSET(Dictionary!$AC$3,MATCH(COLUMNS($AS$2:BN17),Dictionary!$AC$4:$AC$93,0),1,1,2),1,MATCH(INDEX(Dictionary!$B$3:$C$3,1,MATCH(Form_Responses[[#This Row],[22]],OFFSET(Dictionary!$A$3,MATCH(COLUMNS($AS$2:BN17),Dictionary!$A$4:$A$93,0),1,1,2),0)),Dictionary!$AD$3:$AE$3,0)),"")</f>
        <v>C</v>
      </c>
      <c r="BO18" s="61" t="str">
        <f ca="1">IFERROR(INDEX(OFFSET(Dictionary!$AC$3,MATCH(COLUMNS($AS$2:BO17),Dictionary!$AC$4:$AC$93,0),1,1,2),1,MATCH(INDEX(Dictionary!$B$3:$C$3,1,MATCH(Form_Responses[[#This Row],[23]],OFFSET(Dictionary!$A$3,MATCH(COLUMNS($AS$2:BO17),Dictionary!$A$4:$A$93,0),1,1,2),0)),Dictionary!$AD$3:$AE$3,0)),"")</f>
        <v>I</v>
      </c>
      <c r="BP18" s="61" t="str">
        <f ca="1">IFERROR(INDEX(OFFSET(Dictionary!$AC$3,MATCH(COLUMNS($AS$2:BP17),Dictionary!$AC$4:$AC$93,0),1,1,2),1,MATCH(INDEX(Dictionary!$B$3:$C$3,1,MATCH(Form_Responses[[#This Row],[24]],OFFSET(Dictionary!$A$3,MATCH(COLUMNS($AS$2:BP17),Dictionary!$A$4:$A$93,0),1,1,2),0)),Dictionary!$AD$3:$AE$3,0)),"")</f>
        <v>X</v>
      </c>
      <c r="BQ18" s="61" t="str">
        <f ca="1">IFERROR(INDEX(OFFSET(Dictionary!$AC$3,MATCH(COLUMNS($AS$2:BQ17),Dictionary!$AC$4:$AC$93,0),1,1,2),1,MATCH(INDEX(Dictionary!$B$3:$C$3,1,MATCH(Form_Responses[[#This Row],[25]],OFFSET(Dictionary!$A$3,MATCH(COLUMNS($AS$2:BQ17),Dictionary!$A$4:$A$93,0),1,1,2),0)),Dictionary!$AD$3:$AE$3,0)),"")</f>
        <v>B</v>
      </c>
      <c r="BR18" s="61" t="str">
        <f ca="1">IFERROR(INDEX(OFFSET(Dictionary!$AC$3,MATCH(COLUMNS($AS$2:BR17),Dictionary!$AC$4:$AC$93,0),1,1,2),1,MATCH(INDEX(Dictionary!$B$3:$C$3,1,MATCH(Form_Responses[[#This Row],[26]],OFFSET(Dictionary!$A$3,MATCH(COLUMNS($AS$2:BR17),Dictionary!$A$4:$A$93,0),1,1,2),0)),Dictionary!$AD$3:$AE$3,0)),"")</f>
        <v>O</v>
      </c>
      <c r="BS18" s="61" t="str">
        <f ca="1">IFERROR(INDEX(OFFSET(Dictionary!$AC$3,MATCH(COLUMNS($AS$2:BS17),Dictionary!$AC$4:$AC$93,0),1,1,2),1,MATCH(INDEX(Dictionary!$B$3:$C$3,1,MATCH(Form_Responses[[#This Row],[27]],OFFSET(Dictionary!$A$3,MATCH(COLUMNS($AS$2:BS17),Dictionary!$A$4:$A$93,0),1,1,2),0)),Dictionary!$AD$3:$AE$3,0)),"")</f>
        <v>Z</v>
      </c>
      <c r="BT18" s="61" t="str">
        <f ca="1">IFERROR(INDEX(OFFSET(Dictionary!$AC$3,MATCH(COLUMNS($AS$2:BT17),Dictionary!$AC$4:$AC$93,0),1,1,2),1,MATCH(INDEX(Dictionary!$B$3:$C$3,1,MATCH(Form_Responses[[#This Row],[28]],OFFSET(Dictionary!$A$3,MATCH(COLUMNS($AS$2:BT17),Dictionary!$A$4:$A$93,0),1,1,2),0)),Dictionary!$AD$3:$AE$3,0)),"")</f>
        <v>B</v>
      </c>
      <c r="BU18" s="61" t="str">
        <f ca="1">IFERROR(INDEX(OFFSET(Dictionary!$AC$3,MATCH(COLUMNS($AS$2:BU17),Dictionary!$AC$4:$AC$93,0),1,1,2),1,MATCH(INDEX(Dictionary!$B$3:$C$3,1,MATCH(Form_Responses[[#This Row],[29]],OFFSET(Dictionary!$A$3,MATCH(COLUMNS($AS$2:BU17),Dictionary!$A$4:$A$93,0),1,1,2),0)),Dictionary!$AD$3:$AE$3,0)),"")</f>
        <v>F</v>
      </c>
      <c r="BV18" s="61" t="str">
        <f ca="1">IFERROR(INDEX(OFFSET(Dictionary!$AC$3,MATCH(COLUMNS($AS$2:BV17),Dictionary!$AC$4:$AC$93,0),1,1,2),1,MATCH(INDEX(Dictionary!$B$3:$C$3,1,MATCH(Form_Responses[[#This Row],[30]],OFFSET(Dictionary!$A$3,MATCH(COLUMNS($AS$2:BV17),Dictionary!$A$4:$A$93,0),1,1,2),0)),Dictionary!$AD$3:$AE$3,0)),"")</f>
        <v>W</v>
      </c>
      <c r="BW18" s="61" t="str">
        <f ca="1">IFERROR(INDEX(OFFSET(Dictionary!$AC$3,MATCH(COLUMNS($AS$2:BW17),Dictionary!$AC$4:$AC$93,0),1,1,2),1,MATCH(INDEX(Dictionary!$B$3:$C$3,1,MATCH(Form_Responses[[#This Row],[31]],OFFSET(Dictionary!$A$3,MATCH(COLUMNS($AS$2:BW17),Dictionary!$A$4:$A$93,0),1,1,2),0)),Dictionary!$AD$3:$AE$3,0)),"")</f>
        <v>G</v>
      </c>
      <c r="BX18" s="61" t="str">
        <f ca="1">IFERROR(INDEX(OFFSET(Dictionary!$AC$3,MATCH(COLUMNS($AS$2:BX17),Dictionary!$AC$4:$AC$93,0),1,1,2),1,MATCH(INDEX(Dictionary!$B$3:$C$3,1,MATCH(Form_Responses[[#This Row],[32]],OFFSET(Dictionary!$A$3,MATCH(COLUMNS($AS$2:BX17),Dictionary!$A$4:$A$93,0),1,1,2),0)),Dictionary!$AD$3:$AE$3,0)),"")</f>
        <v>D</v>
      </c>
      <c r="BY18" s="61" t="str">
        <f ca="1">IFERROR(INDEX(OFFSET(Dictionary!$AC$3,MATCH(COLUMNS($AS$2:BY17),Dictionary!$AC$4:$AC$93,0),1,1,2),1,MATCH(INDEX(Dictionary!$B$3:$C$3,1,MATCH(Form_Responses[[#This Row],[33]],OFFSET(Dictionary!$A$3,MATCH(COLUMNS($AS$2:BY17),Dictionary!$A$4:$A$93,0),1,1,2),0)),Dictionary!$AD$3:$AE$3,0)),"")</f>
        <v>I</v>
      </c>
      <c r="BZ18" s="61" t="str">
        <f ca="1">IFERROR(INDEX(OFFSET(Dictionary!$AC$3,MATCH(COLUMNS($AS$2:BZ17),Dictionary!$AC$4:$AC$93,0),1,1,2),1,MATCH(INDEX(Dictionary!$B$3:$C$3,1,MATCH(Form_Responses[[#This Row],[34]],OFFSET(Dictionary!$A$3,MATCH(COLUMNS($AS$2:BZ17),Dictionary!$A$4:$A$93,0),1,1,2),0)),Dictionary!$AD$3:$AE$3,0)),"")</f>
        <v>T</v>
      </c>
      <c r="CA18" s="61" t="str">
        <f ca="1">IFERROR(INDEX(OFFSET(Dictionary!$AC$3,MATCH(COLUMNS($AS$2:CA17),Dictionary!$AC$4:$AC$93,0),1,1,2),1,MATCH(INDEX(Dictionary!$B$3:$C$3,1,MATCH(Form_Responses[[#This Row],[35]],OFFSET(Dictionary!$A$3,MATCH(COLUMNS($AS$2:CA17),Dictionary!$A$4:$A$93,0),1,1,2),0)),Dictionary!$AD$3:$AE$3,0)),"")</f>
        <v>B</v>
      </c>
      <c r="CB18" s="61" t="str">
        <f ca="1">IFERROR(INDEX(OFFSET(Dictionary!$AC$3,MATCH(COLUMNS($AS$2:CB17),Dictionary!$AC$4:$AC$93,0),1,1,2),1,MATCH(INDEX(Dictionary!$B$3:$C$3,1,MATCH(Form_Responses[[#This Row],[36]],OFFSET(Dictionary!$A$3,MATCH(COLUMNS($AS$2:CB17),Dictionary!$A$4:$A$93,0),1,1,2),0)),Dictionary!$AD$3:$AE$3,0)),"")</f>
        <v>A</v>
      </c>
      <c r="CC18" s="61" t="str">
        <f ca="1">IFERROR(INDEX(OFFSET(Dictionary!$AC$3,MATCH(COLUMNS($AS$2:CC17),Dictionary!$AC$4:$AC$93,0),1,1,2),1,MATCH(INDEX(Dictionary!$B$3:$C$3,1,MATCH(Form_Responses[[#This Row],[37]],OFFSET(Dictionary!$A$3,MATCH(COLUMNS($AS$2:CC17),Dictionary!$A$4:$A$93,0),1,1,2),0)),Dictionary!$AD$3:$AE$3,0)),"")</f>
        <v>P</v>
      </c>
      <c r="CD18" s="61" t="str">
        <f ca="1">IFERROR(INDEX(OFFSET(Dictionary!$AC$3,MATCH(COLUMNS($AS$2:CD17),Dictionary!$AC$4:$AC$93,0),1,1,2),1,MATCH(INDEX(Dictionary!$B$3:$C$3,1,MATCH(Form_Responses[[#This Row],[38]],OFFSET(Dictionary!$A$3,MATCH(COLUMNS($AS$2:CD17),Dictionary!$A$4:$A$93,0),1,1,2),0)),Dictionary!$AD$3:$AE$3,0)),"")</f>
        <v>K</v>
      </c>
      <c r="CE18" s="61" t="str">
        <f ca="1">IFERROR(INDEX(OFFSET(Dictionary!$AC$3,MATCH(COLUMNS($AS$2:CE17),Dictionary!$AC$4:$AC$93,0),1,1,2),1,MATCH(INDEX(Dictionary!$B$3:$C$3,1,MATCH(Form_Responses[[#This Row],[39]],OFFSET(Dictionary!$A$3,MATCH(COLUMNS($AS$2:CE17),Dictionary!$A$4:$A$93,0),1,1,2),0)),Dictionary!$AD$3:$AE$3,0)),"")</f>
        <v>B</v>
      </c>
      <c r="CF18" s="61" t="str">
        <f ca="1">IFERROR(INDEX(OFFSET(Dictionary!$AC$3,MATCH(COLUMNS($AS$2:CF17),Dictionary!$AC$4:$AC$93,0),1,1,2),1,MATCH(INDEX(Dictionary!$B$3:$C$3,1,MATCH(Form_Responses[[#This Row],[40]],OFFSET(Dictionary!$A$3,MATCH(COLUMNS($AS$2:CF17),Dictionary!$A$4:$A$93,0),1,1,2),0)),Dictionary!$AD$3:$AE$3,0)),"")</f>
        <v>W</v>
      </c>
      <c r="CG18" s="61" t="str">
        <f ca="1">IFERROR(INDEX(OFFSET(Dictionary!$AC$3,MATCH(COLUMNS($AS$2:CG17),Dictionary!$AC$4:$AC$93,0),1,1,2),1,MATCH(INDEX(Dictionary!$B$3:$C$3,1,MATCH(Form_Responses[[#This Row],[41]],OFFSET(Dictionary!$A$3,MATCH(COLUMNS($AS$2:CG17),Dictionary!$A$4:$A$93,0),1,1,2),0)),Dictionary!$AD$3:$AE$3,0)),"")</f>
        <v>S</v>
      </c>
      <c r="CH18" s="61" t="str">
        <f ca="1">IFERROR(INDEX(OFFSET(Dictionary!$AC$3,MATCH(COLUMNS($AS$2:CH17),Dictionary!$AC$4:$AC$93,0),1,1,2),1,MATCH(INDEX(Dictionary!$B$3:$C$3,1,MATCH(Form_Responses[[#This Row],[42]],OFFSET(Dictionary!$A$3,MATCH(COLUMNS($AS$2:CH17),Dictionary!$A$4:$A$93,0),1,1,2),0)),Dictionary!$AD$3:$AE$3,0)),"")</f>
        <v>L</v>
      </c>
      <c r="CI18" s="61" t="str">
        <f ca="1">IFERROR(INDEX(OFFSET(Dictionary!$AC$3,MATCH(COLUMNS($AS$2:CI17),Dictionary!$AC$4:$AC$93,0),1,1,2),1,MATCH(INDEX(Dictionary!$B$3:$C$3,1,MATCH(Form_Responses[[#This Row],[43]],OFFSET(Dictionary!$A$3,MATCH(COLUMNS($AS$2:CI17),Dictionary!$A$4:$A$93,0),1,1,2),0)),Dictionary!$AD$3:$AE$3,0)),"")</f>
        <v>I</v>
      </c>
      <c r="CJ18" s="61" t="str">
        <f ca="1">IFERROR(INDEX(OFFSET(Dictionary!$AC$3,MATCH(COLUMNS($AS$2:CJ17),Dictionary!$AC$4:$AC$93,0),1,1,2),1,MATCH(INDEX(Dictionary!$B$3:$C$3,1,MATCH(Form_Responses[[#This Row],[44]],OFFSET(Dictionary!$A$3,MATCH(COLUMNS($AS$2:CJ17),Dictionary!$A$4:$A$93,0),1,1,2),0)),Dictionary!$AD$3:$AE$3,0)),"")</f>
        <v>C</v>
      </c>
      <c r="CK18" s="61" t="str">
        <f ca="1">IFERROR(INDEX(OFFSET(Dictionary!$AC$3,MATCH(COLUMNS($AS$2:CK17),Dictionary!$AC$4:$AC$93,0),1,1,2),1,MATCH(INDEX(Dictionary!$B$3:$C$3,1,MATCH(Form_Responses[[#This Row],[45]],OFFSET(Dictionary!$A$3,MATCH(COLUMNS($AS$2:CK17),Dictionary!$A$4:$A$93,0),1,1,2),0)),Dictionary!$AD$3:$AE$3,0)),"")</f>
        <v>V</v>
      </c>
      <c r="CL18" s="61" t="str">
        <f ca="1">IFERROR(INDEX(OFFSET(Dictionary!$AC$3,MATCH(COLUMNS($AS$2:CL17),Dictionary!$AC$4:$AC$93,0),1,1,2),1,MATCH(INDEX(Dictionary!$B$3:$C$3,1,MATCH(Form_Responses[[#This Row],[46]],OFFSET(Dictionary!$A$3,MATCH(COLUMNS($AS$2:CL17),Dictionary!$A$4:$A$93,0),1,1,2),0)),Dictionary!$AD$3:$AE$3,0)),"")</f>
        <v>N</v>
      </c>
      <c r="CM18" s="61" t="str">
        <f ca="1">IFERROR(INDEX(OFFSET(Dictionary!$AC$3,MATCH(COLUMNS($AS$2:CM17),Dictionary!$AC$4:$AC$93,0),1,1,2),1,MATCH(INDEX(Dictionary!$B$3:$C$3,1,MATCH(Form_Responses[[#This Row],[47]],OFFSET(Dictionary!$A$3,MATCH(COLUMNS($AS$2:CM17),Dictionary!$A$4:$A$93,0),1,1,2),0)),Dictionary!$AD$3:$AE$3,0)),"")</f>
        <v>Z</v>
      </c>
      <c r="CN18" s="61" t="str">
        <f ca="1">IFERROR(INDEX(OFFSET(Dictionary!$AC$3,MATCH(COLUMNS($AS$2:CN17),Dictionary!$AC$4:$AC$93,0),1,1,2),1,MATCH(INDEX(Dictionary!$B$3:$C$3,1,MATCH(Form_Responses[[#This Row],[48]],OFFSET(Dictionary!$A$3,MATCH(COLUMNS($AS$2:CN17),Dictionary!$A$4:$A$93,0),1,1,2),0)),Dictionary!$AD$3:$AE$3,0)),"")</f>
        <v>K</v>
      </c>
      <c r="CO18" s="61" t="str">
        <f ca="1">IFERROR(INDEX(OFFSET(Dictionary!$AC$3,MATCH(COLUMNS($AS$2:CO17),Dictionary!$AC$4:$AC$93,0),1,1,2),1,MATCH(INDEX(Dictionary!$B$3:$C$3,1,MATCH(Form_Responses[[#This Row],[49]],OFFSET(Dictionary!$A$3,MATCH(COLUMNS($AS$2:CO17),Dictionary!$A$4:$A$93,0),1,1,2),0)),Dictionary!$AD$3:$AE$3,0)),"")</f>
        <v>F</v>
      </c>
      <c r="CP18" s="61" t="str">
        <f ca="1">IFERROR(INDEX(OFFSET(Dictionary!$AC$3,MATCH(COLUMNS($AS$2:CP17),Dictionary!$AC$4:$AC$93,0),1,1,2),1,MATCH(INDEX(Dictionary!$B$3:$C$3,1,MATCH(Form_Responses[[#This Row],[50]],OFFSET(Dictionary!$A$3,MATCH(COLUMNS($AS$2:CP17),Dictionary!$A$4:$A$93,0),1,1,2),0)),Dictionary!$AD$3:$AE$3,0)),"")</f>
        <v>W</v>
      </c>
      <c r="CQ18" s="61" t="str">
        <f ca="1">IFERROR(INDEX(OFFSET(Dictionary!$AC$3,MATCH(COLUMNS($AS$2:CQ17),Dictionary!$AC$4:$AC$93,0),1,1,2),1,MATCH(INDEX(Dictionary!$B$3:$C$3,1,MATCH(Form_Responses[[#This Row],[51]],OFFSET(Dictionary!$A$3,MATCH(COLUMNS($AS$2:CQ17),Dictionary!$A$4:$A$93,0),1,1,2),0)),Dictionary!$AD$3:$AE$3,0)),"")</f>
        <v>V</v>
      </c>
      <c r="CR18" s="61" t="str">
        <f ca="1">IFERROR(INDEX(OFFSET(Dictionary!$AC$3,MATCH(COLUMNS($AS$2:CR17),Dictionary!$AC$4:$AC$93,0),1,1,2),1,MATCH(INDEX(Dictionary!$B$3:$C$3,1,MATCH(Form_Responses[[#This Row],[52]],OFFSET(Dictionary!$A$3,MATCH(COLUMNS($AS$2:CR17),Dictionary!$A$4:$A$93,0),1,1,2),0)),Dictionary!$AD$3:$AE$3,0)),"")</f>
        <v>S</v>
      </c>
      <c r="CS18" s="61" t="str">
        <f ca="1">IFERROR(INDEX(OFFSET(Dictionary!$AC$3,MATCH(COLUMNS($AS$2:CS17),Dictionary!$AC$4:$AC$93,0),1,1,2),1,MATCH(INDEX(Dictionary!$B$3:$C$3,1,MATCH(Form_Responses[[#This Row],[53]],OFFSET(Dictionary!$A$3,MATCH(COLUMNS($AS$2:CS17),Dictionary!$A$4:$A$93,0),1,1,2),0)),Dictionary!$AD$3:$AE$3,0)),"")</f>
        <v>I</v>
      </c>
      <c r="CT18" s="61" t="str">
        <f ca="1">IFERROR(INDEX(OFFSET(Dictionary!$AC$3,MATCH(COLUMNS($AS$2:CT17),Dictionary!$AC$4:$AC$93,0),1,1,2),1,MATCH(INDEX(Dictionary!$B$3:$C$3,1,MATCH(Form_Responses[[#This Row],[54]],OFFSET(Dictionary!$A$3,MATCH(COLUMNS($AS$2:CT17),Dictionary!$A$4:$A$93,0),1,1,2),0)),Dictionary!$AD$3:$AE$3,0)),"")</f>
        <v>D</v>
      </c>
      <c r="CU18" s="61" t="str">
        <f ca="1">IFERROR(INDEX(OFFSET(Dictionary!$AC$3,MATCH(COLUMNS($AS$2:CU17),Dictionary!$AC$4:$AC$93,0),1,1,2),1,MATCH(INDEX(Dictionary!$B$3:$C$3,1,MATCH(Form_Responses[[#This Row],[55]],OFFSET(Dictionary!$A$3,MATCH(COLUMNS($AS$2:CU17),Dictionary!$A$4:$A$93,0),1,1,2),0)),Dictionary!$AD$3:$AE$3,0)),"")</f>
        <v>V</v>
      </c>
      <c r="CV18" s="61" t="str">
        <f ca="1">IFERROR(INDEX(OFFSET(Dictionary!$AC$3,MATCH(COLUMNS($AS$2:CV17),Dictionary!$AC$4:$AC$93,0),1,1,2),1,MATCH(INDEX(Dictionary!$B$3:$C$3,1,MATCH(Form_Responses[[#This Row],[56]],OFFSET(Dictionary!$A$3,MATCH(COLUMNS($AS$2:CV17),Dictionary!$A$4:$A$93,0),1,1,2),0)),Dictionary!$AD$3:$AE$3,0)),"")</f>
        <v>S</v>
      </c>
      <c r="CW18" s="61" t="str">
        <f ca="1">IFERROR(INDEX(OFFSET(Dictionary!$AC$3,MATCH(COLUMNS($AS$2:CW17),Dictionary!$AC$4:$AC$93,0),1,1,2),1,MATCH(INDEX(Dictionary!$B$3:$C$3,1,MATCH(Form_Responses[[#This Row],[57]],OFFSET(Dictionary!$A$3,MATCH(COLUMNS($AS$2:CW17),Dictionary!$A$4:$A$93,0),1,1,2),0)),Dictionary!$AD$3:$AE$3,0)),"")</f>
        <v>Z</v>
      </c>
      <c r="CX18" s="61" t="str">
        <f ca="1">IFERROR(INDEX(OFFSET(Dictionary!$AC$3,MATCH(COLUMNS($AS$2:CX17),Dictionary!$AC$4:$AC$93,0),1,1,2),1,MATCH(INDEX(Dictionary!$B$3:$C$3,1,MATCH(Form_Responses[[#This Row],[58]],OFFSET(Dictionary!$A$3,MATCH(COLUMNS($AS$2:CX17),Dictionary!$A$4:$A$93,0),1,1,2),0)),Dictionary!$AD$3:$AE$3,0)),"")</f>
        <v>A</v>
      </c>
      <c r="CY18" s="61" t="str">
        <f ca="1">IFERROR(INDEX(OFFSET(Dictionary!$AC$3,MATCH(COLUMNS($AS$2:CY17),Dictionary!$AC$4:$AC$93,0),1,1,2),1,MATCH(INDEX(Dictionary!$B$3:$C$3,1,MATCH(Form_Responses[[#This Row],[59]],OFFSET(Dictionary!$A$3,MATCH(COLUMNS($AS$2:CY17),Dictionary!$A$4:$A$93,0),1,1,2),0)),Dictionary!$AD$3:$AE$3,0)),"")</f>
        <v>F</v>
      </c>
      <c r="CZ18" s="61" t="str">
        <f ca="1">IFERROR(INDEX(OFFSET(Dictionary!$AC$3,MATCH(COLUMNS($AS$2:CZ17),Dictionary!$AC$4:$AC$93,0),1,1,2),1,MATCH(INDEX(Dictionary!$B$3:$C$3,1,MATCH(Form_Responses[[#This Row],[60]],OFFSET(Dictionary!$A$3,MATCH(COLUMNS($AS$2:CZ17),Dictionary!$A$4:$A$93,0),1,1,2),0)),Dictionary!$AD$3:$AE$3,0)),"")</f>
        <v>W</v>
      </c>
      <c r="DA18" s="61" t="str">
        <f ca="1">IFERROR(INDEX(OFFSET(Dictionary!$AC$3,MATCH(COLUMNS($AS$2:DA17),Dictionary!$AC$4:$AC$93,0),1,1,2),1,MATCH(INDEX(Dictionary!$B$3:$C$3,1,MATCH(Form_Responses[[#This Row],[61]],OFFSET(Dictionary!$A$3,MATCH(COLUMNS($AS$2:DA17),Dictionary!$A$4:$A$93,0),1,1,2),0)),Dictionary!$AD$3:$AE$3,0)),"")</f>
        <v>T</v>
      </c>
      <c r="DB18" s="61" t="str">
        <f ca="1">IFERROR(INDEX(OFFSET(Dictionary!$AC$3,MATCH(COLUMNS($AS$2:DB17),Dictionary!$AC$4:$AC$93,0),1,1,2),1,MATCH(INDEX(Dictionary!$B$3:$C$3,1,MATCH(Form_Responses[[#This Row],[62]],OFFSET(Dictionary!$A$3,MATCH(COLUMNS($AS$2:DB17),Dictionary!$A$4:$A$93,0),1,1,2),0)),Dictionary!$AD$3:$AE$3,0)),"")</f>
        <v>V</v>
      </c>
      <c r="DC18" s="61" t="str">
        <f ca="1">IFERROR(INDEX(OFFSET(Dictionary!$AC$3,MATCH(COLUMNS($AS$2:DC17),Dictionary!$AC$4:$AC$93,0),1,1,2),1,MATCH(INDEX(Dictionary!$B$3:$C$3,1,MATCH(Form_Responses[[#This Row],[63]],OFFSET(Dictionary!$A$3,MATCH(COLUMNS($AS$2:DC17),Dictionary!$A$4:$A$93,0),1,1,2),0)),Dictionary!$AD$3:$AE$3,0)),"")</f>
        <v>I</v>
      </c>
      <c r="DD18" s="61" t="str">
        <f ca="1">IFERROR(INDEX(OFFSET(Dictionary!$AC$3,MATCH(COLUMNS($AS$2:DD17),Dictionary!$AC$4:$AC$93,0),1,1,2),1,MATCH(INDEX(Dictionary!$B$3:$C$3,1,MATCH(Form_Responses[[#This Row],[64]],OFFSET(Dictionary!$A$3,MATCH(COLUMNS($AS$2:DD17),Dictionary!$A$4:$A$93,0),1,1,2),0)),Dictionary!$AD$3:$AE$3,0)),"")</f>
        <v>T</v>
      </c>
      <c r="DE18" s="61" t="str">
        <f ca="1">IFERROR(INDEX(OFFSET(Dictionary!$AC$3,MATCH(COLUMNS($AS$2:DE17),Dictionary!$AC$4:$AC$93,0),1,1,2),1,MATCH(INDEX(Dictionary!$B$3:$C$3,1,MATCH(Form_Responses[[#This Row],[65]],OFFSET(Dictionary!$A$3,MATCH(COLUMNS($AS$2:DE17),Dictionary!$A$4:$A$93,0),1,1,2),0)),Dictionary!$AD$3:$AE$3,0)),"")</f>
        <v>D</v>
      </c>
      <c r="DF18" s="61" t="str">
        <f ca="1">IFERROR(INDEX(OFFSET(Dictionary!$AC$3,MATCH(COLUMNS($AS$2:DF17),Dictionary!$AC$4:$AC$93,0),1,1,2),1,MATCH(INDEX(Dictionary!$B$3:$C$3,1,MATCH(Form_Responses[[#This Row],[66]],OFFSET(Dictionary!$A$3,MATCH(COLUMNS($AS$2:DF17),Dictionary!$A$4:$A$93,0),1,1,2),0)),Dictionary!$AD$3:$AE$3,0)),"")</f>
        <v>S</v>
      </c>
      <c r="DG18" s="61" t="str">
        <f ca="1">IFERROR(INDEX(OFFSET(Dictionary!$AC$3,MATCH(COLUMNS($AS$2:DG17),Dictionary!$AC$4:$AC$93,0),1,1,2),1,MATCH(INDEX(Dictionary!$B$3:$C$3,1,MATCH(Form_Responses[[#This Row],[67]],OFFSET(Dictionary!$A$3,MATCH(COLUMNS($AS$2:DG17),Dictionary!$A$4:$A$93,0),1,1,2),0)),Dictionary!$AD$3:$AE$3,0)),"")</f>
        <v>R</v>
      </c>
      <c r="DH18" s="61" t="str">
        <f ca="1">IFERROR(INDEX(OFFSET(Dictionary!$AC$3,MATCH(COLUMNS($AS$2:DH17),Dictionary!$AC$4:$AC$93,0),1,1,2),1,MATCH(INDEX(Dictionary!$B$3:$C$3,1,MATCH(Form_Responses[[#This Row],[68]],OFFSET(Dictionary!$A$3,MATCH(COLUMNS($AS$2:DH17),Dictionary!$A$4:$A$93,0),1,1,2),0)),Dictionary!$AD$3:$AE$3,0)),"")</f>
        <v>N</v>
      </c>
      <c r="DI18" s="61" t="str">
        <f ca="1">IFERROR(INDEX(OFFSET(Dictionary!$AC$3,MATCH(COLUMNS($AS$2:DI17),Dictionary!$AC$4:$AC$93,0),1,1,2),1,MATCH(INDEX(Dictionary!$B$3:$C$3,1,MATCH(Form_Responses[[#This Row],[69]],OFFSET(Dictionary!$A$3,MATCH(COLUMNS($AS$2:DI17),Dictionary!$A$4:$A$93,0),1,1,2),0)),Dictionary!$AD$3:$AE$3,0)),"")</f>
        <v>A</v>
      </c>
      <c r="DJ18" s="61" t="str">
        <f ca="1">IFERROR(INDEX(OFFSET(Dictionary!$AC$3,MATCH(COLUMNS($AS$2:DJ17),Dictionary!$AC$4:$AC$93,0),1,1,2),1,MATCH(INDEX(Dictionary!$B$3:$C$3,1,MATCH(Form_Responses[[#This Row],[70]],OFFSET(Dictionary!$A$3,MATCH(COLUMNS($AS$2:DJ17),Dictionary!$A$4:$A$93,0),1,1,2),0)),Dictionary!$AD$3:$AE$3,0)),"")</f>
        <v>W</v>
      </c>
      <c r="DK18" s="61" t="str">
        <f ca="1">IFERROR(INDEX(OFFSET(Dictionary!$AC$3,MATCH(COLUMNS($AS$2:DK17),Dictionary!$AC$4:$AC$93,0),1,1,2),1,MATCH(INDEX(Dictionary!$B$3:$C$3,1,MATCH(Form_Responses[[#This Row],[71]],OFFSET(Dictionary!$A$3,MATCH(COLUMNS($AS$2:DK17),Dictionary!$A$4:$A$93,0),1,1,2),0)),Dictionary!$AD$3:$AE$3,0)),"")</f>
        <v>G</v>
      </c>
      <c r="DL18" s="61" t="str">
        <f ca="1">IFERROR(INDEX(OFFSET(Dictionary!$AC$3,MATCH(COLUMNS($AS$2:DL17),Dictionary!$AC$4:$AC$93,0),1,1,2),1,MATCH(INDEX(Dictionary!$B$3:$C$3,1,MATCH(Form_Responses[[#This Row],[72]],OFFSET(Dictionary!$A$3,MATCH(COLUMNS($AS$2:DL17),Dictionary!$A$4:$A$93,0),1,1,2),0)),Dictionary!$AD$3:$AE$3,0)),"")</f>
        <v>T</v>
      </c>
      <c r="DM18" s="61" t="str">
        <f ca="1">IFERROR(INDEX(OFFSET(Dictionary!$AC$3,MATCH(COLUMNS($AS$2:DM17),Dictionary!$AC$4:$AC$93,0),1,1,2),1,MATCH(INDEX(Dictionary!$B$3:$C$3,1,MATCH(Form_Responses[[#This Row],[73]],OFFSET(Dictionary!$A$3,MATCH(COLUMNS($AS$2:DM17),Dictionary!$A$4:$A$93,0),1,1,2),0)),Dictionary!$AD$3:$AE$3,0)),"")</f>
        <v>V</v>
      </c>
      <c r="DN18" s="61" t="str">
        <f ca="1">IFERROR(INDEX(OFFSET(Dictionary!$AC$3,MATCH(COLUMNS($AS$2:DN17),Dictionary!$AC$4:$AC$93,0),1,1,2),1,MATCH(INDEX(Dictionary!$B$3:$C$3,1,MATCH(Form_Responses[[#This Row],[74]],OFFSET(Dictionary!$A$3,MATCH(COLUMNS($AS$2:DN17),Dictionary!$A$4:$A$93,0),1,1,2),0)),Dictionary!$AD$3:$AE$3,0)),"")</f>
        <v>S</v>
      </c>
      <c r="DO18" s="61" t="str">
        <f ca="1">IFERROR(INDEX(OFFSET(Dictionary!$AC$3,MATCH(COLUMNS($AS$2:DO17),Dictionary!$AC$4:$AC$93,0),1,1,2),1,MATCH(INDEX(Dictionary!$B$3:$C$3,1,MATCH(Form_Responses[[#This Row],[75]],OFFSET(Dictionary!$A$3,MATCH(COLUMNS($AS$2:DO17),Dictionary!$A$4:$A$93,0),1,1,2),0)),Dictionary!$AD$3:$AE$3,0)),"")</f>
        <v>R</v>
      </c>
      <c r="DP18" s="61" t="str">
        <f ca="1">IFERROR(INDEX(OFFSET(Dictionary!$AC$3,MATCH(COLUMNS($AS$2:DP17),Dictionary!$AC$4:$AC$93,0),1,1,2),1,MATCH(INDEX(Dictionary!$B$3:$C$3,1,MATCH(Form_Responses[[#This Row],[76]],OFFSET(Dictionary!$A$3,MATCH(COLUMNS($AS$2:DP17),Dictionary!$A$4:$A$93,0),1,1,2),0)),Dictionary!$AD$3:$AE$3,0)),"")</f>
        <v>S</v>
      </c>
      <c r="DQ18" s="61" t="str">
        <f ca="1">IFERROR(INDEX(OFFSET(Dictionary!$AC$3,MATCH(COLUMNS($AS$2:DQ17),Dictionary!$AC$4:$AC$93,0),1,1,2),1,MATCH(INDEX(Dictionary!$B$3:$C$3,1,MATCH(Form_Responses[[#This Row],[77]],OFFSET(Dictionary!$A$3,MATCH(COLUMNS($AS$2:DQ17),Dictionary!$A$4:$A$93,0),1,1,2),0)),Dictionary!$AD$3:$AE$3,0)),"")</f>
        <v>C</v>
      </c>
      <c r="DR18" s="61" t="str">
        <f ca="1">IFERROR(INDEX(OFFSET(Dictionary!$AC$3,MATCH(COLUMNS($AS$2:DR17),Dictionary!$AC$4:$AC$93,0),1,1,2),1,MATCH(INDEX(Dictionary!$B$3:$C$3,1,MATCH(Form_Responses[[#This Row],[78]],OFFSET(Dictionary!$A$3,MATCH(COLUMNS($AS$2:DR17),Dictionary!$A$4:$A$93,0),1,1,2),0)),Dictionary!$AD$3:$AE$3,0)),"")</f>
        <v>D</v>
      </c>
      <c r="DS18" s="61" t="str">
        <f ca="1">IFERROR(INDEX(OFFSET(Dictionary!$AC$3,MATCH(COLUMNS($AS$2:DS17),Dictionary!$AC$4:$AC$93,0),1,1,2),1,MATCH(INDEX(Dictionary!$B$3:$C$3,1,MATCH(Form_Responses[[#This Row],[79]],OFFSET(Dictionary!$A$3,MATCH(COLUMNS($AS$2:DS17),Dictionary!$A$4:$A$93,0),1,1,2),0)),Dictionary!$AD$3:$AE$3,0)),"")</f>
        <v>N</v>
      </c>
      <c r="DT18" s="61" t="str">
        <f ca="1">IFERROR(INDEX(OFFSET(Dictionary!$AC$3,MATCH(COLUMNS($AS$2:DT17),Dictionary!$AC$4:$AC$93,0),1,1,2),1,MATCH(INDEX(Dictionary!$B$3:$C$3,1,MATCH(Form_Responses[[#This Row],[80]],OFFSET(Dictionary!$A$3,MATCH(COLUMNS($AS$2:DT17),Dictionary!$A$4:$A$93,0),1,1,2),0)),Dictionary!$AD$3:$AE$3,0)),"")</f>
        <v>W</v>
      </c>
      <c r="DU18" s="61" t="str">
        <f ca="1">IFERROR(INDEX(OFFSET(Dictionary!$AC$3,MATCH(COLUMNS($AS$2:DU17),Dictionary!$AC$4:$AC$93,0),1,1,2),1,MATCH(INDEX(Dictionary!$B$3:$C$3,1,MATCH(Form_Responses[[#This Row],[81]],OFFSET(Dictionary!$A$3,MATCH(COLUMNS($AS$2:DU17),Dictionary!$A$4:$A$93,0),1,1,2),0)),Dictionary!$AD$3:$AE$3,0)),"")</f>
        <v>G</v>
      </c>
      <c r="DV18" s="61" t="str">
        <f ca="1">IFERROR(INDEX(OFFSET(Dictionary!$AC$3,MATCH(COLUMNS($AS$2:DV17),Dictionary!$AC$4:$AC$93,0),1,1,2),1,MATCH(INDEX(Dictionary!$B$3:$C$3,1,MATCH(Form_Responses[[#This Row],[82]],OFFSET(Dictionary!$A$3,MATCH(COLUMNS($AS$2:DV17),Dictionary!$A$4:$A$93,0),1,1,2),0)),Dictionary!$AD$3:$AE$3,0)),"")</f>
        <v>L</v>
      </c>
      <c r="DW18" s="61" t="str">
        <f ca="1">IFERROR(INDEX(OFFSET(Dictionary!$AC$3,MATCH(COLUMNS($AS$2:DW17),Dictionary!$AC$4:$AC$93,0),1,1,2),1,MATCH(INDEX(Dictionary!$B$3:$C$3,1,MATCH(Form_Responses[[#This Row],[83]],OFFSET(Dictionary!$A$3,MATCH(COLUMNS($AS$2:DW17),Dictionary!$A$4:$A$93,0),1,1,2),0)),Dictionary!$AD$3:$AE$3,0)),"")</f>
        <v>I</v>
      </c>
      <c r="DX18" s="61" t="str">
        <f ca="1">IFERROR(INDEX(OFFSET(Dictionary!$AC$3,MATCH(COLUMNS($AS$2:DX17),Dictionary!$AC$4:$AC$93,0),1,1,2),1,MATCH(INDEX(Dictionary!$B$3:$C$3,1,MATCH(Form_Responses[[#This Row],[84]],OFFSET(Dictionary!$A$3,MATCH(COLUMNS($AS$2:DX17),Dictionary!$A$4:$A$93,0),1,1,2),0)),Dictionary!$AD$3:$AE$3,0)),"")</f>
        <v>V</v>
      </c>
      <c r="DY18" s="61" t="str">
        <f ca="1">IFERROR(INDEX(OFFSET(Dictionary!$AC$3,MATCH(COLUMNS($AS$2:DY17),Dictionary!$AC$4:$AC$93,0),1,1,2),1,MATCH(INDEX(Dictionary!$B$3:$C$3,1,MATCH(Form_Responses[[#This Row],[85]],OFFSET(Dictionary!$A$3,MATCH(COLUMNS($AS$2:DY17),Dictionary!$A$4:$A$93,0),1,1,2),0)),Dictionary!$AD$3:$AE$3,0)),"")</f>
        <v>S</v>
      </c>
      <c r="DZ18" s="61" t="str">
        <f ca="1">IFERROR(INDEX(OFFSET(Dictionary!$AC$3,MATCH(COLUMNS($AS$2:DZ17),Dictionary!$AC$4:$AC$93,0),1,1,2),1,MATCH(INDEX(Dictionary!$B$3:$C$3,1,MATCH(Form_Responses[[#This Row],[86]],OFFSET(Dictionary!$A$3,MATCH(COLUMNS($AS$2:DZ17),Dictionary!$A$4:$A$93,0),1,1,2),0)),Dictionary!$AD$3:$AE$3,0)),"")</f>
        <v>S</v>
      </c>
      <c r="EA18" s="61" t="str">
        <f ca="1">IFERROR(INDEX(OFFSET(Dictionary!$AC$3,MATCH(COLUMNS($AS$2:EA17),Dictionary!$AC$4:$AC$93,0),1,1,2),1,MATCH(INDEX(Dictionary!$B$3:$C$3,1,MATCH(Form_Responses[[#This Row],[87]],OFFSET(Dictionary!$A$3,MATCH(COLUMNS($AS$2:EA17),Dictionary!$A$4:$A$93,0),1,1,2),0)),Dictionary!$AD$3:$AE$3,0)),"")</f>
        <v>D</v>
      </c>
      <c r="EB18" s="61" t="str">
        <f ca="1">IFERROR(INDEX(OFFSET(Dictionary!$AC$3,MATCH(COLUMNS($AS$2:EB17),Dictionary!$AC$4:$AC$93,0),1,1,2),1,MATCH(INDEX(Dictionary!$B$3:$C$3,1,MATCH(Form_Responses[[#This Row],[88]],OFFSET(Dictionary!$A$3,MATCH(COLUMNS($AS$2:EB17),Dictionary!$A$4:$A$93,0),1,1,2),0)),Dictionary!$AD$3:$AE$3,0)),"")</f>
        <v>C</v>
      </c>
      <c r="EC18" s="61" t="str">
        <f ca="1">IFERROR(INDEX(OFFSET(Dictionary!$AC$3,MATCH(COLUMNS($AS$2:EC17),Dictionary!$AC$4:$AC$93,0),1,1,2),1,MATCH(INDEX(Dictionary!$B$3:$C$3,1,MATCH(Form_Responses[[#This Row],[89]],OFFSET(Dictionary!$A$3,MATCH(COLUMNS($AS$2:EC17),Dictionary!$A$4:$A$93,0),1,1,2),0)),Dictionary!$AD$3:$AE$3,0)),"")</f>
        <v>E</v>
      </c>
      <c r="ED18" s="61" t="str">
        <f ca="1">IFERROR(INDEX(OFFSET(Dictionary!$AC$3,MATCH(COLUMNS($AS$2:ED17),Dictionary!$AC$4:$AC$93,0),1,1,2),1,MATCH(INDEX(Dictionary!$B$3:$C$3,1,MATCH(Form_Responses[[#This Row],[90]],OFFSET(Dictionary!$A$3,MATCH(COLUMNS($AS$2:ED17),Dictionary!$A$4:$A$93,0),1,1,2),0)),Dictionary!$AD$3:$AE$3,0)),"")</f>
        <v>N</v>
      </c>
    </row>
    <row r="19" spans="1:134" ht="195" x14ac:dyDescent="0.25">
      <c r="A19" s="164">
        <v>17</v>
      </c>
      <c r="B19" s="61" t="s">
        <v>903</v>
      </c>
      <c r="C19" s="61" t="s">
        <v>864</v>
      </c>
      <c r="D19" s="59" t="s">
        <v>794</v>
      </c>
      <c r="E19" s="59" cm="1">
        <f t="array" aca="1" ref="E19" ca="1">COUNTIF(OFFSET($AS$2,MATCH(Data_Base_Response[[#This Row],[Nama]:[Nama]],Data_Base_Response[[Nama]:[Nama]],0),0,1,90),Data_Base_Response[[#Headers],[A]])</f>
        <v>7</v>
      </c>
      <c r="F19" s="59" cm="1">
        <f t="array" aca="1" ref="F19" ca="1">COUNTIF(OFFSET($AS$2,MATCH(Data_Base_Response[[#This Row],[Nama]:[Nama]],Data_Base_Response[[Nama]:[Nama]],0),0,1,90),Data_Base_Response[[#Headers],[N]])</f>
        <v>7</v>
      </c>
      <c r="G19" s="59" cm="1">
        <f t="array" aca="1" ref="G19" ca="1">COUNTIF(OFFSET($AS$2,MATCH(Data_Base_Response[[#This Row],[Nama]:[Nama]],Data_Base_Response[[Nama]:[Nama]],0),0,1,90),Data_Base_Response[[#Headers],[G]])</f>
        <v>5</v>
      </c>
      <c r="H19" s="59" cm="1">
        <f t="array" aca="1" ref="H19" ca="1">COUNTIF(OFFSET($AS$2,MATCH(Data_Base_Response[[#This Row],[Nama]:[Nama]],Data_Base_Response[[Nama]:[Nama]],0),0,1,90),Data_Base_Response[[#Headers],[C]])</f>
        <v>6</v>
      </c>
      <c r="I19" s="59" cm="1">
        <f t="array" aca="1" ref="I19" ca="1">COUNTIF(OFFSET($AS$2,MATCH(Data_Base_Response[[#This Row],[Nama]:[Nama]],Data_Base_Response[[Nama]:[Nama]],0),0,1,90),Data_Base_Response[[#Headers],[D]])</f>
        <v>8</v>
      </c>
      <c r="J19" s="59" cm="1">
        <f t="array" aca="1" ref="J19" ca="1">COUNTIF(OFFSET($AS$2,MATCH(Data_Base_Response[[#This Row],[Nama]:[Nama]],Data_Base_Response[[Nama]:[Nama]],0),0,1,90),Data_Base_Response[[#Headers],[R]])</f>
        <v>2</v>
      </c>
      <c r="K19" s="59" cm="1">
        <f t="array" aca="1" ref="K19" ca="1">COUNTIF(OFFSET($AS$2,MATCH(Data_Base_Response[[#This Row],[Nama]:[Nama]],Data_Base_Response[[Nama]:[Nama]],0),0,1,90),Data_Base_Response[[#Headers],[T]])</f>
        <v>2</v>
      </c>
      <c r="L19" s="59" cm="1">
        <f t="array" aca="1" ref="L19" ca="1">COUNTIF(OFFSET($AS$2,MATCH(Data_Base_Response[[#This Row],[Nama]:[Nama]],Data_Base_Response[[Nama]:[Nama]],0),0,1,90),Data_Base_Response[[#Headers],[V]])</f>
        <v>7</v>
      </c>
      <c r="M19" s="59" cm="1">
        <f t="array" aca="1" ref="M19" ca="1">COUNTIF(OFFSET($AS$2,MATCH(Data_Base_Response[[#This Row],[Nama]:[Nama]],Data_Base_Response[[Nama]:[Nama]],0),0,1,90),Data_Base_Response[[#Headers],[W]])</f>
        <v>7</v>
      </c>
      <c r="N19" s="59" cm="1">
        <f t="array" aca="1" ref="N19" ca="1">COUNTIF(OFFSET($AS$2,MATCH(Data_Base_Response[[#This Row],[Nama]:[Nama]],Data_Base_Response[[Nama]:[Nama]],0),0,1,90),Data_Base_Response[[#Headers],[F]])</f>
        <v>2</v>
      </c>
      <c r="O19" s="59" cm="1">
        <f t="array" aca="1" ref="O19" ca="1">COUNTIF(OFFSET($AS$2,MATCH(Data_Base_Response[[#This Row],[Nama]:[Nama]],Data_Base_Response[[Nama]:[Nama]],0),0,1,90),Data_Base_Response[[#Headers],[L]])</f>
        <v>4</v>
      </c>
      <c r="P19" s="59" cm="1">
        <f t="array" aca="1" ref="P19" ca="1">COUNTIF(OFFSET($AS$2,MATCH(Data_Base_Response[[#This Row],[Nama]:[Nama]],Data_Base_Response[[Nama]:[Nama]],0),0,1,90),Data_Base_Response[[#Headers],[P]])</f>
        <v>4</v>
      </c>
      <c r="Q19" s="59" cm="1">
        <f t="array" aca="1" ref="Q19" ca="1">COUNTIF(OFFSET($AS$2,MATCH(Data_Base_Response[[#This Row],[Nama]:[Nama]],Data_Base_Response[[Nama]:[Nama]],0),0,1,90),Data_Base_Response[[#Headers],[I]])</f>
        <v>1</v>
      </c>
      <c r="R19" s="59" cm="1">
        <f t="array" aca="1" ref="R19" ca="1">COUNTIF(OFFSET($AS$2,MATCH(Data_Base_Response[[#This Row],[Nama]:[Nama]],Data_Base_Response[[Nama]:[Nama]],0),0,1,90),Data_Base_Response[[#Headers],[S]])</f>
        <v>6</v>
      </c>
      <c r="S19" s="59" cm="1">
        <f t="array" aca="1" ref="S19" ca="1">COUNTIF(OFFSET($AS$2,MATCH(Data_Base_Response[[#This Row],[Nama]:[Nama]],Data_Base_Response[[Nama]:[Nama]],0),0,1,90),Data_Base_Response[[#Headers],[B]])</f>
        <v>4</v>
      </c>
      <c r="T19" s="59" cm="1">
        <f t="array" aca="1" ref="T19" ca="1">COUNTIF(OFFSET($AS$2,MATCH(Data_Base_Response[[#This Row],[Nama]:[Nama]],Data_Base_Response[[Nama]:[Nama]],0),0,1,90),Data_Base_Response[[#Headers],[O]])</f>
        <v>5</v>
      </c>
      <c r="U19" s="59" cm="1">
        <f t="array" aca="1" ref="U19" ca="1">COUNTIF(OFFSET($AS$2,MATCH(Data_Base_Response[[#This Row],[Nama]:[Nama]],Data_Base_Response[[Nama]:[Nama]],0),0,1,90),Data_Base_Response[[#Headers],[X]])</f>
        <v>2</v>
      </c>
      <c r="V19" s="59" cm="1">
        <f t="array" aca="1" ref="V19" ca="1">COUNTIF(OFFSET($AS$2,MATCH(Data_Base_Response[[#This Row],[Nama]:[Nama]],Data_Base_Response[[Nama]:[Nama]],0),0,1,90),Data_Base_Response[[#Headers],[E]])</f>
        <v>4</v>
      </c>
      <c r="W19" s="59" cm="1">
        <f t="array" aca="1" ref="W19" ca="1">COUNTIF(OFFSET($AS$2,MATCH(Data_Base_Response[[#This Row],[Nama]:[Nama]],Data_Base_Response[[Nama]:[Nama]],0),0,1,90),Data_Base_Response[[#Headers],[K]])</f>
        <v>3</v>
      </c>
      <c r="X19" s="59" cm="1">
        <f t="array" aca="1" ref="X19" ca="1">COUNTIF(OFFSET($AS$2,MATCH(Data_Base_Response[[#This Row],[Nama]:[Nama]],Data_Base_Response[[Nama]:[Nama]],0),0,1,90),Data_Base_Response[[#Headers],[Z]])</f>
        <v>4</v>
      </c>
      <c r="Y1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9"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9"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9"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9"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19"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9"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19"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9"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9"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9"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9"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9"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9" s="60" t="str">
        <f ca="1">INDEX(OFFSET(Dictionary!$AJ$3,MATCH(X$2,Dictionary!$AG$4:$AG$84,0),0,COUNTIF(Dictionary!$AG$4:$AG$84,X$2),1),MATCH(Data_Base_Response[[#This Row],[Z]],OFFSET(Dictionary!$AH$3,MATCH(X$2,Dictionary!$AG$4:$AG$84,0),0,COUNTIF(Dictionary!$AG$4:$AG$84,X$2),1),1))</f>
        <v xml:space="preserve">Mudah beradaptasi, cukup menyukai perubahan    </v>
      </c>
      <c r="AS19" s="61" t="str">
        <f ca="1">IFERROR(INDEX(OFFSET(Dictionary!$AC$3,MATCH(COLUMNS($AS$2:AS18),Dictionary!$AC$4:$AC$93,0),1,1,2),1,MATCH(INDEX(Dictionary!$B$3:$C$3,1,MATCH(Form_Responses[[#This Row],[1]],OFFSET(Dictionary!$A$3,MATCH(COLUMNS($AS$2:AS18),Dictionary!$A$4:$A$93,0),1,1,2),0)),Dictionary!$AD$3:$AE$3,0)),"")</f>
        <v>G</v>
      </c>
      <c r="AT19" s="61" t="str">
        <f ca="1">IFERROR(INDEX(OFFSET(Dictionary!$AC$3,MATCH(COLUMNS($AS$2:AT$2),Dictionary!$AC$4:$AC$93,0),1,1,2),1,MATCH(INDEX(Dictionary!$B$3:$C$3,1,MATCH(Form_Responses[[#This Row],[2]],OFFSET(Dictionary!$A$3,MATCH(COLUMNS($AS$2:AT18),Dictionary!$A$4:$A$93,0),1,1,2),0)),Dictionary!$AD$3:$AE$3,0)),"")</f>
        <v>N</v>
      </c>
      <c r="AU19" s="61" t="str">
        <f ca="1">IFERROR(INDEX(OFFSET(Dictionary!$AC$3,MATCH(COLUMNS($AS$2:AU18),Dictionary!$AC$4:$AC$93,0),1,1,2),1,MATCH(INDEX(Dictionary!$B$3:$C$3,1,MATCH(Form_Responses[[#This Row],[3]],OFFSET(Dictionary!$A$3,MATCH(COLUMNS($AS$2:AU18),Dictionary!$A$4:$A$93,0),1,1,2),0)),Dictionary!$AD$3:$AE$3,0)),"")</f>
        <v>A</v>
      </c>
      <c r="AV19" s="61" t="str">
        <f ca="1">IFERROR(INDEX(OFFSET(Dictionary!$AC$3,MATCH(COLUMNS($AS$2:AV18),Dictionary!$AC$4:$AC$93,0),1,1,2),1,MATCH(INDEX(Dictionary!$B$3:$C$3,1,MATCH(Form_Responses[[#This Row],[4]],OFFSET(Dictionary!$A$3,MATCH(COLUMNS($AS$2:AV18),Dictionary!$A$4:$A$93,0),1,1,2),0)),Dictionary!$AD$3:$AE$3,0)),"")</f>
        <v>P</v>
      </c>
      <c r="AW19" s="61" t="str">
        <f ca="1">IFERROR(INDEX(OFFSET(Dictionary!$AC$3,MATCH(COLUMNS($AS$2:AW18),Dictionary!$AC$4:$AC$93,0),1,1,2),1,MATCH(INDEX(Dictionary!$B$3:$C$3,1,MATCH(Form_Responses[[#This Row],[5]],OFFSET(Dictionary!$A$3,MATCH(COLUMNS($AS$2:AW18),Dictionary!$A$4:$A$93,0),1,1,2),0)),Dictionary!$AD$3:$AE$3,0)),"")</f>
        <v>B</v>
      </c>
      <c r="AX19" s="61" t="str">
        <f ca="1">IFERROR(INDEX(OFFSET(Dictionary!$AC$3,MATCH(COLUMNS($AS$2:AX18),Dictionary!$AC$4:$AC$93,0),1,1,2),1,MATCH(INDEX(Dictionary!$B$3:$C$3,1,MATCH(Form_Responses[[#This Row],[6]],OFFSET(Dictionary!$A$3,MATCH(COLUMNS($AS$2:AX18),Dictionary!$A$4:$A$93,0),1,1,2),0)),Dictionary!$AD$3:$AE$3,0)),"")</f>
        <v>B</v>
      </c>
      <c r="AY19" s="61" t="str">
        <f ca="1">IFERROR(INDEX(OFFSET(Dictionary!$AC$3,MATCH(COLUMNS($AS$2:AY18),Dictionary!$AC$4:$AC$93,0),1,1,2),1,MATCH(INDEX(Dictionary!$B$3:$C$3,1,MATCH(Form_Responses[[#This Row],[7]],OFFSET(Dictionary!$A$3,MATCH(COLUMNS($AS$2:AY18),Dictionary!$A$4:$A$93,0),1,1,2),0)),Dictionary!$AD$3:$AE$3,0)),"")</f>
        <v>O</v>
      </c>
      <c r="AZ19" s="61" t="str">
        <f ca="1">IFERROR(INDEX(OFFSET(Dictionary!$AC$3,MATCH(COLUMNS($AS$2:AZ$2),Dictionary!$AC$4:$AC$93,0),1,1,2),1,MATCH(INDEX(Dictionary!$B$3:$C$3,1,MATCH(Form_Responses[[#This Row],[8]],OFFSET(Dictionary!$A$3,MATCH(COLUMNS($AS$2:AZ18),Dictionary!$A$4:$A$93,0),1,1,2),0)),Dictionary!$AD$3:$AE$3,0)),"")</f>
        <v>Z</v>
      </c>
      <c r="BA19" s="61" t="str">
        <f ca="1">IFERROR(INDEX(OFFSET(Dictionary!$AC$3,MATCH(COLUMNS($AS$2:BA18),Dictionary!$AC$4:$AC$93,0),1,1,2),1,MATCH(INDEX(Dictionary!$B$3:$C$3,1,MATCH(Form_Responses[[#This Row],[9]],OFFSET(Dictionary!$A$3,MATCH(COLUMNS($AS$2:BA18),Dictionary!$A$4:$A$93,0),1,1,2),0)),Dictionary!$AD$3:$AE$3,0)),"")</f>
        <v>K</v>
      </c>
      <c r="BB19" s="61" t="str">
        <f ca="1">IFERROR(INDEX(OFFSET(Dictionary!$AC$3,MATCH(COLUMNS($AS$2:BB18),Dictionary!$AC$4:$AC$93,0),1,1,2),1,MATCH(INDEX(Dictionary!$B$3:$C$3,1,MATCH(Form_Responses[[#This Row],[10]],OFFSET(Dictionary!$A$3,MATCH(COLUMNS($AS$2:BB18),Dictionary!$A$4:$A$93,0),1,1,2),0)),Dictionary!$AD$3:$AE$3,0)),"")</f>
        <v>W</v>
      </c>
      <c r="BC19" s="61" t="str">
        <f ca="1">IFERROR(INDEX(OFFSET(Dictionary!$AC$3,MATCH(COLUMNS($AS$2:BC18),Dictionary!$AC$4:$AC$93,0),1,1,2),1,MATCH(INDEX(Dictionary!$B$3:$C$3,1,MATCH(Form_Responses[[#This Row],[11]],OFFSET(Dictionary!$A$3,MATCH(COLUMNS($AS$2:BC18),Dictionary!$A$4:$A$93,0),1,1,2),0)),Dictionary!$AD$3:$AE$3,0)),"")</f>
        <v>C</v>
      </c>
      <c r="BD19" s="61" t="str">
        <f ca="1">IFERROR(INDEX(OFFSET(Dictionary!$AC$3,MATCH(COLUMNS($AS$2:BD18),Dictionary!$AC$4:$AC$93,0),1,1,2),1,MATCH(INDEX(Dictionary!$B$3:$C$3,1,MATCH(Form_Responses[[#This Row],[12]],OFFSET(Dictionary!$A$3,MATCH(COLUMNS($AS$2:BD18),Dictionary!$A$4:$A$93,0),1,1,2),0)),Dictionary!$AD$3:$AE$3,0)),"")</f>
        <v>E</v>
      </c>
      <c r="BE19" s="61" t="str">
        <f ca="1">IFERROR(INDEX(OFFSET(Dictionary!$AC$3,MATCH(COLUMNS($AS$2:BE18),Dictionary!$AC$4:$AC$93,0),1,1,2),1,MATCH(INDEX(Dictionary!$B$3:$C$3,1,MATCH(Form_Responses[[#This Row],[13]],OFFSET(Dictionary!$A$3,MATCH(COLUMNS($AS$2:BE18),Dictionary!$A$4:$A$93,0),1,1,2),0)),Dictionary!$AD$3:$AE$3,0)),"")</f>
        <v>N</v>
      </c>
      <c r="BF19" s="61" t="str">
        <f ca="1">IFERROR(INDEX(OFFSET(Dictionary!$AC$3,MATCH(COLUMNS($AS$2:BF18),Dictionary!$AC$4:$AC$93,0),1,1,2),1,MATCH(INDEX(Dictionary!$B$3:$C$3,1,MATCH(Form_Responses[[#This Row],[14]],OFFSET(Dictionary!$A$3,MATCH(COLUMNS($AS$2:BF18),Dictionary!$A$4:$A$93,0),1,1,2),0)),Dictionary!$AD$3:$AE$3,0)),"")</f>
        <v>A</v>
      </c>
      <c r="BG19" s="61" t="str">
        <f ca="1">IFERROR(INDEX(OFFSET(Dictionary!$AC$3,MATCH(COLUMNS($AS$2:BG18),Dictionary!$AC$4:$AC$93,0),1,1,2),1,MATCH(INDEX(Dictionary!$B$3:$C$3,1,MATCH(Form_Responses[[#This Row],[15]],OFFSET(Dictionary!$A$3,MATCH(COLUMNS($AS$2:BG18),Dictionary!$A$4:$A$93,0),1,1,2),0)),Dictionary!$AD$3:$AE$3,0)),"")</f>
        <v>P</v>
      </c>
      <c r="BH19" s="61" t="str">
        <f ca="1">IFERROR(INDEX(OFFSET(Dictionary!$AC$3,MATCH(COLUMNS($AS$2:BH18),Dictionary!$AC$4:$AC$93,0),1,1,2),1,MATCH(INDEX(Dictionary!$B$3:$C$3,1,MATCH(Form_Responses[[#This Row],[16]],OFFSET(Dictionary!$A$3,MATCH(COLUMNS($AS$2:BH18),Dictionary!$A$4:$A$93,0),1,1,2),0)),Dictionary!$AD$3:$AE$3,0)),"")</f>
        <v>O</v>
      </c>
      <c r="BI19" s="61" t="str">
        <f ca="1">IFERROR(INDEX(OFFSET(Dictionary!$AC$3,MATCH(COLUMNS($AS$2:BI18),Dictionary!$AC$4:$AC$93,0),1,1,2),1,MATCH(INDEX(Dictionary!$B$3:$C$3,1,MATCH(Form_Responses[[#This Row],[17]],OFFSET(Dictionary!$A$3,MATCH(COLUMNS($AS$2:BI18),Dictionary!$A$4:$A$93,0),1,1,2),0)),Dictionary!$AD$3:$AE$3,0)),"")</f>
        <v>Z</v>
      </c>
      <c r="BJ19" s="61" t="str">
        <f ca="1">IFERROR(INDEX(OFFSET(Dictionary!$AC$3,MATCH(COLUMNS($AS$2:BJ18),Dictionary!$AC$4:$AC$93,0),1,1,2),1,MATCH(INDEX(Dictionary!$B$3:$C$3,1,MATCH(Form_Responses[[#This Row],[18]],OFFSET(Dictionary!$A$3,MATCH(COLUMNS($AS$2:BJ18),Dictionary!$A$4:$A$93,0),1,1,2),0)),Dictionary!$AD$3:$AE$3,0)),"")</f>
        <v>O</v>
      </c>
      <c r="BK19" s="61" t="str">
        <f ca="1">IFERROR(INDEX(OFFSET(Dictionary!$AC$3,MATCH(COLUMNS($AS$2:BK18),Dictionary!$AC$4:$AC$93,0),1,1,2),1,MATCH(INDEX(Dictionary!$B$3:$C$3,1,MATCH(Form_Responses[[#This Row],[19]],OFFSET(Dictionary!$A$3,MATCH(COLUMNS($AS$2:BK18),Dictionary!$A$4:$A$93,0),1,1,2),0)),Dictionary!$AD$3:$AE$3,0)),"")</f>
        <v>Z</v>
      </c>
      <c r="BL19" s="61" t="str">
        <f ca="1">IFERROR(INDEX(OFFSET(Dictionary!$AC$3,MATCH(COLUMNS($AS$2:BL18),Dictionary!$AC$4:$AC$93,0),1,1,2),1,MATCH(INDEX(Dictionary!$B$3:$C$3,1,MATCH(Form_Responses[[#This Row],[20]],OFFSET(Dictionary!$A$3,MATCH(COLUMNS($AS$2:BL18),Dictionary!$A$4:$A$93,0),1,1,2),0)),Dictionary!$AD$3:$AE$3,0)),"")</f>
        <v>W</v>
      </c>
      <c r="BM19" s="61" t="str">
        <f ca="1">IFERROR(INDEX(OFFSET(Dictionary!$AC$3,MATCH(COLUMNS($AS$2:BM18),Dictionary!$AC$4:$AC$93,0),1,1,2),1,MATCH(INDEX(Dictionary!$B$3:$C$3,1,MATCH(Form_Responses[[#This Row],[21]],OFFSET(Dictionary!$A$3,MATCH(COLUMNS($AS$2:BM18),Dictionary!$A$4:$A$93,0),1,1,2),0)),Dictionary!$AD$3:$AE$3,0)),"")</f>
        <v>D</v>
      </c>
      <c r="BN19" s="61" t="str">
        <f ca="1">IFERROR(INDEX(OFFSET(Dictionary!$AC$3,MATCH(COLUMNS($AS$2:BN18),Dictionary!$AC$4:$AC$93,0),1,1,2),1,MATCH(INDEX(Dictionary!$B$3:$C$3,1,MATCH(Form_Responses[[#This Row],[22]],OFFSET(Dictionary!$A$3,MATCH(COLUMNS($AS$2:BN18),Dictionary!$A$4:$A$93,0),1,1,2),0)),Dictionary!$AD$3:$AE$3,0)),"")</f>
        <v>C</v>
      </c>
      <c r="BO19" s="61" t="str">
        <f ca="1">IFERROR(INDEX(OFFSET(Dictionary!$AC$3,MATCH(COLUMNS($AS$2:BO18),Dictionary!$AC$4:$AC$93,0),1,1,2),1,MATCH(INDEX(Dictionary!$B$3:$C$3,1,MATCH(Form_Responses[[#This Row],[23]],OFFSET(Dictionary!$A$3,MATCH(COLUMNS($AS$2:BO18),Dictionary!$A$4:$A$93,0),1,1,2),0)),Dictionary!$AD$3:$AE$3,0)),"")</f>
        <v>E</v>
      </c>
      <c r="BP19" s="61" t="str">
        <f ca="1">IFERROR(INDEX(OFFSET(Dictionary!$AC$3,MATCH(COLUMNS($AS$2:BP18),Dictionary!$AC$4:$AC$93,0),1,1,2),1,MATCH(INDEX(Dictionary!$B$3:$C$3,1,MATCH(Form_Responses[[#This Row],[24]],OFFSET(Dictionary!$A$3,MATCH(COLUMNS($AS$2:BP18),Dictionary!$A$4:$A$93,0),1,1,2),0)),Dictionary!$AD$3:$AE$3,0)),"")</f>
        <v>N</v>
      </c>
      <c r="BQ19" s="61" t="str">
        <f ca="1">IFERROR(INDEX(OFFSET(Dictionary!$AC$3,MATCH(COLUMNS($AS$2:BQ18),Dictionary!$AC$4:$AC$93,0),1,1,2),1,MATCH(INDEX(Dictionary!$B$3:$C$3,1,MATCH(Form_Responses[[#This Row],[25]],OFFSET(Dictionary!$A$3,MATCH(COLUMNS($AS$2:BQ18),Dictionary!$A$4:$A$93,0),1,1,2),0)),Dictionary!$AD$3:$AE$3,0)),"")</f>
        <v>A</v>
      </c>
      <c r="BR19" s="61" t="str">
        <f ca="1">IFERROR(INDEX(OFFSET(Dictionary!$AC$3,MATCH(COLUMNS($AS$2:BR18),Dictionary!$AC$4:$AC$93,0),1,1,2),1,MATCH(INDEX(Dictionary!$B$3:$C$3,1,MATCH(Form_Responses[[#This Row],[26]],OFFSET(Dictionary!$A$3,MATCH(COLUMNS($AS$2:BR18),Dictionary!$A$4:$A$93,0),1,1,2),0)),Dictionary!$AD$3:$AE$3,0)),"")</f>
        <v>O</v>
      </c>
      <c r="BS19" s="61" t="str">
        <f ca="1">IFERROR(INDEX(OFFSET(Dictionary!$AC$3,MATCH(COLUMNS($AS$2:BS18),Dictionary!$AC$4:$AC$93,0),1,1,2),1,MATCH(INDEX(Dictionary!$B$3:$C$3,1,MATCH(Form_Responses[[#This Row],[27]],OFFSET(Dictionary!$A$3,MATCH(COLUMNS($AS$2:BS18),Dictionary!$A$4:$A$93,0),1,1,2),0)),Dictionary!$AD$3:$AE$3,0)),"")</f>
        <v>Z</v>
      </c>
      <c r="BT19" s="61" t="str">
        <f ca="1">IFERROR(INDEX(OFFSET(Dictionary!$AC$3,MATCH(COLUMNS($AS$2:BT18),Dictionary!$AC$4:$AC$93,0),1,1,2),1,MATCH(INDEX(Dictionary!$B$3:$C$3,1,MATCH(Form_Responses[[#This Row],[28]],OFFSET(Dictionary!$A$3,MATCH(COLUMNS($AS$2:BT18),Dictionary!$A$4:$A$93,0),1,1,2),0)),Dictionary!$AD$3:$AE$3,0)),"")</f>
        <v>K</v>
      </c>
      <c r="BU19" s="61" t="str">
        <f ca="1">IFERROR(INDEX(OFFSET(Dictionary!$AC$3,MATCH(COLUMNS($AS$2:BU18),Dictionary!$AC$4:$AC$93,0),1,1,2),1,MATCH(INDEX(Dictionary!$B$3:$C$3,1,MATCH(Form_Responses[[#This Row],[29]],OFFSET(Dictionary!$A$3,MATCH(COLUMNS($AS$2:BU18),Dictionary!$A$4:$A$93,0),1,1,2),0)),Dictionary!$AD$3:$AE$3,0)),"")</f>
        <v>O</v>
      </c>
      <c r="BV19" s="61" t="str">
        <f ca="1">IFERROR(INDEX(OFFSET(Dictionary!$AC$3,MATCH(COLUMNS($AS$2:BV18),Dictionary!$AC$4:$AC$93,0),1,1,2),1,MATCH(INDEX(Dictionary!$B$3:$C$3,1,MATCH(Form_Responses[[#This Row],[30]],OFFSET(Dictionary!$A$3,MATCH(COLUMNS($AS$2:BV18),Dictionary!$A$4:$A$93,0),1,1,2),0)),Dictionary!$AD$3:$AE$3,0)),"")</f>
        <v>W</v>
      </c>
      <c r="BW19" s="61" t="str">
        <f ca="1">IFERROR(INDEX(OFFSET(Dictionary!$AC$3,MATCH(COLUMNS($AS$2:BW18),Dictionary!$AC$4:$AC$93,0),1,1,2),1,MATCH(INDEX(Dictionary!$B$3:$C$3,1,MATCH(Form_Responses[[#This Row],[31]],OFFSET(Dictionary!$A$3,MATCH(COLUMNS($AS$2:BW18),Dictionary!$A$4:$A$93,0),1,1,2),0)),Dictionary!$AD$3:$AE$3,0)),"")</f>
        <v>G</v>
      </c>
      <c r="BX19" s="61" t="str">
        <f ca="1">IFERROR(INDEX(OFFSET(Dictionary!$AC$3,MATCH(COLUMNS($AS$2:BX18),Dictionary!$AC$4:$AC$93,0),1,1,2),1,MATCH(INDEX(Dictionary!$B$3:$C$3,1,MATCH(Form_Responses[[#This Row],[32]],OFFSET(Dictionary!$A$3,MATCH(COLUMNS($AS$2:BX18),Dictionary!$A$4:$A$93,0),1,1,2),0)),Dictionary!$AD$3:$AE$3,0)),"")</f>
        <v>D</v>
      </c>
      <c r="BY19" s="61" t="str">
        <f ca="1">IFERROR(INDEX(OFFSET(Dictionary!$AC$3,MATCH(COLUMNS($AS$2:BY18),Dictionary!$AC$4:$AC$93,0),1,1,2),1,MATCH(INDEX(Dictionary!$B$3:$C$3,1,MATCH(Form_Responses[[#This Row],[33]],OFFSET(Dictionary!$A$3,MATCH(COLUMNS($AS$2:BY18),Dictionary!$A$4:$A$93,0),1,1,2),0)),Dictionary!$AD$3:$AE$3,0)),"")</f>
        <v>C</v>
      </c>
      <c r="BZ19" s="61" t="str">
        <f ca="1">IFERROR(INDEX(OFFSET(Dictionary!$AC$3,MATCH(COLUMNS($AS$2:BZ18),Dictionary!$AC$4:$AC$93,0),1,1,2),1,MATCH(INDEX(Dictionary!$B$3:$C$3,1,MATCH(Form_Responses[[#This Row],[34]],OFFSET(Dictionary!$A$3,MATCH(COLUMNS($AS$2:BZ18),Dictionary!$A$4:$A$93,0),1,1,2),0)),Dictionary!$AD$3:$AE$3,0)),"")</f>
        <v>E</v>
      </c>
      <c r="CA19" s="61" t="str">
        <f ca="1">IFERROR(INDEX(OFFSET(Dictionary!$AC$3,MATCH(COLUMNS($AS$2:CA18),Dictionary!$AC$4:$AC$93,0),1,1,2),1,MATCH(INDEX(Dictionary!$B$3:$C$3,1,MATCH(Form_Responses[[#This Row],[35]],OFFSET(Dictionary!$A$3,MATCH(COLUMNS($AS$2:CA18),Dictionary!$A$4:$A$93,0),1,1,2),0)),Dictionary!$AD$3:$AE$3,0)),"")</f>
        <v>B</v>
      </c>
      <c r="CB19" s="61" t="str">
        <f ca="1">IFERROR(INDEX(OFFSET(Dictionary!$AC$3,MATCH(COLUMNS($AS$2:CB18),Dictionary!$AC$4:$AC$93,0),1,1,2),1,MATCH(INDEX(Dictionary!$B$3:$C$3,1,MATCH(Form_Responses[[#This Row],[36]],OFFSET(Dictionary!$A$3,MATCH(COLUMNS($AS$2:CB18),Dictionary!$A$4:$A$93,0),1,1,2),0)),Dictionary!$AD$3:$AE$3,0)),"")</f>
        <v>A</v>
      </c>
      <c r="CC19" s="61" t="str">
        <f ca="1">IFERROR(INDEX(OFFSET(Dictionary!$AC$3,MATCH(COLUMNS($AS$2:CC18),Dictionary!$AC$4:$AC$93,0),1,1,2),1,MATCH(INDEX(Dictionary!$B$3:$C$3,1,MATCH(Form_Responses[[#This Row],[37]],OFFSET(Dictionary!$A$3,MATCH(COLUMNS($AS$2:CC18),Dictionary!$A$4:$A$93,0),1,1,2),0)),Dictionary!$AD$3:$AE$3,0)),"")</f>
        <v>P</v>
      </c>
      <c r="CD19" s="61" t="str">
        <f ca="1">IFERROR(INDEX(OFFSET(Dictionary!$AC$3,MATCH(COLUMNS($AS$2:CD18),Dictionary!$AC$4:$AC$93,0),1,1,2),1,MATCH(INDEX(Dictionary!$B$3:$C$3,1,MATCH(Form_Responses[[#This Row],[38]],OFFSET(Dictionary!$A$3,MATCH(COLUMNS($AS$2:CD18),Dictionary!$A$4:$A$93,0),1,1,2),0)),Dictionary!$AD$3:$AE$3,0)),"")</f>
        <v>X</v>
      </c>
      <c r="CE19" s="61" t="str">
        <f ca="1">IFERROR(INDEX(OFFSET(Dictionary!$AC$3,MATCH(COLUMNS($AS$2:CE18),Dictionary!$AC$4:$AC$93,0),1,1,2),1,MATCH(INDEX(Dictionary!$B$3:$C$3,1,MATCH(Form_Responses[[#This Row],[39]],OFFSET(Dictionary!$A$3,MATCH(COLUMNS($AS$2:CE18),Dictionary!$A$4:$A$93,0),1,1,2),0)),Dictionary!$AD$3:$AE$3,0)),"")</f>
        <v>B</v>
      </c>
      <c r="CF19" s="61" t="str">
        <f ca="1">IFERROR(INDEX(OFFSET(Dictionary!$AC$3,MATCH(COLUMNS($AS$2:CF18),Dictionary!$AC$4:$AC$93,0),1,1,2),1,MATCH(INDEX(Dictionary!$B$3:$C$3,1,MATCH(Form_Responses[[#This Row],[40]],OFFSET(Dictionary!$A$3,MATCH(COLUMNS($AS$2:CF18),Dictionary!$A$4:$A$93,0),1,1,2),0)),Dictionary!$AD$3:$AE$3,0)),"")</f>
        <v>W</v>
      </c>
      <c r="CG19" s="61" t="str">
        <f ca="1">IFERROR(INDEX(OFFSET(Dictionary!$AC$3,MATCH(COLUMNS($AS$2:CG18),Dictionary!$AC$4:$AC$93,0),1,1,2),1,MATCH(INDEX(Dictionary!$B$3:$C$3,1,MATCH(Form_Responses[[#This Row],[41]],OFFSET(Dictionary!$A$3,MATCH(COLUMNS($AS$2:CG18),Dictionary!$A$4:$A$93,0),1,1,2),0)),Dictionary!$AD$3:$AE$3,0)),"")</f>
        <v>G</v>
      </c>
      <c r="CH19" s="61" t="str">
        <f ca="1">IFERROR(INDEX(OFFSET(Dictionary!$AC$3,MATCH(COLUMNS($AS$2:CH18),Dictionary!$AC$4:$AC$93,0),1,1,2),1,MATCH(INDEX(Dictionary!$B$3:$C$3,1,MATCH(Form_Responses[[#This Row],[42]],OFFSET(Dictionary!$A$3,MATCH(COLUMNS($AS$2:CH18),Dictionary!$A$4:$A$93,0),1,1,2),0)),Dictionary!$AD$3:$AE$3,0)),"")</f>
        <v>L</v>
      </c>
      <c r="CI19" s="61" t="str">
        <f ca="1">IFERROR(INDEX(OFFSET(Dictionary!$AC$3,MATCH(COLUMNS($AS$2:CI18),Dictionary!$AC$4:$AC$93,0),1,1,2),1,MATCH(INDEX(Dictionary!$B$3:$C$3,1,MATCH(Form_Responses[[#This Row],[43]],OFFSET(Dictionary!$A$3,MATCH(COLUMNS($AS$2:CI18),Dictionary!$A$4:$A$93,0),1,1,2),0)),Dictionary!$AD$3:$AE$3,0)),"")</f>
        <v>D</v>
      </c>
      <c r="CJ19" s="61" t="str">
        <f ca="1">IFERROR(INDEX(OFFSET(Dictionary!$AC$3,MATCH(COLUMNS($AS$2:CJ18),Dictionary!$AC$4:$AC$93,0),1,1,2),1,MATCH(INDEX(Dictionary!$B$3:$C$3,1,MATCH(Form_Responses[[#This Row],[44]],OFFSET(Dictionary!$A$3,MATCH(COLUMNS($AS$2:CJ18),Dictionary!$A$4:$A$93,0),1,1,2),0)),Dictionary!$AD$3:$AE$3,0)),"")</f>
        <v>T</v>
      </c>
      <c r="CK19" s="61" t="str">
        <f ca="1">IFERROR(INDEX(OFFSET(Dictionary!$AC$3,MATCH(COLUMNS($AS$2:CK18),Dictionary!$AC$4:$AC$93,0),1,1,2),1,MATCH(INDEX(Dictionary!$B$3:$C$3,1,MATCH(Form_Responses[[#This Row],[45]],OFFSET(Dictionary!$A$3,MATCH(COLUMNS($AS$2:CK18),Dictionary!$A$4:$A$93,0),1,1,2),0)),Dictionary!$AD$3:$AE$3,0)),"")</f>
        <v>V</v>
      </c>
      <c r="CL19" s="61" t="str">
        <f ca="1">IFERROR(INDEX(OFFSET(Dictionary!$AC$3,MATCH(COLUMNS($AS$2:CL18),Dictionary!$AC$4:$AC$93,0),1,1,2),1,MATCH(INDEX(Dictionary!$B$3:$C$3,1,MATCH(Form_Responses[[#This Row],[46]],OFFSET(Dictionary!$A$3,MATCH(COLUMNS($AS$2:CL18),Dictionary!$A$4:$A$93,0),1,1,2),0)),Dictionary!$AD$3:$AE$3,0)),"")</f>
        <v>N</v>
      </c>
      <c r="CM19" s="61" t="str">
        <f ca="1">IFERROR(INDEX(OFFSET(Dictionary!$AC$3,MATCH(COLUMNS($AS$2:CM18),Dictionary!$AC$4:$AC$93,0),1,1,2),1,MATCH(INDEX(Dictionary!$B$3:$C$3,1,MATCH(Form_Responses[[#This Row],[47]],OFFSET(Dictionary!$A$3,MATCH(COLUMNS($AS$2:CM18),Dictionary!$A$4:$A$93,0),1,1,2),0)),Dictionary!$AD$3:$AE$3,0)),"")</f>
        <v>A</v>
      </c>
      <c r="CN19" s="61" t="str">
        <f ca="1">IFERROR(INDEX(OFFSET(Dictionary!$AC$3,MATCH(COLUMNS($AS$2:CN18),Dictionary!$AC$4:$AC$93,0),1,1,2),1,MATCH(INDEX(Dictionary!$B$3:$C$3,1,MATCH(Form_Responses[[#This Row],[48]],OFFSET(Dictionary!$A$3,MATCH(COLUMNS($AS$2:CN18),Dictionary!$A$4:$A$93,0),1,1,2),0)),Dictionary!$AD$3:$AE$3,0)),"")</f>
        <v>K</v>
      </c>
      <c r="CO19" s="61" t="str">
        <f ca="1">IFERROR(INDEX(OFFSET(Dictionary!$AC$3,MATCH(COLUMNS($AS$2:CO18),Dictionary!$AC$4:$AC$93,0),1,1,2),1,MATCH(INDEX(Dictionary!$B$3:$C$3,1,MATCH(Form_Responses[[#This Row],[49]],OFFSET(Dictionary!$A$3,MATCH(COLUMNS($AS$2:CO18),Dictionary!$A$4:$A$93,0),1,1,2),0)),Dictionary!$AD$3:$AE$3,0)),"")</f>
        <v>F</v>
      </c>
      <c r="CP19" s="61" t="str">
        <f ca="1">IFERROR(INDEX(OFFSET(Dictionary!$AC$3,MATCH(COLUMNS($AS$2:CP18),Dictionary!$AC$4:$AC$93,0),1,1,2),1,MATCH(INDEX(Dictionary!$B$3:$C$3,1,MATCH(Form_Responses[[#This Row],[50]],OFFSET(Dictionary!$A$3,MATCH(COLUMNS($AS$2:CP18),Dictionary!$A$4:$A$93,0),1,1,2),0)),Dictionary!$AD$3:$AE$3,0)),"")</f>
        <v>W</v>
      </c>
      <c r="CQ19" s="61" t="str">
        <f ca="1">IFERROR(INDEX(OFFSET(Dictionary!$AC$3,MATCH(COLUMNS($AS$2:CQ18),Dictionary!$AC$4:$AC$93,0),1,1,2),1,MATCH(INDEX(Dictionary!$B$3:$C$3,1,MATCH(Form_Responses[[#This Row],[51]],OFFSET(Dictionary!$A$3,MATCH(COLUMNS($AS$2:CQ18),Dictionary!$A$4:$A$93,0),1,1,2),0)),Dictionary!$AD$3:$AE$3,0)),"")</f>
        <v>V</v>
      </c>
      <c r="CR19" s="61" t="str">
        <f ca="1">IFERROR(INDEX(OFFSET(Dictionary!$AC$3,MATCH(COLUMNS($AS$2:CR18),Dictionary!$AC$4:$AC$93,0),1,1,2),1,MATCH(INDEX(Dictionary!$B$3:$C$3,1,MATCH(Form_Responses[[#This Row],[52]],OFFSET(Dictionary!$A$3,MATCH(COLUMNS($AS$2:CR18),Dictionary!$A$4:$A$93,0),1,1,2),0)),Dictionary!$AD$3:$AE$3,0)),"")</f>
        <v>S</v>
      </c>
      <c r="CS19" s="61" t="str">
        <f ca="1">IFERROR(INDEX(OFFSET(Dictionary!$AC$3,MATCH(COLUMNS($AS$2:CS18),Dictionary!$AC$4:$AC$93,0),1,1,2),1,MATCH(INDEX(Dictionary!$B$3:$C$3,1,MATCH(Form_Responses[[#This Row],[53]],OFFSET(Dictionary!$A$3,MATCH(COLUMNS($AS$2:CS18),Dictionary!$A$4:$A$93,0),1,1,2),0)),Dictionary!$AD$3:$AE$3,0)),"")</f>
        <v>I</v>
      </c>
      <c r="CT19" s="61" t="str">
        <f ca="1">IFERROR(INDEX(OFFSET(Dictionary!$AC$3,MATCH(COLUMNS($AS$2:CT18),Dictionary!$AC$4:$AC$93,0),1,1,2),1,MATCH(INDEX(Dictionary!$B$3:$C$3,1,MATCH(Form_Responses[[#This Row],[54]],OFFSET(Dictionary!$A$3,MATCH(COLUMNS($AS$2:CT18),Dictionary!$A$4:$A$93,0),1,1,2),0)),Dictionary!$AD$3:$AE$3,0)),"")</f>
        <v>D</v>
      </c>
      <c r="CU19" s="61" t="str">
        <f ca="1">IFERROR(INDEX(OFFSET(Dictionary!$AC$3,MATCH(COLUMNS($AS$2:CU18),Dictionary!$AC$4:$AC$93,0),1,1,2),1,MATCH(INDEX(Dictionary!$B$3:$C$3,1,MATCH(Form_Responses[[#This Row],[55]],OFFSET(Dictionary!$A$3,MATCH(COLUMNS($AS$2:CU18),Dictionary!$A$4:$A$93,0),1,1,2),0)),Dictionary!$AD$3:$AE$3,0)),"")</f>
        <v>V</v>
      </c>
      <c r="CV19" s="61" t="str">
        <f ca="1">IFERROR(INDEX(OFFSET(Dictionary!$AC$3,MATCH(COLUMNS($AS$2:CV18),Dictionary!$AC$4:$AC$93,0),1,1,2),1,MATCH(INDEX(Dictionary!$B$3:$C$3,1,MATCH(Form_Responses[[#This Row],[56]],OFFSET(Dictionary!$A$3,MATCH(COLUMNS($AS$2:CV18),Dictionary!$A$4:$A$93,0),1,1,2),0)),Dictionary!$AD$3:$AE$3,0)),"")</f>
        <v>E</v>
      </c>
      <c r="CW19" s="61" t="str">
        <f ca="1">IFERROR(INDEX(OFFSET(Dictionary!$AC$3,MATCH(COLUMNS($AS$2:CW18),Dictionary!$AC$4:$AC$93,0),1,1,2),1,MATCH(INDEX(Dictionary!$B$3:$C$3,1,MATCH(Form_Responses[[#This Row],[57]],OFFSET(Dictionary!$A$3,MATCH(COLUMNS($AS$2:CW18),Dictionary!$A$4:$A$93,0),1,1,2),0)),Dictionary!$AD$3:$AE$3,0)),"")</f>
        <v>N</v>
      </c>
      <c r="CX19" s="61" t="str">
        <f ca="1">IFERROR(INDEX(OFFSET(Dictionary!$AC$3,MATCH(COLUMNS($AS$2:CX18),Dictionary!$AC$4:$AC$93,0),1,1,2),1,MATCH(INDEX(Dictionary!$B$3:$C$3,1,MATCH(Form_Responses[[#This Row],[58]],OFFSET(Dictionary!$A$3,MATCH(COLUMNS($AS$2:CX18),Dictionary!$A$4:$A$93,0),1,1,2),0)),Dictionary!$AD$3:$AE$3,0)),"")</f>
        <v>A</v>
      </c>
      <c r="CY19" s="61" t="str">
        <f ca="1">IFERROR(INDEX(OFFSET(Dictionary!$AC$3,MATCH(COLUMNS($AS$2:CY18),Dictionary!$AC$4:$AC$93,0),1,1,2),1,MATCH(INDEX(Dictionary!$B$3:$C$3,1,MATCH(Form_Responses[[#This Row],[59]],OFFSET(Dictionary!$A$3,MATCH(COLUMNS($AS$2:CY18),Dictionary!$A$4:$A$93,0),1,1,2),0)),Dictionary!$AD$3:$AE$3,0)),"")</f>
        <v>F</v>
      </c>
      <c r="CZ19" s="61" t="str">
        <f ca="1">IFERROR(INDEX(OFFSET(Dictionary!$AC$3,MATCH(COLUMNS($AS$2:CZ18),Dictionary!$AC$4:$AC$93,0),1,1,2),1,MATCH(INDEX(Dictionary!$B$3:$C$3,1,MATCH(Form_Responses[[#This Row],[60]],OFFSET(Dictionary!$A$3,MATCH(COLUMNS($AS$2:CZ18),Dictionary!$A$4:$A$93,0),1,1,2),0)),Dictionary!$AD$3:$AE$3,0)),"")</f>
        <v>X</v>
      </c>
      <c r="DA19" s="61" t="str">
        <f ca="1">IFERROR(INDEX(OFFSET(Dictionary!$AC$3,MATCH(COLUMNS($AS$2:DA18),Dictionary!$AC$4:$AC$93,0),1,1,2),1,MATCH(INDEX(Dictionary!$B$3:$C$3,1,MATCH(Form_Responses[[#This Row],[61]],OFFSET(Dictionary!$A$3,MATCH(COLUMNS($AS$2:DA18),Dictionary!$A$4:$A$93,0),1,1,2),0)),Dictionary!$AD$3:$AE$3,0)),"")</f>
        <v>G</v>
      </c>
      <c r="DB19" s="61" t="str">
        <f ca="1">IFERROR(INDEX(OFFSET(Dictionary!$AC$3,MATCH(COLUMNS($AS$2:DB18),Dictionary!$AC$4:$AC$93,0),1,1,2),1,MATCH(INDEX(Dictionary!$B$3:$C$3,1,MATCH(Form_Responses[[#This Row],[62]],OFFSET(Dictionary!$A$3,MATCH(COLUMNS($AS$2:DB18),Dictionary!$A$4:$A$93,0),1,1,2),0)),Dictionary!$AD$3:$AE$3,0)),"")</f>
        <v>V</v>
      </c>
      <c r="DC19" s="61" t="str">
        <f ca="1">IFERROR(INDEX(OFFSET(Dictionary!$AC$3,MATCH(COLUMNS($AS$2:DC18),Dictionary!$AC$4:$AC$93,0),1,1,2),1,MATCH(INDEX(Dictionary!$B$3:$C$3,1,MATCH(Form_Responses[[#This Row],[63]],OFFSET(Dictionary!$A$3,MATCH(COLUMNS($AS$2:DC18),Dictionary!$A$4:$A$93,0),1,1,2),0)),Dictionary!$AD$3:$AE$3,0)),"")</f>
        <v>S</v>
      </c>
      <c r="DD19" s="61" t="str">
        <f ca="1">IFERROR(INDEX(OFFSET(Dictionary!$AC$3,MATCH(COLUMNS($AS$2:DD18),Dictionary!$AC$4:$AC$93,0),1,1,2),1,MATCH(INDEX(Dictionary!$B$3:$C$3,1,MATCH(Form_Responses[[#This Row],[64]],OFFSET(Dictionary!$A$3,MATCH(COLUMNS($AS$2:DD18),Dictionary!$A$4:$A$93,0),1,1,2),0)),Dictionary!$AD$3:$AE$3,0)),"")</f>
        <v>R</v>
      </c>
      <c r="DE19" s="61" t="str">
        <f ca="1">IFERROR(INDEX(OFFSET(Dictionary!$AC$3,MATCH(COLUMNS($AS$2:DE18),Dictionary!$AC$4:$AC$93,0),1,1,2),1,MATCH(INDEX(Dictionary!$B$3:$C$3,1,MATCH(Form_Responses[[#This Row],[65]],OFFSET(Dictionary!$A$3,MATCH(COLUMNS($AS$2:DE18),Dictionary!$A$4:$A$93,0),1,1,2),0)),Dictionary!$AD$3:$AE$3,0)),"")</f>
        <v>D</v>
      </c>
      <c r="DF19" s="61" t="str">
        <f ca="1">IFERROR(INDEX(OFFSET(Dictionary!$AC$3,MATCH(COLUMNS($AS$2:DF18),Dictionary!$AC$4:$AC$93,0),1,1,2),1,MATCH(INDEX(Dictionary!$B$3:$C$3,1,MATCH(Form_Responses[[#This Row],[66]],OFFSET(Dictionary!$A$3,MATCH(COLUMNS($AS$2:DF18),Dictionary!$A$4:$A$93,0),1,1,2),0)),Dictionary!$AD$3:$AE$3,0)),"")</f>
        <v>S</v>
      </c>
      <c r="DG19" s="61" t="str">
        <f ca="1">IFERROR(INDEX(OFFSET(Dictionary!$AC$3,MATCH(COLUMNS($AS$2:DG18),Dictionary!$AC$4:$AC$93,0),1,1,2),1,MATCH(INDEX(Dictionary!$B$3:$C$3,1,MATCH(Form_Responses[[#This Row],[67]],OFFSET(Dictionary!$A$3,MATCH(COLUMNS($AS$2:DG18),Dictionary!$A$4:$A$93,0),1,1,2),0)),Dictionary!$AD$3:$AE$3,0)),"")</f>
        <v>R</v>
      </c>
      <c r="DH19" s="61" t="str">
        <f ca="1">IFERROR(INDEX(OFFSET(Dictionary!$AC$3,MATCH(COLUMNS($AS$2:DH18),Dictionary!$AC$4:$AC$93,0),1,1,2),1,MATCH(INDEX(Dictionary!$B$3:$C$3,1,MATCH(Form_Responses[[#This Row],[68]],OFFSET(Dictionary!$A$3,MATCH(COLUMNS($AS$2:DH18),Dictionary!$A$4:$A$93,0),1,1,2),0)),Dictionary!$AD$3:$AE$3,0)),"")</f>
        <v>N</v>
      </c>
      <c r="DI19" s="61" t="str">
        <f ca="1">IFERROR(INDEX(OFFSET(Dictionary!$AC$3,MATCH(COLUMNS($AS$2:DI18),Dictionary!$AC$4:$AC$93,0),1,1,2),1,MATCH(INDEX(Dictionary!$B$3:$C$3,1,MATCH(Form_Responses[[#This Row],[69]],OFFSET(Dictionary!$A$3,MATCH(COLUMNS($AS$2:DI18),Dictionary!$A$4:$A$93,0),1,1,2),0)),Dictionary!$AD$3:$AE$3,0)),"")</f>
        <v>A</v>
      </c>
      <c r="DJ19" s="61" t="str">
        <f ca="1">IFERROR(INDEX(OFFSET(Dictionary!$AC$3,MATCH(COLUMNS($AS$2:DJ18),Dictionary!$AC$4:$AC$93,0),1,1,2),1,MATCH(INDEX(Dictionary!$B$3:$C$3,1,MATCH(Form_Responses[[#This Row],[70]],OFFSET(Dictionary!$A$3,MATCH(COLUMNS($AS$2:DJ18),Dictionary!$A$4:$A$93,0),1,1,2),0)),Dictionary!$AD$3:$AE$3,0)),"")</f>
        <v>P</v>
      </c>
      <c r="DK19" s="61" t="str">
        <f ca="1">IFERROR(INDEX(OFFSET(Dictionary!$AC$3,MATCH(COLUMNS($AS$2:DK18),Dictionary!$AC$4:$AC$93,0),1,1,2),1,MATCH(INDEX(Dictionary!$B$3:$C$3,1,MATCH(Form_Responses[[#This Row],[71]],OFFSET(Dictionary!$A$3,MATCH(COLUMNS($AS$2:DK18),Dictionary!$A$4:$A$93,0),1,1,2),0)),Dictionary!$AD$3:$AE$3,0)),"")</f>
        <v>G</v>
      </c>
      <c r="DL19" s="61" t="str">
        <f ca="1">IFERROR(INDEX(OFFSET(Dictionary!$AC$3,MATCH(COLUMNS($AS$2:DL18),Dictionary!$AC$4:$AC$93,0),1,1,2),1,MATCH(INDEX(Dictionary!$B$3:$C$3,1,MATCH(Form_Responses[[#This Row],[72]],OFFSET(Dictionary!$A$3,MATCH(COLUMNS($AS$2:DL18),Dictionary!$A$4:$A$93,0),1,1,2),0)),Dictionary!$AD$3:$AE$3,0)),"")</f>
        <v>L</v>
      </c>
      <c r="DM19" s="61" t="str">
        <f ca="1">IFERROR(INDEX(OFFSET(Dictionary!$AC$3,MATCH(COLUMNS($AS$2:DM18),Dictionary!$AC$4:$AC$93,0),1,1,2),1,MATCH(INDEX(Dictionary!$B$3:$C$3,1,MATCH(Form_Responses[[#This Row],[73]],OFFSET(Dictionary!$A$3,MATCH(COLUMNS($AS$2:DM18),Dictionary!$A$4:$A$93,0),1,1,2),0)),Dictionary!$AD$3:$AE$3,0)),"")</f>
        <v>V</v>
      </c>
      <c r="DN19" s="61" t="str">
        <f ca="1">IFERROR(INDEX(OFFSET(Dictionary!$AC$3,MATCH(COLUMNS($AS$2:DN18),Dictionary!$AC$4:$AC$93,0),1,1,2),1,MATCH(INDEX(Dictionary!$B$3:$C$3,1,MATCH(Form_Responses[[#This Row],[74]],OFFSET(Dictionary!$A$3,MATCH(COLUMNS($AS$2:DN18),Dictionary!$A$4:$A$93,0),1,1,2),0)),Dictionary!$AD$3:$AE$3,0)),"")</f>
        <v>S</v>
      </c>
      <c r="DO19" s="61" t="str">
        <f ca="1">IFERROR(INDEX(OFFSET(Dictionary!$AC$3,MATCH(COLUMNS($AS$2:DO18),Dictionary!$AC$4:$AC$93,0),1,1,2),1,MATCH(INDEX(Dictionary!$B$3:$C$3,1,MATCH(Form_Responses[[#This Row],[75]],OFFSET(Dictionary!$A$3,MATCH(COLUMNS($AS$2:DO18),Dictionary!$A$4:$A$93,0),1,1,2),0)),Dictionary!$AD$3:$AE$3,0)),"")</f>
        <v>V</v>
      </c>
      <c r="DP19" s="61" t="str">
        <f ca="1">IFERROR(INDEX(OFFSET(Dictionary!$AC$3,MATCH(COLUMNS($AS$2:DP18),Dictionary!$AC$4:$AC$93,0),1,1,2),1,MATCH(INDEX(Dictionary!$B$3:$C$3,1,MATCH(Form_Responses[[#This Row],[76]],OFFSET(Dictionary!$A$3,MATCH(COLUMNS($AS$2:DP18),Dictionary!$A$4:$A$93,0),1,1,2),0)),Dictionary!$AD$3:$AE$3,0)),"")</f>
        <v>D</v>
      </c>
      <c r="DQ19" s="61" t="str">
        <f ca="1">IFERROR(INDEX(OFFSET(Dictionary!$AC$3,MATCH(COLUMNS($AS$2:DQ18),Dictionary!$AC$4:$AC$93,0),1,1,2),1,MATCH(INDEX(Dictionary!$B$3:$C$3,1,MATCH(Form_Responses[[#This Row],[77]],OFFSET(Dictionary!$A$3,MATCH(COLUMNS($AS$2:DQ18),Dictionary!$A$4:$A$93,0),1,1,2),0)),Dictionary!$AD$3:$AE$3,0)),"")</f>
        <v>C</v>
      </c>
      <c r="DR19" s="61" t="str">
        <f ca="1">IFERROR(INDEX(OFFSET(Dictionary!$AC$3,MATCH(COLUMNS($AS$2:DR18),Dictionary!$AC$4:$AC$93,0),1,1,2),1,MATCH(INDEX(Dictionary!$B$3:$C$3,1,MATCH(Form_Responses[[#This Row],[78]],OFFSET(Dictionary!$A$3,MATCH(COLUMNS($AS$2:DR18),Dictionary!$A$4:$A$93,0),1,1,2),0)),Dictionary!$AD$3:$AE$3,0)),"")</f>
        <v>D</v>
      </c>
      <c r="DS19" s="61" t="str">
        <f ca="1">IFERROR(INDEX(OFFSET(Dictionary!$AC$3,MATCH(COLUMNS($AS$2:DS18),Dictionary!$AC$4:$AC$93,0),1,1,2),1,MATCH(INDEX(Dictionary!$B$3:$C$3,1,MATCH(Form_Responses[[#This Row],[79]],OFFSET(Dictionary!$A$3,MATCH(COLUMNS($AS$2:DS18),Dictionary!$A$4:$A$93,0),1,1,2),0)),Dictionary!$AD$3:$AE$3,0)),"")</f>
        <v>N</v>
      </c>
      <c r="DT19" s="61" t="str">
        <f ca="1">IFERROR(INDEX(OFFSET(Dictionary!$AC$3,MATCH(COLUMNS($AS$2:DT18),Dictionary!$AC$4:$AC$93,0),1,1,2),1,MATCH(INDEX(Dictionary!$B$3:$C$3,1,MATCH(Form_Responses[[#This Row],[80]],OFFSET(Dictionary!$A$3,MATCH(COLUMNS($AS$2:DT18),Dictionary!$A$4:$A$93,0),1,1,2),0)),Dictionary!$AD$3:$AE$3,0)),"")</f>
        <v>W</v>
      </c>
      <c r="DU19" s="61" t="str">
        <f ca="1">IFERROR(INDEX(OFFSET(Dictionary!$AC$3,MATCH(COLUMNS($AS$2:DU18),Dictionary!$AC$4:$AC$93,0),1,1,2),1,MATCH(INDEX(Dictionary!$B$3:$C$3,1,MATCH(Form_Responses[[#This Row],[81]],OFFSET(Dictionary!$A$3,MATCH(COLUMNS($AS$2:DU18),Dictionary!$A$4:$A$93,0),1,1,2),0)),Dictionary!$AD$3:$AE$3,0)),"")</f>
        <v>L</v>
      </c>
      <c r="DV19" s="61" t="str">
        <f ca="1">IFERROR(INDEX(OFFSET(Dictionary!$AC$3,MATCH(COLUMNS($AS$2:DV18),Dictionary!$AC$4:$AC$93,0),1,1,2),1,MATCH(INDEX(Dictionary!$B$3:$C$3,1,MATCH(Form_Responses[[#This Row],[82]],OFFSET(Dictionary!$A$3,MATCH(COLUMNS($AS$2:DV18),Dictionary!$A$4:$A$93,0),1,1,2),0)),Dictionary!$AD$3:$AE$3,0)),"")</f>
        <v>L</v>
      </c>
      <c r="DW19" s="61" t="str">
        <f ca="1">IFERROR(INDEX(OFFSET(Dictionary!$AC$3,MATCH(COLUMNS($AS$2:DW18),Dictionary!$AC$4:$AC$93,0),1,1,2),1,MATCH(INDEX(Dictionary!$B$3:$C$3,1,MATCH(Form_Responses[[#This Row],[83]],OFFSET(Dictionary!$A$3,MATCH(COLUMNS($AS$2:DW18),Dictionary!$A$4:$A$93,0),1,1,2),0)),Dictionary!$AD$3:$AE$3,0)),"")</f>
        <v>T</v>
      </c>
      <c r="DX19" s="61" t="str">
        <f ca="1">IFERROR(INDEX(OFFSET(Dictionary!$AC$3,MATCH(COLUMNS($AS$2:DX18),Dictionary!$AC$4:$AC$93,0),1,1,2),1,MATCH(INDEX(Dictionary!$B$3:$C$3,1,MATCH(Form_Responses[[#This Row],[84]],OFFSET(Dictionary!$A$3,MATCH(COLUMNS($AS$2:DX18),Dictionary!$A$4:$A$93,0),1,1,2),0)),Dictionary!$AD$3:$AE$3,0)),"")</f>
        <v>V</v>
      </c>
      <c r="DY19" s="61" t="str">
        <f ca="1">IFERROR(INDEX(OFFSET(Dictionary!$AC$3,MATCH(COLUMNS($AS$2:DY18),Dictionary!$AC$4:$AC$93,0),1,1,2),1,MATCH(INDEX(Dictionary!$B$3:$C$3,1,MATCH(Form_Responses[[#This Row],[85]],OFFSET(Dictionary!$A$3,MATCH(COLUMNS($AS$2:DY18),Dictionary!$A$4:$A$93,0),1,1,2),0)),Dictionary!$AD$3:$AE$3,0)),"")</f>
        <v>S</v>
      </c>
      <c r="DZ19" s="61" t="str">
        <f ca="1">IFERROR(INDEX(OFFSET(Dictionary!$AC$3,MATCH(COLUMNS($AS$2:DZ18),Dictionary!$AC$4:$AC$93,0),1,1,2),1,MATCH(INDEX(Dictionary!$B$3:$C$3,1,MATCH(Form_Responses[[#This Row],[86]],OFFSET(Dictionary!$A$3,MATCH(COLUMNS($AS$2:DZ18),Dictionary!$A$4:$A$93,0),1,1,2),0)),Dictionary!$AD$3:$AE$3,0)),"")</f>
        <v>S</v>
      </c>
      <c r="EA19" s="61" t="str">
        <f ca="1">IFERROR(INDEX(OFFSET(Dictionary!$AC$3,MATCH(COLUMNS($AS$2:EA18),Dictionary!$AC$4:$AC$93,0),1,1,2),1,MATCH(INDEX(Dictionary!$B$3:$C$3,1,MATCH(Form_Responses[[#This Row],[87]],OFFSET(Dictionary!$A$3,MATCH(COLUMNS($AS$2:EA18),Dictionary!$A$4:$A$93,0),1,1,2),0)),Dictionary!$AD$3:$AE$3,0)),"")</f>
        <v>D</v>
      </c>
      <c r="EB19" s="61" t="str">
        <f ca="1">IFERROR(INDEX(OFFSET(Dictionary!$AC$3,MATCH(COLUMNS($AS$2:EB18),Dictionary!$AC$4:$AC$93,0),1,1,2),1,MATCH(INDEX(Dictionary!$B$3:$C$3,1,MATCH(Form_Responses[[#This Row],[88]],OFFSET(Dictionary!$A$3,MATCH(COLUMNS($AS$2:EB18),Dictionary!$A$4:$A$93,0),1,1,2),0)),Dictionary!$AD$3:$AE$3,0)),"")</f>
        <v>C</v>
      </c>
      <c r="EC19" s="61" t="str">
        <f ca="1">IFERROR(INDEX(OFFSET(Dictionary!$AC$3,MATCH(COLUMNS($AS$2:EC18),Dictionary!$AC$4:$AC$93,0),1,1,2),1,MATCH(INDEX(Dictionary!$B$3:$C$3,1,MATCH(Form_Responses[[#This Row],[89]],OFFSET(Dictionary!$A$3,MATCH(COLUMNS($AS$2:EC18),Dictionary!$A$4:$A$93,0),1,1,2),0)),Dictionary!$AD$3:$AE$3,0)),"")</f>
        <v>C</v>
      </c>
      <c r="ED19" s="61" t="str">
        <f ca="1">IFERROR(INDEX(OFFSET(Dictionary!$AC$3,MATCH(COLUMNS($AS$2:ED18),Dictionary!$AC$4:$AC$93,0),1,1,2),1,MATCH(INDEX(Dictionary!$B$3:$C$3,1,MATCH(Form_Responses[[#This Row],[90]],OFFSET(Dictionary!$A$3,MATCH(COLUMNS($AS$2:ED18),Dictionary!$A$4:$A$93,0),1,1,2),0)),Dictionary!$AD$3:$AE$3,0)),"")</f>
        <v>W</v>
      </c>
    </row>
    <row r="20" spans="1:134" ht="240" x14ac:dyDescent="0.25">
      <c r="A20" s="164">
        <v>18</v>
      </c>
      <c r="B20" s="61" t="s">
        <v>906</v>
      </c>
      <c r="C20" s="61" t="s">
        <v>864</v>
      </c>
      <c r="D20" s="59" t="s">
        <v>797</v>
      </c>
      <c r="E20" s="59" cm="1">
        <f t="array" aca="1" ref="E20" ca="1">COUNTIF(OFFSET($AS$2,MATCH(Data_Base_Response[[#This Row],[Nama]:[Nama]],Data_Base_Response[[Nama]:[Nama]],0),0,1,90),Data_Base_Response[[#Headers],[A]])</f>
        <v>2</v>
      </c>
      <c r="F20" s="59" cm="1">
        <f t="array" aca="1" ref="F20" ca="1">COUNTIF(OFFSET($AS$2,MATCH(Data_Base_Response[[#This Row],[Nama]:[Nama]],Data_Base_Response[[Nama]:[Nama]],0),0,1,90),Data_Base_Response[[#Headers],[N]])</f>
        <v>4</v>
      </c>
      <c r="G20" s="59" cm="1">
        <f t="array" aca="1" ref="G20" ca="1">COUNTIF(OFFSET($AS$2,MATCH(Data_Base_Response[[#This Row],[Nama]:[Nama]],Data_Base_Response[[Nama]:[Nama]],0),0,1,90),Data_Base_Response[[#Headers],[G]])</f>
        <v>3</v>
      </c>
      <c r="H20" s="59" cm="1">
        <f t="array" aca="1" ref="H20" ca="1">COUNTIF(OFFSET($AS$2,MATCH(Data_Base_Response[[#This Row],[Nama]:[Nama]],Data_Base_Response[[Nama]:[Nama]],0),0,1,90),Data_Base_Response[[#Headers],[C]])</f>
        <v>5</v>
      </c>
      <c r="I20" s="59" cm="1">
        <f t="array" aca="1" ref="I20" ca="1">COUNTIF(OFFSET($AS$2,MATCH(Data_Base_Response[[#This Row],[Nama]:[Nama]],Data_Base_Response[[Nama]:[Nama]],0),0,1,90),Data_Base_Response[[#Headers],[D]])</f>
        <v>6</v>
      </c>
      <c r="J20" s="59" cm="1">
        <f t="array" aca="1" ref="J20" ca="1">COUNTIF(OFFSET($AS$2,MATCH(Data_Base_Response[[#This Row],[Nama]:[Nama]],Data_Base_Response[[Nama]:[Nama]],0),0,1,90),Data_Base_Response[[#Headers],[R]])</f>
        <v>7</v>
      </c>
      <c r="K20" s="59" cm="1">
        <f t="array" aca="1" ref="K20" ca="1">COUNTIF(OFFSET($AS$2,MATCH(Data_Base_Response[[#This Row],[Nama]:[Nama]],Data_Base_Response[[Nama]:[Nama]],0),0,1,90),Data_Base_Response[[#Headers],[T]])</f>
        <v>4</v>
      </c>
      <c r="L20" s="59" cm="1">
        <f t="array" aca="1" ref="L20" ca="1">COUNTIF(OFFSET($AS$2,MATCH(Data_Base_Response[[#This Row],[Nama]:[Nama]],Data_Base_Response[[Nama]:[Nama]],0),0,1,90),Data_Base_Response[[#Headers],[V]])</f>
        <v>6</v>
      </c>
      <c r="M20" s="59" cm="1">
        <f t="array" aca="1" ref="M20" ca="1">COUNTIF(OFFSET($AS$2,MATCH(Data_Base_Response[[#This Row],[Nama]:[Nama]],Data_Base_Response[[Nama]:[Nama]],0),0,1,90),Data_Base_Response[[#Headers],[W]])</f>
        <v>7</v>
      </c>
      <c r="N20" s="59" cm="1">
        <f t="array" aca="1" ref="N20" ca="1">COUNTIF(OFFSET($AS$2,MATCH(Data_Base_Response[[#This Row],[Nama]:[Nama]],Data_Base_Response[[Nama]:[Nama]],0),0,1,90),Data_Base_Response[[#Headers],[F]])</f>
        <v>5</v>
      </c>
      <c r="O20" s="59" cm="1">
        <f t="array" aca="1" ref="O20" ca="1">COUNTIF(OFFSET($AS$2,MATCH(Data_Base_Response[[#This Row],[Nama]:[Nama]],Data_Base_Response[[Nama]:[Nama]],0),0,1,90),Data_Base_Response[[#Headers],[L]])</f>
        <v>2</v>
      </c>
      <c r="P20" s="59" cm="1">
        <f t="array" aca="1" ref="P20" ca="1">COUNTIF(OFFSET($AS$2,MATCH(Data_Base_Response[[#This Row],[Nama]:[Nama]],Data_Base_Response[[Nama]:[Nama]],0),0,1,90),Data_Base_Response[[#Headers],[P]])</f>
        <v>4</v>
      </c>
      <c r="Q20" s="59" cm="1">
        <f t="array" aca="1" ref="Q20" ca="1">COUNTIF(OFFSET($AS$2,MATCH(Data_Base_Response[[#This Row],[Nama]:[Nama]],Data_Base_Response[[Nama]:[Nama]],0),0,1,90),Data_Base_Response[[#Headers],[I]])</f>
        <v>2</v>
      </c>
      <c r="R20" s="59" cm="1">
        <f t="array" aca="1" ref="R20" ca="1">COUNTIF(OFFSET($AS$2,MATCH(Data_Base_Response[[#This Row],[Nama]:[Nama]],Data_Base_Response[[Nama]:[Nama]],0),0,1,90),Data_Base_Response[[#Headers],[S]])</f>
        <v>6</v>
      </c>
      <c r="S20" s="59" cm="1">
        <f t="array" aca="1" ref="S20" ca="1">COUNTIF(OFFSET($AS$2,MATCH(Data_Base_Response[[#This Row],[Nama]:[Nama]],Data_Base_Response[[Nama]:[Nama]],0),0,1,90),Data_Base_Response[[#Headers],[B]])</f>
        <v>7</v>
      </c>
      <c r="T20" s="59" cm="1">
        <f t="array" aca="1" ref="T20" ca="1">COUNTIF(OFFSET($AS$2,MATCH(Data_Base_Response[[#This Row],[Nama]:[Nama]],Data_Base_Response[[Nama]:[Nama]],0),0,1,90),Data_Base_Response[[#Headers],[O]])</f>
        <v>3</v>
      </c>
      <c r="U20" s="59" cm="1">
        <f t="array" aca="1" ref="U20" ca="1">COUNTIF(OFFSET($AS$2,MATCH(Data_Base_Response[[#This Row],[Nama]:[Nama]],Data_Base_Response[[Nama]:[Nama]],0),0,1,90),Data_Base_Response[[#Headers],[X]])</f>
        <v>4</v>
      </c>
      <c r="V20" s="59" cm="1">
        <f t="array" aca="1" ref="V20" ca="1">COUNTIF(OFFSET($AS$2,MATCH(Data_Base_Response[[#This Row],[Nama]:[Nama]],Data_Base_Response[[Nama]:[Nama]],0),0,1,90),Data_Base_Response[[#Headers],[E]])</f>
        <v>4</v>
      </c>
      <c r="W20" s="59" cm="1">
        <f t="array" aca="1" ref="W20" ca="1">COUNTIF(OFFSET($AS$2,MATCH(Data_Base_Response[[#This Row],[Nama]:[Nama]],Data_Base_Response[[Nama]:[Nama]],0),0,1,90),Data_Base_Response[[#Headers],[K]])</f>
        <v>3</v>
      </c>
      <c r="X20" s="59" cm="1">
        <f t="array" aca="1" ref="X20" ca="1">COUNTIF(OFFSET($AS$2,MATCH(Data_Base_Response[[#This Row],[Nama]:[Nama]],Data_Base_Response[[Nama]:[Nama]],0),0,1,90),Data_Base_Response[[#Headers],[Z]])</f>
        <v>6</v>
      </c>
      <c r="Y2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20"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20"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20" s="60" t="str">
        <f ca="1">INDEX(OFFSET(Dictionary!$AJ$3,MATCH(I$2,Dictionary!$AG$4:$AG$84,0),0,COUNTIF(Dictionary!$AG$4:$AG$84,I$2),1),MATCH(Data_Base_Response[[#This Row],[D]],OFFSET(Dictionary!$AH$3,MATCH(I$2,Dictionary!$AG$4:$AG$84,0),0,COUNTIF(Dictionary!$AG$4:$AG$84,I$2),1),1))</f>
        <v xml:space="preserve">Tertarik untuk menangani sendiri detail   </v>
      </c>
      <c r="AD20"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20"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2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2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0" s="60" t="str">
        <f ca="1">INDEX(OFFSET(Dictionary!$AJ$3,MATCH(N$2,Dictionary!$AG$4:$AG$84,0),0,COUNTIF(Dictionary!$AG$4:$AG$84,N$2),1),MATCH(Data_Base_Response[[#This Row],[F]],OFFSET(Dictionary!$AH$3,MATCH(N$2,Dictionary!$AG$4:$AG$84,0),0,COUNTIF(Dictionary!$AG$4:$AG$84,N$2),1),1))</f>
        <v xml:space="preserve">Loyal pada Perusahaan   </v>
      </c>
      <c r="AI20"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20"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20" s="60" t="str">
        <f ca="1">INDEX(OFFSET(Dictionary!$AJ$3,MATCH(Q$2,Dictionary!$AG$4:$AG$84,0),0,COUNTIF(Dictionary!$AG$4:$AG$84,Q$2),1),MATCH(Data_Base_Response[[#This Row],[I]],OFFSET(Dictionary!$AH$3,MATCH(Q$2,Dictionary!$AG$4:$AG$84,0),0,COUNTIF(Dictionary!$AG$4:$AG$84,Q$2),1),1))</f>
        <v xml:space="preserve">Enggan mengambil keputusan   </v>
      </c>
      <c r="AL2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2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0"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20"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20"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20" s="61" t="str">
        <f ca="1">IFERROR(INDEX(OFFSET(Dictionary!$AC$3,MATCH(COLUMNS($AS$2:AS19),Dictionary!$AC$4:$AC$93,0),1,1,2),1,MATCH(INDEX(Dictionary!$B$3:$C$3,1,MATCH(Form_Responses[[#This Row],[1]],OFFSET(Dictionary!$A$3,MATCH(COLUMNS($AS$2:AS19),Dictionary!$A$4:$A$93,0),1,1,2),0)),Dictionary!$AD$3:$AE$3,0)),"")</f>
        <v>G</v>
      </c>
      <c r="AT20" s="61" t="str">
        <f ca="1">IFERROR(INDEX(OFFSET(Dictionary!$AC$3,MATCH(COLUMNS($AS$2:AT$2),Dictionary!$AC$4:$AC$93,0),1,1,2),1,MATCH(INDEX(Dictionary!$B$3:$C$3,1,MATCH(Form_Responses[[#This Row],[2]],OFFSET(Dictionary!$A$3,MATCH(COLUMNS($AS$2:AT19),Dictionary!$A$4:$A$93,0),1,1,2),0)),Dictionary!$AD$3:$AE$3,0)),"")</f>
        <v>N</v>
      </c>
      <c r="AU20" s="61" t="str">
        <f ca="1">IFERROR(INDEX(OFFSET(Dictionary!$AC$3,MATCH(COLUMNS($AS$2:AU19),Dictionary!$AC$4:$AC$93,0),1,1,2),1,MATCH(INDEX(Dictionary!$B$3:$C$3,1,MATCH(Form_Responses[[#This Row],[3]],OFFSET(Dictionary!$A$3,MATCH(COLUMNS($AS$2:AU19),Dictionary!$A$4:$A$93,0),1,1,2),0)),Dictionary!$AD$3:$AE$3,0)),"")</f>
        <v>P</v>
      </c>
      <c r="AV20" s="61" t="str">
        <f ca="1">IFERROR(INDEX(OFFSET(Dictionary!$AC$3,MATCH(COLUMNS($AS$2:AV19),Dictionary!$AC$4:$AC$93,0),1,1,2),1,MATCH(INDEX(Dictionary!$B$3:$C$3,1,MATCH(Form_Responses[[#This Row],[4]],OFFSET(Dictionary!$A$3,MATCH(COLUMNS($AS$2:AV19),Dictionary!$A$4:$A$93,0),1,1,2),0)),Dictionary!$AD$3:$AE$3,0)),"")</f>
        <v>P</v>
      </c>
      <c r="AW20" s="61" t="str">
        <f ca="1">IFERROR(INDEX(OFFSET(Dictionary!$AC$3,MATCH(COLUMNS($AS$2:AW19),Dictionary!$AC$4:$AC$93,0),1,1,2),1,MATCH(INDEX(Dictionary!$B$3:$C$3,1,MATCH(Form_Responses[[#This Row],[5]],OFFSET(Dictionary!$A$3,MATCH(COLUMNS($AS$2:AW19),Dictionary!$A$4:$A$93,0),1,1,2),0)),Dictionary!$AD$3:$AE$3,0)),"")</f>
        <v>B</v>
      </c>
      <c r="AX20" s="61" t="str">
        <f ca="1">IFERROR(INDEX(OFFSET(Dictionary!$AC$3,MATCH(COLUMNS($AS$2:AX19),Dictionary!$AC$4:$AC$93,0),1,1,2),1,MATCH(INDEX(Dictionary!$B$3:$C$3,1,MATCH(Form_Responses[[#This Row],[6]],OFFSET(Dictionary!$A$3,MATCH(COLUMNS($AS$2:AX19),Dictionary!$A$4:$A$93,0),1,1,2),0)),Dictionary!$AD$3:$AE$3,0)),"")</f>
        <v>B</v>
      </c>
      <c r="AY20" s="61" t="str">
        <f ca="1">IFERROR(INDEX(OFFSET(Dictionary!$AC$3,MATCH(COLUMNS($AS$2:AY19),Dictionary!$AC$4:$AC$93,0),1,1,2),1,MATCH(INDEX(Dictionary!$B$3:$C$3,1,MATCH(Form_Responses[[#This Row],[7]],OFFSET(Dictionary!$A$3,MATCH(COLUMNS($AS$2:AY19),Dictionary!$A$4:$A$93,0),1,1,2),0)),Dictionary!$AD$3:$AE$3,0)),"")</f>
        <v>Z</v>
      </c>
      <c r="AZ20" s="61" t="str">
        <f ca="1">IFERROR(INDEX(OFFSET(Dictionary!$AC$3,MATCH(COLUMNS($AS$2:AZ$2),Dictionary!$AC$4:$AC$93,0),1,1,2),1,MATCH(INDEX(Dictionary!$B$3:$C$3,1,MATCH(Form_Responses[[#This Row],[8]],OFFSET(Dictionary!$A$3,MATCH(COLUMNS($AS$2:AZ19),Dictionary!$A$4:$A$93,0),1,1,2),0)),Dictionary!$AD$3:$AE$3,0)),"")</f>
        <v>Z</v>
      </c>
      <c r="BA20" s="61" t="str">
        <f ca="1">IFERROR(INDEX(OFFSET(Dictionary!$AC$3,MATCH(COLUMNS($AS$2:BA19),Dictionary!$AC$4:$AC$93,0),1,1,2),1,MATCH(INDEX(Dictionary!$B$3:$C$3,1,MATCH(Form_Responses[[#This Row],[9]],OFFSET(Dictionary!$A$3,MATCH(COLUMNS($AS$2:BA19),Dictionary!$A$4:$A$93,0),1,1,2),0)),Dictionary!$AD$3:$AE$3,0)),"")</f>
        <v>F</v>
      </c>
      <c r="BB20" s="61" t="str">
        <f ca="1">IFERROR(INDEX(OFFSET(Dictionary!$AC$3,MATCH(COLUMNS($AS$2:BB19),Dictionary!$AC$4:$AC$93,0),1,1,2),1,MATCH(INDEX(Dictionary!$B$3:$C$3,1,MATCH(Form_Responses[[#This Row],[10]],OFFSET(Dictionary!$A$3,MATCH(COLUMNS($AS$2:BB19),Dictionary!$A$4:$A$93,0),1,1,2),0)),Dictionary!$AD$3:$AE$3,0)),"")</f>
        <v>W</v>
      </c>
      <c r="BC20" s="61" t="str">
        <f ca="1">IFERROR(INDEX(OFFSET(Dictionary!$AC$3,MATCH(COLUMNS($AS$2:BC19),Dictionary!$AC$4:$AC$93,0),1,1,2),1,MATCH(INDEX(Dictionary!$B$3:$C$3,1,MATCH(Form_Responses[[#This Row],[11]],OFFSET(Dictionary!$A$3,MATCH(COLUMNS($AS$2:BC19),Dictionary!$A$4:$A$93,0),1,1,2),0)),Dictionary!$AD$3:$AE$3,0)),"")</f>
        <v>C</v>
      </c>
      <c r="BD20" s="61" t="str">
        <f ca="1">IFERROR(INDEX(OFFSET(Dictionary!$AC$3,MATCH(COLUMNS($AS$2:BD19),Dictionary!$AC$4:$AC$93,0),1,1,2),1,MATCH(INDEX(Dictionary!$B$3:$C$3,1,MATCH(Form_Responses[[#This Row],[12]],OFFSET(Dictionary!$A$3,MATCH(COLUMNS($AS$2:BD19),Dictionary!$A$4:$A$93,0),1,1,2),0)),Dictionary!$AD$3:$AE$3,0)),"")</f>
        <v>E</v>
      </c>
      <c r="BE20" s="61" t="str">
        <f ca="1">IFERROR(INDEX(OFFSET(Dictionary!$AC$3,MATCH(COLUMNS($AS$2:BE19),Dictionary!$AC$4:$AC$93,0),1,1,2),1,MATCH(INDEX(Dictionary!$B$3:$C$3,1,MATCH(Form_Responses[[#This Row],[13]],OFFSET(Dictionary!$A$3,MATCH(COLUMNS($AS$2:BE19),Dictionary!$A$4:$A$93,0),1,1,2),0)),Dictionary!$AD$3:$AE$3,0)),"")</f>
        <v>N</v>
      </c>
      <c r="BF20" s="61" t="str">
        <f ca="1">IFERROR(INDEX(OFFSET(Dictionary!$AC$3,MATCH(COLUMNS($AS$2:BF19),Dictionary!$AC$4:$AC$93,0),1,1,2),1,MATCH(INDEX(Dictionary!$B$3:$C$3,1,MATCH(Form_Responses[[#This Row],[14]],OFFSET(Dictionary!$A$3,MATCH(COLUMNS($AS$2:BF19),Dictionary!$A$4:$A$93,0),1,1,2),0)),Dictionary!$AD$3:$AE$3,0)),"")</f>
        <v>A</v>
      </c>
      <c r="BG20" s="61" t="str">
        <f ca="1">IFERROR(INDEX(OFFSET(Dictionary!$AC$3,MATCH(COLUMNS($AS$2:BG19),Dictionary!$AC$4:$AC$93,0),1,1,2),1,MATCH(INDEX(Dictionary!$B$3:$C$3,1,MATCH(Form_Responses[[#This Row],[15]],OFFSET(Dictionary!$A$3,MATCH(COLUMNS($AS$2:BG19),Dictionary!$A$4:$A$93,0),1,1,2),0)),Dictionary!$AD$3:$AE$3,0)),"")</f>
        <v>P</v>
      </c>
      <c r="BH20" s="61" t="str">
        <f ca="1">IFERROR(INDEX(OFFSET(Dictionary!$AC$3,MATCH(COLUMNS($AS$2:BH19),Dictionary!$AC$4:$AC$93,0),1,1,2),1,MATCH(INDEX(Dictionary!$B$3:$C$3,1,MATCH(Form_Responses[[#This Row],[16]],OFFSET(Dictionary!$A$3,MATCH(COLUMNS($AS$2:BH19),Dictionary!$A$4:$A$93,0),1,1,2),0)),Dictionary!$AD$3:$AE$3,0)),"")</f>
        <v>X</v>
      </c>
      <c r="BI20" s="61" t="str">
        <f ca="1">IFERROR(INDEX(OFFSET(Dictionary!$AC$3,MATCH(COLUMNS($AS$2:BI19),Dictionary!$AC$4:$AC$93,0),1,1,2),1,MATCH(INDEX(Dictionary!$B$3:$C$3,1,MATCH(Form_Responses[[#This Row],[17]],OFFSET(Dictionary!$A$3,MATCH(COLUMNS($AS$2:BI19),Dictionary!$A$4:$A$93,0),1,1,2),0)),Dictionary!$AD$3:$AE$3,0)),"")</f>
        <v>B</v>
      </c>
      <c r="BJ20" s="61" t="str">
        <f ca="1">IFERROR(INDEX(OFFSET(Dictionary!$AC$3,MATCH(COLUMNS($AS$2:BJ19),Dictionary!$AC$4:$AC$93,0),1,1,2),1,MATCH(INDEX(Dictionary!$B$3:$C$3,1,MATCH(Form_Responses[[#This Row],[18]],OFFSET(Dictionary!$A$3,MATCH(COLUMNS($AS$2:BJ19),Dictionary!$A$4:$A$93,0),1,1,2),0)),Dictionary!$AD$3:$AE$3,0)),"")</f>
        <v>O</v>
      </c>
      <c r="BK20" s="61" t="str">
        <f ca="1">IFERROR(INDEX(OFFSET(Dictionary!$AC$3,MATCH(COLUMNS($AS$2:BK19),Dictionary!$AC$4:$AC$93,0),1,1,2),1,MATCH(INDEX(Dictionary!$B$3:$C$3,1,MATCH(Form_Responses[[#This Row],[19]],OFFSET(Dictionary!$A$3,MATCH(COLUMNS($AS$2:BK19),Dictionary!$A$4:$A$93,0),1,1,2),0)),Dictionary!$AD$3:$AE$3,0)),"")</f>
        <v>Z</v>
      </c>
      <c r="BL20" s="61" t="str">
        <f ca="1">IFERROR(INDEX(OFFSET(Dictionary!$AC$3,MATCH(COLUMNS($AS$2:BL19),Dictionary!$AC$4:$AC$93,0),1,1,2),1,MATCH(INDEX(Dictionary!$B$3:$C$3,1,MATCH(Form_Responses[[#This Row],[20]],OFFSET(Dictionary!$A$3,MATCH(COLUMNS($AS$2:BL19),Dictionary!$A$4:$A$93,0),1,1,2),0)),Dictionary!$AD$3:$AE$3,0)),"")</f>
        <v>W</v>
      </c>
      <c r="BM20" s="61" t="str">
        <f ca="1">IFERROR(INDEX(OFFSET(Dictionary!$AC$3,MATCH(COLUMNS($AS$2:BM19),Dictionary!$AC$4:$AC$93,0),1,1,2),1,MATCH(INDEX(Dictionary!$B$3:$C$3,1,MATCH(Form_Responses[[#This Row],[21]],OFFSET(Dictionary!$A$3,MATCH(COLUMNS($AS$2:BM19),Dictionary!$A$4:$A$93,0),1,1,2),0)),Dictionary!$AD$3:$AE$3,0)),"")</f>
        <v>D</v>
      </c>
      <c r="BN20" s="61" t="str">
        <f ca="1">IFERROR(INDEX(OFFSET(Dictionary!$AC$3,MATCH(COLUMNS($AS$2:BN19),Dictionary!$AC$4:$AC$93,0),1,1,2),1,MATCH(INDEX(Dictionary!$B$3:$C$3,1,MATCH(Form_Responses[[#This Row],[22]],OFFSET(Dictionary!$A$3,MATCH(COLUMNS($AS$2:BN19),Dictionary!$A$4:$A$93,0),1,1,2),0)),Dictionary!$AD$3:$AE$3,0)),"")</f>
        <v>C</v>
      </c>
      <c r="BO20" s="61" t="str">
        <f ca="1">IFERROR(INDEX(OFFSET(Dictionary!$AC$3,MATCH(COLUMNS($AS$2:BO19),Dictionary!$AC$4:$AC$93,0),1,1,2),1,MATCH(INDEX(Dictionary!$B$3:$C$3,1,MATCH(Form_Responses[[#This Row],[23]],OFFSET(Dictionary!$A$3,MATCH(COLUMNS($AS$2:BO19),Dictionary!$A$4:$A$93,0),1,1,2),0)),Dictionary!$AD$3:$AE$3,0)),"")</f>
        <v>E</v>
      </c>
      <c r="BP20" s="61" t="str">
        <f ca="1">IFERROR(INDEX(OFFSET(Dictionary!$AC$3,MATCH(COLUMNS($AS$2:BP19),Dictionary!$AC$4:$AC$93,0),1,1,2),1,MATCH(INDEX(Dictionary!$B$3:$C$3,1,MATCH(Form_Responses[[#This Row],[24]],OFFSET(Dictionary!$A$3,MATCH(COLUMNS($AS$2:BP19),Dictionary!$A$4:$A$93,0),1,1,2),0)),Dictionary!$AD$3:$AE$3,0)),"")</f>
        <v>X</v>
      </c>
      <c r="BQ20" s="61" t="str">
        <f ca="1">IFERROR(INDEX(OFFSET(Dictionary!$AC$3,MATCH(COLUMNS($AS$2:BQ19),Dictionary!$AC$4:$AC$93,0),1,1,2),1,MATCH(INDEX(Dictionary!$B$3:$C$3,1,MATCH(Form_Responses[[#This Row],[25]],OFFSET(Dictionary!$A$3,MATCH(COLUMNS($AS$2:BQ19),Dictionary!$A$4:$A$93,0),1,1,2),0)),Dictionary!$AD$3:$AE$3,0)),"")</f>
        <v>B</v>
      </c>
      <c r="BR20" s="61" t="str">
        <f ca="1">IFERROR(INDEX(OFFSET(Dictionary!$AC$3,MATCH(COLUMNS($AS$2:BR19),Dictionary!$AC$4:$AC$93,0),1,1,2),1,MATCH(INDEX(Dictionary!$B$3:$C$3,1,MATCH(Form_Responses[[#This Row],[26]],OFFSET(Dictionary!$A$3,MATCH(COLUMNS($AS$2:BR19),Dictionary!$A$4:$A$93,0),1,1,2),0)),Dictionary!$AD$3:$AE$3,0)),"")</f>
        <v>O</v>
      </c>
      <c r="BS20" s="61" t="str">
        <f ca="1">IFERROR(INDEX(OFFSET(Dictionary!$AC$3,MATCH(COLUMNS($AS$2:BS19),Dictionary!$AC$4:$AC$93,0),1,1,2),1,MATCH(INDEX(Dictionary!$B$3:$C$3,1,MATCH(Form_Responses[[#This Row],[27]],OFFSET(Dictionary!$A$3,MATCH(COLUMNS($AS$2:BS19),Dictionary!$A$4:$A$93,0),1,1,2),0)),Dictionary!$AD$3:$AE$3,0)),"")</f>
        <v>Z</v>
      </c>
      <c r="BT20" s="61" t="str">
        <f ca="1">IFERROR(INDEX(OFFSET(Dictionary!$AC$3,MATCH(COLUMNS($AS$2:BT19),Dictionary!$AC$4:$AC$93,0),1,1,2),1,MATCH(INDEX(Dictionary!$B$3:$C$3,1,MATCH(Form_Responses[[#This Row],[28]],OFFSET(Dictionary!$A$3,MATCH(COLUMNS($AS$2:BT19),Dictionary!$A$4:$A$93,0),1,1,2),0)),Dictionary!$AD$3:$AE$3,0)),"")</f>
        <v>B</v>
      </c>
      <c r="BU20" s="61" t="str">
        <f ca="1">IFERROR(INDEX(OFFSET(Dictionary!$AC$3,MATCH(COLUMNS($AS$2:BU19),Dictionary!$AC$4:$AC$93,0),1,1,2),1,MATCH(INDEX(Dictionary!$B$3:$C$3,1,MATCH(Form_Responses[[#This Row],[29]],OFFSET(Dictionary!$A$3,MATCH(COLUMNS($AS$2:BU19),Dictionary!$A$4:$A$93,0),1,1,2),0)),Dictionary!$AD$3:$AE$3,0)),"")</f>
        <v>F</v>
      </c>
      <c r="BV20" s="61" t="str">
        <f ca="1">IFERROR(INDEX(OFFSET(Dictionary!$AC$3,MATCH(COLUMNS($AS$2:BV19),Dictionary!$AC$4:$AC$93,0),1,1,2),1,MATCH(INDEX(Dictionary!$B$3:$C$3,1,MATCH(Form_Responses[[#This Row],[30]],OFFSET(Dictionary!$A$3,MATCH(COLUMNS($AS$2:BV19),Dictionary!$A$4:$A$93,0),1,1,2),0)),Dictionary!$AD$3:$AE$3,0)),"")</f>
        <v>W</v>
      </c>
      <c r="BW20" s="61" t="str">
        <f ca="1">IFERROR(INDEX(OFFSET(Dictionary!$AC$3,MATCH(COLUMNS($AS$2:BW19),Dictionary!$AC$4:$AC$93,0),1,1,2),1,MATCH(INDEX(Dictionary!$B$3:$C$3,1,MATCH(Form_Responses[[#This Row],[31]],OFFSET(Dictionary!$A$3,MATCH(COLUMNS($AS$2:BW19),Dictionary!$A$4:$A$93,0),1,1,2),0)),Dictionary!$AD$3:$AE$3,0)),"")</f>
        <v>R</v>
      </c>
      <c r="BX20" s="61" t="str">
        <f ca="1">IFERROR(INDEX(OFFSET(Dictionary!$AC$3,MATCH(COLUMNS($AS$2:BX19),Dictionary!$AC$4:$AC$93,0),1,1,2),1,MATCH(INDEX(Dictionary!$B$3:$C$3,1,MATCH(Form_Responses[[#This Row],[32]],OFFSET(Dictionary!$A$3,MATCH(COLUMNS($AS$2:BX19),Dictionary!$A$4:$A$93,0),1,1,2),0)),Dictionary!$AD$3:$AE$3,0)),"")</f>
        <v>D</v>
      </c>
      <c r="BY20" s="61" t="str">
        <f ca="1">IFERROR(INDEX(OFFSET(Dictionary!$AC$3,MATCH(COLUMNS($AS$2:BY19),Dictionary!$AC$4:$AC$93,0),1,1,2),1,MATCH(INDEX(Dictionary!$B$3:$C$3,1,MATCH(Form_Responses[[#This Row],[33]],OFFSET(Dictionary!$A$3,MATCH(COLUMNS($AS$2:BY19),Dictionary!$A$4:$A$93,0),1,1,2),0)),Dictionary!$AD$3:$AE$3,0)),"")</f>
        <v>C</v>
      </c>
      <c r="BZ20" s="61" t="str">
        <f ca="1">IFERROR(INDEX(OFFSET(Dictionary!$AC$3,MATCH(COLUMNS($AS$2:BZ19),Dictionary!$AC$4:$AC$93,0),1,1,2),1,MATCH(INDEX(Dictionary!$B$3:$C$3,1,MATCH(Form_Responses[[#This Row],[34]],OFFSET(Dictionary!$A$3,MATCH(COLUMNS($AS$2:BZ19),Dictionary!$A$4:$A$93,0),1,1,2),0)),Dictionary!$AD$3:$AE$3,0)),"")</f>
        <v>T</v>
      </c>
      <c r="CA20" s="61" t="str">
        <f ca="1">IFERROR(INDEX(OFFSET(Dictionary!$AC$3,MATCH(COLUMNS($AS$2:CA19),Dictionary!$AC$4:$AC$93,0),1,1,2),1,MATCH(INDEX(Dictionary!$B$3:$C$3,1,MATCH(Form_Responses[[#This Row],[35]],OFFSET(Dictionary!$A$3,MATCH(COLUMNS($AS$2:CA19),Dictionary!$A$4:$A$93,0),1,1,2),0)),Dictionary!$AD$3:$AE$3,0)),"")</f>
        <v>B</v>
      </c>
      <c r="CB20" s="61" t="str">
        <f ca="1">IFERROR(INDEX(OFFSET(Dictionary!$AC$3,MATCH(COLUMNS($AS$2:CB19),Dictionary!$AC$4:$AC$93,0),1,1,2),1,MATCH(INDEX(Dictionary!$B$3:$C$3,1,MATCH(Form_Responses[[#This Row],[36]],OFFSET(Dictionary!$A$3,MATCH(COLUMNS($AS$2:CB19),Dictionary!$A$4:$A$93,0),1,1,2),0)),Dictionary!$AD$3:$AE$3,0)),"")</f>
        <v>A</v>
      </c>
      <c r="CC20" s="61" t="str">
        <f ca="1">IFERROR(INDEX(OFFSET(Dictionary!$AC$3,MATCH(COLUMNS($AS$2:CC19),Dictionary!$AC$4:$AC$93,0),1,1,2),1,MATCH(INDEX(Dictionary!$B$3:$C$3,1,MATCH(Form_Responses[[#This Row],[37]],OFFSET(Dictionary!$A$3,MATCH(COLUMNS($AS$2:CC19),Dictionary!$A$4:$A$93,0),1,1,2),0)),Dictionary!$AD$3:$AE$3,0)),"")</f>
        <v>P</v>
      </c>
      <c r="CD20" s="61" t="str">
        <f ca="1">IFERROR(INDEX(OFFSET(Dictionary!$AC$3,MATCH(COLUMNS($AS$2:CD19),Dictionary!$AC$4:$AC$93,0),1,1,2),1,MATCH(INDEX(Dictionary!$B$3:$C$3,1,MATCH(Form_Responses[[#This Row],[38]],OFFSET(Dictionary!$A$3,MATCH(COLUMNS($AS$2:CD19),Dictionary!$A$4:$A$93,0),1,1,2),0)),Dictionary!$AD$3:$AE$3,0)),"")</f>
        <v>X</v>
      </c>
      <c r="CE20" s="61" t="str">
        <f ca="1">IFERROR(INDEX(OFFSET(Dictionary!$AC$3,MATCH(COLUMNS($AS$2:CE19),Dictionary!$AC$4:$AC$93,0),1,1,2),1,MATCH(INDEX(Dictionary!$B$3:$C$3,1,MATCH(Form_Responses[[#This Row],[39]],OFFSET(Dictionary!$A$3,MATCH(COLUMNS($AS$2:CE19),Dictionary!$A$4:$A$93,0),1,1,2),0)),Dictionary!$AD$3:$AE$3,0)),"")</f>
        <v>B</v>
      </c>
      <c r="CF20" s="61" t="str">
        <f ca="1">IFERROR(INDEX(OFFSET(Dictionary!$AC$3,MATCH(COLUMNS($AS$2:CF19),Dictionary!$AC$4:$AC$93,0),1,1,2),1,MATCH(INDEX(Dictionary!$B$3:$C$3,1,MATCH(Form_Responses[[#This Row],[40]],OFFSET(Dictionary!$A$3,MATCH(COLUMNS($AS$2:CF19),Dictionary!$A$4:$A$93,0),1,1,2),0)),Dictionary!$AD$3:$AE$3,0)),"")</f>
        <v>W</v>
      </c>
      <c r="CG20" s="61" t="str">
        <f ca="1">IFERROR(INDEX(OFFSET(Dictionary!$AC$3,MATCH(COLUMNS($AS$2:CG19),Dictionary!$AC$4:$AC$93,0),1,1,2),1,MATCH(INDEX(Dictionary!$B$3:$C$3,1,MATCH(Form_Responses[[#This Row],[41]],OFFSET(Dictionary!$A$3,MATCH(COLUMNS($AS$2:CG19),Dictionary!$A$4:$A$93,0),1,1,2),0)),Dictionary!$AD$3:$AE$3,0)),"")</f>
        <v>S</v>
      </c>
      <c r="CH20" s="61" t="str">
        <f ca="1">IFERROR(INDEX(OFFSET(Dictionary!$AC$3,MATCH(COLUMNS($AS$2:CH19),Dictionary!$AC$4:$AC$93,0),1,1,2),1,MATCH(INDEX(Dictionary!$B$3:$C$3,1,MATCH(Form_Responses[[#This Row],[42]],OFFSET(Dictionary!$A$3,MATCH(COLUMNS($AS$2:CH19),Dictionary!$A$4:$A$93,0),1,1,2),0)),Dictionary!$AD$3:$AE$3,0)),"")</f>
        <v>R</v>
      </c>
      <c r="CI20" s="61" t="str">
        <f ca="1">IFERROR(INDEX(OFFSET(Dictionary!$AC$3,MATCH(COLUMNS($AS$2:CI19),Dictionary!$AC$4:$AC$93,0),1,1,2),1,MATCH(INDEX(Dictionary!$B$3:$C$3,1,MATCH(Form_Responses[[#This Row],[43]],OFFSET(Dictionary!$A$3,MATCH(COLUMNS($AS$2:CI19),Dictionary!$A$4:$A$93,0),1,1,2),0)),Dictionary!$AD$3:$AE$3,0)),"")</f>
        <v>D</v>
      </c>
      <c r="CJ20" s="61" t="str">
        <f ca="1">IFERROR(INDEX(OFFSET(Dictionary!$AC$3,MATCH(COLUMNS($AS$2:CJ19),Dictionary!$AC$4:$AC$93,0),1,1,2),1,MATCH(INDEX(Dictionary!$B$3:$C$3,1,MATCH(Form_Responses[[#This Row],[44]],OFFSET(Dictionary!$A$3,MATCH(COLUMNS($AS$2:CJ19),Dictionary!$A$4:$A$93,0),1,1,2),0)),Dictionary!$AD$3:$AE$3,0)),"")</f>
        <v>C</v>
      </c>
      <c r="CK20" s="61" t="str">
        <f ca="1">IFERROR(INDEX(OFFSET(Dictionary!$AC$3,MATCH(COLUMNS($AS$2:CK19),Dictionary!$AC$4:$AC$93,0),1,1,2),1,MATCH(INDEX(Dictionary!$B$3:$C$3,1,MATCH(Form_Responses[[#This Row],[45]],OFFSET(Dictionary!$A$3,MATCH(COLUMNS($AS$2:CK19),Dictionary!$A$4:$A$93,0),1,1,2),0)),Dictionary!$AD$3:$AE$3,0)),"")</f>
        <v>V</v>
      </c>
      <c r="CL20" s="61" t="str">
        <f ca="1">IFERROR(INDEX(OFFSET(Dictionary!$AC$3,MATCH(COLUMNS($AS$2:CL19),Dictionary!$AC$4:$AC$93,0),1,1,2),1,MATCH(INDEX(Dictionary!$B$3:$C$3,1,MATCH(Form_Responses[[#This Row],[46]],OFFSET(Dictionary!$A$3,MATCH(COLUMNS($AS$2:CL19),Dictionary!$A$4:$A$93,0),1,1,2),0)),Dictionary!$AD$3:$AE$3,0)),"")</f>
        <v>O</v>
      </c>
      <c r="CM20" s="61" t="str">
        <f ca="1">IFERROR(INDEX(OFFSET(Dictionary!$AC$3,MATCH(COLUMNS($AS$2:CM19),Dictionary!$AC$4:$AC$93,0),1,1,2),1,MATCH(INDEX(Dictionary!$B$3:$C$3,1,MATCH(Form_Responses[[#This Row],[47]],OFFSET(Dictionary!$A$3,MATCH(COLUMNS($AS$2:CM19),Dictionary!$A$4:$A$93,0),1,1,2),0)),Dictionary!$AD$3:$AE$3,0)),"")</f>
        <v>Z</v>
      </c>
      <c r="CN20" s="61" t="str">
        <f ca="1">IFERROR(INDEX(OFFSET(Dictionary!$AC$3,MATCH(COLUMNS($AS$2:CN19),Dictionary!$AC$4:$AC$93,0),1,1,2),1,MATCH(INDEX(Dictionary!$B$3:$C$3,1,MATCH(Form_Responses[[#This Row],[48]],OFFSET(Dictionary!$A$3,MATCH(COLUMNS($AS$2:CN19),Dictionary!$A$4:$A$93,0),1,1,2),0)),Dictionary!$AD$3:$AE$3,0)),"")</f>
        <v>K</v>
      </c>
      <c r="CO20" s="61" t="str">
        <f ca="1">IFERROR(INDEX(OFFSET(Dictionary!$AC$3,MATCH(COLUMNS($AS$2:CO19),Dictionary!$AC$4:$AC$93,0),1,1,2),1,MATCH(INDEX(Dictionary!$B$3:$C$3,1,MATCH(Form_Responses[[#This Row],[49]],OFFSET(Dictionary!$A$3,MATCH(COLUMNS($AS$2:CO19),Dictionary!$A$4:$A$93,0),1,1,2),0)),Dictionary!$AD$3:$AE$3,0)),"")</f>
        <v>F</v>
      </c>
      <c r="CP20" s="61" t="str">
        <f ca="1">IFERROR(INDEX(OFFSET(Dictionary!$AC$3,MATCH(COLUMNS($AS$2:CP19),Dictionary!$AC$4:$AC$93,0),1,1,2),1,MATCH(INDEX(Dictionary!$B$3:$C$3,1,MATCH(Form_Responses[[#This Row],[50]],OFFSET(Dictionary!$A$3,MATCH(COLUMNS($AS$2:CP19),Dictionary!$A$4:$A$93,0),1,1,2),0)),Dictionary!$AD$3:$AE$3,0)),"")</f>
        <v>W</v>
      </c>
      <c r="CQ20" s="61" t="str">
        <f ca="1">IFERROR(INDEX(OFFSET(Dictionary!$AC$3,MATCH(COLUMNS($AS$2:CQ19),Dictionary!$AC$4:$AC$93,0),1,1,2),1,MATCH(INDEX(Dictionary!$B$3:$C$3,1,MATCH(Form_Responses[[#This Row],[51]],OFFSET(Dictionary!$A$3,MATCH(COLUMNS($AS$2:CQ19),Dictionary!$A$4:$A$93,0),1,1,2),0)),Dictionary!$AD$3:$AE$3,0)),"")</f>
        <v>G</v>
      </c>
      <c r="CR20" s="61" t="str">
        <f ca="1">IFERROR(INDEX(OFFSET(Dictionary!$AC$3,MATCH(COLUMNS($AS$2:CR19),Dictionary!$AC$4:$AC$93,0),1,1,2),1,MATCH(INDEX(Dictionary!$B$3:$C$3,1,MATCH(Form_Responses[[#This Row],[52]],OFFSET(Dictionary!$A$3,MATCH(COLUMNS($AS$2:CR19),Dictionary!$A$4:$A$93,0),1,1,2),0)),Dictionary!$AD$3:$AE$3,0)),"")</f>
        <v>S</v>
      </c>
      <c r="CS20" s="61" t="str">
        <f ca="1">IFERROR(INDEX(OFFSET(Dictionary!$AC$3,MATCH(COLUMNS($AS$2:CS19),Dictionary!$AC$4:$AC$93,0),1,1,2),1,MATCH(INDEX(Dictionary!$B$3:$C$3,1,MATCH(Form_Responses[[#This Row],[53]],OFFSET(Dictionary!$A$3,MATCH(COLUMNS($AS$2:CS19),Dictionary!$A$4:$A$93,0),1,1,2),0)),Dictionary!$AD$3:$AE$3,0)),"")</f>
        <v>R</v>
      </c>
      <c r="CT20" s="61" t="str">
        <f ca="1">IFERROR(INDEX(OFFSET(Dictionary!$AC$3,MATCH(COLUMNS($AS$2:CT19),Dictionary!$AC$4:$AC$93,0),1,1,2),1,MATCH(INDEX(Dictionary!$B$3:$C$3,1,MATCH(Form_Responses[[#This Row],[54]],OFFSET(Dictionary!$A$3,MATCH(COLUMNS($AS$2:CT19),Dictionary!$A$4:$A$93,0),1,1,2),0)),Dictionary!$AD$3:$AE$3,0)),"")</f>
        <v>T</v>
      </c>
      <c r="CU20" s="61" t="str">
        <f ca="1">IFERROR(INDEX(OFFSET(Dictionary!$AC$3,MATCH(COLUMNS($AS$2:CU19),Dictionary!$AC$4:$AC$93,0),1,1,2),1,MATCH(INDEX(Dictionary!$B$3:$C$3,1,MATCH(Form_Responses[[#This Row],[55]],OFFSET(Dictionary!$A$3,MATCH(COLUMNS($AS$2:CU19),Dictionary!$A$4:$A$93,0),1,1,2),0)),Dictionary!$AD$3:$AE$3,0)),"")</f>
        <v>V</v>
      </c>
      <c r="CV20" s="61" t="str">
        <f ca="1">IFERROR(INDEX(OFFSET(Dictionary!$AC$3,MATCH(COLUMNS($AS$2:CV19),Dictionary!$AC$4:$AC$93,0),1,1,2),1,MATCH(INDEX(Dictionary!$B$3:$C$3,1,MATCH(Form_Responses[[#This Row],[56]],OFFSET(Dictionary!$A$3,MATCH(COLUMNS($AS$2:CV19),Dictionary!$A$4:$A$93,0),1,1,2),0)),Dictionary!$AD$3:$AE$3,0)),"")</f>
        <v>E</v>
      </c>
      <c r="CW20" s="61" t="str">
        <f ca="1">IFERROR(INDEX(OFFSET(Dictionary!$AC$3,MATCH(COLUMNS($AS$2:CW19),Dictionary!$AC$4:$AC$93,0),1,1,2),1,MATCH(INDEX(Dictionary!$B$3:$C$3,1,MATCH(Form_Responses[[#This Row],[57]],OFFSET(Dictionary!$A$3,MATCH(COLUMNS($AS$2:CW19),Dictionary!$A$4:$A$93,0),1,1,2),0)),Dictionary!$AD$3:$AE$3,0)),"")</f>
        <v>Z</v>
      </c>
      <c r="CX20" s="61" t="str">
        <f ca="1">IFERROR(INDEX(OFFSET(Dictionary!$AC$3,MATCH(COLUMNS($AS$2:CX19),Dictionary!$AC$4:$AC$93,0),1,1,2),1,MATCH(INDEX(Dictionary!$B$3:$C$3,1,MATCH(Form_Responses[[#This Row],[58]],OFFSET(Dictionary!$A$3,MATCH(COLUMNS($AS$2:CX19),Dictionary!$A$4:$A$93,0),1,1,2),0)),Dictionary!$AD$3:$AE$3,0)),"")</f>
        <v>K</v>
      </c>
      <c r="CY20" s="61" t="str">
        <f ca="1">IFERROR(INDEX(OFFSET(Dictionary!$AC$3,MATCH(COLUMNS($AS$2:CY19),Dictionary!$AC$4:$AC$93,0),1,1,2),1,MATCH(INDEX(Dictionary!$B$3:$C$3,1,MATCH(Form_Responses[[#This Row],[59]],OFFSET(Dictionary!$A$3,MATCH(COLUMNS($AS$2:CY19),Dictionary!$A$4:$A$93,0),1,1,2),0)),Dictionary!$AD$3:$AE$3,0)),"")</f>
        <v>F</v>
      </c>
      <c r="CZ20" s="61" t="str">
        <f ca="1">IFERROR(INDEX(OFFSET(Dictionary!$AC$3,MATCH(COLUMNS($AS$2:CZ19),Dictionary!$AC$4:$AC$93,0),1,1,2),1,MATCH(INDEX(Dictionary!$B$3:$C$3,1,MATCH(Form_Responses[[#This Row],[60]],OFFSET(Dictionary!$A$3,MATCH(COLUMNS($AS$2:CZ19),Dictionary!$A$4:$A$93,0),1,1,2),0)),Dictionary!$AD$3:$AE$3,0)),"")</f>
        <v>X</v>
      </c>
      <c r="DA20" s="61" t="str">
        <f ca="1">IFERROR(INDEX(OFFSET(Dictionary!$AC$3,MATCH(COLUMNS($AS$2:DA19),Dictionary!$AC$4:$AC$93,0),1,1,2),1,MATCH(INDEX(Dictionary!$B$3:$C$3,1,MATCH(Form_Responses[[#This Row],[61]],OFFSET(Dictionary!$A$3,MATCH(COLUMNS($AS$2:DA19),Dictionary!$A$4:$A$93,0),1,1,2),0)),Dictionary!$AD$3:$AE$3,0)),"")</f>
        <v>T</v>
      </c>
      <c r="DB20" s="61" t="str">
        <f ca="1">IFERROR(INDEX(OFFSET(Dictionary!$AC$3,MATCH(COLUMNS($AS$2:DB19),Dictionary!$AC$4:$AC$93,0),1,1,2),1,MATCH(INDEX(Dictionary!$B$3:$C$3,1,MATCH(Form_Responses[[#This Row],[62]],OFFSET(Dictionary!$A$3,MATCH(COLUMNS($AS$2:DB19),Dictionary!$A$4:$A$93,0),1,1,2),0)),Dictionary!$AD$3:$AE$3,0)),"")</f>
        <v>V</v>
      </c>
      <c r="DC20" s="61" t="str">
        <f ca="1">IFERROR(INDEX(OFFSET(Dictionary!$AC$3,MATCH(COLUMNS($AS$2:DC19),Dictionary!$AC$4:$AC$93,0),1,1,2),1,MATCH(INDEX(Dictionary!$B$3:$C$3,1,MATCH(Form_Responses[[#This Row],[63]],OFFSET(Dictionary!$A$3,MATCH(COLUMNS($AS$2:DC19),Dictionary!$A$4:$A$93,0),1,1,2),0)),Dictionary!$AD$3:$AE$3,0)),"")</f>
        <v>S</v>
      </c>
      <c r="DD20" s="61" t="str">
        <f ca="1">IFERROR(INDEX(OFFSET(Dictionary!$AC$3,MATCH(COLUMNS($AS$2:DD19),Dictionary!$AC$4:$AC$93,0),1,1,2),1,MATCH(INDEX(Dictionary!$B$3:$C$3,1,MATCH(Form_Responses[[#This Row],[64]],OFFSET(Dictionary!$A$3,MATCH(COLUMNS($AS$2:DD19),Dictionary!$A$4:$A$93,0),1,1,2),0)),Dictionary!$AD$3:$AE$3,0)),"")</f>
        <v>R</v>
      </c>
      <c r="DE20" s="61" t="str">
        <f ca="1">IFERROR(INDEX(OFFSET(Dictionary!$AC$3,MATCH(COLUMNS($AS$2:DE19),Dictionary!$AC$4:$AC$93,0),1,1,2),1,MATCH(INDEX(Dictionary!$B$3:$C$3,1,MATCH(Form_Responses[[#This Row],[65]],OFFSET(Dictionary!$A$3,MATCH(COLUMNS($AS$2:DE19),Dictionary!$A$4:$A$93,0),1,1,2),0)),Dictionary!$AD$3:$AE$3,0)),"")</f>
        <v>D</v>
      </c>
      <c r="DF20" s="61" t="str">
        <f ca="1">IFERROR(INDEX(OFFSET(Dictionary!$AC$3,MATCH(COLUMNS($AS$2:DF19),Dictionary!$AC$4:$AC$93,0),1,1,2),1,MATCH(INDEX(Dictionary!$B$3:$C$3,1,MATCH(Form_Responses[[#This Row],[66]],OFFSET(Dictionary!$A$3,MATCH(COLUMNS($AS$2:DF19),Dictionary!$A$4:$A$93,0),1,1,2),0)),Dictionary!$AD$3:$AE$3,0)),"")</f>
        <v>S</v>
      </c>
      <c r="DG20" s="61" t="str">
        <f ca="1">IFERROR(INDEX(OFFSET(Dictionary!$AC$3,MATCH(COLUMNS($AS$2:DG19),Dictionary!$AC$4:$AC$93,0),1,1,2),1,MATCH(INDEX(Dictionary!$B$3:$C$3,1,MATCH(Form_Responses[[#This Row],[67]],OFFSET(Dictionary!$A$3,MATCH(COLUMNS($AS$2:DG19),Dictionary!$A$4:$A$93,0),1,1,2),0)),Dictionary!$AD$3:$AE$3,0)),"")</f>
        <v>R</v>
      </c>
      <c r="DH20" s="61" t="str">
        <f ca="1">IFERROR(INDEX(OFFSET(Dictionary!$AC$3,MATCH(COLUMNS($AS$2:DH19),Dictionary!$AC$4:$AC$93,0),1,1,2),1,MATCH(INDEX(Dictionary!$B$3:$C$3,1,MATCH(Form_Responses[[#This Row],[68]],OFFSET(Dictionary!$A$3,MATCH(COLUMNS($AS$2:DH19),Dictionary!$A$4:$A$93,0),1,1,2),0)),Dictionary!$AD$3:$AE$3,0)),"")</f>
        <v>K</v>
      </c>
      <c r="DI20" s="61" t="str">
        <f ca="1">IFERROR(INDEX(OFFSET(Dictionary!$AC$3,MATCH(COLUMNS($AS$2:DI19),Dictionary!$AC$4:$AC$93,0),1,1,2),1,MATCH(INDEX(Dictionary!$B$3:$C$3,1,MATCH(Form_Responses[[#This Row],[69]],OFFSET(Dictionary!$A$3,MATCH(COLUMNS($AS$2:DI19),Dictionary!$A$4:$A$93,0),1,1,2),0)),Dictionary!$AD$3:$AE$3,0)),"")</f>
        <v>F</v>
      </c>
      <c r="DJ20" s="61" t="str">
        <f ca="1">IFERROR(INDEX(OFFSET(Dictionary!$AC$3,MATCH(COLUMNS($AS$2:DJ19),Dictionary!$AC$4:$AC$93,0),1,1,2),1,MATCH(INDEX(Dictionary!$B$3:$C$3,1,MATCH(Form_Responses[[#This Row],[70]],OFFSET(Dictionary!$A$3,MATCH(COLUMNS($AS$2:DJ19),Dictionary!$A$4:$A$93,0),1,1,2),0)),Dictionary!$AD$3:$AE$3,0)),"")</f>
        <v>W</v>
      </c>
      <c r="DK20" s="61" t="str">
        <f ca="1">IFERROR(INDEX(OFFSET(Dictionary!$AC$3,MATCH(COLUMNS($AS$2:DK19),Dictionary!$AC$4:$AC$93,0),1,1,2),1,MATCH(INDEX(Dictionary!$B$3:$C$3,1,MATCH(Form_Responses[[#This Row],[71]],OFFSET(Dictionary!$A$3,MATCH(COLUMNS($AS$2:DK19),Dictionary!$A$4:$A$93,0),1,1,2),0)),Dictionary!$AD$3:$AE$3,0)),"")</f>
        <v>I</v>
      </c>
      <c r="DL20" s="61" t="str">
        <f ca="1">IFERROR(INDEX(OFFSET(Dictionary!$AC$3,MATCH(COLUMNS($AS$2:DL19),Dictionary!$AC$4:$AC$93,0),1,1,2),1,MATCH(INDEX(Dictionary!$B$3:$C$3,1,MATCH(Form_Responses[[#This Row],[72]],OFFSET(Dictionary!$A$3,MATCH(COLUMNS($AS$2:DL19),Dictionary!$A$4:$A$93,0),1,1,2),0)),Dictionary!$AD$3:$AE$3,0)),"")</f>
        <v>L</v>
      </c>
      <c r="DM20" s="61" t="str">
        <f ca="1">IFERROR(INDEX(OFFSET(Dictionary!$AC$3,MATCH(COLUMNS($AS$2:DM19),Dictionary!$AC$4:$AC$93,0),1,1,2),1,MATCH(INDEX(Dictionary!$B$3:$C$3,1,MATCH(Form_Responses[[#This Row],[73]],OFFSET(Dictionary!$A$3,MATCH(COLUMNS($AS$2:DM19),Dictionary!$A$4:$A$93,0),1,1,2),0)),Dictionary!$AD$3:$AE$3,0)),"")</f>
        <v>V</v>
      </c>
      <c r="DN20" s="61" t="str">
        <f ca="1">IFERROR(INDEX(OFFSET(Dictionary!$AC$3,MATCH(COLUMNS($AS$2:DN19),Dictionary!$AC$4:$AC$93,0),1,1,2),1,MATCH(INDEX(Dictionary!$B$3:$C$3,1,MATCH(Form_Responses[[#This Row],[74]],OFFSET(Dictionary!$A$3,MATCH(COLUMNS($AS$2:DN19),Dictionary!$A$4:$A$93,0),1,1,2),0)),Dictionary!$AD$3:$AE$3,0)),"")</f>
        <v>T</v>
      </c>
      <c r="DO20" s="61" t="str">
        <f ca="1">IFERROR(INDEX(OFFSET(Dictionary!$AC$3,MATCH(COLUMNS($AS$2:DO19),Dictionary!$AC$4:$AC$93,0),1,1,2),1,MATCH(INDEX(Dictionary!$B$3:$C$3,1,MATCH(Form_Responses[[#This Row],[75]],OFFSET(Dictionary!$A$3,MATCH(COLUMNS($AS$2:DO19),Dictionary!$A$4:$A$93,0),1,1,2),0)),Dictionary!$AD$3:$AE$3,0)),"")</f>
        <v>V</v>
      </c>
      <c r="DP20" s="61" t="str">
        <f ca="1">IFERROR(INDEX(OFFSET(Dictionary!$AC$3,MATCH(COLUMNS($AS$2:DP19),Dictionary!$AC$4:$AC$93,0),1,1,2),1,MATCH(INDEX(Dictionary!$B$3:$C$3,1,MATCH(Form_Responses[[#This Row],[76]],OFFSET(Dictionary!$A$3,MATCH(COLUMNS($AS$2:DP19),Dictionary!$A$4:$A$93,0),1,1,2),0)),Dictionary!$AD$3:$AE$3,0)),"")</f>
        <v>S</v>
      </c>
      <c r="DQ20" s="61" t="str">
        <f ca="1">IFERROR(INDEX(OFFSET(Dictionary!$AC$3,MATCH(COLUMNS($AS$2:DQ19),Dictionary!$AC$4:$AC$93,0),1,1,2),1,MATCH(INDEX(Dictionary!$B$3:$C$3,1,MATCH(Form_Responses[[#This Row],[77]],OFFSET(Dictionary!$A$3,MATCH(COLUMNS($AS$2:DQ19),Dictionary!$A$4:$A$93,0),1,1,2),0)),Dictionary!$AD$3:$AE$3,0)),"")</f>
        <v>R</v>
      </c>
      <c r="DR20" s="61" t="str">
        <f ca="1">IFERROR(INDEX(OFFSET(Dictionary!$AC$3,MATCH(COLUMNS($AS$2:DR19),Dictionary!$AC$4:$AC$93,0),1,1,2),1,MATCH(INDEX(Dictionary!$B$3:$C$3,1,MATCH(Form_Responses[[#This Row],[78]],OFFSET(Dictionary!$A$3,MATCH(COLUMNS($AS$2:DR19),Dictionary!$A$4:$A$93,0),1,1,2),0)),Dictionary!$AD$3:$AE$3,0)),"")</f>
        <v>E</v>
      </c>
      <c r="DS20" s="61" t="str">
        <f ca="1">IFERROR(INDEX(OFFSET(Dictionary!$AC$3,MATCH(COLUMNS($AS$2:DS19),Dictionary!$AC$4:$AC$93,0),1,1,2),1,MATCH(INDEX(Dictionary!$B$3:$C$3,1,MATCH(Form_Responses[[#This Row],[79]],OFFSET(Dictionary!$A$3,MATCH(COLUMNS($AS$2:DS19),Dictionary!$A$4:$A$93,0),1,1,2),0)),Dictionary!$AD$3:$AE$3,0)),"")</f>
        <v>N</v>
      </c>
      <c r="DT20" s="61" t="str">
        <f ca="1">IFERROR(INDEX(OFFSET(Dictionary!$AC$3,MATCH(COLUMNS($AS$2:DT19),Dictionary!$AC$4:$AC$93,0),1,1,2),1,MATCH(INDEX(Dictionary!$B$3:$C$3,1,MATCH(Form_Responses[[#This Row],[80]],OFFSET(Dictionary!$A$3,MATCH(COLUMNS($AS$2:DT19),Dictionary!$A$4:$A$93,0),1,1,2),0)),Dictionary!$AD$3:$AE$3,0)),"")</f>
        <v>W</v>
      </c>
      <c r="DU20" s="61" t="str">
        <f ca="1">IFERROR(INDEX(OFFSET(Dictionary!$AC$3,MATCH(COLUMNS($AS$2:DU19),Dictionary!$AC$4:$AC$93,0),1,1,2),1,MATCH(INDEX(Dictionary!$B$3:$C$3,1,MATCH(Form_Responses[[#This Row],[81]],OFFSET(Dictionary!$A$3,MATCH(COLUMNS($AS$2:DU19),Dictionary!$A$4:$A$93,0),1,1,2),0)),Dictionary!$AD$3:$AE$3,0)),"")</f>
        <v>G</v>
      </c>
      <c r="DV20" s="61" t="str">
        <f ca="1">IFERROR(INDEX(OFFSET(Dictionary!$AC$3,MATCH(COLUMNS($AS$2:DV19),Dictionary!$AC$4:$AC$93,0),1,1,2),1,MATCH(INDEX(Dictionary!$B$3:$C$3,1,MATCH(Form_Responses[[#This Row],[82]],OFFSET(Dictionary!$A$3,MATCH(COLUMNS($AS$2:DV19),Dictionary!$A$4:$A$93,0),1,1,2),0)),Dictionary!$AD$3:$AE$3,0)),"")</f>
        <v>L</v>
      </c>
      <c r="DW20" s="61" t="str">
        <f ca="1">IFERROR(INDEX(OFFSET(Dictionary!$AC$3,MATCH(COLUMNS($AS$2:DW19),Dictionary!$AC$4:$AC$93,0),1,1,2),1,MATCH(INDEX(Dictionary!$B$3:$C$3,1,MATCH(Form_Responses[[#This Row],[83]],OFFSET(Dictionary!$A$3,MATCH(COLUMNS($AS$2:DW19),Dictionary!$A$4:$A$93,0),1,1,2),0)),Dictionary!$AD$3:$AE$3,0)),"")</f>
        <v>I</v>
      </c>
      <c r="DX20" s="61" t="str">
        <f ca="1">IFERROR(INDEX(OFFSET(Dictionary!$AC$3,MATCH(COLUMNS($AS$2:DX19),Dictionary!$AC$4:$AC$93,0),1,1,2),1,MATCH(INDEX(Dictionary!$B$3:$C$3,1,MATCH(Form_Responses[[#This Row],[84]],OFFSET(Dictionary!$A$3,MATCH(COLUMNS($AS$2:DX19),Dictionary!$A$4:$A$93,0),1,1,2),0)),Dictionary!$AD$3:$AE$3,0)),"")</f>
        <v>V</v>
      </c>
      <c r="DY20" s="61" t="str">
        <f ca="1">IFERROR(INDEX(OFFSET(Dictionary!$AC$3,MATCH(COLUMNS($AS$2:DY19),Dictionary!$AC$4:$AC$93,0),1,1,2),1,MATCH(INDEX(Dictionary!$B$3:$C$3,1,MATCH(Form_Responses[[#This Row],[85]],OFFSET(Dictionary!$A$3,MATCH(COLUMNS($AS$2:DY19),Dictionary!$A$4:$A$93,0),1,1,2),0)),Dictionary!$AD$3:$AE$3,0)),"")</f>
        <v>S</v>
      </c>
      <c r="DZ20" s="61" t="str">
        <f ca="1">IFERROR(INDEX(OFFSET(Dictionary!$AC$3,MATCH(COLUMNS($AS$2:DZ19),Dictionary!$AC$4:$AC$93,0),1,1,2),1,MATCH(INDEX(Dictionary!$B$3:$C$3,1,MATCH(Form_Responses[[#This Row],[86]],OFFSET(Dictionary!$A$3,MATCH(COLUMNS($AS$2:DZ19),Dictionary!$A$4:$A$93,0),1,1,2),0)),Dictionary!$AD$3:$AE$3,0)),"")</f>
        <v>R</v>
      </c>
      <c r="EA20" s="61" t="str">
        <f ca="1">IFERROR(INDEX(OFFSET(Dictionary!$AC$3,MATCH(COLUMNS($AS$2:EA19),Dictionary!$AC$4:$AC$93,0),1,1,2),1,MATCH(INDEX(Dictionary!$B$3:$C$3,1,MATCH(Form_Responses[[#This Row],[87]],OFFSET(Dictionary!$A$3,MATCH(COLUMNS($AS$2:EA19),Dictionary!$A$4:$A$93,0),1,1,2),0)),Dictionary!$AD$3:$AE$3,0)),"")</f>
        <v>D</v>
      </c>
      <c r="EB20" s="61" t="str">
        <f ca="1">IFERROR(INDEX(OFFSET(Dictionary!$AC$3,MATCH(COLUMNS($AS$2:EB19),Dictionary!$AC$4:$AC$93,0),1,1,2),1,MATCH(INDEX(Dictionary!$B$3:$C$3,1,MATCH(Form_Responses[[#This Row],[88]],OFFSET(Dictionary!$A$3,MATCH(COLUMNS($AS$2:EB19),Dictionary!$A$4:$A$93,0),1,1,2),0)),Dictionary!$AD$3:$AE$3,0)),"")</f>
        <v>D</v>
      </c>
      <c r="EC20" s="61" t="str">
        <f ca="1">IFERROR(INDEX(OFFSET(Dictionary!$AC$3,MATCH(COLUMNS($AS$2:EC19),Dictionary!$AC$4:$AC$93,0),1,1,2),1,MATCH(INDEX(Dictionary!$B$3:$C$3,1,MATCH(Form_Responses[[#This Row],[89]],OFFSET(Dictionary!$A$3,MATCH(COLUMNS($AS$2:EC19),Dictionary!$A$4:$A$93,0),1,1,2),0)),Dictionary!$AD$3:$AE$3,0)),"")</f>
        <v>C</v>
      </c>
      <c r="ED20" s="61" t="str">
        <f ca="1">IFERROR(INDEX(OFFSET(Dictionary!$AC$3,MATCH(COLUMNS($AS$2:ED19),Dictionary!$AC$4:$AC$93,0),1,1,2),1,MATCH(INDEX(Dictionary!$B$3:$C$3,1,MATCH(Form_Responses[[#This Row],[90]],OFFSET(Dictionary!$A$3,MATCH(COLUMNS($AS$2:ED19),Dictionary!$A$4:$A$93,0),1,1,2),0)),Dictionary!$AD$3:$AE$3,0)),"")</f>
        <v>N</v>
      </c>
    </row>
    <row r="21" spans="1:134" ht="195" x14ac:dyDescent="0.25">
      <c r="A21" s="164">
        <v>19</v>
      </c>
      <c r="B21" s="61" t="s">
        <v>909</v>
      </c>
      <c r="C21" s="61" t="s">
        <v>864</v>
      </c>
      <c r="D21" s="59" t="s">
        <v>794</v>
      </c>
      <c r="E21" s="59" cm="1">
        <f t="array" aca="1" ref="E21" ca="1">COUNTIF(OFFSET($AS$2,MATCH(Data_Base_Response[[#This Row],[Nama]:[Nama]],Data_Base_Response[[Nama]:[Nama]],0),0,1,90),Data_Base_Response[[#Headers],[A]])</f>
        <v>6</v>
      </c>
      <c r="F21" s="59" cm="1">
        <f t="array" aca="1" ref="F21" ca="1">COUNTIF(OFFSET($AS$2,MATCH(Data_Base_Response[[#This Row],[Nama]:[Nama]],Data_Base_Response[[Nama]:[Nama]],0),0,1,90),Data_Base_Response[[#Headers],[N]])</f>
        <v>7</v>
      </c>
      <c r="G21" s="59" cm="1">
        <f t="array" aca="1" ref="G21" ca="1">COUNTIF(OFFSET($AS$2,MATCH(Data_Base_Response[[#This Row],[Nama]:[Nama]],Data_Base_Response[[Nama]:[Nama]],0),0,1,90),Data_Base_Response[[#Headers],[G]])</f>
        <v>6</v>
      </c>
      <c r="H21" s="59" cm="1">
        <f t="array" aca="1" ref="H21" ca="1">COUNTIF(OFFSET($AS$2,MATCH(Data_Base_Response[[#This Row],[Nama]:[Nama]],Data_Base_Response[[Nama]:[Nama]],0),0,1,90),Data_Base_Response[[#Headers],[C]])</f>
        <v>7</v>
      </c>
      <c r="I21" s="59" cm="1">
        <f t="array" aca="1" ref="I21" ca="1">COUNTIF(OFFSET($AS$2,MATCH(Data_Base_Response[[#This Row],[Nama]:[Nama]],Data_Base_Response[[Nama]:[Nama]],0),0,1,90),Data_Base_Response[[#Headers],[D]])</f>
        <v>9</v>
      </c>
      <c r="J21" s="59" cm="1">
        <f t="array" aca="1" ref="J21" ca="1">COUNTIF(OFFSET($AS$2,MATCH(Data_Base_Response[[#This Row],[Nama]:[Nama]],Data_Base_Response[[Nama]:[Nama]],0),0,1,90),Data_Base_Response[[#Headers],[R]])</f>
        <v>1</v>
      </c>
      <c r="K21" s="59" cm="1">
        <f t="array" aca="1" ref="K21" ca="1">COUNTIF(OFFSET($AS$2,MATCH(Data_Base_Response[[#This Row],[Nama]:[Nama]],Data_Base_Response[[Nama]:[Nama]],0),0,1,90),Data_Base_Response[[#Headers],[T]])</f>
        <v>6</v>
      </c>
      <c r="L21" s="59" cm="1">
        <f t="array" aca="1" ref="L21" ca="1">COUNTIF(OFFSET($AS$2,MATCH(Data_Base_Response[[#This Row],[Nama]:[Nama]],Data_Base_Response[[Nama]:[Nama]],0),0,1,90),Data_Base_Response[[#Headers],[V]])</f>
        <v>2</v>
      </c>
      <c r="M21" s="59" cm="1">
        <f t="array" aca="1" ref="M21" ca="1">COUNTIF(OFFSET($AS$2,MATCH(Data_Base_Response[[#This Row],[Nama]:[Nama]],Data_Base_Response[[Nama]:[Nama]],0),0,1,90),Data_Base_Response[[#Headers],[W]])</f>
        <v>7</v>
      </c>
      <c r="N21" s="59" cm="1">
        <f t="array" aca="1" ref="N21" ca="1">COUNTIF(OFFSET($AS$2,MATCH(Data_Base_Response[[#This Row],[Nama]:[Nama]],Data_Base_Response[[Nama]:[Nama]],0),0,1,90),Data_Base_Response[[#Headers],[F]])</f>
        <v>4</v>
      </c>
      <c r="O21" s="59" cm="1">
        <f t="array" aca="1" ref="O21" ca="1">COUNTIF(OFFSET($AS$2,MATCH(Data_Base_Response[[#This Row],[Nama]:[Nama]],Data_Base_Response[[Nama]:[Nama]],0),0,1,90),Data_Base_Response[[#Headers],[L]])</f>
        <v>3</v>
      </c>
      <c r="P21" s="59" cm="1">
        <f t="array" aca="1" ref="P21" ca="1">COUNTIF(OFFSET($AS$2,MATCH(Data_Base_Response[[#This Row],[Nama]:[Nama]],Data_Base_Response[[Nama]:[Nama]],0),0,1,90),Data_Base_Response[[#Headers],[P]])</f>
        <v>2</v>
      </c>
      <c r="Q21" s="59" cm="1">
        <f t="array" aca="1" ref="Q21" ca="1">COUNTIF(OFFSET($AS$2,MATCH(Data_Base_Response[[#This Row],[Nama]:[Nama]],Data_Base_Response[[Nama]:[Nama]],0),0,1,90),Data_Base_Response[[#Headers],[I]])</f>
        <v>2</v>
      </c>
      <c r="R21" s="59" cm="1">
        <f t="array" aca="1" ref="R21" ca="1">COUNTIF(OFFSET($AS$2,MATCH(Data_Base_Response[[#This Row],[Nama]:[Nama]],Data_Base_Response[[Nama]:[Nama]],0),0,1,90),Data_Base_Response[[#Headers],[S]])</f>
        <v>5</v>
      </c>
      <c r="S21" s="59" cm="1">
        <f t="array" aca="1" ref="S21" ca="1">COUNTIF(OFFSET($AS$2,MATCH(Data_Base_Response[[#This Row],[Nama]:[Nama]],Data_Base_Response[[Nama]:[Nama]],0),0,1,90),Data_Base_Response[[#Headers],[B]])</f>
        <v>3</v>
      </c>
      <c r="T21" s="59" cm="1">
        <f t="array" aca="1" ref="T21" ca="1">COUNTIF(OFFSET($AS$2,MATCH(Data_Base_Response[[#This Row],[Nama]:[Nama]],Data_Base_Response[[Nama]:[Nama]],0),0,1,90),Data_Base_Response[[#Headers],[O]])</f>
        <v>5</v>
      </c>
      <c r="U21" s="59" cm="1">
        <f t="array" aca="1" ref="U21" ca="1">COUNTIF(OFFSET($AS$2,MATCH(Data_Base_Response[[#This Row],[Nama]:[Nama]],Data_Base_Response[[Nama]:[Nama]],0),0,1,90),Data_Base_Response[[#Headers],[X]])</f>
        <v>2</v>
      </c>
      <c r="V21" s="59" cm="1">
        <f t="array" aca="1" ref="V21" ca="1">COUNTIF(OFFSET($AS$2,MATCH(Data_Base_Response[[#This Row],[Nama]:[Nama]],Data_Base_Response[[Nama]:[Nama]],0),0,1,90),Data_Base_Response[[#Headers],[E]])</f>
        <v>4</v>
      </c>
      <c r="W21" s="59" cm="1">
        <f t="array" aca="1" ref="W21" ca="1">COUNTIF(OFFSET($AS$2,MATCH(Data_Base_Response[[#This Row],[Nama]:[Nama]],Data_Base_Response[[Nama]:[Nama]],0),0,1,90),Data_Base_Response[[#Headers],[K]])</f>
        <v>2</v>
      </c>
      <c r="X21" s="59" cm="1">
        <f t="array" aca="1" ref="X21" ca="1">COUNTIF(OFFSET($AS$2,MATCH(Data_Base_Response[[#This Row],[Nama]:[Nama]],Data_Base_Response[[Nama]:[Nama]],0),0,1,90),Data_Base_Response[[#Headers],[Z]])</f>
        <v>7</v>
      </c>
      <c r="Y2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21"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21"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1"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21"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21"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2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21"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2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1" s="60" t="str">
        <f ca="1">INDEX(OFFSET(Dictionary!$AJ$3,MATCH(N$2,Dictionary!$AG$4:$AG$84,0),0,COUNTIF(Dictionary!$AG$4:$AG$84,N$2),1),MATCH(Data_Base_Response[[#This Row],[F]],OFFSET(Dictionary!$AH$3,MATCH(N$2,Dictionary!$AG$4:$AG$84,0),0,COUNTIF(Dictionary!$AG$4:$AG$84,N$2),1),1))</f>
        <v xml:space="preserve">Loyal pada Perusahaan   </v>
      </c>
      <c r="AI21"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21"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21" s="60" t="str">
        <f ca="1">INDEX(OFFSET(Dictionary!$AJ$3,MATCH(Q$2,Dictionary!$AG$4:$AG$84,0),0,COUNTIF(Dictionary!$AG$4:$AG$84,Q$2),1),MATCH(Data_Base_Response[[#This Row],[I]],OFFSET(Dictionary!$AH$3,MATCH(Q$2,Dictionary!$AG$4:$AG$84,0),0,COUNTIF(Dictionary!$AG$4:$AG$84,Q$2),1),1))</f>
        <v xml:space="preserve">Enggan mengambil keputusan   </v>
      </c>
      <c r="AL2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1"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2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1"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21"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21"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1"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21" s="61" t="str">
        <f ca="1">IFERROR(INDEX(OFFSET(Dictionary!$AC$3,MATCH(COLUMNS($AS$2:AS20),Dictionary!$AC$4:$AC$93,0),1,1,2),1,MATCH(INDEX(Dictionary!$B$3:$C$3,1,MATCH(Form_Responses[[#This Row],[1]],OFFSET(Dictionary!$A$3,MATCH(COLUMNS($AS$2:AS20),Dictionary!$A$4:$A$93,0),1,1,2),0)),Dictionary!$AD$3:$AE$3,0)),"")</f>
        <v>G</v>
      </c>
      <c r="AT21" s="61" t="str">
        <f ca="1">IFERROR(INDEX(OFFSET(Dictionary!$AC$3,MATCH(COLUMNS($AS$2:AT$2),Dictionary!$AC$4:$AC$93,0),1,1,2),1,MATCH(INDEX(Dictionary!$B$3:$C$3,1,MATCH(Form_Responses[[#This Row],[2]],OFFSET(Dictionary!$A$3,MATCH(COLUMNS($AS$2:AT20),Dictionary!$A$4:$A$93,0),1,1,2),0)),Dictionary!$AD$3:$AE$3,0)),"")</f>
        <v>N</v>
      </c>
      <c r="AU21" s="61" t="str">
        <f ca="1">IFERROR(INDEX(OFFSET(Dictionary!$AC$3,MATCH(COLUMNS($AS$2:AU20),Dictionary!$AC$4:$AC$93,0),1,1,2),1,MATCH(INDEX(Dictionary!$B$3:$C$3,1,MATCH(Form_Responses[[#This Row],[3]],OFFSET(Dictionary!$A$3,MATCH(COLUMNS($AS$2:AU20),Dictionary!$A$4:$A$93,0),1,1,2),0)),Dictionary!$AD$3:$AE$3,0)),"")</f>
        <v>A</v>
      </c>
      <c r="AV21" s="61" t="str">
        <f ca="1">IFERROR(INDEX(OFFSET(Dictionary!$AC$3,MATCH(COLUMNS($AS$2:AV20),Dictionary!$AC$4:$AC$93,0),1,1,2),1,MATCH(INDEX(Dictionary!$B$3:$C$3,1,MATCH(Form_Responses[[#This Row],[4]],OFFSET(Dictionary!$A$3,MATCH(COLUMNS($AS$2:AV20),Dictionary!$A$4:$A$93,0),1,1,2),0)),Dictionary!$AD$3:$AE$3,0)),"")</f>
        <v>P</v>
      </c>
      <c r="AW21" s="61" t="str">
        <f ca="1">IFERROR(INDEX(OFFSET(Dictionary!$AC$3,MATCH(COLUMNS($AS$2:AW20),Dictionary!$AC$4:$AC$93,0),1,1,2),1,MATCH(INDEX(Dictionary!$B$3:$C$3,1,MATCH(Form_Responses[[#This Row],[5]],OFFSET(Dictionary!$A$3,MATCH(COLUMNS($AS$2:AW20),Dictionary!$A$4:$A$93,0),1,1,2),0)),Dictionary!$AD$3:$AE$3,0)),"")</f>
        <v>B</v>
      </c>
      <c r="AX21" s="61" t="str">
        <f ca="1">IFERROR(INDEX(OFFSET(Dictionary!$AC$3,MATCH(COLUMNS($AS$2:AX20),Dictionary!$AC$4:$AC$93,0),1,1,2),1,MATCH(INDEX(Dictionary!$B$3:$C$3,1,MATCH(Form_Responses[[#This Row],[6]],OFFSET(Dictionary!$A$3,MATCH(COLUMNS($AS$2:AX20),Dictionary!$A$4:$A$93,0),1,1,2),0)),Dictionary!$AD$3:$AE$3,0)),"")</f>
        <v>O</v>
      </c>
      <c r="AY21" s="61" t="str">
        <f ca="1">IFERROR(INDEX(OFFSET(Dictionary!$AC$3,MATCH(COLUMNS($AS$2:AY20),Dictionary!$AC$4:$AC$93,0),1,1,2),1,MATCH(INDEX(Dictionary!$B$3:$C$3,1,MATCH(Form_Responses[[#This Row],[7]],OFFSET(Dictionary!$A$3,MATCH(COLUMNS($AS$2:AY20),Dictionary!$A$4:$A$93,0),1,1,2),0)),Dictionary!$AD$3:$AE$3,0)),"")</f>
        <v>Z</v>
      </c>
      <c r="AZ21" s="61" t="str">
        <f ca="1">IFERROR(INDEX(OFFSET(Dictionary!$AC$3,MATCH(COLUMNS($AS$2:AZ$2),Dictionary!$AC$4:$AC$93,0),1,1,2),1,MATCH(INDEX(Dictionary!$B$3:$C$3,1,MATCH(Form_Responses[[#This Row],[8]],OFFSET(Dictionary!$A$3,MATCH(COLUMNS($AS$2:AZ20),Dictionary!$A$4:$A$93,0),1,1,2),0)),Dictionary!$AD$3:$AE$3,0)),"")</f>
        <v>Z</v>
      </c>
      <c r="BA21" s="61" t="str">
        <f ca="1">IFERROR(INDEX(OFFSET(Dictionary!$AC$3,MATCH(COLUMNS($AS$2:BA20),Dictionary!$AC$4:$AC$93,0),1,1,2),1,MATCH(INDEX(Dictionary!$B$3:$C$3,1,MATCH(Form_Responses[[#This Row],[9]],OFFSET(Dictionary!$A$3,MATCH(COLUMNS($AS$2:BA20),Dictionary!$A$4:$A$93,0),1,1,2),0)),Dictionary!$AD$3:$AE$3,0)),"")</f>
        <v>F</v>
      </c>
      <c r="BB21" s="61" t="str">
        <f ca="1">IFERROR(INDEX(OFFSET(Dictionary!$AC$3,MATCH(COLUMNS($AS$2:BB20),Dictionary!$AC$4:$AC$93,0),1,1,2),1,MATCH(INDEX(Dictionary!$B$3:$C$3,1,MATCH(Form_Responses[[#This Row],[10]],OFFSET(Dictionary!$A$3,MATCH(COLUMNS($AS$2:BB20),Dictionary!$A$4:$A$93,0),1,1,2),0)),Dictionary!$AD$3:$AE$3,0)),"")</f>
        <v>W</v>
      </c>
      <c r="BC21" s="61" t="str">
        <f ca="1">IFERROR(INDEX(OFFSET(Dictionary!$AC$3,MATCH(COLUMNS($AS$2:BC20),Dictionary!$AC$4:$AC$93,0),1,1,2),1,MATCH(INDEX(Dictionary!$B$3:$C$3,1,MATCH(Form_Responses[[#This Row],[11]],OFFSET(Dictionary!$A$3,MATCH(COLUMNS($AS$2:BC20),Dictionary!$A$4:$A$93,0),1,1,2),0)),Dictionary!$AD$3:$AE$3,0)),"")</f>
        <v>C</v>
      </c>
      <c r="BD21" s="61" t="str">
        <f ca="1">IFERROR(INDEX(OFFSET(Dictionary!$AC$3,MATCH(COLUMNS($AS$2:BD20),Dictionary!$AC$4:$AC$93,0),1,1,2),1,MATCH(INDEX(Dictionary!$B$3:$C$3,1,MATCH(Form_Responses[[#This Row],[12]],OFFSET(Dictionary!$A$3,MATCH(COLUMNS($AS$2:BD20),Dictionary!$A$4:$A$93,0),1,1,2),0)),Dictionary!$AD$3:$AE$3,0)),"")</f>
        <v>E</v>
      </c>
      <c r="BE21" s="61" t="str">
        <f ca="1">IFERROR(INDEX(OFFSET(Dictionary!$AC$3,MATCH(COLUMNS($AS$2:BE20),Dictionary!$AC$4:$AC$93,0),1,1,2),1,MATCH(INDEX(Dictionary!$B$3:$C$3,1,MATCH(Form_Responses[[#This Row],[13]],OFFSET(Dictionary!$A$3,MATCH(COLUMNS($AS$2:BE20),Dictionary!$A$4:$A$93,0),1,1,2),0)),Dictionary!$AD$3:$AE$3,0)),"")</f>
        <v>N</v>
      </c>
      <c r="BF21" s="61" t="str">
        <f ca="1">IFERROR(INDEX(OFFSET(Dictionary!$AC$3,MATCH(COLUMNS($AS$2:BF20),Dictionary!$AC$4:$AC$93,0),1,1,2),1,MATCH(INDEX(Dictionary!$B$3:$C$3,1,MATCH(Form_Responses[[#This Row],[14]],OFFSET(Dictionary!$A$3,MATCH(COLUMNS($AS$2:BF20),Dictionary!$A$4:$A$93,0),1,1,2),0)),Dictionary!$AD$3:$AE$3,0)),"")</f>
        <v>A</v>
      </c>
      <c r="BG21" s="61" t="str">
        <f ca="1">IFERROR(INDEX(OFFSET(Dictionary!$AC$3,MATCH(COLUMNS($AS$2:BG20),Dictionary!$AC$4:$AC$93,0),1,1,2),1,MATCH(INDEX(Dictionary!$B$3:$C$3,1,MATCH(Form_Responses[[#This Row],[15]],OFFSET(Dictionary!$A$3,MATCH(COLUMNS($AS$2:BG20),Dictionary!$A$4:$A$93,0),1,1,2),0)),Dictionary!$AD$3:$AE$3,0)),"")</f>
        <v>B</v>
      </c>
      <c r="BH21" s="61" t="str">
        <f ca="1">IFERROR(INDEX(OFFSET(Dictionary!$AC$3,MATCH(COLUMNS($AS$2:BH20),Dictionary!$AC$4:$AC$93,0),1,1,2),1,MATCH(INDEX(Dictionary!$B$3:$C$3,1,MATCH(Form_Responses[[#This Row],[16]],OFFSET(Dictionary!$A$3,MATCH(COLUMNS($AS$2:BH20),Dictionary!$A$4:$A$93,0),1,1,2),0)),Dictionary!$AD$3:$AE$3,0)),"")</f>
        <v>O</v>
      </c>
      <c r="BI21" s="61" t="str">
        <f ca="1">IFERROR(INDEX(OFFSET(Dictionary!$AC$3,MATCH(COLUMNS($AS$2:BI20),Dictionary!$AC$4:$AC$93,0),1,1,2),1,MATCH(INDEX(Dictionary!$B$3:$C$3,1,MATCH(Form_Responses[[#This Row],[17]],OFFSET(Dictionary!$A$3,MATCH(COLUMNS($AS$2:BI20),Dictionary!$A$4:$A$93,0),1,1,2),0)),Dictionary!$AD$3:$AE$3,0)),"")</f>
        <v>Z</v>
      </c>
      <c r="BJ21" s="61" t="str">
        <f ca="1">IFERROR(INDEX(OFFSET(Dictionary!$AC$3,MATCH(COLUMNS($AS$2:BJ20),Dictionary!$AC$4:$AC$93,0),1,1,2),1,MATCH(INDEX(Dictionary!$B$3:$C$3,1,MATCH(Form_Responses[[#This Row],[18]],OFFSET(Dictionary!$A$3,MATCH(COLUMNS($AS$2:BJ20),Dictionary!$A$4:$A$93,0),1,1,2),0)),Dictionary!$AD$3:$AE$3,0)),"")</f>
        <v>O</v>
      </c>
      <c r="BK21" s="61" t="str">
        <f ca="1">IFERROR(INDEX(OFFSET(Dictionary!$AC$3,MATCH(COLUMNS($AS$2:BK20),Dictionary!$AC$4:$AC$93,0),1,1,2),1,MATCH(INDEX(Dictionary!$B$3:$C$3,1,MATCH(Form_Responses[[#This Row],[19]],OFFSET(Dictionary!$A$3,MATCH(COLUMNS($AS$2:BK20),Dictionary!$A$4:$A$93,0),1,1,2),0)),Dictionary!$AD$3:$AE$3,0)),"")</f>
        <v>Z</v>
      </c>
      <c r="BL21" s="61" t="str">
        <f ca="1">IFERROR(INDEX(OFFSET(Dictionary!$AC$3,MATCH(COLUMNS($AS$2:BL20),Dictionary!$AC$4:$AC$93,0),1,1,2),1,MATCH(INDEX(Dictionary!$B$3:$C$3,1,MATCH(Form_Responses[[#This Row],[20]],OFFSET(Dictionary!$A$3,MATCH(COLUMNS($AS$2:BL20),Dictionary!$A$4:$A$93,0),1,1,2),0)),Dictionary!$AD$3:$AE$3,0)),"")</f>
        <v>W</v>
      </c>
      <c r="BM21" s="61" t="str">
        <f ca="1">IFERROR(INDEX(OFFSET(Dictionary!$AC$3,MATCH(COLUMNS($AS$2:BM20),Dictionary!$AC$4:$AC$93,0),1,1,2),1,MATCH(INDEX(Dictionary!$B$3:$C$3,1,MATCH(Form_Responses[[#This Row],[21]],OFFSET(Dictionary!$A$3,MATCH(COLUMNS($AS$2:BM20),Dictionary!$A$4:$A$93,0),1,1,2),0)),Dictionary!$AD$3:$AE$3,0)),"")</f>
        <v>D</v>
      </c>
      <c r="BN21" s="61" t="str">
        <f ca="1">IFERROR(INDEX(OFFSET(Dictionary!$AC$3,MATCH(COLUMNS($AS$2:BN20),Dictionary!$AC$4:$AC$93,0),1,1,2),1,MATCH(INDEX(Dictionary!$B$3:$C$3,1,MATCH(Form_Responses[[#This Row],[22]],OFFSET(Dictionary!$A$3,MATCH(COLUMNS($AS$2:BN20),Dictionary!$A$4:$A$93,0),1,1,2),0)),Dictionary!$AD$3:$AE$3,0)),"")</f>
        <v>C</v>
      </c>
      <c r="BO21" s="61" t="str">
        <f ca="1">IFERROR(INDEX(OFFSET(Dictionary!$AC$3,MATCH(COLUMNS($AS$2:BO20),Dictionary!$AC$4:$AC$93,0),1,1,2),1,MATCH(INDEX(Dictionary!$B$3:$C$3,1,MATCH(Form_Responses[[#This Row],[23]],OFFSET(Dictionary!$A$3,MATCH(COLUMNS($AS$2:BO20),Dictionary!$A$4:$A$93,0),1,1,2),0)),Dictionary!$AD$3:$AE$3,0)),"")</f>
        <v>E</v>
      </c>
      <c r="BP21" s="61" t="str">
        <f ca="1">IFERROR(INDEX(OFFSET(Dictionary!$AC$3,MATCH(COLUMNS($AS$2:BP20),Dictionary!$AC$4:$AC$93,0),1,1,2),1,MATCH(INDEX(Dictionary!$B$3:$C$3,1,MATCH(Form_Responses[[#This Row],[24]],OFFSET(Dictionary!$A$3,MATCH(COLUMNS($AS$2:BP20),Dictionary!$A$4:$A$93,0),1,1,2),0)),Dictionary!$AD$3:$AE$3,0)),"")</f>
        <v>X</v>
      </c>
      <c r="BQ21" s="61" t="str">
        <f ca="1">IFERROR(INDEX(OFFSET(Dictionary!$AC$3,MATCH(COLUMNS($AS$2:BQ20),Dictionary!$AC$4:$AC$93,0),1,1,2),1,MATCH(INDEX(Dictionary!$B$3:$C$3,1,MATCH(Form_Responses[[#This Row],[25]],OFFSET(Dictionary!$A$3,MATCH(COLUMNS($AS$2:BQ20),Dictionary!$A$4:$A$93,0),1,1,2),0)),Dictionary!$AD$3:$AE$3,0)),"")</f>
        <v>A</v>
      </c>
      <c r="BR21" s="61" t="str">
        <f ca="1">IFERROR(INDEX(OFFSET(Dictionary!$AC$3,MATCH(COLUMNS($AS$2:BR20),Dictionary!$AC$4:$AC$93,0),1,1,2),1,MATCH(INDEX(Dictionary!$B$3:$C$3,1,MATCH(Form_Responses[[#This Row],[26]],OFFSET(Dictionary!$A$3,MATCH(COLUMNS($AS$2:BR20),Dictionary!$A$4:$A$93,0),1,1,2),0)),Dictionary!$AD$3:$AE$3,0)),"")</f>
        <v>O</v>
      </c>
      <c r="BS21" s="61" t="str">
        <f ca="1">IFERROR(INDEX(OFFSET(Dictionary!$AC$3,MATCH(COLUMNS($AS$2:BS20),Dictionary!$AC$4:$AC$93,0),1,1,2),1,MATCH(INDEX(Dictionary!$B$3:$C$3,1,MATCH(Form_Responses[[#This Row],[27]],OFFSET(Dictionary!$A$3,MATCH(COLUMNS($AS$2:BS20),Dictionary!$A$4:$A$93,0),1,1,2),0)),Dictionary!$AD$3:$AE$3,0)),"")</f>
        <v>Z</v>
      </c>
      <c r="BT21" s="61" t="str">
        <f ca="1">IFERROR(INDEX(OFFSET(Dictionary!$AC$3,MATCH(COLUMNS($AS$2:BT20),Dictionary!$AC$4:$AC$93,0),1,1,2),1,MATCH(INDEX(Dictionary!$B$3:$C$3,1,MATCH(Form_Responses[[#This Row],[28]],OFFSET(Dictionary!$A$3,MATCH(COLUMNS($AS$2:BT20),Dictionary!$A$4:$A$93,0),1,1,2),0)),Dictionary!$AD$3:$AE$3,0)),"")</f>
        <v>B</v>
      </c>
      <c r="BU21" s="61" t="str">
        <f ca="1">IFERROR(INDEX(OFFSET(Dictionary!$AC$3,MATCH(COLUMNS($AS$2:BU20),Dictionary!$AC$4:$AC$93,0),1,1,2),1,MATCH(INDEX(Dictionary!$B$3:$C$3,1,MATCH(Form_Responses[[#This Row],[29]],OFFSET(Dictionary!$A$3,MATCH(COLUMNS($AS$2:BU20),Dictionary!$A$4:$A$93,0),1,1,2),0)),Dictionary!$AD$3:$AE$3,0)),"")</f>
        <v>O</v>
      </c>
      <c r="BV21" s="61" t="str">
        <f ca="1">IFERROR(INDEX(OFFSET(Dictionary!$AC$3,MATCH(COLUMNS($AS$2:BV20),Dictionary!$AC$4:$AC$93,0),1,1,2),1,MATCH(INDEX(Dictionary!$B$3:$C$3,1,MATCH(Form_Responses[[#This Row],[30]],OFFSET(Dictionary!$A$3,MATCH(COLUMNS($AS$2:BV20),Dictionary!$A$4:$A$93,0),1,1,2),0)),Dictionary!$AD$3:$AE$3,0)),"")</f>
        <v>W</v>
      </c>
      <c r="BW21" s="61" t="str">
        <f ca="1">IFERROR(INDEX(OFFSET(Dictionary!$AC$3,MATCH(COLUMNS($AS$2:BW20),Dictionary!$AC$4:$AC$93,0),1,1,2),1,MATCH(INDEX(Dictionary!$B$3:$C$3,1,MATCH(Form_Responses[[#This Row],[31]],OFFSET(Dictionary!$A$3,MATCH(COLUMNS($AS$2:BW20),Dictionary!$A$4:$A$93,0),1,1,2),0)),Dictionary!$AD$3:$AE$3,0)),"")</f>
        <v>G</v>
      </c>
      <c r="BX21" s="61" t="str">
        <f ca="1">IFERROR(INDEX(OFFSET(Dictionary!$AC$3,MATCH(COLUMNS($AS$2:BX20),Dictionary!$AC$4:$AC$93,0),1,1,2),1,MATCH(INDEX(Dictionary!$B$3:$C$3,1,MATCH(Form_Responses[[#This Row],[32]],OFFSET(Dictionary!$A$3,MATCH(COLUMNS($AS$2:BX20),Dictionary!$A$4:$A$93,0),1,1,2),0)),Dictionary!$AD$3:$AE$3,0)),"")</f>
        <v>D</v>
      </c>
      <c r="BY21" s="61" t="str">
        <f ca="1">IFERROR(INDEX(OFFSET(Dictionary!$AC$3,MATCH(COLUMNS($AS$2:BY20),Dictionary!$AC$4:$AC$93,0),1,1,2),1,MATCH(INDEX(Dictionary!$B$3:$C$3,1,MATCH(Form_Responses[[#This Row],[33]],OFFSET(Dictionary!$A$3,MATCH(COLUMNS($AS$2:BY20),Dictionary!$A$4:$A$93,0),1,1,2),0)),Dictionary!$AD$3:$AE$3,0)),"")</f>
        <v>C</v>
      </c>
      <c r="BZ21" s="61" t="str">
        <f ca="1">IFERROR(INDEX(OFFSET(Dictionary!$AC$3,MATCH(COLUMNS($AS$2:BZ20),Dictionary!$AC$4:$AC$93,0),1,1,2),1,MATCH(INDEX(Dictionary!$B$3:$C$3,1,MATCH(Form_Responses[[#This Row],[34]],OFFSET(Dictionary!$A$3,MATCH(COLUMNS($AS$2:BZ20),Dictionary!$A$4:$A$93,0),1,1,2),0)),Dictionary!$AD$3:$AE$3,0)),"")</f>
        <v>T</v>
      </c>
      <c r="CA21" s="61" t="str">
        <f ca="1">IFERROR(INDEX(OFFSET(Dictionary!$AC$3,MATCH(COLUMNS($AS$2:CA20),Dictionary!$AC$4:$AC$93,0),1,1,2),1,MATCH(INDEX(Dictionary!$B$3:$C$3,1,MATCH(Form_Responses[[#This Row],[35]],OFFSET(Dictionary!$A$3,MATCH(COLUMNS($AS$2:CA20),Dictionary!$A$4:$A$93,0),1,1,2),0)),Dictionary!$AD$3:$AE$3,0)),"")</f>
        <v>N</v>
      </c>
      <c r="CB21" s="61" t="str">
        <f ca="1">IFERROR(INDEX(OFFSET(Dictionary!$AC$3,MATCH(COLUMNS($AS$2:CB20),Dictionary!$AC$4:$AC$93,0),1,1,2),1,MATCH(INDEX(Dictionary!$B$3:$C$3,1,MATCH(Form_Responses[[#This Row],[36]],OFFSET(Dictionary!$A$3,MATCH(COLUMNS($AS$2:CB20),Dictionary!$A$4:$A$93,0),1,1,2),0)),Dictionary!$AD$3:$AE$3,0)),"")</f>
        <v>A</v>
      </c>
      <c r="CC21" s="61" t="str">
        <f ca="1">IFERROR(INDEX(OFFSET(Dictionary!$AC$3,MATCH(COLUMNS($AS$2:CC20),Dictionary!$AC$4:$AC$93,0),1,1,2),1,MATCH(INDEX(Dictionary!$B$3:$C$3,1,MATCH(Form_Responses[[#This Row],[37]],OFFSET(Dictionary!$A$3,MATCH(COLUMNS($AS$2:CC20),Dictionary!$A$4:$A$93,0),1,1,2),0)),Dictionary!$AD$3:$AE$3,0)),"")</f>
        <v>P</v>
      </c>
      <c r="CD21" s="61" t="str">
        <f ca="1">IFERROR(INDEX(OFFSET(Dictionary!$AC$3,MATCH(COLUMNS($AS$2:CD20),Dictionary!$AC$4:$AC$93,0),1,1,2),1,MATCH(INDEX(Dictionary!$B$3:$C$3,1,MATCH(Form_Responses[[#This Row],[38]],OFFSET(Dictionary!$A$3,MATCH(COLUMNS($AS$2:CD20),Dictionary!$A$4:$A$93,0),1,1,2),0)),Dictionary!$AD$3:$AE$3,0)),"")</f>
        <v>K</v>
      </c>
      <c r="CE21" s="61" t="str">
        <f ca="1">IFERROR(INDEX(OFFSET(Dictionary!$AC$3,MATCH(COLUMNS($AS$2:CE20),Dictionary!$AC$4:$AC$93,0),1,1,2),1,MATCH(INDEX(Dictionary!$B$3:$C$3,1,MATCH(Form_Responses[[#This Row],[39]],OFFSET(Dictionary!$A$3,MATCH(COLUMNS($AS$2:CE20),Dictionary!$A$4:$A$93,0),1,1,2),0)),Dictionary!$AD$3:$AE$3,0)),"")</f>
        <v>F</v>
      </c>
      <c r="CF21" s="61" t="str">
        <f ca="1">IFERROR(INDEX(OFFSET(Dictionary!$AC$3,MATCH(COLUMNS($AS$2:CF20),Dictionary!$AC$4:$AC$93,0),1,1,2),1,MATCH(INDEX(Dictionary!$B$3:$C$3,1,MATCH(Form_Responses[[#This Row],[40]],OFFSET(Dictionary!$A$3,MATCH(COLUMNS($AS$2:CF20),Dictionary!$A$4:$A$93,0),1,1,2),0)),Dictionary!$AD$3:$AE$3,0)),"")</f>
        <v>W</v>
      </c>
      <c r="CG21" s="61" t="str">
        <f ca="1">IFERROR(INDEX(OFFSET(Dictionary!$AC$3,MATCH(COLUMNS($AS$2:CG20),Dictionary!$AC$4:$AC$93,0),1,1,2),1,MATCH(INDEX(Dictionary!$B$3:$C$3,1,MATCH(Form_Responses[[#This Row],[41]],OFFSET(Dictionary!$A$3,MATCH(COLUMNS($AS$2:CG20),Dictionary!$A$4:$A$93,0),1,1,2),0)),Dictionary!$AD$3:$AE$3,0)),"")</f>
        <v>G</v>
      </c>
      <c r="CH21" s="61" t="str">
        <f ca="1">IFERROR(INDEX(OFFSET(Dictionary!$AC$3,MATCH(COLUMNS($AS$2:CH20),Dictionary!$AC$4:$AC$93,0),1,1,2),1,MATCH(INDEX(Dictionary!$B$3:$C$3,1,MATCH(Form_Responses[[#This Row],[42]],OFFSET(Dictionary!$A$3,MATCH(COLUMNS($AS$2:CH20),Dictionary!$A$4:$A$93,0),1,1,2),0)),Dictionary!$AD$3:$AE$3,0)),"")</f>
        <v>L</v>
      </c>
      <c r="CI21" s="61" t="str">
        <f ca="1">IFERROR(INDEX(OFFSET(Dictionary!$AC$3,MATCH(COLUMNS($AS$2:CI20),Dictionary!$AC$4:$AC$93,0),1,1,2),1,MATCH(INDEX(Dictionary!$B$3:$C$3,1,MATCH(Form_Responses[[#This Row],[43]],OFFSET(Dictionary!$A$3,MATCH(COLUMNS($AS$2:CI20),Dictionary!$A$4:$A$93,0),1,1,2),0)),Dictionary!$AD$3:$AE$3,0)),"")</f>
        <v>D</v>
      </c>
      <c r="CJ21" s="61" t="str">
        <f ca="1">IFERROR(INDEX(OFFSET(Dictionary!$AC$3,MATCH(COLUMNS($AS$2:CJ20),Dictionary!$AC$4:$AC$93,0),1,1,2),1,MATCH(INDEX(Dictionary!$B$3:$C$3,1,MATCH(Form_Responses[[#This Row],[44]],OFFSET(Dictionary!$A$3,MATCH(COLUMNS($AS$2:CJ20),Dictionary!$A$4:$A$93,0),1,1,2),0)),Dictionary!$AD$3:$AE$3,0)),"")</f>
        <v>C</v>
      </c>
      <c r="CK21" s="61" t="str">
        <f ca="1">IFERROR(INDEX(OFFSET(Dictionary!$AC$3,MATCH(COLUMNS($AS$2:CK20),Dictionary!$AC$4:$AC$93,0),1,1,2),1,MATCH(INDEX(Dictionary!$B$3:$C$3,1,MATCH(Form_Responses[[#This Row],[45]],OFFSET(Dictionary!$A$3,MATCH(COLUMNS($AS$2:CK20),Dictionary!$A$4:$A$93,0),1,1,2),0)),Dictionary!$AD$3:$AE$3,0)),"")</f>
        <v>E</v>
      </c>
      <c r="CL21" s="61" t="str">
        <f ca="1">IFERROR(INDEX(OFFSET(Dictionary!$AC$3,MATCH(COLUMNS($AS$2:CL20),Dictionary!$AC$4:$AC$93,0),1,1,2),1,MATCH(INDEX(Dictionary!$B$3:$C$3,1,MATCH(Form_Responses[[#This Row],[46]],OFFSET(Dictionary!$A$3,MATCH(COLUMNS($AS$2:CL20),Dictionary!$A$4:$A$93,0),1,1,2),0)),Dictionary!$AD$3:$AE$3,0)),"")</f>
        <v>N</v>
      </c>
      <c r="CM21" s="61" t="str">
        <f ca="1">IFERROR(INDEX(OFFSET(Dictionary!$AC$3,MATCH(COLUMNS($AS$2:CM20),Dictionary!$AC$4:$AC$93,0),1,1,2),1,MATCH(INDEX(Dictionary!$B$3:$C$3,1,MATCH(Form_Responses[[#This Row],[47]],OFFSET(Dictionary!$A$3,MATCH(COLUMNS($AS$2:CM20),Dictionary!$A$4:$A$93,0),1,1,2),0)),Dictionary!$AD$3:$AE$3,0)),"")</f>
        <v>Z</v>
      </c>
      <c r="CN21" s="61" t="str">
        <f ca="1">IFERROR(INDEX(OFFSET(Dictionary!$AC$3,MATCH(COLUMNS($AS$2:CN20),Dictionary!$AC$4:$AC$93,0),1,1,2),1,MATCH(INDEX(Dictionary!$B$3:$C$3,1,MATCH(Form_Responses[[#This Row],[48]],OFFSET(Dictionary!$A$3,MATCH(COLUMNS($AS$2:CN20),Dictionary!$A$4:$A$93,0),1,1,2),0)),Dictionary!$AD$3:$AE$3,0)),"")</f>
        <v>K</v>
      </c>
      <c r="CO21" s="61" t="str">
        <f ca="1">IFERROR(INDEX(OFFSET(Dictionary!$AC$3,MATCH(COLUMNS($AS$2:CO20),Dictionary!$AC$4:$AC$93,0),1,1,2),1,MATCH(INDEX(Dictionary!$B$3:$C$3,1,MATCH(Form_Responses[[#This Row],[49]],OFFSET(Dictionary!$A$3,MATCH(COLUMNS($AS$2:CO20),Dictionary!$A$4:$A$93,0),1,1,2),0)),Dictionary!$AD$3:$AE$3,0)),"")</f>
        <v>F</v>
      </c>
      <c r="CP21" s="61" t="str">
        <f ca="1">IFERROR(INDEX(OFFSET(Dictionary!$AC$3,MATCH(COLUMNS($AS$2:CP20),Dictionary!$AC$4:$AC$93,0),1,1,2),1,MATCH(INDEX(Dictionary!$B$3:$C$3,1,MATCH(Form_Responses[[#This Row],[50]],OFFSET(Dictionary!$A$3,MATCH(COLUMNS($AS$2:CP20),Dictionary!$A$4:$A$93,0),1,1,2),0)),Dictionary!$AD$3:$AE$3,0)),"")</f>
        <v>W</v>
      </c>
      <c r="CQ21" s="61" t="str">
        <f ca="1">IFERROR(INDEX(OFFSET(Dictionary!$AC$3,MATCH(COLUMNS($AS$2:CQ20),Dictionary!$AC$4:$AC$93,0),1,1,2),1,MATCH(INDEX(Dictionary!$B$3:$C$3,1,MATCH(Form_Responses[[#This Row],[51]],OFFSET(Dictionary!$A$3,MATCH(COLUMNS($AS$2:CQ20),Dictionary!$A$4:$A$93,0),1,1,2),0)),Dictionary!$AD$3:$AE$3,0)),"")</f>
        <v>V</v>
      </c>
      <c r="CR21" s="61" t="str">
        <f ca="1">IFERROR(INDEX(OFFSET(Dictionary!$AC$3,MATCH(COLUMNS($AS$2:CR20),Dictionary!$AC$4:$AC$93,0),1,1,2),1,MATCH(INDEX(Dictionary!$B$3:$C$3,1,MATCH(Form_Responses[[#This Row],[52]],OFFSET(Dictionary!$A$3,MATCH(COLUMNS($AS$2:CR20),Dictionary!$A$4:$A$93,0),1,1,2),0)),Dictionary!$AD$3:$AE$3,0)),"")</f>
        <v>S</v>
      </c>
      <c r="CS21" s="61" t="str">
        <f ca="1">IFERROR(INDEX(OFFSET(Dictionary!$AC$3,MATCH(COLUMNS($AS$2:CS20),Dictionary!$AC$4:$AC$93,0),1,1,2),1,MATCH(INDEX(Dictionary!$B$3:$C$3,1,MATCH(Form_Responses[[#This Row],[53]],OFFSET(Dictionary!$A$3,MATCH(COLUMNS($AS$2:CS20),Dictionary!$A$4:$A$93,0),1,1,2),0)),Dictionary!$AD$3:$AE$3,0)),"")</f>
        <v>I</v>
      </c>
      <c r="CT21" s="61" t="str">
        <f ca="1">IFERROR(INDEX(OFFSET(Dictionary!$AC$3,MATCH(COLUMNS($AS$2:CT20),Dictionary!$AC$4:$AC$93,0),1,1,2),1,MATCH(INDEX(Dictionary!$B$3:$C$3,1,MATCH(Form_Responses[[#This Row],[54]],OFFSET(Dictionary!$A$3,MATCH(COLUMNS($AS$2:CT20),Dictionary!$A$4:$A$93,0),1,1,2),0)),Dictionary!$AD$3:$AE$3,0)),"")</f>
        <v>D</v>
      </c>
      <c r="CU21" s="61" t="str">
        <f ca="1">IFERROR(INDEX(OFFSET(Dictionary!$AC$3,MATCH(COLUMNS($AS$2:CU20),Dictionary!$AC$4:$AC$93,0),1,1,2),1,MATCH(INDEX(Dictionary!$B$3:$C$3,1,MATCH(Form_Responses[[#This Row],[55]],OFFSET(Dictionary!$A$3,MATCH(COLUMNS($AS$2:CU20),Dictionary!$A$4:$A$93,0),1,1,2),0)),Dictionary!$AD$3:$AE$3,0)),"")</f>
        <v>C</v>
      </c>
      <c r="CV21" s="61" t="str">
        <f ca="1">IFERROR(INDEX(OFFSET(Dictionary!$AC$3,MATCH(COLUMNS($AS$2:CV20),Dictionary!$AC$4:$AC$93,0),1,1,2),1,MATCH(INDEX(Dictionary!$B$3:$C$3,1,MATCH(Form_Responses[[#This Row],[56]],OFFSET(Dictionary!$A$3,MATCH(COLUMNS($AS$2:CV20),Dictionary!$A$4:$A$93,0),1,1,2),0)),Dictionary!$AD$3:$AE$3,0)),"")</f>
        <v>E</v>
      </c>
      <c r="CW21" s="61" t="str">
        <f ca="1">IFERROR(INDEX(OFFSET(Dictionary!$AC$3,MATCH(COLUMNS($AS$2:CW20),Dictionary!$AC$4:$AC$93,0),1,1,2),1,MATCH(INDEX(Dictionary!$B$3:$C$3,1,MATCH(Form_Responses[[#This Row],[57]],OFFSET(Dictionary!$A$3,MATCH(COLUMNS($AS$2:CW20),Dictionary!$A$4:$A$93,0),1,1,2),0)),Dictionary!$AD$3:$AE$3,0)),"")</f>
        <v>Z</v>
      </c>
      <c r="CX21" s="61" t="str">
        <f ca="1">IFERROR(INDEX(OFFSET(Dictionary!$AC$3,MATCH(COLUMNS($AS$2:CX20),Dictionary!$AC$4:$AC$93,0),1,1,2),1,MATCH(INDEX(Dictionary!$B$3:$C$3,1,MATCH(Form_Responses[[#This Row],[58]],OFFSET(Dictionary!$A$3,MATCH(COLUMNS($AS$2:CX20),Dictionary!$A$4:$A$93,0),1,1,2),0)),Dictionary!$AD$3:$AE$3,0)),"")</f>
        <v>A</v>
      </c>
      <c r="CY21" s="61" t="str">
        <f ca="1">IFERROR(INDEX(OFFSET(Dictionary!$AC$3,MATCH(COLUMNS($AS$2:CY20),Dictionary!$AC$4:$AC$93,0),1,1,2),1,MATCH(INDEX(Dictionary!$B$3:$C$3,1,MATCH(Form_Responses[[#This Row],[59]],OFFSET(Dictionary!$A$3,MATCH(COLUMNS($AS$2:CY20),Dictionary!$A$4:$A$93,0),1,1,2),0)),Dictionary!$AD$3:$AE$3,0)),"")</f>
        <v>F</v>
      </c>
      <c r="CZ21" s="61" t="str">
        <f ca="1">IFERROR(INDEX(OFFSET(Dictionary!$AC$3,MATCH(COLUMNS($AS$2:CZ20),Dictionary!$AC$4:$AC$93,0),1,1,2),1,MATCH(INDEX(Dictionary!$B$3:$C$3,1,MATCH(Form_Responses[[#This Row],[60]],OFFSET(Dictionary!$A$3,MATCH(COLUMNS($AS$2:CZ20),Dictionary!$A$4:$A$93,0),1,1,2),0)),Dictionary!$AD$3:$AE$3,0)),"")</f>
        <v>X</v>
      </c>
      <c r="DA21" s="61" t="str">
        <f ca="1">IFERROR(INDEX(OFFSET(Dictionary!$AC$3,MATCH(COLUMNS($AS$2:DA20),Dictionary!$AC$4:$AC$93,0),1,1,2),1,MATCH(INDEX(Dictionary!$B$3:$C$3,1,MATCH(Form_Responses[[#This Row],[61]],OFFSET(Dictionary!$A$3,MATCH(COLUMNS($AS$2:DA20),Dictionary!$A$4:$A$93,0),1,1,2),0)),Dictionary!$AD$3:$AE$3,0)),"")</f>
        <v>G</v>
      </c>
      <c r="DB21" s="61" t="str">
        <f ca="1">IFERROR(INDEX(OFFSET(Dictionary!$AC$3,MATCH(COLUMNS($AS$2:DB20),Dictionary!$AC$4:$AC$93,0),1,1,2),1,MATCH(INDEX(Dictionary!$B$3:$C$3,1,MATCH(Form_Responses[[#This Row],[62]],OFFSET(Dictionary!$A$3,MATCH(COLUMNS($AS$2:DB20),Dictionary!$A$4:$A$93,0),1,1,2),0)),Dictionary!$AD$3:$AE$3,0)),"")</f>
        <v>L</v>
      </c>
      <c r="DC21" s="61" t="str">
        <f ca="1">IFERROR(INDEX(OFFSET(Dictionary!$AC$3,MATCH(COLUMNS($AS$2:DC20),Dictionary!$AC$4:$AC$93,0),1,1,2),1,MATCH(INDEX(Dictionary!$B$3:$C$3,1,MATCH(Form_Responses[[#This Row],[63]],OFFSET(Dictionary!$A$3,MATCH(COLUMNS($AS$2:DC20),Dictionary!$A$4:$A$93,0),1,1,2),0)),Dictionary!$AD$3:$AE$3,0)),"")</f>
        <v>S</v>
      </c>
      <c r="DD21" s="61" t="str">
        <f ca="1">IFERROR(INDEX(OFFSET(Dictionary!$AC$3,MATCH(COLUMNS($AS$2:DD20),Dictionary!$AC$4:$AC$93,0),1,1,2),1,MATCH(INDEX(Dictionary!$B$3:$C$3,1,MATCH(Form_Responses[[#This Row],[64]],OFFSET(Dictionary!$A$3,MATCH(COLUMNS($AS$2:DD20),Dictionary!$A$4:$A$93,0),1,1,2),0)),Dictionary!$AD$3:$AE$3,0)),"")</f>
        <v>T</v>
      </c>
      <c r="DE21" s="61" t="str">
        <f ca="1">IFERROR(INDEX(OFFSET(Dictionary!$AC$3,MATCH(COLUMNS($AS$2:DE20),Dictionary!$AC$4:$AC$93,0),1,1,2),1,MATCH(INDEX(Dictionary!$B$3:$C$3,1,MATCH(Form_Responses[[#This Row],[65]],OFFSET(Dictionary!$A$3,MATCH(COLUMNS($AS$2:DE20),Dictionary!$A$4:$A$93,0),1,1,2),0)),Dictionary!$AD$3:$AE$3,0)),"")</f>
        <v>D</v>
      </c>
      <c r="DF21" s="61" t="str">
        <f ca="1">IFERROR(INDEX(OFFSET(Dictionary!$AC$3,MATCH(COLUMNS($AS$2:DF20),Dictionary!$AC$4:$AC$93,0),1,1,2),1,MATCH(INDEX(Dictionary!$B$3:$C$3,1,MATCH(Form_Responses[[#This Row],[66]],OFFSET(Dictionary!$A$3,MATCH(COLUMNS($AS$2:DF20),Dictionary!$A$4:$A$93,0),1,1,2),0)),Dictionary!$AD$3:$AE$3,0)),"")</f>
        <v>S</v>
      </c>
      <c r="DG21" s="61" t="str">
        <f ca="1">IFERROR(INDEX(OFFSET(Dictionary!$AC$3,MATCH(COLUMNS($AS$2:DG20),Dictionary!$AC$4:$AC$93,0),1,1,2),1,MATCH(INDEX(Dictionary!$B$3:$C$3,1,MATCH(Form_Responses[[#This Row],[67]],OFFSET(Dictionary!$A$3,MATCH(COLUMNS($AS$2:DG20),Dictionary!$A$4:$A$93,0),1,1,2),0)),Dictionary!$AD$3:$AE$3,0)),"")</f>
        <v>R</v>
      </c>
      <c r="DH21" s="61" t="str">
        <f ca="1">IFERROR(INDEX(OFFSET(Dictionary!$AC$3,MATCH(COLUMNS($AS$2:DH20),Dictionary!$AC$4:$AC$93,0),1,1,2),1,MATCH(INDEX(Dictionary!$B$3:$C$3,1,MATCH(Form_Responses[[#This Row],[68]],OFFSET(Dictionary!$A$3,MATCH(COLUMNS($AS$2:DH20),Dictionary!$A$4:$A$93,0),1,1,2),0)),Dictionary!$AD$3:$AE$3,0)),"")</f>
        <v>N</v>
      </c>
      <c r="DI21" s="61" t="str">
        <f ca="1">IFERROR(INDEX(OFFSET(Dictionary!$AC$3,MATCH(COLUMNS($AS$2:DI20),Dictionary!$AC$4:$AC$93,0),1,1,2),1,MATCH(INDEX(Dictionary!$B$3:$C$3,1,MATCH(Form_Responses[[#This Row],[69]],OFFSET(Dictionary!$A$3,MATCH(COLUMNS($AS$2:DI20),Dictionary!$A$4:$A$93,0),1,1,2),0)),Dictionary!$AD$3:$AE$3,0)),"")</f>
        <v>A</v>
      </c>
      <c r="DJ21" s="61" t="str">
        <f ca="1">IFERROR(INDEX(OFFSET(Dictionary!$AC$3,MATCH(COLUMNS($AS$2:DJ20),Dictionary!$AC$4:$AC$93,0),1,1,2),1,MATCH(INDEX(Dictionary!$B$3:$C$3,1,MATCH(Form_Responses[[#This Row],[70]],OFFSET(Dictionary!$A$3,MATCH(COLUMNS($AS$2:DJ20),Dictionary!$A$4:$A$93,0),1,1,2),0)),Dictionary!$AD$3:$AE$3,0)),"")</f>
        <v>W</v>
      </c>
      <c r="DK21" s="61" t="str">
        <f ca="1">IFERROR(INDEX(OFFSET(Dictionary!$AC$3,MATCH(COLUMNS($AS$2:DK20),Dictionary!$AC$4:$AC$93,0),1,1,2),1,MATCH(INDEX(Dictionary!$B$3:$C$3,1,MATCH(Form_Responses[[#This Row],[71]],OFFSET(Dictionary!$A$3,MATCH(COLUMNS($AS$2:DK20),Dictionary!$A$4:$A$93,0),1,1,2),0)),Dictionary!$AD$3:$AE$3,0)),"")</f>
        <v>G</v>
      </c>
      <c r="DL21" s="61" t="str">
        <f ca="1">IFERROR(INDEX(OFFSET(Dictionary!$AC$3,MATCH(COLUMNS($AS$2:DL20),Dictionary!$AC$4:$AC$93,0),1,1,2),1,MATCH(INDEX(Dictionary!$B$3:$C$3,1,MATCH(Form_Responses[[#This Row],[72]],OFFSET(Dictionary!$A$3,MATCH(COLUMNS($AS$2:DL20),Dictionary!$A$4:$A$93,0),1,1,2),0)),Dictionary!$AD$3:$AE$3,0)),"")</f>
        <v>T</v>
      </c>
      <c r="DM21" s="61" t="str">
        <f ca="1">IFERROR(INDEX(OFFSET(Dictionary!$AC$3,MATCH(COLUMNS($AS$2:DM20),Dictionary!$AC$4:$AC$93,0),1,1,2),1,MATCH(INDEX(Dictionary!$B$3:$C$3,1,MATCH(Form_Responses[[#This Row],[73]],OFFSET(Dictionary!$A$3,MATCH(COLUMNS($AS$2:DM20),Dictionary!$A$4:$A$93,0),1,1,2),0)),Dictionary!$AD$3:$AE$3,0)),"")</f>
        <v>I</v>
      </c>
      <c r="DN21" s="61" t="str">
        <f ca="1">IFERROR(INDEX(OFFSET(Dictionary!$AC$3,MATCH(COLUMNS($AS$2:DN20),Dictionary!$AC$4:$AC$93,0),1,1,2),1,MATCH(INDEX(Dictionary!$B$3:$C$3,1,MATCH(Form_Responses[[#This Row],[74]],OFFSET(Dictionary!$A$3,MATCH(COLUMNS($AS$2:DN20),Dictionary!$A$4:$A$93,0),1,1,2),0)),Dictionary!$AD$3:$AE$3,0)),"")</f>
        <v>T</v>
      </c>
      <c r="DO21" s="61" t="str">
        <f ca="1">IFERROR(INDEX(OFFSET(Dictionary!$AC$3,MATCH(COLUMNS($AS$2:DO20),Dictionary!$AC$4:$AC$93,0),1,1,2),1,MATCH(INDEX(Dictionary!$B$3:$C$3,1,MATCH(Form_Responses[[#This Row],[75]],OFFSET(Dictionary!$A$3,MATCH(COLUMNS($AS$2:DO20),Dictionary!$A$4:$A$93,0),1,1,2),0)),Dictionary!$AD$3:$AE$3,0)),"")</f>
        <v>V</v>
      </c>
      <c r="DP21" s="61" t="str">
        <f ca="1">IFERROR(INDEX(OFFSET(Dictionary!$AC$3,MATCH(COLUMNS($AS$2:DP20),Dictionary!$AC$4:$AC$93,0),1,1,2),1,MATCH(INDEX(Dictionary!$B$3:$C$3,1,MATCH(Form_Responses[[#This Row],[76]],OFFSET(Dictionary!$A$3,MATCH(COLUMNS($AS$2:DP20),Dictionary!$A$4:$A$93,0),1,1,2),0)),Dictionary!$AD$3:$AE$3,0)),"")</f>
        <v>D</v>
      </c>
      <c r="DQ21" s="61" t="str">
        <f ca="1">IFERROR(INDEX(OFFSET(Dictionary!$AC$3,MATCH(COLUMNS($AS$2:DQ20),Dictionary!$AC$4:$AC$93,0),1,1,2),1,MATCH(INDEX(Dictionary!$B$3:$C$3,1,MATCH(Form_Responses[[#This Row],[77]],OFFSET(Dictionary!$A$3,MATCH(COLUMNS($AS$2:DQ20),Dictionary!$A$4:$A$93,0),1,1,2),0)),Dictionary!$AD$3:$AE$3,0)),"")</f>
        <v>C</v>
      </c>
      <c r="DR21" s="61" t="str">
        <f ca="1">IFERROR(INDEX(OFFSET(Dictionary!$AC$3,MATCH(COLUMNS($AS$2:DR20),Dictionary!$AC$4:$AC$93,0),1,1,2),1,MATCH(INDEX(Dictionary!$B$3:$C$3,1,MATCH(Form_Responses[[#This Row],[78]],OFFSET(Dictionary!$A$3,MATCH(COLUMNS($AS$2:DR20),Dictionary!$A$4:$A$93,0),1,1,2),0)),Dictionary!$AD$3:$AE$3,0)),"")</f>
        <v>D</v>
      </c>
      <c r="DS21" s="61" t="str">
        <f ca="1">IFERROR(INDEX(OFFSET(Dictionary!$AC$3,MATCH(COLUMNS($AS$2:DS20),Dictionary!$AC$4:$AC$93,0),1,1,2),1,MATCH(INDEX(Dictionary!$B$3:$C$3,1,MATCH(Form_Responses[[#This Row],[79]],OFFSET(Dictionary!$A$3,MATCH(COLUMNS($AS$2:DS20),Dictionary!$A$4:$A$93,0),1,1,2),0)),Dictionary!$AD$3:$AE$3,0)),"")</f>
        <v>N</v>
      </c>
      <c r="DT21" s="61" t="str">
        <f ca="1">IFERROR(INDEX(OFFSET(Dictionary!$AC$3,MATCH(COLUMNS($AS$2:DT20),Dictionary!$AC$4:$AC$93,0),1,1,2),1,MATCH(INDEX(Dictionary!$B$3:$C$3,1,MATCH(Form_Responses[[#This Row],[80]],OFFSET(Dictionary!$A$3,MATCH(COLUMNS($AS$2:DT20),Dictionary!$A$4:$A$93,0),1,1,2),0)),Dictionary!$AD$3:$AE$3,0)),"")</f>
        <v>W</v>
      </c>
      <c r="DU21" s="61" t="str">
        <f ca="1">IFERROR(INDEX(OFFSET(Dictionary!$AC$3,MATCH(COLUMNS($AS$2:DU20),Dictionary!$AC$4:$AC$93,0),1,1,2),1,MATCH(INDEX(Dictionary!$B$3:$C$3,1,MATCH(Form_Responses[[#This Row],[81]],OFFSET(Dictionary!$A$3,MATCH(COLUMNS($AS$2:DU20),Dictionary!$A$4:$A$93,0),1,1,2),0)),Dictionary!$AD$3:$AE$3,0)),"")</f>
        <v>G</v>
      </c>
      <c r="DV21" s="61" t="str">
        <f ca="1">IFERROR(INDEX(OFFSET(Dictionary!$AC$3,MATCH(COLUMNS($AS$2:DV20),Dictionary!$AC$4:$AC$93,0),1,1,2),1,MATCH(INDEX(Dictionary!$B$3:$C$3,1,MATCH(Form_Responses[[#This Row],[82]],OFFSET(Dictionary!$A$3,MATCH(COLUMNS($AS$2:DV20),Dictionary!$A$4:$A$93,0),1,1,2),0)),Dictionary!$AD$3:$AE$3,0)),"")</f>
        <v>L</v>
      </c>
      <c r="DW21" s="61" t="str">
        <f ca="1">IFERROR(INDEX(OFFSET(Dictionary!$AC$3,MATCH(COLUMNS($AS$2:DW20),Dictionary!$AC$4:$AC$93,0),1,1,2),1,MATCH(INDEX(Dictionary!$B$3:$C$3,1,MATCH(Form_Responses[[#This Row],[83]],OFFSET(Dictionary!$A$3,MATCH(COLUMNS($AS$2:DW20),Dictionary!$A$4:$A$93,0),1,1,2),0)),Dictionary!$AD$3:$AE$3,0)),"")</f>
        <v>T</v>
      </c>
      <c r="DX21" s="61" t="str">
        <f ca="1">IFERROR(INDEX(OFFSET(Dictionary!$AC$3,MATCH(COLUMNS($AS$2:DX20),Dictionary!$AC$4:$AC$93,0),1,1,2),1,MATCH(INDEX(Dictionary!$B$3:$C$3,1,MATCH(Form_Responses[[#This Row],[84]],OFFSET(Dictionary!$A$3,MATCH(COLUMNS($AS$2:DX20),Dictionary!$A$4:$A$93,0),1,1,2),0)),Dictionary!$AD$3:$AE$3,0)),"")</f>
        <v>T</v>
      </c>
      <c r="DY21" s="61" t="str">
        <f ca="1">IFERROR(INDEX(OFFSET(Dictionary!$AC$3,MATCH(COLUMNS($AS$2:DY20),Dictionary!$AC$4:$AC$93,0),1,1,2),1,MATCH(INDEX(Dictionary!$B$3:$C$3,1,MATCH(Form_Responses[[#This Row],[85]],OFFSET(Dictionary!$A$3,MATCH(COLUMNS($AS$2:DY20),Dictionary!$A$4:$A$93,0),1,1,2),0)),Dictionary!$AD$3:$AE$3,0)),"")</f>
        <v>S</v>
      </c>
      <c r="DZ21" s="61" t="str">
        <f ca="1">IFERROR(INDEX(OFFSET(Dictionary!$AC$3,MATCH(COLUMNS($AS$2:DZ20),Dictionary!$AC$4:$AC$93,0),1,1,2),1,MATCH(INDEX(Dictionary!$B$3:$C$3,1,MATCH(Form_Responses[[#This Row],[86]],OFFSET(Dictionary!$A$3,MATCH(COLUMNS($AS$2:DZ20),Dictionary!$A$4:$A$93,0),1,1,2),0)),Dictionary!$AD$3:$AE$3,0)),"")</f>
        <v>S</v>
      </c>
      <c r="EA21" s="61" t="str">
        <f ca="1">IFERROR(INDEX(OFFSET(Dictionary!$AC$3,MATCH(COLUMNS($AS$2:EA20),Dictionary!$AC$4:$AC$93,0),1,1,2),1,MATCH(INDEX(Dictionary!$B$3:$C$3,1,MATCH(Form_Responses[[#This Row],[87]],OFFSET(Dictionary!$A$3,MATCH(COLUMNS($AS$2:EA20),Dictionary!$A$4:$A$93,0),1,1,2),0)),Dictionary!$AD$3:$AE$3,0)),"")</f>
        <v>D</v>
      </c>
      <c r="EB21" s="61" t="str">
        <f ca="1">IFERROR(INDEX(OFFSET(Dictionary!$AC$3,MATCH(COLUMNS($AS$2:EB20),Dictionary!$AC$4:$AC$93,0),1,1,2),1,MATCH(INDEX(Dictionary!$B$3:$C$3,1,MATCH(Form_Responses[[#This Row],[88]],OFFSET(Dictionary!$A$3,MATCH(COLUMNS($AS$2:EB20),Dictionary!$A$4:$A$93,0),1,1,2),0)),Dictionary!$AD$3:$AE$3,0)),"")</f>
        <v>D</v>
      </c>
      <c r="EC21" s="61" t="str">
        <f ca="1">IFERROR(INDEX(OFFSET(Dictionary!$AC$3,MATCH(COLUMNS($AS$2:EC20),Dictionary!$AC$4:$AC$93,0),1,1,2),1,MATCH(INDEX(Dictionary!$B$3:$C$3,1,MATCH(Form_Responses[[#This Row],[89]],OFFSET(Dictionary!$A$3,MATCH(COLUMNS($AS$2:EC20),Dictionary!$A$4:$A$93,0),1,1,2),0)),Dictionary!$AD$3:$AE$3,0)),"")</f>
        <v>C</v>
      </c>
      <c r="ED21" s="61" t="str">
        <f ca="1">IFERROR(INDEX(OFFSET(Dictionary!$AC$3,MATCH(COLUMNS($AS$2:ED20),Dictionary!$AC$4:$AC$93,0),1,1,2),1,MATCH(INDEX(Dictionary!$B$3:$C$3,1,MATCH(Form_Responses[[#This Row],[90]],OFFSET(Dictionary!$A$3,MATCH(COLUMNS($AS$2:ED20),Dictionary!$A$4:$A$93,0),1,1,2),0)),Dictionary!$AD$3:$AE$3,0)),"")</f>
        <v>N</v>
      </c>
    </row>
    <row r="22" spans="1:134" ht="240" x14ac:dyDescent="0.25">
      <c r="A22" s="164">
        <v>20</v>
      </c>
      <c r="B22" s="61" t="s">
        <v>911</v>
      </c>
      <c r="C22" s="61" t="s">
        <v>1081</v>
      </c>
      <c r="D22" s="59" t="s">
        <v>795</v>
      </c>
      <c r="E22" s="59" cm="1">
        <f t="array" aca="1" ref="E22" ca="1">COUNTIF(OFFSET($AS$2,MATCH(Data_Base_Response[[#This Row],[Nama]:[Nama]],Data_Base_Response[[Nama]:[Nama]],0),0,1,90),Data_Base_Response[[#Headers],[A]])</f>
        <v>3</v>
      </c>
      <c r="F22" s="59" cm="1">
        <f t="array" aca="1" ref="F22" ca="1">COUNTIF(OFFSET($AS$2,MATCH(Data_Base_Response[[#This Row],[Nama]:[Nama]],Data_Base_Response[[Nama]:[Nama]],0),0,1,90),Data_Base_Response[[#Headers],[N]])</f>
        <v>2</v>
      </c>
      <c r="G22" s="59" cm="1">
        <f t="array" aca="1" ref="G22" ca="1">COUNTIF(OFFSET($AS$2,MATCH(Data_Base_Response[[#This Row],[Nama]:[Nama]],Data_Base_Response[[Nama]:[Nama]],0),0,1,90),Data_Base_Response[[#Headers],[G]])</f>
        <v>7</v>
      </c>
      <c r="H22" s="59" cm="1">
        <f t="array" aca="1" ref="H22" ca="1">COUNTIF(OFFSET($AS$2,MATCH(Data_Base_Response[[#This Row],[Nama]:[Nama]],Data_Base_Response[[Nama]:[Nama]],0),0,1,90),Data_Base_Response[[#Headers],[C]])</f>
        <v>2</v>
      </c>
      <c r="I22" s="59" cm="1">
        <f t="array" aca="1" ref="I22" ca="1">COUNTIF(OFFSET($AS$2,MATCH(Data_Base_Response[[#This Row],[Nama]:[Nama]],Data_Base_Response[[Nama]:[Nama]],0),0,1,90),Data_Base_Response[[#Headers],[D]])</f>
        <v>2</v>
      </c>
      <c r="J22" s="59" cm="1">
        <f t="array" aca="1" ref="J22" ca="1">COUNTIF(OFFSET($AS$2,MATCH(Data_Base_Response[[#This Row],[Nama]:[Nama]],Data_Base_Response[[Nama]:[Nama]],0),0,1,90),Data_Base_Response[[#Headers],[R]])</f>
        <v>4</v>
      </c>
      <c r="K22" s="59" cm="1">
        <f t="array" aca="1" ref="K22" ca="1">COUNTIF(OFFSET($AS$2,MATCH(Data_Base_Response[[#This Row],[Nama]:[Nama]],Data_Base_Response[[Nama]:[Nama]],0),0,1,90),Data_Base_Response[[#Headers],[T]])</f>
        <v>5</v>
      </c>
      <c r="L22" s="59" cm="1">
        <f t="array" aca="1" ref="L22" ca="1">COUNTIF(OFFSET($AS$2,MATCH(Data_Base_Response[[#This Row],[Nama]:[Nama]],Data_Base_Response[[Nama]:[Nama]],0),0,1,90),Data_Base_Response[[#Headers],[V]])</f>
        <v>6</v>
      </c>
      <c r="M22" s="59" cm="1">
        <f t="array" aca="1" ref="M22" ca="1">COUNTIF(OFFSET($AS$2,MATCH(Data_Base_Response[[#This Row],[Nama]:[Nama]],Data_Base_Response[[Nama]:[Nama]],0),0,1,90),Data_Base_Response[[#Headers],[W]])</f>
        <v>7</v>
      </c>
      <c r="N22" s="59" cm="1">
        <f t="array" aca="1" ref="N22" ca="1">COUNTIF(OFFSET($AS$2,MATCH(Data_Base_Response[[#This Row],[Nama]:[Nama]],Data_Base_Response[[Nama]:[Nama]],0),0,1,90),Data_Base_Response[[#Headers],[F]])</f>
        <v>8</v>
      </c>
      <c r="O22" s="59" cm="1">
        <f t="array" aca="1" ref="O22" ca="1">COUNTIF(OFFSET($AS$2,MATCH(Data_Base_Response[[#This Row],[Nama]:[Nama]],Data_Base_Response[[Nama]:[Nama]],0),0,1,90),Data_Base_Response[[#Headers],[L]])</f>
        <v>6</v>
      </c>
      <c r="P22" s="59" cm="1">
        <f t="array" aca="1" ref="P22" ca="1">COUNTIF(OFFSET($AS$2,MATCH(Data_Base_Response[[#This Row],[Nama]:[Nama]],Data_Base_Response[[Nama]:[Nama]],0),0,1,90),Data_Base_Response[[#Headers],[P]])</f>
        <v>3</v>
      </c>
      <c r="Q22" s="59" cm="1">
        <f t="array" aca="1" ref="Q22" ca="1">COUNTIF(OFFSET($AS$2,MATCH(Data_Base_Response[[#This Row],[Nama]:[Nama]],Data_Base_Response[[Nama]:[Nama]],0),0,1,90),Data_Base_Response[[#Headers],[I]])</f>
        <v>4</v>
      </c>
      <c r="R22" s="59" cm="1">
        <f t="array" aca="1" ref="R22" ca="1">COUNTIF(OFFSET($AS$2,MATCH(Data_Base_Response[[#This Row],[Nama]:[Nama]],Data_Base_Response[[Nama]:[Nama]],0),0,1,90),Data_Base_Response[[#Headers],[S]])</f>
        <v>4</v>
      </c>
      <c r="S22" s="59" cm="1">
        <f t="array" aca="1" ref="S22" ca="1">COUNTIF(OFFSET($AS$2,MATCH(Data_Base_Response[[#This Row],[Nama]:[Nama]],Data_Base_Response[[Nama]:[Nama]],0),0,1,90),Data_Base_Response[[#Headers],[B]])</f>
        <v>4</v>
      </c>
      <c r="T22" s="59" cm="1">
        <f t="array" aca="1" ref="T22" ca="1">COUNTIF(OFFSET($AS$2,MATCH(Data_Base_Response[[#This Row],[Nama]:[Nama]],Data_Base_Response[[Nama]:[Nama]],0),0,1,90),Data_Base_Response[[#Headers],[O]])</f>
        <v>5</v>
      </c>
      <c r="U22" s="59" cm="1">
        <f t="array" aca="1" ref="U22" ca="1">COUNTIF(OFFSET($AS$2,MATCH(Data_Base_Response[[#This Row],[Nama]:[Nama]],Data_Base_Response[[Nama]:[Nama]],0),0,1,90),Data_Base_Response[[#Headers],[X]])</f>
        <v>3</v>
      </c>
      <c r="V22" s="59" cm="1">
        <f t="array" aca="1" ref="V22" ca="1">COUNTIF(OFFSET($AS$2,MATCH(Data_Base_Response[[#This Row],[Nama]:[Nama]],Data_Base_Response[[Nama]:[Nama]],0),0,1,90),Data_Base_Response[[#Headers],[E]])</f>
        <v>4</v>
      </c>
      <c r="W22" s="59" cm="1">
        <f t="array" aca="1" ref="W22" ca="1">COUNTIF(OFFSET($AS$2,MATCH(Data_Base_Response[[#This Row],[Nama]:[Nama]],Data_Base_Response[[Nama]:[Nama]],0),0,1,90),Data_Base_Response[[#Headers],[K]])</f>
        <v>3</v>
      </c>
      <c r="X22" s="59" cm="1">
        <f t="array" aca="1" ref="X22" ca="1">COUNTIF(OFFSET($AS$2,MATCH(Data_Base_Response[[#This Row],[Nama]:[Nama]],Data_Base_Response[[Nama]:[Nama]],0),0,1,90),Data_Base_Response[[#Headers],[Z]])</f>
        <v>6</v>
      </c>
      <c r="Y22"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2"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2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2"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22" s="60" t="str">
        <f ca="1">INDEX(OFFSET(Dictionary!$AJ$3,MATCH(I$2,Dictionary!$AG$4:$AG$84,0),0,COUNTIF(Dictionary!$AG$4:$AG$84,I$2),1),MATCH(Data_Base_Response[[#This Row],[D]],OFFSET(Dictionary!$AH$3,MATCH(I$2,Dictionary!$AG$4:$AG$84,0),0,COUNTIF(Dictionary!$AG$4:$AG$84,I$2),1),1))</f>
        <v xml:space="preserve">Cukup peduli akan akurasi dan kelengkapan data   </v>
      </c>
      <c r="AD22"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22"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2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22"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2" s="60" t="str">
        <f ca="1">INDEX(OFFSET(Dictionary!$AJ$3,MATCH(N$2,Dictionary!$AG$4:$AG$84,0),0,COUNTIF(Dictionary!$AG$4:$AG$84,N$2),1),MATCH(Data_Base_Response[[#This Row],[F]],OFFSET(Dictionary!$AH$3,MATCH(N$2,Dictionary!$AG$4:$AG$84,0),0,COUNTIF(Dictionary!$AG$4:$AG$84,N$2),1),1))</f>
        <v>Loyal, berusaha dekat dg pribadi atasan, ingin menyenangkan atasan, sadar akan harapan atasan akan dirinya.  Terlalu memper- hatikan cara menyenangkan atasan, tidak berani berpendirian lain, tidak mandiri.</v>
      </c>
      <c r="AI22" s="60" t="str">
        <f ca="1">INDEX(OFFSET(Dictionary!$AJ$3,MATCH(O$2,Dictionary!$AG$4:$AG$84,0),0,COUNTIF(Dictionary!$AG$4:$AG$84,O$2),1),MATCH(Data_Base_Response[[#This Row],[L]],OFFSET(Dictionary!$AH$3,MATCH(O$2,Dictionary!$AG$4:$AG$84,0),0,COUNTIF(Dictionary!$AG$4:$AG$84,O$2),1),1))</f>
        <v xml:space="preserve">Percaya diri dan ingin berperan sebagai pemimpin      </v>
      </c>
      <c r="AJ22"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22" s="60" t="str">
        <f ca="1">INDEX(OFFSET(Dictionary!$AJ$3,MATCH(Q$2,Dictionary!$AG$4:$AG$84,0),0,COUNTIF(Dictionary!$AG$4:$AG$84,Q$2),1),MATCH(Data_Base_Response[[#This Row],[I]],OFFSET(Dictionary!$AH$3,MATCH(Q$2,Dictionary!$AG$4:$AG$84,0),0,COUNTIF(Dictionary!$AG$4:$AG$84,Q$2),1),1))</f>
        <v xml:space="preserve">Berhati - hati dlm pengambilan keputusan   </v>
      </c>
      <c r="AL22"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22"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2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22"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2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2"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22" s="61" t="str">
        <f ca="1">IFERROR(INDEX(OFFSET(Dictionary!$AC$3,MATCH(COLUMNS($AS$2:AS21),Dictionary!$AC$4:$AC$93,0),1,1,2),1,MATCH(INDEX(Dictionary!$B$3:$C$3,1,MATCH(Form_Responses[[#This Row],[1]],OFFSET(Dictionary!$A$3,MATCH(COLUMNS($AS$2:AS21),Dictionary!$A$4:$A$93,0),1,1,2),0)),Dictionary!$AD$3:$AE$3,0)),"")</f>
        <v>G</v>
      </c>
      <c r="AT22" s="61" t="str">
        <f ca="1">IFERROR(INDEX(OFFSET(Dictionary!$AC$3,MATCH(COLUMNS($AS$2:AT$2),Dictionary!$AC$4:$AC$93,0),1,1,2),1,MATCH(INDEX(Dictionary!$B$3:$C$3,1,MATCH(Form_Responses[[#This Row],[2]],OFFSET(Dictionary!$A$3,MATCH(COLUMNS($AS$2:AT21),Dictionary!$A$4:$A$93,0),1,1,2),0)),Dictionary!$AD$3:$AE$3,0)),"")</f>
        <v>A</v>
      </c>
      <c r="AU22" s="61" t="str">
        <f ca="1">IFERROR(INDEX(OFFSET(Dictionary!$AC$3,MATCH(COLUMNS($AS$2:AU21),Dictionary!$AC$4:$AC$93,0),1,1,2),1,MATCH(INDEX(Dictionary!$B$3:$C$3,1,MATCH(Form_Responses[[#This Row],[3]],OFFSET(Dictionary!$A$3,MATCH(COLUMNS($AS$2:AU21),Dictionary!$A$4:$A$93,0),1,1,2),0)),Dictionary!$AD$3:$AE$3,0)),"")</f>
        <v>P</v>
      </c>
      <c r="AV22" s="61" t="str">
        <f ca="1">IFERROR(INDEX(OFFSET(Dictionary!$AC$3,MATCH(COLUMNS($AS$2:AV21),Dictionary!$AC$4:$AC$93,0),1,1,2),1,MATCH(INDEX(Dictionary!$B$3:$C$3,1,MATCH(Form_Responses[[#This Row],[4]],OFFSET(Dictionary!$A$3,MATCH(COLUMNS($AS$2:AV21),Dictionary!$A$4:$A$93,0),1,1,2),0)),Dictionary!$AD$3:$AE$3,0)),"")</f>
        <v>P</v>
      </c>
      <c r="AW22" s="61" t="str">
        <f ca="1">IFERROR(INDEX(OFFSET(Dictionary!$AC$3,MATCH(COLUMNS($AS$2:AW21),Dictionary!$AC$4:$AC$93,0),1,1,2),1,MATCH(INDEX(Dictionary!$B$3:$C$3,1,MATCH(Form_Responses[[#This Row],[5]],OFFSET(Dictionary!$A$3,MATCH(COLUMNS($AS$2:AW21),Dictionary!$A$4:$A$93,0),1,1,2),0)),Dictionary!$AD$3:$AE$3,0)),"")</f>
        <v>B</v>
      </c>
      <c r="AX22" s="61" t="str">
        <f ca="1">IFERROR(INDEX(OFFSET(Dictionary!$AC$3,MATCH(COLUMNS($AS$2:AX21),Dictionary!$AC$4:$AC$93,0),1,1,2),1,MATCH(INDEX(Dictionary!$B$3:$C$3,1,MATCH(Form_Responses[[#This Row],[6]],OFFSET(Dictionary!$A$3,MATCH(COLUMNS($AS$2:AX21),Dictionary!$A$4:$A$93,0),1,1,2),0)),Dictionary!$AD$3:$AE$3,0)),"")</f>
        <v>O</v>
      </c>
      <c r="AY22" s="61" t="str">
        <f ca="1">IFERROR(INDEX(OFFSET(Dictionary!$AC$3,MATCH(COLUMNS($AS$2:AY21),Dictionary!$AC$4:$AC$93,0),1,1,2),1,MATCH(INDEX(Dictionary!$B$3:$C$3,1,MATCH(Form_Responses[[#This Row],[7]],OFFSET(Dictionary!$A$3,MATCH(COLUMNS($AS$2:AY21),Dictionary!$A$4:$A$93,0),1,1,2),0)),Dictionary!$AD$3:$AE$3,0)),"")</f>
        <v>Z</v>
      </c>
      <c r="AZ22" s="61" t="str">
        <f ca="1">IFERROR(INDEX(OFFSET(Dictionary!$AC$3,MATCH(COLUMNS($AS$2:AZ$2),Dictionary!$AC$4:$AC$93,0),1,1,2),1,MATCH(INDEX(Dictionary!$B$3:$C$3,1,MATCH(Form_Responses[[#This Row],[8]],OFFSET(Dictionary!$A$3,MATCH(COLUMNS($AS$2:AZ21),Dictionary!$A$4:$A$93,0),1,1,2),0)),Dictionary!$AD$3:$AE$3,0)),"")</f>
        <v>Z</v>
      </c>
      <c r="BA22" s="61" t="str">
        <f ca="1">IFERROR(INDEX(OFFSET(Dictionary!$AC$3,MATCH(COLUMNS($AS$2:BA21),Dictionary!$AC$4:$AC$93,0),1,1,2),1,MATCH(INDEX(Dictionary!$B$3:$C$3,1,MATCH(Form_Responses[[#This Row],[9]],OFFSET(Dictionary!$A$3,MATCH(COLUMNS($AS$2:BA21),Dictionary!$A$4:$A$93,0),1,1,2),0)),Dictionary!$AD$3:$AE$3,0)),"")</f>
        <v>F</v>
      </c>
      <c r="BB22" s="61" t="str">
        <f ca="1">IFERROR(INDEX(OFFSET(Dictionary!$AC$3,MATCH(COLUMNS($AS$2:BB21),Dictionary!$AC$4:$AC$93,0),1,1,2),1,MATCH(INDEX(Dictionary!$B$3:$C$3,1,MATCH(Form_Responses[[#This Row],[10]],OFFSET(Dictionary!$A$3,MATCH(COLUMNS($AS$2:BB21),Dictionary!$A$4:$A$93,0),1,1,2),0)),Dictionary!$AD$3:$AE$3,0)),"")</f>
        <v>F</v>
      </c>
      <c r="BC22" s="61" t="str">
        <f ca="1">IFERROR(INDEX(OFFSET(Dictionary!$AC$3,MATCH(COLUMNS($AS$2:BC21),Dictionary!$AC$4:$AC$93,0),1,1,2),1,MATCH(INDEX(Dictionary!$B$3:$C$3,1,MATCH(Form_Responses[[#This Row],[11]],OFFSET(Dictionary!$A$3,MATCH(COLUMNS($AS$2:BC21),Dictionary!$A$4:$A$93,0),1,1,2),0)),Dictionary!$AD$3:$AE$3,0)),"")</f>
        <v>G</v>
      </c>
      <c r="BD22" s="61" t="str">
        <f ca="1">IFERROR(INDEX(OFFSET(Dictionary!$AC$3,MATCH(COLUMNS($AS$2:BD21),Dictionary!$AC$4:$AC$93,0),1,1,2),1,MATCH(INDEX(Dictionary!$B$3:$C$3,1,MATCH(Form_Responses[[#This Row],[12]],OFFSET(Dictionary!$A$3,MATCH(COLUMNS($AS$2:BD21),Dictionary!$A$4:$A$93,0),1,1,2),0)),Dictionary!$AD$3:$AE$3,0)),"")</f>
        <v>L</v>
      </c>
      <c r="BE22" s="61" t="str">
        <f ca="1">IFERROR(INDEX(OFFSET(Dictionary!$AC$3,MATCH(COLUMNS($AS$2:BE21),Dictionary!$AC$4:$AC$93,0),1,1,2),1,MATCH(INDEX(Dictionary!$B$3:$C$3,1,MATCH(Form_Responses[[#This Row],[13]],OFFSET(Dictionary!$A$3,MATCH(COLUMNS($AS$2:BE21),Dictionary!$A$4:$A$93,0),1,1,2),0)),Dictionary!$AD$3:$AE$3,0)),"")</f>
        <v/>
      </c>
      <c r="BF22" s="61" t="str">
        <f ca="1">IFERROR(INDEX(OFFSET(Dictionary!$AC$3,MATCH(COLUMNS($AS$2:BF21),Dictionary!$AC$4:$AC$93,0),1,1,2),1,MATCH(INDEX(Dictionary!$B$3:$C$3,1,MATCH(Form_Responses[[#This Row],[14]],OFFSET(Dictionary!$A$3,MATCH(COLUMNS($AS$2:BF21),Dictionary!$A$4:$A$93,0),1,1,2),0)),Dictionary!$AD$3:$AE$3,0)),"")</f>
        <v>X</v>
      </c>
      <c r="BG22" s="61" t="str">
        <f ca="1">IFERROR(INDEX(OFFSET(Dictionary!$AC$3,MATCH(COLUMNS($AS$2:BG21),Dictionary!$AC$4:$AC$93,0),1,1,2),1,MATCH(INDEX(Dictionary!$B$3:$C$3,1,MATCH(Form_Responses[[#This Row],[15]],OFFSET(Dictionary!$A$3,MATCH(COLUMNS($AS$2:BG21),Dictionary!$A$4:$A$93,0),1,1,2),0)),Dictionary!$AD$3:$AE$3,0)),"")</f>
        <v>B</v>
      </c>
      <c r="BH22" s="61" t="str">
        <f ca="1">IFERROR(INDEX(OFFSET(Dictionary!$AC$3,MATCH(COLUMNS($AS$2:BH21),Dictionary!$AC$4:$AC$93,0),1,1,2),1,MATCH(INDEX(Dictionary!$B$3:$C$3,1,MATCH(Form_Responses[[#This Row],[16]],OFFSET(Dictionary!$A$3,MATCH(COLUMNS($AS$2:BH21),Dictionary!$A$4:$A$93,0),1,1,2),0)),Dictionary!$AD$3:$AE$3,0)),"")</f>
        <v>O</v>
      </c>
      <c r="BI22" s="61" t="str">
        <f ca="1">IFERROR(INDEX(OFFSET(Dictionary!$AC$3,MATCH(COLUMNS($AS$2:BI21),Dictionary!$AC$4:$AC$93,0),1,1,2),1,MATCH(INDEX(Dictionary!$B$3:$C$3,1,MATCH(Form_Responses[[#This Row],[17]],OFFSET(Dictionary!$A$3,MATCH(COLUMNS($AS$2:BI21),Dictionary!$A$4:$A$93,0),1,1,2),0)),Dictionary!$AD$3:$AE$3,0)),"")</f>
        <v>Z</v>
      </c>
      <c r="BJ22" s="61" t="str">
        <f ca="1">IFERROR(INDEX(OFFSET(Dictionary!$AC$3,MATCH(COLUMNS($AS$2:BJ21),Dictionary!$AC$4:$AC$93,0),1,1,2),1,MATCH(INDEX(Dictionary!$B$3:$C$3,1,MATCH(Form_Responses[[#This Row],[18]],OFFSET(Dictionary!$A$3,MATCH(COLUMNS($AS$2:BJ21),Dictionary!$A$4:$A$93,0),1,1,2),0)),Dictionary!$AD$3:$AE$3,0)),"")</f>
        <v>O</v>
      </c>
      <c r="BK22" s="61" t="str">
        <f ca="1">IFERROR(INDEX(OFFSET(Dictionary!$AC$3,MATCH(COLUMNS($AS$2:BK21),Dictionary!$AC$4:$AC$93,0),1,1,2),1,MATCH(INDEX(Dictionary!$B$3:$C$3,1,MATCH(Form_Responses[[#This Row],[19]],OFFSET(Dictionary!$A$3,MATCH(COLUMNS($AS$2:BK21),Dictionary!$A$4:$A$93,0),1,1,2),0)),Dictionary!$AD$3:$AE$3,0)),"")</f>
        <v>F</v>
      </c>
      <c r="BL22" s="61" t="str">
        <f ca="1">IFERROR(INDEX(OFFSET(Dictionary!$AC$3,MATCH(COLUMNS($AS$2:BL21),Dictionary!$AC$4:$AC$93,0),1,1,2),1,MATCH(INDEX(Dictionary!$B$3:$C$3,1,MATCH(Form_Responses[[#This Row],[20]],OFFSET(Dictionary!$A$3,MATCH(COLUMNS($AS$2:BL21),Dictionary!$A$4:$A$93,0),1,1,2),0)),Dictionary!$AD$3:$AE$3,0)),"")</f>
        <v>W</v>
      </c>
      <c r="BM22" s="61" t="str">
        <f ca="1">IFERROR(INDEX(OFFSET(Dictionary!$AC$3,MATCH(COLUMNS($AS$2:BM21),Dictionary!$AC$4:$AC$93,0),1,1,2),1,MATCH(INDEX(Dictionary!$B$3:$C$3,1,MATCH(Form_Responses[[#This Row],[21]],OFFSET(Dictionary!$A$3,MATCH(COLUMNS($AS$2:BM21),Dictionary!$A$4:$A$93,0),1,1,2),0)),Dictionary!$AD$3:$AE$3,0)),"")</f>
        <v/>
      </c>
      <c r="BN22" s="61" t="str">
        <f ca="1">IFERROR(INDEX(OFFSET(Dictionary!$AC$3,MATCH(COLUMNS($AS$2:BN21),Dictionary!$AC$4:$AC$93,0),1,1,2),1,MATCH(INDEX(Dictionary!$B$3:$C$3,1,MATCH(Form_Responses[[#This Row],[22]],OFFSET(Dictionary!$A$3,MATCH(COLUMNS($AS$2:BN21),Dictionary!$A$4:$A$93,0),1,1,2),0)),Dictionary!$AD$3:$AE$3,0)),"")</f>
        <v>L</v>
      </c>
      <c r="BO22" s="61" t="str">
        <f ca="1">IFERROR(INDEX(OFFSET(Dictionary!$AC$3,MATCH(COLUMNS($AS$2:BO21),Dictionary!$AC$4:$AC$93,0),1,1,2),1,MATCH(INDEX(Dictionary!$B$3:$C$3,1,MATCH(Form_Responses[[#This Row],[23]],OFFSET(Dictionary!$A$3,MATCH(COLUMNS($AS$2:BO21),Dictionary!$A$4:$A$93,0),1,1,2),0)),Dictionary!$AD$3:$AE$3,0)),"")</f>
        <v>E</v>
      </c>
      <c r="BP22" s="61" t="str">
        <f ca="1">IFERROR(INDEX(OFFSET(Dictionary!$AC$3,MATCH(COLUMNS($AS$2:BP21),Dictionary!$AC$4:$AC$93,0),1,1,2),1,MATCH(INDEX(Dictionary!$B$3:$C$3,1,MATCH(Form_Responses[[#This Row],[24]],OFFSET(Dictionary!$A$3,MATCH(COLUMNS($AS$2:BP21),Dictionary!$A$4:$A$93,0),1,1,2),0)),Dictionary!$AD$3:$AE$3,0)),"")</f>
        <v>X</v>
      </c>
      <c r="BQ22" s="61" t="str">
        <f ca="1">IFERROR(INDEX(OFFSET(Dictionary!$AC$3,MATCH(COLUMNS($AS$2:BQ21),Dictionary!$AC$4:$AC$93,0),1,1,2),1,MATCH(INDEX(Dictionary!$B$3:$C$3,1,MATCH(Form_Responses[[#This Row],[25]],OFFSET(Dictionary!$A$3,MATCH(COLUMNS($AS$2:BQ21),Dictionary!$A$4:$A$93,0),1,1,2),0)),Dictionary!$AD$3:$AE$3,0)),"")</f>
        <v>B</v>
      </c>
      <c r="BR22" s="61" t="str">
        <f ca="1">IFERROR(INDEX(OFFSET(Dictionary!$AC$3,MATCH(COLUMNS($AS$2:BR21),Dictionary!$AC$4:$AC$93,0),1,1,2),1,MATCH(INDEX(Dictionary!$B$3:$C$3,1,MATCH(Form_Responses[[#This Row],[26]],OFFSET(Dictionary!$A$3,MATCH(COLUMNS($AS$2:BR21),Dictionary!$A$4:$A$93,0),1,1,2),0)),Dictionary!$AD$3:$AE$3,0)),"")</f>
        <v>O</v>
      </c>
      <c r="BS22" s="61" t="str">
        <f ca="1">IFERROR(INDEX(OFFSET(Dictionary!$AC$3,MATCH(COLUMNS($AS$2:BS21),Dictionary!$AC$4:$AC$93,0),1,1,2),1,MATCH(INDEX(Dictionary!$B$3:$C$3,1,MATCH(Form_Responses[[#This Row],[27]],OFFSET(Dictionary!$A$3,MATCH(COLUMNS($AS$2:BS21),Dictionary!$A$4:$A$93,0),1,1,2),0)),Dictionary!$AD$3:$AE$3,0)),"")</f>
        <v>X</v>
      </c>
      <c r="BT22" s="61" t="str">
        <f ca="1">IFERROR(INDEX(OFFSET(Dictionary!$AC$3,MATCH(COLUMNS($AS$2:BT21),Dictionary!$AC$4:$AC$93,0),1,1,2),1,MATCH(INDEX(Dictionary!$B$3:$C$3,1,MATCH(Form_Responses[[#This Row],[28]],OFFSET(Dictionary!$A$3,MATCH(COLUMNS($AS$2:BT21),Dictionary!$A$4:$A$93,0),1,1,2),0)),Dictionary!$AD$3:$AE$3,0)),"")</f>
        <v>K</v>
      </c>
      <c r="BU22" s="61" t="str">
        <f ca="1">IFERROR(INDEX(OFFSET(Dictionary!$AC$3,MATCH(COLUMNS($AS$2:BU21),Dictionary!$AC$4:$AC$93,0),1,1,2),1,MATCH(INDEX(Dictionary!$B$3:$C$3,1,MATCH(Form_Responses[[#This Row],[29]],OFFSET(Dictionary!$A$3,MATCH(COLUMNS($AS$2:BU21),Dictionary!$A$4:$A$93,0),1,1,2),0)),Dictionary!$AD$3:$AE$3,0)),"")</f>
        <v>O</v>
      </c>
      <c r="BV22" s="61" t="str">
        <f ca="1">IFERROR(INDEX(OFFSET(Dictionary!$AC$3,MATCH(COLUMNS($AS$2:BV21),Dictionary!$AC$4:$AC$93,0),1,1,2),1,MATCH(INDEX(Dictionary!$B$3:$C$3,1,MATCH(Form_Responses[[#This Row],[30]],OFFSET(Dictionary!$A$3,MATCH(COLUMNS($AS$2:BV21),Dictionary!$A$4:$A$93,0),1,1,2),0)),Dictionary!$AD$3:$AE$3,0)),"")</f>
        <v>W</v>
      </c>
      <c r="BW22" s="61" t="str">
        <f ca="1">IFERROR(INDEX(OFFSET(Dictionary!$AC$3,MATCH(COLUMNS($AS$2:BW21),Dictionary!$AC$4:$AC$93,0),1,1,2),1,MATCH(INDEX(Dictionary!$B$3:$C$3,1,MATCH(Form_Responses[[#This Row],[31]],OFFSET(Dictionary!$A$3,MATCH(COLUMNS($AS$2:BW21),Dictionary!$A$4:$A$93,0),1,1,2),0)),Dictionary!$AD$3:$AE$3,0)),"")</f>
        <v>G</v>
      </c>
      <c r="BX22" s="61" t="str">
        <f ca="1">IFERROR(INDEX(OFFSET(Dictionary!$AC$3,MATCH(COLUMNS($AS$2:BX21),Dictionary!$AC$4:$AC$93,0),1,1,2),1,MATCH(INDEX(Dictionary!$B$3:$C$3,1,MATCH(Form_Responses[[#This Row],[32]],OFFSET(Dictionary!$A$3,MATCH(COLUMNS($AS$2:BX21),Dictionary!$A$4:$A$93,0),1,1,2),0)),Dictionary!$AD$3:$AE$3,0)),"")</f>
        <v>D</v>
      </c>
      <c r="BY22" s="61" t="str">
        <f ca="1">IFERROR(INDEX(OFFSET(Dictionary!$AC$3,MATCH(COLUMNS($AS$2:BY21),Dictionary!$AC$4:$AC$93,0),1,1,2),1,MATCH(INDEX(Dictionary!$B$3:$C$3,1,MATCH(Form_Responses[[#This Row],[33]],OFFSET(Dictionary!$A$3,MATCH(COLUMNS($AS$2:BY21),Dictionary!$A$4:$A$93,0),1,1,2),0)),Dictionary!$AD$3:$AE$3,0)),"")</f>
        <v>C</v>
      </c>
      <c r="BZ22" s="61" t="str">
        <f ca="1">IFERROR(INDEX(OFFSET(Dictionary!$AC$3,MATCH(COLUMNS($AS$2:BZ21),Dictionary!$AC$4:$AC$93,0),1,1,2),1,MATCH(INDEX(Dictionary!$B$3:$C$3,1,MATCH(Form_Responses[[#This Row],[34]],OFFSET(Dictionary!$A$3,MATCH(COLUMNS($AS$2:BZ21),Dictionary!$A$4:$A$93,0),1,1,2),0)),Dictionary!$AD$3:$AE$3,0)),"")</f>
        <v>T</v>
      </c>
      <c r="CA22" s="61" t="str">
        <f ca="1">IFERROR(INDEX(OFFSET(Dictionary!$AC$3,MATCH(COLUMNS($AS$2:CA21),Dictionary!$AC$4:$AC$93,0),1,1,2),1,MATCH(INDEX(Dictionary!$B$3:$C$3,1,MATCH(Form_Responses[[#This Row],[35]],OFFSET(Dictionary!$A$3,MATCH(COLUMNS($AS$2:CA21),Dictionary!$A$4:$A$93,0),1,1,2),0)),Dictionary!$AD$3:$AE$3,0)),"")</f>
        <v>B</v>
      </c>
      <c r="CB22" s="61" t="str">
        <f ca="1">IFERROR(INDEX(OFFSET(Dictionary!$AC$3,MATCH(COLUMNS($AS$2:CB21),Dictionary!$AC$4:$AC$93,0),1,1,2),1,MATCH(INDEX(Dictionary!$B$3:$C$3,1,MATCH(Form_Responses[[#This Row],[36]],OFFSET(Dictionary!$A$3,MATCH(COLUMNS($AS$2:CB21),Dictionary!$A$4:$A$93,0),1,1,2),0)),Dictionary!$AD$3:$AE$3,0)),"")</f>
        <v>A</v>
      </c>
      <c r="CC22" s="61" t="str">
        <f ca="1">IFERROR(INDEX(OFFSET(Dictionary!$AC$3,MATCH(COLUMNS($AS$2:CC21),Dictionary!$AC$4:$AC$93,0),1,1,2),1,MATCH(INDEX(Dictionary!$B$3:$C$3,1,MATCH(Form_Responses[[#This Row],[37]],OFFSET(Dictionary!$A$3,MATCH(COLUMNS($AS$2:CC21),Dictionary!$A$4:$A$93,0),1,1,2),0)),Dictionary!$AD$3:$AE$3,0)),"")</f>
        <v>Z</v>
      </c>
      <c r="CD22" s="61" t="str">
        <f ca="1">IFERROR(INDEX(OFFSET(Dictionary!$AC$3,MATCH(COLUMNS($AS$2:CD21),Dictionary!$AC$4:$AC$93,0),1,1,2),1,MATCH(INDEX(Dictionary!$B$3:$C$3,1,MATCH(Form_Responses[[#This Row],[38]],OFFSET(Dictionary!$A$3,MATCH(COLUMNS($AS$2:CD21),Dictionary!$A$4:$A$93,0),1,1,2),0)),Dictionary!$AD$3:$AE$3,0)),"")</f>
        <v>K</v>
      </c>
      <c r="CE22" s="61" t="str">
        <f ca="1">IFERROR(INDEX(OFFSET(Dictionary!$AC$3,MATCH(COLUMNS($AS$2:CE21),Dictionary!$AC$4:$AC$93,0),1,1,2),1,MATCH(INDEX(Dictionary!$B$3:$C$3,1,MATCH(Form_Responses[[#This Row],[39]],OFFSET(Dictionary!$A$3,MATCH(COLUMNS($AS$2:CE21),Dictionary!$A$4:$A$93,0),1,1,2),0)),Dictionary!$AD$3:$AE$3,0)),"")</f>
        <v>F</v>
      </c>
      <c r="CF22" s="61" t="str">
        <f ca="1">IFERROR(INDEX(OFFSET(Dictionary!$AC$3,MATCH(COLUMNS($AS$2:CF21),Dictionary!$AC$4:$AC$93,0),1,1,2),1,MATCH(INDEX(Dictionary!$B$3:$C$3,1,MATCH(Form_Responses[[#This Row],[40]],OFFSET(Dictionary!$A$3,MATCH(COLUMNS($AS$2:CF21),Dictionary!$A$4:$A$93,0),1,1,2),0)),Dictionary!$AD$3:$AE$3,0)),"")</f>
        <v>W</v>
      </c>
      <c r="CG22" s="61" t="str">
        <f ca="1">IFERROR(INDEX(OFFSET(Dictionary!$AC$3,MATCH(COLUMNS($AS$2:CG21),Dictionary!$AC$4:$AC$93,0),1,1,2),1,MATCH(INDEX(Dictionary!$B$3:$C$3,1,MATCH(Form_Responses[[#This Row],[41]],OFFSET(Dictionary!$A$3,MATCH(COLUMNS($AS$2:CG21),Dictionary!$A$4:$A$93,0),1,1,2),0)),Dictionary!$AD$3:$AE$3,0)),"")</f>
        <v>S</v>
      </c>
      <c r="CH22" s="61" t="str">
        <f ca="1">IFERROR(INDEX(OFFSET(Dictionary!$AC$3,MATCH(COLUMNS($AS$2:CH21),Dictionary!$AC$4:$AC$93,0),1,1,2),1,MATCH(INDEX(Dictionary!$B$3:$C$3,1,MATCH(Form_Responses[[#This Row],[42]],OFFSET(Dictionary!$A$3,MATCH(COLUMNS($AS$2:CH21),Dictionary!$A$4:$A$93,0),1,1,2),0)),Dictionary!$AD$3:$AE$3,0)),"")</f>
        <v>L</v>
      </c>
      <c r="CI22" s="61" t="str">
        <f ca="1">IFERROR(INDEX(OFFSET(Dictionary!$AC$3,MATCH(COLUMNS($AS$2:CI21),Dictionary!$AC$4:$AC$93,0),1,1,2),1,MATCH(INDEX(Dictionary!$B$3:$C$3,1,MATCH(Form_Responses[[#This Row],[43]],OFFSET(Dictionary!$A$3,MATCH(COLUMNS($AS$2:CI21),Dictionary!$A$4:$A$93,0),1,1,2),0)),Dictionary!$AD$3:$AE$3,0)),"")</f>
        <v>I</v>
      </c>
      <c r="CJ22" s="61" t="str">
        <f ca="1">IFERROR(INDEX(OFFSET(Dictionary!$AC$3,MATCH(COLUMNS($AS$2:CJ21),Dictionary!$AC$4:$AC$93,0),1,1,2),1,MATCH(INDEX(Dictionary!$B$3:$C$3,1,MATCH(Form_Responses[[#This Row],[44]],OFFSET(Dictionary!$A$3,MATCH(COLUMNS($AS$2:CJ21),Dictionary!$A$4:$A$93,0),1,1,2),0)),Dictionary!$AD$3:$AE$3,0)),"")</f>
        <v>T</v>
      </c>
      <c r="CK22" s="61" t="str">
        <f ca="1">IFERROR(INDEX(OFFSET(Dictionary!$AC$3,MATCH(COLUMNS($AS$2:CK21),Dictionary!$AC$4:$AC$93,0),1,1,2),1,MATCH(INDEX(Dictionary!$B$3:$C$3,1,MATCH(Form_Responses[[#This Row],[45]],OFFSET(Dictionary!$A$3,MATCH(COLUMNS($AS$2:CK21),Dictionary!$A$4:$A$93,0),1,1,2),0)),Dictionary!$AD$3:$AE$3,0)),"")</f>
        <v>V</v>
      </c>
      <c r="CL22" s="61" t="str">
        <f ca="1">IFERROR(INDEX(OFFSET(Dictionary!$AC$3,MATCH(COLUMNS($AS$2:CL21),Dictionary!$AC$4:$AC$93,0),1,1,2),1,MATCH(INDEX(Dictionary!$B$3:$C$3,1,MATCH(Form_Responses[[#This Row],[46]],OFFSET(Dictionary!$A$3,MATCH(COLUMNS($AS$2:CL21),Dictionary!$A$4:$A$93,0),1,1,2),0)),Dictionary!$AD$3:$AE$3,0)),"")</f>
        <v>N</v>
      </c>
      <c r="CM22" s="61" t="str">
        <f ca="1">IFERROR(INDEX(OFFSET(Dictionary!$AC$3,MATCH(COLUMNS($AS$2:CM21),Dictionary!$AC$4:$AC$93,0),1,1,2),1,MATCH(INDEX(Dictionary!$B$3:$C$3,1,MATCH(Form_Responses[[#This Row],[47]],OFFSET(Dictionary!$A$3,MATCH(COLUMNS($AS$2:CM21),Dictionary!$A$4:$A$93,0),1,1,2),0)),Dictionary!$AD$3:$AE$3,0)),"")</f>
        <v>Z</v>
      </c>
      <c r="CN22" s="61" t="str">
        <f ca="1">IFERROR(INDEX(OFFSET(Dictionary!$AC$3,MATCH(COLUMNS($AS$2:CN21),Dictionary!$AC$4:$AC$93,0),1,1,2),1,MATCH(INDEX(Dictionary!$B$3:$C$3,1,MATCH(Form_Responses[[#This Row],[48]],OFFSET(Dictionary!$A$3,MATCH(COLUMNS($AS$2:CN21),Dictionary!$A$4:$A$93,0),1,1,2),0)),Dictionary!$AD$3:$AE$3,0)),"")</f>
        <v>P</v>
      </c>
      <c r="CO22" s="61" t="str">
        <f ca="1">IFERROR(INDEX(OFFSET(Dictionary!$AC$3,MATCH(COLUMNS($AS$2:CO21),Dictionary!$AC$4:$AC$93,0),1,1,2),1,MATCH(INDEX(Dictionary!$B$3:$C$3,1,MATCH(Form_Responses[[#This Row],[49]],OFFSET(Dictionary!$A$3,MATCH(COLUMNS($AS$2:CO21),Dictionary!$A$4:$A$93,0),1,1,2),0)),Dictionary!$AD$3:$AE$3,0)),"")</f>
        <v>F</v>
      </c>
      <c r="CP22" s="61" t="str">
        <f ca="1">IFERROR(INDEX(OFFSET(Dictionary!$AC$3,MATCH(COLUMNS($AS$2:CP21),Dictionary!$AC$4:$AC$93,0),1,1,2),1,MATCH(INDEX(Dictionary!$B$3:$C$3,1,MATCH(Form_Responses[[#This Row],[50]],OFFSET(Dictionary!$A$3,MATCH(COLUMNS($AS$2:CP21),Dictionary!$A$4:$A$93,0),1,1,2),0)),Dictionary!$AD$3:$AE$3,0)),"")</f>
        <v>W</v>
      </c>
      <c r="CQ22" s="61" t="str">
        <f ca="1">IFERROR(INDEX(OFFSET(Dictionary!$AC$3,MATCH(COLUMNS($AS$2:CQ21),Dictionary!$AC$4:$AC$93,0),1,1,2),1,MATCH(INDEX(Dictionary!$B$3:$C$3,1,MATCH(Form_Responses[[#This Row],[51]],OFFSET(Dictionary!$A$3,MATCH(COLUMNS($AS$2:CQ21),Dictionary!$A$4:$A$93,0),1,1,2),0)),Dictionary!$AD$3:$AE$3,0)),"")</f>
        <v>G</v>
      </c>
      <c r="CR22" s="61" t="str">
        <f ca="1">IFERROR(INDEX(OFFSET(Dictionary!$AC$3,MATCH(COLUMNS($AS$2:CR21),Dictionary!$AC$4:$AC$93,0),1,1,2),1,MATCH(INDEX(Dictionary!$B$3:$C$3,1,MATCH(Form_Responses[[#This Row],[52]],OFFSET(Dictionary!$A$3,MATCH(COLUMNS($AS$2:CR21),Dictionary!$A$4:$A$93,0),1,1,2),0)),Dictionary!$AD$3:$AE$3,0)),"")</f>
        <v>L</v>
      </c>
      <c r="CS22" s="61" t="str">
        <f ca="1">IFERROR(INDEX(OFFSET(Dictionary!$AC$3,MATCH(COLUMNS($AS$2:CS21),Dictionary!$AC$4:$AC$93,0),1,1,2),1,MATCH(INDEX(Dictionary!$B$3:$C$3,1,MATCH(Form_Responses[[#This Row],[53]],OFFSET(Dictionary!$A$3,MATCH(COLUMNS($AS$2:CS21),Dictionary!$A$4:$A$93,0),1,1,2),0)),Dictionary!$AD$3:$AE$3,0)),"")</f>
        <v>I</v>
      </c>
      <c r="CT22" s="61" t="str">
        <f ca="1">IFERROR(INDEX(OFFSET(Dictionary!$AC$3,MATCH(COLUMNS($AS$2:CT21),Dictionary!$AC$4:$AC$93,0),1,1,2),1,MATCH(INDEX(Dictionary!$B$3:$C$3,1,MATCH(Form_Responses[[#This Row],[54]],OFFSET(Dictionary!$A$3,MATCH(COLUMNS($AS$2:CT21),Dictionary!$A$4:$A$93,0),1,1,2),0)),Dictionary!$AD$3:$AE$3,0)),"")</f>
        <v>T</v>
      </c>
      <c r="CU22" s="61" t="str">
        <f ca="1">IFERROR(INDEX(OFFSET(Dictionary!$AC$3,MATCH(COLUMNS($AS$2:CU21),Dictionary!$AC$4:$AC$93,0),1,1,2),1,MATCH(INDEX(Dictionary!$B$3:$C$3,1,MATCH(Form_Responses[[#This Row],[55]],OFFSET(Dictionary!$A$3,MATCH(COLUMNS($AS$2:CU21),Dictionary!$A$4:$A$93,0),1,1,2),0)),Dictionary!$AD$3:$AE$3,0)),"")</f>
        <v>V</v>
      </c>
      <c r="CV22" s="61" t="str">
        <f ca="1">IFERROR(INDEX(OFFSET(Dictionary!$AC$3,MATCH(COLUMNS($AS$2:CV21),Dictionary!$AC$4:$AC$93,0),1,1,2),1,MATCH(INDEX(Dictionary!$B$3:$C$3,1,MATCH(Form_Responses[[#This Row],[56]],OFFSET(Dictionary!$A$3,MATCH(COLUMNS($AS$2:CV21),Dictionary!$A$4:$A$93,0),1,1,2),0)),Dictionary!$AD$3:$AE$3,0)),"")</f>
        <v>E</v>
      </c>
      <c r="CW22" s="61" t="str">
        <f ca="1">IFERROR(INDEX(OFFSET(Dictionary!$AC$3,MATCH(COLUMNS($AS$2:CW21),Dictionary!$AC$4:$AC$93,0),1,1,2),1,MATCH(INDEX(Dictionary!$B$3:$C$3,1,MATCH(Form_Responses[[#This Row],[57]],OFFSET(Dictionary!$A$3,MATCH(COLUMNS($AS$2:CW21),Dictionary!$A$4:$A$93,0),1,1,2),0)),Dictionary!$AD$3:$AE$3,0)),"")</f>
        <v>Z</v>
      </c>
      <c r="CX22" s="61" t="str">
        <f ca="1">IFERROR(INDEX(OFFSET(Dictionary!$AC$3,MATCH(COLUMNS($AS$2:CX21),Dictionary!$AC$4:$AC$93,0),1,1,2),1,MATCH(INDEX(Dictionary!$B$3:$C$3,1,MATCH(Form_Responses[[#This Row],[58]],OFFSET(Dictionary!$A$3,MATCH(COLUMNS($AS$2:CX21),Dictionary!$A$4:$A$93,0),1,1,2),0)),Dictionary!$AD$3:$AE$3,0)),"")</f>
        <v>A</v>
      </c>
      <c r="CY22" s="61" t="str">
        <f ca="1">IFERROR(INDEX(OFFSET(Dictionary!$AC$3,MATCH(COLUMNS($AS$2:CY21),Dictionary!$AC$4:$AC$93,0),1,1,2),1,MATCH(INDEX(Dictionary!$B$3:$C$3,1,MATCH(Form_Responses[[#This Row],[59]],OFFSET(Dictionary!$A$3,MATCH(COLUMNS($AS$2:CY21),Dictionary!$A$4:$A$93,0),1,1,2),0)),Dictionary!$AD$3:$AE$3,0)),"")</f>
        <v>F</v>
      </c>
      <c r="CZ22" s="61" t="str">
        <f ca="1">IFERROR(INDEX(OFFSET(Dictionary!$AC$3,MATCH(COLUMNS($AS$2:CZ21),Dictionary!$AC$4:$AC$93,0),1,1,2),1,MATCH(INDEX(Dictionary!$B$3:$C$3,1,MATCH(Form_Responses[[#This Row],[60]],OFFSET(Dictionary!$A$3,MATCH(COLUMNS($AS$2:CZ21),Dictionary!$A$4:$A$93,0),1,1,2),0)),Dictionary!$AD$3:$AE$3,0)),"")</f>
        <v>W</v>
      </c>
      <c r="DA22" s="61" t="str">
        <f ca="1">IFERROR(INDEX(OFFSET(Dictionary!$AC$3,MATCH(COLUMNS($AS$2:DA21),Dictionary!$AC$4:$AC$93,0),1,1,2),1,MATCH(INDEX(Dictionary!$B$3:$C$3,1,MATCH(Form_Responses[[#This Row],[61]],OFFSET(Dictionary!$A$3,MATCH(COLUMNS($AS$2:DA21),Dictionary!$A$4:$A$93,0),1,1,2),0)),Dictionary!$AD$3:$AE$3,0)),"")</f>
        <v>G</v>
      </c>
      <c r="DB22" s="61" t="str">
        <f ca="1">IFERROR(INDEX(OFFSET(Dictionary!$AC$3,MATCH(COLUMNS($AS$2:DB21),Dictionary!$AC$4:$AC$93,0),1,1,2),1,MATCH(INDEX(Dictionary!$B$3:$C$3,1,MATCH(Form_Responses[[#This Row],[62]],OFFSET(Dictionary!$A$3,MATCH(COLUMNS($AS$2:DB21),Dictionary!$A$4:$A$93,0),1,1,2),0)),Dictionary!$AD$3:$AE$3,0)),"")</f>
        <v>V</v>
      </c>
      <c r="DC22" s="61" t="str">
        <f ca="1">IFERROR(INDEX(OFFSET(Dictionary!$AC$3,MATCH(COLUMNS($AS$2:DC21),Dictionary!$AC$4:$AC$93,0),1,1,2),1,MATCH(INDEX(Dictionary!$B$3:$C$3,1,MATCH(Form_Responses[[#This Row],[63]],OFFSET(Dictionary!$A$3,MATCH(COLUMNS($AS$2:DC21),Dictionary!$A$4:$A$93,0),1,1,2),0)),Dictionary!$AD$3:$AE$3,0)),"")</f>
        <v>I</v>
      </c>
      <c r="DD22" s="61" t="str">
        <f ca="1">IFERROR(INDEX(OFFSET(Dictionary!$AC$3,MATCH(COLUMNS($AS$2:DD21),Dictionary!$AC$4:$AC$93,0),1,1,2),1,MATCH(INDEX(Dictionary!$B$3:$C$3,1,MATCH(Form_Responses[[#This Row],[64]],OFFSET(Dictionary!$A$3,MATCH(COLUMNS($AS$2:DD21),Dictionary!$A$4:$A$93,0),1,1,2),0)),Dictionary!$AD$3:$AE$3,0)),"")</f>
        <v>R</v>
      </c>
      <c r="DE22" s="61" t="str">
        <f ca="1">IFERROR(INDEX(OFFSET(Dictionary!$AC$3,MATCH(COLUMNS($AS$2:DE21),Dictionary!$AC$4:$AC$93,0),1,1,2),1,MATCH(INDEX(Dictionary!$B$3:$C$3,1,MATCH(Form_Responses[[#This Row],[65]],OFFSET(Dictionary!$A$3,MATCH(COLUMNS($AS$2:DE21),Dictionary!$A$4:$A$93,0),1,1,2),0)),Dictionary!$AD$3:$AE$3,0)),"")</f>
        <v>V</v>
      </c>
      <c r="DF22" s="61" t="str">
        <f ca="1">IFERROR(INDEX(OFFSET(Dictionary!$AC$3,MATCH(COLUMNS($AS$2:DF21),Dictionary!$AC$4:$AC$93,0),1,1,2),1,MATCH(INDEX(Dictionary!$B$3:$C$3,1,MATCH(Form_Responses[[#This Row],[66]],OFFSET(Dictionary!$A$3,MATCH(COLUMNS($AS$2:DF21),Dictionary!$A$4:$A$93,0),1,1,2),0)),Dictionary!$AD$3:$AE$3,0)),"")</f>
        <v>S</v>
      </c>
      <c r="DG22" s="61" t="str">
        <f ca="1">IFERROR(INDEX(OFFSET(Dictionary!$AC$3,MATCH(COLUMNS($AS$2:DG21),Dictionary!$AC$4:$AC$93,0),1,1,2),1,MATCH(INDEX(Dictionary!$B$3:$C$3,1,MATCH(Form_Responses[[#This Row],[67]],OFFSET(Dictionary!$A$3,MATCH(COLUMNS($AS$2:DG21),Dictionary!$A$4:$A$93,0),1,1,2),0)),Dictionary!$AD$3:$AE$3,0)),"")</f>
        <v>E</v>
      </c>
      <c r="DH22" s="61" t="str">
        <f ca="1">IFERROR(INDEX(OFFSET(Dictionary!$AC$3,MATCH(COLUMNS($AS$2:DH21),Dictionary!$AC$4:$AC$93,0),1,1,2),1,MATCH(INDEX(Dictionary!$B$3:$C$3,1,MATCH(Form_Responses[[#This Row],[68]],OFFSET(Dictionary!$A$3,MATCH(COLUMNS($AS$2:DH21),Dictionary!$A$4:$A$93,0),1,1,2),0)),Dictionary!$AD$3:$AE$3,0)),"")</f>
        <v>K</v>
      </c>
      <c r="DI22" s="61" t="str">
        <f ca="1">IFERROR(INDEX(OFFSET(Dictionary!$AC$3,MATCH(COLUMNS($AS$2:DI21),Dictionary!$AC$4:$AC$93,0),1,1,2),1,MATCH(INDEX(Dictionary!$B$3:$C$3,1,MATCH(Form_Responses[[#This Row],[69]],OFFSET(Dictionary!$A$3,MATCH(COLUMNS($AS$2:DI21),Dictionary!$A$4:$A$93,0),1,1,2),0)),Dictionary!$AD$3:$AE$3,0)),"")</f>
        <v>F</v>
      </c>
      <c r="DJ22" s="61" t="str">
        <f ca="1">IFERROR(INDEX(OFFSET(Dictionary!$AC$3,MATCH(COLUMNS($AS$2:DJ21),Dictionary!$AC$4:$AC$93,0),1,1,2),1,MATCH(INDEX(Dictionary!$B$3:$C$3,1,MATCH(Form_Responses[[#This Row],[70]],OFFSET(Dictionary!$A$3,MATCH(COLUMNS($AS$2:DJ21),Dictionary!$A$4:$A$93,0),1,1,2),0)),Dictionary!$AD$3:$AE$3,0)),"")</f>
        <v>W</v>
      </c>
      <c r="DK22" s="61" t="str">
        <f ca="1">IFERROR(INDEX(OFFSET(Dictionary!$AC$3,MATCH(COLUMNS($AS$2:DK21),Dictionary!$AC$4:$AC$93,0),1,1,2),1,MATCH(INDEX(Dictionary!$B$3:$C$3,1,MATCH(Form_Responses[[#This Row],[71]],OFFSET(Dictionary!$A$3,MATCH(COLUMNS($AS$2:DK21),Dictionary!$A$4:$A$93,0),1,1,2),0)),Dictionary!$AD$3:$AE$3,0)),"")</f>
        <v>G</v>
      </c>
      <c r="DL22" s="61" t="str">
        <f ca="1">IFERROR(INDEX(OFFSET(Dictionary!$AC$3,MATCH(COLUMNS($AS$2:DL21),Dictionary!$AC$4:$AC$93,0),1,1,2),1,MATCH(INDEX(Dictionary!$B$3:$C$3,1,MATCH(Form_Responses[[#This Row],[72]],OFFSET(Dictionary!$A$3,MATCH(COLUMNS($AS$2:DL21),Dictionary!$A$4:$A$93,0),1,1,2),0)),Dictionary!$AD$3:$AE$3,0)),"")</f>
        <v>L</v>
      </c>
      <c r="DM22" s="61" t="str">
        <f ca="1">IFERROR(INDEX(OFFSET(Dictionary!$AC$3,MATCH(COLUMNS($AS$2:DM21),Dictionary!$AC$4:$AC$93,0),1,1,2),1,MATCH(INDEX(Dictionary!$B$3:$C$3,1,MATCH(Form_Responses[[#This Row],[73]],OFFSET(Dictionary!$A$3,MATCH(COLUMNS($AS$2:DM21),Dictionary!$A$4:$A$93,0),1,1,2),0)),Dictionary!$AD$3:$AE$3,0)),"")</f>
        <v>I</v>
      </c>
      <c r="DN22" s="61" t="str">
        <f ca="1">IFERROR(INDEX(OFFSET(Dictionary!$AC$3,MATCH(COLUMNS($AS$2:DN21),Dictionary!$AC$4:$AC$93,0),1,1,2),1,MATCH(INDEX(Dictionary!$B$3:$C$3,1,MATCH(Form_Responses[[#This Row],[74]],OFFSET(Dictionary!$A$3,MATCH(COLUMNS($AS$2:DN21),Dictionary!$A$4:$A$93,0),1,1,2),0)),Dictionary!$AD$3:$AE$3,0)),"")</f>
        <v>T</v>
      </c>
      <c r="DO22" s="61" t="str">
        <f ca="1">IFERROR(INDEX(OFFSET(Dictionary!$AC$3,MATCH(COLUMNS($AS$2:DO21),Dictionary!$AC$4:$AC$93,0),1,1,2),1,MATCH(INDEX(Dictionary!$B$3:$C$3,1,MATCH(Form_Responses[[#This Row],[75]],OFFSET(Dictionary!$A$3,MATCH(COLUMNS($AS$2:DO21),Dictionary!$A$4:$A$93,0),1,1,2),0)),Dictionary!$AD$3:$AE$3,0)),"")</f>
        <v>V</v>
      </c>
      <c r="DP22" s="61" t="str">
        <f ca="1">IFERROR(INDEX(OFFSET(Dictionary!$AC$3,MATCH(COLUMNS($AS$2:DP21),Dictionary!$AC$4:$AC$93,0),1,1,2),1,MATCH(INDEX(Dictionary!$B$3:$C$3,1,MATCH(Form_Responses[[#This Row],[76]],OFFSET(Dictionary!$A$3,MATCH(COLUMNS($AS$2:DP21),Dictionary!$A$4:$A$93,0),1,1,2),0)),Dictionary!$AD$3:$AE$3,0)),"")</f>
        <v>S</v>
      </c>
      <c r="DQ22" s="61" t="str">
        <f ca="1">IFERROR(INDEX(OFFSET(Dictionary!$AC$3,MATCH(COLUMNS($AS$2:DQ21),Dictionary!$AC$4:$AC$93,0),1,1,2),1,MATCH(INDEX(Dictionary!$B$3:$C$3,1,MATCH(Form_Responses[[#This Row],[77]],OFFSET(Dictionary!$A$3,MATCH(COLUMNS($AS$2:DQ21),Dictionary!$A$4:$A$93,0),1,1,2),0)),Dictionary!$AD$3:$AE$3,0)),"")</f>
        <v>R</v>
      </c>
      <c r="DR22" s="61" t="str">
        <f ca="1">IFERROR(INDEX(OFFSET(Dictionary!$AC$3,MATCH(COLUMNS($AS$2:DR21),Dictionary!$AC$4:$AC$93,0),1,1,2),1,MATCH(INDEX(Dictionary!$B$3:$C$3,1,MATCH(Form_Responses[[#This Row],[78]],OFFSET(Dictionary!$A$3,MATCH(COLUMNS($AS$2:DR21),Dictionary!$A$4:$A$93,0),1,1,2),0)),Dictionary!$AD$3:$AE$3,0)),"")</f>
        <v>D</v>
      </c>
      <c r="DS22" s="61" t="str">
        <f ca="1">IFERROR(INDEX(OFFSET(Dictionary!$AC$3,MATCH(COLUMNS($AS$2:DS21),Dictionary!$AC$4:$AC$93,0),1,1,2),1,MATCH(INDEX(Dictionary!$B$3:$C$3,1,MATCH(Form_Responses[[#This Row],[79]],OFFSET(Dictionary!$A$3,MATCH(COLUMNS($AS$2:DS21),Dictionary!$A$4:$A$93,0),1,1,2),0)),Dictionary!$AD$3:$AE$3,0)),"")</f>
        <v>F</v>
      </c>
      <c r="DT22" s="61" t="str">
        <f ca="1">IFERROR(INDEX(OFFSET(Dictionary!$AC$3,MATCH(COLUMNS($AS$2:DT21),Dictionary!$AC$4:$AC$93,0),1,1,2),1,MATCH(INDEX(Dictionary!$B$3:$C$3,1,MATCH(Form_Responses[[#This Row],[80]],OFFSET(Dictionary!$A$3,MATCH(COLUMNS($AS$2:DT21),Dictionary!$A$4:$A$93,0),1,1,2),0)),Dictionary!$AD$3:$AE$3,0)),"")</f>
        <v>W</v>
      </c>
      <c r="DU22" s="61" t="str">
        <f ca="1">IFERROR(INDEX(OFFSET(Dictionary!$AC$3,MATCH(COLUMNS($AS$2:DU21),Dictionary!$AC$4:$AC$93,0),1,1,2),1,MATCH(INDEX(Dictionary!$B$3:$C$3,1,MATCH(Form_Responses[[#This Row],[81]],OFFSET(Dictionary!$A$3,MATCH(COLUMNS($AS$2:DU21),Dictionary!$A$4:$A$93,0),1,1,2),0)),Dictionary!$AD$3:$AE$3,0)),"")</f>
        <v>G</v>
      </c>
      <c r="DV22" s="61" t="str">
        <f ca="1">IFERROR(INDEX(OFFSET(Dictionary!$AC$3,MATCH(COLUMNS($AS$2:DV21),Dictionary!$AC$4:$AC$93,0),1,1,2),1,MATCH(INDEX(Dictionary!$B$3:$C$3,1,MATCH(Form_Responses[[#This Row],[82]],OFFSET(Dictionary!$A$3,MATCH(COLUMNS($AS$2:DV21),Dictionary!$A$4:$A$93,0),1,1,2),0)),Dictionary!$AD$3:$AE$3,0)),"")</f>
        <v>L</v>
      </c>
      <c r="DW22" s="61" t="str">
        <f ca="1">IFERROR(INDEX(OFFSET(Dictionary!$AC$3,MATCH(COLUMNS($AS$2:DW21),Dictionary!$AC$4:$AC$93,0),1,1,2),1,MATCH(INDEX(Dictionary!$B$3:$C$3,1,MATCH(Form_Responses[[#This Row],[83]],OFFSET(Dictionary!$A$3,MATCH(COLUMNS($AS$2:DW21),Dictionary!$A$4:$A$93,0),1,1,2),0)),Dictionary!$AD$3:$AE$3,0)),"")</f>
        <v>T</v>
      </c>
      <c r="DX22" s="61" t="str">
        <f ca="1">IFERROR(INDEX(OFFSET(Dictionary!$AC$3,MATCH(COLUMNS($AS$2:DX21),Dictionary!$AC$4:$AC$93,0),1,1,2),1,MATCH(INDEX(Dictionary!$B$3:$C$3,1,MATCH(Form_Responses[[#This Row],[84]],OFFSET(Dictionary!$A$3,MATCH(COLUMNS($AS$2:DX21),Dictionary!$A$4:$A$93,0),1,1,2),0)),Dictionary!$AD$3:$AE$3,0)),"")</f>
        <v>V</v>
      </c>
      <c r="DY22" s="61" t="str">
        <f ca="1">IFERROR(INDEX(OFFSET(Dictionary!$AC$3,MATCH(COLUMNS($AS$2:DY21),Dictionary!$AC$4:$AC$93,0),1,1,2),1,MATCH(INDEX(Dictionary!$B$3:$C$3,1,MATCH(Form_Responses[[#This Row],[85]],OFFSET(Dictionary!$A$3,MATCH(COLUMNS($AS$2:DY21),Dictionary!$A$4:$A$93,0),1,1,2),0)),Dictionary!$AD$3:$AE$3,0)),"")</f>
        <v>S</v>
      </c>
      <c r="DZ22" s="61" t="str">
        <f ca="1">IFERROR(INDEX(OFFSET(Dictionary!$AC$3,MATCH(COLUMNS($AS$2:DZ21),Dictionary!$AC$4:$AC$93,0),1,1,2),1,MATCH(INDEX(Dictionary!$B$3:$C$3,1,MATCH(Form_Responses[[#This Row],[86]],OFFSET(Dictionary!$A$3,MATCH(COLUMNS($AS$2:DZ21),Dictionary!$A$4:$A$93,0),1,1,2),0)),Dictionary!$AD$3:$AE$3,0)),"")</f>
        <v>R</v>
      </c>
      <c r="EA22" s="61" t="str">
        <f ca="1">IFERROR(INDEX(OFFSET(Dictionary!$AC$3,MATCH(COLUMNS($AS$2:EA21),Dictionary!$AC$4:$AC$93,0),1,1,2),1,MATCH(INDEX(Dictionary!$B$3:$C$3,1,MATCH(Form_Responses[[#This Row],[87]],OFFSET(Dictionary!$A$3,MATCH(COLUMNS($AS$2:EA21),Dictionary!$A$4:$A$93,0),1,1,2),0)),Dictionary!$AD$3:$AE$3,0)),"")</f>
        <v>R</v>
      </c>
      <c r="EB22" s="61" t="str">
        <f ca="1">IFERROR(INDEX(OFFSET(Dictionary!$AC$3,MATCH(COLUMNS($AS$2:EB21),Dictionary!$AC$4:$AC$93,0),1,1,2),1,MATCH(INDEX(Dictionary!$B$3:$C$3,1,MATCH(Form_Responses[[#This Row],[88]],OFFSET(Dictionary!$A$3,MATCH(COLUMNS($AS$2:EB21),Dictionary!$A$4:$A$93,0),1,1,2),0)),Dictionary!$AD$3:$AE$3,0)),"")</f>
        <v>C</v>
      </c>
      <c r="EC22" s="61" t="str">
        <f ca="1">IFERROR(INDEX(OFFSET(Dictionary!$AC$3,MATCH(COLUMNS($AS$2:EC21),Dictionary!$AC$4:$AC$93,0),1,1,2),1,MATCH(INDEX(Dictionary!$B$3:$C$3,1,MATCH(Form_Responses[[#This Row],[89]],OFFSET(Dictionary!$A$3,MATCH(COLUMNS($AS$2:EC21),Dictionary!$A$4:$A$93,0),1,1,2),0)),Dictionary!$AD$3:$AE$3,0)),"")</f>
        <v>E</v>
      </c>
      <c r="ED22" s="61" t="str">
        <f ca="1">IFERROR(INDEX(OFFSET(Dictionary!$AC$3,MATCH(COLUMNS($AS$2:ED21),Dictionary!$AC$4:$AC$93,0),1,1,2),1,MATCH(INDEX(Dictionary!$B$3:$C$3,1,MATCH(Form_Responses[[#This Row],[90]],OFFSET(Dictionary!$A$3,MATCH(COLUMNS($AS$2:ED21),Dictionary!$A$4:$A$93,0),1,1,2),0)),Dictionary!$AD$3:$AE$3,0)),"")</f>
        <v>N</v>
      </c>
    </row>
    <row r="23" spans="1:134" ht="195" x14ac:dyDescent="0.25">
      <c r="A23" s="164">
        <v>21</v>
      </c>
      <c r="B23" s="61" t="s">
        <v>914</v>
      </c>
      <c r="C23" s="61" t="s">
        <v>1081</v>
      </c>
      <c r="D23" s="59" t="s">
        <v>793</v>
      </c>
      <c r="E23" s="59" cm="1">
        <f t="array" aca="1" ref="E23" ca="1">COUNTIF(OFFSET($AS$2,MATCH(Data_Base_Response[[#This Row],[Nama]:[Nama]],Data_Base_Response[[Nama]:[Nama]],0),0,1,90),Data_Base_Response[[#Headers],[A]])</f>
        <v>5</v>
      </c>
      <c r="F23" s="59" cm="1">
        <f t="array" aca="1" ref="F23" ca="1">COUNTIF(OFFSET($AS$2,MATCH(Data_Base_Response[[#This Row],[Nama]:[Nama]],Data_Base_Response[[Nama]:[Nama]],0),0,1,90),Data_Base_Response[[#Headers],[N]])</f>
        <v>7</v>
      </c>
      <c r="G23" s="59" cm="1">
        <f t="array" aca="1" ref="G23" ca="1">COUNTIF(OFFSET($AS$2,MATCH(Data_Base_Response[[#This Row],[Nama]:[Nama]],Data_Base_Response[[Nama]:[Nama]],0),0,1,90),Data_Base_Response[[#Headers],[G]])</f>
        <v>7</v>
      </c>
      <c r="H23" s="59" cm="1">
        <f t="array" aca="1" ref="H23" ca="1">COUNTIF(OFFSET($AS$2,MATCH(Data_Base_Response[[#This Row],[Nama]:[Nama]],Data_Base_Response[[Nama]:[Nama]],0),0,1,90),Data_Base_Response[[#Headers],[C]])</f>
        <v>7</v>
      </c>
      <c r="I23" s="59" cm="1">
        <f t="array" aca="1" ref="I23" ca="1">COUNTIF(OFFSET($AS$2,MATCH(Data_Base_Response[[#This Row],[Nama]:[Nama]],Data_Base_Response[[Nama]:[Nama]],0),0,1,90),Data_Base_Response[[#Headers],[D]])</f>
        <v>8</v>
      </c>
      <c r="J23" s="59" cm="1">
        <f t="array" aca="1" ref="J23" ca="1">COUNTIF(OFFSET($AS$2,MATCH(Data_Base_Response[[#This Row],[Nama]:[Nama]],Data_Base_Response[[Nama]:[Nama]],0),0,1,90),Data_Base_Response[[#Headers],[R]])</f>
        <v>3</v>
      </c>
      <c r="K23" s="59" cm="1">
        <f t="array" aca="1" ref="K23" ca="1">COUNTIF(OFFSET($AS$2,MATCH(Data_Base_Response[[#This Row],[Nama]:[Nama]],Data_Base_Response[[Nama]:[Nama]],0),0,1,90),Data_Base_Response[[#Headers],[T]])</f>
        <v>3</v>
      </c>
      <c r="L23" s="59" cm="1">
        <f t="array" aca="1" ref="L23" ca="1">COUNTIF(OFFSET($AS$2,MATCH(Data_Base_Response[[#This Row],[Nama]:[Nama]],Data_Base_Response[[Nama]:[Nama]],0),0,1,90),Data_Base_Response[[#Headers],[V]])</f>
        <v>5</v>
      </c>
      <c r="M23" s="59" cm="1">
        <f t="array" aca="1" ref="M23" ca="1">COUNTIF(OFFSET($AS$2,MATCH(Data_Base_Response[[#This Row],[Nama]:[Nama]],Data_Base_Response[[Nama]:[Nama]],0),0,1,90),Data_Base_Response[[#Headers],[W]])</f>
        <v>7</v>
      </c>
      <c r="N23" s="59" cm="1">
        <f t="array" aca="1" ref="N23" ca="1">COUNTIF(OFFSET($AS$2,MATCH(Data_Base_Response[[#This Row],[Nama]:[Nama]],Data_Base_Response[[Nama]:[Nama]],0),0,1,90),Data_Base_Response[[#Headers],[F]])</f>
        <v>3</v>
      </c>
      <c r="O23" s="59" cm="1">
        <f t="array" aca="1" ref="O23" ca="1">COUNTIF(OFFSET($AS$2,MATCH(Data_Base_Response[[#This Row],[Nama]:[Nama]],Data_Base_Response[[Nama]:[Nama]],0),0,1,90),Data_Base_Response[[#Headers],[L]])</f>
        <v>2</v>
      </c>
      <c r="P23" s="59" cm="1">
        <f t="array" aca="1" ref="P23" ca="1">COUNTIF(OFFSET($AS$2,MATCH(Data_Base_Response[[#This Row],[Nama]:[Nama]],Data_Base_Response[[Nama]:[Nama]],0),0,1,90),Data_Base_Response[[#Headers],[P]])</f>
        <v>3</v>
      </c>
      <c r="Q23" s="59" cm="1">
        <f t="array" aca="1" ref="Q23" ca="1">COUNTIF(OFFSET($AS$2,MATCH(Data_Base_Response[[#This Row],[Nama]:[Nama]],Data_Base_Response[[Nama]:[Nama]],0),0,1,90),Data_Base_Response[[#Headers],[I]])</f>
        <v>1</v>
      </c>
      <c r="R23" s="59" cm="1">
        <f t="array" aca="1" ref="R23" ca="1">COUNTIF(OFFSET($AS$2,MATCH(Data_Base_Response[[#This Row],[Nama]:[Nama]],Data_Base_Response[[Nama]:[Nama]],0),0,1,90),Data_Base_Response[[#Headers],[S]])</f>
        <v>7</v>
      </c>
      <c r="S23" s="59" cm="1">
        <f t="array" aca="1" ref="S23" ca="1">COUNTIF(OFFSET($AS$2,MATCH(Data_Base_Response[[#This Row],[Nama]:[Nama]],Data_Base_Response[[Nama]:[Nama]],0),0,1,90),Data_Base_Response[[#Headers],[B]])</f>
        <v>7</v>
      </c>
      <c r="T23" s="59" cm="1">
        <f t="array" aca="1" ref="T23" ca="1">COUNTIF(OFFSET($AS$2,MATCH(Data_Base_Response[[#This Row],[Nama]:[Nama]],Data_Base_Response[[Nama]:[Nama]],0),0,1,90),Data_Base_Response[[#Headers],[O]])</f>
        <v>4</v>
      </c>
      <c r="U23" s="59" cm="1">
        <f t="array" aca="1" ref="U23" ca="1">COUNTIF(OFFSET($AS$2,MATCH(Data_Base_Response[[#This Row],[Nama]:[Nama]],Data_Base_Response[[Nama]:[Nama]],0),0,1,90),Data_Base_Response[[#Headers],[X]])</f>
        <v>2</v>
      </c>
      <c r="V23" s="59" cm="1">
        <f t="array" aca="1" ref="V23" ca="1">COUNTIF(OFFSET($AS$2,MATCH(Data_Base_Response[[#This Row],[Nama]:[Nama]],Data_Base_Response[[Nama]:[Nama]],0),0,1,90),Data_Base_Response[[#Headers],[E]])</f>
        <v>2</v>
      </c>
      <c r="W23" s="59" cm="1">
        <f t="array" aca="1" ref="W23" ca="1">COUNTIF(OFFSET($AS$2,MATCH(Data_Base_Response[[#This Row],[Nama]:[Nama]],Data_Base_Response[[Nama]:[Nama]],0),0,1,90),Data_Base_Response[[#Headers],[K]])</f>
        <v>4</v>
      </c>
      <c r="X23" s="59" cm="1">
        <f t="array" aca="1" ref="X23" ca="1">COUNTIF(OFFSET($AS$2,MATCH(Data_Base_Response[[#This Row],[Nama]:[Nama]],Data_Base_Response[[Nama]:[Nama]],0),0,1,90),Data_Base_Response[[#Headers],[Z]])</f>
        <v>3</v>
      </c>
      <c r="Y2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2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2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3"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23"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23"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2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2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23"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23"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23"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23"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2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2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2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23"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23"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23" s="61" t="str">
        <f ca="1">IFERROR(INDEX(OFFSET(Dictionary!$AC$3,MATCH(COLUMNS($AS$2:AS22),Dictionary!$AC$4:$AC$93,0),1,1,2),1,MATCH(INDEX(Dictionary!$B$3:$C$3,1,MATCH(Form_Responses[[#This Row],[1]],OFFSET(Dictionary!$A$3,MATCH(COLUMNS($AS$2:AS22),Dictionary!$A$4:$A$93,0),1,1,2),0)),Dictionary!$AD$3:$AE$3,0)),"")</f>
        <v>G</v>
      </c>
      <c r="AT23" s="61" t="str">
        <f ca="1">IFERROR(INDEX(OFFSET(Dictionary!$AC$3,MATCH(COLUMNS($AS$2:AT$2),Dictionary!$AC$4:$AC$93,0),1,1,2),1,MATCH(INDEX(Dictionary!$B$3:$C$3,1,MATCH(Form_Responses[[#This Row],[2]],OFFSET(Dictionary!$A$3,MATCH(COLUMNS($AS$2:AT22),Dictionary!$A$4:$A$93,0),1,1,2),0)),Dictionary!$AD$3:$AE$3,0)),"")</f>
        <v>N</v>
      </c>
      <c r="AU23" s="61" t="str">
        <f ca="1">IFERROR(INDEX(OFFSET(Dictionary!$AC$3,MATCH(COLUMNS($AS$2:AU22),Dictionary!$AC$4:$AC$93,0),1,1,2),1,MATCH(INDEX(Dictionary!$B$3:$C$3,1,MATCH(Form_Responses[[#This Row],[3]],OFFSET(Dictionary!$A$3,MATCH(COLUMNS($AS$2:AU22),Dictionary!$A$4:$A$93,0),1,1,2),0)),Dictionary!$AD$3:$AE$3,0)),"")</f>
        <v>A</v>
      </c>
      <c r="AV23" s="61" t="str">
        <f ca="1">IFERROR(INDEX(OFFSET(Dictionary!$AC$3,MATCH(COLUMNS($AS$2:AV22),Dictionary!$AC$4:$AC$93,0),1,1,2),1,MATCH(INDEX(Dictionary!$B$3:$C$3,1,MATCH(Form_Responses[[#This Row],[4]],OFFSET(Dictionary!$A$3,MATCH(COLUMNS($AS$2:AV22),Dictionary!$A$4:$A$93,0),1,1,2),0)),Dictionary!$AD$3:$AE$3,0)),"")</f>
        <v>P</v>
      </c>
      <c r="AW23" s="61" t="str">
        <f ca="1">IFERROR(INDEX(OFFSET(Dictionary!$AC$3,MATCH(COLUMNS($AS$2:AW22),Dictionary!$AC$4:$AC$93,0),1,1,2),1,MATCH(INDEX(Dictionary!$B$3:$C$3,1,MATCH(Form_Responses[[#This Row],[5]],OFFSET(Dictionary!$A$3,MATCH(COLUMNS($AS$2:AW22),Dictionary!$A$4:$A$93,0),1,1,2),0)),Dictionary!$AD$3:$AE$3,0)),"")</f>
        <v>B</v>
      </c>
      <c r="AX23" s="61" t="str">
        <f ca="1">IFERROR(INDEX(OFFSET(Dictionary!$AC$3,MATCH(COLUMNS($AS$2:AX22),Dictionary!$AC$4:$AC$93,0),1,1,2),1,MATCH(INDEX(Dictionary!$B$3:$C$3,1,MATCH(Form_Responses[[#This Row],[6]],OFFSET(Dictionary!$A$3,MATCH(COLUMNS($AS$2:AX22),Dictionary!$A$4:$A$93,0),1,1,2),0)),Dictionary!$AD$3:$AE$3,0)),"")</f>
        <v>B</v>
      </c>
      <c r="AY23" s="61" t="str">
        <f ca="1">IFERROR(INDEX(OFFSET(Dictionary!$AC$3,MATCH(COLUMNS($AS$2:AY22),Dictionary!$AC$4:$AC$93,0),1,1,2),1,MATCH(INDEX(Dictionary!$B$3:$C$3,1,MATCH(Form_Responses[[#This Row],[7]],OFFSET(Dictionary!$A$3,MATCH(COLUMNS($AS$2:AY22),Dictionary!$A$4:$A$93,0),1,1,2),0)),Dictionary!$AD$3:$AE$3,0)),"")</f>
        <v>Z</v>
      </c>
      <c r="AZ23" s="61" t="str">
        <f ca="1">IFERROR(INDEX(OFFSET(Dictionary!$AC$3,MATCH(COLUMNS($AS$2:AZ$2),Dictionary!$AC$4:$AC$93,0),1,1,2),1,MATCH(INDEX(Dictionary!$B$3:$C$3,1,MATCH(Form_Responses[[#This Row],[8]],OFFSET(Dictionary!$A$3,MATCH(COLUMNS($AS$2:AZ22),Dictionary!$A$4:$A$93,0),1,1,2),0)),Dictionary!$AD$3:$AE$3,0)),"")</f>
        <v>Z</v>
      </c>
      <c r="BA23" s="61" t="str">
        <f ca="1">IFERROR(INDEX(OFFSET(Dictionary!$AC$3,MATCH(COLUMNS($AS$2:BA22),Dictionary!$AC$4:$AC$93,0),1,1,2),1,MATCH(INDEX(Dictionary!$B$3:$C$3,1,MATCH(Form_Responses[[#This Row],[9]],OFFSET(Dictionary!$A$3,MATCH(COLUMNS($AS$2:BA22),Dictionary!$A$4:$A$93,0),1,1,2),0)),Dictionary!$AD$3:$AE$3,0)),"")</f>
        <v>K</v>
      </c>
      <c r="BB23" s="61" t="str">
        <f ca="1">IFERROR(INDEX(OFFSET(Dictionary!$AC$3,MATCH(COLUMNS($AS$2:BB22),Dictionary!$AC$4:$AC$93,0),1,1,2),1,MATCH(INDEX(Dictionary!$B$3:$C$3,1,MATCH(Form_Responses[[#This Row],[10]],OFFSET(Dictionary!$A$3,MATCH(COLUMNS($AS$2:BB22),Dictionary!$A$4:$A$93,0),1,1,2),0)),Dictionary!$AD$3:$AE$3,0)),"")</f>
        <v>W</v>
      </c>
      <c r="BC23" s="61" t="str">
        <f ca="1">IFERROR(INDEX(OFFSET(Dictionary!$AC$3,MATCH(COLUMNS($AS$2:BC22),Dictionary!$AC$4:$AC$93,0),1,1,2),1,MATCH(INDEX(Dictionary!$B$3:$C$3,1,MATCH(Form_Responses[[#This Row],[11]],OFFSET(Dictionary!$A$3,MATCH(COLUMNS($AS$2:BC22),Dictionary!$A$4:$A$93,0),1,1,2),0)),Dictionary!$AD$3:$AE$3,0)),"")</f>
        <v>C</v>
      </c>
      <c r="BD23" s="61" t="str">
        <f ca="1">IFERROR(INDEX(OFFSET(Dictionary!$AC$3,MATCH(COLUMNS($AS$2:BD22),Dictionary!$AC$4:$AC$93,0),1,1,2),1,MATCH(INDEX(Dictionary!$B$3:$C$3,1,MATCH(Form_Responses[[#This Row],[12]],OFFSET(Dictionary!$A$3,MATCH(COLUMNS($AS$2:BD22),Dictionary!$A$4:$A$93,0),1,1,2),0)),Dictionary!$AD$3:$AE$3,0)),"")</f>
        <v>E</v>
      </c>
      <c r="BE23" s="61" t="str">
        <f ca="1">IFERROR(INDEX(OFFSET(Dictionary!$AC$3,MATCH(COLUMNS($AS$2:BE22),Dictionary!$AC$4:$AC$93,0),1,1,2),1,MATCH(INDEX(Dictionary!$B$3:$C$3,1,MATCH(Form_Responses[[#This Row],[13]],OFFSET(Dictionary!$A$3,MATCH(COLUMNS($AS$2:BE22),Dictionary!$A$4:$A$93,0),1,1,2),0)),Dictionary!$AD$3:$AE$3,0)),"")</f>
        <v>N</v>
      </c>
      <c r="BF23" s="61" t="str">
        <f ca="1">IFERROR(INDEX(OFFSET(Dictionary!$AC$3,MATCH(COLUMNS($AS$2:BF22),Dictionary!$AC$4:$AC$93,0),1,1,2),1,MATCH(INDEX(Dictionary!$B$3:$C$3,1,MATCH(Form_Responses[[#This Row],[14]],OFFSET(Dictionary!$A$3,MATCH(COLUMNS($AS$2:BF22),Dictionary!$A$4:$A$93,0),1,1,2),0)),Dictionary!$AD$3:$AE$3,0)),"")</f>
        <v>A</v>
      </c>
      <c r="BG23" s="61" t="str">
        <f ca="1">IFERROR(INDEX(OFFSET(Dictionary!$AC$3,MATCH(COLUMNS($AS$2:BG22),Dictionary!$AC$4:$AC$93,0),1,1,2),1,MATCH(INDEX(Dictionary!$B$3:$C$3,1,MATCH(Form_Responses[[#This Row],[15]],OFFSET(Dictionary!$A$3,MATCH(COLUMNS($AS$2:BG22),Dictionary!$A$4:$A$93,0),1,1,2),0)),Dictionary!$AD$3:$AE$3,0)),"")</f>
        <v>B</v>
      </c>
      <c r="BH23" s="61" t="str">
        <f ca="1">IFERROR(INDEX(OFFSET(Dictionary!$AC$3,MATCH(COLUMNS($AS$2:BH22),Dictionary!$AC$4:$AC$93,0),1,1,2),1,MATCH(INDEX(Dictionary!$B$3:$C$3,1,MATCH(Form_Responses[[#This Row],[16]],OFFSET(Dictionary!$A$3,MATCH(COLUMNS($AS$2:BH22),Dictionary!$A$4:$A$93,0),1,1,2),0)),Dictionary!$AD$3:$AE$3,0)),"")</f>
        <v>X</v>
      </c>
      <c r="BI23" s="61" t="str">
        <f ca="1">IFERROR(INDEX(OFFSET(Dictionary!$AC$3,MATCH(COLUMNS($AS$2:BI22),Dictionary!$AC$4:$AC$93,0),1,1,2),1,MATCH(INDEX(Dictionary!$B$3:$C$3,1,MATCH(Form_Responses[[#This Row],[17]],OFFSET(Dictionary!$A$3,MATCH(COLUMNS($AS$2:BI22),Dictionary!$A$4:$A$93,0),1,1,2),0)),Dictionary!$AD$3:$AE$3,0)),"")</f>
        <v>B</v>
      </c>
      <c r="BJ23" s="61" t="str">
        <f ca="1">IFERROR(INDEX(OFFSET(Dictionary!$AC$3,MATCH(COLUMNS($AS$2:BJ22),Dictionary!$AC$4:$AC$93,0),1,1,2),1,MATCH(INDEX(Dictionary!$B$3:$C$3,1,MATCH(Form_Responses[[#This Row],[18]],OFFSET(Dictionary!$A$3,MATCH(COLUMNS($AS$2:BJ22),Dictionary!$A$4:$A$93,0),1,1,2),0)),Dictionary!$AD$3:$AE$3,0)),"")</f>
        <v>O</v>
      </c>
      <c r="BK23" s="61" t="str">
        <f ca="1">IFERROR(INDEX(OFFSET(Dictionary!$AC$3,MATCH(COLUMNS($AS$2:BK22),Dictionary!$AC$4:$AC$93,0),1,1,2),1,MATCH(INDEX(Dictionary!$B$3:$C$3,1,MATCH(Form_Responses[[#This Row],[19]],OFFSET(Dictionary!$A$3,MATCH(COLUMNS($AS$2:BK22),Dictionary!$A$4:$A$93,0),1,1,2),0)),Dictionary!$AD$3:$AE$3,0)),"")</f>
        <v>F</v>
      </c>
      <c r="BL23" s="61" t="str">
        <f ca="1">IFERROR(INDEX(OFFSET(Dictionary!$AC$3,MATCH(COLUMNS($AS$2:BL22),Dictionary!$AC$4:$AC$93,0),1,1,2),1,MATCH(INDEX(Dictionary!$B$3:$C$3,1,MATCH(Form_Responses[[#This Row],[20]],OFFSET(Dictionary!$A$3,MATCH(COLUMNS($AS$2:BL22),Dictionary!$A$4:$A$93,0),1,1,2),0)),Dictionary!$AD$3:$AE$3,0)),"")</f>
        <v>W</v>
      </c>
      <c r="BM23" s="61" t="str">
        <f ca="1">IFERROR(INDEX(OFFSET(Dictionary!$AC$3,MATCH(COLUMNS($AS$2:BM22),Dictionary!$AC$4:$AC$93,0),1,1,2),1,MATCH(INDEX(Dictionary!$B$3:$C$3,1,MATCH(Form_Responses[[#This Row],[21]],OFFSET(Dictionary!$A$3,MATCH(COLUMNS($AS$2:BM22),Dictionary!$A$4:$A$93,0),1,1,2),0)),Dictionary!$AD$3:$AE$3,0)),"")</f>
        <v>D</v>
      </c>
      <c r="BN23" s="61" t="str">
        <f ca="1">IFERROR(INDEX(OFFSET(Dictionary!$AC$3,MATCH(COLUMNS($AS$2:BN22),Dictionary!$AC$4:$AC$93,0),1,1,2),1,MATCH(INDEX(Dictionary!$B$3:$C$3,1,MATCH(Form_Responses[[#This Row],[22]],OFFSET(Dictionary!$A$3,MATCH(COLUMNS($AS$2:BN22),Dictionary!$A$4:$A$93,0),1,1,2),0)),Dictionary!$AD$3:$AE$3,0)),"")</f>
        <v>C</v>
      </c>
      <c r="BO23" s="61" t="str">
        <f ca="1">IFERROR(INDEX(OFFSET(Dictionary!$AC$3,MATCH(COLUMNS($AS$2:BO22),Dictionary!$AC$4:$AC$93,0),1,1,2),1,MATCH(INDEX(Dictionary!$B$3:$C$3,1,MATCH(Form_Responses[[#This Row],[23]],OFFSET(Dictionary!$A$3,MATCH(COLUMNS($AS$2:BO22),Dictionary!$A$4:$A$93,0),1,1,2),0)),Dictionary!$AD$3:$AE$3,0)),"")</f>
        <v>E</v>
      </c>
      <c r="BP23" s="61" t="str">
        <f ca="1">IFERROR(INDEX(OFFSET(Dictionary!$AC$3,MATCH(COLUMNS($AS$2:BP22),Dictionary!$AC$4:$AC$93,0),1,1,2),1,MATCH(INDEX(Dictionary!$B$3:$C$3,1,MATCH(Form_Responses[[#This Row],[24]],OFFSET(Dictionary!$A$3,MATCH(COLUMNS($AS$2:BP22),Dictionary!$A$4:$A$93,0),1,1,2),0)),Dictionary!$AD$3:$AE$3,0)),"")</f>
        <v>X</v>
      </c>
      <c r="BQ23" s="61" t="str">
        <f ca="1">IFERROR(INDEX(OFFSET(Dictionary!$AC$3,MATCH(COLUMNS($AS$2:BQ22),Dictionary!$AC$4:$AC$93,0),1,1,2),1,MATCH(INDEX(Dictionary!$B$3:$C$3,1,MATCH(Form_Responses[[#This Row],[25]],OFFSET(Dictionary!$A$3,MATCH(COLUMNS($AS$2:BQ22),Dictionary!$A$4:$A$93,0),1,1,2),0)),Dictionary!$AD$3:$AE$3,0)),"")</f>
        <v>B</v>
      </c>
      <c r="BR23" s="61" t="str">
        <f ca="1">IFERROR(INDEX(OFFSET(Dictionary!$AC$3,MATCH(COLUMNS($AS$2:BR22),Dictionary!$AC$4:$AC$93,0),1,1,2),1,MATCH(INDEX(Dictionary!$B$3:$C$3,1,MATCH(Form_Responses[[#This Row],[26]],OFFSET(Dictionary!$A$3,MATCH(COLUMNS($AS$2:BR22),Dictionary!$A$4:$A$93,0),1,1,2),0)),Dictionary!$AD$3:$AE$3,0)),"")</f>
        <v>O</v>
      </c>
      <c r="BS23" s="61" t="str">
        <f ca="1">IFERROR(INDEX(OFFSET(Dictionary!$AC$3,MATCH(COLUMNS($AS$2:BS22),Dictionary!$AC$4:$AC$93,0),1,1,2),1,MATCH(INDEX(Dictionary!$B$3:$C$3,1,MATCH(Form_Responses[[#This Row],[27]],OFFSET(Dictionary!$A$3,MATCH(COLUMNS($AS$2:BS22),Dictionary!$A$4:$A$93,0),1,1,2),0)),Dictionary!$AD$3:$AE$3,0)),"")</f>
        <v>Z</v>
      </c>
      <c r="BT23" s="61" t="str">
        <f ca="1">IFERROR(INDEX(OFFSET(Dictionary!$AC$3,MATCH(COLUMNS($AS$2:BT22),Dictionary!$AC$4:$AC$93,0),1,1,2),1,MATCH(INDEX(Dictionary!$B$3:$C$3,1,MATCH(Form_Responses[[#This Row],[28]],OFFSET(Dictionary!$A$3,MATCH(COLUMNS($AS$2:BT22),Dictionary!$A$4:$A$93,0),1,1,2),0)),Dictionary!$AD$3:$AE$3,0)),"")</f>
        <v>K</v>
      </c>
      <c r="BU23" s="61" t="str">
        <f ca="1">IFERROR(INDEX(OFFSET(Dictionary!$AC$3,MATCH(COLUMNS($AS$2:BU22),Dictionary!$AC$4:$AC$93,0),1,1,2),1,MATCH(INDEX(Dictionary!$B$3:$C$3,1,MATCH(Form_Responses[[#This Row],[29]],OFFSET(Dictionary!$A$3,MATCH(COLUMNS($AS$2:BU22),Dictionary!$A$4:$A$93,0),1,1,2),0)),Dictionary!$AD$3:$AE$3,0)),"")</f>
        <v>O</v>
      </c>
      <c r="BV23" s="61" t="str">
        <f ca="1">IFERROR(INDEX(OFFSET(Dictionary!$AC$3,MATCH(COLUMNS($AS$2:BV22),Dictionary!$AC$4:$AC$93,0),1,1,2),1,MATCH(INDEX(Dictionary!$B$3:$C$3,1,MATCH(Form_Responses[[#This Row],[30]],OFFSET(Dictionary!$A$3,MATCH(COLUMNS($AS$2:BV22),Dictionary!$A$4:$A$93,0),1,1,2),0)),Dictionary!$AD$3:$AE$3,0)),"")</f>
        <v>W</v>
      </c>
      <c r="BW23" s="61" t="str">
        <f ca="1">IFERROR(INDEX(OFFSET(Dictionary!$AC$3,MATCH(COLUMNS($AS$2:BW22),Dictionary!$AC$4:$AC$93,0),1,1,2),1,MATCH(INDEX(Dictionary!$B$3:$C$3,1,MATCH(Form_Responses[[#This Row],[31]],OFFSET(Dictionary!$A$3,MATCH(COLUMNS($AS$2:BW22),Dictionary!$A$4:$A$93,0),1,1,2),0)),Dictionary!$AD$3:$AE$3,0)),"")</f>
        <v>G</v>
      </c>
      <c r="BX23" s="61" t="str">
        <f ca="1">IFERROR(INDEX(OFFSET(Dictionary!$AC$3,MATCH(COLUMNS($AS$2:BX22),Dictionary!$AC$4:$AC$93,0),1,1,2),1,MATCH(INDEX(Dictionary!$B$3:$C$3,1,MATCH(Form_Responses[[#This Row],[32]],OFFSET(Dictionary!$A$3,MATCH(COLUMNS($AS$2:BX22),Dictionary!$A$4:$A$93,0),1,1,2),0)),Dictionary!$AD$3:$AE$3,0)),"")</f>
        <v>D</v>
      </c>
      <c r="BY23" s="61" t="str">
        <f ca="1">IFERROR(INDEX(OFFSET(Dictionary!$AC$3,MATCH(COLUMNS($AS$2:BY22),Dictionary!$AC$4:$AC$93,0),1,1,2),1,MATCH(INDEX(Dictionary!$B$3:$C$3,1,MATCH(Form_Responses[[#This Row],[33]],OFFSET(Dictionary!$A$3,MATCH(COLUMNS($AS$2:BY22),Dictionary!$A$4:$A$93,0),1,1,2),0)),Dictionary!$AD$3:$AE$3,0)),"")</f>
        <v>C</v>
      </c>
      <c r="BZ23" s="61" t="str">
        <f ca="1">IFERROR(INDEX(OFFSET(Dictionary!$AC$3,MATCH(COLUMNS($AS$2:BZ22),Dictionary!$AC$4:$AC$93,0),1,1,2),1,MATCH(INDEX(Dictionary!$B$3:$C$3,1,MATCH(Form_Responses[[#This Row],[34]],OFFSET(Dictionary!$A$3,MATCH(COLUMNS($AS$2:BZ22),Dictionary!$A$4:$A$93,0),1,1,2),0)),Dictionary!$AD$3:$AE$3,0)),"")</f>
        <v>T</v>
      </c>
      <c r="CA23" s="61" t="str">
        <f ca="1">IFERROR(INDEX(OFFSET(Dictionary!$AC$3,MATCH(COLUMNS($AS$2:CA22),Dictionary!$AC$4:$AC$93,0),1,1,2),1,MATCH(INDEX(Dictionary!$B$3:$C$3,1,MATCH(Form_Responses[[#This Row],[35]],OFFSET(Dictionary!$A$3,MATCH(COLUMNS($AS$2:CA22),Dictionary!$A$4:$A$93,0),1,1,2),0)),Dictionary!$AD$3:$AE$3,0)),"")</f>
        <v>B</v>
      </c>
      <c r="CB23" s="61" t="str">
        <f ca="1">IFERROR(INDEX(OFFSET(Dictionary!$AC$3,MATCH(COLUMNS($AS$2:CB22),Dictionary!$AC$4:$AC$93,0),1,1,2),1,MATCH(INDEX(Dictionary!$B$3:$C$3,1,MATCH(Form_Responses[[#This Row],[36]],OFFSET(Dictionary!$A$3,MATCH(COLUMNS($AS$2:CB22),Dictionary!$A$4:$A$93,0),1,1,2),0)),Dictionary!$AD$3:$AE$3,0)),"")</f>
        <v>O</v>
      </c>
      <c r="CC23" s="61" t="str">
        <f ca="1">IFERROR(INDEX(OFFSET(Dictionary!$AC$3,MATCH(COLUMNS($AS$2:CC22),Dictionary!$AC$4:$AC$93,0),1,1,2),1,MATCH(INDEX(Dictionary!$B$3:$C$3,1,MATCH(Form_Responses[[#This Row],[37]],OFFSET(Dictionary!$A$3,MATCH(COLUMNS($AS$2:CC22),Dictionary!$A$4:$A$93,0),1,1,2),0)),Dictionary!$AD$3:$AE$3,0)),"")</f>
        <v>P</v>
      </c>
      <c r="CD23" s="61" t="str">
        <f ca="1">IFERROR(INDEX(OFFSET(Dictionary!$AC$3,MATCH(COLUMNS($AS$2:CD22),Dictionary!$AC$4:$AC$93,0),1,1,2),1,MATCH(INDEX(Dictionary!$B$3:$C$3,1,MATCH(Form_Responses[[#This Row],[38]],OFFSET(Dictionary!$A$3,MATCH(COLUMNS($AS$2:CD22),Dictionary!$A$4:$A$93,0),1,1,2),0)),Dictionary!$AD$3:$AE$3,0)),"")</f>
        <v>K</v>
      </c>
      <c r="CE23" s="61" t="str">
        <f ca="1">IFERROR(INDEX(OFFSET(Dictionary!$AC$3,MATCH(COLUMNS($AS$2:CE22),Dictionary!$AC$4:$AC$93,0),1,1,2),1,MATCH(INDEX(Dictionary!$B$3:$C$3,1,MATCH(Form_Responses[[#This Row],[39]],OFFSET(Dictionary!$A$3,MATCH(COLUMNS($AS$2:CE22),Dictionary!$A$4:$A$93,0),1,1,2),0)),Dictionary!$AD$3:$AE$3,0)),"")</f>
        <v>B</v>
      </c>
      <c r="CF23" s="61" t="str">
        <f ca="1">IFERROR(INDEX(OFFSET(Dictionary!$AC$3,MATCH(COLUMNS($AS$2:CF22),Dictionary!$AC$4:$AC$93,0),1,1,2),1,MATCH(INDEX(Dictionary!$B$3:$C$3,1,MATCH(Form_Responses[[#This Row],[40]],OFFSET(Dictionary!$A$3,MATCH(COLUMNS($AS$2:CF22),Dictionary!$A$4:$A$93,0),1,1,2),0)),Dictionary!$AD$3:$AE$3,0)),"")</f>
        <v>W</v>
      </c>
      <c r="CG23" s="61" t="str">
        <f ca="1">IFERROR(INDEX(OFFSET(Dictionary!$AC$3,MATCH(COLUMNS($AS$2:CG22),Dictionary!$AC$4:$AC$93,0),1,1,2),1,MATCH(INDEX(Dictionary!$B$3:$C$3,1,MATCH(Form_Responses[[#This Row],[41]],OFFSET(Dictionary!$A$3,MATCH(COLUMNS($AS$2:CG22),Dictionary!$A$4:$A$93,0),1,1,2),0)),Dictionary!$AD$3:$AE$3,0)),"")</f>
        <v>G</v>
      </c>
      <c r="CH23" s="61" t="str">
        <f ca="1">IFERROR(INDEX(OFFSET(Dictionary!$AC$3,MATCH(COLUMNS($AS$2:CH22),Dictionary!$AC$4:$AC$93,0),1,1,2),1,MATCH(INDEX(Dictionary!$B$3:$C$3,1,MATCH(Form_Responses[[#This Row],[42]],OFFSET(Dictionary!$A$3,MATCH(COLUMNS($AS$2:CH22),Dictionary!$A$4:$A$93,0),1,1,2),0)),Dictionary!$AD$3:$AE$3,0)),"")</f>
        <v>R</v>
      </c>
      <c r="CI23" s="61" t="str">
        <f ca="1">IFERROR(INDEX(OFFSET(Dictionary!$AC$3,MATCH(COLUMNS($AS$2:CI22),Dictionary!$AC$4:$AC$93,0),1,1,2),1,MATCH(INDEX(Dictionary!$B$3:$C$3,1,MATCH(Form_Responses[[#This Row],[43]],OFFSET(Dictionary!$A$3,MATCH(COLUMNS($AS$2:CI22),Dictionary!$A$4:$A$93,0),1,1,2),0)),Dictionary!$AD$3:$AE$3,0)),"")</f>
        <v>D</v>
      </c>
      <c r="CJ23" s="61" t="str">
        <f ca="1">IFERROR(INDEX(OFFSET(Dictionary!$AC$3,MATCH(COLUMNS($AS$2:CJ22),Dictionary!$AC$4:$AC$93,0),1,1,2),1,MATCH(INDEX(Dictionary!$B$3:$C$3,1,MATCH(Form_Responses[[#This Row],[44]],OFFSET(Dictionary!$A$3,MATCH(COLUMNS($AS$2:CJ22),Dictionary!$A$4:$A$93,0),1,1,2),0)),Dictionary!$AD$3:$AE$3,0)),"")</f>
        <v>C</v>
      </c>
      <c r="CK23" s="61" t="str">
        <f ca="1">IFERROR(INDEX(OFFSET(Dictionary!$AC$3,MATCH(COLUMNS($AS$2:CK22),Dictionary!$AC$4:$AC$93,0),1,1,2),1,MATCH(INDEX(Dictionary!$B$3:$C$3,1,MATCH(Form_Responses[[#This Row],[45]],OFFSET(Dictionary!$A$3,MATCH(COLUMNS($AS$2:CK22),Dictionary!$A$4:$A$93,0),1,1,2),0)),Dictionary!$AD$3:$AE$3,0)),"")</f>
        <v>V</v>
      </c>
      <c r="CL23" s="61" t="str">
        <f ca="1">IFERROR(INDEX(OFFSET(Dictionary!$AC$3,MATCH(COLUMNS($AS$2:CL22),Dictionary!$AC$4:$AC$93,0),1,1,2),1,MATCH(INDEX(Dictionary!$B$3:$C$3,1,MATCH(Form_Responses[[#This Row],[46]],OFFSET(Dictionary!$A$3,MATCH(COLUMNS($AS$2:CL22),Dictionary!$A$4:$A$93,0),1,1,2),0)),Dictionary!$AD$3:$AE$3,0)),"")</f>
        <v>N</v>
      </c>
      <c r="CM23" s="61" t="str">
        <f ca="1">IFERROR(INDEX(OFFSET(Dictionary!$AC$3,MATCH(COLUMNS($AS$2:CM22),Dictionary!$AC$4:$AC$93,0),1,1,2),1,MATCH(INDEX(Dictionary!$B$3:$C$3,1,MATCH(Form_Responses[[#This Row],[47]],OFFSET(Dictionary!$A$3,MATCH(COLUMNS($AS$2:CM22),Dictionary!$A$4:$A$93,0),1,1,2),0)),Dictionary!$AD$3:$AE$3,0)),"")</f>
        <v>A</v>
      </c>
      <c r="CN23" s="61" t="str">
        <f ca="1">IFERROR(INDEX(OFFSET(Dictionary!$AC$3,MATCH(COLUMNS($AS$2:CN22),Dictionary!$AC$4:$AC$93,0),1,1,2),1,MATCH(INDEX(Dictionary!$B$3:$C$3,1,MATCH(Form_Responses[[#This Row],[48]],OFFSET(Dictionary!$A$3,MATCH(COLUMNS($AS$2:CN22),Dictionary!$A$4:$A$93,0),1,1,2),0)),Dictionary!$AD$3:$AE$3,0)),"")</f>
        <v>K</v>
      </c>
      <c r="CO23" s="61" t="str">
        <f ca="1">IFERROR(INDEX(OFFSET(Dictionary!$AC$3,MATCH(COLUMNS($AS$2:CO22),Dictionary!$AC$4:$AC$93,0),1,1,2),1,MATCH(INDEX(Dictionary!$B$3:$C$3,1,MATCH(Form_Responses[[#This Row],[49]],OFFSET(Dictionary!$A$3,MATCH(COLUMNS($AS$2:CO22),Dictionary!$A$4:$A$93,0),1,1,2),0)),Dictionary!$AD$3:$AE$3,0)),"")</f>
        <v>F</v>
      </c>
      <c r="CP23" s="61" t="str">
        <f ca="1">IFERROR(INDEX(OFFSET(Dictionary!$AC$3,MATCH(COLUMNS($AS$2:CP22),Dictionary!$AC$4:$AC$93,0),1,1,2),1,MATCH(INDEX(Dictionary!$B$3:$C$3,1,MATCH(Form_Responses[[#This Row],[50]],OFFSET(Dictionary!$A$3,MATCH(COLUMNS($AS$2:CP22),Dictionary!$A$4:$A$93,0),1,1,2),0)),Dictionary!$AD$3:$AE$3,0)),"")</f>
        <v>W</v>
      </c>
      <c r="CQ23" s="61" t="str">
        <f ca="1">IFERROR(INDEX(OFFSET(Dictionary!$AC$3,MATCH(COLUMNS($AS$2:CQ22),Dictionary!$AC$4:$AC$93,0),1,1,2),1,MATCH(INDEX(Dictionary!$B$3:$C$3,1,MATCH(Form_Responses[[#This Row],[51]],OFFSET(Dictionary!$A$3,MATCH(COLUMNS($AS$2:CQ22),Dictionary!$A$4:$A$93,0),1,1,2),0)),Dictionary!$AD$3:$AE$3,0)),"")</f>
        <v>G</v>
      </c>
      <c r="CR23" s="61" t="str">
        <f ca="1">IFERROR(INDEX(OFFSET(Dictionary!$AC$3,MATCH(COLUMNS($AS$2:CR22),Dictionary!$AC$4:$AC$93,0),1,1,2),1,MATCH(INDEX(Dictionary!$B$3:$C$3,1,MATCH(Form_Responses[[#This Row],[52]],OFFSET(Dictionary!$A$3,MATCH(COLUMNS($AS$2:CR22),Dictionary!$A$4:$A$93,0),1,1,2),0)),Dictionary!$AD$3:$AE$3,0)),"")</f>
        <v>S</v>
      </c>
      <c r="CS23" s="61" t="str">
        <f ca="1">IFERROR(INDEX(OFFSET(Dictionary!$AC$3,MATCH(COLUMNS($AS$2:CS22),Dictionary!$AC$4:$AC$93,0),1,1,2),1,MATCH(INDEX(Dictionary!$B$3:$C$3,1,MATCH(Form_Responses[[#This Row],[53]],OFFSET(Dictionary!$A$3,MATCH(COLUMNS($AS$2:CS22),Dictionary!$A$4:$A$93,0),1,1,2),0)),Dictionary!$AD$3:$AE$3,0)),"")</f>
        <v>I</v>
      </c>
      <c r="CT23" s="61" t="str">
        <f ca="1">IFERROR(INDEX(OFFSET(Dictionary!$AC$3,MATCH(COLUMNS($AS$2:CT22),Dictionary!$AC$4:$AC$93,0),1,1,2),1,MATCH(INDEX(Dictionary!$B$3:$C$3,1,MATCH(Form_Responses[[#This Row],[54]],OFFSET(Dictionary!$A$3,MATCH(COLUMNS($AS$2:CT22),Dictionary!$A$4:$A$93,0),1,1,2),0)),Dictionary!$AD$3:$AE$3,0)),"")</f>
        <v>D</v>
      </c>
      <c r="CU23" s="61" t="str">
        <f ca="1">IFERROR(INDEX(OFFSET(Dictionary!$AC$3,MATCH(COLUMNS($AS$2:CU22),Dictionary!$AC$4:$AC$93,0),1,1,2),1,MATCH(INDEX(Dictionary!$B$3:$C$3,1,MATCH(Form_Responses[[#This Row],[55]],OFFSET(Dictionary!$A$3,MATCH(COLUMNS($AS$2:CU22),Dictionary!$A$4:$A$93,0),1,1,2),0)),Dictionary!$AD$3:$AE$3,0)),"")</f>
        <v>C</v>
      </c>
      <c r="CV23" s="61" t="str">
        <f ca="1">IFERROR(INDEX(OFFSET(Dictionary!$AC$3,MATCH(COLUMNS($AS$2:CV22),Dictionary!$AC$4:$AC$93,0),1,1,2),1,MATCH(INDEX(Dictionary!$B$3:$C$3,1,MATCH(Form_Responses[[#This Row],[56]],OFFSET(Dictionary!$A$3,MATCH(COLUMNS($AS$2:CV22),Dictionary!$A$4:$A$93,0),1,1,2),0)),Dictionary!$AD$3:$AE$3,0)),"")</f>
        <v>S</v>
      </c>
      <c r="CW23" s="61" t="str">
        <f ca="1">IFERROR(INDEX(OFFSET(Dictionary!$AC$3,MATCH(COLUMNS($AS$2:CW22),Dictionary!$AC$4:$AC$93,0),1,1,2),1,MATCH(INDEX(Dictionary!$B$3:$C$3,1,MATCH(Form_Responses[[#This Row],[57]],OFFSET(Dictionary!$A$3,MATCH(COLUMNS($AS$2:CW22),Dictionary!$A$4:$A$93,0),1,1,2),0)),Dictionary!$AD$3:$AE$3,0)),"")</f>
        <v>N</v>
      </c>
      <c r="CX23" s="61" t="str">
        <f ca="1">IFERROR(INDEX(OFFSET(Dictionary!$AC$3,MATCH(COLUMNS($AS$2:CX22),Dictionary!$AC$4:$AC$93,0),1,1,2),1,MATCH(INDEX(Dictionary!$B$3:$C$3,1,MATCH(Form_Responses[[#This Row],[58]],OFFSET(Dictionary!$A$3,MATCH(COLUMNS($AS$2:CX22),Dictionary!$A$4:$A$93,0),1,1,2),0)),Dictionary!$AD$3:$AE$3,0)),"")</f>
        <v>A</v>
      </c>
      <c r="CY23" s="61" t="str">
        <f ca="1">IFERROR(INDEX(OFFSET(Dictionary!$AC$3,MATCH(COLUMNS($AS$2:CY22),Dictionary!$AC$4:$AC$93,0),1,1,2),1,MATCH(INDEX(Dictionary!$B$3:$C$3,1,MATCH(Form_Responses[[#This Row],[59]],OFFSET(Dictionary!$A$3,MATCH(COLUMNS($AS$2:CY22),Dictionary!$A$4:$A$93,0),1,1,2),0)),Dictionary!$AD$3:$AE$3,0)),"")</f>
        <v>F</v>
      </c>
      <c r="CZ23" s="61" t="str">
        <f ca="1">IFERROR(INDEX(OFFSET(Dictionary!$AC$3,MATCH(COLUMNS($AS$2:CZ22),Dictionary!$AC$4:$AC$93,0),1,1,2),1,MATCH(INDEX(Dictionary!$B$3:$C$3,1,MATCH(Form_Responses[[#This Row],[60]],OFFSET(Dictionary!$A$3,MATCH(COLUMNS($AS$2:CZ22),Dictionary!$A$4:$A$93,0),1,1,2),0)),Dictionary!$AD$3:$AE$3,0)),"")</f>
        <v>W</v>
      </c>
      <c r="DA23" s="61" t="str">
        <f ca="1">IFERROR(INDEX(OFFSET(Dictionary!$AC$3,MATCH(COLUMNS($AS$2:DA22),Dictionary!$AC$4:$AC$93,0),1,1,2),1,MATCH(INDEX(Dictionary!$B$3:$C$3,1,MATCH(Form_Responses[[#This Row],[61]],OFFSET(Dictionary!$A$3,MATCH(COLUMNS($AS$2:DA22),Dictionary!$A$4:$A$93,0),1,1,2),0)),Dictionary!$AD$3:$AE$3,0)),"")</f>
        <v>G</v>
      </c>
      <c r="DB23" s="61" t="str">
        <f ca="1">IFERROR(INDEX(OFFSET(Dictionary!$AC$3,MATCH(COLUMNS($AS$2:DB22),Dictionary!$AC$4:$AC$93,0),1,1,2),1,MATCH(INDEX(Dictionary!$B$3:$C$3,1,MATCH(Form_Responses[[#This Row],[62]],OFFSET(Dictionary!$A$3,MATCH(COLUMNS($AS$2:DB22),Dictionary!$A$4:$A$93,0),1,1,2),0)),Dictionary!$AD$3:$AE$3,0)),"")</f>
        <v>V</v>
      </c>
      <c r="DC23" s="61" t="str">
        <f ca="1">IFERROR(INDEX(OFFSET(Dictionary!$AC$3,MATCH(COLUMNS($AS$2:DC22),Dictionary!$AC$4:$AC$93,0),1,1,2),1,MATCH(INDEX(Dictionary!$B$3:$C$3,1,MATCH(Form_Responses[[#This Row],[63]],OFFSET(Dictionary!$A$3,MATCH(COLUMNS($AS$2:DC22),Dictionary!$A$4:$A$93,0),1,1,2),0)),Dictionary!$AD$3:$AE$3,0)),"")</f>
        <v>S</v>
      </c>
      <c r="DD23" s="61" t="str">
        <f ca="1">IFERROR(INDEX(OFFSET(Dictionary!$AC$3,MATCH(COLUMNS($AS$2:DD22),Dictionary!$AC$4:$AC$93,0),1,1,2),1,MATCH(INDEX(Dictionary!$B$3:$C$3,1,MATCH(Form_Responses[[#This Row],[64]],OFFSET(Dictionary!$A$3,MATCH(COLUMNS($AS$2:DD22),Dictionary!$A$4:$A$93,0),1,1,2),0)),Dictionary!$AD$3:$AE$3,0)),"")</f>
        <v>R</v>
      </c>
      <c r="DE23" s="61" t="str">
        <f ca="1">IFERROR(INDEX(OFFSET(Dictionary!$AC$3,MATCH(COLUMNS($AS$2:DE22),Dictionary!$AC$4:$AC$93,0),1,1,2),1,MATCH(INDEX(Dictionary!$B$3:$C$3,1,MATCH(Form_Responses[[#This Row],[65]],OFFSET(Dictionary!$A$3,MATCH(COLUMNS($AS$2:DE22),Dictionary!$A$4:$A$93,0),1,1,2),0)),Dictionary!$AD$3:$AE$3,0)),"")</f>
        <v>D</v>
      </c>
      <c r="DF23" s="61" t="str">
        <f ca="1">IFERROR(INDEX(OFFSET(Dictionary!$AC$3,MATCH(COLUMNS($AS$2:DF22),Dictionary!$AC$4:$AC$93,0),1,1,2),1,MATCH(INDEX(Dictionary!$B$3:$C$3,1,MATCH(Form_Responses[[#This Row],[66]],OFFSET(Dictionary!$A$3,MATCH(COLUMNS($AS$2:DF22),Dictionary!$A$4:$A$93,0),1,1,2),0)),Dictionary!$AD$3:$AE$3,0)),"")</f>
        <v>S</v>
      </c>
      <c r="DG23" s="61" t="str">
        <f ca="1">IFERROR(INDEX(OFFSET(Dictionary!$AC$3,MATCH(COLUMNS($AS$2:DG22),Dictionary!$AC$4:$AC$93,0),1,1,2),1,MATCH(INDEX(Dictionary!$B$3:$C$3,1,MATCH(Form_Responses[[#This Row],[67]],OFFSET(Dictionary!$A$3,MATCH(COLUMNS($AS$2:DG22),Dictionary!$A$4:$A$93,0),1,1,2),0)),Dictionary!$AD$3:$AE$3,0)),"")</f>
        <v>R</v>
      </c>
      <c r="DH23" s="61" t="str">
        <f ca="1">IFERROR(INDEX(OFFSET(Dictionary!$AC$3,MATCH(COLUMNS($AS$2:DH22),Dictionary!$AC$4:$AC$93,0),1,1,2),1,MATCH(INDEX(Dictionary!$B$3:$C$3,1,MATCH(Form_Responses[[#This Row],[68]],OFFSET(Dictionary!$A$3,MATCH(COLUMNS($AS$2:DH22),Dictionary!$A$4:$A$93,0),1,1,2),0)),Dictionary!$AD$3:$AE$3,0)),"")</f>
        <v>N</v>
      </c>
      <c r="DI23" s="61" t="str">
        <f ca="1">IFERROR(INDEX(OFFSET(Dictionary!$AC$3,MATCH(COLUMNS($AS$2:DI22),Dictionary!$AC$4:$AC$93,0),1,1,2),1,MATCH(INDEX(Dictionary!$B$3:$C$3,1,MATCH(Form_Responses[[#This Row],[69]],OFFSET(Dictionary!$A$3,MATCH(COLUMNS($AS$2:DI22),Dictionary!$A$4:$A$93,0),1,1,2),0)),Dictionary!$AD$3:$AE$3,0)),"")</f>
        <v>A</v>
      </c>
      <c r="DJ23" s="61" t="str">
        <f ca="1">IFERROR(INDEX(OFFSET(Dictionary!$AC$3,MATCH(COLUMNS($AS$2:DJ22),Dictionary!$AC$4:$AC$93,0),1,1,2),1,MATCH(INDEX(Dictionary!$B$3:$C$3,1,MATCH(Form_Responses[[#This Row],[70]],OFFSET(Dictionary!$A$3,MATCH(COLUMNS($AS$2:DJ22),Dictionary!$A$4:$A$93,0),1,1,2),0)),Dictionary!$AD$3:$AE$3,0)),"")</f>
        <v>P</v>
      </c>
      <c r="DK23" s="61" t="str">
        <f ca="1">IFERROR(INDEX(OFFSET(Dictionary!$AC$3,MATCH(COLUMNS($AS$2:DK22),Dictionary!$AC$4:$AC$93,0),1,1,2),1,MATCH(INDEX(Dictionary!$B$3:$C$3,1,MATCH(Form_Responses[[#This Row],[71]],OFFSET(Dictionary!$A$3,MATCH(COLUMNS($AS$2:DK22),Dictionary!$A$4:$A$93,0),1,1,2),0)),Dictionary!$AD$3:$AE$3,0)),"")</f>
        <v>G</v>
      </c>
      <c r="DL23" s="61" t="str">
        <f ca="1">IFERROR(INDEX(OFFSET(Dictionary!$AC$3,MATCH(COLUMNS($AS$2:DL22),Dictionary!$AC$4:$AC$93,0),1,1,2),1,MATCH(INDEX(Dictionary!$B$3:$C$3,1,MATCH(Form_Responses[[#This Row],[72]],OFFSET(Dictionary!$A$3,MATCH(COLUMNS($AS$2:DL22),Dictionary!$A$4:$A$93,0),1,1,2),0)),Dictionary!$AD$3:$AE$3,0)),"")</f>
        <v>L</v>
      </c>
      <c r="DM23" s="61" t="str">
        <f ca="1">IFERROR(INDEX(OFFSET(Dictionary!$AC$3,MATCH(COLUMNS($AS$2:DM22),Dictionary!$AC$4:$AC$93,0),1,1,2),1,MATCH(INDEX(Dictionary!$B$3:$C$3,1,MATCH(Form_Responses[[#This Row],[73]],OFFSET(Dictionary!$A$3,MATCH(COLUMNS($AS$2:DM22),Dictionary!$A$4:$A$93,0),1,1,2),0)),Dictionary!$AD$3:$AE$3,0)),"")</f>
        <v>V</v>
      </c>
      <c r="DN23" s="61" t="str">
        <f ca="1">IFERROR(INDEX(OFFSET(Dictionary!$AC$3,MATCH(COLUMNS($AS$2:DN22),Dictionary!$AC$4:$AC$93,0),1,1,2),1,MATCH(INDEX(Dictionary!$B$3:$C$3,1,MATCH(Form_Responses[[#This Row],[74]],OFFSET(Dictionary!$A$3,MATCH(COLUMNS($AS$2:DN22),Dictionary!$A$4:$A$93,0),1,1,2),0)),Dictionary!$AD$3:$AE$3,0)),"")</f>
        <v>T</v>
      </c>
      <c r="DO23" s="61" t="str">
        <f ca="1">IFERROR(INDEX(OFFSET(Dictionary!$AC$3,MATCH(COLUMNS($AS$2:DO22),Dictionary!$AC$4:$AC$93,0),1,1,2),1,MATCH(INDEX(Dictionary!$B$3:$C$3,1,MATCH(Form_Responses[[#This Row],[75]],OFFSET(Dictionary!$A$3,MATCH(COLUMNS($AS$2:DO22),Dictionary!$A$4:$A$93,0),1,1,2),0)),Dictionary!$AD$3:$AE$3,0)),"")</f>
        <v>V</v>
      </c>
      <c r="DP23" s="61" t="str">
        <f ca="1">IFERROR(INDEX(OFFSET(Dictionary!$AC$3,MATCH(COLUMNS($AS$2:DP22),Dictionary!$AC$4:$AC$93,0),1,1,2),1,MATCH(INDEX(Dictionary!$B$3:$C$3,1,MATCH(Form_Responses[[#This Row],[76]],OFFSET(Dictionary!$A$3,MATCH(COLUMNS($AS$2:DP22),Dictionary!$A$4:$A$93,0),1,1,2),0)),Dictionary!$AD$3:$AE$3,0)),"")</f>
        <v>S</v>
      </c>
      <c r="DQ23" s="61" t="str">
        <f ca="1">IFERROR(INDEX(OFFSET(Dictionary!$AC$3,MATCH(COLUMNS($AS$2:DQ22),Dictionary!$AC$4:$AC$93,0),1,1,2),1,MATCH(INDEX(Dictionary!$B$3:$C$3,1,MATCH(Form_Responses[[#This Row],[77]],OFFSET(Dictionary!$A$3,MATCH(COLUMNS($AS$2:DQ22),Dictionary!$A$4:$A$93,0),1,1,2),0)),Dictionary!$AD$3:$AE$3,0)),"")</f>
        <v>C</v>
      </c>
      <c r="DR23" s="61" t="str">
        <f ca="1">IFERROR(INDEX(OFFSET(Dictionary!$AC$3,MATCH(COLUMNS($AS$2:DR22),Dictionary!$AC$4:$AC$93,0),1,1,2),1,MATCH(INDEX(Dictionary!$B$3:$C$3,1,MATCH(Form_Responses[[#This Row],[78]],OFFSET(Dictionary!$A$3,MATCH(COLUMNS($AS$2:DR22),Dictionary!$A$4:$A$93,0),1,1,2),0)),Dictionary!$AD$3:$AE$3,0)),"")</f>
        <v>D</v>
      </c>
      <c r="DS23" s="61" t="str">
        <f ca="1">IFERROR(INDEX(OFFSET(Dictionary!$AC$3,MATCH(COLUMNS($AS$2:DS22),Dictionary!$AC$4:$AC$93,0),1,1,2),1,MATCH(INDEX(Dictionary!$B$3:$C$3,1,MATCH(Form_Responses[[#This Row],[79]],OFFSET(Dictionary!$A$3,MATCH(COLUMNS($AS$2:DS22),Dictionary!$A$4:$A$93,0),1,1,2),0)),Dictionary!$AD$3:$AE$3,0)),"")</f>
        <v>N</v>
      </c>
      <c r="DT23" s="61" t="str">
        <f ca="1">IFERROR(INDEX(OFFSET(Dictionary!$AC$3,MATCH(COLUMNS($AS$2:DT22),Dictionary!$AC$4:$AC$93,0),1,1,2),1,MATCH(INDEX(Dictionary!$B$3:$C$3,1,MATCH(Form_Responses[[#This Row],[80]],OFFSET(Dictionary!$A$3,MATCH(COLUMNS($AS$2:DT22),Dictionary!$A$4:$A$93,0),1,1,2),0)),Dictionary!$AD$3:$AE$3,0)),"")</f>
        <v>W</v>
      </c>
      <c r="DU23" s="61" t="str">
        <f ca="1">IFERROR(INDEX(OFFSET(Dictionary!$AC$3,MATCH(COLUMNS($AS$2:DU22),Dictionary!$AC$4:$AC$93,0),1,1,2),1,MATCH(INDEX(Dictionary!$B$3:$C$3,1,MATCH(Form_Responses[[#This Row],[81]],OFFSET(Dictionary!$A$3,MATCH(COLUMNS($AS$2:DU22),Dictionary!$A$4:$A$93,0),1,1,2),0)),Dictionary!$AD$3:$AE$3,0)),"")</f>
        <v>G</v>
      </c>
      <c r="DV23" s="61" t="str">
        <f ca="1">IFERROR(INDEX(OFFSET(Dictionary!$AC$3,MATCH(COLUMNS($AS$2:DV22),Dictionary!$AC$4:$AC$93,0),1,1,2),1,MATCH(INDEX(Dictionary!$B$3:$C$3,1,MATCH(Form_Responses[[#This Row],[82]],OFFSET(Dictionary!$A$3,MATCH(COLUMNS($AS$2:DV22),Dictionary!$A$4:$A$93,0),1,1,2),0)),Dictionary!$AD$3:$AE$3,0)),"")</f>
        <v>L</v>
      </c>
      <c r="DW23" s="61" t="str">
        <f ca="1">IFERROR(INDEX(OFFSET(Dictionary!$AC$3,MATCH(COLUMNS($AS$2:DW22),Dictionary!$AC$4:$AC$93,0),1,1,2),1,MATCH(INDEX(Dictionary!$B$3:$C$3,1,MATCH(Form_Responses[[#This Row],[83]],OFFSET(Dictionary!$A$3,MATCH(COLUMNS($AS$2:DW22),Dictionary!$A$4:$A$93,0),1,1,2),0)),Dictionary!$AD$3:$AE$3,0)),"")</f>
        <v>T</v>
      </c>
      <c r="DX23" s="61" t="str">
        <f ca="1">IFERROR(INDEX(OFFSET(Dictionary!$AC$3,MATCH(COLUMNS($AS$2:DX22),Dictionary!$AC$4:$AC$93,0),1,1,2),1,MATCH(INDEX(Dictionary!$B$3:$C$3,1,MATCH(Form_Responses[[#This Row],[84]],OFFSET(Dictionary!$A$3,MATCH(COLUMNS($AS$2:DX22),Dictionary!$A$4:$A$93,0),1,1,2),0)),Dictionary!$AD$3:$AE$3,0)),"")</f>
        <v>V</v>
      </c>
      <c r="DY23" s="61" t="str">
        <f ca="1">IFERROR(INDEX(OFFSET(Dictionary!$AC$3,MATCH(COLUMNS($AS$2:DY22),Dictionary!$AC$4:$AC$93,0),1,1,2),1,MATCH(INDEX(Dictionary!$B$3:$C$3,1,MATCH(Form_Responses[[#This Row],[85]],OFFSET(Dictionary!$A$3,MATCH(COLUMNS($AS$2:DY22),Dictionary!$A$4:$A$93,0),1,1,2),0)),Dictionary!$AD$3:$AE$3,0)),"")</f>
        <v>S</v>
      </c>
      <c r="DZ23" s="61" t="str">
        <f ca="1">IFERROR(INDEX(OFFSET(Dictionary!$AC$3,MATCH(COLUMNS($AS$2:DZ22),Dictionary!$AC$4:$AC$93,0),1,1,2),1,MATCH(INDEX(Dictionary!$B$3:$C$3,1,MATCH(Form_Responses[[#This Row],[86]],OFFSET(Dictionary!$A$3,MATCH(COLUMNS($AS$2:DZ22),Dictionary!$A$4:$A$93,0),1,1,2),0)),Dictionary!$AD$3:$AE$3,0)),"")</f>
        <v>S</v>
      </c>
      <c r="EA23" s="61" t="str">
        <f ca="1">IFERROR(INDEX(OFFSET(Dictionary!$AC$3,MATCH(COLUMNS($AS$2:EA22),Dictionary!$AC$4:$AC$93,0),1,1,2),1,MATCH(INDEX(Dictionary!$B$3:$C$3,1,MATCH(Form_Responses[[#This Row],[87]],OFFSET(Dictionary!$A$3,MATCH(COLUMNS($AS$2:EA22),Dictionary!$A$4:$A$93,0),1,1,2),0)),Dictionary!$AD$3:$AE$3,0)),"")</f>
        <v>D</v>
      </c>
      <c r="EB23" s="61" t="str">
        <f ca="1">IFERROR(INDEX(OFFSET(Dictionary!$AC$3,MATCH(COLUMNS($AS$2:EB22),Dictionary!$AC$4:$AC$93,0),1,1,2),1,MATCH(INDEX(Dictionary!$B$3:$C$3,1,MATCH(Form_Responses[[#This Row],[88]],OFFSET(Dictionary!$A$3,MATCH(COLUMNS($AS$2:EB22),Dictionary!$A$4:$A$93,0),1,1,2),0)),Dictionary!$AD$3:$AE$3,0)),"")</f>
        <v>D</v>
      </c>
      <c r="EC23" s="61" t="str">
        <f ca="1">IFERROR(INDEX(OFFSET(Dictionary!$AC$3,MATCH(COLUMNS($AS$2:EC22),Dictionary!$AC$4:$AC$93,0),1,1,2),1,MATCH(INDEX(Dictionary!$B$3:$C$3,1,MATCH(Form_Responses[[#This Row],[89]],OFFSET(Dictionary!$A$3,MATCH(COLUMNS($AS$2:EC22),Dictionary!$A$4:$A$93,0),1,1,2),0)),Dictionary!$AD$3:$AE$3,0)),"")</f>
        <v>C</v>
      </c>
      <c r="ED23" s="61" t="str">
        <f ca="1">IFERROR(INDEX(OFFSET(Dictionary!$AC$3,MATCH(COLUMNS($AS$2:ED22),Dictionary!$AC$4:$AC$93,0),1,1,2),1,MATCH(INDEX(Dictionary!$B$3:$C$3,1,MATCH(Form_Responses[[#This Row],[90]],OFFSET(Dictionary!$A$3,MATCH(COLUMNS($AS$2:ED22),Dictionary!$A$4:$A$93,0),1,1,2),0)),Dictionary!$AD$3:$AE$3,0)),"")</f>
        <v>N</v>
      </c>
    </row>
    <row r="24" spans="1:134" ht="225" x14ac:dyDescent="0.25">
      <c r="A24" s="164">
        <v>22</v>
      </c>
      <c r="B24" s="61" t="s">
        <v>917</v>
      </c>
      <c r="C24" s="61" t="s">
        <v>918</v>
      </c>
      <c r="D24" s="59" t="s">
        <v>794</v>
      </c>
      <c r="E24" s="59" cm="1">
        <f t="array" aca="1" ref="E24" ca="1">COUNTIF(OFFSET($AS$2,MATCH(Data_Base_Response[[#This Row],[Nama]:[Nama]],Data_Base_Response[[Nama]:[Nama]],0),0,1,90),Data_Base_Response[[#Headers],[A]])</f>
        <v>7</v>
      </c>
      <c r="F24" s="59" cm="1">
        <f t="array" aca="1" ref="F24" ca="1">COUNTIF(OFFSET($AS$2,MATCH(Data_Base_Response[[#This Row],[Nama]:[Nama]],Data_Base_Response[[Nama]:[Nama]],0),0,1,90),Data_Base_Response[[#Headers],[N]])</f>
        <v>7</v>
      </c>
      <c r="G24" s="59" cm="1">
        <f t="array" aca="1" ref="G24" ca="1">COUNTIF(OFFSET($AS$2,MATCH(Data_Base_Response[[#This Row],[Nama]:[Nama]],Data_Base_Response[[Nama]:[Nama]],0),0,1,90),Data_Base_Response[[#Headers],[G]])</f>
        <v>8</v>
      </c>
      <c r="H24" s="59" cm="1">
        <f t="array" aca="1" ref="H24" ca="1">COUNTIF(OFFSET($AS$2,MATCH(Data_Base_Response[[#This Row],[Nama]:[Nama]],Data_Base_Response[[Nama]:[Nama]],0),0,1,90),Data_Base_Response[[#Headers],[C]])</f>
        <v>2</v>
      </c>
      <c r="I24" s="59" cm="1">
        <f t="array" aca="1" ref="I24" ca="1">COUNTIF(OFFSET($AS$2,MATCH(Data_Base_Response[[#This Row],[Nama]:[Nama]],Data_Base_Response[[Nama]:[Nama]],0),0,1,90),Data_Base_Response[[#Headers],[D]])</f>
        <v>3</v>
      </c>
      <c r="J24" s="59" cm="1">
        <f t="array" aca="1" ref="J24" ca="1">COUNTIF(OFFSET($AS$2,MATCH(Data_Base_Response[[#This Row],[Nama]:[Nama]],Data_Base_Response[[Nama]:[Nama]],0),0,1,90),Data_Base_Response[[#Headers],[R]])</f>
        <v>2</v>
      </c>
      <c r="K24" s="59" cm="1">
        <f t="array" aca="1" ref="K24" ca="1">COUNTIF(OFFSET($AS$2,MATCH(Data_Base_Response[[#This Row],[Nama]:[Nama]],Data_Base_Response[[Nama]:[Nama]],0),0,1,90),Data_Base_Response[[#Headers],[T]])</f>
        <v>5</v>
      </c>
      <c r="L24" s="59" cm="1">
        <f t="array" aca="1" ref="L24" ca="1">COUNTIF(OFFSET($AS$2,MATCH(Data_Base_Response[[#This Row],[Nama]:[Nama]],Data_Base_Response[[Nama]:[Nama]],0),0,1,90),Data_Base_Response[[#Headers],[V]])</f>
        <v>7</v>
      </c>
      <c r="M24" s="59" cm="1">
        <f t="array" aca="1" ref="M24" ca="1">COUNTIF(OFFSET($AS$2,MATCH(Data_Base_Response[[#This Row],[Nama]:[Nama]],Data_Base_Response[[Nama]:[Nama]],0),0,1,90),Data_Base_Response[[#Headers],[W]])</f>
        <v>1</v>
      </c>
      <c r="N24" s="59" cm="1">
        <f t="array" aca="1" ref="N24" ca="1">COUNTIF(OFFSET($AS$2,MATCH(Data_Base_Response[[#This Row],[Nama]:[Nama]],Data_Base_Response[[Nama]:[Nama]],0),0,1,90),Data_Base_Response[[#Headers],[F]])</f>
        <v>1</v>
      </c>
      <c r="O24" s="59" cm="1">
        <f t="array" aca="1" ref="O24" ca="1">COUNTIF(OFFSET($AS$2,MATCH(Data_Base_Response[[#This Row],[Nama]:[Nama]],Data_Base_Response[[Nama]:[Nama]],0),0,1,90),Data_Base_Response[[#Headers],[L]])</f>
        <v>9</v>
      </c>
      <c r="P24" s="59" cm="1">
        <f t="array" aca="1" ref="P24" ca="1">COUNTIF(OFFSET($AS$2,MATCH(Data_Base_Response[[#This Row],[Nama]:[Nama]],Data_Base_Response[[Nama]:[Nama]],0),0,1,90),Data_Base_Response[[#Headers],[P]])</f>
        <v>8</v>
      </c>
      <c r="Q24" s="59" cm="1">
        <f t="array" aca="1" ref="Q24" ca="1">COUNTIF(OFFSET($AS$2,MATCH(Data_Base_Response[[#This Row],[Nama]:[Nama]],Data_Base_Response[[Nama]:[Nama]],0),0,1,90),Data_Base_Response[[#Headers],[I]])</f>
        <v>4</v>
      </c>
      <c r="R24" s="59" cm="1">
        <f t="array" aca="1" ref="R24" ca="1">COUNTIF(OFFSET($AS$2,MATCH(Data_Base_Response[[#This Row],[Nama]:[Nama]],Data_Base_Response[[Nama]:[Nama]],0),0,1,90),Data_Base_Response[[#Headers],[S]])</f>
        <v>3</v>
      </c>
      <c r="S24" s="59" cm="1">
        <f t="array" aca="1" ref="S24" ca="1">COUNTIF(OFFSET($AS$2,MATCH(Data_Base_Response[[#This Row],[Nama]:[Nama]],Data_Base_Response[[Nama]:[Nama]],0),0,1,90),Data_Base_Response[[#Headers],[B]])</f>
        <v>2</v>
      </c>
      <c r="T24" s="59" cm="1">
        <f t="array" aca="1" ref="T24" ca="1">COUNTIF(OFFSET($AS$2,MATCH(Data_Base_Response[[#This Row],[Nama]:[Nama]],Data_Base_Response[[Nama]:[Nama]],0),0,1,90),Data_Base_Response[[#Headers],[O]])</f>
        <v>4</v>
      </c>
      <c r="U24" s="59" cm="1">
        <f t="array" aca="1" ref="U24" ca="1">COUNTIF(OFFSET($AS$2,MATCH(Data_Base_Response[[#This Row],[Nama]:[Nama]],Data_Base_Response[[Nama]:[Nama]],0),0,1,90),Data_Base_Response[[#Headers],[X]])</f>
        <v>6</v>
      </c>
      <c r="V24" s="59" cm="1">
        <f t="array" aca="1" ref="V24" ca="1">COUNTIF(OFFSET($AS$2,MATCH(Data_Base_Response[[#This Row],[Nama]:[Nama]],Data_Base_Response[[Nama]:[Nama]],0),0,1,90),Data_Base_Response[[#Headers],[E]])</f>
        <v>2</v>
      </c>
      <c r="W24" s="59" cm="1">
        <f t="array" aca="1" ref="W24" ca="1">COUNTIF(OFFSET($AS$2,MATCH(Data_Base_Response[[#This Row],[Nama]:[Nama]],Data_Base_Response[[Nama]:[Nama]],0),0,1,90),Data_Base_Response[[#Headers],[K]])</f>
        <v>7</v>
      </c>
      <c r="X24" s="59" cm="1">
        <f t="array" aca="1" ref="X24" ca="1">COUNTIF(OFFSET($AS$2,MATCH(Data_Base_Response[[#This Row],[Nama]:[Nama]],Data_Base_Response[[Nama]:[Nama]],0),0,1,90),Data_Base_Response[[#Headers],[Z]])</f>
        <v>2</v>
      </c>
      <c r="Y2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2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24"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24"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24" s="60" t="str">
        <f ca="1">INDEX(OFFSET(Dictionary!$AJ$3,MATCH(I$2,Dictionary!$AG$4:$AG$84,0),0,COUNTIF(Dictionary!$AG$4:$AG$84,I$2),1),MATCH(Data_Base_Response[[#This Row],[D]],OFFSET(Dictionary!$AH$3,MATCH(I$2,Dictionary!$AG$4:$AG$84,0),0,COUNTIF(Dictionary!$AG$4:$AG$84,I$2),1),1))</f>
        <v xml:space="preserve">Cukup peduli akan akurasi dan kelengkapan data   </v>
      </c>
      <c r="AD2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24"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24"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24"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2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24"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24"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24" s="60" t="str">
        <f ca="1">INDEX(OFFSET(Dictionary!$AJ$3,MATCH(Q$2,Dictionary!$AG$4:$AG$84,0),0,COUNTIF(Dictionary!$AG$4:$AG$84,Q$2),1),MATCH(Data_Base_Response[[#This Row],[I]],OFFSET(Dictionary!$AH$3,MATCH(Q$2,Dictionary!$AG$4:$AG$84,0),0,COUNTIF(Dictionary!$AG$4:$AG$84,Q$2),1),1))</f>
        <v xml:space="preserve">Berhati - hati dlm pengambilan keputusan   </v>
      </c>
      <c r="AL24"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24"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2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4"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2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24" s="60" t="str">
        <f ca="1">INDEX(OFFSET(Dictionary!$AJ$3,MATCH(W$2,Dictionary!$AG$4:$AG$84,0),0,COUNTIF(Dictionary!$AG$4:$AG$84,W$2),1),MATCH(Data_Base_Response[[#This Row],[K]],OFFSET(Dictionary!$AH$3,MATCH(W$2,Dictionary!$AG$4:$AG$84,0),0,COUNTIF(Dictionary!$AG$4:$AG$84,W$2),1),1))</f>
        <v xml:space="preserve">Akan menghadapi konflik, mengungkapkan serta memaksakan pan- dangan dengan cara positif  </v>
      </c>
      <c r="AR24"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24" s="61" t="str">
        <f ca="1">IFERROR(INDEX(OFFSET(Dictionary!$AC$3,MATCH(COLUMNS($AS$2:AS23),Dictionary!$AC$4:$AC$93,0),1,1,2),1,MATCH(INDEX(Dictionary!$B$3:$C$3,1,MATCH(Form_Responses[[#This Row],[1]],OFFSET(Dictionary!$A$3,MATCH(COLUMNS($AS$2:AS23),Dictionary!$A$4:$A$93,0),1,1,2),0)),Dictionary!$AD$3:$AE$3,0)),"")</f>
        <v>G</v>
      </c>
      <c r="AT24" s="61" t="str">
        <f ca="1">IFERROR(INDEX(OFFSET(Dictionary!$AC$3,MATCH(COLUMNS($AS$2:AT$2),Dictionary!$AC$4:$AC$93,0),1,1,2),1,MATCH(INDEX(Dictionary!$B$3:$C$3,1,MATCH(Form_Responses[[#This Row],[2]],OFFSET(Dictionary!$A$3,MATCH(COLUMNS($AS$2:AT23),Dictionary!$A$4:$A$93,0),1,1,2),0)),Dictionary!$AD$3:$AE$3,0)),"")</f>
        <v>A</v>
      </c>
      <c r="AU24" s="61" t="str">
        <f ca="1">IFERROR(INDEX(OFFSET(Dictionary!$AC$3,MATCH(COLUMNS($AS$2:AU23),Dictionary!$AC$4:$AC$93,0),1,1,2),1,MATCH(INDEX(Dictionary!$B$3:$C$3,1,MATCH(Form_Responses[[#This Row],[3]],OFFSET(Dictionary!$A$3,MATCH(COLUMNS($AS$2:AU23),Dictionary!$A$4:$A$93,0),1,1,2),0)),Dictionary!$AD$3:$AE$3,0)),"")</f>
        <v>P</v>
      </c>
      <c r="AV24" s="61" t="str">
        <f ca="1">IFERROR(INDEX(OFFSET(Dictionary!$AC$3,MATCH(COLUMNS($AS$2:AV23),Dictionary!$AC$4:$AC$93,0),1,1,2),1,MATCH(INDEX(Dictionary!$B$3:$C$3,1,MATCH(Form_Responses[[#This Row],[4]],OFFSET(Dictionary!$A$3,MATCH(COLUMNS($AS$2:AV23),Dictionary!$A$4:$A$93,0),1,1,2),0)),Dictionary!$AD$3:$AE$3,0)),"")</f>
        <v>P</v>
      </c>
      <c r="AW24" s="61" t="str">
        <f ca="1">IFERROR(INDEX(OFFSET(Dictionary!$AC$3,MATCH(COLUMNS($AS$2:AW23),Dictionary!$AC$4:$AC$93,0),1,1,2),1,MATCH(INDEX(Dictionary!$B$3:$C$3,1,MATCH(Form_Responses[[#This Row],[5]],OFFSET(Dictionary!$A$3,MATCH(COLUMNS($AS$2:AW23),Dictionary!$A$4:$A$93,0),1,1,2),0)),Dictionary!$AD$3:$AE$3,0)),"")</f>
        <v>X</v>
      </c>
      <c r="AX24" s="61" t="str">
        <f ca="1">IFERROR(INDEX(OFFSET(Dictionary!$AC$3,MATCH(COLUMNS($AS$2:AX23),Dictionary!$AC$4:$AC$93,0),1,1,2),1,MATCH(INDEX(Dictionary!$B$3:$C$3,1,MATCH(Form_Responses[[#This Row],[6]],OFFSET(Dictionary!$A$3,MATCH(COLUMNS($AS$2:AX23),Dictionary!$A$4:$A$93,0),1,1,2),0)),Dictionary!$AD$3:$AE$3,0)),"")</f>
        <v>O</v>
      </c>
      <c r="AY24" s="61" t="str">
        <f ca="1">IFERROR(INDEX(OFFSET(Dictionary!$AC$3,MATCH(COLUMNS($AS$2:AY23),Dictionary!$AC$4:$AC$93,0),1,1,2),1,MATCH(INDEX(Dictionary!$B$3:$C$3,1,MATCH(Form_Responses[[#This Row],[7]],OFFSET(Dictionary!$A$3,MATCH(COLUMNS($AS$2:AY23),Dictionary!$A$4:$A$93,0),1,1,2),0)),Dictionary!$AD$3:$AE$3,0)),"")</f>
        <v>O</v>
      </c>
      <c r="AZ24" s="61" t="str">
        <f ca="1">IFERROR(INDEX(OFFSET(Dictionary!$AC$3,MATCH(COLUMNS($AS$2:AZ$2),Dictionary!$AC$4:$AC$93,0),1,1,2),1,MATCH(INDEX(Dictionary!$B$3:$C$3,1,MATCH(Form_Responses[[#This Row],[8]],OFFSET(Dictionary!$A$3,MATCH(COLUMNS($AS$2:AZ23),Dictionary!$A$4:$A$93,0),1,1,2),0)),Dictionary!$AD$3:$AE$3,0)),"")</f>
        <v>K</v>
      </c>
      <c r="BA24" s="61" t="str">
        <f ca="1">IFERROR(INDEX(OFFSET(Dictionary!$AC$3,MATCH(COLUMNS($AS$2:BA23),Dictionary!$AC$4:$AC$93,0),1,1,2),1,MATCH(INDEX(Dictionary!$B$3:$C$3,1,MATCH(Form_Responses[[#This Row],[9]],OFFSET(Dictionary!$A$3,MATCH(COLUMNS($AS$2:BA23),Dictionary!$A$4:$A$93,0),1,1,2),0)),Dictionary!$AD$3:$AE$3,0)),"")</f>
        <v>K</v>
      </c>
      <c r="BB24" s="61" t="str">
        <f ca="1">IFERROR(INDEX(OFFSET(Dictionary!$AC$3,MATCH(COLUMNS($AS$2:BB23),Dictionary!$AC$4:$AC$93,0),1,1,2),1,MATCH(INDEX(Dictionary!$B$3:$C$3,1,MATCH(Form_Responses[[#This Row],[10]],OFFSET(Dictionary!$A$3,MATCH(COLUMNS($AS$2:BB23),Dictionary!$A$4:$A$93,0),1,1,2),0)),Dictionary!$AD$3:$AE$3,0)),"")</f>
        <v>F</v>
      </c>
      <c r="BC24" s="61" t="str">
        <f ca="1">IFERROR(INDEX(OFFSET(Dictionary!$AC$3,MATCH(COLUMNS($AS$2:BC23),Dictionary!$AC$4:$AC$93,0),1,1,2),1,MATCH(INDEX(Dictionary!$B$3:$C$3,1,MATCH(Form_Responses[[#This Row],[11]],OFFSET(Dictionary!$A$3,MATCH(COLUMNS($AS$2:BC23),Dictionary!$A$4:$A$93,0),1,1,2),0)),Dictionary!$AD$3:$AE$3,0)),"")</f>
        <v>G</v>
      </c>
      <c r="BD24" s="61" t="str">
        <f ca="1">IFERROR(INDEX(OFFSET(Dictionary!$AC$3,MATCH(COLUMNS($AS$2:BD23),Dictionary!$AC$4:$AC$93,0),1,1,2),1,MATCH(INDEX(Dictionary!$B$3:$C$3,1,MATCH(Form_Responses[[#This Row],[12]],OFFSET(Dictionary!$A$3,MATCH(COLUMNS($AS$2:BD23),Dictionary!$A$4:$A$93,0),1,1,2),0)),Dictionary!$AD$3:$AE$3,0)),"")</f>
        <v>L</v>
      </c>
      <c r="BE24" s="61" t="str">
        <f ca="1">IFERROR(INDEX(OFFSET(Dictionary!$AC$3,MATCH(COLUMNS($AS$2:BE23),Dictionary!$AC$4:$AC$93,0),1,1,2),1,MATCH(INDEX(Dictionary!$B$3:$C$3,1,MATCH(Form_Responses[[#This Row],[13]],OFFSET(Dictionary!$A$3,MATCH(COLUMNS($AS$2:BE23),Dictionary!$A$4:$A$93,0),1,1,2),0)),Dictionary!$AD$3:$AE$3,0)),"")</f>
        <v>N</v>
      </c>
      <c r="BF24" s="61" t="str">
        <f ca="1">IFERROR(INDEX(OFFSET(Dictionary!$AC$3,MATCH(COLUMNS($AS$2:BF23),Dictionary!$AC$4:$AC$93,0),1,1,2),1,MATCH(INDEX(Dictionary!$B$3:$C$3,1,MATCH(Form_Responses[[#This Row],[14]],OFFSET(Dictionary!$A$3,MATCH(COLUMNS($AS$2:BF23),Dictionary!$A$4:$A$93,0),1,1,2),0)),Dictionary!$AD$3:$AE$3,0)),"")</f>
        <v>A</v>
      </c>
      <c r="BG24" s="61" t="str">
        <f ca="1">IFERROR(INDEX(OFFSET(Dictionary!$AC$3,MATCH(COLUMNS($AS$2:BG23),Dictionary!$AC$4:$AC$93,0),1,1,2),1,MATCH(INDEX(Dictionary!$B$3:$C$3,1,MATCH(Form_Responses[[#This Row],[15]],OFFSET(Dictionary!$A$3,MATCH(COLUMNS($AS$2:BG23),Dictionary!$A$4:$A$93,0),1,1,2),0)),Dictionary!$AD$3:$AE$3,0)),"")</f>
        <v>P</v>
      </c>
      <c r="BH24" s="61" t="str">
        <f ca="1">IFERROR(INDEX(OFFSET(Dictionary!$AC$3,MATCH(COLUMNS($AS$2:BH23),Dictionary!$AC$4:$AC$93,0),1,1,2),1,MATCH(INDEX(Dictionary!$B$3:$C$3,1,MATCH(Form_Responses[[#This Row],[16]],OFFSET(Dictionary!$A$3,MATCH(COLUMNS($AS$2:BH23),Dictionary!$A$4:$A$93,0),1,1,2),0)),Dictionary!$AD$3:$AE$3,0)),"")</f>
        <v>X</v>
      </c>
      <c r="BI24" s="61" t="str">
        <f ca="1">IFERROR(INDEX(OFFSET(Dictionary!$AC$3,MATCH(COLUMNS($AS$2:BI23),Dictionary!$AC$4:$AC$93,0),1,1,2),1,MATCH(INDEX(Dictionary!$B$3:$C$3,1,MATCH(Form_Responses[[#This Row],[17]],OFFSET(Dictionary!$A$3,MATCH(COLUMNS($AS$2:BI23),Dictionary!$A$4:$A$93,0),1,1,2),0)),Dictionary!$AD$3:$AE$3,0)),"")</f>
        <v>B</v>
      </c>
      <c r="BJ24" s="61" t="str">
        <f ca="1">IFERROR(INDEX(OFFSET(Dictionary!$AC$3,MATCH(COLUMNS($AS$2:BJ23),Dictionary!$AC$4:$AC$93,0),1,1,2),1,MATCH(INDEX(Dictionary!$B$3:$C$3,1,MATCH(Form_Responses[[#This Row],[18]],OFFSET(Dictionary!$A$3,MATCH(COLUMNS($AS$2:BJ23),Dictionary!$A$4:$A$93,0),1,1,2),0)),Dictionary!$AD$3:$AE$3,0)),"")</f>
        <v>K</v>
      </c>
      <c r="BK24" s="61" t="str">
        <f ca="1">IFERROR(INDEX(OFFSET(Dictionary!$AC$3,MATCH(COLUMNS($AS$2:BK23),Dictionary!$AC$4:$AC$93,0),1,1,2),1,MATCH(INDEX(Dictionary!$B$3:$C$3,1,MATCH(Form_Responses[[#This Row],[19]],OFFSET(Dictionary!$A$3,MATCH(COLUMNS($AS$2:BK23),Dictionary!$A$4:$A$93,0),1,1,2),0)),Dictionary!$AD$3:$AE$3,0)),"")</f>
        <v>Z</v>
      </c>
      <c r="BL24" s="61" t="str">
        <f ca="1">IFERROR(INDEX(OFFSET(Dictionary!$AC$3,MATCH(COLUMNS($AS$2:BL23),Dictionary!$AC$4:$AC$93,0),1,1,2),1,MATCH(INDEX(Dictionary!$B$3:$C$3,1,MATCH(Form_Responses[[#This Row],[20]],OFFSET(Dictionary!$A$3,MATCH(COLUMNS($AS$2:BL23),Dictionary!$A$4:$A$93,0),1,1,2),0)),Dictionary!$AD$3:$AE$3,0)),"")</f>
        <v>K</v>
      </c>
      <c r="BM24" s="61" t="str">
        <f ca="1">IFERROR(INDEX(OFFSET(Dictionary!$AC$3,MATCH(COLUMNS($AS$2:BM23),Dictionary!$AC$4:$AC$93,0),1,1,2),1,MATCH(INDEX(Dictionary!$B$3:$C$3,1,MATCH(Form_Responses[[#This Row],[21]],OFFSET(Dictionary!$A$3,MATCH(COLUMNS($AS$2:BM23),Dictionary!$A$4:$A$93,0),1,1,2),0)),Dictionary!$AD$3:$AE$3,0)),"")</f>
        <v>G</v>
      </c>
      <c r="BN24" s="61" t="str">
        <f ca="1">IFERROR(INDEX(OFFSET(Dictionary!$AC$3,MATCH(COLUMNS($AS$2:BN23),Dictionary!$AC$4:$AC$93,0),1,1,2),1,MATCH(INDEX(Dictionary!$B$3:$C$3,1,MATCH(Form_Responses[[#This Row],[22]],OFFSET(Dictionary!$A$3,MATCH(COLUMNS($AS$2:BN23),Dictionary!$A$4:$A$93,0),1,1,2),0)),Dictionary!$AD$3:$AE$3,0)),"")</f>
        <v>L</v>
      </c>
      <c r="BO24" s="61" t="str">
        <f ca="1">IFERROR(INDEX(OFFSET(Dictionary!$AC$3,MATCH(COLUMNS($AS$2:BO23),Dictionary!$AC$4:$AC$93,0),1,1,2),1,MATCH(INDEX(Dictionary!$B$3:$C$3,1,MATCH(Form_Responses[[#This Row],[23]],OFFSET(Dictionary!$A$3,MATCH(COLUMNS($AS$2:BO23),Dictionary!$A$4:$A$93,0),1,1,2),0)),Dictionary!$AD$3:$AE$3,0)),"")</f>
        <v>I</v>
      </c>
      <c r="BP24" s="61" t="str">
        <f ca="1">IFERROR(INDEX(OFFSET(Dictionary!$AC$3,MATCH(COLUMNS($AS$2:BP23),Dictionary!$AC$4:$AC$93,0),1,1,2),1,MATCH(INDEX(Dictionary!$B$3:$C$3,1,MATCH(Form_Responses[[#This Row],[24]],OFFSET(Dictionary!$A$3,MATCH(COLUMNS($AS$2:BP23),Dictionary!$A$4:$A$93,0),1,1,2),0)),Dictionary!$AD$3:$AE$3,0)),"")</f>
        <v>X</v>
      </c>
      <c r="BQ24" s="61" t="str">
        <f ca="1">IFERROR(INDEX(OFFSET(Dictionary!$AC$3,MATCH(COLUMNS($AS$2:BQ23),Dictionary!$AC$4:$AC$93,0),1,1,2),1,MATCH(INDEX(Dictionary!$B$3:$C$3,1,MATCH(Form_Responses[[#This Row],[25]],OFFSET(Dictionary!$A$3,MATCH(COLUMNS($AS$2:BQ23),Dictionary!$A$4:$A$93,0),1,1,2),0)),Dictionary!$AD$3:$AE$3,0)),"")</f>
        <v>A</v>
      </c>
      <c r="BR24" s="61" t="str">
        <f ca="1">IFERROR(INDEX(OFFSET(Dictionary!$AC$3,MATCH(COLUMNS($AS$2:BR23),Dictionary!$AC$4:$AC$93,0),1,1,2),1,MATCH(INDEX(Dictionary!$B$3:$C$3,1,MATCH(Form_Responses[[#This Row],[26]],OFFSET(Dictionary!$A$3,MATCH(COLUMNS($AS$2:BR23),Dictionary!$A$4:$A$93,0),1,1,2),0)),Dictionary!$AD$3:$AE$3,0)),"")</f>
        <v>P</v>
      </c>
      <c r="BS24" s="61" t="str">
        <f ca="1">IFERROR(INDEX(OFFSET(Dictionary!$AC$3,MATCH(COLUMNS($AS$2:BS23),Dictionary!$AC$4:$AC$93,0),1,1,2),1,MATCH(INDEX(Dictionary!$B$3:$C$3,1,MATCH(Form_Responses[[#This Row],[27]],OFFSET(Dictionary!$A$3,MATCH(COLUMNS($AS$2:BS23),Dictionary!$A$4:$A$93,0),1,1,2),0)),Dictionary!$AD$3:$AE$3,0)),"")</f>
        <v>X</v>
      </c>
      <c r="BT24" s="61" t="str">
        <f ca="1">IFERROR(INDEX(OFFSET(Dictionary!$AC$3,MATCH(COLUMNS($AS$2:BT23),Dictionary!$AC$4:$AC$93,0),1,1,2),1,MATCH(INDEX(Dictionary!$B$3:$C$3,1,MATCH(Form_Responses[[#This Row],[28]],OFFSET(Dictionary!$A$3,MATCH(COLUMNS($AS$2:BT23),Dictionary!$A$4:$A$93,0),1,1,2),0)),Dictionary!$AD$3:$AE$3,0)),"")</f>
        <v>K</v>
      </c>
      <c r="BU24" s="61" t="str">
        <f ca="1">IFERROR(INDEX(OFFSET(Dictionary!$AC$3,MATCH(COLUMNS($AS$2:BU23),Dictionary!$AC$4:$AC$93,0),1,1,2),1,MATCH(INDEX(Dictionary!$B$3:$C$3,1,MATCH(Form_Responses[[#This Row],[29]],OFFSET(Dictionary!$A$3,MATCH(COLUMNS($AS$2:BU23),Dictionary!$A$4:$A$93,0),1,1,2),0)),Dictionary!$AD$3:$AE$3,0)),"")</f>
        <v>O</v>
      </c>
      <c r="BV24" s="61" t="str">
        <f ca="1">IFERROR(INDEX(OFFSET(Dictionary!$AC$3,MATCH(COLUMNS($AS$2:BV23),Dictionary!$AC$4:$AC$93,0),1,1,2),1,MATCH(INDEX(Dictionary!$B$3:$C$3,1,MATCH(Form_Responses[[#This Row],[30]],OFFSET(Dictionary!$A$3,MATCH(COLUMNS($AS$2:BV23),Dictionary!$A$4:$A$93,0),1,1,2),0)),Dictionary!$AD$3:$AE$3,0)),"")</f>
        <v>Z</v>
      </c>
      <c r="BW24" s="61" t="str">
        <f ca="1">IFERROR(INDEX(OFFSET(Dictionary!$AC$3,MATCH(COLUMNS($AS$2:BW23),Dictionary!$AC$4:$AC$93,0),1,1,2),1,MATCH(INDEX(Dictionary!$B$3:$C$3,1,MATCH(Form_Responses[[#This Row],[31]],OFFSET(Dictionary!$A$3,MATCH(COLUMNS($AS$2:BW23),Dictionary!$A$4:$A$93,0),1,1,2),0)),Dictionary!$AD$3:$AE$3,0)),"")</f>
        <v>G</v>
      </c>
      <c r="BX24" s="61" t="str">
        <f ca="1">IFERROR(INDEX(OFFSET(Dictionary!$AC$3,MATCH(COLUMNS($AS$2:BX23),Dictionary!$AC$4:$AC$93,0),1,1,2),1,MATCH(INDEX(Dictionary!$B$3:$C$3,1,MATCH(Form_Responses[[#This Row],[32]],OFFSET(Dictionary!$A$3,MATCH(COLUMNS($AS$2:BX23),Dictionary!$A$4:$A$93,0),1,1,2),0)),Dictionary!$AD$3:$AE$3,0)),"")</f>
        <v>L</v>
      </c>
      <c r="BY24" s="61" t="str">
        <f ca="1">IFERROR(INDEX(OFFSET(Dictionary!$AC$3,MATCH(COLUMNS($AS$2:BY23),Dictionary!$AC$4:$AC$93,0),1,1,2),1,MATCH(INDEX(Dictionary!$B$3:$C$3,1,MATCH(Form_Responses[[#This Row],[33]],OFFSET(Dictionary!$A$3,MATCH(COLUMNS($AS$2:BY23),Dictionary!$A$4:$A$93,0),1,1,2),0)),Dictionary!$AD$3:$AE$3,0)),"")</f>
        <v>I</v>
      </c>
      <c r="BZ24" s="61" t="str">
        <f ca="1">IFERROR(INDEX(OFFSET(Dictionary!$AC$3,MATCH(COLUMNS($AS$2:BZ23),Dictionary!$AC$4:$AC$93,0),1,1,2),1,MATCH(INDEX(Dictionary!$B$3:$C$3,1,MATCH(Form_Responses[[#This Row],[34]],OFFSET(Dictionary!$A$3,MATCH(COLUMNS($AS$2:BZ23),Dictionary!$A$4:$A$93,0),1,1,2),0)),Dictionary!$AD$3:$AE$3,0)),"")</f>
        <v>T</v>
      </c>
      <c r="CA24" s="61" t="str">
        <f ca="1">IFERROR(INDEX(OFFSET(Dictionary!$AC$3,MATCH(COLUMNS($AS$2:CA23),Dictionary!$AC$4:$AC$93,0),1,1,2),1,MATCH(INDEX(Dictionary!$B$3:$C$3,1,MATCH(Form_Responses[[#This Row],[35]],OFFSET(Dictionary!$A$3,MATCH(COLUMNS($AS$2:CA23),Dictionary!$A$4:$A$93,0),1,1,2),0)),Dictionary!$AD$3:$AE$3,0)),"")</f>
        <v>N</v>
      </c>
      <c r="CB24" s="61" t="str">
        <f ca="1">IFERROR(INDEX(OFFSET(Dictionary!$AC$3,MATCH(COLUMNS($AS$2:CB23),Dictionary!$AC$4:$AC$93,0),1,1,2),1,MATCH(INDEX(Dictionary!$B$3:$C$3,1,MATCH(Form_Responses[[#This Row],[36]],OFFSET(Dictionary!$A$3,MATCH(COLUMNS($AS$2:CB23),Dictionary!$A$4:$A$93,0),1,1,2),0)),Dictionary!$AD$3:$AE$3,0)),"")</f>
        <v>A</v>
      </c>
      <c r="CC24" s="61" t="str">
        <f ca="1">IFERROR(INDEX(OFFSET(Dictionary!$AC$3,MATCH(COLUMNS($AS$2:CC23),Dictionary!$AC$4:$AC$93,0),1,1,2),1,MATCH(INDEX(Dictionary!$B$3:$C$3,1,MATCH(Form_Responses[[#This Row],[37]],OFFSET(Dictionary!$A$3,MATCH(COLUMNS($AS$2:CC23),Dictionary!$A$4:$A$93,0),1,1,2),0)),Dictionary!$AD$3:$AE$3,0)),"")</f>
        <v>P</v>
      </c>
      <c r="CD24" s="61" t="str">
        <f ca="1">IFERROR(INDEX(OFFSET(Dictionary!$AC$3,MATCH(COLUMNS($AS$2:CD23),Dictionary!$AC$4:$AC$93,0),1,1,2),1,MATCH(INDEX(Dictionary!$B$3:$C$3,1,MATCH(Form_Responses[[#This Row],[38]],OFFSET(Dictionary!$A$3,MATCH(COLUMNS($AS$2:CD23),Dictionary!$A$4:$A$93,0),1,1,2),0)),Dictionary!$AD$3:$AE$3,0)),"")</f>
        <v>K</v>
      </c>
      <c r="CE24" s="61" t="str">
        <f ca="1">IFERROR(INDEX(OFFSET(Dictionary!$AC$3,MATCH(COLUMNS($AS$2:CE23),Dictionary!$AC$4:$AC$93,0),1,1,2),1,MATCH(INDEX(Dictionary!$B$3:$C$3,1,MATCH(Form_Responses[[#This Row],[39]],OFFSET(Dictionary!$A$3,MATCH(COLUMNS($AS$2:CE23),Dictionary!$A$4:$A$93,0),1,1,2),0)),Dictionary!$AD$3:$AE$3,0)),"")</f>
        <v>B</v>
      </c>
      <c r="CF24" s="61" t="str">
        <f ca="1">IFERROR(INDEX(OFFSET(Dictionary!$AC$3,MATCH(COLUMNS($AS$2:CF23),Dictionary!$AC$4:$AC$93,0),1,1,2),1,MATCH(INDEX(Dictionary!$B$3:$C$3,1,MATCH(Form_Responses[[#This Row],[40]],OFFSET(Dictionary!$A$3,MATCH(COLUMNS($AS$2:CF23),Dictionary!$A$4:$A$93,0),1,1,2),0)),Dictionary!$AD$3:$AE$3,0)),"")</f>
        <v>O</v>
      </c>
      <c r="CG24" s="61" t="str">
        <f ca="1">IFERROR(INDEX(OFFSET(Dictionary!$AC$3,MATCH(COLUMNS($AS$2:CG23),Dictionary!$AC$4:$AC$93,0),1,1,2),1,MATCH(INDEX(Dictionary!$B$3:$C$3,1,MATCH(Form_Responses[[#This Row],[41]],OFFSET(Dictionary!$A$3,MATCH(COLUMNS($AS$2:CG23),Dictionary!$A$4:$A$93,0),1,1,2),0)),Dictionary!$AD$3:$AE$3,0)),"")</f>
        <v>G</v>
      </c>
      <c r="CH24" s="61" t="str">
        <f ca="1">IFERROR(INDEX(OFFSET(Dictionary!$AC$3,MATCH(COLUMNS($AS$2:CH23),Dictionary!$AC$4:$AC$93,0),1,1,2),1,MATCH(INDEX(Dictionary!$B$3:$C$3,1,MATCH(Form_Responses[[#This Row],[42]],OFFSET(Dictionary!$A$3,MATCH(COLUMNS($AS$2:CH23),Dictionary!$A$4:$A$93,0),1,1,2),0)),Dictionary!$AD$3:$AE$3,0)),"")</f>
        <v>L</v>
      </c>
      <c r="CI24" s="61" t="str">
        <f ca="1">IFERROR(INDEX(OFFSET(Dictionary!$AC$3,MATCH(COLUMNS($AS$2:CI23),Dictionary!$AC$4:$AC$93,0),1,1,2),1,MATCH(INDEX(Dictionary!$B$3:$C$3,1,MATCH(Form_Responses[[#This Row],[43]],OFFSET(Dictionary!$A$3,MATCH(COLUMNS($AS$2:CI23),Dictionary!$A$4:$A$93,0),1,1,2),0)),Dictionary!$AD$3:$AE$3,0)),"")</f>
        <v>D</v>
      </c>
      <c r="CJ24" s="61" t="str">
        <f ca="1">IFERROR(INDEX(OFFSET(Dictionary!$AC$3,MATCH(COLUMNS($AS$2:CJ23),Dictionary!$AC$4:$AC$93,0),1,1,2),1,MATCH(INDEX(Dictionary!$B$3:$C$3,1,MATCH(Form_Responses[[#This Row],[44]],OFFSET(Dictionary!$A$3,MATCH(COLUMNS($AS$2:CJ23),Dictionary!$A$4:$A$93,0),1,1,2),0)),Dictionary!$AD$3:$AE$3,0)),"")</f>
        <v>T</v>
      </c>
      <c r="CK24" s="61" t="str">
        <f ca="1">IFERROR(INDEX(OFFSET(Dictionary!$AC$3,MATCH(COLUMNS($AS$2:CK23),Dictionary!$AC$4:$AC$93,0),1,1,2),1,MATCH(INDEX(Dictionary!$B$3:$C$3,1,MATCH(Form_Responses[[#This Row],[45]],OFFSET(Dictionary!$A$3,MATCH(COLUMNS($AS$2:CK23),Dictionary!$A$4:$A$93,0),1,1,2),0)),Dictionary!$AD$3:$AE$3,0)),"")</f>
        <v>V</v>
      </c>
      <c r="CL24" s="61" t="str">
        <f ca="1">IFERROR(INDEX(OFFSET(Dictionary!$AC$3,MATCH(COLUMNS($AS$2:CL23),Dictionary!$AC$4:$AC$93,0),1,1,2),1,MATCH(INDEX(Dictionary!$B$3:$C$3,1,MATCH(Form_Responses[[#This Row],[46]],OFFSET(Dictionary!$A$3,MATCH(COLUMNS($AS$2:CL23),Dictionary!$A$4:$A$93,0),1,1,2),0)),Dictionary!$AD$3:$AE$3,0)),"")</f>
        <v>N</v>
      </c>
      <c r="CM24" s="61" t="str">
        <f ca="1">IFERROR(INDEX(OFFSET(Dictionary!$AC$3,MATCH(COLUMNS($AS$2:CM23),Dictionary!$AC$4:$AC$93,0),1,1,2),1,MATCH(INDEX(Dictionary!$B$3:$C$3,1,MATCH(Form_Responses[[#This Row],[47]],OFFSET(Dictionary!$A$3,MATCH(COLUMNS($AS$2:CM23),Dictionary!$A$4:$A$93,0),1,1,2),0)),Dictionary!$AD$3:$AE$3,0)),"")</f>
        <v>A</v>
      </c>
      <c r="CN24" s="61" t="str">
        <f ca="1">IFERROR(INDEX(OFFSET(Dictionary!$AC$3,MATCH(COLUMNS($AS$2:CN23),Dictionary!$AC$4:$AC$93,0),1,1,2),1,MATCH(INDEX(Dictionary!$B$3:$C$3,1,MATCH(Form_Responses[[#This Row],[48]],OFFSET(Dictionary!$A$3,MATCH(COLUMNS($AS$2:CN23),Dictionary!$A$4:$A$93,0),1,1,2),0)),Dictionary!$AD$3:$AE$3,0)),"")</f>
        <v>P</v>
      </c>
      <c r="CO24" s="61" t="str">
        <f ca="1">IFERROR(INDEX(OFFSET(Dictionary!$AC$3,MATCH(COLUMNS($AS$2:CO23),Dictionary!$AC$4:$AC$93,0),1,1,2),1,MATCH(INDEX(Dictionary!$B$3:$C$3,1,MATCH(Form_Responses[[#This Row],[49]],OFFSET(Dictionary!$A$3,MATCH(COLUMNS($AS$2:CO23),Dictionary!$A$4:$A$93,0),1,1,2),0)),Dictionary!$AD$3:$AE$3,0)),"")</f>
        <v>X</v>
      </c>
      <c r="CP24" s="61" t="str">
        <f ca="1">IFERROR(INDEX(OFFSET(Dictionary!$AC$3,MATCH(COLUMNS($AS$2:CP23),Dictionary!$AC$4:$AC$93,0),1,1,2),1,MATCH(INDEX(Dictionary!$B$3:$C$3,1,MATCH(Form_Responses[[#This Row],[50]],OFFSET(Dictionary!$A$3,MATCH(COLUMNS($AS$2:CP23),Dictionary!$A$4:$A$93,0),1,1,2),0)),Dictionary!$AD$3:$AE$3,0)),"")</f>
        <v>W</v>
      </c>
      <c r="CQ24" s="61" t="str">
        <f ca="1">IFERROR(INDEX(OFFSET(Dictionary!$AC$3,MATCH(COLUMNS($AS$2:CQ23),Dictionary!$AC$4:$AC$93,0),1,1,2),1,MATCH(INDEX(Dictionary!$B$3:$C$3,1,MATCH(Form_Responses[[#This Row],[51]],OFFSET(Dictionary!$A$3,MATCH(COLUMNS($AS$2:CQ23),Dictionary!$A$4:$A$93,0),1,1,2),0)),Dictionary!$AD$3:$AE$3,0)),"")</f>
        <v>G</v>
      </c>
      <c r="CR24" s="61" t="str">
        <f ca="1">IFERROR(INDEX(OFFSET(Dictionary!$AC$3,MATCH(COLUMNS($AS$2:CR23),Dictionary!$AC$4:$AC$93,0),1,1,2),1,MATCH(INDEX(Dictionary!$B$3:$C$3,1,MATCH(Form_Responses[[#This Row],[52]],OFFSET(Dictionary!$A$3,MATCH(COLUMNS($AS$2:CR23),Dictionary!$A$4:$A$93,0),1,1,2),0)),Dictionary!$AD$3:$AE$3,0)),"")</f>
        <v>L</v>
      </c>
      <c r="CS24" s="61" t="str">
        <f ca="1">IFERROR(INDEX(OFFSET(Dictionary!$AC$3,MATCH(COLUMNS($AS$2:CS23),Dictionary!$AC$4:$AC$93,0),1,1,2),1,MATCH(INDEX(Dictionary!$B$3:$C$3,1,MATCH(Form_Responses[[#This Row],[53]],OFFSET(Dictionary!$A$3,MATCH(COLUMNS($AS$2:CS23),Dictionary!$A$4:$A$93,0),1,1,2),0)),Dictionary!$AD$3:$AE$3,0)),"")</f>
        <v>R</v>
      </c>
      <c r="CT24" s="61" t="str">
        <f ca="1">IFERROR(INDEX(OFFSET(Dictionary!$AC$3,MATCH(COLUMNS($AS$2:CT23),Dictionary!$AC$4:$AC$93,0),1,1,2),1,MATCH(INDEX(Dictionary!$B$3:$C$3,1,MATCH(Form_Responses[[#This Row],[54]],OFFSET(Dictionary!$A$3,MATCH(COLUMNS($AS$2:CT23),Dictionary!$A$4:$A$93,0),1,1,2),0)),Dictionary!$AD$3:$AE$3,0)),"")</f>
        <v>T</v>
      </c>
      <c r="CU24" s="61" t="str">
        <f ca="1">IFERROR(INDEX(OFFSET(Dictionary!$AC$3,MATCH(COLUMNS($AS$2:CU23),Dictionary!$AC$4:$AC$93,0),1,1,2),1,MATCH(INDEX(Dictionary!$B$3:$C$3,1,MATCH(Form_Responses[[#This Row],[55]],OFFSET(Dictionary!$A$3,MATCH(COLUMNS($AS$2:CU23),Dictionary!$A$4:$A$93,0),1,1,2),0)),Dictionary!$AD$3:$AE$3,0)),"")</f>
        <v>V</v>
      </c>
      <c r="CV24" s="61" t="str">
        <f ca="1">IFERROR(INDEX(OFFSET(Dictionary!$AC$3,MATCH(COLUMNS($AS$2:CV23),Dictionary!$AC$4:$AC$93,0),1,1,2),1,MATCH(INDEX(Dictionary!$B$3:$C$3,1,MATCH(Form_Responses[[#This Row],[56]],OFFSET(Dictionary!$A$3,MATCH(COLUMNS($AS$2:CV23),Dictionary!$A$4:$A$93,0),1,1,2),0)),Dictionary!$AD$3:$AE$3,0)),"")</f>
        <v>S</v>
      </c>
      <c r="CW24" s="61" t="str">
        <f ca="1">IFERROR(INDEX(OFFSET(Dictionary!$AC$3,MATCH(COLUMNS($AS$2:CW23),Dictionary!$AC$4:$AC$93,0),1,1,2),1,MATCH(INDEX(Dictionary!$B$3:$C$3,1,MATCH(Form_Responses[[#This Row],[57]],OFFSET(Dictionary!$A$3,MATCH(COLUMNS($AS$2:CW23),Dictionary!$A$4:$A$93,0),1,1,2),0)),Dictionary!$AD$3:$AE$3,0)),"")</f>
        <v>N</v>
      </c>
      <c r="CX24" s="61" t="str">
        <f ca="1">IFERROR(INDEX(OFFSET(Dictionary!$AC$3,MATCH(COLUMNS($AS$2:CX23),Dictionary!$AC$4:$AC$93,0),1,1,2),1,MATCH(INDEX(Dictionary!$B$3:$C$3,1,MATCH(Form_Responses[[#This Row],[58]],OFFSET(Dictionary!$A$3,MATCH(COLUMNS($AS$2:CX23),Dictionary!$A$4:$A$93,0),1,1,2),0)),Dictionary!$AD$3:$AE$3,0)),"")</f>
        <v>K</v>
      </c>
      <c r="CY24" s="61" t="str">
        <f ca="1">IFERROR(INDEX(OFFSET(Dictionary!$AC$3,MATCH(COLUMNS($AS$2:CY23),Dictionary!$AC$4:$AC$93,0),1,1,2),1,MATCH(INDEX(Dictionary!$B$3:$C$3,1,MATCH(Form_Responses[[#This Row],[59]],OFFSET(Dictionary!$A$3,MATCH(COLUMNS($AS$2:CY23),Dictionary!$A$4:$A$93,0),1,1,2),0)),Dictionary!$AD$3:$AE$3,0)),"")</f>
        <v>P</v>
      </c>
      <c r="CZ24" s="61" t="str">
        <f ca="1">IFERROR(INDEX(OFFSET(Dictionary!$AC$3,MATCH(COLUMNS($AS$2:CZ23),Dictionary!$AC$4:$AC$93,0),1,1,2),1,MATCH(INDEX(Dictionary!$B$3:$C$3,1,MATCH(Form_Responses[[#This Row],[60]],OFFSET(Dictionary!$A$3,MATCH(COLUMNS($AS$2:CZ23),Dictionary!$A$4:$A$93,0),1,1,2),0)),Dictionary!$AD$3:$AE$3,0)),"")</f>
        <v>X</v>
      </c>
      <c r="DA24" s="61" t="str">
        <f ca="1">IFERROR(INDEX(OFFSET(Dictionary!$AC$3,MATCH(COLUMNS($AS$2:DA23),Dictionary!$AC$4:$AC$93,0),1,1,2),1,MATCH(INDEX(Dictionary!$B$3:$C$3,1,MATCH(Form_Responses[[#This Row],[61]],OFFSET(Dictionary!$A$3,MATCH(COLUMNS($AS$2:DA23),Dictionary!$A$4:$A$93,0),1,1,2),0)),Dictionary!$AD$3:$AE$3,0)),"")</f>
        <v>G</v>
      </c>
      <c r="DB24" s="61" t="str">
        <f ca="1">IFERROR(INDEX(OFFSET(Dictionary!$AC$3,MATCH(COLUMNS($AS$2:DB23),Dictionary!$AC$4:$AC$93,0),1,1,2),1,MATCH(INDEX(Dictionary!$B$3:$C$3,1,MATCH(Form_Responses[[#This Row],[62]],OFFSET(Dictionary!$A$3,MATCH(COLUMNS($AS$2:DB23),Dictionary!$A$4:$A$93,0),1,1,2),0)),Dictionary!$AD$3:$AE$3,0)),"")</f>
        <v>L</v>
      </c>
      <c r="DC24" s="61" t="str">
        <f ca="1">IFERROR(INDEX(OFFSET(Dictionary!$AC$3,MATCH(COLUMNS($AS$2:DC23),Dictionary!$AC$4:$AC$93,0),1,1,2),1,MATCH(INDEX(Dictionary!$B$3:$C$3,1,MATCH(Form_Responses[[#This Row],[63]],OFFSET(Dictionary!$A$3,MATCH(COLUMNS($AS$2:DC23),Dictionary!$A$4:$A$93,0),1,1,2),0)),Dictionary!$AD$3:$AE$3,0)),"")</f>
        <v>I</v>
      </c>
      <c r="DD24" s="61" t="str">
        <f ca="1">IFERROR(INDEX(OFFSET(Dictionary!$AC$3,MATCH(COLUMNS($AS$2:DD23),Dictionary!$AC$4:$AC$93,0),1,1,2),1,MATCH(INDEX(Dictionary!$B$3:$C$3,1,MATCH(Form_Responses[[#This Row],[64]],OFFSET(Dictionary!$A$3,MATCH(COLUMNS($AS$2:DD23),Dictionary!$A$4:$A$93,0),1,1,2),0)),Dictionary!$AD$3:$AE$3,0)),"")</f>
        <v>T</v>
      </c>
      <c r="DE24" s="61" t="str">
        <f ca="1">IFERROR(INDEX(OFFSET(Dictionary!$AC$3,MATCH(COLUMNS($AS$2:DE23),Dictionary!$AC$4:$AC$93,0),1,1,2),1,MATCH(INDEX(Dictionary!$B$3:$C$3,1,MATCH(Form_Responses[[#This Row],[65]],OFFSET(Dictionary!$A$3,MATCH(COLUMNS($AS$2:DE23),Dictionary!$A$4:$A$93,0),1,1,2),0)),Dictionary!$AD$3:$AE$3,0)),"")</f>
        <v>V</v>
      </c>
      <c r="DF24" s="61" t="str">
        <f ca="1">IFERROR(INDEX(OFFSET(Dictionary!$AC$3,MATCH(COLUMNS($AS$2:DF23),Dictionary!$AC$4:$AC$93,0),1,1,2),1,MATCH(INDEX(Dictionary!$B$3:$C$3,1,MATCH(Form_Responses[[#This Row],[66]],OFFSET(Dictionary!$A$3,MATCH(COLUMNS($AS$2:DF23),Dictionary!$A$4:$A$93,0),1,1,2),0)),Dictionary!$AD$3:$AE$3,0)),"")</f>
        <v>S</v>
      </c>
      <c r="DG24" s="61" t="str">
        <f ca="1">IFERROR(INDEX(OFFSET(Dictionary!$AC$3,MATCH(COLUMNS($AS$2:DG23),Dictionary!$AC$4:$AC$93,0),1,1,2),1,MATCH(INDEX(Dictionary!$B$3:$C$3,1,MATCH(Form_Responses[[#This Row],[67]],OFFSET(Dictionary!$A$3,MATCH(COLUMNS($AS$2:DG23),Dictionary!$A$4:$A$93,0),1,1,2),0)),Dictionary!$AD$3:$AE$3,0)),"")</f>
        <v>E</v>
      </c>
      <c r="DH24" s="61" t="str">
        <f ca="1">IFERROR(INDEX(OFFSET(Dictionary!$AC$3,MATCH(COLUMNS($AS$2:DH23),Dictionary!$AC$4:$AC$93,0),1,1,2),1,MATCH(INDEX(Dictionary!$B$3:$C$3,1,MATCH(Form_Responses[[#This Row],[68]],OFFSET(Dictionary!$A$3,MATCH(COLUMNS($AS$2:DH23),Dictionary!$A$4:$A$93,0),1,1,2),0)),Dictionary!$AD$3:$AE$3,0)),"")</f>
        <v>N</v>
      </c>
      <c r="DI24" s="61" t="str">
        <f ca="1">IFERROR(INDEX(OFFSET(Dictionary!$AC$3,MATCH(COLUMNS($AS$2:DI23),Dictionary!$AC$4:$AC$93,0),1,1,2),1,MATCH(INDEX(Dictionary!$B$3:$C$3,1,MATCH(Form_Responses[[#This Row],[69]],OFFSET(Dictionary!$A$3,MATCH(COLUMNS($AS$2:DI23),Dictionary!$A$4:$A$93,0),1,1,2),0)),Dictionary!$AD$3:$AE$3,0)),"")</f>
        <v>A</v>
      </c>
      <c r="DJ24" s="61" t="str">
        <f ca="1">IFERROR(INDEX(OFFSET(Dictionary!$AC$3,MATCH(COLUMNS($AS$2:DJ23),Dictionary!$AC$4:$AC$93,0),1,1,2),1,MATCH(INDEX(Dictionary!$B$3:$C$3,1,MATCH(Form_Responses[[#This Row],[70]],OFFSET(Dictionary!$A$3,MATCH(COLUMNS($AS$2:DJ23),Dictionary!$A$4:$A$93,0),1,1,2),0)),Dictionary!$AD$3:$AE$3,0)),"")</f>
        <v>P</v>
      </c>
      <c r="DK24" s="61" t="str">
        <f ca="1">IFERROR(INDEX(OFFSET(Dictionary!$AC$3,MATCH(COLUMNS($AS$2:DK23),Dictionary!$AC$4:$AC$93,0),1,1,2),1,MATCH(INDEX(Dictionary!$B$3:$C$3,1,MATCH(Form_Responses[[#This Row],[71]],OFFSET(Dictionary!$A$3,MATCH(COLUMNS($AS$2:DK23),Dictionary!$A$4:$A$93,0),1,1,2),0)),Dictionary!$AD$3:$AE$3,0)),"")</f>
        <v>G</v>
      </c>
      <c r="DL24" s="61" t="str">
        <f ca="1">IFERROR(INDEX(OFFSET(Dictionary!$AC$3,MATCH(COLUMNS($AS$2:DL23),Dictionary!$AC$4:$AC$93,0),1,1,2),1,MATCH(INDEX(Dictionary!$B$3:$C$3,1,MATCH(Form_Responses[[#This Row],[72]],OFFSET(Dictionary!$A$3,MATCH(COLUMNS($AS$2:DL23),Dictionary!$A$4:$A$93,0),1,1,2),0)),Dictionary!$AD$3:$AE$3,0)),"")</f>
        <v>L</v>
      </c>
      <c r="DM24" s="61" t="str">
        <f ca="1">IFERROR(INDEX(OFFSET(Dictionary!$AC$3,MATCH(COLUMNS($AS$2:DM23),Dictionary!$AC$4:$AC$93,0),1,1,2),1,MATCH(INDEX(Dictionary!$B$3:$C$3,1,MATCH(Form_Responses[[#This Row],[73]],OFFSET(Dictionary!$A$3,MATCH(COLUMNS($AS$2:DM23),Dictionary!$A$4:$A$93,0),1,1,2),0)),Dictionary!$AD$3:$AE$3,0)),"")</f>
        <v>V</v>
      </c>
      <c r="DN24" s="61" t="str">
        <f ca="1">IFERROR(INDEX(OFFSET(Dictionary!$AC$3,MATCH(COLUMNS($AS$2:DN23),Dictionary!$AC$4:$AC$93,0),1,1,2),1,MATCH(INDEX(Dictionary!$B$3:$C$3,1,MATCH(Form_Responses[[#This Row],[74]],OFFSET(Dictionary!$A$3,MATCH(COLUMNS($AS$2:DN23),Dictionary!$A$4:$A$93,0),1,1,2),0)),Dictionary!$AD$3:$AE$3,0)),"")</f>
        <v>T</v>
      </c>
      <c r="DO24" s="61" t="str">
        <f ca="1">IFERROR(INDEX(OFFSET(Dictionary!$AC$3,MATCH(COLUMNS($AS$2:DO23),Dictionary!$AC$4:$AC$93,0),1,1,2),1,MATCH(INDEX(Dictionary!$B$3:$C$3,1,MATCH(Form_Responses[[#This Row],[75]],OFFSET(Dictionary!$A$3,MATCH(COLUMNS($AS$2:DO23),Dictionary!$A$4:$A$93,0),1,1,2),0)),Dictionary!$AD$3:$AE$3,0)),"")</f>
        <v>V</v>
      </c>
      <c r="DP24" s="61" t="str">
        <f ca="1">IFERROR(INDEX(OFFSET(Dictionary!$AC$3,MATCH(COLUMNS($AS$2:DP23),Dictionary!$AC$4:$AC$93,0),1,1,2),1,MATCH(INDEX(Dictionary!$B$3:$C$3,1,MATCH(Form_Responses[[#This Row],[76]],OFFSET(Dictionary!$A$3,MATCH(COLUMNS($AS$2:DP23),Dictionary!$A$4:$A$93,0),1,1,2),0)),Dictionary!$AD$3:$AE$3,0)),"")</f>
        <v>S</v>
      </c>
      <c r="DQ24" s="61" t="str">
        <f ca="1">IFERROR(INDEX(OFFSET(Dictionary!$AC$3,MATCH(COLUMNS($AS$2:DQ23),Dictionary!$AC$4:$AC$93,0),1,1,2),1,MATCH(INDEX(Dictionary!$B$3:$C$3,1,MATCH(Form_Responses[[#This Row],[77]],OFFSET(Dictionary!$A$3,MATCH(COLUMNS($AS$2:DQ23),Dictionary!$A$4:$A$93,0),1,1,2),0)),Dictionary!$AD$3:$AE$3,0)),"")</f>
        <v>C</v>
      </c>
      <c r="DR24" s="61" t="str">
        <f ca="1">IFERROR(INDEX(OFFSET(Dictionary!$AC$3,MATCH(COLUMNS($AS$2:DR23),Dictionary!$AC$4:$AC$93,0),1,1,2),1,MATCH(INDEX(Dictionary!$B$3:$C$3,1,MATCH(Form_Responses[[#This Row],[78]],OFFSET(Dictionary!$A$3,MATCH(COLUMNS($AS$2:DR23),Dictionary!$A$4:$A$93,0),1,1,2),0)),Dictionary!$AD$3:$AE$3,0)),"")</f>
        <v>D</v>
      </c>
      <c r="DS24" s="61" t="str">
        <f ca="1">IFERROR(INDEX(OFFSET(Dictionary!$AC$3,MATCH(COLUMNS($AS$2:DS23),Dictionary!$AC$4:$AC$93,0),1,1,2),1,MATCH(INDEX(Dictionary!$B$3:$C$3,1,MATCH(Form_Responses[[#This Row],[79]],OFFSET(Dictionary!$A$3,MATCH(COLUMNS($AS$2:DS23),Dictionary!$A$4:$A$93,0),1,1,2),0)),Dictionary!$AD$3:$AE$3,0)),"")</f>
        <v>N</v>
      </c>
      <c r="DT24" s="61" t="str">
        <f ca="1">IFERROR(INDEX(OFFSET(Dictionary!$AC$3,MATCH(COLUMNS($AS$2:DT23),Dictionary!$AC$4:$AC$93,0),1,1,2),1,MATCH(INDEX(Dictionary!$B$3:$C$3,1,MATCH(Form_Responses[[#This Row],[80]],OFFSET(Dictionary!$A$3,MATCH(COLUMNS($AS$2:DT23),Dictionary!$A$4:$A$93,0),1,1,2),0)),Dictionary!$AD$3:$AE$3,0)),"")</f>
        <v>A</v>
      </c>
      <c r="DU24" s="61" t="str">
        <f ca="1">IFERROR(INDEX(OFFSET(Dictionary!$AC$3,MATCH(COLUMNS($AS$2:DU23),Dictionary!$AC$4:$AC$93,0),1,1,2),1,MATCH(INDEX(Dictionary!$B$3:$C$3,1,MATCH(Form_Responses[[#This Row],[81]],OFFSET(Dictionary!$A$3,MATCH(COLUMNS($AS$2:DU23),Dictionary!$A$4:$A$93,0),1,1,2),0)),Dictionary!$AD$3:$AE$3,0)),"")</f>
        <v>L</v>
      </c>
      <c r="DV24" s="61" t="str">
        <f ca="1">IFERROR(INDEX(OFFSET(Dictionary!$AC$3,MATCH(COLUMNS($AS$2:DV23),Dictionary!$AC$4:$AC$93,0),1,1,2),1,MATCH(INDEX(Dictionary!$B$3:$C$3,1,MATCH(Form_Responses[[#This Row],[82]],OFFSET(Dictionary!$A$3,MATCH(COLUMNS($AS$2:DV23),Dictionary!$A$4:$A$93,0),1,1,2),0)),Dictionary!$AD$3:$AE$3,0)),"")</f>
        <v>L</v>
      </c>
      <c r="DW24" s="61" t="str">
        <f ca="1">IFERROR(INDEX(OFFSET(Dictionary!$AC$3,MATCH(COLUMNS($AS$2:DW23),Dictionary!$AC$4:$AC$93,0),1,1,2),1,MATCH(INDEX(Dictionary!$B$3:$C$3,1,MATCH(Form_Responses[[#This Row],[83]],OFFSET(Dictionary!$A$3,MATCH(COLUMNS($AS$2:DW23),Dictionary!$A$4:$A$93,0),1,1,2),0)),Dictionary!$AD$3:$AE$3,0)),"")</f>
        <v>I</v>
      </c>
      <c r="DX24" s="61" t="str">
        <f ca="1">IFERROR(INDEX(OFFSET(Dictionary!$AC$3,MATCH(COLUMNS($AS$2:DX23),Dictionary!$AC$4:$AC$93,0),1,1,2),1,MATCH(INDEX(Dictionary!$B$3:$C$3,1,MATCH(Form_Responses[[#This Row],[84]],OFFSET(Dictionary!$A$3,MATCH(COLUMNS($AS$2:DX23),Dictionary!$A$4:$A$93,0),1,1,2),0)),Dictionary!$AD$3:$AE$3,0)),"")</f>
        <v>V</v>
      </c>
      <c r="DY24" s="61" t="str">
        <f ca="1">IFERROR(INDEX(OFFSET(Dictionary!$AC$3,MATCH(COLUMNS($AS$2:DY23),Dictionary!$AC$4:$AC$93,0),1,1,2),1,MATCH(INDEX(Dictionary!$B$3:$C$3,1,MATCH(Form_Responses[[#This Row],[85]],OFFSET(Dictionary!$A$3,MATCH(COLUMNS($AS$2:DY23),Dictionary!$A$4:$A$93,0),1,1,2),0)),Dictionary!$AD$3:$AE$3,0)),"")</f>
        <v>V</v>
      </c>
      <c r="DZ24" s="61" t="str">
        <f ca="1">IFERROR(INDEX(OFFSET(Dictionary!$AC$3,MATCH(COLUMNS($AS$2:DZ23),Dictionary!$AC$4:$AC$93,0),1,1,2),1,MATCH(INDEX(Dictionary!$B$3:$C$3,1,MATCH(Form_Responses[[#This Row],[86]],OFFSET(Dictionary!$A$3,MATCH(COLUMNS($AS$2:DZ23),Dictionary!$A$4:$A$93,0),1,1,2),0)),Dictionary!$AD$3:$AE$3,0)),"")</f>
        <v>R</v>
      </c>
      <c r="EA24" s="61" t="str">
        <f ca="1">IFERROR(INDEX(OFFSET(Dictionary!$AC$3,MATCH(COLUMNS($AS$2:EA23),Dictionary!$AC$4:$AC$93,0),1,1,2),1,MATCH(INDEX(Dictionary!$B$3:$C$3,1,MATCH(Form_Responses[[#This Row],[87]],OFFSET(Dictionary!$A$3,MATCH(COLUMNS($AS$2:EA23),Dictionary!$A$4:$A$93,0),1,1,2),0)),Dictionary!$AD$3:$AE$3,0)),"")</f>
        <v>D</v>
      </c>
      <c r="EB24" s="61" t="str">
        <f ca="1">IFERROR(INDEX(OFFSET(Dictionary!$AC$3,MATCH(COLUMNS($AS$2:EB23),Dictionary!$AC$4:$AC$93,0),1,1,2),1,MATCH(INDEX(Dictionary!$B$3:$C$3,1,MATCH(Form_Responses[[#This Row],[88]],OFFSET(Dictionary!$A$3,MATCH(COLUMNS($AS$2:EB23),Dictionary!$A$4:$A$93,0),1,1,2),0)),Dictionary!$AD$3:$AE$3,0)),"")</f>
        <v>C</v>
      </c>
      <c r="EC24" s="61" t="str">
        <f ca="1">IFERROR(INDEX(OFFSET(Dictionary!$AC$3,MATCH(COLUMNS($AS$2:EC23),Dictionary!$AC$4:$AC$93,0),1,1,2),1,MATCH(INDEX(Dictionary!$B$3:$C$3,1,MATCH(Form_Responses[[#This Row],[89]],OFFSET(Dictionary!$A$3,MATCH(COLUMNS($AS$2:EC23),Dictionary!$A$4:$A$93,0),1,1,2),0)),Dictionary!$AD$3:$AE$3,0)),"")</f>
        <v>E</v>
      </c>
      <c r="ED24" s="61" t="str">
        <f ca="1">IFERROR(INDEX(OFFSET(Dictionary!$AC$3,MATCH(COLUMNS($AS$2:ED23),Dictionary!$AC$4:$AC$93,0),1,1,2),1,MATCH(INDEX(Dictionary!$B$3:$C$3,1,MATCH(Form_Responses[[#This Row],[90]],OFFSET(Dictionary!$A$3,MATCH(COLUMNS($AS$2:ED23),Dictionary!$A$4:$A$93,0),1,1,2),0)),Dictionary!$AD$3:$AE$3,0)),"")</f>
        <v>N</v>
      </c>
    </row>
    <row r="25" spans="1:134" ht="180" x14ac:dyDescent="0.25">
      <c r="A25" s="164">
        <v>23</v>
      </c>
      <c r="B25" s="61" t="s">
        <v>920</v>
      </c>
      <c r="C25" s="61" t="s">
        <v>918</v>
      </c>
      <c r="D25" s="59" t="s">
        <v>799</v>
      </c>
      <c r="E25" s="59" cm="1">
        <f t="array" aca="1" ref="E25" ca="1">COUNTIF(OFFSET($AS$2,MATCH(Data_Base_Response[[#This Row],[Nama]:[Nama]],Data_Base_Response[[Nama]:[Nama]],0),0,1,90),Data_Base_Response[[#Headers],[A]])</f>
        <v>6</v>
      </c>
      <c r="F25" s="59" cm="1">
        <f t="array" aca="1" ref="F25" ca="1">COUNTIF(OFFSET($AS$2,MATCH(Data_Base_Response[[#This Row],[Nama]:[Nama]],Data_Base_Response[[Nama]:[Nama]],0),0,1,90),Data_Base_Response[[#Headers],[N]])</f>
        <v>5</v>
      </c>
      <c r="G25" s="59" cm="1">
        <f t="array" aca="1" ref="G25" ca="1">COUNTIF(OFFSET($AS$2,MATCH(Data_Base_Response[[#This Row],[Nama]:[Nama]],Data_Base_Response[[Nama]:[Nama]],0),0,1,90),Data_Base_Response[[#Headers],[G]])</f>
        <v>5</v>
      </c>
      <c r="H25" s="59" cm="1">
        <f t="array" aca="1" ref="H25" ca="1">COUNTIF(OFFSET($AS$2,MATCH(Data_Base_Response[[#This Row],[Nama]:[Nama]],Data_Base_Response[[Nama]:[Nama]],0),0,1,90),Data_Base_Response[[#Headers],[C]])</f>
        <v>6</v>
      </c>
      <c r="I25" s="59" cm="1">
        <f t="array" aca="1" ref="I25" ca="1">COUNTIF(OFFSET($AS$2,MATCH(Data_Base_Response[[#This Row],[Nama]:[Nama]],Data_Base_Response[[Nama]:[Nama]],0),0,1,90),Data_Base_Response[[#Headers],[D]])</f>
        <v>9</v>
      </c>
      <c r="J25" s="59" cm="1">
        <f t="array" aca="1" ref="J25" ca="1">COUNTIF(OFFSET($AS$2,MATCH(Data_Base_Response[[#This Row],[Nama]:[Nama]],Data_Base_Response[[Nama]:[Nama]],0),0,1,90),Data_Base_Response[[#Headers],[R]])</f>
        <v>8</v>
      </c>
      <c r="K25" s="59" cm="1">
        <f t="array" aca="1" ref="K25" ca="1">COUNTIF(OFFSET($AS$2,MATCH(Data_Base_Response[[#This Row],[Nama]:[Nama]],Data_Base_Response[[Nama]:[Nama]],0),0,1,90),Data_Base_Response[[#Headers],[T]])</f>
        <v>1</v>
      </c>
      <c r="L25" s="59" cm="1">
        <f t="array" aca="1" ref="L25" ca="1">COUNTIF(OFFSET($AS$2,MATCH(Data_Base_Response[[#This Row],[Nama]:[Nama]],Data_Base_Response[[Nama]:[Nama]],0),0,1,90),Data_Base_Response[[#Headers],[V]])</f>
        <v>3</v>
      </c>
      <c r="M25" s="59" cm="1">
        <f t="array" aca="1" ref="M25" ca="1">COUNTIF(OFFSET($AS$2,MATCH(Data_Base_Response[[#This Row],[Nama]:[Nama]],Data_Base_Response[[Nama]:[Nama]],0),0,1,90),Data_Base_Response[[#Headers],[W]])</f>
        <v>6</v>
      </c>
      <c r="N25" s="59" cm="1">
        <f t="array" aca="1" ref="N25" ca="1">COUNTIF(OFFSET($AS$2,MATCH(Data_Base_Response[[#This Row],[Nama]:[Nama]],Data_Base_Response[[Nama]:[Nama]],0),0,1,90),Data_Base_Response[[#Headers],[F]])</f>
        <v>3</v>
      </c>
      <c r="O25" s="59" cm="1">
        <f t="array" aca="1" ref="O25" ca="1">COUNTIF(OFFSET($AS$2,MATCH(Data_Base_Response[[#This Row],[Nama]:[Nama]],Data_Base_Response[[Nama]:[Nama]],0),0,1,90),Data_Base_Response[[#Headers],[L]])</f>
        <v>6</v>
      </c>
      <c r="P25" s="59" cm="1">
        <f t="array" aca="1" ref="P25" ca="1">COUNTIF(OFFSET($AS$2,MATCH(Data_Base_Response[[#This Row],[Nama]:[Nama]],Data_Base_Response[[Nama]:[Nama]],0),0,1,90),Data_Base_Response[[#Headers],[P]])</f>
        <v>7</v>
      </c>
      <c r="Q25" s="59" cm="1">
        <f t="array" aca="1" ref="Q25" ca="1">COUNTIF(OFFSET($AS$2,MATCH(Data_Base_Response[[#This Row],[Nama]:[Nama]],Data_Base_Response[[Nama]:[Nama]],0),0,1,90),Data_Base_Response[[#Headers],[I]])</f>
        <v>3</v>
      </c>
      <c r="R25" s="59" cm="1">
        <f t="array" aca="1" ref="R25" ca="1">COUNTIF(OFFSET($AS$2,MATCH(Data_Base_Response[[#This Row],[Nama]:[Nama]],Data_Base_Response[[Nama]:[Nama]],0),0,1,90),Data_Base_Response[[#Headers],[S]])</f>
        <v>3</v>
      </c>
      <c r="S25" s="59" cm="1">
        <f t="array" aca="1" ref="S25" ca="1">COUNTIF(OFFSET($AS$2,MATCH(Data_Base_Response[[#This Row],[Nama]:[Nama]],Data_Base_Response[[Nama]:[Nama]],0),0,1,90),Data_Base_Response[[#Headers],[B]])</f>
        <v>5</v>
      </c>
      <c r="T25" s="59" cm="1">
        <f t="array" aca="1" ref="T25" ca="1">COUNTIF(OFFSET($AS$2,MATCH(Data_Base_Response[[#This Row],[Nama]:[Nama]],Data_Base_Response[[Nama]:[Nama]],0),0,1,90),Data_Base_Response[[#Headers],[O]])</f>
        <v>1</v>
      </c>
      <c r="U25" s="59" cm="1">
        <f t="array" aca="1" ref="U25" ca="1">COUNTIF(OFFSET($AS$2,MATCH(Data_Base_Response[[#This Row],[Nama]:[Nama]],Data_Base_Response[[Nama]:[Nama]],0),0,1,90),Data_Base_Response[[#Headers],[X]])</f>
        <v>4</v>
      </c>
      <c r="V25" s="59" cm="1">
        <f t="array" aca="1" ref="V25" ca="1">COUNTIF(OFFSET($AS$2,MATCH(Data_Base_Response[[#This Row],[Nama]:[Nama]],Data_Base_Response[[Nama]:[Nama]],0),0,1,90),Data_Base_Response[[#Headers],[E]])</f>
        <v>1</v>
      </c>
      <c r="W25" s="59" cm="1">
        <f t="array" aca="1" ref="W25" ca="1">COUNTIF(OFFSET($AS$2,MATCH(Data_Base_Response[[#This Row],[Nama]:[Nama]],Data_Base_Response[[Nama]:[Nama]],0),0,1,90),Data_Base_Response[[#Headers],[K]])</f>
        <v>2</v>
      </c>
      <c r="X25" s="59" cm="1">
        <f t="array" aca="1" ref="X25" ca="1">COUNTIF(OFFSET($AS$2,MATCH(Data_Base_Response[[#This Row],[Nama]:[Nama]],Data_Base_Response[[Nama]:[Nama]],0),0,1,90),Data_Base_Response[[#Headers],[Z]])</f>
        <v>6</v>
      </c>
      <c r="Y2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25"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2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5"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25"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25"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2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2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2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25" s="60" t="str">
        <f ca="1">INDEX(OFFSET(Dictionary!$AJ$3,MATCH(O$2,Dictionary!$AG$4:$AG$84,0),0,COUNTIF(Dictionary!$AG$4:$AG$84,O$2),1),MATCH(Data_Base_Response[[#This Row],[L]],OFFSET(Dictionary!$AH$3,MATCH(O$2,Dictionary!$AG$4:$AG$84,0),0,COUNTIF(Dictionary!$AG$4:$AG$84,O$2),1),1))</f>
        <v xml:space="preserve">Percaya diri dan ingin berperan sebagai pemimpin      </v>
      </c>
      <c r="AJ25"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25" s="60" t="str">
        <f ca="1">INDEX(OFFSET(Dictionary!$AJ$3,MATCH(Q$2,Dictionary!$AG$4:$AG$84,0),0,COUNTIF(Dictionary!$AG$4:$AG$84,Q$2),1),MATCH(Data_Base_Response[[#This Row],[I]],OFFSET(Dictionary!$AH$3,MATCH(Q$2,Dictionary!$AG$4:$AG$84,0),0,COUNTIF(Dictionary!$AG$4:$AG$84,Q$2),1),1))</f>
        <v xml:space="preserve">Enggan mengambil keputusan   </v>
      </c>
      <c r="AL25"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2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25"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25"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25"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2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5"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25" s="61" t="str">
        <f ca="1">IFERROR(INDEX(OFFSET(Dictionary!$AC$3,MATCH(COLUMNS($AS$2:AS24),Dictionary!$AC$4:$AC$93,0),1,1,2),1,MATCH(INDEX(Dictionary!$B$3:$C$3,1,MATCH(Form_Responses[[#This Row],[1]],OFFSET(Dictionary!$A$3,MATCH(COLUMNS($AS$2:AS24),Dictionary!$A$4:$A$93,0),1,1,2),0)),Dictionary!$AD$3:$AE$3,0)),"")</f>
        <v>G</v>
      </c>
      <c r="AT25" s="61" t="str">
        <f ca="1">IFERROR(INDEX(OFFSET(Dictionary!$AC$3,MATCH(COLUMNS($AS$2:AT$2),Dictionary!$AC$4:$AC$93,0),1,1,2),1,MATCH(INDEX(Dictionary!$B$3:$C$3,1,MATCH(Form_Responses[[#This Row],[2]],OFFSET(Dictionary!$A$3,MATCH(COLUMNS($AS$2:AT24),Dictionary!$A$4:$A$93,0),1,1,2),0)),Dictionary!$AD$3:$AE$3,0)),"")</f>
        <v>A</v>
      </c>
      <c r="AU25" s="61" t="str">
        <f ca="1">IFERROR(INDEX(OFFSET(Dictionary!$AC$3,MATCH(COLUMNS($AS$2:AU24),Dictionary!$AC$4:$AC$93,0),1,1,2),1,MATCH(INDEX(Dictionary!$B$3:$C$3,1,MATCH(Form_Responses[[#This Row],[3]],OFFSET(Dictionary!$A$3,MATCH(COLUMNS($AS$2:AU24),Dictionary!$A$4:$A$93,0),1,1,2),0)),Dictionary!$AD$3:$AE$3,0)),"")</f>
        <v>A</v>
      </c>
      <c r="AV25" s="61" t="str">
        <f ca="1">IFERROR(INDEX(OFFSET(Dictionary!$AC$3,MATCH(COLUMNS($AS$2:AV24),Dictionary!$AC$4:$AC$93,0),1,1,2),1,MATCH(INDEX(Dictionary!$B$3:$C$3,1,MATCH(Form_Responses[[#This Row],[4]],OFFSET(Dictionary!$A$3,MATCH(COLUMNS($AS$2:AV24),Dictionary!$A$4:$A$93,0),1,1,2),0)),Dictionary!$AD$3:$AE$3,0)),"")</f>
        <v>P</v>
      </c>
      <c r="AW25" s="61" t="str">
        <f ca="1">IFERROR(INDEX(OFFSET(Dictionary!$AC$3,MATCH(COLUMNS($AS$2:AW24),Dictionary!$AC$4:$AC$93,0),1,1,2),1,MATCH(INDEX(Dictionary!$B$3:$C$3,1,MATCH(Form_Responses[[#This Row],[5]],OFFSET(Dictionary!$A$3,MATCH(COLUMNS($AS$2:AW24),Dictionary!$A$4:$A$93,0),1,1,2),0)),Dictionary!$AD$3:$AE$3,0)),"")</f>
        <v>B</v>
      </c>
      <c r="AX25" s="61" t="str">
        <f ca="1">IFERROR(INDEX(OFFSET(Dictionary!$AC$3,MATCH(COLUMNS($AS$2:AX24),Dictionary!$AC$4:$AC$93,0),1,1,2),1,MATCH(INDEX(Dictionary!$B$3:$C$3,1,MATCH(Form_Responses[[#This Row],[6]],OFFSET(Dictionary!$A$3,MATCH(COLUMNS($AS$2:AX24),Dictionary!$A$4:$A$93,0),1,1,2),0)),Dictionary!$AD$3:$AE$3,0)),"")</f>
        <v>B</v>
      </c>
      <c r="AY25" s="61" t="str">
        <f ca="1">IFERROR(INDEX(OFFSET(Dictionary!$AC$3,MATCH(COLUMNS($AS$2:AY24),Dictionary!$AC$4:$AC$93,0),1,1,2),1,MATCH(INDEX(Dictionary!$B$3:$C$3,1,MATCH(Form_Responses[[#This Row],[7]],OFFSET(Dictionary!$A$3,MATCH(COLUMNS($AS$2:AY24),Dictionary!$A$4:$A$93,0),1,1,2),0)),Dictionary!$AD$3:$AE$3,0)),"")</f>
        <v>Z</v>
      </c>
      <c r="AZ25" s="61" t="str">
        <f ca="1">IFERROR(INDEX(OFFSET(Dictionary!$AC$3,MATCH(COLUMNS($AS$2:AZ$2),Dictionary!$AC$4:$AC$93,0),1,1,2),1,MATCH(INDEX(Dictionary!$B$3:$C$3,1,MATCH(Form_Responses[[#This Row],[8]],OFFSET(Dictionary!$A$3,MATCH(COLUMNS($AS$2:AZ24),Dictionary!$A$4:$A$93,0),1,1,2),0)),Dictionary!$AD$3:$AE$3,0)),"")</f>
        <v>Z</v>
      </c>
      <c r="BA25" s="61" t="str">
        <f ca="1">IFERROR(INDEX(OFFSET(Dictionary!$AC$3,MATCH(COLUMNS($AS$2:BA24),Dictionary!$AC$4:$AC$93,0),1,1,2),1,MATCH(INDEX(Dictionary!$B$3:$C$3,1,MATCH(Form_Responses[[#This Row],[9]],OFFSET(Dictionary!$A$3,MATCH(COLUMNS($AS$2:BA24),Dictionary!$A$4:$A$93,0),1,1,2),0)),Dictionary!$AD$3:$AE$3,0)),"")</f>
        <v>K</v>
      </c>
      <c r="BB25" s="61" t="str">
        <f ca="1">IFERROR(INDEX(OFFSET(Dictionary!$AC$3,MATCH(COLUMNS($AS$2:BB24),Dictionary!$AC$4:$AC$93,0),1,1,2),1,MATCH(INDEX(Dictionary!$B$3:$C$3,1,MATCH(Form_Responses[[#This Row],[10]],OFFSET(Dictionary!$A$3,MATCH(COLUMNS($AS$2:BB24),Dictionary!$A$4:$A$93,0),1,1,2),0)),Dictionary!$AD$3:$AE$3,0)),"")</f>
        <v>W</v>
      </c>
      <c r="BC25" s="61" t="str">
        <f ca="1">IFERROR(INDEX(OFFSET(Dictionary!$AC$3,MATCH(COLUMNS($AS$2:BC24),Dictionary!$AC$4:$AC$93,0),1,1,2),1,MATCH(INDEX(Dictionary!$B$3:$C$3,1,MATCH(Form_Responses[[#This Row],[11]],OFFSET(Dictionary!$A$3,MATCH(COLUMNS($AS$2:BC24),Dictionary!$A$4:$A$93,0),1,1,2),0)),Dictionary!$AD$3:$AE$3,0)),"")</f>
        <v>C</v>
      </c>
      <c r="BD25" s="61" t="str">
        <f ca="1">IFERROR(INDEX(OFFSET(Dictionary!$AC$3,MATCH(COLUMNS($AS$2:BD24),Dictionary!$AC$4:$AC$93,0),1,1,2),1,MATCH(INDEX(Dictionary!$B$3:$C$3,1,MATCH(Form_Responses[[#This Row],[12]],OFFSET(Dictionary!$A$3,MATCH(COLUMNS($AS$2:BD24),Dictionary!$A$4:$A$93,0),1,1,2),0)),Dictionary!$AD$3:$AE$3,0)),"")</f>
        <v>L</v>
      </c>
      <c r="BE25" s="61" t="str">
        <f ca="1">IFERROR(INDEX(OFFSET(Dictionary!$AC$3,MATCH(COLUMNS($AS$2:BE24),Dictionary!$AC$4:$AC$93,0),1,1,2),1,MATCH(INDEX(Dictionary!$B$3:$C$3,1,MATCH(Form_Responses[[#This Row],[13]],OFFSET(Dictionary!$A$3,MATCH(COLUMNS($AS$2:BE24),Dictionary!$A$4:$A$93,0),1,1,2),0)),Dictionary!$AD$3:$AE$3,0)),"")</f>
        <v>P</v>
      </c>
      <c r="BF25" s="61" t="str">
        <f ca="1">IFERROR(INDEX(OFFSET(Dictionary!$AC$3,MATCH(COLUMNS($AS$2:BF24),Dictionary!$AC$4:$AC$93,0),1,1,2),1,MATCH(INDEX(Dictionary!$B$3:$C$3,1,MATCH(Form_Responses[[#This Row],[14]],OFFSET(Dictionary!$A$3,MATCH(COLUMNS($AS$2:BF24),Dictionary!$A$4:$A$93,0),1,1,2),0)),Dictionary!$AD$3:$AE$3,0)),"")</f>
        <v>A</v>
      </c>
      <c r="BG25" s="61" t="str">
        <f ca="1">IFERROR(INDEX(OFFSET(Dictionary!$AC$3,MATCH(COLUMNS($AS$2:BG24),Dictionary!$AC$4:$AC$93,0),1,1,2),1,MATCH(INDEX(Dictionary!$B$3:$C$3,1,MATCH(Form_Responses[[#This Row],[15]],OFFSET(Dictionary!$A$3,MATCH(COLUMNS($AS$2:BG24),Dictionary!$A$4:$A$93,0),1,1,2),0)),Dictionary!$AD$3:$AE$3,0)),"")</f>
        <v>B</v>
      </c>
      <c r="BH25" s="61" t="str">
        <f ca="1">IFERROR(INDEX(OFFSET(Dictionary!$AC$3,MATCH(COLUMNS($AS$2:BH24),Dictionary!$AC$4:$AC$93,0),1,1,2),1,MATCH(INDEX(Dictionary!$B$3:$C$3,1,MATCH(Form_Responses[[#This Row],[16]],OFFSET(Dictionary!$A$3,MATCH(COLUMNS($AS$2:BH24),Dictionary!$A$4:$A$93,0),1,1,2),0)),Dictionary!$AD$3:$AE$3,0)),"")</f>
        <v>X</v>
      </c>
      <c r="BI25" s="61" t="str">
        <f ca="1">IFERROR(INDEX(OFFSET(Dictionary!$AC$3,MATCH(COLUMNS($AS$2:BI24),Dictionary!$AC$4:$AC$93,0),1,1,2),1,MATCH(INDEX(Dictionary!$B$3:$C$3,1,MATCH(Form_Responses[[#This Row],[17]],OFFSET(Dictionary!$A$3,MATCH(COLUMNS($AS$2:BI24),Dictionary!$A$4:$A$93,0),1,1,2),0)),Dictionary!$AD$3:$AE$3,0)),"")</f>
        <v>Z</v>
      </c>
      <c r="BJ25" s="61" t="str">
        <f ca="1">IFERROR(INDEX(OFFSET(Dictionary!$AC$3,MATCH(COLUMNS($AS$2:BJ24),Dictionary!$AC$4:$AC$93,0),1,1,2),1,MATCH(INDEX(Dictionary!$B$3:$C$3,1,MATCH(Form_Responses[[#This Row],[18]],OFFSET(Dictionary!$A$3,MATCH(COLUMNS($AS$2:BJ24),Dictionary!$A$4:$A$93,0),1,1,2),0)),Dictionary!$AD$3:$AE$3,0)),"")</f>
        <v>K</v>
      </c>
      <c r="BK25" s="61" t="str">
        <f ca="1">IFERROR(INDEX(OFFSET(Dictionary!$AC$3,MATCH(COLUMNS($AS$2:BK24),Dictionary!$AC$4:$AC$93,0),1,1,2),1,MATCH(INDEX(Dictionary!$B$3:$C$3,1,MATCH(Form_Responses[[#This Row],[19]],OFFSET(Dictionary!$A$3,MATCH(COLUMNS($AS$2:BK24),Dictionary!$A$4:$A$93,0),1,1,2),0)),Dictionary!$AD$3:$AE$3,0)),"")</f>
        <v>Z</v>
      </c>
      <c r="BL25" s="61" t="str">
        <f ca="1">IFERROR(INDEX(OFFSET(Dictionary!$AC$3,MATCH(COLUMNS($AS$2:BL24),Dictionary!$AC$4:$AC$93,0),1,1,2),1,MATCH(INDEX(Dictionary!$B$3:$C$3,1,MATCH(Form_Responses[[#This Row],[20]],OFFSET(Dictionary!$A$3,MATCH(COLUMNS($AS$2:BL24),Dictionary!$A$4:$A$93,0),1,1,2),0)),Dictionary!$AD$3:$AE$3,0)),"")</f>
        <v>W</v>
      </c>
      <c r="BM25" s="61" t="str">
        <f ca="1">IFERROR(INDEX(OFFSET(Dictionary!$AC$3,MATCH(COLUMNS($AS$2:BM24),Dictionary!$AC$4:$AC$93,0),1,1,2),1,MATCH(INDEX(Dictionary!$B$3:$C$3,1,MATCH(Form_Responses[[#This Row],[21]],OFFSET(Dictionary!$A$3,MATCH(COLUMNS($AS$2:BM24),Dictionary!$A$4:$A$93,0),1,1,2),0)),Dictionary!$AD$3:$AE$3,0)),"")</f>
        <v>D</v>
      </c>
      <c r="BN25" s="61" t="str">
        <f ca="1">IFERROR(INDEX(OFFSET(Dictionary!$AC$3,MATCH(COLUMNS($AS$2:BN24),Dictionary!$AC$4:$AC$93,0),1,1,2),1,MATCH(INDEX(Dictionary!$B$3:$C$3,1,MATCH(Form_Responses[[#This Row],[22]],OFFSET(Dictionary!$A$3,MATCH(COLUMNS($AS$2:BN24),Dictionary!$A$4:$A$93,0),1,1,2),0)),Dictionary!$AD$3:$AE$3,0)),"")</f>
        <v>C</v>
      </c>
      <c r="BO25" s="61" t="str">
        <f ca="1">IFERROR(INDEX(OFFSET(Dictionary!$AC$3,MATCH(COLUMNS($AS$2:BO24),Dictionary!$AC$4:$AC$93,0),1,1,2),1,MATCH(INDEX(Dictionary!$B$3:$C$3,1,MATCH(Form_Responses[[#This Row],[23]],OFFSET(Dictionary!$A$3,MATCH(COLUMNS($AS$2:BO24),Dictionary!$A$4:$A$93,0),1,1,2),0)),Dictionary!$AD$3:$AE$3,0)),"")</f>
        <v>E</v>
      </c>
      <c r="BP25" s="61" t="str">
        <f ca="1">IFERROR(INDEX(OFFSET(Dictionary!$AC$3,MATCH(COLUMNS($AS$2:BP24),Dictionary!$AC$4:$AC$93,0),1,1,2),1,MATCH(INDEX(Dictionary!$B$3:$C$3,1,MATCH(Form_Responses[[#This Row],[24]],OFFSET(Dictionary!$A$3,MATCH(COLUMNS($AS$2:BP24),Dictionary!$A$4:$A$93,0),1,1,2),0)),Dictionary!$AD$3:$AE$3,0)),"")</f>
        <v>X</v>
      </c>
      <c r="BQ25" s="61" t="str">
        <f ca="1">IFERROR(INDEX(OFFSET(Dictionary!$AC$3,MATCH(COLUMNS($AS$2:BQ24),Dictionary!$AC$4:$AC$93,0),1,1,2),1,MATCH(INDEX(Dictionary!$B$3:$C$3,1,MATCH(Form_Responses[[#This Row],[25]],OFFSET(Dictionary!$A$3,MATCH(COLUMNS($AS$2:BQ24),Dictionary!$A$4:$A$93,0),1,1,2),0)),Dictionary!$AD$3:$AE$3,0)),"")</f>
        <v>A</v>
      </c>
      <c r="BR25" s="61" t="str">
        <f ca="1">IFERROR(INDEX(OFFSET(Dictionary!$AC$3,MATCH(COLUMNS($AS$2:BR24),Dictionary!$AC$4:$AC$93,0),1,1,2),1,MATCH(INDEX(Dictionary!$B$3:$C$3,1,MATCH(Form_Responses[[#This Row],[26]],OFFSET(Dictionary!$A$3,MATCH(COLUMNS($AS$2:BR24),Dictionary!$A$4:$A$93,0),1,1,2),0)),Dictionary!$AD$3:$AE$3,0)),"")</f>
        <v>P</v>
      </c>
      <c r="BS25" s="61" t="str">
        <f ca="1">IFERROR(INDEX(OFFSET(Dictionary!$AC$3,MATCH(COLUMNS($AS$2:BS24),Dictionary!$AC$4:$AC$93,0),1,1,2),1,MATCH(INDEX(Dictionary!$B$3:$C$3,1,MATCH(Form_Responses[[#This Row],[27]],OFFSET(Dictionary!$A$3,MATCH(COLUMNS($AS$2:BS24),Dictionary!$A$4:$A$93,0),1,1,2),0)),Dictionary!$AD$3:$AE$3,0)),"")</f>
        <v>Z</v>
      </c>
      <c r="BT25" s="61" t="str">
        <f ca="1">IFERROR(INDEX(OFFSET(Dictionary!$AC$3,MATCH(COLUMNS($AS$2:BT24),Dictionary!$AC$4:$AC$93,0),1,1,2),1,MATCH(INDEX(Dictionary!$B$3:$C$3,1,MATCH(Form_Responses[[#This Row],[28]],OFFSET(Dictionary!$A$3,MATCH(COLUMNS($AS$2:BT24),Dictionary!$A$4:$A$93,0),1,1,2),0)),Dictionary!$AD$3:$AE$3,0)),"")</f>
        <v>B</v>
      </c>
      <c r="BU25" s="61" t="str">
        <f ca="1">IFERROR(INDEX(OFFSET(Dictionary!$AC$3,MATCH(COLUMNS($AS$2:BU24),Dictionary!$AC$4:$AC$93,0),1,1,2),1,MATCH(INDEX(Dictionary!$B$3:$C$3,1,MATCH(Form_Responses[[#This Row],[29]],OFFSET(Dictionary!$A$3,MATCH(COLUMNS($AS$2:BU24),Dictionary!$A$4:$A$93,0),1,1,2),0)),Dictionary!$AD$3:$AE$3,0)),"")</f>
        <v>O</v>
      </c>
      <c r="BV25" s="61" t="str">
        <f ca="1">IFERROR(INDEX(OFFSET(Dictionary!$AC$3,MATCH(COLUMNS($AS$2:BV24),Dictionary!$AC$4:$AC$93,0),1,1,2),1,MATCH(INDEX(Dictionary!$B$3:$C$3,1,MATCH(Form_Responses[[#This Row],[30]],OFFSET(Dictionary!$A$3,MATCH(COLUMNS($AS$2:BV24),Dictionary!$A$4:$A$93,0),1,1,2),0)),Dictionary!$AD$3:$AE$3,0)),"")</f>
        <v>W</v>
      </c>
      <c r="BW25" s="61" t="str">
        <f ca="1">IFERROR(INDEX(OFFSET(Dictionary!$AC$3,MATCH(COLUMNS($AS$2:BW24),Dictionary!$AC$4:$AC$93,0),1,1,2),1,MATCH(INDEX(Dictionary!$B$3:$C$3,1,MATCH(Form_Responses[[#This Row],[31]],OFFSET(Dictionary!$A$3,MATCH(COLUMNS($AS$2:BW24),Dictionary!$A$4:$A$93,0),1,1,2),0)),Dictionary!$AD$3:$AE$3,0)),"")</f>
        <v>R</v>
      </c>
      <c r="BX25" s="61" t="str">
        <f ca="1">IFERROR(INDEX(OFFSET(Dictionary!$AC$3,MATCH(COLUMNS($AS$2:BX24),Dictionary!$AC$4:$AC$93,0),1,1,2),1,MATCH(INDEX(Dictionary!$B$3:$C$3,1,MATCH(Form_Responses[[#This Row],[32]],OFFSET(Dictionary!$A$3,MATCH(COLUMNS($AS$2:BX24),Dictionary!$A$4:$A$93,0),1,1,2),0)),Dictionary!$AD$3:$AE$3,0)),"")</f>
        <v>D</v>
      </c>
      <c r="BY25" s="61" t="str">
        <f ca="1">IFERROR(INDEX(OFFSET(Dictionary!$AC$3,MATCH(COLUMNS($AS$2:BY24),Dictionary!$AC$4:$AC$93,0),1,1,2),1,MATCH(INDEX(Dictionary!$B$3:$C$3,1,MATCH(Form_Responses[[#This Row],[33]],OFFSET(Dictionary!$A$3,MATCH(COLUMNS($AS$2:BY24),Dictionary!$A$4:$A$93,0),1,1,2),0)),Dictionary!$AD$3:$AE$3,0)),"")</f>
        <v>C</v>
      </c>
      <c r="BZ25" s="61" t="str">
        <f ca="1">IFERROR(INDEX(OFFSET(Dictionary!$AC$3,MATCH(COLUMNS($AS$2:BZ24),Dictionary!$AC$4:$AC$93,0),1,1,2),1,MATCH(INDEX(Dictionary!$B$3:$C$3,1,MATCH(Form_Responses[[#This Row],[34]],OFFSET(Dictionary!$A$3,MATCH(COLUMNS($AS$2:BZ24),Dictionary!$A$4:$A$93,0),1,1,2),0)),Dictionary!$AD$3:$AE$3,0)),"")</f>
        <v>T</v>
      </c>
      <c r="CA25" s="61" t="str">
        <f ca="1">IFERROR(INDEX(OFFSET(Dictionary!$AC$3,MATCH(COLUMNS($AS$2:CA24),Dictionary!$AC$4:$AC$93,0),1,1,2),1,MATCH(INDEX(Dictionary!$B$3:$C$3,1,MATCH(Form_Responses[[#This Row],[35]],OFFSET(Dictionary!$A$3,MATCH(COLUMNS($AS$2:CA24),Dictionary!$A$4:$A$93,0),1,1,2),0)),Dictionary!$AD$3:$AE$3,0)),"")</f>
        <v>B</v>
      </c>
      <c r="CB25" s="61" t="str">
        <f ca="1">IFERROR(INDEX(OFFSET(Dictionary!$AC$3,MATCH(COLUMNS($AS$2:CB24),Dictionary!$AC$4:$AC$93,0),1,1,2),1,MATCH(INDEX(Dictionary!$B$3:$C$3,1,MATCH(Form_Responses[[#This Row],[36]],OFFSET(Dictionary!$A$3,MATCH(COLUMNS($AS$2:CB24),Dictionary!$A$4:$A$93,0),1,1,2),0)),Dictionary!$AD$3:$AE$3,0)),"")</f>
        <v>A</v>
      </c>
      <c r="CC25" s="61" t="str">
        <f ca="1">IFERROR(INDEX(OFFSET(Dictionary!$AC$3,MATCH(COLUMNS($AS$2:CC24),Dictionary!$AC$4:$AC$93,0),1,1,2),1,MATCH(INDEX(Dictionary!$B$3:$C$3,1,MATCH(Form_Responses[[#This Row],[37]],OFFSET(Dictionary!$A$3,MATCH(COLUMNS($AS$2:CC24),Dictionary!$A$4:$A$93,0),1,1,2),0)),Dictionary!$AD$3:$AE$3,0)),"")</f>
        <v>P</v>
      </c>
      <c r="CD25" s="61" t="str">
        <f ca="1">IFERROR(INDEX(OFFSET(Dictionary!$AC$3,MATCH(COLUMNS($AS$2:CD24),Dictionary!$AC$4:$AC$93,0),1,1,2),1,MATCH(INDEX(Dictionary!$B$3:$C$3,1,MATCH(Form_Responses[[#This Row],[38]],OFFSET(Dictionary!$A$3,MATCH(COLUMNS($AS$2:CD24),Dictionary!$A$4:$A$93,0),1,1,2),0)),Dictionary!$AD$3:$AE$3,0)),"")</f>
        <v>X</v>
      </c>
      <c r="CE25" s="61" t="str">
        <f ca="1">IFERROR(INDEX(OFFSET(Dictionary!$AC$3,MATCH(COLUMNS($AS$2:CE24),Dictionary!$AC$4:$AC$93,0),1,1,2),1,MATCH(INDEX(Dictionary!$B$3:$C$3,1,MATCH(Form_Responses[[#This Row],[39]],OFFSET(Dictionary!$A$3,MATCH(COLUMNS($AS$2:CE24),Dictionary!$A$4:$A$93,0),1,1,2),0)),Dictionary!$AD$3:$AE$3,0)),"")</f>
        <v>F</v>
      </c>
      <c r="CF25" s="61" t="str">
        <f ca="1">IFERROR(INDEX(OFFSET(Dictionary!$AC$3,MATCH(COLUMNS($AS$2:CF24),Dictionary!$AC$4:$AC$93,0),1,1,2),1,MATCH(INDEX(Dictionary!$B$3:$C$3,1,MATCH(Form_Responses[[#This Row],[40]],OFFSET(Dictionary!$A$3,MATCH(COLUMNS($AS$2:CF24),Dictionary!$A$4:$A$93,0),1,1,2),0)),Dictionary!$AD$3:$AE$3,0)),"")</f>
        <v>W</v>
      </c>
      <c r="CG25" s="61" t="str">
        <f ca="1">IFERROR(INDEX(OFFSET(Dictionary!$AC$3,MATCH(COLUMNS($AS$2:CG24),Dictionary!$AC$4:$AC$93,0),1,1,2),1,MATCH(INDEX(Dictionary!$B$3:$C$3,1,MATCH(Form_Responses[[#This Row],[41]],OFFSET(Dictionary!$A$3,MATCH(COLUMNS($AS$2:CG24),Dictionary!$A$4:$A$93,0),1,1,2),0)),Dictionary!$AD$3:$AE$3,0)),"")</f>
        <v>G</v>
      </c>
      <c r="CH25" s="61" t="str">
        <f ca="1">IFERROR(INDEX(OFFSET(Dictionary!$AC$3,MATCH(COLUMNS($AS$2:CH24),Dictionary!$AC$4:$AC$93,0),1,1,2),1,MATCH(INDEX(Dictionary!$B$3:$C$3,1,MATCH(Form_Responses[[#This Row],[42]],OFFSET(Dictionary!$A$3,MATCH(COLUMNS($AS$2:CH24),Dictionary!$A$4:$A$93,0),1,1,2),0)),Dictionary!$AD$3:$AE$3,0)),"")</f>
        <v>R</v>
      </c>
      <c r="CI25" s="61" t="str">
        <f ca="1">IFERROR(INDEX(OFFSET(Dictionary!$AC$3,MATCH(COLUMNS($AS$2:CI24),Dictionary!$AC$4:$AC$93,0),1,1,2),1,MATCH(INDEX(Dictionary!$B$3:$C$3,1,MATCH(Form_Responses[[#This Row],[43]],OFFSET(Dictionary!$A$3,MATCH(COLUMNS($AS$2:CI24),Dictionary!$A$4:$A$93,0),1,1,2),0)),Dictionary!$AD$3:$AE$3,0)),"")</f>
        <v>D</v>
      </c>
      <c r="CJ25" s="61" t="str">
        <f ca="1">IFERROR(INDEX(OFFSET(Dictionary!$AC$3,MATCH(COLUMNS($AS$2:CJ24),Dictionary!$AC$4:$AC$93,0),1,1,2),1,MATCH(INDEX(Dictionary!$B$3:$C$3,1,MATCH(Form_Responses[[#This Row],[44]],OFFSET(Dictionary!$A$3,MATCH(COLUMNS($AS$2:CJ24),Dictionary!$A$4:$A$93,0),1,1,2),0)),Dictionary!$AD$3:$AE$3,0)),"")</f>
        <v>C</v>
      </c>
      <c r="CK25" s="61" t="str">
        <f ca="1">IFERROR(INDEX(OFFSET(Dictionary!$AC$3,MATCH(COLUMNS($AS$2:CK24),Dictionary!$AC$4:$AC$93,0),1,1,2),1,MATCH(INDEX(Dictionary!$B$3:$C$3,1,MATCH(Form_Responses[[#This Row],[45]],OFFSET(Dictionary!$A$3,MATCH(COLUMNS($AS$2:CK24),Dictionary!$A$4:$A$93,0),1,1,2),0)),Dictionary!$AD$3:$AE$3,0)),"")</f>
        <v>V</v>
      </c>
      <c r="CL25" s="61" t="str">
        <f ca="1">IFERROR(INDEX(OFFSET(Dictionary!$AC$3,MATCH(COLUMNS($AS$2:CL24),Dictionary!$AC$4:$AC$93,0),1,1,2),1,MATCH(INDEX(Dictionary!$B$3:$C$3,1,MATCH(Form_Responses[[#This Row],[46]],OFFSET(Dictionary!$A$3,MATCH(COLUMNS($AS$2:CL24),Dictionary!$A$4:$A$93,0),1,1,2),0)),Dictionary!$AD$3:$AE$3,0)),"")</f>
        <v>N</v>
      </c>
      <c r="CM25" s="61" t="str">
        <f ca="1">IFERROR(INDEX(OFFSET(Dictionary!$AC$3,MATCH(COLUMNS($AS$2:CM24),Dictionary!$AC$4:$AC$93,0),1,1,2),1,MATCH(INDEX(Dictionary!$B$3:$C$3,1,MATCH(Form_Responses[[#This Row],[47]],OFFSET(Dictionary!$A$3,MATCH(COLUMNS($AS$2:CM24),Dictionary!$A$4:$A$93,0),1,1,2),0)),Dictionary!$AD$3:$AE$3,0)),"")</f>
        <v>Z</v>
      </c>
      <c r="CN25" s="61" t="str">
        <f ca="1">IFERROR(INDEX(OFFSET(Dictionary!$AC$3,MATCH(COLUMNS($AS$2:CN24),Dictionary!$AC$4:$AC$93,0),1,1,2),1,MATCH(INDEX(Dictionary!$B$3:$C$3,1,MATCH(Form_Responses[[#This Row],[48]],OFFSET(Dictionary!$A$3,MATCH(COLUMNS($AS$2:CN24),Dictionary!$A$4:$A$93,0),1,1,2),0)),Dictionary!$AD$3:$AE$3,0)),"")</f>
        <v>P</v>
      </c>
      <c r="CO25" s="61" t="str">
        <f ca="1">IFERROR(INDEX(OFFSET(Dictionary!$AC$3,MATCH(COLUMNS($AS$2:CO24),Dictionary!$AC$4:$AC$93,0),1,1,2),1,MATCH(INDEX(Dictionary!$B$3:$C$3,1,MATCH(Form_Responses[[#This Row],[49]],OFFSET(Dictionary!$A$3,MATCH(COLUMNS($AS$2:CO24),Dictionary!$A$4:$A$93,0),1,1,2),0)),Dictionary!$AD$3:$AE$3,0)),"")</f>
        <v>F</v>
      </c>
      <c r="CP25" s="61" t="str">
        <f ca="1">IFERROR(INDEX(OFFSET(Dictionary!$AC$3,MATCH(COLUMNS($AS$2:CP24),Dictionary!$AC$4:$AC$93,0),1,1,2),1,MATCH(INDEX(Dictionary!$B$3:$C$3,1,MATCH(Form_Responses[[#This Row],[50]],OFFSET(Dictionary!$A$3,MATCH(COLUMNS($AS$2:CP24),Dictionary!$A$4:$A$93,0),1,1,2),0)),Dictionary!$AD$3:$AE$3,0)),"")</f>
        <v>W</v>
      </c>
      <c r="CQ25" s="61" t="str">
        <f ca="1">IFERROR(INDEX(OFFSET(Dictionary!$AC$3,MATCH(COLUMNS($AS$2:CQ24),Dictionary!$AC$4:$AC$93,0),1,1,2),1,MATCH(INDEX(Dictionary!$B$3:$C$3,1,MATCH(Form_Responses[[#This Row],[51]],OFFSET(Dictionary!$A$3,MATCH(COLUMNS($AS$2:CQ24),Dictionary!$A$4:$A$93,0),1,1,2),0)),Dictionary!$AD$3:$AE$3,0)),"")</f>
        <v>G</v>
      </c>
      <c r="CR25" s="61" t="str">
        <f ca="1">IFERROR(INDEX(OFFSET(Dictionary!$AC$3,MATCH(COLUMNS($AS$2:CR24),Dictionary!$AC$4:$AC$93,0),1,1,2),1,MATCH(INDEX(Dictionary!$B$3:$C$3,1,MATCH(Form_Responses[[#This Row],[52]],OFFSET(Dictionary!$A$3,MATCH(COLUMNS($AS$2:CR24),Dictionary!$A$4:$A$93,0),1,1,2),0)),Dictionary!$AD$3:$AE$3,0)),"")</f>
        <v>L</v>
      </c>
      <c r="CS25" s="61" t="str">
        <f ca="1">IFERROR(INDEX(OFFSET(Dictionary!$AC$3,MATCH(COLUMNS($AS$2:CS24),Dictionary!$AC$4:$AC$93,0),1,1,2),1,MATCH(INDEX(Dictionary!$B$3:$C$3,1,MATCH(Form_Responses[[#This Row],[53]],OFFSET(Dictionary!$A$3,MATCH(COLUMNS($AS$2:CS24),Dictionary!$A$4:$A$93,0),1,1,2),0)),Dictionary!$AD$3:$AE$3,0)),"")</f>
        <v>R</v>
      </c>
      <c r="CT25" s="61" t="str">
        <f ca="1">IFERROR(INDEX(OFFSET(Dictionary!$AC$3,MATCH(COLUMNS($AS$2:CT24),Dictionary!$AC$4:$AC$93,0),1,1,2),1,MATCH(INDEX(Dictionary!$B$3:$C$3,1,MATCH(Form_Responses[[#This Row],[54]],OFFSET(Dictionary!$A$3,MATCH(COLUMNS($AS$2:CT24),Dictionary!$A$4:$A$93,0),1,1,2),0)),Dictionary!$AD$3:$AE$3,0)),"")</f>
        <v>D</v>
      </c>
      <c r="CU25" s="61" t="str">
        <f ca="1">IFERROR(INDEX(OFFSET(Dictionary!$AC$3,MATCH(COLUMNS($AS$2:CU24),Dictionary!$AC$4:$AC$93,0),1,1,2),1,MATCH(INDEX(Dictionary!$B$3:$C$3,1,MATCH(Form_Responses[[#This Row],[55]],OFFSET(Dictionary!$A$3,MATCH(COLUMNS($AS$2:CU24),Dictionary!$A$4:$A$93,0),1,1,2),0)),Dictionary!$AD$3:$AE$3,0)),"")</f>
        <v>V</v>
      </c>
      <c r="CV25" s="61" t="str">
        <f ca="1">IFERROR(INDEX(OFFSET(Dictionary!$AC$3,MATCH(COLUMNS($AS$2:CV24),Dictionary!$AC$4:$AC$93,0),1,1,2),1,MATCH(INDEX(Dictionary!$B$3:$C$3,1,MATCH(Form_Responses[[#This Row],[56]],OFFSET(Dictionary!$A$3,MATCH(COLUMNS($AS$2:CV24),Dictionary!$A$4:$A$93,0),1,1,2),0)),Dictionary!$AD$3:$AE$3,0)),"")</f>
        <v>S</v>
      </c>
      <c r="CW25" s="61" t="str">
        <f ca="1">IFERROR(INDEX(OFFSET(Dictionary!$AC$3,MATCH(COLUMNS($AS$2:CW24),Dictionary!$AC$4:$AC$93,0),1,1,2),1,MATCH(INDEX(Dictionary!$B$3:$C$3,1,MATCH(Form_Responses[[#This Row],[57]],OFFSET(Dictionary!$A$3,MATCH(COLUMNS($AS$2:CW24),Dictionary!$A$4:$A$93,0),1,1,2),0)),Dictionary!$AD$3:$AE$3,0)),"")</f>
        <v>N</v>
      </c>
      <c r="CX25" s="61" t="str">
        <f ca="1">IFERROR(INDEX(OFFSET(Dictionary!$AC$3,MATCH(COLUMNS($AS$2:CX24),Dictionary!$AC$4:$AC$93,0),1,1,2),1,MATCH(INDEX(Dictionary!$B$3:$C$3,1,MATCH(Form_Responses[[#This Row],[58]],OFFSET(Dictionary!$A$3,MATCH(COLUMNS($AS$2:CX24),Dictionary!$A$4:$A$93,0),1,1,2),0)),Dictionary!$AD$3:$AE$3,0)),"")</f>
        <v>A</v>
      </c>
      <c r="CY25" s="61" t="str">
        <f ca="1">IFERROR(INDEX(OFFSET(Dictionary!$AC$3,MATCH(COLUMNS($AS$2:CY24),Dictionary!$AC$4:$AC$93,0),1,1,2),1,MATCH(INDEX(Dictionary!$B$3:$C$3,1,MATCH(Form_Responses[[#This Row],[59]],OFFSET(Dictionary!$A$3,MATCH(COLUMNS($AS$2:CY24),Dictionary!$A$4:$A$93,0),1,1,2),0)),Dictionary!$AD$3:$AE$3,0)),"")</f>
        <v>P</v>
      </c>
      <c r="CZ25" s="61" t="str">
        <f ca="1">IFERROR(INDEX(OFFSET(Dictionary!$AC$3,MATCH(COLUMNS($AS$2:CZ24),Dictionary!$AC$4:$AC$93,0),1,1,2),1,MATCH(INDEX(Dictionary!$B$3:$C$3,1,MATCH(Form_Responses[[#This Row],[60]],OFFSET(Dictionary!$A$3,MATCH(COLUMNS($AS$2:CZ24),Dictionary!$A$4:$A$93,0),1,1,2),0)),Dictionary!$AD$3:$AE$3,0)),"")</f>
        <v>X</v>
      </c>
      <c r="DA25" s="61" t="str">
        <f ca="1">IFERROR(INDEX(OFFSET(Dictionary!$AC$3,MATCH(COLUMNS($AS$2:DA24),Dictionary!$AC$4:$AC$93,0),1,1,2),1,MATCH(INDEX(Dictionary!$B$3:$C$3,1,MATCH(Form_Responses[[#This Row],[61]],OFFSET(Dictionary!$A$3,MATCH(COLUMNS($AS$2:DA24),Dictionary!$A$4:$A$93,0),1,1,2),0)),Dictionary!$AD$3:$AE$3,0)),"")</f>
        <v>G</v>
      </c>
      <c r="DB25" s="61" t="str">
        <f ca="1">IFERROR(INDEX(OFFSET(Dictionary!$AC$3,MATCH(COLUMNS($AS$2:DB24),Dictionary!$AC$4:$AC$93,0),1,1,2),1,MATCH(INDEX(Dictionary!$B$3:$C$3,1,MATCH(Form_Responses[[#This Row],[62]],OFFSET(Dictionary!$A$3,MATCH(COLUMNS($AS$2:DB24),Dictionary!$A$4:$A$93,0),1,1,2),0)),Dictionary!$AD$3:$AE$3,0)),"")</f>
        <v>L</v>
      </c>
      <c r="DC25" s="61" t="str">
        <f ca="1">IFERROR(INDEX(OFFSET(Dictionary!$AC$3,MATCH(COLUMNS($AS$2:DC24),Dictionary!$AC$4:$AC$93,0),1,1,2),1,MATCH(INDEX(Dictionary!$B$3:$C$3,1,MATCH(Form_Responses[[#This Row],[63]],OFFSET(Dictionary!$A$3,MATCH(COLUMNS($AS$2:DC24),Dictionary!$A$4:$A$93,0),1,1,2),0)),Dictionary!$AD$3:$AE$3,0)),"")</f>
        <v>I</v>
      </c>
      <c r="DD25" s="61" t="str">
        <f ca="1">IFERROR(INDEX(OFFSET(Dictionary!$AC$3,MATCH(COLUMNS($AS$2:DD24),Dictionary!$AC$4:$AC$93,0),1,1,2),1,MATCH(INDEX(Dictionary!$B$3:$C$3,1,MATCH(Form_Responses[[#This Row],[64]],OFFSET(Dictionary!$A$3,MATCH(COLUMNS($AS$2:DD24),Dictionary!$A$4:$A$93,0),1,1,2),0)),Dictionary!$AD$3:$AE$3,0)),"")</f>
        <v>R</v>
      </c>
      <c r="DE25" s="61" t="str">
        <f ca="1">IFERROR(INDEX(OFFSET(Dictionary!$AC$3,MATCH(COLUMNS($AS$2:DE24),Dictionary!$AC$4:$AC$93,0),1,1,2),1,MATCH(INDEX(Dictionary!$B$3:$C$3,1,MATCH(Form_Responses[[#This Row],[65]],OFFSET(Dictionary!$A$3,MATCH(COLUMNS($AS$2:DE24),Dictionary!$A$4:$A$93,0),1,1,2),0)),Dictionary!$AD$3:$AE$3,0)),"")</f>
        <v>D</v>
      </c>
      <c r="DF25" s="61" t="str">
        <f ca="1">IFERROR(INDEX(OFFSET(Dictionary!$AC$3,MATCH(COLUMNS($AS$2:DF24),Dictionary!$AC$4:$AC$93,0),1,1,2),1,MATCH(INDEX(Dictionary!$B$3:$C$3,1,MATCH(Form_Responses[[#This Row],[66]],OFFSET(Dictionary!$A$3,MATCH(COLUMNS($AS$2:DF24),Dictionary!$A$4:$A$93,0),1,1,2),0)),Dictionary!$AD$3:$AE$3,0)),"")</f>
        <v>C</v>
      </c>
      <c r="DG25" s="61" t="str">
        <f ca="1">IFERROR(INDEX(OFFSET(Dictionary!$AC$3,MATCH(COLUMNS($AS$2:DG24),Dictionary!$AC$4:$AC$93,0),1,1,2),1,MATCH(INDEX(Dictionary!$B$3:$C$3,1,MATCH(Form_Responses[[#This Row],[67]],OFFSET(Dictionary!$A$3,MATCH(COLUMNS($AS$2:DG24),Dictionary!$A$4:$A$93,0),1,1,2),0)),Dictionary!$AD$3:$AE$3,0)),"")</f>
        <v>R</v>
      </c>
      <c r="DH25" s="61" t="str">
        <f ca="1">IFERROR(INDEX(OFFSET(Dictionary!$AC$3,MATCH(COLUMNS($AS$2:DH24),Dictionary!$AC$4:$AC$93,0),1,1,2),1,MATCH(INDEX(Dictionary!$B$3:$C$3,1,MATCH(Form_Responses[[#This Row],[68]],OFFSET(Dictionary!$A$3,MATCH(COLUMNS($AS$2:DH24),Dictionary!$A$4:$A$93,0),1,1,2),0)),Dictionary!$AD$3:$AE$3,0)),"")</f>
        <v>N</v>
      </c>
      <c r="DI25" s="61" t="str">
        <f ca="1">IFERROR(INDEX(OFFSET(Dictionary!$AC$3,MATCH(COLUMNS($AS$2:DI24),Dictionary!$AC$4:$AC$93,0),1,1,2),1,MATCH(INDEX(Dictionary!$B$3:$C$3,1,MATCH(Form_Responses[[#This Row],[69]],OFFSET(Dictionary!$A$3,MATCH(COLUMNS($AS$2:DI24),Dictionary!$A$4:$A$93,0),1,1,2),0)),Dictionary!$AD$3:$AE$3,0)),"")</f>
        <v>F</v>
      </c>
      <c r="DJ25" s="61" t="str">
        <f ca="1">IFERROR(INDEX(OFFSET(Dictionary!$AC$3,MATCH(COLUMNS($AS$2:DJ24),Dictionary!$AC$4:$AC$93,0),1,1,2),1,MATCH(INDEX(Dictionary!$B$3:$C$3,1,MATCH(Form_Responses[[#This Row],[70]],OFFSET(Dictionary!$A$3,MATCH(COLUMNS($AS$2:DJ24),Dictionary!$A$4:$A$93,0),1,1,2),0)),Dictionary!$AD$3:$AE$3,0)),"")</f>
        <v>P</v>
      </c>
      <c r="DK25" s="61" t="str">
        <f ca="1">IFERROR(INDEX(OFFSET(Dictionary!$AC$3,MATCH(COLUMNS($AS$2:DK24),Dictionary!$AC$4:$AC$93,0),1,1,2),1,MATCH(INDEX(Dictionary!$B$3:$C$3,1,MATCH(Form_Responses[[#This Row],[71]],OFFSET(Dictionary!$A$3,MATCH(COLUMNS($AS$2:DK24),Dictionary!$A$4:$A$93,0),1,1,2),0)),Dictionary!$AD$3:$AE$3,0)),"")</f>
        <v>G</v>
      </c>
      <c r="DL25" s="61" t="str">
        <f ca="1">IFERROR(INDEX(OFFSET(Dictionary!$AC$3,MATCH(COLUMNS($AS$2:DL24),Dictionary!$AC$4:$AC$93,0),1,1,2),1,MATCH(INDEX(Dictionary!$B$3:$C$3,1,MATCH(Form_Responses[[#This Row],[72]],OFFSET(Dictionary!$A$3,MATCH(COLUMNS($AS$2:DL24),Dictionary!$A$4:$A$93,0),1,1,2),0)),Dictionary!$AD$3:$AE$3,0)),"")</f>
        <v>L</v>
      </c>
      <c r="DM25" s="61" t="str">
        <f ca="1">IFERROR(INDEX(OFFSET(Dictionary!$AC$3,MATCH(COLUMNS($AS$2:DM24),Dictionary!$AC$4:$AC$93,0),1,1,2),1,MATCH(INDEX(Dictionary!$B$3:$C$3,1,MATCH(Form_Responses[[#This Row],[73]],OFFSET(Dictionary!$A$3,MATCH(COLUMNS($AS$2:DM24),Dictionary!$A$4:$A$93,0),1,1,2),0)),Dictionary!$AD$3:$AE$3,0)),"")</f>
        <v>I</v>
      </c>
      <c r="DN25" s="61" t="str">
        <f ca="1">IFERROR(INDEX(OFFSET(Dictionary!$AC$3,MATCH(COLUMNS($AS$2:DN24),Dictionary!$AC$4:$AC$93,0),1,1,2),1,MATCH(INDEX(Dictionary!$B$3:$C$3,1,MATCH(Form_Responses[[#This Row],[74]],OFFSET(Dictionary!$A$3,MATCH(COLUMNS($AS$2:DN24),Dictionary!$A$4:$A$93,0),1,1,2),0)),Dictionary!$AD$3:$AE$3,0)),"")</f>
        <v>S</v>
      </c>
      <c r="DO25" s="61" t="str">
        <f ca="1">IFERROR(INDEX(OFFSET(Dictionary!$AC$3,MATCH(COLUMNS($AS$2:DO24),Dictionary!$AC$4:$AC$93,0),1,1,2),1,MATCH(INDEX(Dictionary!$B$3:$C$3,1,MATCH(Form_Responses[[#This Row],[75]],OFFSET(Dictionary!$A$3,MATCH(COLUMNS($AS$2:DO24),Dictionary!$A$4:$A$93,0),1,1,2),0)),Dictionary!$AD$3:$AE$3,0)),"")</f>
        <v>R</v>
      </c>
      <c r="DP25" s="61" t="str">
        <f ca="1">IFERROR(INDEX(OFFSET(Dictionary!$AC$3,MATCH(COLUMNS($AS$2:DP24),Dictionary!$AC$4:$AC$93,0),1,1,2),1,MATCH(INDEX(Dictionary!$B$3:$C$3,1,MATCH(Form_Responses[[#This Row],[76]],OFFSET(Dictionary!$A$3,MATCH(COLUMNS($AS$2:DP24),Dictionary!$A$4:$A$93,0),1,1,2),0)),Dictionary!$AD$3:$AE$3,0)),"")</f>
        <v>D</v>
      </c>
      <c r="DQ25" s="61" t="str">
        <f ca="1">IFERROR(INDEX(OFFSET(Dictionary!$AC$3,MATCH(COLUMNS($AS$2:DQ24),Dictionary!$AC$4:$AC$93,0),1,1,2),1,MATCH(INDEX(Dictionary!$B$3:$C$3,1,MATCH(Form_Responses[[#This Row],[77]],OFFSET(Dictionary!$A$3,MATCH(COLUMNS($AS$2:DQ24),Dictionary!$A$4:$A$93,0),1,1,2),0)),Dictionary!$AD$3:$AE$3,0)),"")</f>
        <v>R</v>
      </c>
      <c r="DR25" s="61" t="str">
        <f ca="1">IFERROR(INDEX(OFFSET(Dictionary!$AC$3,MATCH(COLUMNS($AS$2:DR24),Dictionary!$AC$4:$AC$93,0),1,1,2),1,MATCH(INDEX(Dictionary!$B$3:$C$3,1,MATCH(Form_Responses[[#This Row],[78]],OFFSET(Dictionary!$A$3,MATCH(COLUMNS($AS$2:DR24),Dictionary!$A$4:$A$93,0),1,1,2),0)),Dictionary!$AD$3:$AE$3,0)),"")</f>
        <v>D</v>
      </c>
      <c r="DS25" s="61" t="str">
        <f ca="1">IFERROR(INDEX(OFFSET(Dictionary!$AC$3,MATCH(COLUMNS($AS$2:DS24),Dictionary!$AC$4:$AC$93,0),1,1,2),1,MATCH(INDEX(Dictionary!$B$3:$C$3,1,MATCH(Form_Responses[[#This Row],[79]],OFFSET(Dictionary!$A$3,MATCH(COLUMNS($AS$2:DS24),Dictionary!$A$4:$A$93,0),1,1,2),0)),Dictionary!$AD$3:$AE$3,0)),"")</f>
        <v>N</v>
      </c>
      <c r="DT25" s="61" t="str">
        <f ca="1">IFERROR(INDEX(OFFSET(Dictionary!$AC$3,MATCH(COLUMNS($AS$2:DT24),Dictionary!$AC$4:$AC$93,0),1,1,2),1,MATCH(INDEX(Dictionary!$B$3:$C$3,1,MATCH(Form_Responses[[#This Row],[80]],OFFSET(Dictionary!$A$3,MATCH(COLUMNS($AS$2:DT24),Dictionary!$A$4:$A$93,0),1,1,2),0)),Dictionary!$AD$3:$AE$3,0)),"")</f>
        <v>W</v>
      </c>
      <c r="DU25" s="61" t="str">
        <f ca="1">IFERROR(INDEX(OFFSET(Dictionary!$AC$3,MATCH(COLUMNS($AS$2:DU24),Dictionary!$AC$4:$AC$93,0),1,1,2),1,MATCH(INDEX(Dictionary!$B$3:$C$3,1,MATCH(Form_Responses[[#This Row],[81]],OFFSET(Dictionary!$A$3,MATCH(COLUMNS($AS$2:DU24),Dictionary!$A$4:$A$93,0),1,1,2),0)),Dictionary!$AD$3:$AE$3,0)),"")</f>
        <v>L</v>
      </c>
      <c r="DV25" s="61" t="str">
        <f ca="1">IFERROR(INDEX(OFFSET(Dictionary!$AC$3,MATCH(COLUMNS($AS$2:DV24),Dictionary!$AC$4:$AC$93,0),1,1,2),1,MATCH(INDEX(Dictionary!$B$3:$C$3,1,MATCH(Form_Responses[[#This Row],[82]],OFFSET(Dictionary!$A$3,MATCH(COLUMNS($AS$2:DV24),Dictionary!$A$4:$A$93,0),1,1,2),0)),Dictionary!$AD$3:$AE$3,0)),"")</f>
        <v>L</v>
      </c>
      <c r="DW25" s="61" t="str">
        <f ca="1">IFERROR(INDEX(OFFSET(Dictionary!$AC$3,MATCH(COLUMNS($AS$2:DW24),Dictionary!$AC$4:$AC$93,0),1,1,2),1,MATCH(INDEX(Dictionary!$B$3:$C$3,1,MATCH(Form_Responses[[#This Row],[83]],OFFSET(Dictionary!$A$3,MATCH(COLUMNS($AS$2:DW24),Dictionary!$A$4:$A$93,0),1,1,2),0)),Dictionary!$AD$3:$AE$3,0)),"")</f>
        <v>I</v>
      </c>
      <c r="DX25" s="61" t="str">
        <f ca="1">IFERROR(INDEX(OFFSET(Dictionary!$AC$3,MATCH(COLUMNS($AS$2:DX24),Dictionary!$AC$4:$AC$93,0),1,1,2),1,MATCH(INDEX(Dictionary!$B$3:$C$3,1,MATCH(Form_Responses[[#This Row],[84]],OFFSET(Dictionary!$A$3,MATCH(COLUMNS($AS$2:DX24),Dictionary!$A$4:$A$93,0),1,1,2),0)),Dictionary!$AD$3:$AE$3,0)),"")</f>
        <v>V</v>
      </c>
      <c r="DY25" s="61" t="str">
        <f ca="1">IFERROR(INDEX(OFFSET(Dictionary!$AC$3,MATCH(COLUMNS($AS$2:DY24),Dictionary!$AC$4:$AC$93,0),1,1,2),1,MATCH(INDEX(Dictionary!$B$3:$C$3,1,MATCH(Form_Responses[[#This Row],[85]],OFFSET(Dictionary!$A$3,MATCH(COLUMNS($AS$2:DY24),Dictionary!$A$4:$A$93,0),1,1,2),0)),Dictionary!$AD$3:$AE$3,0)),"")</f>
        <v>S</v>
      </c>
      <c r="DZ25" s="61" t="str">
        <f ca="1">IFERROR(INDEX(OFFSET(Dictionary!$AC$3,MATCH(COLUMNS($AS$2:DZ24),Dictionary!$AC$4:$AC$93,0),1,1,2),1,MATCH(INDEX(Dictionary!$B$3:$C$3,1,MATCH(Form_Responses[[#This Row],[86]],OFFSET(Dictionary!$A$3,MATCH(COLUMNS($AS$2:DZ24),Dictionary!$A$4:$A$93,0),1,1,2),0)),Dictionary!$AD$3:$AE$3,0)),"")</f>
        <v>R</v>
      </c>
      <c r="EA25" s="61" t="str">
        <f ca="1">IFERROR(INDEX(OFFSET(Dictionary!$AC$3,MATCH(COLUMNS($AS$2:EA24),Dictionary!$AC$4:$AC$93,0),1,1,2),1,MATCH(INDEX(Dictionary!$B$3:$C$3,1,MATCH(Form_Responses[[#This Row],[87]],OFFSET(Dictionary!$A$3,MATCH(COLUMNS($AS$2:EA24),Dictionary!$A$4:$A$93,0),1,1,2),0)),Dictionary!$AD$3:$AE$3,0)),"")</f>
        <v>D</v>
      </c>
      <c r="EB25" s="61" t="str">
        <f ca="1">IFERROR(INDEX(OFFSET(Dictionary!$AC$3,MATCH(COLUMNS($AS$2:EB24),Dictionary!$AC$4:$AC$93,0),1,1,2),1,MATCH(INDEX(Dictionary!$B$3:$C$3,1,MATCH(Form_Responses[[#This Row],[88]],OFFSET(Dictionary!$A$3,MATCH(COLUMNS($AS$2:EB24),Dictionary!$A$4:$A$93,0),1,1,2),0)),Dictionary!$AD$3:$AE$3,0)),"")</f>
        <v>D</v>
      </c>
      <c r="EC25" s="61" t="str">
        <f ca="1">IFERROR(INDEX(OFFSET(Dictionary!$AC$3,MATCH(COLUMNS($AS$2:EC24),Dictionary!$AC$4:$AC$93,0),1,1,2),1,MATCH(INDEX(Dictionary!$B$3:$C$3,1,MATCH(Form_Responses[[#This Row],[89]],OFFSET(Dictionary!$A$3,MATCH(COLUMNS($AS$2:EC24),Dictionary!$A$4:$A$93,0),1,1,2),0)),Dictionary!$AD$3:$AE$3,0)),"")</f>
        <v>C</v>
      </c>
      <c r="ED25" s="61" t="str">
        <f ca="1">IFERROR(INDEX(OFFSET(Dictionary!$AC$3,MATCH(COLUMNS($AS$2:ED24),Dictionary!$AC$4:$AC$93,0),1,1,2),1,MATCH(INDEX(Dictionary!$B$3:$C$3,1,MATCH(Form_Responses[[#This Row],[90]],OFFSET(Dictionary!$A$3,MATCH(COLUMNS($AS$2:ED24),Dictionary!$A$4:$A$93,0),1,1,2),0)),Dictionary!$AD$3:$AE$3,0)),"")</f>
        <v>N</v>
      </c>
    </row>
    <row r="26" spans="1:134" ht="240" x14ac:dyDescent="0.25">
      <c r="A26" s="164">
        <v>24</v>
      </c>
      <c r="B26" s="61" t="s">
        <v>923</v>
      </c>
      <c r="C26" s="61" t="s">
        <v>918</v>
      </c>
      <c r="D26" s="59" t="s">
        <v>793</v>
      </c>
      <c r="E26" s="59" cm="1">
        <f t="array" aca="1" ref="E26" ca="1">COUNTIF(OFFSET($AS$2,MATCH(Data_Base_Response[[#This Row],[Nama]:[Nama]],Data_Base_Response[[Nama]:[Nama]],0),0,1,90),Data_Base_Response[[#Headers],[A]])</f>
        <v>4</v>
      </c>
      <c r="F26" s="59" cm="1">
        <f t="array" aca="1" ref="F26" ca="1">COUNTIF(OFFSET($AS$2,MATCH(Data_Base_Response[[#This Row],[Nama]:[Nama]],Data_Base_Response[[Nama]:[Nama]],0),0,1,90),Data_Base_Response[[#Headers],[N]])</f>
        <v>5</v>
      </c>
      <c r="G26" s="59" cm="1">
        <f t="array" aca="1" ref="G26" ca="1">COUNTIF(OFFSET($AS$2,MATCH(Data_Base_Response[[#This Row],[Nama]:[Nama]],Data_Base_Response[[Nama]:[Nama]],0),0,1,90),Data_Base_Response[[#Headers],[G]])</f>
        <v>7</v>
      </c>
      <c r="H26" s="59" cm="1">
        <f t="array" aca="1" ref="H26" ca="1">COUNTIF(OFFSET($AS$2,MATCH(Data_Base_Response[[#This Row],[Nama]:[Nama]],Data_Base_Response[[Nama]:[Nama]],0),0,1,90),Data_Base_Response[[#Headers],[C]])</f>
        <v>6</v>
      </c>
      <c r="I26" s="59" cm="1">
        <f t="array" aca="1" ref="I26" ca="1">COUNTIF(OFFSET($AS$2,MATCH(Data_Base_Response[[#This Row],[Nama]:[Nama]],Data_Base_Response[[Nama]:[Nama]],0),0,1,90),Data_Base_Response[[#Headers],[D]])</f>
        <v>7</v>
      </c>
      <c r="J26" s="59" cm="1">
        <f t="array" aca="1" ref="J26" ca="1">COUNTIF(OFFSET($AS$2,MATCH(Data_Base_Response[[#This Row],[Nama]:[Nama]],Data_Base_Response[[Nama]:[Nama]],0),0,1,90),Data_Base_Response[[#Headers],[R]])</f>
        <v>4</v>
      </c>
      <c r="K26" s="59" cm="1">
        <f t="array" aca="1" ref="K26" ca="1">COUNTIF(OFFSET($AS$2,MATCH(Data_Base_Response[[#This Row],[Nama]:[Nama]],Data_Base_Response[[Nama]:[Nama]],0),0,1,90),Data_Base_Response[[#Headers],[T]])</f>
        <v>1</v>
      </c>
      <c r="L26" s="59" cm="1">
        <f t="array" aca="1" ref="L26" ca="1">COUNTIF(OFFSET($AS$2,MATCH(Data_Base_Response[[#This Row],[Nama]:[Nama]],Data_Base_Response[[Nama]:[Nama]],0),0,1,90),Data_Base_Response[[#Headers],[V]])</f>
        <v>7</v>
      </c>
      <c r="M26" s="59" cm="1">
        <f t="array" aca="1" ref="M26" ca="1">COUNTIF(OFFSET($AS$2,MATCH(Data_Base_Response[[#This Row],[Nama]:[Nama]],Data_Base_Response[[Nama]:[Nama]],0),0,1,90),Data_Base_Response[[#Headers],[W]])</f>
        <v>5</v>
      </c>
      <c r="N26" s="59" cm="1">
        <f t="array" aca="1" ref="N26" ca="1">COUNTIF(OFFSET($AS$2,MATCH(Data_Base_Response[[#This Row],[Nama]:[Nama]],Data_Base_Response[[Nama]:[Nama]],0),0,1,90),Data_Base_Response[[#Headers],[F]])</f>
        <v>5</v>
      </c>
      <c r="O26" s="59" cm="1">
        <f t="array" aca="1" ref="O26" ca="1">COUNTIF(OFFSET($AS$2,MATCH(Data_Base_Response[[#This Row],[Nama]:[Nama]],Data_Base_Response[[Nama]:[Nama]],0),0,1,90),Data_Base_Response[[#Headers],[L]])</f>
        <v>1</v>
      </c>
      <c r="P26" s="59" cm="1">
        <f t="array" aca="1" ref="P26" ca="1">COUNTIF(OFFSET($AS$2,MATCH(Data_Base_Response[[#This Row],[Nama]:[Nama]],Data_Base_Response[[Nama]:[Nama]],0),0,1,90),Data_Base_Response[[#Headers],[P]])</f>
        <v>2</v>
      </c>
      <c r="Q26" s="59" cm="1">
        <f t="array" aca="1" ref="Q26" ca="1">COUNTIF(OFFSET($AS$2,MATCH(Data_Base_Response[[#This Row],[Nama]:[Nama]],Data_Base_Response[[Nama]:[Nama]],0),0,1,90),Data_Base_Response[[#Headers],[I]])</f>
        <v>4</v>
      </c>
      <c r="R26" s="59" cm="1">
        <f t="array" aca="1" ref="R26" ca="1">COUNTIF(OFFSET($AS$2,MATCH(Data_Base_Response[[#This Row],[Nama]:[Nama]],Data_Base_Response[[Nama]:[Nama]],0),0,1,90),Data_Base_Response[[#Headers],[S]])</f>
        <v>6</v>
      </c>
      <c r="S26" s="59" cm="1">
        <f t="array" aca="1" ref="S26" ca="1">COUNTIF(OFFSET($AS$2,MATCH(Data_Base_Response[[#This Row],[Nama]:[Nama]],Data_Base_Response[[Nama]:[Nama]],0),0,1,90),Data_Base_Response[[#Headers],[B]])</f>
        <v>6</v>
      </c>
      <c r="T26" s="59" cm="1">
        <f t="array" aca="1" ref="T26" ca="1">COUNTIF(OFFSET($AS$2,MATCH(Data_Base_Response[[#This Row],[Nama]:[Nama]],Data_Base_Response[[Nama]:[Nama]],0),0,1,90),Data_Base_Response[[#Headers],[O]])</f>
        <v>4</v>
      </c>
      <c r="U26" s="59" cm="1">
        <f t="array" aca="1" ref="U26" ca="1">COUNTIF(OFFSET($AS$2,MATCH(Data_Base_Response[[#This Row],[Nama]:[Nama]],Data_Base_Response[[Nama]:[Nama]],0),0,1,90),Data_Base_Response[[#Headers],[X]])</f>
        <v>5</v>
      </c>
      <c r="V26" s="59" cm="1">
        <f t="array" aca="1" ref="V26" ca="1">COUNTIF(OFFSET($AS$2,MATCH(Data_Base_Response[[#This Row],[Nama]:[Nama]],Data_Base_Response[[Nama]:[Nama]],0),0,1,90),Data_Base_Response[[#Headers],[E]])</f>
        <v>2</v>
      </c>
      <c r="W26" s="59" cm="1">
        <f t="array" aca="1" ref="W26" ca="1">COUNTIF(OFFSET($AS$2,MATCH(Data_Base_Response[[#This Row],[Nama]:[Nama]],Data_Base_Response[[Nama]:[Nama]],0),0,1,90),Data_Base_Response[[#Headers],[K]])</f>
        <v>2</v>
      </c>
      <c r="X26" s="59" cm="1">
        <f t="array" aca="1" ref="X26" ca="1">COUNTIF(OFFSET($AS$2,MATCH(Data_Base_Response[[#This Row],[Nama]:[Nama]],Data_Base_Response[[Nama]:[Nama]],0),0,1,90),Data_Base_Response[[#Headers],[Z]])</f>
        <v>7</v>
      </c>
      <c r="Y2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6"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2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26"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2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2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26"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26" s="60" t="str">
        <f ca="1">INDEX(OFFSET(Dictionary!$AJ$3,MATCH(M$2,Dictionary!$AG$4:$AG$84,0),0,COUNTIF(Dictionary!$AG$4:$AG$84,M$2),1),MATCH(Data_Base_Response[[#This Row],[W]],OFFSET(Dictionary!$AH$3,MATCH(M$2,Dictionary!$AG$4:$AG$84,0),0,COUNTIF(Dictionary!$AG$4:$AG$84,M$2),1),1))</f>
        <v xml:space="preserve">Perlu pengarahan awal dan tolok ukur keberhasilan   </v>
      </c>
      <c r="AH26" s="60" t="str">
        <f ca="1">INDEX(OFFSET(Dictionary!$AJ$3,MATCH(N$2,Dictionary!$AG$4:$AG$84,0),0,COUNTIF(Dictionary!$AG$4:$AG$84,N$2),1),MATCH(Data_Base_Response[[#This Row],[F]],OFFSET(Dictionary!$AH$3,MATCH(N$2,Dictionary!$AG$4:$AG$84,0),0,COUNTIF(Dictionary!$AG$4:$AG$84,N$2),1),1))</f>
        <v xml:space="preserve">Loyal pada Perusahaan   </v>
      </c>
      <c r="AI26"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26"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26" s="60" t="str">
        <f ca="1">INDEX(OFFSET(Dictionary!$AJ$3,MATCH(Q$2,Dictionary!$AG$4:$AG$84,0),0,COUNTIF(Dictionary!$AG$4:$AG$84,Q$2),1),MATCH(Data_Base_Response[[#This Row],[I]],OFFSET(Dictionary!$AH$3,MATCH(Q$2,Dictionary!$AG$4:$AG$84,0),0,COUNTIF(Dictionary!$AG$4:$AG$84,Q$2),1),1))</f>
        <v xml:space="preserve">Berhati - hati dlm pengambilan keputusan   </v>
      </c>
      <c r="AL2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6"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2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6"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2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2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26" s="61" t="str">
        <f ca="1">IFERROR(INDEX(OFFSET(Dictionary!$AC$3,MATCH(COLUMNS($AS$2:AS25),Dictionary!$AC$4:$AC$93,0),1,1,2),1,MATCH(INDEX(Dictionary!$B$3:$C$3,1,MATCH(Form_Responses[[#This Row],[1]],OFFSET(Dictionary!$A$3,MATCH(COLUMNS($AS$2:AS25),Dictionary!$A$4:$A$93,0),1,1,2),0)),Dictionary!$AD$3:$AE$3,0)),"")</f>
        <v>G</v>
      </c>
      <c r="AT26" s="61" t="str">
        <f ca="1">IFERROR(INDEX(OFFSET(Dictionary!$AC$3,MATCH(COLUMNS($AS$2:AT$2),Dictionary!$AC$4:$AC$93,0),1,1,2),1,MATCH(INDEX(Dictionary!$B$3:$C$3,1,MATCH(Form_Responses[[#This Row],[2]],OFFSET(Dictionary!$A$3,MATCH(COLUMNS($AS$2:AT25),Dictionary!$A$4:$A$93,0),1,1,2),0)),Dictionary!$AD$3:$AE$3,0)),"")</f>
        <v>N</v>
      </c>
      <c r="AU26" s="61" t="str">
        <f ca="1">IFERROR(INDEX(OFFSET(Dictionary!$AC$3,MATCH(COLUMNS($AS$2:AU25),Dictionary!$AC$4:$AC$93,0),1,1,2),1,MATCH(INDEX(Dictionary!$B$3:$C$3,1,MATCH(Form_Responses[[#This Row],[3]],OFFSET(Dictionary!$A$3,MATCH(COLUMNS($AS$2:AU25),Dictionary!$A$4:$A$93,0),1,1,2),0)),Dictionary!$AD$3:$AE$3,0)),"")</f>
        <v>A</v>
      </c>
      <c r="AV26" s="61" t="str">
        <f ca="1">IFERROR(INDEX(OFFSET(Dictionary!$AC$3,MATCH(COLUMNS($AS$2:AV25),Dictionary!$AC$4:$AC$93,0),1,1,2),1,MATCH(INDEX(Dictionary!$B$3:$C$3,1,MATCH(Form_Responses[[#This Row],[4]],OFFSET(Dictionary!$A$3,MATCH(COLUMNS($AS$2:AV25),Dictionary!$A$4:$A$93,0),1,1,2),0)),Dictionary!$AD$3:$AE$3,0)),"")</f>
        <v>P</v>
      </c>
      <c r="AW26" s="61" t="str">
        <f ca="1">IFERROR(INDEX(OFFSET(Dictionary!$AC$3,MATCH(COLUMNS($AS$2:AW25),Dictionary!$AC$4:$AC$93,0),1,1,2),1,MATCH(INDEX(Dictionary!$B$3:$C$3,1,MATCH(Form_Responses[[#This Row],[5]],OFFSET(Dictionary!$A$3,MATCH(COLUMNS($AS$2:AW25),Dictionary!$A$4:$A$93,0),1,1,2),0)),Dictionary!$AD$3:$AE$3,0)),"")</f>
        <v>B</v>
      </c>
      <c r="AX26" s="61" t="str">
        <f ca="1">IFERROR(INDEX(OFFSET(Dictionary!$AC$3,MATCH(COLUMNS($AS$2:AX25),Dictionary!$AC$4:$AC$93,0),1,1,2),1,MATCH(INDEX(Dictionary!$B$3:$C$3,1,MATCH(Form_Responses[[#This Row],[6]],OFFSET(Dictionary!$A$3,MATCH(COLUMNS($AS$2:AX25),Dictionary!$A$4:$A$93,0),1,1,2),0)),Dictionary!$AD$3:$AE$3,0)),"")</f>
        <v>B</v>
      </c>
      <c r="AY26" s="61" t="str">
        <f ca="1">IFERROR(INDEX(OFFSET(Dictionary!$AC$3,MATCH(COLUMNS($AS$2:AY25),Dictionary!$AC$4:$AC$93,0),1,1,2),1,MATCH(INDEX(Dictionary!$B$3:$C$3,1,MATCH(Form_Responses[[#This Row],[7]],OFFSET(Dictionary!$A$3,MATCH(COLUMNS($AS$2:AY25),Dictionary!$A$4:$A$93,0),1,1,2),0)),Dictionary!$AD$3:$AE$3,0)),"")</f>
        <v>Z</v>
      </c>
      <c r="AZ26" s="61" t="str">
        <f ca="1">IFERROR(INDEX(OFFSET(Dictionary!$AC$3,MATCH(COLUMNS($AS$2:AZ$2),Dictionary!$AC$4:$AC$93,0),1,1,2),1,MATCH(INDEX(Dictionary!$B$3:$C$3,1,MATCH(Form_Responses[[#This Row],[8]],OFFSET(Dictionary!$A$3,MATCH(COLUMNS($AS$2:AZ25),Dictionary!$A$4:$A$93,0),1,1,2),0)),Dictionary!$AD$3:$AE$3,0)),"")</f>
        <v>Z</v>
      </c>
      <c r="BA26" s="61" t="str">
        <f ca="1">IFERROR(INDEX(OFFSET(Dictionary!$AC$3,MATCH(COLUMNS($AS$2:BA25),Dictionary!$AC$4:$AC$93,0),1,1,2),1,MATCH(INDEX(Dictionary!$B$3:$C$3,1,MATCH(Form_Responses[[#This Row],[9]],OFFSET(Dictionary!$A$3,MATCH(COLUMNS($AS$2:BA25),Dictionary!$A$4:$A$93,0),1,1,2),0)),Dictionary!$AD$3:$AE$3,0)),"")</f>
        <v>F</v>
      </c>
      <c r="BB26" s="61" t="str">
        <f ca="1">IFERROR(INDEX(OFFSET(Dictionary!$AC$3,MATCH(COLUMNS($AS$2:BB25),Dictionary!$AC$4:$AC$93,0),1,1,2),1,MATCH(INDEX(Dictionary!$B$3:$C$3,1,MATCH(Form_Responses[[#This Row],[10]],OFFSET(Dictionary!$A$3,MATCH(COLUMNS($AS$2:BB25),Dictionary!$A$4:$A$93,0),1,1,2),0)),Dictionary!$AD$3:$AE$3,0)),"")</f>
        <v>F</v>
      </c>
      <c r="BC26" s="61" t="str">
        <f ca="1">IFERROR(INDEX(OFFSET(Dictionary!$AC$3,MATCH(COLUMNS($AS$2:BC25),Dictionary!$AC$4:$AC$93,0),1,1,2),1,MATCH(INDEX(Dictionary!$B$3:$C$3,1,MATCH(Form_Responses[[#This Row],[11]],OFFSET(Dictionary!$A$3,MATCH(COLUMNS($AS$2:BC25),Dictionary!$A$4:$A$93,0),1,1,2),0)),Dictionary!$AD$3:$AE$3,0)),"")</f>
        <v>C</v>
      </c>
      <c r="BD26" s="61" t="str">
        <f ca="1">IFERROR(INDEX(OFFSET(Dictionary!$AC$3,MATCH(COLUMNS($AS$2:BD25),Dictionary!$AC$4:$AC$93,0),1,1,2),1,MATCH(INDEX(Dictionary!$B$3:$C$3,1,MATCH(Form_Responses[[#This Row],[12]],OFFSET(Dictionary!$A$3,MATCH(COLUMNS($AS$2:BD25),Dictionary!$A$4:$A$93,0),1,1,2),0)),Dictionary!$AD$3:$AE$3,0)),"")</f>
        <v>E</v>
      </c>
      <c r="BE26" s="61" t="str">
        <f ca="1">IFERROR(INDEX(OFFSET(Dictionary!$AC$3,MATCH(COLUMNS($AS$2:BE25),Dictionary!$AC$4:$AC$93,0),1,1,2),1,MATCH(INDEX(Dictionary!$B$3:$C$3,1,MATCH(Form_Responses[[#This Row],[13]],OFFSET(Dictionary!$A$3,MATCH(COLUMNS($AS$2:BE25),Dictionary!$A$4:$A$93,0),1,1,2),0)),Dictionary!$AD$3:$AE$3,0)),"")</f>
        <v>N</v>
      </c>
      <c r="BF26" s="61" t="str">
        <f ca="1">IFERROR(INDEX(OFFSET(Dictionary!$AC$3,MATCH(COLUMNS($AS$2:BF25),Dictionary!$AC$4:$AC$93,0),1,1,2),1,MATCH(INDEX(Dictionary!$B$3:$C$3,1,MATCH(Form_Responses[[#This Row],[14]],OFFSET(Dictionary!$A$3,MATCH(COLUMNS($AS$2:BF25),Dictionary!$A$4:$A$93,0),1,1,2),0)),Dictionary!$AD$3:$AE$3,0)),"")</f>
        <v>X</v>
      </c>
      <c r="BG26" s="61" t="str">
        <f ca="1">IFERROR(INDEX(OFFSET(Dictionary!$AC$3,MATCH(COLUMNS($AS$2:BG25),Dictionary!$AC$4:$AC$93,0),1,1,2),1,MATCH(INDEX(Dictionary!$B$3:$C$3,1,MATCH(Form_Responses[[#This Row],[15]],OFFSET(Dictionary!$A$3,MATCH(COLUMNS($AS$2:BG25),Dictionary!$A$4:$A$93,0),1,1,2),0)),Dictionary!$AD$3:$AE$3,0)),"")</f>
        <v>B</v>
      </c>
      <c r="BH26" s="61" t="str">
        <f ca="1">IFERROR(INDEX(OFFSET(Dictionary!$AC$3,MATCH(COLUMNS($AS$2:BH25),Dictionary!$AC$4:$AC$93,0),1,1,2),1,MATCH(INDEX(Dictionary!$B$3:$C$3,1,MATCH(Form_Responses[[#This Row],[16]],OFFSET(Dictionary!$A$3,MATCH(COLUMNS($AS$2:BH25),Dictionary!$A$4:$A$93,0),1,1,2),0)),Dictionary!$AD$3:$AE$3,0)),"")</f>
        <v>X</v>
      </c>
      <c r="BI26" s="61" t="str">
        <f ca="1">IFERROR(INDEX(OFFSET(Dictionary!$AC$3,MATCH(COLUMNS($AS$2:BI25),Dictionary!$AC$4:$AC$93,0),1,1,2),1,MATCH(INDEX(Dictionary!$B$3:$C$3,1,MATCH(Form_Responses[[#This Row],[17]],OFFSET(Dictionary!$A$3,MATCH(COLUMNS($AS$2:BI25),Dictionary!$A$4:$A$93,0),1,1,2),0)),Dictionary!$AD$3:$AE$3,0)),"")</f>
        <v>Z</v>
      </c>
      <c r="BJ26" s="61" t="str">
        <f ca="1">IFERROR(INDEX(OFFSET(Dictionary!$AC$3,MATCH(COLUMNS($AS$2:BJ25),Dictionary!$AC$4:$AC$93,0),1,1,2),1,MATCH(INDEX(Dictionary!$B$3:$C$3,1,MATCH(Form_Responses[[#This Row],[18]],OFFSET(Dictionary!$A$3,MATCH(COLUMNS($AS$2:BJ25),Dictionary!$A$4:$A$93,0),1,1,2),0)),Dictionary!$AD$3:$AE$3,0)),"")</f>
        <v>K</v>
      </c>
      <c r="BK26" s="61" t="str">
        <f ca="1">IFERROR(INDEX(OFFSET(Dictionary!$AC$3,MATCH(COLUMNS($AS$2:BK25),Dictionary!$AC$4:$AC$93,0),1,1,2),1,MATCH(INDEX(Dictionary!$B$3:$C$3,1,MATCH(Form_Responses[[#This Row],[19]],OFFSET(Dictionary!$A$3,MATCH(COLUMNS($AS$2:BK25),Dictionary!$A$4:$A$93,0),1,1,2),0)),Dictionary!$AD$3:$AE$3,0)),"")</f>
        <v>Z</v>
      </c>
      <c r="BL26" s="61" t="str">
        <f ca="1">IFERROR(INDEX(OFFSET(Dictionary!$AC$3,MATCH(COLUMNS($AS$2:BL25),Dictionary!$AC$4:$AC$93,0),1,1,2),1,MATCH(INDEX(Dictionary!$B$3:$C$3,1,MATCH(Form_Responses[[#This Row],[20]],OFFSET(Dictionary!$A$3,MATCH(COLUMNS($AS$2:BL25),Dictionary!$A$4:$A$93,0),1,1,2),0)),Dictionary!$AD$3:$AE$3,0)),"")</f>
        <v>W</v>
      </c>
      <c r="BM26" s="61" t="str">
        <f ca="1">IFERROR(INDEX(OFFSET(Dictionary!$AC$3,MATCH(COLUMNS($AS$2:BM25),Dictionary!$AC$4:$AC$93,0),1,1,2),1,MATCH(INDEX(Dictionary!$B$3:$C$3,1,MATCH(Form_Responses[[#This Row],[21]],OFFSET(Dictionary!$A$3,MATCH(COLUMNS($AS$2:BM25),Dictionary!$A$4:$A$93,0),1,1,2),0)),Dictionary!$AD$3:$AE$3,0)),"")</f>
        <v>D</v>
      </c>
      <c r="BN26" s="61" t="str">
        <f ca="1">IFERROR(INDEX(OFFSET(Dictionary!$AC$3,MATCH(COLUMNS($AS$2:BN25),Dictionary!$AC$4:$AC$93,0),1,1,2),1,MATCH(INDEX(Dictionary!$B$3:$C$3,1,MATCH(Form_Responses[[#This Row],[22]],OFFSET(Dictionary!$A$3,MATCH(COLUMNS($AS$2:BN25),Dictionary!$A$4:$A$93,0),1,1,2),0)),Dictionary!$AD$3:$AE$3,0)),"")</f>
        <v>C</v>
      </c>
      <c r="BO26" s="61" t="str">
        <f ca="1">IFERROR(INDEX(OFFSET(Dictionary!$AC$3,MATCH(COLUMNS($AS$2:BO25),Dictionary!$AC$4:$AC$93,0),1,1,2),1,MATCH(INDEX(Dictionary!$B$3:$C$3,1,MATCH(Form_Responses[[#This Row],[23]],OFFSET(Dictionary!$A$3,MATCH(COLUMNS($AS$2:BO25),Dictionary!$A$4:$A$93,0),1,1,2),0)),Dictionary!$AD$3:$AE$3,0)),"")</f>
        <v>E</v>
      </c>
      <c r="BP26" s="61" t="str">
        <f ca="1">IFERROR(INDEX(OFFSET(Dictionary!$AC$3,MATCH(COLUMNS($AS$2:BP25),Dictionary!$AC$4:$AC$93,0),1,1,2),1,MATCH(INDEX(Dictionary!$B$3:$C$3,1,MATCH(Form_Responses[[#This Row],[24]],OFFSET(Dictionary!$A$3,MATCH(COLUMNS($AS$2:BP25),Dictionary!$A$4:$A$93,0),1,1,2),0)),Dictionary!$AD$3:$AE$3,0)),"")</f>
        <v>X</v>
      </c>
      <c r="BQ26" s="61" t="str">
        <f ca="1">IFERROR(INDEX(OFFSET(Dictionary!$AC$3,MATCH(COLUMNS($AS$2:BQ25),Dictionary!$AC$4:$AC$93,0),1,1,2),1,MATCH(INDEX(Dictionary!$B$3:$C$3,1,MATCH(Form_Responses[[#This Row],[25]],OFFSET(Dictionary!$A$3,MATCH(COLUMNS($AS$2:BQ25),Dictionary!$A$4:$A$93,0),1,1,2),0)),Dictionary!$AD$3:$AE$3,0)),"")</f>
        <v>A</v>
      </c>
      <c r="BR26" s="61" t="str">
        <f ca="1">IFERROR(INDEX(OFFSET(Dictionary!$AC$3,MATCH(COLUMNS($AS$2:BR25),Dictionary!$AC$4:$AC$93,0),1,1,2),1,MATCH(INDEX(Dictionary!$B$3:$C$3,1,MATCH(Form_Responses[[#This Row],[26]],OFFSET(Dictionary!$A$3,MATCH(COLUMNS($AS$2:BR25),Dictionary!$A$4:$A$93,0),1,1,2),0)),Dictionary!$AD$3:$AE$3,0)),"")</f>
        <v>O</v>
      </c>
      <c r="BS26" s="61" t="str">
        <f ca="1">IFERROR(INDEX(OFFSET(Dictionary!$AC$3,MATCH(COLUMNS($AS$2:BS25),Dictionary!$AC$4:$AC$93,0),1,1,2),1,MATCH(INDEX(Dictionary!$B$3:$C$3,1,MATCH(Form_Responses[[#This Row],[27]],OFFSET(Dictionary!$A$3,MATCH(COLUMNS($AS$2:BS25),Dictionary!$A$4:$A$93,0),1,1,2),0)),Dictionary!$AD$3:$AE$3,0)),"")</f>
        <v>Z</v>
      </c>
      <c r="BT26" s="61" t="str">
        <f ca="1">IFERROR(INDEX(OFFSET(Dictionary!$AC$3,MATCH(COLUMNS($AS$2:BT25),Dictionary!$AC$4:$AC$93,0),1,1,2),1,MATCH(INDEX(Dictionary!$B$3:$C$3,1,MATCH(Form_Responses[[#This Row],[28]],OFFSET(Dictionary!$A$3,MATCH(COLUMNS($AS$2:BT25),Dictionary!$A$4:$A$93,0),1,1,2),0)),Dictionary!$AD$3:$AE$3,0)),"")</f>
        <v>B</v>
      </c>
      <c r="BU26" s="61" t="str">
        <f ca="1">IFERROR(INDEX(OFFSET(Dictionary!$AC$3,MATCH(COLUMNS($AS$2:BU25),Dictionary!$AC$4:$AC$93,0),1,1,2),1,MATCH(INDEX(Dictionary!$B$3:$C$3,1,MATCH(Form_Responses[[#This Row],[29]],OFFSET(Dictionary!$A$3,MATCH(COLUMNS($AS$2:BU25),Dictionary!$A$4:$A$93,0),1,1,2),0)),Dictionary!$AD$3:$AE$3,0)),"")</f>
        <v>O</v>
      </c>
      <c r="BV26" s="61" t="str">
        <f ca="1">IFERROR(INDEX(OFFSET(Dictionary!$AC$3,MATCH(COLUMNS($AS$2:BV25),Dictionary!$AC$4:$AC$93,0),1,1,2),1,MATCH(INDEX(Dictionary!$B$3:$C$3,1,MATCH(Form_Responses[[#This Row],[30]],OFFSET(Dictionary!$A$3,MATCH(COLUMNS($AS$2:BV25),Dictionary!$A$4:$A$93,0),1,1,2),0)),Dictionary!$AD$3:$AE$3,0)),"")</f>
        <v>W</v>
      </c>
      <c r="BW26" s="61" t="str">
        <f ca="1">IFERROR(INDEX(OFFSET(Dictionary!$AC$3,MATCH(COLUMNS($AS$2:BW25),Dictionary!$AC$4:$AC$93,0),1,1,2),1,MATCH(INDEX(Dictionary!$B$3:$C$3,1,MATCH(Form_Responses[[#This Row],[31]],OFFSET(Dictionary!$A$3,MATCH(COLUMNS($AS$2:BW25),Dictionary!$A$4:$A$93,0),1,1,2),0)),Dictionary!$AD$3:$AE$3,0)),"")</f>
        <v>G</v>
      </c>
      <c r="BX26" s="61" t="str">
        <f ca="1">IFERROR(INDEX(OFFSET(Dictionary!$AC$3,MATCH(COLUMNS($AS$2:BX25),Dictionary!$AC$4:$AC$93,0),1,1,2),1,MATCH(INDEX(Dictionary!$B$3:$C$3,1,MATCH(Form_Responses[[#This Row],[32]],OFFSET(Dictionary!$A$3,MATCH(COLUMNS($AS$2:BX25),Dictionary!$A$4:$A$93,0),1,1,2),0)),Dictionary!$AD$3:$AE$3,0)),"")</f>
        <v>D</v>
      </c>
      <c r="BY26" s="61" t="str">
        <f ca="1">IFERROR(INDEX(OFFSET(Dictionary!$AC$3,MATCH(COLUMNS($AS$2:BY25),Dictionary!$AC$4:$AC$93,0),1,1,2),1,MATCH(INDEX(Dictionary!$B$3:$C$3,1,MATCH(Form_Responses[[#This Row],[33]],OFFSET(Dictionary!$A$3,MATCH(COLUMNS($AS$2:BY25),Dictionary!$A$4:$A$93,0),1,1,2),0)),Dictionary!$AD$3:$AE$3,0)),"")</f>
        <v>C</v>
      </c>
      <c r="BZ26" s="61" t="str">
        <f ca="1">IFERROR(INDEX(OFFSET(Dictionary!$AC$3,MATCH(COLUMNS($AS$2:BZ25),Dictionary!$AC$4:$AC$93,0),1,1,2),1,MATCH(INDEX(Dictionary!$B$3:$C$3,1,MATCH(Form_Responses[[#This Row],[34]],OFFSET(Dictionary!$A$3,MATCH(COLUMNS($AS$2:BZ25),Dictionary!$A$4:$A$93,0),1,1,2),0)),Dictionary!$AD$3:$AE$3,0)),"")</f>
        <v>T</v>
      </c>
      <c r="CA26" s="61" t="str">
        <f ca="1">IFERROR(INDEX(OFFSET(Dictionary!$AC$3,MATCH(COLUMNS($AS$2:CA25),Dictionary!$AC$4:$AC$93,0),1,1,2),1,MATCH(INDEX(Dictionary!$B$3:$C$3,1,MATCH(Form_Responses[[#This Row],[35]],OFFSET(Dictionary!$A$3,MATCH(COLUMNS($AS$2:CA25),Dictionary!$A$4:$A$93,0),1,1,2),0)),Dictionary!$AD$3:$AE$3,0)),"")</f>
        <v>B</v>
      </c>
      <c r="CB26" s="61" t="str">
        <f ca="1">IFERROR(INDEX(OFFSET(Dictionary!$AC$3,MATCH(COLUMNS($AS$2:CB25),Dictionary!$AC$4:$AC$93,0),1,1,2),1,MATCH(INDEX(Dictionary!$B$3:$C$3,1,MATCH(Form_Responses[[#This Row],[36]],OFFSET(Dictionary!$A$3,MATCH(COLUMNS($AS$2:CB25),Dictionary!$A$4:$A$93,0),1,1,2),0)),Dictionary!$AD$3:$AE$3,0)),"")</f>
        <v>O</v>
      </c>
      <c r="CC26" s="61" t="str">
        <f ca="1">IFERROR(INDEX(OFFSET(Dictionary!$AC$3,MATCH(COLUMNS($AS$2:CC25),Dictionary!$AC$4:$AC$93,0),1,1,2),1,MATCH(INDEX(Dictionary!$B$3:$C$3,1,MATCH(Form_Responses[[#This Row],[37]],OFFSET(Dictionary!$A$3,MATCH(COLUMNS($AS$2:CC25),Dictionary!$A$4:$A$93,0),1,1,2),0)),Dictionary!$AD$3:$AE$3,0)),"")</f>
        <v>Z</v>
      </c>
      <c r="CD26" s="61" t="str">
        <f ca="1">IFERROR(INDEX(OFFSET(Dictionary!$AC$3,MATCH(COLUMNS($AS$2:CD25),Dictionary!$AC$4:$AC$93,0),1,1,2),1,MATCH(INDEX(Dictionary!$B$3:$C$3,1,MATCH(Form_Responses[[#This Row],[38]],OFFSET(Dictionary!$A$3,MATCH(COLUMNS($AS$2:CD25),Dictionary!$A$4:$A$93,0),1,1,2),0)),Dictionary!$AD$3:$AE$3,0)),"")</f>
        <v>X</v>
      </c>
      <c r="CE26" s="61" t="str">
        <f ca="1">IFERROR(INDEX(OFFSET(Dictionary!$AC$3,MATCH(COLUMNS($AS$2:CE25),Dictionary!$AC$4:$AC$93,0),1,1,2),1,MATCH(INDEX(Dictionary!$B$3:$C$3,1,MATCH(Form_Responses[[#This Row],[39]],OFFSET(Dictionary!$A$3,MATCH(COLUMNS($AS$2:CE25),Dictionary!$A$4:$A$93,0),1,1,2),0)),Dictionary!$AD$3:$AE$3,0)),"")</f>
        <v>F</v>
      </c>
      <c r="CF26" s="61" t="str">
        <f ca="1">IFERROR(INDEX(OFFSET(Dictionary!$AC$3,MATCH(COLUMNS($AS$2:CF25),Dictionary!$AC$4:$AC$93,0),1,1,2),1,MATCH(INDEX(Dictionary!$B$3:$C$3,1,MATCH(Form_Responses[[#This Row],[40]],OFFSET(Dictionary!$A$3,MATCH(COLUMNS($AS$2:CF25),Dictionary!$A$4:$A$93,0),1,1,2),0)),Dictionary!$AD$3:$AE$3,0)),"")</f>
        <v>W</v>
      </c>
      <c r="CG26" s="61" t="str">
        <f ca="1">IFERROR(INDEX(OFFSET(Dictionary!$AC$3,MATCH(COLUMNS($AS$2:CG25),Dictionary!$AC$4:$AC$93,0),1,1,2),1,MATCH(INDEX(Dictionary!$B$3:$C$3,1,MATCH(Form_Responses[[#This Row],[41]],OFFSET(Dictionary!$A$3,MATCH(COLUMNS($AS$2:CG25),Dictionary!$A$4:$A$93,0),1,1,2),0)),Dictionary!$AD$3:$AE$3,0)),"")</f>
        <v>G</v>
      </c>
      <c r="CH26" s="61" t="str">
        <f ca="1">IFERROR(INDEX(OFFSET(Dictionary!$AC$3,MATCH(COLUMNS($AS$2:CH25),Dictionary!$AC$4:$AC$93,0),1,1,2),1,MATCH(INDEX(Dictionary!$B$3:$C$3,1,MATCH(Form_Responses[[#This Row],[42]],OFFSET(Dictionary!$A$3,MATCH(COLUMNS($AS$2:CH25),Dictionary!$A$4:$A$93,0),1,1,2),0)),Dictionary!$AD$3:$AE$3,0)),"")</f>
        <v>R</v>
      </c>
      <c r="CI26" s="61" t="str">
        <f ca="1">IFERROR(INDEX(OFFSET(Dictionary!$AC$3,MATCH(COLUMNS($AS$2:CI25),Dictionary!$AC$4:$AC$93,0),1,1,2),1,MATCH(INDEX(Dictionary!$B$3:$C$3,1,MATCH(Form_Responses[[#This Row],[43]],OFFSET(Dictionary!$A$3,MATCH(COLUMNS($AS$2:CI25),Dictionary!$A$4:$A$93,0),1,1,2),0)),Dictionary!$AD$3:$AE$3,0)),"")</f>
        <v>I</v>
      </c>
      <c r="CJ26" s="61" t="str">
        <f ca="1">IFERROR(INDEX(OFFSET(Dictionary!$AC$3,MATCH(COLUMNS($AS$2:CJ25),Dictionary!$AC$4:$AC$93,0),1,1,2),1,MATCH(INDEX(Dictionary!$B$3:$C$3,1,MATCH(Form_Responses[[#This Row],[44]],OFFSET(Dictionary!$A$3,MATCH(COLUMNS($AS$2:CJ25),Dictionary!$A$4:$A$93,0),1,1,2),0)),Dictionary!$AD$3:$AE$3,0)),"")</f>
        <v>C</v>
      </c>
      <c r="CK26" s="61" t="str">
        <f ca="1">IFERROR(INDEX(OFFSET(Dictionary!$AC$3,MATCH(COLUMNS($AS$2:CK25),Dictionary!$AC$4:$AC$93,0),1,1,2),1,MATCH(INDEX(Dictionary!$B$3:$C$3,1,MATCH(Form_Responses[[#This Row],[45]],OFFSET(Dictionary!$A$3,MATCH(COLUMNS($AS$2:CK25),Dictionary!$A$4:$A$93,0),1,1,2),0)),Dictionary!$AD$3:$AE$3,0)),"")</f>
        <v>V</v>
      </c>
      <c r="CL26" s="61" t="str">
        <f ca="1">IFERROR(INDEX(OFFSET(Dictionary!$AC$3,MATCH(COLUMNS($AS$2:CL25),Dictionary!$AC$4:$AC$93,0),1,1,2),1,MATCH(INDEX(Dictionary!$B$3:$C$3,1,MATCH(Form_Responses[[#This Row],[46]],OFFSET(Dictionary!$A$3,MATCH(COLUMNS($AS$2:CL25),Dictionary!$A$4:$A$93,0),1,1,2),0)),Dictionary!$AD$3:$AE$3,0)),"")</f>
        <v>O</v>
      </c>
      <c r="CM26" s="61" t="str">
        <f ca="1">IFERROR(INDEX(OFFSET(Dictionary!$AC$3,MATCH(COLUMNS($AS$2:CM25),Dictionary!$AC$4:$AC$93,0),1,1,2),1,MATCH(INDEX(Dictionary!$B$3:$C$3,1,MATCH(Form_Responses[[#This Row],[47]],OFFSET(Dictionary!$A$3,MATCH(COLUMNS($AS$2:CM25),Dictionary!$A$4:$A$93,0),1,1,2),0)),Dictionary!$AD$3:$AE$3,0)),"")</f>
        <v>Z</v>
      </c>
      <c r="CN26" s="61" t="str">
        <f ca="1">IFERROR(INDEX(OFFSET(Dictionary!$AC$3,MATCH(COLUMNS($AS$2:CN25),Dictionary!$AC$4:$AC$93,0),1,1,2),1,MATCH(INDEX(Dictionary!$B$3:$C$3,1,MATCH(Form_Responses[[#This Row],[48]],OFFSET(Dictionary!$A$3,MATCH(COLUMNS($AS$2:CN25),Dictionary!$A$4:$A$93,0),1,1,2),0)),Dictionary!$AD$3:$AE$3,0)),"")</f>
        <v>K</v>
      </c>
      <c r="CO26" s="61" t="str">
        <f ca="1">IFERROR(INDEX(OFFSET(Dictionary!$AC$3,MATCH(COLUMNS($AS$2:CO25),Dictionary!$AC$4:$AC$93,0),1,1,2),1,MATCH(INDEX(Dictionary!$B$3:$C$3,1,MATCH(Form_Responses[[#This Row],[49]],OFFSET(Dictionary!$A$3,MATCH(COLUMNS($AS$2:CO25),Dictionary!$A$4:$A$93,0),1,1,2),0)),Dictionary!$AD$3:$AE$3,0)),"")</f>
        <v>F</v>
      </c>
      <c r="CP26" s="61" t="str">
        <f ca="1">IFERROR(INDEX(OFFSET(Dictionary!$AC$3,MATCH(COLUMNS($AS$2:CP25),Dictionary!$AC$4:$AC$93,0),1,1,2),1,MATCH(INDEX(Dictionary!$B$3:$C$3,1,MATCH(Form_Responses[[#This Row],[50]],OFFSET(Dictionary!$A$3,MATCH(COLUMNS($AS$2:CP25),Dictionary!$A$4:$A$93,0),1,1,2),0)),Dictionary!$AD$3:$AE$3,0)),"")</f>
        <v>B</v>
      </c>
      <c r="CQ26" s="61" t="str">
        <f ca="1">IFERROR(INDEX(OFFSET(Dictionary!$AC$3,MATCH(COLUMNS($AS$2:CQ25),Dictionary!$AC$4:$AC$93,0),1,1,2),1,MATCH(INDEX(Dictionary!$B$3:$C$3,1,MATCH(Form_Responses[[#This Row],[51]],OFFSET(Dictionary!$A$3,MATCH(COLUMNS($AS$2:CQ25),Dictionary!$A$4:$A$93,0),1,1,2),0)),Dictionary!$AD$3:$AE$3,0)),"")</f>
        <v>G</v>
      </c>
      <c r="CR26" s="61" t="str">
        <f ca="1">IFERROR(INDEX(OFFSET(Dictionary!$AC$3,MATCH(COLUMNS($AS$2:CR25),Dictionary!$AC$4:$AC$93,0),1,1,2),1,MATCH(INDEX(Dictionary!$B$3:$C$3,1,MATCH(Form_Responses[[#This Row],[52]],OFFSET(Dictionary!$A$3,MATCH(COLUMNS($AS$2:CR25),Dictionary!$A$4:$A$93,0),1,1,2),0)),Dictionary!$AD$3:$AE$3,0)),"")</f>
        <v>S</v>
      </c>
      <c r="CS26" s="61" t="str">
        <f ca="1">IFERROR(INDEX(OFFSET(Dictionary!$AC$3,MATCH(COLUMNS($AS$2:CS25),Dictionary!$AC$4:$AC$93,0),1,1,2),1,MATCH(INDEX(Dictionary!$B$3:$C$3,1,MATCH(Form_Responses[[#This Row],[53]],OFFSET(Dictionary!$A$3,MATCH(COLUMNS($AS$2:CS25),Dictionary!$A$4:$A$93,0),1,1,2),0)),Dictionary!$AD$3:$AE$3,0)),"")</f>
        <v>I</v>
      </c>
      <c r="CT26" s="61" t="str">
        <f ca="1">IFERROR(INDEX(OFFSET(Dictionary!$AC$3,MATCH(COLUMNS($AS$2:CT25),Dictionary!$AC$4:$AC$93,0),1,1,2),1,MATCH(INDEX(Dictionary!$B$3:$C$3,1,MATCH(Form_Responses[[#This Row],[54]],OFFSET(Dictionary!$A$3,MATCH(COLUMNS($AS$2:CT25),Dictionary!$A$4:$A$93,0),1,1,2),0)),Dictionary!$AD$3:$AE$3,0)),"")</f>
        <v>D</v>
      </c>
      <c r="CU26" s="61" t="str">
        <f ca="1">IFERROR(INDEX(OFFSET(Dictionary!$AC$3,MATCH(COLUMNS($AS$2:CU25),Dictionary!$AC$4:$AC$93,0),1,1,2),1,MATCH(INDEX(Dictionary!$B$3:$C$3,1,MATCH(Form_Responses[[#This Row],[55]],OFFSET(Dictionary!$A$3,MATCH(COLUMNS($AS$2:CU25),Dictionary!$A$4:$A$93,0),1,1,2),0)),Dictionary!$AD$3:$AE$3,0)),"")</f>
        <v>V</v>
      </c>
      <c r="CV26" s="61" t="str">
        <f ca="1">IFERROR(INDEX(OFFSET(Dictionary!$AC$3,MATCH(COLUMNS($AS$2:CV25),Dictionary!$AC$4:$AC$93,0),1,1,2),1,MATCH(INDEX(Dictionary!$B$3:$C$3,1,MATCH(Form_Responses[[#This Row],[56]],OFFSET(Dictionary!$A$3,MATCH(COLUMNS($AS$2:CV25),Dictionary!$A$4:$A$93,0),1,1,2),0)),Dictionary!$AD$3:$AE$3,0)),"")</f>
        <v>S</v>
      </c>
      <c r="CW26" s="61" t="str">
        <f ca="1">IFERROR(INDEX(OFFSET(Dictionary!$AC$3,MATCH(COLUMNS($AS$2:CW25),Dictionary!$AC$4:$AC$93,0),1,1,2),1,MATCH(INDEX(Dictionary!$B$3:$C$3,1,MATCH(Form_Responses[[#This Row],[57]],OFFSET(Dictionary!$A$3,MATCH(COLUMNS($AS$2:CW25),Dictionary!$A$4:$A$93,0),1,1,2),0)),Dictionary!$AD$3:$AE$3,0)),"")</f>
        <v>N</v>
      </c>
      <c r="CX26" s="61" t="str">
        <f ca="1">IFERROR(INDEX(OFFSET(Dictionary!$AC$3,MATCH(COLUMNS($AS$2:CX25),Dictionary!$AC$4:$AC$93,0),1,1,2),1,MATCH(INDEX(Dictionary!$B$3:$C$3,1,MATCH(Form_Responses[[#This Row],[58]],OFFSET(Dictionary!$A$3,MATCH(COLUMNS($AS$2:CX25),Dictionary!$A$4:$A$93,0),1,1,2),0)),Dictionary!$AD$3:$AE$3,0)),"")</f>
        <v>A</v>
      </c>
      <c r="CY26" s="61" t="str">
        <f ca="1">IFERROR(INDEX(OFFSET(Dictionary!$AC$3,MATCH(COLUMNS($AS$2:CY25),Dictionary!$AC$4:$AC$93,0),1,1,2),1,MATCH(INDEX(Dictionary!$B$3:$C$3,1,MATCH(Form_Responses[[#This Row],[59]],OFFSET(Dictionary!$A$3,MATCH(COLUMNS($AS$2:CY25),Dictionary!$A$4:$A$93,0),1,1,2),0)),Dictionary!$AD$3:$AE$3,0)),"")</f>
        <v>F</v>
      </c>
      <c r="CZ26" s="61" t="str">
        <f ca="1">IFERROR(INDEX(OFFSET(Dictionary!$AC$3,MATCH(COLUMNS($AS$2:CZ25),Dictionary!$AC$4:$AC$93,0),1,1,2),1,MATCH(INDEX(Dictionary!$B$3:$C$3,1,MATCH(Form_Responses[[#This Row],[60]],OFFSET(Dictionary!$A$3,MATCH(COLUMNS($AS$2:CZ25),Dictionary!$A$4:$A$93,0),1,1,2),0)),Dictionary!$AD$3:$AE$3,0)),"")</f>
        <v>X</v>
      </c>
      <c r="DA26" s="61" t="str">
        <f ca="1">IFERROR(INDEX(OFFSET(Dictionary!$AC$3,MATCH(COLUMNS($AS$2:DA25),Dictionary!$AC$4:$AC$93,0),1,1,2),1,MATCH(INDEX(Dictionary!$B$3:$C$3,1,MATCH(Form_Responses[[#This Row],[61]],OFFSET(Dictionary!$A$3,MATCH(COLUMNS($AS$2:DA25),Dictionary!$A$4:$A$93,0),1,1,2),0)),Dictionary!$AD$3:$AE$3,0)),"")</f>
        <v>G</v>
      </c>
      <c r="DB26" s="61" t="str">
        <f ca="1">IFERROR(INDEX(OFFSET(Dictionary!$AC$3,MATCH(COLUMNS($AS$2:DB25),Dictionary!$AC$4:$AC$93,0),1,1,2),1,MATCH(INDEX(Dictionary!$B$3:$C$3,1,MATCH(Form_Responses[[#This Row],[62]],OFFSET(Dictionary!$A$3,MATCH(COLUMNS($AS$2:DB25),Dictionary!$A$4:$A$93,0),1,1,2),0)),Dictionary!$AD$3:$AE$3,0)),"")</f>
        <v>V</v>
      </c>
      <c r="DC26" s="61" t="str">
        <f ca="1">IFERROR(INDEX(OFFSET(Dictionary!$AC$3,MATCH(COLUMNS($AS$2:DC25),Dictionary!$AC$4:$AC$93,0),1,1,2),1,MATCH(INDEX(Dictionary!$B$3:$C$3,1,MATCH(Form_Responses[[#This Row],[63]],OFFSET(Dictionary!$A$3,MATCH(COLUMNS($AS$2:DC25),Dictionary!$A$4:$A$93,0),1,1,2),0)),Dictionary!$AD$3:$AE$3,0)),"")</f>
        <v>S</v>
      </c>
      <c r="DD26" s="61" t="str">
        <f ca="1">IFERROR(INDEX(OFFSET(Dictionary!$AC$3,MATCH(COLUMNS($AS$2:DD25),Dictionary!$AC$4:$AC$93,0),1,1,2),1,MATCH(INDEX(Dictionary!$B$3:$C$3,1,MATCH(Form_Responses[[#This Row],[64]],OFFSET(Dictionary!$A$3,MATCH(COLUMNS($AS$2:DD25),Dictionary!$A$4:$A$93,0),1,1,2),0)),Dictionary!$AD$3:$AE$3,0)),"")</f>
        <v>R</v>
      </c>
      <c r="DE26" s="61" t="str">
        <f ca="1">IFERROR(INDEX(OFFSET(Dictionary!$AC$3,MATCH(COLUMNS($AS$2:DE25),Dictionary!$AC$4:$AC$93,0),1,1,2),1,MATCH(INDEX(Dictionary!$B$3:$C$3,1,MATCH(Form_Responses[[#This Row],[65]],OFFSET(Dictionary!$A$3,MATCH(COLUMNS($AS$2:DE25),Dictionary!$A$4:$A$93,0),1,1,2),0)),Dictionary!$AD$3:$AE$3,0)),"")</f>
        <v>V</v>
      </c>
      <c r="DF26" s="61" t="str">
        <f ca="1">IFERROR(INDEX(OFFSET(Dictionary!$AC$3,MATCH(COLUMNS($AS$2:DF25),Dictionary!$AC$4:$AC$93,0),1,1,2),1,MATCH(INDEX(Dictionary!$B$3:$C$3,1,MATCH(Form_Responses[[#This Row],[66]],OFFSET(Dictionary!$A$3,MATCH(COLUMNS($AS$2:DF25),Dictionary!$A$4:$A$93,0),1,1,2),0)),Dictionary!$AD$3:$AE$3,0)),"")</f>
        <v>S</v>
      </c>
      <c r="DG26" s="61" t="str">
        <f ca="1">IFERROR(INDEX(OFFSET(Dictionary!$AC$3,MATCH(COLUMNS($AS$2:DG25),Dictionary!$AC$4:$AC$93,0),1,1,2),1,MATCH(INDEX(Dictionary!$B$3:$C$3,1,MATCH(Form_Responses[[#This Row],[67]],OFFSET(Dictionary!$A$3,MATCH(COLUMNS($AS$2:DG25),Dictionary!$A$4:$A$93,0),1,1,2),0)),Dictionary!$AD$3:$AE$3,0)),"")</f>
        <v>R</v>
      </c>
      <c r="DH26" s="61" t="str">
        <f ca="1">IFERROR(INDEX(OFFSET(Dictionary!$AC$3,MATCH(COLUMNS($AS$2:DH25),Dictionary!$AC$4:$AC$93,0),1,1,2),1,MATCH(INDEX(Dictionary!$B$3:$C$3,1,MATCH(Form_Responses[[#This Row],[68]],OFFSET(Dictionary!$A$3,MATCH(COLUMNS($AS$2:DH25),Dictionary!$A$4:$A$93,0),1,1,2),0)),Dictionary!$AD$3:$AE$3,0)),"")</f>
        <v>N</v>
      </c>
      <c r="DI26" s="61" t="str">
        <f ca="1">IFERROR(INDEX(OFFSET(Dictionary!$AC$3,MATCH(COLUMNS($AS$2:DI25),Dictionary!$AC$4:$AC$93,0),1,1,2),1,MATCH(INDEX(Dictionary!$B$3:$C$3,1,MATCH(Form_Responses[[#This Row],[69]],OFFSET(Dictionary!$A$3,MATCH(COLUMNS($AS$2:DI25),Dictionary!$A$4:$A$93,0),1,1,2),0)),Dictionary!$AD$3:$AE$3,0)),"")</f>
        <v>A</v>
      </c>
      <c r="DJ26" s="61" t="str">
        <f ca="1">IFERROR(INDEX(OFFSET(Dictionary!$AC$3,MATCH(COLUMNS($AS$2:DJ25),Dictionary!$AC$4:$AC$93,0),1,1,2),1,MATCH(INDEX(Dictionary!$B$3:$C$3,1,MATCH(Form_Responses[[#This Row],[70]],OFFSET(Dictionary!$A$3,MATCH(COLUMNS($AS$2:DJ25),Dictionary!$A$4:$A$93,0),1,1,2),0)),Dictionary!$AD$3:$AE$3,0)),"")</f>
        <v>P</v>
      </c>
      <c r="DK26" s="61" t="str">
        <f ca="1">IFERROR(INDEX(OFFSET(Dictionary!$AC$3,MATCH(COLUMNS($AS$2:DK25),Dictionary!$AC$4:$AC$93,0),1,1,2),1,MATCH(INDEX(Dictionary!$B$3:$C$3,1,MATCH(Form_Responses[[#This Row],[71]],OFFSET(Dictionary!$A$3,MATCH(COLUMNS($AS$2:DK25),Dictionary!$A$4:$A$93,0),1,1,2),0)),Dictionary!$AD$3:$AE$3,0)),"")</f>
        <v>G</v>
      </c>
      <c r="DL26" s="61" t="str">
        <f ca="1">IFERROR(INDEX(OFFSET(Dictionary!$AC$3,MATCH(COLUMNS($AS$2:DL25),Dictionary!$AC$4:$AC$93,0),1,1,2),1,MATCH(INDEX(Dictionary!$B$3:$C$3,1,MATCH(Form_Responses[[#This Row],[72]],OFFSET(Dictionary!$A$3,MATCH(COLUMNS($AS$2:DL25),Dictionary!$A$4:$A$93,0),1,1,2),0)),Dictionary!$AD$3:$AE$3,0)),"")</f>
        <v>L</v>
      </c>
      <c r="DM26" s="61" t="str">
        <f ca="1">IFERROR(INDEX(OFFSET(Dictionary!$AC$3,MATCH(COLUMNS($AS$2:DM25),Dictionary!$AC$4:$AC$93,0),1,1,2),1,MATCH(INDEX(Dictionary!$B$3:$C$3,1,MATCH(Form_Responses[[#This Row],[73]],OFFSET(Dictionary!$A$3,MATCH(COLUMNS($AS$2:DM25),Dictionary!$A$4:$A$93,0),1,1,2),0)),Dictionary!$AD$3:$AE$3,0)),"")</f>
        <v>V</v>
      </c>
      <c r="DN26" s="61" t="str">
        <f ca="1">IFERROR(INDEX(OFFSET(Dictionary!$AC$3,MATCH(COLUMNS($AS$2:DN25),Dictionary!$AC$4:$AC$93,0),1,1,2),1,MATCH(INDEX(Dictionary!$B$3:$C$3,1,MATCH(Form_Responses[[#This Row],[74]],OFFSET(Dictionary!$A$3,MATCH(COLUMNS($AS$2:DN25),Dictionary!$A$4:$A$93,0),1,1,2),0)),Dictionary!$AD$3:$AE$3,0)),"")</f>
        <v>S</v>
      </c>
      <c r="DO26" s="61" t="str">
        <f ca="1">IFERROR(INDEX(OFFSET(Dictionary!$AC$3,MATCH(COLUMNS($AS$2:DO25),Dictionary!$AC$4:$AC$93,0),1,1,2),1,MATCH(INDEX(Dictionary!$B$3:$C$3,1,MATCH(Form_Responses[[#This Row],[75]],OFFSET(Dictionary!$A$3,MATCH(COLUMNS($AS$2:DO25),Dictionary!$A$4:$A$93,0),1,1,2),0)),Dictionary!$AD$3:$AE$3,0)),"")</f>
        <v>V</v>
      </c>
      <c r="DP26" s="61" t="str">
        <f ca="1">IFERROR(INDEX(OFFSET(Dictionary!$AC$3,MATCH(COLUMNS($AS$2:DP25),Dictionary!$AC$4:$AC$93,0),1,1,2),1,MATCH(INDEX(Dictionary!$B$3:$C$3,1,MATCH(Form_Responses[[#This Row],[76]],OFFSET(Dictionary!$A$3,MATCH(COLUMNS($AS$2:DP25),Dictionary!$A$4:$A$93,0),1,1,2),0)),Dictionary!$AD$3:$AE$3,0)),"")</f>
        <v>D</v>
      </c>
      <c r="DQ26" s="61" t="str">
        <f ca="1">IFERROR(INDEX(OFFSET(Dictionary!$AC$3,MATCH(COLUMNS($AS$2:DQ25),Dictionary!$AC$4:$AC$93,0),1,1,2),1,MATCH(INDEX(Dictionary!$B$3:$C$3,1,MATCH(Form_Responses[[#This Row],[77]],OFFSET(Dictionary!$A$3,MATCH(COLUMNS($AS$2:DQ25),Dictionary!$A$4:$A$93,0),1,1,2),0)),Dictionary!$AD$3:$AE$3,0)),"")</f>
        <v>C</v>
      </c>
      <c r="DR26" s="61" t="str">
        <f ca="1">IFERROR(INDEX(OFFSET(Dictionary!$AC$3,MATCH(COLUMNS($AS$2:DR25),Dictionary!$AC$4:$AC$93,0),1,1,2),1,MATCH(INDEX(Dictionary!$B$3:$C$3,1,MATCH(Form_Responses[[#This Row],[78]],OFFSET(Dictionary!$A$3,MATCH(COLUMNS($AS$2:DR25),Dictionary!$A$4:$A$93,0),1,1,2),0)),Dictionary!$AD$3:$AE$3,0)),"")</f>
        <v>D</v>
      </c>
      <c r="DS26" s="61" t="str">
        <f ca="1">IFERROR(INDEX(OFFSET(Dictionary!$AC$3,MATCH(COLUMNS($AS$2:DS25),Dictionary!$AC$4:$AC$93,0),1,1,2),1,MATCH(INDEX(Dictionary!$B$3:$C$3,1,MATCH(Form_Responses[[#This Row],[79]],OFFSET(Dictionary!$A$3,MATCH(COLUMNS($AS$2:DS25),Dictionary!$A$4:$A$93,0),1,1,2),0)),Dictionary!$AD$3:$AE$3,0)),"")</f>
        <v>N</v>
      </c>
      <c r="DT26" s="61" t="str">
        <f ca="1">IFERROR(INDEX(OFFSET(Dictionary!$AC$3,MATCH(COLUMNS($AS$2:DT25),Dictionary!$AC$4:$AC$93,0),1,1,2),1,MATCH(INDEX(Dictionary!$B$3:$C$3,1,MATCH(Form_Responses[[#This Row],[80]],OFFSET(Dictionary!$A$3,MATCH(COLUMNS($AS$2:DT25),Dictionary!$A$4:$A$93,0),1,1,2),0)),Dictionary!$AD$3:$AE$3,0)),"")</f>
        <v>W</v>
      </c>
      <c r="DU26" s="61" t="str">
        <f ca="1">IFERROR(INDEX(OFFSET(Dictionary!$AC$3,MATCH(COLUMNS($AS$2:DU25),Dictionary!$AC$4:$AC$93,0),1,1,2),1,MATCH(INDEX(Dictionary!$B$3:$C$3,1,MATCH(Form_Responses[[#This Row],[81]],OFFSET(Dictionary!$A$3,MATCH(COLUMNS($AS$2:DU25),Dictionary!$A$4:$A$93,0),1,1,2),0)),Dictionary!$AD$3:$AE$3,0)),"")</f>
        <v>G</v>
      </c>
      <c r="DV26" s="61" t="str">
        <f ca="1">IFERROR(INDEX(OFFSET(Dictionary!$AC$3,MATCH(COLUMNS($AS$2:DV25),Dictionary!$AC$4:$AC$93,0),1,1,2),1,MATCH(INDEX(Dictionary!$B$3:$C$3,1,MATCH(Form_Responses[[#This Row],[82]],OFFSET(Dictionary!$A$3,MATCH(COLUMNS($AS$2:DV25),Dictionary!$A$4:$A$93,0),1,1,2),0)),Dictionary!$AD$3:$AE$3,0)),"")</f>
        <v>I</v>
      </c>
      <c r="DW26" s="61" t="str">
        <f ca="1">IFERROR(INDEX(OFFSET(Dictionary!$AC$3,MATCH(COLUMNS($AS$2:DW25),Dictionary!$AC$4:$AC$93,0),1,1,2),1,MATCH(INDEX(Dictionary!$B$3:$C$3,1,MATCH(Form_Responses[[#This Row],[83]],OFFSET(Dictionary!$A$3,MATCH(COLUMNS($AS$2:DW25),Dictionary!$A$4:$A$93,0),1,1,2),0)),Dictionary!$AD$3:$AE$3,0)),"")</f>
        <v>I</v>
      </c>
      <c r="DX26" s="61" t="str">
        <f ca="1">IFERROR(INDEX(OFFSET(Dictionary!$AC$3,MATCH(COLUMNS($AS$2:DX25),Dictionary!$AC$4:$AC$93,0),1,1,2),1,MATCH(INDEX(Dictionary!$B$3:$C$3,1,MATCH(Form_Responses[[#This Row],[84]],OFFSET(Dictionary!$A$3,MATCH(COLUMNS($AS$2:DX25),Dictionary!$A$4:$A$93,0),1,1,2),0)),Dictionary!$AD$3:$AE$3,0)),"")</f>
        <v>V</v>
      </c>
      <c r="DY26" s="61" t="str">
        <f ca="1">IFERROR(INDEX(OFFSET(Dictionary!$AC$3,MATCH(COLUMNS($AS$2:DY25),Dictionary!$AC$4:$AC$93,0),1,1,2),1,MATCH(INDEX(Dictionary!$B$3:$C$3,1,MATCH(Form_Responses[[#This Row],[85]],OFFSET(Dictionary!$A$3,MATCH(COLUMNS($AS$2:DY25),Dictionary!$A$4:$A$93,0),1,1,2),0)),Dictionary!$AD$3:$AE$3,0)),"")</f>
        <v>S</v>
      </c>
      <c r="DZ26" s="61" t="str">
        <f ca="1">IFERROR(INDEX(OFFSET(Dictionary!$AC$3,MATCH(COLUMNS($AS$2:DZ25),Dictionary!$AC$4:$AC$93,0),1,1,2),1,MATCH(INDEX(Dictionary!$B$3:$C$3,1,MATCH(Form_Responses[[#This Row],[86]],OFFSET(Dictionary!$A$3,MATCH(COLUMNS($AS$2:DZ25),Dictionary!$A$4:$A$93,0),1,1,2),0)),Dictionary!$AD$3:$AE$3,0)),"")</f>
        <v>R</v>
      </c>
      <c r="EA26" s="61" t="str">
        <f ca="1">IFERROR(INDEX(OFFSET(Dictionary!$AC$3,MATCH(COLUMNS($AS$2:EA25),Dictionary!$AC$4:$AC$93,0),1,1,2),1,MATCH(INDEX(Dictionary!$B$3:$C$3,1,MATCH(Form_Responses[[#This Row],[87]],OFFSET(Dictionary!$A$3,MATCH(COLUMNS($AS$2:EA25),Dictionary!$A$4:$A$93,0),1,1,2),0)),Dictionary!$AD$3:$AE$3,0)),"")</f>
        <v>D</v>
      </c>
      <c r="EB26" s="61" t="str">
        <f ca="1">IFERROR(INDEX(OFFSET(Dictionary!$AC$3,MATCH(COLUMNS($AS$2:EB25),Dictionary!$AC$4:$AC$93,0),1,1,2),1,MATCH(INDEX(Dictionary!$B$3:$C$3,1,MATCH(Form_Responses[[#This Row],[88]],OFFSET(Dictionary!$A$3,MATCH(COLUMNS($AS$2:EB25),Dictionary!$A$4:$A$93,0),1,1,2),0)),Dictionary!$AD$3:$AE$3,0)),"")</f>
        <v>D</v>
      </c>
      <c r="EC26" s="61" t="str">
        <f ca="1">IFERROR(INDEX(OFFSET(Dictionary!$AC$3,MATCH(COLUMNS($AS$2:EC25),Dictionary!$AC$4:$AC$93,0),1,1,2),1,MATCH(INDEX(Dictionary!$B$3:$C$3,1,MATCH(Form_Responses[[#This Row],[89]],OFFSET(Dictionary!$A$3,MATCH(COLUMNS($AS$2:EC25),Dictionary!$A$4:$A$93,0),1,1,2),0)),Dictionary!$AD$3:$AE$3,0)),"")</f>
        <v>C</v>
      </c>
      <c r="ED26" s="61" t="str">
        <f ca="1">IFERROR(INDEX(OFFSET(Dictionary!$AC$3,MATCH(COLUMNS($AS$2:ED25),Dictionary!$AC$4:$AC$93,0),1,1,2),1,MATCH(INDEX(Dictionary!$B$3:$C$3,1,MATCH(Form_Responses[[#This Row],[90]],OFFSET(Dictionary!$A$3,MATCH(COLUMNS($AS$2:ED25),Dictionary!$A$4:$A$93,0),1,1,2),0)),Dictionary!$AD$3:$AE$3,0)),"")</f>
        <v>W</v>
      </c>
    </row>
    <row r="27" spans="1:134" ht="240" x14ac:dyDescent="0.25">
      <c r="A27" s="164">
        <v>25</v>
      </c>
      <c r="B27" s="61" t="s">
        <v>925</v>
      </c>
      <c r="C27" s="61" t="s">
        <v>918</v>
      </c>
      <c r="D27" s="59" t="s">
        <v>793</v>
      </c>
      <c r="E27" s="59" cm="1">
        <f t="array" aca="1" ref="E27" ca="1">COUNTIF(OFFSET($AS$2,MATCH(Data_Base_Response[[#This Row],[Nama]:[Nama]],Data_Base_Response[[Nama]:[Nama]],0),0,1,90),Data_Base_Response[[#Headers],[A]])</f>
        <v>3</v>
      </c>
      <c r="F27" s="59" cm="1">
        <f t="array" aca="1" ref="F27" ca="1">COUNTIF(OFFSET($AS$2,MATCH(Data_Base_Response[[#This Row],[Nama]:[Nama]],Data_Base_Response[[Nama]:[Nama]],0),0,1,90),Data_Base_Response[[#Headers],[N]])</f>
        <v>5</v>
      </c>
      <c r="G27" s="59" cm="1">
        <f t="array" aca="1" ref="G27" ca="1">COUNTIF(OFFSET($AS$2,MATCH(Data_Base_Response[[#This Row],[Nama]:[Nama]],Data_Base_Response[[Nama]:[Nama]],0),0,1,90),Data_Base_Response[[#Headers],[G]])</f>
        <v>5</v>
      </c>
      <c r="H27" s="59" cm="1">
        <f t="array" aca="1" ref="H27" ca="1">COUNTIF(OFFSET($AS$2,MATCH(Data_Base_Response[[#This Row],[Nama]:[Nama]],Data_Base_Response[[Nama]:[Nama]],0),0,1,90),Data_Base_Response[[#Headers],[C]])</f>
        <v>6</v>
      </c>
      <c r="I27" s="59" cm="1">
        <f t="array" aca="1" ref="I27" ca="1">COUNTIF(OFFSET($AS$2,MATCH(Data_Base_Response[[#This Row],[Nama]:[Nama]],Data_Base_Response[[Nama]:[Nama]],0),0,1,90),Data_Base_Response[[#Headers],[D]])</f>
        <v>5</v>
      </c>
      <c r="J27" s="59" cm="1">
        <f t="array" aca="1" ref="J27" ca="1">COUNTIF(OFFSET($AS$2,MATCH(Data_Base_Response[[#This Row],[Nama]:[Nama]],Data_Base_Response[[Nama]:[Nama]],0),0,1,90),Data_Base_Response[[#Headers],[R]])</f>
        <v>4</v>
      </c>
      <c r="K27" s="59" cm="1">
        <f t="array" aca="1" ref="K27" ca="1">COUNTIF(OFFSET($AS$2,MATCH(Data_Base_Response[[#This Row],[Nama]:[Nama]],Data_Base_Response[[Nama]:[Nama]],0),0,1,90),Data_Base_Response[[#Headers],[T]])</f>
        <v>3</v>
      </c>
      <c r="L27" s="59" cm="1">
        <f t="array" aca="1" ref="L27" ca="1">COUNTIF(OFFSET($AS$2,MATCH(Data_Base_Response[[#This Row],[Nama]:[Nama]],Data_Base_Response[[Nama]:[Nama]],0),0,1,90),Data_Base_Response[[#Headers],[V]])</f>
        <v>4</v>
      </c>
      <c r="M27" s="59" cm="1">
        <f t="array" aca="1" ref="M27" ca="1">COUNTIF(OFFSET($AS$2,MATCH(Data_Base_Response[[#This Row],[Nama]:[Nama]],Data_Base_Response[[Nama]:[Nama]],0),0,1,90),Data_Base_Response[[#Headers],[W]])</f>
        <v>7</v>
      </c>
      <c r="N27" s="59" cm="1">
        <f t="array" aca="1" ref="N27" ca="1">COUNTIF(OFFSET($AS$2,MATCH(Data_Base_Response[[#This Row],[Nama]:[Nama]],Data_Base_Response[[Nama]:[Nama]],0),0,1,90),Data_Base_Response[[#Headers],[F]])</f>
        <v>5</v>
      </c>
      <c r="O27" s="59" cm="1">
        <f t="array" aca="1" ref="O27" ca="1">COUNTIF(OFFSET($AS$2,MATCH(Data_Base_Response[[#This Row],[Nama]:[Nama]],Data_Base_Response[[Nama]:[Nama]],0),0,1,90),Data_Base_Response[[#Headers],[L]])</f>
        <v>2</v>
      </c>
      <c r="P27" s="59" cm="1">
        <f t="array" aca="1" ref="P27" ca="1">COUNTIF(OFFSET($AS$2,MATCH(Data_Base_Response[[#This Row],[Nama]:[Nama]],Data_Base_Response[[Nama]:[Nama]],0),0,1,90),Data_Base_Response[[#Headers],[P]])</f>
        <v>1</v>
      </c>
      <c r="Q27" s="59" cm="1">
        <f t="array" aca="1" ref="Q27" ca="1">COUNTIF(OFFSET($AS$2,MATCH(Data_Base_Response[[#This Row],[Nama]:[Nama]],Data_Base_Response[[Nama]:[Nama]],0),0,1,90),Data_Base_Response[[#Headers],[I]])</f>
        <v>6</v>
      </c>
      <c r="R27" s="59" cm="1">
        <f t="array" aca="1" ref="R27" ca="1">COUNTIF(OFFSET($AS$2,MATCH(Data_Base_Response[[#This Row],[Nama]:[Nama]],Data_Base_Response[[Nama]:[Nama]],0),0,1,90),Data_Base_Response[[#Headers],[S]])</f>
        <v>7</v>
      </c>
      <c r="S27" s="59" cm="1">
        <f t="array" aca="1" ref="S27" ca="1">COUNTIF(OFFSET($AS$2,MATCH(Data_Base_Response[[#This Row],[Nama]:[Nama]],Data_Base_Response[[Nama]:[Nama]],0),0,1,90),Data_Base_Response[[#Headers],[B]])</f>
        <v>9</v>
      </c>
      <c r="T27" s="59" cm="1">
        <f t="array" aca="1" ref="T27" ca="1">COUNTIF(OFFSET($AS$2,MATCH(Data_Base_Response[[#This Row],[Nama]:[Nama]],Data_Base_Response[[Nama]:[Nama]],0),0,1,90),Data_Base_Response[[#Headers],[O]])</f>
        <v>1</v>
      </c>
      <c r="U27" s="59" cm="1">
        <f t="array" aca="1" ref="U27" ca="1">COUNTIF(OFFSET($AS$2,MATCH(Data_Base_Response[[#This Row],[Nama]:[Nama]],Data_Base_Response[[Nama]:[Nama]],0),0,1,90),Data_Base_Response[[#Headers],[X]])</f>
        <v>4</v>
      </c>
      <c r="V27" s="59" cm="1">
        <f t="array" aca="1" ref="V27" ca="1">COUNTIF(OFFSET($AS$2,MATCH(Data_Base_Response[[#This Row],[Nama]:[Nama]],Data_Base_Response[[Nama]:[Nama]],0),0,1,90),Data_Base_Response[[#Headers],[E]])</f>
        <v>3</v>
      </c>
      <c r="W27" s="59" cm="1">
        <f t="array" aca="1" ref="W27" ca="1">COUNTIF(OFFSET($AS$2,MATCH(Data_Base_Response[[#This Row],[Nama]:[Nama]],Data_Base_Response[[Nama]:[Nama]],0),0,1,90),Data_Base_Response[[#Headers],[K]])</f>
        <v>3</v>
      </c>
      <c r="X27" s="59" cm="1">
        <f t="array" aca="1" ref="X27" ca="1">COUNTIF(OFFSET($AS$2,MATCH(Data_Base_Response[[#This Row],[Nama]:[Nama]],Data_Base_Response[[Nama]:[Nama]],0),0,1,90),Data_Base_Response[[#Headers],[Z]])</f>
        <v>7</v>
      </c>
      <c r="Y27"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7"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2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7"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27" s="60" t="str">
        <f ca="1">INDEX(OFFSET(Dictionary!$AJ$3,MATCH(I$2,Dictionary!$AG$4:$AG$84,0),0,COUNTIF(Dictionary!$AG$4:$AG$84,I$2),1),MATCH(Data_Base_Response[[#This Row],[D]],OFFSET(Dictionary!$AH$3,MATCH(I$2,Dictionary!$AG$4:$AG$84,0),0,COUNTIF(Dictionary!$AG$4:$AG$84,I$2),1),1))</f>
        <v xml:space="preserve">Tertarik untuk menangani sendiri detail   </v>
      </c>
      <c r="AD27"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2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2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2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7" s="60" t="str">
        <f ca="1">INDEX(OFFSET(Dictionary!$AJ$3,MATCH(N$2,Dictionary!$AG$4:$AG$84,0),0,COUNTIF(Dictionary!$AG$4:$AG$84,N$2),1),MATCH(Data_Base_Response[[#This Row],[F]],OFFSET(Dictionary!$AH$3,MATCH(N$2,Dictionary!$AG$4:$AG$84,0),0,COUNTIF(Dictionary!$AG$4:$AG$84,N$2),1),1))</f>
        <v xml:space="preserve">Loyal pada Perusahaan   </v>
      </c>
      <c r="AI27"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27"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27"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2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27"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2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2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2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27" s="61" t="str">
        <f ca="1">IFERROR(INDEX(OFFSET(Dictionary!$AC$3,MATCH(COLUMNS($AS$2:AS26),Dictionary!$AC$4:$AC$93,0),1,1,2),1,MATCH(INDEX(Dictionary!$B$3:$C$3,1,MATCH(Form_Responses[[#This Row],[1]],OFFSET(Dictionary!$A$3,MATCH(COLUMNS($AS$2:AS26),Dictionary!$A$4:$A$93,0),1,1,2),0)),Dictionary!$AD$3:$AE$3,0)),"")</f>
        <v>G</v>
      </c>
      <c r="AT27" s="61" t="str">
        <f ca="1">IFERROR(INDEX(OFFSET(Dictionary!$AC$3,MATCH(COLUMNS($AS$2:AT$2),Dictionary!$AC$4:$AC$93,0),1,1,2),1,MATCH(INDEX(Dictionary!$B$3:$C$3,1,MATCH(Form_Responses[[#This Row],[2]],OFFSET(Dictionary!$A$3,MATCH(COLUMNS($AS$2:AT26),Dictionary!$A$4:$A$93,0),1,1,2),0)),Dictionary!$AD$3:$AE$3,0)),"")</f>
        <v>N</v>
      </c>
      <c r="AU27" s="61" t="str">
        <f ca="1">IFERROR(INDEX(OFFSET(Dictionary!$AC$3,MATCH(COLUMNS($AS$2:AU26),Dictionary!$AC$4:$AC$93,0),1,1,2),1,MATCH(INDEX(Dictionary!$B$3:$C$3,1,MATCH(Form_Responses[[#This Row],[3]],OFFSET(Dictionary!$A$3,MATCH(COLUMNS($AS$2:AU26),Dictionary!$A$4:$A$93,0),1,1,2),0)),Dictionary!$AD$3:$AE$3,0)),"")</f>
        <v>A</v>
      </c>
      <c r="AV27" s="61" t="str">
        <f ca="1">IFERROR(INDEX(OFFSET(Dictionary!$AC$3,MATCH(COLUMNS($AS$2:AV26),Dictionary!$AC$4:$AC$93,0),1,1,2),1,MATCH(INDEX(Dictionary!$B$3:$C$3,1,MATCH(Form_Responses[[#This Row],[4]],OFFSET(Dictionary!$A$3,MATCH(COLUMNS($AS$2:AV26),Dictionary!$A$4:$A$93,0),1,1,2),0)),Dictionary!$AD$3:$AE$3,0)),"")</f>
        <v>X</v>
      </c>
      <c r="AW27" s="61" t="str">
        <f ca="1">IFERROR(INDEX(OFFSET(Dictionary!$AC$3,MATCH(COLUMNS($AS$2:AW26),Dictionary!$AC$4:$AC$93,0),1,1,2),1,MATCH(INDEX(Dictionary!$B$3:$C$3,1,MATCH(Form_Responses[[#This Row],[5]],OFFSET(Dictionary!$A$3,MATCH(COLUMNS($AS$2:AW26),Dictionary!$A$4:$A$93,0),1,1,2),0)),Dictionary!$AD$3:$AE$3,0)),"")</f>
        <v>B</v>
      </c>
      <c r="AX27" s="61" t="str">
        <f ca="1">IFERROR(INDEX(OFFSET(Dictionary!$AC$3,MATCH(COLUMNS($AS$2:AX26),Dictionary!$AC$4:$AC$93,0),1,1,2),1,MATCH(INDEX(Dictionary!$B$3:$C$3,1,MATCH(Form_Responses[[#This Row],[6]],OFFSET(Dictionary!$A$3,MATCH(COLUMNS($AS$2:AX26),Dictionary!$A$4:$A$93,0),1,1,2),0)),Dictionary!$AD$3:$AE$3,0)),"")</f>
        <v>B</v>
      </c>
      <c r="AY27" s="61" t="str">
        <f ca="1">IFERROR(INDEX(OFFSET(Dictionary!$AC$3,MATCH(COLUMNS($AS$2:AY26),Dictionary!$AC$4:$AC$93,0),1,1,2),1,MATCH(INDEX(Dictionary!$B$3:$C$3,1,MATCH(Form_Responses[[#This Row],[7]],OFFSET(Dictionary!$A$3,MATCH(COLUMNS($AS$2:AY26),Dictionary!$A$4:$A$93,0),1,1,2),0)),Dictionary!$AD$3:$AE$3,0)),"")</f>
        <v>Z</v>
      </c>
      <c r="AZ27" s="61" t="str">
        <f ca="1">IFERROR(INDEX(OFFSET(Dictionary!$AC$3,MATCH(COLUMNS($AS$2:AZ$2),Dictionary!$AC$4:$AC$93,0),1,1,2),1,MATCH(INDEX(Dictionary!$B$3:$C$3,1,MATCH(Form_Responses[[#This Row],[8]],OFFSET(Dictionary!$A$3,MATCH(COLUMNS($AS$2:AZ26),Dictionary!$A$4:$A$93,0),1,1,2),0)),Dictionary!$AD$3:$AE$3,0)),"")</f>
        <v>Z</v>
      </c>
      <c r="BA27" s="61" t="str">
        <f ca="1">IFERROR(INDEX(OFFSET(Dictionary!$AC$3,MATCH(COLUMNS($AS$2:BA26),Dictionary!$AC$4:$AC$93,0),1,1,2),1,MATCH(INDEX(Dictionary!$B$3:$C$3,1,MATCH(Form_Responses[[#This Row],[9]],OFFSET(Dictionary!$A$3,MATCH(COLUMNS($AS$2:BA26),Dictionary!$A$4:$A$93,0),1,1,2),0)),Dictionary!$AD$3:$AE$3,0)),"")</f>
        <v>K</v>
      </c>
      <c r="BB27" s="61" t="str">
        <f ca="1">IFERROR(INDEX(OFFSET(Dictionary!$AC$3,MATCH(COLUMNS($AS$2:BB26),Dictionary!$AC$4:$AC$93,0),1,1,2),1,MATCH(INDEX(Dictionary!$B$3:$C$3,1,MATCH(Form_Responses[[#This Row],[10]],OFFSET(Dictionary!$A$3,MATCH(COLUMNS($AS$2:BB26),Dictionary!$A$4:$A$93,0),1,1,2),0)),Dictionary!$AD$3:$AE$3,0)),"")</f>
        <v>W</v>
      </c>
      <c r="BC27" s="61" t="str">
        <f ca="1">IFERROR(INDEX(OFFSET(Dictionary!$AC$3,MATCH(COLUMNS($AS$2:BC26),Dictionary!$AC$4:$AC$93,0),1,1,2),1,MATCH(INDEX(Dictionary!$B$3:$C$3,1,MATCH(Form_Responses[[#This Row],[11]],OFFSET(Dictionary!$A$3,MATCH(COLUMNS($AS$2:BC26),Dictionary!$A$4:$A$93,0),1,1,2),0)),Dictionary!$AD$3:$AE$3,0)),"")</f>
        <v>C</v>
      </c>
      <c r="BD27" s="61" t="str">
        <f ca="1">IFERROR(INDEX(OFFSET(Dictionary!$AC$3,MATCH(COLUMNS($AS$2:BD26),Dictionary!$AC$4:$AC$93,0),1,1,2),1,MATCH(INDEX(Dictionary!$B$3:$C$3,1,MATCH(Form_Responses[[#This Row],[12]],OFFSET(Dictionary!$A$3,MATCH(COLUMNS($AS$2:BD26),Dictionary!$A$4:$A$93,0),1,1,2),0)),Dictionary!$AD$3:$AE$3,0)),"")</f>
        <v>E</v>
      </c>
      <c r="BE27" s="61" t="str">
        <f ca="1">IFERROR(INDEX(OFFSET(Dictionary!$AC$3,MATCH(COLUMNS($AS$2:BE26),Dictionary!$AC$4:$AC$93,0),1,1,2),1,MATCH(INDEX(Dictionary!$B$3:$C$3,1,MATCH(Form_Responses[[#This Row],[13]],OFFSET(Dictionary!$A$3,MATCH(COLUMNS($AS$2:BE26),Dictionary!$A$4:$A$93,0),1,1,2),0)),Dictionary!$AD$3:$AE$3,0)),"")</f>
        <v>N</v>
      </c>
      <c r="BF27" s="61" t="str">
        <f ca="1">IFERROR(INDEX(OFFSET(Dictionary!$AC$3,MATCH(COLUMNS($AS$2:BF26),Dictionary!$AC$4:$AC$93,0),1,1,2),1,MATCH(INDEX(Dictionary!$B$3:$C$3,1,MATCH(Form_Responses[[#This Row],[14]],OFFSET(Dictionary!$A$3,MATCH(COLUMNS($AS$2:BF26),Dictionary!$A$4:$A$93,0),1,1,2),0)),Dictionary!$AD$3:$AE$3,0)),"")</f>
        <v>X</v>
      </c>
      <c r="BG27" s="61" t="str">
        <f ca="1">IFERROR(INDEX(OFFSET(Dictionary!$AC$3,MATCH(COLUMNS($AS$2:BG26),Dictionary!$AC$4:$AC$93,0),1,1,2),1,MATCH(INDEX(Dictionary!$B$3:$C$3,1,MATCH(Form_Responses[[#This Row],[15]],OFFSET(Dictionary!$A$3,MATCH(COLUMNS($AS$2:BG26),Dictionary!$A$4:$A$93,0),1,1,2),0)),Dictionary!$AD$3:$AE$3,0)),"")</f>
        <v>B</v>
      </c>
      <c r="BH27" s="61" t="str">
        <f ca="1">IFERROR(INDEX(OFFSET(Dictionary!$AC$3,MATCH(COLUMNS($AS$2:BH26),Dictionary!$AC$4:$AC$93,0),1,1,2),1,MATCH(INDEX(Dictionary!$B$3:$C$3,1,MATCH(Form_Responses[[#This Row],[16]],OFFSET(Dictionary!$A$3,MATCH(COLUMNS($AS$2:BH26),Dictionary!$A$4:$A$93,0),1,1,2),0)),Dictionary!$AD$3:$AE$3,0)),"")</f>
        <v>X</v>
      </c>
      <c r="BI27" s="61" t="str">
        <f ca="1">IFERROR(INDEX(OFFSET(Dictionary!$AC$3,MATCH(COLUMNS($AS$2:BI26),Dictionary!$AC$4:$AC$93,0),1,1,2),1,MATCH(INDEX(Dictionary!$B$3:$C$3,1,MATCH(Form_Responses[[#This Row],[17]],OFFSET(Dictionary!$A$3,MATCH(COLUMNS($AS$2:BI26),Dictionary!$A$4:$A$93,0),1,1,2),0)),Dictionary!$AD$3:$AE$3,0)),"")</f>
        <v>B</v>
      </c>
      <c r="BJ27" s="61" t="str">
        <f ca="1">IFERROR(INDEX(OFFSET(Dictionary!$AC$3,MATCH(COLUMNS($AS$2:BJ26),Dictionary!$AC$4:$AC$93,0),1,1,2),1,MATCH(INDEX(Dictionary!$B$3:$C$3,1,MATCH(Form_Responses[[#This Row],[18]],OFFSET(Dictionary!$A$3,MATCH(COLUMNS($AS$2:BJ26),Dictionary!$A$4:$A$93,0),1,1,2),0)),Dictionary!$AD$3:$AE$3,0)),"")</f>
        <v>O</v>
      </c>
      <c r="BK27" s="61" t="str">
        <f ca="1">IFERROR(INDEX(OFFSET(Dictionary!$AC$3,MATCH(COLUMNS($AS$2:BK26),Dictionary!$AC$4:$AC$93,0),1,1,2),1,MATCH(INDEX(Dictionary!$B$3:$C$3,1,MATCH(Form_Responses[[#This Row],[19]],OFFSET(Dictionary!$A$3,MATCH(COLUMNS($AS$2:BK26),Dictionary!$A$4:$A$93,0),1,1,2),0)),Dictionary!$AD$3:$AE$3,0)),"")</f>
        <v>Z</v>
      </c>
      <c r="BL27" s="61" t="str">
        <f ca="1">IFERROR(INDEX(OFFSET(Dictionary!$AC$3,MATCH(COLUMNS($AS$2:BL26),Dictionary!$AC$4:$AC$93,0),1,1,2),1,MATCH(INDEX(Dictionary!$B$3:$C$3,1,MATCH(Form_Responses[[#This Row],[20]],OFFSET(Dictionary!$A$3,MATCH(COLUMNS($AS$2:BL26),Dictionary!$A$4:$A$93,0),1,1,2),0)),Dictionary!$AD$3:$AE$3,0)),"")</f>
        <v>W</v>
      </c>
      <c r="BM27" s="61" t="str">
        <f ca="1">IFERROR(INDEX(OFFSET(Dictionary!$AC$3,MATCH(COLUMNS($AS$2:BM26),Dictionary!$AC$4:$AC$93,0),1,1,2),1,MATCH(INDEX(Dictionary!$B$3:$C$3,1,MATCH(Form_Responses[[#This Row],[21]],OFFSET(Dictionary!$A$3,MATCH(COLUMNS($AS$2:BM26),Dictionary!$A$4:$A$93,0),1,1,2),0)),Dictionary!$AD$3:$AE$3,0)),"")</f>
        <v>D</v>
      </c>
      <c r="BN27" s="61" t="str">
        <f ca="1">IFERROR(INDEX(OFFSET(Dictionary!$AC$3,MATCH(COLUMNS($AS$2:BN26),Dictionary!$AC$4:$AC$93,0),1,1,2),1,MATCH(INDEX(Dictionary!$B$3:$C$3,1,MATCH(Form_Responses[[#This Row],[22]],OFFSET(Dictionary!$A$3,MATCH(COLUMNS($AS$2:BN26),Dictionary!$A$4:$A$93,0),1,1,2),0)),Dictionary!$AD$3:$AE$3,0)),"")</f>
        <v>C</v>
      </c>
      <c r="BO27" s="61" t="str">
        <f ca="1">IFERROR(INDEX(OFFSET(Dictionary!$AC$3,MATCH(COLUMNS($AS$2:BO26),Dictionary!$AC$4:$AC$93,0),1,1,2),1,MATCH(INDEX(Dictionary!$B$3:$C$3,1,MATCH(Form_Responses[[#This Row],[23]],OFFSET(Dictionary!$A$3,MATCH(COLUMNS($AS$2:BO26),Dictionary!$A$4:$A$93,0),1,1,2),0)),Dictionary!$AD$3:$AE$3,0)),"")</f>
        <v>E</v>
      </c>
      <c r="BP27" s="61" t="str">
        <f ca="1">IFERROR(INDEX(OFFSET(Dictionary!$AC$3,MATCH(COLUMNS($AS$2:BP26),Dictionary!$AC$4:$AC$93,0),1,1,2),1,MATCH(INDEX(Dictionary!$B$3:$C$3,1,MATCH(Form_Responses[[#This Row],[24]],OFFSET(Dictionary!$A$3,MATCH(COLUMNS($AS$2:BP26),Dictionary!$A$4:$A$93,0),1,1,2),0)),Dictionary!$AD$3:$AE$3,0)),"")</f>
        <v>N</v>
      </c>
      <c r="BQ27" s="61" t="str">
        <f ca="1">IFERROR(INDEX(OFFSET(Dictionary!$AC$3,MATCH(COLUMNS($AS$2:BQ26),Dictionary!$AC$4:$AC$93,0),1,1,2),1,MATCH(INDEX(Dictionary!$B$3:$C$3,1,MATCH(Form_Responses[[#This Row],[25]],OFFSET(Dictionary!$A$3,MATCH(COLUMNS($AS$2:BQ26),Dictionary!$A$4:$A$93,0),1,1,2),0)),Dictionary!$AD$3:$AE$3,0)),"")</f>
        <v>B</v>
      </c>
      <c r="BR27" s="61" t="str">
        <f ca="1">IFERROR(INDEX(OFFSET(Dictionary!$AC$3,MATCH(COLUMNS($AS$2:BR26),Dictionary!$AC$4:$AC$93,0),1,1,2),1,MATCH(INDEX(Dictionary!$B$3:$C$3,1,MATCH(Form_Responses[[#This Row],[26]],OFFSET(Dictionary!$A$3,MATCH(COLUMNS($AS$2:BR26),Dictionary!$A$4:$A$93,0),1,1,2),0)),Dictionary!$AD$3:$AE$3,0)),"")</f>
        <v>P</v>
      </c>
      <c r="BS27" s="61" t="str">
        <f ca="1">IFERROR(INDEX(OFFSET(Dictionary!$AC$3,MATCH(COLUMNS($AS$2:BS26),Dictionary!$AC$4:$AC$93,0),1,1,2),1,MATCH(INDEX(Dictionary!$B$3:$C$3,1,MATCH(Form_Responses[[#This Row],[27]],OFFSET(Dictionary!$A$3,MATCH(COLUMNS($AS$2:BS26),Dictionary!$A$4:$A$93,0),1,1,2),0)),Dictionary!$AD$3:$AE$3,0)),"")</f>
        <v>Z</v>
      </c>
      <c r="BT27" s="61" t="str">
        <f ca="1">IFERROR(INDEX(OFFSET(Dictionary!$AC$3,MATCH(COLUMNS($AS$2:BT26),Dictionary!$AC$4:$AC$93,0),1,1,2),1,MATCH(INDEX(Dictionary!$B$3:$C$3,1,MATCH(Form_Responses[[#This Row],[28]],OFFSET(Dictionary!$A$3,MATCH(COLUMNS($AS$2:BT26),Dictionary!$A$4:$A$93,0),1,1,2),0)),Dictionary!$AD$3:$AE$3,0)),"")</f>
        <v>B</v>
      </c>
      <c r="BU27" s="61" t="str">
        <f ca="1">IFERROR(INDEX(OFFSET(Dictionary!$AC$3,MATCH(COLUMNS($AS$2:BU26),Dictionary!$AC$4:$AC$93,0),1,1,2),1,MATCH(INDEX(Dictionary!$B$3:$C$3,1,MATCH(Form_Responses[[#This Row],[29]],OFFSET(Dictionary!$A$3,MATCH(COLUMNS($AS$2:BU26),Dictionary!$A$4:$A$93,0),1,1,2),0)),Dictionary!$AD$3:$AE$3,0)),"")</f>
        <v>F</v>
      </c>
      <c r="BV27" s="61" t="str">
        <f ca="1">IFERROR(INDEX(OFFSET(Dictionary!$AC$3,MATCH(COLUMNS($AS$2:BV26),Dictionary!$AC$4:$AC$93,0),1,1,2),1,MATCH(INDEX(Dictionary!$B$3:$C$3,1,MATCH(Form_Responses[[#This Row],[30]],OFFSET(Dictionary!$A$3,MATCH(COLUMNS($AS$2:BV26),Dictionary!$A$4:$A$93,0),1,1,2),0)),Dictionary!$AD$3:$AE$3,0)),"")</f>
        <v>W</v>
      </c>
      <c r="BW27" s="61" t="str">
        <f ca="1">IFERROR(INDEX(OFFSET(Dictionary!$AC$3,MATCH(COLUMNS($AS$2:BW26),Dictionary!$AC$4:$AC$93,0),1,1,2),1,MATCH(INDEX(Dictionary!$B$3:$C$3,1,MATCH(Form_Responses[[#This Row],[31]],OFFSET(Dictionary!$A$3,MATCH(COLUMNS($AS$2:BW26),Dictionary!$A$4:$A$93,0),1,1,2),0)),Dictionary!$AD$3:$AE$3,0)),"")</f>
        <v>G</v>
      </c>
      <c r="BX27" s="61" t="str">
        <f ca="1">IFERROR(INDEX(OFFSET(Dictionary!$AC$3,MATCH(COLUMNS($AS$2:BX26),Dictionary!$AC$4:$AC$93,0),1,1,2),1,MATCH(INDEX(Dictionary!$B$3:$C$3,1,MATCH(Form_Responses[[#This Row],[32]],OFFSET(Dictionary!$A$3,MATCH(COLUMNS($AS$2:BX26),Dictionary!$A$4:$A$93,0),1,1,2),0)),Dictionary!$AD$3:$AE$3,0)),"")</f>
        <v>D</v>
      </c>
      <c r="BY27" s="61" t="str">
        <f ca="1">IFERROR(INDEX(OFFSET(Dictionary!$AC$3,MATCH(COLUMNS($AS$2:BY26),Dictionary!$AC$4:$AC$93,0),1,1,2),1,MATCH(INDEX(Dictionary!$B$3:$C$3,1,MATCH(Form_Responses[[#This Row],[33]],OFFSET(Dictionary!$A$3,MATCH(COLUMNS($AS$2:BY26),Dictionary!$A$4:$A$93,0),1,1,2),0)),Dictionary!$AD$3:$AE$3,0)),"")</f>
        <v>I</v>
      </c>
      <c r="BZ27" s="61" t="str">
        <f ca="1">IFERROR(INDEX(OFFSET(Dictionary!$AC$3,MATCH(COLUMNS($AS$2:BZ26),Dictionary!$AC$4:$AC$93,0),1,1,2),1,MATCH(INDEX(Dictionary!$B$3:$C$3,1,MATCH(Form_Responses[[#This Row],[34]],OFFSET(Dictionary!$A$3,MATCH(COLUMNS($AS$2:BZ26),Dictionary!$A$4:$A$93,0),1,1,2),0)),Dictionary!$AD$3:$AE$3,0)),"")</f>
        <v>T</v>
      </c>
      <c r="CA27" s="61" t="str">
        <f ca="1">IFERROR(INDEX(OFFSET(Dictionary!$AC$3,MATCH(COLUMNS($AS$2:CA26),Dictionary!$AC$4:$AC$93,0),1,1,2),1,MATCH(INDEX(Dictionary!$B$3:$C$3,1,MATCH(Form_Responses[[#This Row],[35]],OFFSET(Dictionary!$A$3,MATCH(COLUMNS($AS$2:CA26),Dictionary!$A$4:$A$93,0),1,1,2),0)),Dictionary!$AD$3:$AE$3,0)),"")</f>
        <v>B</v>
      </c>
      <c r="CB27" s="61" t="str">
        <f ca="1">IFERROR(INDEX(OFFSET(Dictionary!$AC$3,MATCH(COLUMNS($AS$2:CB26),Dictionary!$AC$4:$AC$93,0),1,1,2),1,MATCH(INDEX(Dictionary!$B$3:$C$3,1,MATCH(Form_Responses[[#This Row],[36]],OFFSET(Dictionary!$A$3,MATCH(COLUMNS($AS$2:CB26),Dictionary!$A$4:$A$93,0),1,1,2),0)),Dictionary!$AD$3:$AE$3,0)),"")</f>
        <v>A</v>
      </c>
      <c r="CC27" s="61" t="str">
        <f ca="1">IFERROR(INDEX(OFFSET(Dictionary!$AC$3,MATCH(COLUMNS($AS$2:CC26),Dictionary!$AC$4:$AC$93,0),1,1,2),1,MATCH(INDEX(Dictionary!$B$3:$C$3,1,MATCH(Form_Responses[[#This Row],[37]],OFFSET(Dictionary!$A$3,MATCH(COLUMNS($AS$2:CC26),Dictionary!$A$4:$A$93,0),1,1,2),0)),Dictionary!$AD$3:$AE$3,0)),"")</f>
        <v>Z</v>
      </c>
      <c r="CD27" s="61" t="str">
        <f ca="1">IFERROR(INDEX(OFFSET(Dictionary!$AC$3,MATCH(COLUMNS($AS$2:CD26),Dictionary!$AC$4:$AC$93,0),1,1,2),1,MATCH(INDEX(Dictionary!$B$3:$C$3,1,MATCH(Form_Responses[[#This Row],[38]],OFFSET(Dictionary!$A$3,MATCH(COLUMNS($AS$2:CD26),Dictionary!$A$4:$A$93,0),1,1,2),0)),Dictionary!$AD$3:$AE$3,0)),"")</f>
        <v>K</v>
      </c>
      <c r="CE27" s="61" t="str">
        <f ca="1">IFERROR(INDEX(OFFSET(Dictionary!$AC$3,MATCH(COLUMNS($AS$2:CE26),Dictionary!$AC$4:$AC$93,0),1,1,2),1,MATCH(INDEX(Dictionary!$B$3:$C$3,1,MATCH(Form_Responses[[#This Row],[39]],OFFSET(Dictionary!$A$3,MATCH(COLUMNS($AS$2:CE26),Dictionary!$A$4:$A$93,0),1,1,2),0)),Dictionary!$AD$3:$AE$3,0)),"")</f>
        <v>B</v>
      </c>
      <c r="CF27" s="61" t="str">
        <f ca="1">IFERROR(INDEX(OFFSET(Dictionary!$AC$3,MATCH(COLUMNS($AS$2:CF26),Dictionary!$AC$4:$AC$93,0),1,1,2),1,MATCH(INDEX(Dictionary!$B$3:$C$3,1,MATCH(Form_Responses[[#This Row],[40]],OFFSET(Dictionary!$A$3,MATCH(COLUMNS($AS$2:CF26),Dictionary!$A$4:$A$93,0),1,1,2),0)),Dictionary!$AD$3:$AE$3,0)),"")</f>
        <v>W</v>
      </c>
      <c r="CG27" s="61" t="str">
        <f ca="1">IFERROR(INDEX(OFFSET(Dictionary!$AC$3,MATCH(COLUMNS($AS$2:CG26),Dictionary!$AC$4:$AC$93,0),1,1,2),1,MATCH(INDEX(Dictionary!$B$3:$C$3,1,MATCH(Form_Responses[[#This Row],[41]],OFFSET(Dictionary!$A$3,MATCH(COLUMNS($AS$2:CG26),Dictionary!$A$4:$A$93,0),1,1,2),0)),Dictionary!$AD$3:$AE$3,0)),"")</f>
        <v>S</v>
      </c>
      <c r="CH27" s="61" t="str">
        <f ca="1">IFERROR(INDEX(OFFSET(Dictionary!$AC$3,MATCH(COLUMNS($AS$2:CH26),Dictionary!$AC$4:$AC$93,0),1,1,2),1,MATCH(INDEX(Dictionary!$B$3:$C$3,1,MATCH(Form_Responses[[#This Row],[42]],OFFSET(Dictionary!$A$3,MATCH(COLUMNS($AS$2:CH26),Dictionary!$A$4:$A$93,0),1,1,2),0)),Dictionary!$AD$3:$AE$3,0)),"")</f>
        <v>R</v>
      </c>
      <c r="CI27" s="61" t="str">
        <f ca="1">IFERROR(INDEX(OFFSET(Dictionary!$AC$3,MATCH(COLUMNS($AS$2:CI26),Dictionary!$AC$4:$AC$93,0),1,1,2),1,MATCH(INDEX(Dictionary!$B$3:$C$3,1,MATCH(Form_Responses[[#This Row],[43]],OFFSET(Dictionary!$A$3,MATCH(COLUMNS($AS$2:CI26),Dictionary!$A$4:$A$93,0),1,1,2),0)),Dictionary!$AD$3:$AE$3,0)),"")</f>
        <v>I</v>
      </c>
      <c r="CJ27" s="61" t="str">
        <f ca="1">IFERROR(INDEX(OFFSET(Dictionary!$AC$3,MATCH(COLUMNS($AS$2:CJ26),Dictionary!$AC$4:$AC$93,0),1,1,2),1,MATCH(INDEX(Dictionary!$B$3:$C$3,1,MATCH(Form_Responses[[#This Row],[44]],OFFSET(Dictionary!$A$3,MATCH(COLUMNS($AS$2:CJ26),Dictionary!$A$4:$A$93,0),1,1,2),0)),Dictionary!$AD$3:$AE$3,0)),"")</f>
        <v>C</v>
      </c>
      <c r="CK27" s="61" t="str">
        <f ca="1">IFERROR(INDEX(OFFSET(Dictionary!$AC$3,MATCH(COLUMNS($AS$2:CK26),Dictionary!$AC$4:$AC$93,0),1,1,2),1,MATCH(INDEX(Dictionary!$B$3:$C$3,1,MATCH(Form_Responses[[#This Row],[45]],OFFSET(Dictionary!$A$3,MATCH(COLUMNS($AS$2:CK26),Dictionary!$A$4:$A$93,0),1,1,2),0)),Dictionary!$AD$3:$AE$3,0)),"")</f>
        <v>E</v>
      </c>
      <c r="CL27" s="61" t="str">
        <f ca="1">IFERROR(INDEX(OFFSET(Dictionary!$AC$3,MATCH(COLUMNS($AS$2:CL26),Dictionary!$AC$4:$AC$93,0),1,1,2),1,MATCH(INDEX(Dictionary!$B$3:$C$3,1,MATCH(Form_Responses[[#This Row],[46]],OFFSET(Dictionary!$A$3,MATCH(COLUMNS($AS$2:CL26),Dictionary!$A$4:$A$93,0),1,1,2),0)),Dictionary!$AD$3:$AE$3,0)),"")</f>
        <v>N</v>
      </c>
      <c r="CM27" s="61" t="str">
        <f ca="1">IFERROR(INDEX(OFFSET(Dictionary!$AC$3,MATCH(COLUMNS($AS$2:CM26),Dictionary!$AC$4:$AC$93,0),1,1,2),1,MATCH(INDEX(Dictionary!$B$3:$C$3,1,MATCH(Form_Responses[[#This Row],[47]],OFFSET(Dictionary!$A$3,MATCH(COLUMNS($AS$2:CM26),Dictionary!$A$4:$A$93,0),1,1,2),0)),Dictionary!$AD$3:$AE$3,0)),"")</f>
        <v>Z</v>
      </c>
      <c r="CN27" s="61" t="str">
        <f ca="1">IFERROR(INDEX(OFFSET(Dictionary!$AC$3,MATCH(COLUMNS($AS$2:CN26),Dictionary!$AC$4:$AC$93,0),1,1,2),1,MATCH(INDEX(Dictionary!$B$3:$C$3,1,MATCH(Form_Responses[[#This Row],[48]],OFFSET(Dictionary!$A$3,MATCH(COLUMNS($AS$2:CN26),Dictionary!$A$4:$A$93,0),1,1,2),0)),Dictionary!$AD$3:$AE$3,0)),"")</f>
        <v>K</v>
      </c>
      <c r="CO27" s="61" t="str">
        <f ca="1">IFERROR(INDEX(OFFSET(Dictionary!$AC$3,MATCH(COLUMNS($AS$2:CO26),Dictionary!$AC$4:$AC$93,0),1,1,2),1,MATCH(INDEX(Dictionary!$B$3:$C$3,1,MATCH(Form_Responses[[#This Row],[49]],OFFSET(Dictionary!$A$3,MATCH(COLUMNS($AS$2:CO26),Dictionary!$A$4:$A$93,0),1,1,2),0)),Dictionary!$AD$3:$AE$3,0)),"")</f>
        <v>F</v>
      </c>
      <c r="CP27" s="61" t="str">
        <f ca="1">IFERROR(INDEX(OFFSET(Dictionary!$AC$3,MATCH(COLUMNS($AS$2:CP26),Dictionary!$AC$4:$AC$93,0),1,1,2),1,MATCH(INDEX(Dictionary!$B$3:$C$3,1,MATCH(Form_Responses[[#This Row],[50]],OFFSET(Dictionary!$A$3,MATCH(COLUMNS($AS$2:CP26),Dictionary!$A$4:$A$93,0),1,1,2),0)),Dictionary!$AD$3:$AE$3,0)),"")</f>
        <v>B</v>
      </c>
      <c r="CQ27" s="61" t="str">
        <f ca="1">IFERROR(INDEX(OFFSET(Dictionary!$AC$3,MATCH(COLUMNS($AS$2:CQ26),Dictionary!$AC$4:$AC$93,0),1,1,2),1,MATCH(INDEX(Dictionary!$B$3:$C$3,1,MATCH(Form_Responses[[#This Row],[51]],OFFSET(Dictionary!$A$3,MATCH(COLUMNS($AS$2:CQ26),Dictionary!$A$4:$A$93,0),1,1,2),0)),Dictionary!$AD$3:$AE$3,0)),"")</f>
        <v>G</v>
      </c>
      <c r="CR27" s="61" t="str">
        <f ca="1">IFERROR(INDEX(OFFSET(Dictionary!$AC$3,MATCH(COLUMNS($AS$2:CR26),Dictionary!$AC$4:$AC$93,0),1,1,2),1,MATCH(INDEX(Dictionary!$B$3:$C$3,1,MATCH(Form_Responses[[#This Row],[52]],OFFSET(Dictionary!$A$3,MATCH(COLUMNS($AS$2:CR26),Dictionary!$A$4:$A$93,0),1,1,2),0)),Dictionary!$AD$3:$AE$3,0)),"")</f>
        <v>S</v>
      </c>
      <c r="CS27" s="61" t="str">
        <f ca="1">IFERROR(INDEX(OFFSET(Dictionary!$AC$3,MATCH(COLUMNS($AS$2:CS26),Dictionary!$AC$4:$AC$93,0),1,1,2),1,MATCH(INDEX(Dictionary!$B$3:$C$3,1,MATCH(Form_Responses[[#This Row],[53]],OFFSET(Dictionary!$A$3,MATCH(COLUMNS($AS$2:CS26),Dictionary!$A$4:$A$93,0),1,1,2),0)),Dictionary!$AD$3:$AE$3,0)),"")</f>
        <v>I</v>
      </c>
      <c r="CT27" s="61" t="str">
        <f ca="1">IFERROR(INDEX(OFFSET(Dictionary!$AC$3,MATCH(COLUMNS($AS$2:CT26),Dictionary!$AC$4:$AC$93,0),1,1,2),1,MATCH(INDEX(Dictionary!$B$3:$C$3,1,MATCH(Form_Responses[[#This Row],[54]],OFFSET(Dictionary!$A$3,MATCH(COLUMNS($AS$2:CT26),Dictionary!$A$4:$A$93,0),1,1,2),0)),Dictionary!$AD$3:$AE$3,0)),"")</f>
        <v>D</v>
      </c>
      <c r="CU27" s="61" t="str">
        <f ca="1">IFERROR(INDEX(OFFSET(Dictionary!$AC$3,MATCH(COLUMNS($AS$2:CU26),Dictionary!$AC$4:$AC$93,0),1,1,2),1,MATCH(INDEX(Dictionary!$B$3:$C$3,1,MATCH(Form_Responses[[#This Row],[55]],OFFSET(Dictionary!$A$3,MATCH(COLUMNS($AS$2:CU26),Dictionary!$A$4:$A$93,0),1,1,2),0)),Dictionary!$AD$3:$AE$3,0)),"")</f>
        <v>C</v>
      </c>
      <c r="CV27" s="61" t="str">
        <f ca="1">IFERROR(INDEX(OFFSET(Dictionary!$AC$3,MATCH(COLUMNS($AS$2:CV26),Dictionary!$AC$4:$AC$93,0),1,1,2),1,MATCH(INDEX(Dictionary!$B$3:$C$3,1,MATCH(Form_Responses[[#This Row],[56]],OFFSET(Dictionary!$A$3,MATCH(COLUMNS($AS$2:CV26),Dictionary!$A$4:$A$93,0),1,1,2),0)),Dictionary!$AD$3:$AE$3,0)),"")</f>
        <v>S</v>
      </c>
      <c r="CW27" s="61" t="str">
        <f ca="1">IFERROR(INDEX(OFFSET(Dictionary!$AC$3,MATCH(COLUMNS($AS$2:CW26),Dictionary!$AC$4:$AC$93,0),1,1,2),1,MATCH(INDEX(Dictionary!$B$3:$C$3,1,MATCH(Form_Responses[[#This Row],[57]],OFFSET(Dictionary!$A$3,MATCH(COLUMNS($AS$2:CW26),Dictionary!$A$4:$A$93,0),1,1,2),0)),Dictionary!$AD$3:$AE$3,0)),"")</f>
        <v>Z</v>
      </c>
      <c r="CX27" s="61" t="str">
        <f ca="1">IFERROR(INDEX(OFFSET(Dictionary!$AC$3,MATCH(COLUMNS($AS$2:CX26),Dictionary!$AC$4:$AC$93,0),1,1,2),1,MATCH(INDEX(Dictionary!$B$3:$C$3,1,MATCH(Form_Responses[[#This Row],[58]],OFFSET(Dictionary!$A$3,MATCH(COLUMNS($AS$2:CX26),Dictionary!$A$4:$A$93,0),1,1,2),0)),Dictionary!$AD$3:$AE$3,0)),"")</f>
        <v>A</v>
      </c>
      <c r="CY27" s="61" t="str">
        <f ca="1">IFERROR(INDEX(OFFSET(Dictionary!$AC$3,MATCH(COLUMNS($AS$2:CY26),Dictionary!$AC$4:$AC$93,0),1,1,2),1,MATCH(INDEX(Dictionary!$B$3:$C$3,1,MATCH(Form_Responses[[#This Row],[59]],OFFSET(Dictionary!$A$3,MATCH(COLUMNS($AS$2:CY26),Dictionary!$A$4:$A$93,0),1,1,2),0)),Dictionary!$AD$3:$AE$3,0)),"")</f>
        <v>F</v>
      </c>
      <c r="CZ27" s="61" t="str">
        <f ca="1">IFERROR(INDEX(OFFSET(Dictionary!$AC$3,MATCH(COLUMNS($AS$2:CZ26),Dictionary!$AC$4:$AC$93,0),1,1,2),1,MATCH(INDEX(Dictionary!$B$3:$C$3,1,MATCH(Form_Responses[[#This Row],[60]],OFFSET(Dictionary!$A$3,MATCH(COLUMNS($AS$2:CZ26),Dictionary!$A$4:$A$93,0),1,1,2),0)),Dictionary!$AD$3:$AE$3,0)),"")</f>
        <v>X</v>
      </c>
      <c r="DA27" s="61" t="str">
        <f ca="1">IFERROR(INDEX(OFFSET(Dictionary!$AC$3,MATCH(COLUMNS($AS$2:DA26),Dictionary!$AC$4:$AC$93,0),1,1,2),1,MATCH(INDEX(Dictionary!$B$3:$C$3,1,MATCH(Form_Responses[[#This Row],[61]],OFFSET(Dictionary!$A$3,MATCH(COLUMNS($AS$2:DA26),Dictionary!$A$4:$A$93,0),1,1,2),0)),Dictionary!$AD$3:$AE$3,0)),"")</f>
        <v>G</v>
      </c>
      <c r="DB27" s="61" t="str">
        <f ca="1">IFERROR(INDEX(OFFSET(Dictionary!$AC$3,MATCH(COLUMNS($AS$2:DB26),Dictionary!$AC$4:$AC$93,0),1,1,2),1,MATCH(INDEX(Dictionary!$B$3:$C$3,1,MATCH(Form_Responses[[#This Row],[62]],OFFSET(Dictionary!$A$3,MATCH(COLUMNS($AS$2:DB26),Dictionary!$A$4:$A$93,0),1,1,2),0)),Dictionary!$AD$3:$AE$3,0)),"")</f>
        <v>L</v>
      </c>
      <c r="DC27" s="61" t="str">
        <f ca="1">IFERROR(INDEX(OFFSET(Dictionary!$AC$3,MATCH(COLUMNS($AS$2:DC26),Dictionary!$AC$4:$AC$93,0),1,1,2),1,MATCH(INDEX(Dictionary!$B$3:$C$3,1,MATCH(Form_Responses[[#This Row],[63]],OFFSET(Dictionary!$A$3,MATCH(COLUMNS($AS$2:DC26),Dictionary!$A$4:$A$93,0),1,1,2),0)),Dictionary!$AD$3:$AE$3,0)),"")</f>
        <v>S</v>
      </c>
      <c r="DD27" s="61" t="str">
        <f ca="1">IFERROR(INDEX(OFFSET(Dictionary!$AC$3,MATCH(COLUMNS($AS$2:DD26),Dictionary!$AC$4:$AC$93,0),1,1,2),1,MATCH(INDEX(Dictionary!$B$3:$C$3,1,MATCH(Form_Responses[[#This Row],[64]],OFFSET(Dictionary!$A$3,MATCH(COLUMNS($AS$2:DD26),Dictionary!$A$4:$A$93,0),1,1,2),0)),Dictionary!$AD$3:$AE$3,0)),"")</f>
        <v>R</v>
      </c>
      <c r="DE27" s="61" t="str">
        <f ca="1">IFERROR(INDEX(OFFSET(Dictionary!$AC$3,MATCH(COLUMNS($AS$2:DE26),Dictionary!$AC$4:$AC$93,0),1,1,2),1,MATCH(INDEX(Dictionary!$B$3:$C$3,1,MATCH(Form_Responses[[#This Row],[65]],OFFSET(Dictionary!$A$3,MATCH(COLUMNS($AS$2:DE26),Dictionary!$A$4:$A$93,0),1,1,2),0)),Dictionary!$AD$3:$AE$3,0)),"")</f>
        <v>V</v>
      </c>
      <c r="DF27" s="61" t="str">
        <f ca="1">IFERROR(INDEX(OFFSET(Dictionary!$AC$3,MATCH(COLUMNS($AS$2:DF26),Dictionary!$AC$4:$AC$93,0),1,1,2),1,MATCH(INDEX(Dictionary!$B$3:$C$3,1,MATCH(Form_Responses[[#This Row],[66]],OFFSET(Dictionary!$A$3,MATCH(COLUMNS($AS$2:DF26),Dictionary!$A$4:$A$93,0),1,1,2),0)),Dictionary!$AD$3:$AE$3,0)),"")</f>
        <v>S</v>
      </c>
      <c r="DG27" s="61" t="str">
        <f ca="1">IFERROR(INDEX(OFFSET(Dictionary!$AC$3,MATCH(COLUMNS($AS$2:DG26),Dictionary!$AC$4:$AC$93,0),1,1,2),1,MATCH(INDEX(Dictionary!$B$3:$C$3,1,MATCH(Form_Responses[[#This Row],[67]],OFFSET(Dictionary!$A$3,MATCH(COLUMNS($AS$2:DG26),Dictionary!$A$4:$A$93,0),1,1,2),0)),Dictionary!$AD$3:$AE$3,0)),"")</f>
        <v>R</v>
      </c>
      <c r="DH27" s="61" t="str">
        <f ca="1">IFERROR(INDEX(OFFSET(Dictionary!$AC$3,MATCH(COLUMNS($AS$2:DH26),Dictionary!$AC$4:$AC$93,0),1,1,2),1,MATCH(INDEX(Dictionary!$B$3:$C$3,1,MATCH(Form_Responses[[#This Row],[68]],OFFSET(Dictionary!$A$3,MATCH(COLUMNS($AS$2:DH26),Dictionary!$A$4:$A$93,0),1,1,2),0)),Dictionary!$AD$3:$AE$3,0)),"")</f>
        <v>N</v>
      </c>
      <c r="DI27" s="61" t="str">
        <f ca="1">IFERROR(INDEX(OFFSET(Dictionary!$AC$3,MATCH(COLUMNS($AS$2:DI26),Dictionary!$AC$4:$AC$93,0),1,1,2),1,MATCH(INDEX(Dictionary!$B$3:$C$3,1,MATCH(Form_Responses[[#This Row],[69]],OFFSET(Dictionary!$A$3,MATCH(COLUMNS($AS$2:DI26),Dictionary!$A$4:$A$93,0),1,1,2),0)),Dictionary!$AD$3:$AE$3,0)),"")</f>
        <v>F</v>
      </c>
      <c r="DJ27" s="61" t="str">
        <f ca="1">IFERROR(INDEX(OFFSET(Dictionary!$AC$3,MATCH(COLUMNS($AS$2:DJ26),Dictionary!$AC$4:$AC$93,0),1,1,2),1,MATCH(INDEX(Dictionary!$B$3:$C$3,1,MATCH(Form_Responses[[#This Row],[70]],OFFSET(Dictionary!$A$3,MATCH(COLUMNS($AS$2:DJ26),Dictionary!$A$4:$A$93,0),1,1,2),0)),Dictionary!$AD$3:$AE$3,0)),"")</f>
        <v>W</v>
      </c>
      <c r="DK27" s="61" t="str">
        <f ca="1">IFERROR(INDEX(OFFSET(Dictionary!$AC$3,MATCH(COLUMNS($AS$2:DK26),Dictionary!$AC$4:$AC$93,0),1,1,2),1,MATCH(INDEX(Dictionary!$B$3:$C$3,1,MATCH(Form_Responses[[#This Row],[71]],OFFSET(Dictionary!$A$3,MATCH(COLUMNS($AS$2:DK26),Dictionary!$A$4:$A$93,0),1,1,2),0)),Dictionary!$AD$3:$AE$3,0)),"")</f>
        <v>I</v>
      </c>
      <c r="DL27" s="61" t="str">
        <f ca="1">IFERROR(INDEX(OFFSET(Dictionary!$AC$3,MATCH(COLUMNS($AS$2:DL26),Dictionary!$AC$4:$AC$93,0),1,1,2),1,MATCH(INDEX(Dictionary!$B$3:$C$3,1,MATCH(Form_Responses[[#This Row],[72]],OFFSET(Dictionary!$A$3,MATCH(COLUMNS($AS$2:DL26),Dictionary!$A$4:$A$93,0),1,1,2),0)),Dictionary!$AD$3:$AE$3,0)),"")</f>
        <v>L</v>
      </c>
      <c r="DM27" s="61" t="str">
        <f ca="1">IFERROR(INDEX(OFFSET(Dictionary!$AC$3,MATCH(COLUMNS($AS$2:DM26),Dictionary!$AC$4:$AC$93,0),1,1,2),1,MATCH(INDEX(Dictionary!$B$3:$C$3,1,MATCH(Form_Responses[[#This Row],[73]],OFFSET(Dictionary!$A$3,MATCH(COLUMNS($AS$2:DM26),Dictionary!$A$4:$A$93,0),1,1,2),0)),Dictionary!$AD$3:$AE$3,0)),"")</f>
        <v>V</v>
      </c>
      <c r="DN27" s="61" t="str">
        <f ca="1">IFERROR(INDEX(OFFSET(Dictionary!$AC$3,MATCH(COLUMNS($AS$2:DN26),Dictionary!$AC$4:$AC$93,0),1,1,2),1,MATCH(INDEX(Dictionary!$B$3:$C$3,1,MATCH(Form_Responses[[#This Row],[74]],OFFSET(Dictionary!$A$3,MATCH(COLUMNS($AS$2:DN26),Dictionary!$A$4:$A$93,0),1,1,2),0)),Dictionary!$AD$3:$AE$3,0)),"")</f>
        <v>T</v>
      </c>
      <c r="DO27" s="61" t="str">
        <f ca="1">IFERROR(INDEX(OFFSET(Dictionary!$AC$3,MATCH(COLUMNS($AS$2:DO26),Dictionary!$AC$4:$AC$93,0),1,1,2),1,MATCH(INDEX(Dictionary!$B$3:$C$3,1,MATCH(Form_Responses[[#This Row],[75]],OFFSET(Dictionary!$A$3,MATCH(COLUMNS($AS$2:DO26),Dictionary!$A$4:$A$93,0),1,1,2),0)),Dictionary!$AD$3:$AE$3,0)),"")</f>
        <v>V</v>
      </c>
      <c r="DP27" s="61" t="str">
        <f ca="1">IFERROR(INDEX(OFFSET(Dictionary!$AC$3,MATCH(COLUMNS($AS$2:DP26),Dictionary!$AC$4:$AC$93,0),1,1,2),1,MATCH(INDEX(Dictionary!$B$3:$C$3,1,MATCH(Form_Responses[[#This Row],[76]],OFFSET(Dictionary!$A$3,MATCH(COLUMNS($AS$2:DP26),Dictionary!$A$4:$A$93,0),1,1,2),0)),Dictionary!$AD$3:$AE$3,0)),"")</f>
        <v>S</v>
      </c>
      <c r="DQ27" s="61" t="str">
        <f ca="1">IFERROR(INDEX(OFFSET(Dictionary!$AC$3,MATCH(COLUMNS($AS$2:DQ26),Dictionary!$AC$4:$AC$93,0),1,1,2),1,MATCH(INDEX(Dictionary!$B$3:$C$3,1,MATCH(Form_Responses[[#This Row],[77]],OFFSET(Dictionary!$A$3,MATCH(COLUMNS($AS$2:DQ26),Dictionary!$A$4:$A$93,0),1,1,2),0)),Dictionary!$AD$3:$AE$3,0)),"")</f>
        <v>R</v>
      </c>
      <c r="DR27" s="61" t="str">
        <f ca="1">IFERROR(INDEX(OFFSET(Dictionary!$AC$3,MATCH(COLUMNS($AS$2:DR26),Dictionary!$AC$4:$AC$93,0),1,1,2),1,MATCH(INDEX(Dictionary!$B$3:$C$3,1,MATCH(Form_Responses[[#This Row],[78]],OFFSET(Dictionary!$A$3,MATCH(COLUMNS($AS$2:DR26),Dictionary!$A$4:$A$93,0),1,1,2),0)),Dictionary!$AD$3:$AE$3,0)),"")</f>
        <v>D</v>
      </c>
      <c r="DS27" s="61" t="str">
        <f ca="1">IFERROR(INDEX(OFFSET(Dictionary!$AC$3,MATCH(COLUMNS($AS$2:DS26),Dictionary!$AC$4:$AC$93,0),1,1,2),1,MATCH(INDEX(Dictionary!$B$3:$C$3,1,MATCH(Form_Responses[[#This Row],[79]],OFFSET(Dictionary!$A$3,MATCH(COLUMNS($AS$2:DS26),Dictionary!$A$4:$A$93,0),1,1,2),0)),Dictionary!$AD$3:$AE$3,0)),"")</f>
        <v>F</v>
      </c>
      <c r="DT27" s="61" t="str">
        <f ca="1">IFERROR(INDEX(OFFSET(Dictionary!$AC$3,MATCH(COLUMNS($AS$2:DT26),Dictionary!$AC$4:$AC$93,0),1,1,2),1,MATCH(INDEX(Dictionary!$B$3:$C$3,1,MATCH(Form_Responses[[#This Row],[80]],OFFSET(Dictionary!$A$3,MATCH(COLUMNS($AS$2:DT26),Dictionary!$A$4:$A$93,0),1,1,2),0)),Dictionary!$AD$3:$AE$3,0)),"")</f>
        <v>W</v>
      </c>
      <c r="DU27" s="61" t="str">
        <f ca="1">IFERROR(INDEX(OFFSET(Dictionary!$AC$3,MATCH(COLUMNS($AS$2:DU26),Dictionary!$AC$4:$AC$93,0),1,1,2),1,MATCH(INDEX(Dictionary!$B$3:$C$3,1,MATCH(Form_Responses[[#This Row],[81]],OFFSET(Dictionary!$A$3,MATCH(COLUMNS($AS$2:DU26),Dictionary!$A$4:$A$93,0),1,1,2),0)),Dictionary!$AD$3:$AE$3,0)),"")</f>
        <v>G</v>
      </c>
      <c r="DV27" s="61" t="str">
        <f ca="1">IFERROR(INDEX(OFFSET(Dictionary!$AC$3,MATCH(COLUMNS($AS$2:DV26),Dictionary!$AC$4:$AC$93,0),1,1,2),1,MATCH(INDEX(Dictionary!$B$3:$C$3,1,MATCH(Form_Responses[[#This Row],[82]],OFFSET(Dictionary!$A$3,MATCH(COLUMNS($AS$2:DV26),Dictionary!$A$4:$A$93,0),1,1,2),0)),Dictionary!$AD$3:$AE$3,0)),"")</f>
        <v>I</v>
      </c>
      <c r="DW27" s="61" t="str">
        <f ca="1">IFERROR(INDEX(OFFSET(Dictionary!$AC$3,MATCH(COLUMNS($AS$2:DW26),Dictionary!$AC$4:$AC$93,0),1,1,2),1,MATCH(INDEX(Dictionary!$B$3:$C$3,1,MATCH(Form_Responses[[#This Row],[83]],OFFSET(Dictionary!$A$3,MATCH(COLUMNS($AS$2:DW26),Dictionary!$A$4:$A$93,0),1,1,2),0)),Dictionary!$AD$3:$AE$3,0)),"")</f>
        <v>I</v>
      </c>
      <c r="DX27" s="61" t="str">
        <f ca="1">IFERROR(INDEX(OFFSET(Dictionary!$AC$3,MATCH(COLUMNS($AS$2:DX26),Dictionary!$AC$4:$AC$93,0),1,1,2),1,MATCH(INDEX(Dictionary!$B$3:$C$3,1,MATCH(Form_Responses[[#This Row],[84]],OFFSET(Dictionary!$A$3,MATCH(COLUMNS($AS$2:DX26),Dictionary!$A$4:$A$93,0),1,1,2),0)),Dictionary!$AD$3:$AE$3,0)),"")</f>
        <v>T</v>
      </c>
      <c r="DY27" s="61" t="str">
        <f ca="1">IFERROR(INDEX(OFFSET(Dictionary!$AC$3,MATCH(COLUMNS($AS$2:DY26),Dictionary!$AC$4:$AC$93,0),1,1,2),1,MATCH(INDEX(Dictionary!$B$3:$C$3,1,MATCH(Form_Responses[[#This Row],[85]],OFFSET(Dictionary!$A$3,MATCH(COLUMNS($AS$2:DY26),Dictionary!$A$4:$A$93,0),1,1,2),0)),Dictionary!$AD$3:$AE$3,0)),"")</f>
        <v>V</v>
      </c>
      <c r="DZ27" s="61" t="str">
        <f ca="1">IFERROR(INDEX(OFFSET(Dictionary!$AC$3,MATCH(COLUMNS($AS$2:DZ26),Dictionary!$AC$4:$AC$93,0),1,1,2),1,MATCH(INDEX(Dictionary!$B$3:$C$3,1,MATCH(Form_Responses[[#This Row],[86]],OFFSET(Dictionary!$A$3,MATCH(COLUMNS($AS$2:DZ26),Dictionary!$A$4:$A$93,0),1,1,2),0)),Dictionary!$AD$3:$AE$3,0)),"")</f>
        <v>S</v>
      </c>
      <c r="EA27" s="61" t="str">
        <f ca="1">IFERROR(INDEX(OFFSET(Dictionary!$AC$3,MATCH(COLUMNS($AS$2:EA26),Dictionary!$AC$4:$AC$93,0),1,1,2),1,MATCH(INDEX(Dictionary!$B$3:$C$3,1,MATCH(Form_Responses[[#This Row],[87]],OFFSET(Dictionary!$A$3,MATCH(COLUMNS($AS$2:EA26),Dictionary!$A$4:$A$93,0),1,1,2),0)),Dictionary!$AD$3:$AE$3,0)),"")</f>
        <v>D</v>
      </c>
      <c r="EB27" s="61" t="str">
        <f ca="1">IFERROR(INDEX(OFFSET(Dictionary!$AC$3,MATCH(COLUMNS($AS$2:EB26),Dictionary!$AC$4:$AC$93,0),1,1,2),1,MATCH(INDEX(Dictionary!$B$3:$C$3,1,MATCH(Form_Responses[[#This Row],[88]],OFFSET(Dictionary!$A$3,MATCH(COLUMNS($AS$2:EB26),Dictionary!$A$4:$A$93,0),1,1,2),0)),Dictionary!$AD$3:$AE$3,0)),"")</f>
        <v>C</v>
      </c>
      <c r="EC27" s="61" t="str">
        <f ca="1">IFERROR(INDEX(OFFSET(Dictionary!$AC$3,MATCH(COLUMNS($AS$2:EC26),Dictionary!$AC$4:$AC$93,0),1,1,2),1,MATCH(INDEX(Dictionary!$B$3:$C$3,1,MATCH(Form_Responses[[#This Row],[89]],OFFSET(Dictionary!$A$3,MATCH(COLUMNS($AS$2:EC26),Dictionary!$A$4:$A$93,0),1,1,2),0)),Dictionary!$AD$3:$AE$3,0)),"")</f>
        <v>C</v>
      </c>
      <c r="ED27" s="61" t="str">
        <f ca="1">IFERROR(INDEX(OFFSET(Dictionary!$AC$3,MATCH(COLUMNS($AS$2:ED26),Dictionary!$AC$4:$AC$93,0),1,1,2),1,MATCH(INDEX(Dictionary!$B$3:$C$3,1,MATCH(Form_Responses[[#This Row],[90]],OFFSET(Dictionary!$A$3,MATCH(COLUMNS($AS$2:ED26),Dictionary!$A$4:$A$93,0),1,1,2),0)),Dictionary!$AD$3:$AE$3,0)),"")</f>
        <v>W</v>
      </c>
    </row>
    <row r="28" spans="1:134" ht="195" x14ac:dyDescent="0.25">
      <c r="A28" s="164">
        <v>26</v>
      </c>
      <c r="B28" s="61" t="s">
        <v>928</v>
      </c>
      <c r="C28" s="61" t="s">
        <v>918</v>
      </c>
      <c r="D28" s="59" t="s">
        <v>797</v>
      </c>
      <c r="E28" s="59" cm="1">
        <f t="array" aca="1" ref="E28" ca="1">COUNTIF(OFFSET($AS$2,MATCH(Data_Base_Response[[#This Row],[Nama]:[Nama]],Data_Base_Response[[Nama]:[Nama]],0),0,1,90),Data_Base_Response[[#Headers],[A]])</f>
        <v>5</v>
      </c>
      <c r="F28" s="59" cm="1">
        <f t="array" aca="1" ref="F28" ca="1">COUNTIF(OFFSET($AS$2,MATCH(Data_Base_Response[[#This Row],[Nama]:[Nama]],Data_Base_Response[[Nama]:[Nama]],0),0,1,90),Data_Base_Response[[#Headers],[N]])</f>
        <v>6</v>
      </c>
      <c r="G28" s="59" cm="1">
        <f t="array" aca="1" ref="G28" ca="1">COUNTIF(OFFSET($AS$2,MATCH(Data_Base_Response[[#This Row],[Nama]:[Nama]],Data_Base_Response[[Nama]:[Nama]],0),0,1,90),Data_Base_Response[[#Headers],[G]])</f>
        <v>5</v>
      </c>
      <c r="H28" s="59" cm="1">
        <f t="array" aca="1" ref="H28" ca="1">COUNTIF(OFFSET($AS$2,MATCH(Data_Base_Response[[#This Row],[Nama]:[Nama]],Data_Base_Response[[Nama]:[Nama]],0),0,1,90),Data_Base_Response[[#Headers],[C]])</f>
        <v>8</v>
      </c>
      <c r="I28" s="59" cm="1">
        <f t="array" aca="1" ref="I28" ca="1">COUNTIF(OFFSET($AS$2,MATCH(Data_Base_Response[[#This Row],[Nama]:[Nama]],Data_Base_Response[[Nama]:[Nama]],0),0,1,90),Data_Base_Response[[#Headers],[D]])</f>
        <v>5</v>
      </c>
      <c r="J28" s="59" cm="1">
        <f t="array" aca="1" ref="J28" ca="1">COUNTIF(OFFSET($AS$2,MATCH(Data_Base_Response[[#This Row],[Nama]:[Nama]],Data_Base_Response[[Nama]:[Nama]],0),0,1,90),Data_Base_Response[[#Headers],[R]])</f>
        <v>7</v>
      </c>
      <c r="K28" s="59" cm="1">
        <f t="array" aca="1" ref="K28" ca="1">COUNTIF(OFFSET($AS$2,MATCH(Data_Base_Response[[#This Row],[Nama]:[Nama]],Data_Base_Response[[Nama]:[Nama]],0),0,1,90),Data_Base_Response[[#Headers],[T]])</f>
        <v>1</v>
      </c>
      <c r="L28" s="59" cm="1">
        <f t="array" aca="1" ref="L28" ca="1">COUNTIF(OFFSET($AS$2,MATCH(Data_Base_Response[[#This Row],[Nama]:[Nama]],Data_Base_Response[[Nama]:[Nama]],0),0,1,90),Data_Base_Response[[#Headers],[V]])</f>
        <v>3</v>
      </c>
      <c r="M28" s="59" cm="1">
        <f t="array" aca="1" ref="M28" ca="1">COUNTIF(OFFSET($AS$2,MATCH(Data_Base_Response[[#This Row],[Nama]:[Nama]],Data_Base_Response[[Nama]:[Nama]],0),0,1,90),Data_Base_Response[[#Headers],[W]])</f>
        <v>5</v>
      </c>
      <c r="N28" s="59" cm="1">
        <f t="array" aca="1" ref="N28" ca="1">COUNTIF(OFFSET($AS$2,MATCH(Data_Base_Response[[#This Row],[Nama]:[Nama]],Data_Base_Response[[Nama]:[Nama]],0),0,1,90),Data_Base_Response[[#Headers],[F]])</f>
        <v>7</v>
      </c>
      <c r="O28" s="59" cm="1">
        <f t="array" aca="1" ref="O28" ca="1">COUNTIF(OFFSET($AS$2,MATCH(Data_Base_Response[[#This Row],[Nama]:[Nama]],Data_Base_Response[[Nama]:[Nama]],0),0,1,90),Data_Base_Response[[#Headers],[L]])</f>
        <v>4</v>
      </c>
      <c r="P28" s="59" cm="1">
        <f t="array" aca="1" ref="P28" ca="1">COUNTIF(OFFSET($AS$2,MATCH(Data_Base_Response[[#This Row],[Nama]:[Nama]],Data_Base_Response[[Nama]:[Nama]],0),0,1,90),Data_Base_Response[[#Headers],[P]])</f>
        <v>5</v>
      </c>
      <c r="Q28" s="59" cm="1">
        <f t="array" aca="1" ref="Q28" ca="1">COUNTIF(OFFSET($AS$2,MATCH(Data_Base_Response[[#This Row],[Nama]:[Nama]],Data_Base_Response[[Nama]:[Nama]],0),0,1,90),Data_Base_Response[[#Headers],[I]])</f>
        <v>2</v>
      </c>
      <c r="R28" s="59" cm="1">
        <f t="array" aca="1" ref="R28" ca="1">COUNTIF(OFFSET($AS$2,MATCH(Data_Base_Response[[#This Row],[Nama]:[Nama]],Data_Base_Response[[Nama]:[Nama]],0),0,1,90),Data_Base_Response[[#Headers],[S]])</f>
        <v>6</v>
      </c>
      <c r="S28" s="59" cm="1">
        <f t="array" aca="1" ref="S28" ca="1">COUNTIF(OFFSET($AS$2,MATCH(Data_Base_Response[[#This Row],[Nama]:[Nama]],Data_Base_Response[[Nama]:[Nama]],0),0,1,90),Data_Base_Response[[#Headers],[B]])</f>
        <v>4</v>
      </c>
      <c r="T28" s="59" cm="1">
        <f t="array" aca="1" ref="T28" ca="1">COUNTIF(OFFSET($AS$2,MATCH(Data_Base_Response[[#This Row],[Nama]:[Nama]],Data_Base_Response[[Nama]:[Nama]],0),0,1,90),Data_Base_Response[[#Headers],[O]])</f>
        <v>3</v>
      </c>
      <c r="U28" s="59" cm="1">
        <f t="array" aca="1" ref="U28" ca="1">COUNTIF(OFFSET($AS$2,MATCH(Data_Base_Response[[#This Row],[Nama]:[Nama]],Data_Base_Response[[Nama]:[Nama]],0),0,1,90),Data_Base_Response[[#Headers],[X]])</f>
        <v>2</v>
      </c>
      <c r="V28" s="59" cm="1">
        <f t="array" aca="1" ref="V28" ca="1">COUNTIF(OFFSET($AS$2,MATCH(Data_Base_Response[[#This Row],[Nama]:[Nama]],Data_Base_Response[[Nama]:[Nama]],0),0,1,90),Data_Base_Response[[#Headers],[E]])</f>
        <v>4</v>
      </c>
      <c r="W28" s="59" cm="1">
        <f t="array" aca="1" ref="W28" ca="1">COUNTIF(OFFSET($AS$2,MATCH(Data_Base_Response[[#This Row],[Nama]:[Nama]],Data_Base_Response[[Nama]:[Nama]],0),0,1,90),Data_Base_Response[[#Headers],[K]])</f>
        <v>3</v>
      </c>
      <c r="X28" s="59" cm="1">
        <f t="array" aca="1" ref="X28" ca="1">COUNTIF(OFFSET($AS$2,MATCH(Data_Base_Response[[#This Row],[Nama]:[Nama]],Data_Base_Response[[Nama]:[Nama]],0),0,1,90),Data_Base_Response[[#Headers],[Z]])</f>
        <v>4</v>
      </c>
      <c r="Y2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2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2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28" s="60" t="str">
        <f ca="1">INDEX(OFFSET(Dictionary!$AJ$3,MATCH(I$2,Dictionary!$AG$4:$AG$84,0),0,COUNTIF(Dictionary!$AG$4:$AG$84,I$2),1),MATCH(Data_Base_Response[[#This Row],[D]],OFFSET(Dictionary!$AH$3,MATCH(I$2,Dictionary!$AG$4:$AG$84,0),0,COUNTIF(Dictionary!$AG$4:$AG$84,I$2),1),1))</f>
        <v xml:space="preserve">Tertarik untuk menangani sendiri detail   </v>
      </c>
      <c r="AD28"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2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2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28" s="60" t="str">
        <f ca="1">INDEX(OFFSET(Dictionary!$AJ$3,MATCH(M$2,Dictionary!$AG$4:$AG$84,0),0,COUNTIF(Dictionary!$AG$4:$AG$84,M$2),1),MATCH(Data_Base_Response[[#This Row],[W]],OFFSET(Dictionary!$AH$3,MATCH(M$2,Dictionary!$AG$4:$AG$84,0),0,COUNTIF(Dictionary!$AG$4:$AG$84,M$2),1),1))</f>
        <v xml:space="preserve">Perlu pengarahan awal dan tolok ukur keberhasilan   </v>
      </c>
      <c r="AH28" s="60" t="str">
        <f ca="1">INDEX(OFFSET(Dictionary!$AJ$3,MATCH(N$2,Dictionary!$AG$4:$AG$84,0),0,COUNTIF(Dictionary!$AG$4:$AG$84,N$2),1),MATCH(Data_Base_Response[[#This Row],[F]],OFFSET(Dictionary!$AH$3,MATCH(N$2,Dictionary!$AG$4:$AG$84,0),0,COUNTIF(Dictionary!$AG$4:$AG$84,N$2),1),1))</f>
        <v xml:space="preserve">Loyal pada pribadi atasan     </v>
      </c>
      <c r="AI28"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28"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28" s="60" t="str">
        <f ca="1">INDEX(OFFSET(Dictionary!$AJ$3,MATCH(Q$2,Dictionary!$AG$4:$AG$84,0),0,COUNTIF(Dictionary!$AG$4:$AG$84,Q$2),1),MATCH(Data_Base_Response[[#This Row],[I]],OFFSET(Dictionary!$AH$3,MATCH(Q$2,Dictionary!$AG$4:$AG$84,0),0,COUNTIF(Dictionary!$AG$4:$AG$84,Q$2),1),1))</f>
        <v xml:space="preserve">Enggan mengambil keputusan   </v>
      </c>
      <c r="AL2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8"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2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28"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28"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2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8" s="60" t="str">
        <f ca="1">INDEX(OFFSET(Dictionary!$AJ$3,MATCH(X$2,Dictionary!$AG$4:$AG$84,0),0,COUNTIF(Dictionary!$AG$4:$AG$84,X$2),1),MATCH(Data_Base_Response[[#This Row],[Z]],OFFSET(Dictionary!$AH$3,MATCH(X$2,Dictionary!$AG$4:$AG$84,0),0,COUNTIF(Dictionary!$AG$4:$AG$84,X$2),1),1))</f>
        <v xml:space="preserve">Mudah beradaptasi, cukup menyukai perubahan    </v>
      </c>
      <c r="AS28" s="61" t="str">
        <f ca="1">IFERROR(INDEX(OFFSET(Dictionary!$AC$3,MATCH(COLUMNS($AS$2:AS27),Dictionary!$AC$4:$AC$93,0),1,1,2),1,MATCH(INDEX(Dictionary!$B$3:$C$3,1,MATCH(Form_Responses[[#This Row],[1]],OFFSET(Dictionary!$A$3,MATCH(COLUMNS($AS$2:AS27),Dictionary!$A$4:$A$93,0),1,1,2),0)),Dictionary!$AD$3:$AE$3,0)),"")</f>
        <v>G</v>
      </c>
      <c r="AT28" s="61" t="str">
        <f ca="1">IFERROR(INDEX(OFFSET(Dictionary!$AC$3,MATCH(COLUMNS($AS$2:AT$2),Dictionary!$AC$4:$AC$93,0),1,1,2),1,MATCH(INDEX(Dictionary!$B$3:$C$3,1,MATCH(Form_Responses[[#This Row],[2]],OFFSET(Dictionary!$A$3,MATCH(COLUMNS($AS$2:AT27),Dictionary!$A$4:$A$93,0),1,1,2),0)),Dictionary!$AD$3:$AE$3,0)),"")</f>
        <v>N</v>
      </c>
      <c r="AU28" s="61" t="str">
        <f ca="1">IFERROR(INDEX(OFFSET(Dictionary!$AC$3,MATCH(COLUMNS($AS$2:AU27),Dictionary!$AC$4:$AC$93,0),1,1,2),1,MATCH(INDEX(Dictionary!$B$3:$C$3,1,MATCH(Form_Responses[[#This Row],[3]],OFFSET(Dictionary!$A$3,MATCH(COLUMNS($AS$2:AU27),Dictionary!$A$4:$A$93,0),1,1,2),0)),Dictionary!$AD$3:$AE$3,0)),"")</f>
        <v>A</v>
      </c>
      <c r="AV28" s="61" t="str">
        <f ca="1">IFERROR(INDEX(OFFSET(Dictionary!$AC$3,MATCH(COLUMNS($AS$2:AV27),Dictionary!$AC$4:$AC$93,0),1,1,2),1,MATCH(INDEX(Dictionary!$B$3:$C$3,1,MATCH(Form_Responses[[#This Row],[4]],OFFSET(Dictionary!$A$3,MATCH(COLUMNS($AS$2:AV27),Dictionary!$A$4:$A$93,0),1,1,2),0)),Dictionary!$AD$3:$AE$3,0)),"")</f>
        <v>P</v>
      </c>
      <c r="AW28" s="61" t="str">
        <f ca="1">IFERROR(INDEX(OFFSET(Dictionary!$AC$3,MATCH(COLUMNS($AS$2:AW27),Dictionary!$AC$4:$AC$93,0),1,1,2),1,MATCH(INDEX(Dictionary!$B$3:$C$3,1,MATCH(Form_Responses[[#This Row],[5]],OFFSET(Dictionary!$A$3,MATCH(COLUMNS($AS$2:AW27),Dictionary!$A$4:$A$93,0),1,1,2),0)),Dictionary!$AD$3:$AE$3,0)),"")</f>
        <v>B</v>
      </c>
      <c r="AX28" s="61" t="str">
        <f ca="1">IFERROR(INDEX(OFFSET(Dictionary!$AC$3,MATCH(COLUMNS($AS$2:AX27),Dictionary!$AC$4:$AC$93,0),1,1,2),1,MATCH(INDEX(Dictionary!$B$3:$C$3,1,MATCH(Form_Responses[[#This Row],[6]],OFFSET(Dictionary!$A$3,MATCH(COLUMNS($AS$2:AX27),Dictionary!$A$4:$A$93,0),1,1,2),0)),Dictionary!$AD$3:$AE$3,0)),"")</f>
        <v>B</v>
      </c>
      <c r="AY28" s="61" t="str">
        <f ca="1">IFERROR(INDEX(OFFSET(Dictionary!$AC$3,MATCH(COLUMNS($AS$2:AY27),Dictionary!$AC$4:$AC$93,0),1,1,2),1,MATCH(INDEX(Dictionary!$B$3:$C$3,1,MATCH(Form_Responses[[#This Row],[7]],OFFSET(Dictionary!$A$3,MATCH(COLUMNS($AS$2:AY27),Dictionary!$A$4:$A$93,0),1,1,2),0)),Dictionary!$AD$3:$AE$3,0)),"")</f>
        <v>Z</v>
      </c>
      <c r="AZ28" s="61" t="str">
        <f ca="1">IFERROR(INDEX(OFFSET(Dictionary!$AC$3,MATCH(COLUMNS($AS$2:AZ$2),Dictionary!$AC$4:$AC$93,0),1,1,2),1,MATCH(INDEX(Dictionary!$B$3:$C$3,1,MATCH(Form_Responses[[#This Row],[8]],OFFSET(Dictionary!$A$3,MATCH(COLUMNS($AS$2:AZ27),Dictionary!$A$4:$A$93,0),1,1,2),0)),Dictionary!$AD$3:$AE$3,0)),"")</f>
        <v>Z</v>
      </c>
      <c r="BA28" s="61" t="str">
        <f ca="1">IFERROR(INDEX(OFFSET(Dictionary!$AC$3,MATCH(COLUMNS($AS$2:BA27),Dictionary!$AC$4:$AC$93,0),1,1,2),1,MATCH(INDEX(Dictionary!$B$3:$C$3,1,MATCH(Form_Responses[[#This Row],[9]],OFFSET(Dictionary!$A$3,MATCH(COLUMNS($AS$2:BA27),Dictionary!$A$4:$A$93,0),1,1,2),0)),Dictionary!$AD$3:$AE$3,0)),"")</f>
        <v>F</v>
      </c>
      <c r="BB28" s="61" t="str">
        <f ca="1">IFERROR(INDEX(OFFSET(Dictionary!$AC$3,MATCH(COLUMNS($AS$2:BB27),Dictionary!$AC$4:$AC$93,0),1,1,2),1,MATCH(INDEX(Dictionary!$B$3:$C$3,1,MATCH(Form_Responses[[#This Row],[10]],OFFSET(Dictionary!$A$3,MATCH(COLUMNS($AS$2:BB27),Dictionary!$A$4:$A$93,0),1,1,2),0)),Dictionary!$AD$3:$AE$3,0)),"")</f>
        <v>F</v>
      </c>
      <c r="BC28" s="61" t="str">
        <f ca="1">IFERROR(INDEX(OFFSET(Dictionary!$AC$3,MATCH(COLUMNS($AS$2:BC27),Dictionary!$AC$4:$AC$93,0),1,1,2),1,MATCH(INDEX(Dictionary!$B$3:$C$3,1,MATCH(Form_Responses[[#This Row],[11]],OFFSET(Dictionary!$A$3,MATCH(COLUMNS($AS$2:BC27),Dictionary!$A$4:$A$93,0),1,1,2),0)),Dictionary!$AD$3:$AE$3,0)),"")</f>
        <v>C</v>
      </c>
      <c r="BD28" s="61" t="str">
        <f ca="1">IFERROR(INDEX(OFFSET(Dictionary!$AC$3,MATCH(COLUMNS($AS$2:BD27),Dictionary!$AC$4:$AC$93,0),1,1,2),1,MATCH(INDEX(Dictionary!$B$3:$C$3,1,MATCH(Form_Responses[[#This Row],[12]],OFFSET(Dictionary!$A$3,MATCH(COLUMNS($AS$2:BD27),Dictionary!$A$4:$A$93,0),1,1,2),0)),Dictionary!$AD$3:$AE$3,0)),"")</f>
        <v>E</v>
      </c>
      <c r="BE28" s="61" t="str">
        <f ca="1">IFERROR(INDEX(OFFSET(Dictionary!$AC$3,MATCH(COLUMNS($AS$2:BE27),Dictionary!$AC$4:$AC$93,0),1,1,2),1,MATCH(INDEX(Dictionary!$B$3:$C$3,1,MATCH(Form_Responses[[#This Row],[13]],OFFSET(Dictionary!$A$3,MATCH(COLUMNS($AS$2:BE27),Dictionary!$A$4:$A$93,0),1,1,2),0)),Dictionary!$AD$3:$AE$3,0)),"")</f>
        <v>N</v>
      </c>
      <c r="BF28" s="61" t="str">
        <f ca="1">IFERROR(INDEX(OFFSET(Dictionary!$AC$3,MATCH(COLUMNS($AS$2:BF27),Dictionary!$AC$4:$AC$93,0),1,1,2),1,MATCH(INDEX(Dictionary!$B$3:$C$3,1,MATCH(Form_Responses[[#This Row],[14]],OFFSET(Dictionary!$A$3,MATCH(COLUMNS($AS$2:BF27),Dictionary!$A$4:$A$93,0),1,1,2),0)),Dictionary!$AD$3:$AE$3,0)),"")</f>
        <v>A</v>
      </c>
      <c r="BG28" s="61" t="str">
        <f ca="1">IFERROR(INDEX(OFFSET(Dictionary!$AC$3,MATCH(COLUMNS($AS$2:BG27),Dictionary!$AC$4:$AC$93,0),1,1,2),1,MATCH(INDEX(Dictionary!$B$3:$C$3,1,MATCH(Form_Responses[[#This Row],[15]],OFFSET(Dictionary!$A$3,MATCH(COLUMNS($AS$2:BG27),Dictionary!$A$4:$A$93,0),1,1,2),0)),Dictionary!$AD$3:$AE$3,0)),"")</f>
        <v>P</v>
      </c>
      <c r="BH28" s="61" t="str">
        <f ca="1">IFERROR(INDEX(OFFSET(Dictionary!$AC$3,MATCH(COLUMNS($AS$2:BH27),Dictionary!$AC$4:$AC$93,0),1,1,2),1,MATCH(INDEX(Dictionary!$B$3:$C$3,1,MATCH(Form_Responses[[#This Row],[16]],OFFSET(Dictionary!$A$3,MATCH(COLUMNS($AS$2:BH27),Dictionary!$A$4:$A$93,0),1,1,2),0)),Dictionary!$AD$3:$AE$3,0)),"")</f>
        <v>O</v>
      </c>
      <c r="BI28" s="61" t="str">
        <f ca="1">IFERROR(INDEX(OFFSET(Dictionary!$AC$3,MATCH(COLUMNS($AS$2:BI27),Dictionary!$AC$4:$AC$93,0),1,1,2),1,MATCH(INDEX(Dictionary!$B$3:$C$3,1,MATCH(Form_Responses[[#This Row],[17]],OFFSET(Dictionary!$A$3,MATCH(COLUMNS($AS$2:BI27),Dictionary!$A$4:$A$93,0),1,1,2),0)),Dictionary!$AD$3:$AE$3,0)),"")</f>
        <v>Z</v>
      </c>
      <c r="BJ28" s="61" t="str">
        <f ca="1">IFERROR(INDEX(OFFSET(Dictionary!$AC$3,MATCH(COLUMNS($AS$2:BJ27),Dictionary!$AC$4:$AC$93,0),1,1,2),1,MATCH(INDEX(Dictionary!$B$3:$C$3,1,MATCH(Form_Responses[[#This Row],[18]],OFFSET(Dictionary!$A$3,MATCH(COLUMNS($AS$2:BJ27),Dictionary!$A$4:$A$93,0),1,1,2),0)),Dictionary!$AD$3:$AE$3,0)),"")</f>
        <v>O</v>
      </c>
      <c r="BK28" s="61" t="str">
        <f ca="1">IFERROR(INDEX(OFFSET(Dictionary!$AC$3,MATCH(COLUMNS($AS$2:BK27),Dictionary!$AC$4:$AC$93,0),1,1,2),1,MATCH(INDEX(Dictionary!$B$3:$C$3,1,MATCH(Form_Responses[[#This Row],[19]],OFFSET(Dictionary!$A$3,MATCH(COLUMNS($AS$2:BK27),Dictionary!$A$4:$A$93,0),1,1,2),0)),Dictionary!$AD$3:$AE$3,0)),"")</f>
        <v>F</v>
      </c>
      <c r="BL28" s="61" t="str">
        <f ca="1">IFERROR(INDEX(OFFSET(Dictionary!$AC$3,MATCH(COLUMNS($AS$2:BL27),Dictionary!$AC$4:$AC$93,0),1,1,2),1,MATCH(INDEX(Dictionary!$B$3:$C$3,1,MATCH(Form_Responses[[#This Row],[20]],OFFSET(Dictionary!$A$3,MATCH(COLUMNS($AS$2:BL27),Dictionary!$A$4:$A$93,0),1,1,2),0)),Dictionary!$AD$3:$AE$3,0)),"")</f>
        <v>W</v>
      </c>
      <c r="BM28" s="61" t="str">
        <f ca="1">IFERROR(INDEX(OFFSET(Dictionary!$AC$3,MATCH(COLUMNS($AS$2:BM27),Dictionary!$AC$4:$AC$93,0),1,1,2),1,MATCH(INDEX(Dictionary!$B$3:$C$3,1,MATCH(Form_Responses[[#This Row],[21]],OFFSET(Dictionary!$A$3,MATCH(COLUMNS($AS$2:BM27),Dictionary!$A$4:$A$93,0),1,1,2),0)),Dictionary!$AD$3:$AE$3,0)),"")</f>
        <v>D</v>
      </c>
      <c r="BN28" s="61" t="str">
        <f ca="1">IFERROR(INDEX(OFFSET(Dictionary!$AC$3,MATCH(COLUMNS($AS$2:BN27),Dictionary!$AC$4:$AC$93,0),1,1,2),1,MATCH(INDEX(Dictionary!$B$3:$C$3,1,MATCH(Form_Responses[[#This Row],[22]],OFFSET(Dictionary!$A$3,MATCH(COLUMNS($AS$2:BN27),Dictionary!$A$4:$A$93,0),1,1,2),0)),Dictionary!$AD$3:$AE$3,0)),"")</f>
        <v>C</v>
      </c>
      <c r="BO28" s="61" t="str">
        <f ca="1">IFERROR(INDEX(OFFSET(Dictionary!$AC$3,MATCH(COLUMNS($AS$2:BO27),Dictionary!$AC$4:$AC$93,0),1,1,2),1,MATCH(INDEX(Dictionary!$B$3:$C$3,1,MATCH(Form_Responses[[#This Row],[23]],OFFSET(Dictionary!$A$3,MATCH(COLUMNS($AS$2:BO27),Dictionary!$A$4:$A$93,0),1,1,2),0)),Dictionary!$AD$3:$AE$3,0)),"")</f>
        <v>I</v>
      </c>
      <c r="BP28" s="61" t="str">
        <f ca="1">IFERROR(INDEX(OFFSET(Dictionary!$AC$3,MATCH(COLUMNS($AS$2:BP27),Dictionary!$AC$4:$AC$93,0),1,1,2),1,MATCH(INDEX(Dictionary!$B$3:$C$3,1,MATCH(Form_Responses[[#This Row],[24]],OFFSET(Dictionary!$A$3,MATCH(COLUMNS($AS$2:BP27),Dictionary!$A$4:$A$93,0),1,1,2),0)),Dictionary!$AD$3:$AE$3,0)),"")</f>
        <v>X</v>
      </c>
      <c r="BQ28" s="61" t="str">
        <f ca="1">IFERROR(INDEX(OFFSET(Dictionary!$AC$3,MATCH(COLUMNS($AS$2:BQ27),Dictionary!$AC$4:$AC$93,0),1,1,2),1,MATCH(INDEX(Dictionary!$B$3:$C$3,1,MATCH(Form_Responses[[#This Row],[25]],OFFSET(Dictionary!$A$3,MATCH(COLUMNS($AS$2:BQ27),Dictionary!$A$4:$A$93,0),1,1,2),0)),Dictionary!$AD$3:$AE$3,0)),"")</f>
        <v>A</v>
      </c>
      <c r="BR28" s="61" t="str">
        <f ca="1">IFERROR(INDEX(OFFSET(Dictionary!$AC$3,MATCH(COLUMNS($AS$2:BR27),Dictionary!$AC$4:$AC$93,0),1,1,2),1,MATCH(INDEX(Dictionary!$B$3:$C$3,1,MATCH(Form_Responses[[#This Row],[26]],OFFSET(Dictionary!$A$3,MATCH(COLUMNS($AS$2:BR27),Dictionary!$A$4:$A$93,0),1,1,2),0)),Dictionary!$AD$3:$AE$3,0)),"")</f>
        <v>P</v>
      </c>
      <c r="BS28" s="61" t="str">
        <f ca="1">IFERROR(INDEX(OFFSET(Dictionary!$AC$3,MATCH(COLUMNS($AS$2:BS27),Dictionary!$AC$4:$AC$93,0),1,1,2),1,MATCH(INDEX(Dictionary!$B$3:$C$3,1,MATCH(Form_Responses[[#This Row],[27]],OFFSET(Dictionary!$A$3,MATCH(COLUMNS($AS$2:BS27),Dictionary!$A$4:$A$93,0),1,1,2),0)),Dictionary!$AD$3:$AE$3,0)),"")</f>
        <v>Z</v>
      </c>
      <c r="BT28" s="61" t="str">
        <f ca="1">IFERROR(INDEX(OFFSET(Dictionary!$AC$3,MATCH(COLUMNS($AS$2:BT27),Dictionary!$AC$4:$AC$93,0),1,1,2),1,MATCH(INDEX(Dictionary!$B$3:$C$3,1,MATCH(Form_Responses[[#This Row],[28]],OFFSET(Dictionary!$A$3,MATCH(COLUMNS($AS$2:BT27),Dictionary!$A$4:$A$93,0),1,1,2),0)),Dictionary!$AD$3:$AE$3,0)),"")</f>
        <v>B</v>
      </c>
      <c r="BU28" s="61" t="str">
        <f ca="1">IFERROR(INDEX(OFFSET(Dictionary!$AC$3,MATCH(COLUMNS($AS$2:BU27),Dictionary!$AC$4:$AC$93,0),1,1,2),1,MATCH(INDEX(Dictionary!$B$3:$C$3,1,MATCH(Form_Responses[[#This Row],[29]],OFFSET(Dictionary!$A$3,MATCH(COLUMNS($AS$2:BU27),Dictionary!$A$4:$A$93,0),1,1,2),0)),Dictionary!$AD$3:$AE$3,0)),"")</f>
        <v>F</v>
      </c>
      <c r="BV28" s="61" t="str">
        <f ca="1">IFERROR(INDEX(OFFSET(Dictionary!$AC$3,MATCH(COLUMNS($AS$2:BV27),Dictionary!$AC$4:$AC$93,0),1,1,2),1,MATCH(INDEX(Dictionary!$B$3:$C$3,1,MATCH(Form_Responses[[#This Row],[30]],OFFSET(Dictionary!$A$3,MATCH(COLUMNS($AS$2:BV27),Dictionary!$A$4:$A$93,0),1,1,2),0)),Dictionary!$AD$3:$AE$3,0)),"")</f>
        <v>W</v>
      </c>
      <c r="BW28" s="61" t="str">
        <f ca="1">IFERROR(INDEX(OFFSET(Dictionary!$AC$3,MATCH(COLUMNS($AS$2:BW27),Dictionary!$AC$4:$AC$93,0),1,1,2),1,MATCH(INDEX(Dictionary!$B$3:$C$3,1,MATCH(Form_Responses[[#This Row],[31]],OFFSET(Dictionary!$A$3,MATCH(COLUMNS($AS$2:BW27),Dictionary!$A$4:$A$93,0),1,1,2),0)),Dictionary!$AD$3:$AE$3,0)),"")</f>
        <v>R</v>
      </c>
      <c r="BX28" s="61" t="str">
        <f ca="1">IFERROR(INDEX(OFFSET(Dictionary!$AC$3,MATCH(COLUMNS($AS$2:BX27),Dictionary!$AC$4:$AC$93,0),1,1,2),1,MATCH(INDEX(Dictionary!$B$3:$C$3,1,MATCH(Form_Responses[[#This Row],[32]],OFFSET(Dictionary!$A$3,MATCH(COLUMNS($AS$2:BX27),Dictionary!$A$4:$A$93,0),1,1,2),0)),Dictionary!$AD$3:$AE$3,0)),"")</f>
        <v>D</v>
      </c>
      <c r="BY28" s="61" t="str">
        <f ca="1">IFERROR(INDEX(OFFSET(Dictionary!$AC$3,MATCH(COLUMNS($AS$2:BY27),Dictionary!$AC$4:$AC$93,0),1,1,2),1,MATCH(INDEX(Dictionary!$B$3:$C$3,1,MATCH(Form_Responses[[#This Row],[33]],OFFSET(Dictionary!$A$3,MATCH(COLUMNS($AS$2:BY27),Dictionary!$A$4:$A$93,0),1,1,2),0)),Dictionary!$AD$3:$AE$3,0)),"")</f>
        <v>C</v>
      </c>
      <c r="BZ28" s="61" t="str">
        <f ca="1">IFERROR(INDEX(OFFSET(Dictionary!$AC$3,MATCH(COLUMNS($AS$2:BZ27),Dictionary!$AC$4:$AC$93,0),1,1,2),1,MATCH(INDEX(Dictionary!$B$3:$C$3,1,MATCH(Form_Responses[[#This Row],[34]],OFFSET(Dictionary!$A$3,MATCH(COLUMNS($AS$2:BZ27),Dictionary!$A$4:$A$93,0),1,1,2),0)),Dictionary!$AD$3:$AE$3,0)),"")</f>
        <v>E</v>
      </c>
      <c r="CA28" s="61" t="str">
        <f ca="1">IFERROR(INDEX(OFFSET(Dictionary!$AC$3,MATCH(COLUMNS($AS$2:CA27),Dictionary!$AC$4:$AC$93,0),1,1,2),1,MATCH(INDEX(Dictionary!$B$3:$C$3,1,MATCH(Form_Responses[[#This Row],[35]],OFFSET(Dictionary!$A$3,MATCH(COLUMNS($AS$2:CA27),Dictionary!$A$4:$A$93,0),1,1,2),0)),Dictionary!$AD$3:$AE$3,0)),"")</f>
        <v>B</v>
      </c>
      <c r="CB28" s="61" t="str">
        <f ca="1">IFERROR(INDEX(OFFSET(Dictionary!$AC$3,MATCH(COLUMNS($AS$2:CB27),Dictionary!$AC$4:$AC$93,0),1,1,2),1,MATCH(INDEX(Dictionary!$B$3:$C$3,1,MATCH(Form_Responses[[#This Row],[36]],OFFSET(Dictionary!$A$3,MATCH(COLUMNS($AS$2:CB27),Dictionary!$A$4:$A$93,0),1,1,2),0)),Dictionary!$AD$3:$AE$3,0)),"")</f>
        <v>O</v>
      </c>
      <c r="CC28" s="61" t="str">
        <f ca="1">IFERROR(INDEX(OFFSET(Dictionary!$AC$3,MATCH(COLUMNS($AS$2:CC27),Dictionary!$AC$4:$AC$93,0),1,1,2),1,MATCH(INDEX(Dictionary!$B$3:$C$3,1,MATCH(Form_Responses[[#This Row],[37]],OFFSET(Dictionary!$A$3,MATCH(COLUMNS($AS$2:CC27),Dictionary!$A$4:$A$93,0),1,1,2),0)),Dictionary!$AD$3:$AE$3,0)),"")</f>
        <v>P</v>
      </c>
      <c r="CD28" s="61" t="str">
        <f ca="1">IFERROR(INDEX(OFFSET(Dictionary!$AC$3,MATCH(COLUMNS($AS$2:CD27),Dictionary!$AC$4:$AC$93,0),1,1,2),1,MATCH(INDEX(Dictionary!$B$3:$C$3,1,MATCH(Form_Responses[[#This Row],[38]],OFFSET(Dictionary!$A$3,MATCH(COLUMNS($AS$2:CD27),Dictionary!$A$4:$A$93,0),1,1,2),0)),Dictionary!$AD$3:$AE$3,0)),"")</f>
        <v>K</v>
      </c>
      <c r="CE28" s="61" t="str">
        <f ca="1">IFERROR(INDEX(OFFSET(Dictionary!$AC$3,MATCH(COLUMNS($AS$2:CE27),Dictionary!$AC$4:$AC$93,0),1,1,2),1,MATCH(INDEX(Dictionary!$B$3:$C$3,1,MATCH(Form_Responses[[#This Row],[39]],OFFSET(Dictionary!$A$3,MATCH(COLUMNS($AS$2:CE27),Dictionary!$A$4:$A$93,0),1,1,2),0)),Dictionary!$AD$3:$AE$3,0)),"")</f>
        <v>F</v>
      </c>
      <c r="CF28" s="61" t="str">
        <f ca="1">IFERROR(INDEX(OFFSET(Dictionary!$AC$3,MATCH(COLUMNS($AS$2:CF27),Dictionary!$AC$4:$AC$93,0),1,1,2),1,MATCH(INDEX(Dictionary!$B$3:$C$3,1,MATCH(Form_Responses[[#This Row],[40]],OFFSET(Dictionary!$A$3,MATCH(COLUMNS($AS$2:CF27),Dictionary!$A$4:$A$93,0),1,1,2),0)),Dictionary!$AD$3:$AE$3,0)),"")</f>
        <v>W</v>
      </c>
      <c r="CG28" s="61" t="str">
        <f ca="1">IFERROR(INDEX(OFFSET(Dictionary!$AC$3,MATCH(COLUMNS($AS$2:CG27),Dictionary!$AC$4:$AC$93,0),1,1,2),1,MATCH(INDEX(Dictionary!$B$3:$C$3,1,MATCH(Form_Responses[[#This Row],[41]],OFFSET(Dictionary!$A$3,MATCH(COLUMNS($AS$2:CG27),Dictionary!$A$4:$A$93,0),1,1,2),0)),Dictionary!$AD$3:$AE$3,0)),"")</f>
        <v>S</v>
      </c>
      <c r="CH28" s="61" t="str">
        <f ca="1">IFERROR(INDEX(OFFSET(Dictionary!$AC$3,MATCH(COLUMNS($AS$2:CH27),Dictionary!$AC$4:$AC$93,0),1,1,2),1,MATCH(INDEX(Dictionary!$B$3:$C$3,1,MATCH(Form_Responses[[#This Row],[42]],OFFSET(Dictionary!$A$3,MATCH(COLUMNS($AS$2:CH27),Dictionary!$A$4:$A$93,0),1,1,2),0)),Dictionary!$AD$3:$AE$3,0)),"")</f>
        <v>R</v>
      </c>
      <c r="CI28" s="61" t="str">
        <f ca="1">IFERROR(INDEX(OFFSET(Dictionary!$AC$3,MATCH(COLUMNS($AS$2:CI27),Dictionary!$AC$4:$AC$93,0),1,1,2),1,MATCH(INDEX(Dictionary!$B$3:$C$3,1,MATCH(Form_Responses[[#This Row],[43]],OFFSET(Dictionary!$A$3,MATCH(COLUMNS($AS$2:CI27),Dictionary!$A$4:$A$93,0),1,1,2),0)),Dictionary!$AD$3:$AE$3,0)),"")</f>
        <v>D</v>
      </c>
      <c r="CJ28" s="61" t="str">
        <f ca="1">IFERROR(INDEX(OFFSET(Dictionary!$AC$3,MATCH(COLUMNS($AS$2:CJ27),Dictionary!$AC$4:$AC$93,0),1,1,2),1,MATCH(INDEX(Dictionary!$B$3:$C$3,1,MATCH(Form_Responses[[#This Row],[44]],OFFSET(Dictionary!$A$3,MATCH(COLUMNS($AS$2:CJ27),Dictionary!$A$4:$A$93,0),1,1,2),0)),Dictionary!$AD$3:$AE$3,0)),"")</f>
        <v>C</v>
      </c>
      <c r="CK28" s="61" t="str">
        <f ca="1">IFERROR(INDEX(OFFSET(Dictionary!$AC$3,MATCH(COLUMNS($AS$2:CK27),Dictionary!$AC$4:$AC$93,0),1,1,2),1,MATCH(INDEX(Dictionary!$B$3:$C$3,1,MATCH(Form_Responses[[#This Row],[45]],OFFSET(Dictionary!$A$3,MATCH(COLUMNS($AS$2:CK27),Dictionary!$A$4:$A$93,0),1,1,2),0)),Dictionary!$AD$3:$AE$3,0)),"")</f>
        <v>V</v>
      </c>
      <c r="CL28" s="61" t="str">
        <f ca="1">IFERROR(INDEX(OFFSET(Dictionary!$AC$3,MATCH(COLUMNS($AS$2:CL27),Dictionary!$AC$4:$AC$93,0),1,1,2),1,MATCH(INDEX(Dictionary!$B$3:$C$3,1,MATCH(Form_Responses[[#This Row],[46]],OFFSET(Dictionary!$A$3,MATCH(COLUMNS($AS$2:CL27),Dictionary!$A$4:$A$93,0),1,1,2),0)),Dictionary!$AD$3:$AE$3,0)),"")</f>
        <v/>
      </c>
      <c r="CM28" s="61" t="str">
        <f ca="1">IFERROR(INDEX(OFFSET(Dictionary!$AC$3,MATCH(COLUMNS($AS$2:CM27),Dictionary!$AC$4:$AC$93,0),1,1,2),1,MATCH(INDEX(Dictionary!$B$3:$C$3,1,MATCH(Form_Responses[[#This Row],[47]],OFFSET(Dictionary!$A$3,MATCH(COLUMNS($AS$2:CM27),Dictionary!$A$4:$A$93,0),1,1,2),0)),Dictionary!$AD$3:$AE$3,0)),"")</f>
        <v>A</v>
      </c>
      <c r="CN28" s="61" t="str">
        <f ca="1">IFERROR(INDEX(OFFSET(Dictionary!$AC$3,MATCH(COLUMNS($AS$2:CN27),Dictionary!$AC$4:$AC$93,0),1,1,2),1,MATCH(INDEX(Dictionary!$B$3:$C$3,1,MATCH(Form_Responses[[#This Row],[48]],OFFSET(Dictionary!$A$3,MATCH(COLUMNS($AS$2:CN27),Dictionary!$A$4:$A$93,0),1,1,2),0)),Dictionary!$AD$3:$AE$3,0)),"")</f>
        <v>K</v>
      </c>
      <c r="CO28" s="61" t="str">
        <f ca="1">IFERROR(INDEX(OFFSET(Dictionary!$AC$3,MATCH(COLUMNS($AS$2:CO27),Dictionary!$AC$4:$AC$93,0),1,1,2),1,MATCH(INDEX(Dictionary!$B$3:$C$3,1,MATCH(Form_Responses[[#This Row],[49]],OFFSET(Dictionary!$A$3,MATCH(COLUMNS($AS$2:CO27),Dictionary!$A$4:$A$93,0),1,1,2),0)),Dictionary!$AD$3:$AE$3,0)),"")</f>
        <v>F</v>
      </c>
      <c r="CP28" s="61" t="str">
        <f ca="1">IFERROR(INDEX(OFFSET(Dictionary!$AC$3,MATCH(COLUMNS($AS$2:CP27),Dictionary!$AC$4:$AC$93,0),1,1,2),1,MATCH(INDEX(Dictionary!$B$3:$C$3,1,MATCH(Form_Responses[[#This Row],[50]],OFFSET(Dictionary!$A$3,MATCH(COLUMNS($AS$2:CP27),Dictionary!$A$4:$A$93,0),1,1,2),0)),Dictionary!$AD$3:$AE$3,0)),"")</f>
        <v>W</v>
      </c>
      <c r="CQ28" s="61" t="str">
        <f ca="1">IFERROR(INDEX(OFFSET(Dictionary!$AC$3,MATCH(COLUMNS($AS$2:CQ27),Dictionary!$AC$4:$AC$93,0),1,1,2),1,MATCH(INDEX(Dictionary!$B$3:$C$3,1,MATCH(Form_Responses[[#This Row],[51]],OFFSET(Dictionary!$A$3,MATCH(COLUMNS($AS$2:CQ27),Dictionary!$A$4:$A$93,0),1,1,2),0)),Dictionary!$AD$3:$AE$3,0)),"")</f>
        <v>G</v>
      </c>
      <c r="CR28" s="61" t="str">
        <f ca="1">IFERROR(INDEX(OFFSET(Dictionary!$AC$3,MATCH(COLUMNS($AS$2:CR27),Dictionary!$AC$4:$AC$93,0),1,1,2),1,MATCH(INDEX(Dictionary!$B$3:$C$3,1,MATCH(Form_Responses[[#This Row],[52]],OFFSET(Dictionary!$A$3,MATCH(COLUMNS($AS$2:CR27),Dictionary!$A$4:$A$93,0),1,1,2),0)),Dictionary!$AD$3:$AE$3,0)),"")</f>
        <v>L</v>
      </c>
      <c r="CS28" s="61" t="str">
        <f ca="1">IFERROR(INDEX(OFFSET(Dictionary!$AC$3,MATCH(COLUMNS($AS$2:CS27),Dictionary!$AC$4:$AC$93,0),1,1,2),1,MATCH(INDEX(Dictionary!$B$3:$C$3,1,MATCH(Form_Responses[[#This Row],[53]],OFFSET(Dictionary!$A$3,MATCH(COLUMNS($AS$2:CS27),Dictionary!$A$4:$A$93,0),1,1,2),0)),Dictionary!$AD$3:$AE$3,0)),"")</f>
        <v>R</v>
      </c>
      <c r="CT28" s="61" t="str">
        <f ca="1">IFERROR(INDEX(OFFSET(Dictionary!$AC$3,MATCH(COLUMNS($AS$2:CT27),Dictionary!$AC$4:$AC$93,0),1,1,2),1,MATCH(INDEX(Dictionary!$B$3:$C$3,1,MATCH(Form_Responses[[#This Row],[54]],OFFSET(Dictionary!$A$3,MATCH(COLUMNS($AS$2:CT27),Dictionary!$A$4:$A$93,0),1,1,2),0)),Dictionary!$AD$3:$AE$3,0)),"")</f>
        <v>D</v>
      </c>
      <c r="CU28" s="61" t="str">
        <f ca="1">IFERROR(INDEX(OFFSET(Dictionary!$AC$3,MATCH(COLUMNS($AS$2:CU27),Dictionary!$AC$4:$AC$93,0),1,1,2),1,MATCH(INDEX(Dictionary!$B$3:$C$3,1,MATCH(Form_Responses[[#This Row],[55]],OFFSET(Dictionary!$A$3,MATCH(COLUMNS($AS$2:CU27),Dictionary!$A$4:$A$93,0),1,1,2),0)),Dictionary!$AD$3:$AE$3,0)),"")</f>
        <v>C</v>
      </c>
      <c r="CV28" s="61" t="str">
        <f ca="1">IFERROR(INDEX(OFFSET(Dictionary!$AC$3,MATCH(COLUMNS($AS$2:CV27),Dictionary!$AC$4:$AC$93,0),1,1,2),1,MATCH(INDEX(Dictionary!$B$3:$C$3,1,MATCH(Form_Responses[[#This Row],[56]],OFFSET(Dictionary!$A$3,MATCH(COLUMNS($AS$2:CV27),Dictionary!$A$4:$A$93,0),1,1,2),0)),Dictionary!$AD$3:$AE$3,0)),"")</f>
        <v>E</v>
      </c>
      <c r="CW28" s="61" t="str">
        <f ca="1">IFERROR(INDEX(OFFSET(Dictionary!$AC$3,MATCH(COLUMNS($AS$2:CW27),Dictionary!$AC$4:$AC$93,0),1,1,2),1,MATCH(INDEX(Dictionary!$B$3:$C$3,1,MATCH(Form_Responses[[#This Row],[57]],OFFSET(Dictionary!$A$3,MATCH(COLUMNS($AS$2:CW27),Dictionary!$A$4:$A$93,0),1,1,2),0)),Dictionary!$AD$3:$AE$3,0)),"")</f>
        <v>N</v>
      </c>
      <c r="CX28" s="61" t="str">
        <f ca="1">IFERROR(INDEX(OFFSET(Dictionary!$AC$3,MATCH(COLUMNS($AS$2:CX27),Dictionary!$AC$4:$AC$93,0),1,1,2),1,MATCH(INDEX(Dictionary!$B$3:$C$3,1,MATCH(Form_Responses[[#This Row],[58]],OFFSET(Dictionary!$A$3,MATCH(COLUMNS($AS$2:CX27),Dictionary!$A$4:$A$93,0),1,1,2),0)),Dictionary!$AD$3:$AE$3,0)),"")</f>
        <v>K</v>
      </c>
      <c r="CY28" s="61" t="str">
        <f ca="1">IFERROR(INDEX(OFFSET(Dictionary!$AC$3,MATCH(COLUMNS($AS$2:CY27),Dictionary!$AC$4:$AC$93,0),1,1,2),1,MATCH(INDEX(Dictionary!$B$3:$C$3,1,MATCH(Form_Responses[[#This Row],[59]],OFFSET(Dictionary!$A$3,MATCH(COLUMNS($AS$2:CY27),Dictionary!$A$4:$A$93,0),1,1,2),0)),Dictionary!$AD$3:$AE$3,0)),"")</f>
        <v>F</v>
      </c>
      <c r="CZ28" s="61" t="str">
        <f ca="1">IFERROR(INDEX(OFFSET(Dictionary!$AC$3,MATCH(COLUMNS($AS$2:CZ27),Dictionary!$AC$4:$AC$93,0),1,1,2),1,MATCH(INDEX(Dictionary!$B$3:$C$3,1,MATCH(Form_Responses[[#This Row],[60]],OFFSET(Dictionary!$A$3,MATCH(COLUMNS($AS$2:CZ27),Dictionary!$A$4:$A$93,0),1,1,2),0)),Dictionary!$AD$3:$AE$3,0)),"")</f>
        <v>X</v>
      </c>
      <c r="DA28" s="61" t="str">
        <f ca="1">IFERROR(INDEX(OFFSET(Dictionary!$AC$3,MATCH(COLUMNS($AS$2:DA27),Dictionary!$AC$4:$AC$93,0),1,1,2),1,MATCH(INDEX(Dictionary!$B$3:$C$3,1,MATCH(Form_Responses[[#This Row],[61]],OFFSET(Dictionary!$A$3,MATCH(COLUMNS($AS$2:DA27),Dictionary!$A$4:$A$93,0),1,1,2),0)),Dictionary!$AD$3:$AE$3,0)),"")</f>
        <v>G</v>
      </c>
      <c r="DB28" s="61" t="str">
        <f ca="1">IFERROR(INDEX(OFFSET(Dictionary!$AC$3,MATCH(COLUMNS($AS$2:DB27),Dictionary!$AC$4:$AC$93,0),1,1,2),1,MATCH(INDEX(Dictionary!$B$3:$C$3,1,MATCH(Form_Responses[[#This Row],[62]],OFFSET(Dictionary!$A$3,MATCH(COLUMNS($AS$2:DB27),Dictionary!$A$4:$A$93,0),1,1,2),0)),Dictionary!$AD$3:$AE$3,0)),"")</f>
        <v>L</v>
      </c>
      <c r="DC28" s="61" t="str">
        <f ca="1">IFERROR(INDEX(OFFSET(Dictionary!$AC$3,MATCH(COLUMNS($AS$2:DC27),Dictionary!$AC$4:$AC$93,0),1,1,2),1,MATCH(INDEX(Dictionary!$B$3:$C$3,1,MATCH(Form_Responses[[#This Row],[63]],OFFSET(Dictionary!$A$3,MATCH(COLUMNS($AS$2:DC27),Dictionary!$A$4:$A$93,0),1,1,2),0)),Dictionary!$AD$3:$AE$3,0)),"")</f>
        <v>S</v>
      </c>
      <c r="DD28" s="61" t="str">
        <f ca="1">IFERROR(INDEX(OFFSET(Dictionary!$AC$3,MATCH(COLUMNS($AS$2:DD27),Dictionary!$AC$4:$AC$93,0),1,1,2),1,MATCH(INDEX(Dictionary!$B$3:$C$3,1,MATCH(Form_Responses[[#This Row],[64]],OFFSET(Dictionary!$A$3,MATCH(COLUMNS($AS$2:DD27),Dictionary!$A$4:$A$93,0),1,1,2),0)),Dictionary!$AD$3:$AE$3,0)),"")</f>
        <v>R</v>
      </c>
      <c r="DE28" s="61" t="str">
        <f ca="1">IFERROR(INDEX(OFFSET(Dictionary!$AC$3,MATCH(COLUMNS($AS$2:DE27),Dictionary!$AC$4:$AC$93,0),1,1,2),1,MATCH(INDEX(Dictionary!$B$3:$C$3,1,MATCH(Form_Responses[[#This Row],[65]],OFFSET(Dictionary!$A$3,MATCH(COLUMNS($AS$2:DE27),Dictionary!$A$4:$A$93,0),1,1,2),0)),Dictionary!$AD$3:$AE$3,0)),"")</f>
        <v>V</v>
      </c>
      <c r="DF28" s="61" t="str">
        <f ca="1">IFERROR(INDEX(OFFSET(Dictionary!$AC$3,MATCH(COLUMNS($AS$2:DF27),Dictionary!$AC$4:$AC$93,0),1,1,2),1,MATCH(INDEX(Dictionary!$B$3:$C$3,1,MATCH(Form_Responses[[#This Row],[66]],OFFSET(Dictionary!$A$3,MATCH(COLUMNS($AS$2:DF27),Dictionary!$A$4:$A$93,0),1,1,2),0)),Dictionary!$AD$3:$AE$3,0)),"")</f>
        <v>S</v>
      </c>
      <c r="DG28" s="61" t="str">
        <f ca="1">IFERROR(INDEX(OFFSET(Dictionary!$AC$3,MATCH(COLUMNS($AS$2:DG27),Dictionary!$AC$4:$AC$93,0),1,1,2),1,MATCH(INDEX(Dictionary!$B$3:$C$3,1,MATCH(Form_Responses[[#This Row],[67]],OFFSET(Dictionary!$A$3,MATCH(COLUMNS($AS$2:DG27),Dictionary!$A$4:$A$93,0),1,1,2),0)),Dictionary!$AD$3:$AE$3,0)),"")</f>
        <v>R</v>
      </c>
      <c r="DH28" s="61" t="str">
        <f ca="1">IFERROR(INDEX(OFFSET(Dictionary!$AC$3,MATCH(COLUMNS($AS$2:DH27),Dictionary!$AC$4:$AC$93,0),1,1,2),1,MATCH(INDEX(Dictionary!$B$3:$C$3,1,MATCH(Form_Responses[[#This Row],[68]],OFFSET(Dictionary!$A$3,MATCH(COLUMNS($AS$2:DH27),Dictionary!$A$4:$A$93,0),1,1,2),0)),Dictionary!$AD$3:$AE$3,0)),"")</f>
        <v>N</v>
      </c>
      <c r="DI28" s="61" t="str">
        <f ca="1">IFERROR(INDEX(OFFSET(Dictionary!$AC$3,MATCH(COLUMNS($AS$2:DI27),Dictionary!$AC$4:$AC$93,0),1,1,2),1,MATCH(INDEX(Dictionary!$B$3:$C$3,1,MATCH(Form_Responses[[#This Row],[69]],OFFSET(Dictionary!$A$3,MATCH(COLUMNS($AS$2:DI27),Dictionary!$A$4:$A$93,0),1,1,2),0)),Dictionary!$AD$3:$AE$3,0)),"")</f>
        <v>A</v>
      </c>
      <c r="DJ28" s="61" t="str">
        <f ca="1">IFERROR(INDEX(OFFSET(Dictionary!$AC$3,MATCH(COLUMNS($AS$2:DJ27),Dictionary!$AC$4:$AC$93,0),1,1,2),1,MATCH(INDEX(Dictionary!$B$3:$C$3,1,MATCH(Form_Responses[[#This Row],[70]],OFFSET(Dictionary!$A$3,MATCH(COLUMNS($AS$2:DJ27),Dictionary!$A$4:$A$93,0),1,1,2),0)),Dictionary!$AD$3:$AE$3,0)),"")</f>
        <v>P</v>
      </c>
      <c r="DK28" s="61" t="str">
        <f ca="1">IFERROR(INDEX(OFFSET(Dictionary!$AC$3,MATCH(COLUMNS($AS$2:DK27),Dictionary!$AC$4:$AC$93,0),1,1,2),1,MATCH(INDEX(Dictionary!$B$3:$C$3,1,MATCH(Form_Responses[[#This Row],[71]],OFFSET(Dictionary!$A$3,MATCH(COLUMNS($AS$2:DK27),Dictionary!$A$4:$A$93,0),1,1,2),0)),Dictionary!$AD$3:$AE$3,0)),"")</f>
        <v>G</v>
      </c>
      <c r="DL28" s="61" t="str">
        <f ca="1">IFERROR(INDEX(OFFSET(Dictionary!$AC$3,MATCH(COLUMNS($AS$2:DL27),Dictionary!$AC$4:$AC$93,0),1,1,2),1,MATCH(INDEX(Dictionary!$B$3:$C$3,1,MATCH(Form_Responses[[#This Row],[72]],OFFSET(Dictionary!$A$3,MATCH(COLUMNS($AS$2:DL27),Dictionary!$A$4:$A$93,0),1,1,2),0)),Dictionary!$AD$3:$AE$3,0)),"")</f>
        <v>L</v>
      </c>
      <c r="DM28" s="61" t="str">
        <f ca="1">IFERROR(INDEX(OFFSET(Dictionary!$AC$3,MATCH(COLUMNS($AS$2:DM27),Dictionary!$AC$4:$AC$93,0),1,1,2),1,MATCH(INDEX(Dictionary!$B$3:$C$3,1,MATCH(Form_Responses[[#This Row],[73]],OFFSET(Dictionary!$A$3,MATCH(COLUMNS($AS$2:DM27),Dictionary!$A$4:$A$93,0),1,1,2),0)),Dictionary!$AD$3:$AE$3,0)),"")</f>
        <v>V</v>
      </c>
      <c r="DN28" s="61" t="str">
        <f ca="1">IFERROR(INDEX(OFFSET(Dictionary!$AC$3,MATCH(COLUMNS($AS$2:DN27),Dictionary!$AC$4:$AC$93,0),1,1,2),1,MATCH(INDEX(Dictionary!$B$3:$C$3,1,MATCH(Form_Responses[[#This Row],[74]],OFFSET(Dictionary!$A$3,MATCH(COLUMNS($AS$2:DN27),Dictionary!$A$4:$A$93,0),1,1,2),0)),Dictionary!$AD$3:$AE$3,0)),"")</f>
        <v>S</v>
      </c>
      <c r="DO28" s="61" t="str">
        <f ca="1">IFERROR(INDEX(OFFSET(Dictionary!$AC$3,MATCH(COLUMNS($AS$2:DO27),Dictionary!$AC$4:$AC$93,0),1,1,2),1,MATCH(INDEX(Dictionary!$B$3:$C$3,1,MATCH(Form_Responses[[#This Row],[75]],OFFSET(Dictionary!$A$3,MATCH(COLUMNS($AS$2:DO27),Dictionary!$A$4:$A$93,0),1,1,2),0)),Dictionary!$AD$3:$AE$3,0)),"")</f>
        <v>R</v>
      </c>
      <c r="DP28" s="61" t="str">
        <f ca="1">IFERROR(INDEX(OFFSET(Dictionary!$AC$3,MATCH(COLUMNS($AS$2:DP27),Dictionary!$AC$4:$AC$93,0),1,1,2),1,MATCH(INDEX(Dictionary!$B$3:$C$3,1,MATCH(Form_Responses[[#This Row],[76]],OFFSET(Dictionary!$A$3,MATCH(COLUMNS($AS$2:DP27),Dictionary!$A$4:$A$93,0),1,1,2),0)),Dictionary!$AD$3:$AE$3,0)),"")</f>
        <v>S</v>
      </c>
      <c r="DQ28" s="61" t="str">
        <f ca="1">IFERROR(INDEX(OFFSET(Dictionary!$AC$3,MATCH(COLUMNS($AS$2:DQ27),Dictionary!$AC$4:$AC$93,0),1,1,2),1,MATCH(INDEX(Dictionary!$B$3:$C$3,1,MATCH(Form_Responses[[#This Row],[77]],OFFSET(Dictionary!$A$3,MATCH(COLUMNS($AS$2:DQ27),Dictionary!$A$4:$A$93,0),1,1,2),0)),Dictionary!$AD$3:$AE$3,0)),"")</f>
        <v>C</v>
      </c>
      <c r="DR28" s="61" t="str">
        <f ca="1">IFERROR(INDEX(OFFSET(Dictionary!$AC$3,MATCH(COLUMNS($AS$2:DR27),Dictionary!$AC$4:$AC$93,0),1,1,2),1,MATCH(INDEX(Dictionary!$B$3:$C$3,1,MATCH(Form_Responses[[#This Row],[78]],OFFSET(Dictionary!$A$3,MATCH(COLUMNS($AS$2:DR27),Dictionary!$A$4:$A$93,0),1,1,2),0)),Dictionary!$AD$3:$AE$3,0)),"")</f>
        <v>E</v>
      </c>
      <c r="DS28" s="61" t="str">
        <f ca="1">IFERROR(INDEX(OFFSET(Dictionary!$AC$3,MATCH(COLUMNS($AS$2:DS27),Dictionary!$AC$4:$AC$93,0),1,1,2),1,MATCH(INDEX(Dictionary!$B$3:$C$3,1,MATCH(Form_Responses[[#This Row],[79]],OFFSET(Dictionary!$A$3,MATCH(COLUMNS($AS$2:DS27),Dictionary!$A$4:$A$93,0),1,1,2),0)),Dictionary!$AD$3:$AE$3,0)),"")</f>
        <v>N</v>
      </c>
      <c r="DT28" s="61" t="str">
        <f ca="1">IFERROR(INDEX(OFFSET(Dictionary!$AC$3,MATCH(COLUMNS($AS$2:DT27),Dictionary!$AC$4:$AC$93,0),1,1,2),1,MATCH(INDEX(Dictionary!$B$3:$C$3,1,MATCH(Form_Responses[[#This Row],[80]],OFFSET(Dictionary!$A$3,MATCH(COLUMNS($AS$2:DT27),Dictionary!$A$4:$A$93,0),1,1,2),0)),Dictionary!$AD$3:$AE$3,0)),"")</f>
        <v>W</v>
      </c>
      <c r="DU28" s="61" t="str">
        <f ca="1">IFERROR(INDEX(OFFSET(Dictionary!$AC$3,MATCH(COLUMNS($AS$2:DU27),Dictionary!$AC$4:$AC$93,0),1,1,2),1,MATCH(INDEX(Dictionary!$B$3:$C$3,1,MATCH(Form_Responses[[#This Row],[81]],OFFSET(Dictionary!$A$3,MATCH(COLUMNS($AS$2:DU27),Dictionary!$A$4:$A$93,0),1,1,2),0)),Dictionary!$AD$3:$AE$3,0)),"")</f>
        <v>G</v>
      </c>
      <c r="DV28" s="61" t="str">
        <f ca="1">IFERROR(INDEX(OFFSET(Dictionary!$AC$3,MATCH(COLUMNS($AS$2:DV27),Dictionary!$AC$4:$AC$93,0),1,1,2),1,MATCH(INDEX(Dictionary!$B$3:$C$3,1,MATCH(Form_Responses[[#This Row],[82]],OFFSET(Dictionary!$A$3,MATCH(COLUMNS($AS$2:DV27),Dictionary!$A$4:$A$93,0),1,1,2),0)),Dictionary!$AD$3:$AE$3,0)),"")</f>
        <v>L</v>
      </c>
      <c r="DW28" s="61" t="str">
        <f ca="1">IFERROR(INDEX(OFFSET(Dictionary!$AC$3,MATCH(COLUMNS($AS$2:DW27),Dictionary!$AC$4:$AC$93,0),1,1,2),1,MATCH(INDEX(Dictionary!$B$3:$C$3,1,MATCH(Form_Responses[[#This Row],[83]],OFFSET(Dictionary!$A$3,MATCH(COLUMNS($AS$2:DW27),Dictionary!$A$4:$A$93,0),1,1,2),0)),Dictionary!$AD$3:$AE$3,0)),"")</f>
        <v>I</v>
      </c>
      <c r="DX28" s="61" t="str">
        <f ca="1">IFERROR(INDEX(OFFSET(Dictionary!$AC$3,MATCH(COLUMNS($AS$2:DX27),Dictionary!$AC$4:$AC$93,0),1,1,2),1,MATCH(INDEX(Dictionary!$B$3:$C$3,1,MATCH(Form_Responses[[#This Row],[84]],OFFSET(Dictionary!$A$3,MATCH(COLUMNS($AS$2:DX27),Dictionary!$A$4:$A$93,0),1,1,2),0)),Dictionary!$AD$3:$AE$3,0)),"")</f>
        <v>T</v>
      </c>
      <c r="DY28" s="61" t="str">
        <f ca="1">IFERROR(INDEX(OFFSET(Dictionary!$AC$3,MATCH(COLUMNS($AS$2:DY27),Dictionary!$AC$4:$AC$93,0),1,1,2),1,MATCH(INDEX(Dictionary!$B$3:$C$3,1,MATCH(Form_Responses[[#This Row],[85]],OFFSET(Dictionary!$A$3,MATCH(COLUMNS($AS$2:DY27),Dictionary!$A$4:$A$93,0),1,1,2),0)),Dictionary!$AD$3:$AE$3,0)),"")</f>
        <v>S</v>
      </c>
      <c r="DZ28" s="61" t="str">
        <f ca="1">IFERROR(INDEX(OFFSET(Dictionary!$AC$3,MATCH(COLUMNS($AS$2:DZ27),Dictionary!$AC$4:$AC$93,0),1,1,2),1,MATCH(INDEX(Dictionary!$B$3:$C$3,1,MATCH(Form_Responses[[#This Row],[86]],OFFSET(Dictionary!$A$3,MATCH(COLUMNS($AS$2:DZ27),Dictionary!$A$4:$A$93,0),1,1,2),0)),Dictionary!$AD$3:$AE$3,0)),"")</f>
        <v>R</v>
      </c>
      <c r="EA28" s="61" t="str">
        <f ca="1">IFERROR(INDEX(OFFSET(Dictionary!$AC$3,MATCH(COLUMNS($AS$2:EA27),Dictionary!$AC$4:$AC$93,0),1,1,2),1,MATCH(INDEX(Dictionary!$B$3:$C$3,1,MATCH(Form_Responses[[#This Row],[87]],OFFSET(Dictionary!$A$3,MATCH(COLUMNS($AS$2:EA27),Dictionary!$A$4:$A$93,0),1,1,2),0)),Dictionary!$AD$3:$AE$3,0)),"")</f>
        <v>D</v>
      </c>
      <c r="EB28" s="61" t="str">
        <f ca="1">IFERROR(INDEX(OFFSET(Dictionary!$AC$3,MATCH(COLUMNS($AS$2:EB27),Dictionary!$AC$4:$AC$93,0),1,1,2),1,MATCH(INDEX(Dictionary!$B$3:$C$3,1,MATCH(Form_Responses[[#This Row],[88]],OFFSET(Dictionary!$A$3,MATCH(COLUMNS($AS$2:EB27),Dictionary!$A$4:$A$93,0),1,1,2),0)),Dictionary!$AD$3:$AE$3,0)),"")</f>
        <v>C</v>
      </c>
      <c r="EC28" s="61" t="str">
        <f ca="1">IFERROR(INDEX(OFFSET(Dictionary!$AC$3,MATCH(COLUMNS($AS$2:EC27),Dictionary!$AC$4:$AC$93,0),1,1,2),1,MATCH(INDEX(Dictionary!$B$3:$C$3,1,MATCH(Form_Responses[[#This Row],[89]],OFFSET(Dictionary!$A$3,MATCH(COLUMNS($AS$2:EC27),Dictionary!$A$4:$A$93,0),1,1,2),0)),Dictionary!$AD$3:$AE$3,0)),"")</f>
        <v>C</v>
      </c>
      <c r="ED28" s="61" t="str">
        <f ca="1">IFERROR(INDEX(OFFSET(Dictionary!$AC$3,MATCH(COLUMNS($AS$2:ED27),Dictionary!$AC$4:$AC$93,0),1,1,2),1,MATCH(INDEX(Dictionary!$B$3:$C$3,1,MATCH(Form_Responses[[#This Row],[90]],OFFSET(Dictionary!$A$3,MATCH(COLUMNS($AS$2:ED27),Dictionary!$A$4:$A$93,0),1,1,2),0)),Dictionary!$AD$3:$AE$3,0)),"")</f>
        <v>N</v>
      </c>
    </row>
    <row r="29" spans="1:134" ht="240" x14ac:dyDescent="0.25">
      <c r="A29" s="164">
        <v>27</v>
      </c>
      <c r="B29" s="61" t="s">
        <v>931</v>
      </c>
      <c r="C29" s="61" t="s">
        <v>918</v>
      </c>
      <c r="D29" s="59" t="s">
        <v>794</v>
      </c>
      <c r="E29" s="59" cm="1">
        <f t="array" aca="1" ref="E29" ca="1">COUNTIF(OFFSET($AS$2,MATCH(Data_Base_Response[[#This Row],[Nama]:[Nama]],Data_Base_Response[[Nama]:[Nama]],0),0,1,90),Data_Base_Response[[#Headers],[A]])</f>
        <v>3</v>
      </c>
      <c r="F29" s="59" cm="1">
        <f t="array" aca="1" ref="F29" ca="1">COUNTIF(OFFSET($AS$2,MATCH(Data_Base_Response[[#This Row],[Nama]:[Nama]],Data_Base_Response[[Nama]:[Nama]],0),0,1,90),Data_Base_Response[[#Headers],[N]])</f>
        <v>4</v>
      </c>
      <c r="G29" s="59" cm="1">
        <f t="array" aca="1" ref="G29" ca="1">COUNTIF(OFFSET($AS$2,MATCH(Data_Base_Response[[#This Row],[Nama]:[Nama]],Data_Base_Response[[Nama]:[Nama]],0),0,1,90),Data_Base_Response[[#Headers],[G]])</f>
        <v>7</v>
      </c>
      <c r="H29" s="59" cm="1">
        <f t="array" aca="1" ref="H29" ca="1">COUNTIF(OFFSET($AS$2,MATCH(Data_Base_Response[[#This Row],[Nama]:[Nama]],Data_Base_Response[[Nama]:[Nama]],0),0,1,90),Data_Base_Response[[#Headers],[C]])</f>
        <v>7</v>
      </c>
      <c r="I29" s="59" cm="1">
        <f t="array" aca="1" ref="I29" ca="1">COUNTIF(OFFSET($AS$2,MATCH(Data_Base_Response[[#This Row],[Nama]:[Nama]],Data_Base_Response[[Nama]:[Nama]],0),0,1,90),Data_Base_Response[[#Headers],[D]])</f>
        <v>7</v>
      </c>
      <c r="J29" s="59" cm="1">
        <f t="array" aca="1" ref="J29" ca="1">COUNTIF(OFFSET($AS$2,MATCH(Data_Base_Response[[#This Row],[Nama]:[Nama]],Data_Base_Response[[Nama]:[Nama]],0),0,1,90),Data_Base_Response[[#Headers],[R]])</f>
        <v>4</v>
      </c>
      <c r="K29" s="59" cm="1">
        <f t="array" aca="1" ref="K29" ca="1">COUNTIF(OFFSET($AS$2,MATCH(Data_Base_Response[[#This Row],[Nama]:[Nama]],Data_Base_Response[[Nama]:[Nama]],0),0,1,90),Data_Base_Response[[#Headers],[T]])</f>
        <v>3</v>
      </c>
      <c r="L29" s="59" cm="1">
        <f t="array" aca="1" ref="L29" ca="1">COUNTIF(OFFSET($AS$2,MATCH(Data_Base_Response[[#This Row],[Nama]:[Nama]],Data_Base_Response[[Nama]:[Nama]],0),0,1,90),Data_Base_Response[[#Headers],[V]])</f>
        <v>2</v>
      </c>
      <c r="M29" s="59" cm="1">
        <f t="array" aca="1" ref="M29" ca="1">COUNTIF(OFFSET($AS$2,MATCH(Data_Base_Response[[#This Row],[Nama]:[Nama]],Data_Base_Response[[Nama]:[Nama]],0),0,1,90),Data_Base_Response[[#Headers],[W]])</f>
        <v>6</v>
      </c>
      <c r="N29" s="59" cm="1">
        <f t="array" aca="1" ref="N29" ca="1">COUNTIF(OFFSET($AS$2,MATCH(Data_Base_Response[[#This Row],[Nama]:[Nama]],Data_Base_Response[[Nama]:[Nama]],0),0,1,90),Data_Base_Response[[#Headers],[F]])</f>
        <v>5</v>
      </c>
      <c r="O29" s="59" cm="1">
        <f t="array" aca="1" ref="O29" ca="1">COUNTIF(OFFSET($AS$2,MATCH(Data_Base_Response[[#This Row],[Nama]:[Nama]],Data_Base_Response[[Nama]:[Nama]],0),0,1,90),Data_Base_Response[[#Headers],[L]])</f>
        <v>6</v>
      </c>
      <c r="P29" s="59" cm="1">
        <f t="array" aca="1" ref="P29" ca="1">COUNTIF(OFFSET($AS$2,MATCH(Data_Base_Response[[#This Row],[Nama]:[Nama]],Data_Base_Response[[Nama]:[Nama]],0),0,1,90),Data_Base_Response[[#Headers],[P]])</f>
        <v>4</v>
      </c>
      <c r="Q29" s="59" cm="1">
        <f t="array" aca="1" ref="Q29" ca="1">COUNTIF(OFFSET($AS$2,MATCH(Data_Base_Response[[#This Row],[Nama]:[Nama]],Data_Base_Response[[Nama]:[Nama]],0),0,1,90),Data_Base_Response[[#Headers],[I]])</f>
        <v>4</v>
      </c>
      <c r="R29" s="59" cm="1">
        <f t="array" aca="1" ref="R29" ca="1">COUNTIF(OFFSET($AS$2,MATCH(Data_Base_Response[[#This Row],[Nama]:[Nama]],Data_Base_Response[[Nama]:[Nama]],0),0,1,90),Data_Base_Response[[#Headers],[S]])</f>
        <v>3</v>
      </c>
      <c r="S29" s="59" cm="1">
        <f t="array" aca="1" ref="S29" ca="1">COUNTIF(OFFSET($AS$2,MATCH(Data_Base_Response[[#This Row],[Nama]:[Nama]],Data_Base_Response[[Nama]:[Nama]],0),0,1,90),Data_Base_Response[[#Headers],[B]])</f>
        <v>8</v>
      </c>
      <c r="T29" s="59" cm="1">
        <f t="array" aca="1" ref="T29" ca="1">COUNTIF(OFFSET($AS$2,MATCH(Data_Base_Response[[#This Row],[Nama]:[Nama]],Data_Base_Response[[Nama]:[Nama]],0),0,1,90),Data_Base_Response[[#Headers],[O]])</f>
        <v>6</v>
      </c>
      <c r="U29" s="59" cm="1">
        <f t="array" aca="1" ref="U29" ca="1">COUNTIF(OFFSET($AS$2,MATCH(Data_Base_Response[[#This Row],[Nama]:[Nama]],Data_Base_Response[[Nama]:[Nama]],0),0,1,90),Data_Base_Response[[#Headers],[X]])</f>
        <v>4</v>
      </c>
      <c r="V29" s="59" cm="1">
        <f t="array" aca="1" ref="V29" ca="1">COUNTIF(OFFSET($AS$2,MATCH(Data_Base_Response[[#This Row],[Nama]:[Nama]],Data_Base_Response[[Nama]:[Nama]],0),0,1,90),Data_Base_Response[[#Headers],[E]])</f>
        <v>2</v>
      </c>
      <c r="W29" s="59" cm="1">
        <f t="array" aca="1" ref="W29" ca="1">COUNTIF(OFFSET($AS$2,MATCH(Data_Base_Response[[#This Row],[Nama]:[Nama]],Data_Base_Response[[Nama]:[Nama]],0),0,1,90),Data_Base_Response[[#Headers],[K]])</f>
        <v>2</v>
      </c>
      <c r="X29" s="59" cm="1">
        <f t="array" aca="1" ref="X29" ca="1">COUNTIF(OFFSET($AS$2,MATCH(Data_Base_Response[[#This Row],[Nama]:[Nama]],Data_Base_Response[[Nama]:[Nama]],0),0,1,90),Data_Base_Response[[#Headers],[Z]])</f>
        <v>3</v>
      </c>
      <c r="Y29"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2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29"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2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2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2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29"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29"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29" s="60" t="str">
        <f ca="1">INDEX(OFFSET(Dictionary!$AJ$3,MATCH(N$2,Dictionary!$AG$4:$AG$84,0),0,COUNTIF(Dictionary!$AG$4:$AG$84,N$2),1),MATCH(Data_Base_Response[[#This Row],[F]],OFFSET(Dictionary!$AH$3,MATCH(N$2,Dictionary!$AG$4:$AG$84,0),0,COUNTIF(Dictionary!$AG$4:$AG$84,N$2),1),1))</f>
        <v xml:space="preserve">Loyal pada Perusahaan   </v>
      </c>
      <c r="AI29" s="60" t="str">
        <f ca="1">INDEX(OFFSET(Dictionary!$AJ$3,MATCH(O$2,Dictionary!$AG$4:$AG$84,0),0,COUNTIF(Dictionary!$AG$4:$AG$84,O$2),1),MATCH(Data_Base_Response[[#This Row],[L]],OFFSET(Dictionary!$AH$3,MATCH(O$2,Dictionary!$AG$4:$AG$84,0),0,COUNTIF(Dictionary!$AG$4:$AG$84,O$2),1),1))</f>
        <v xml:space="preserve">Percaya diri dan ingin berperan sebagai pemimpin      </v>
      </c>
      <c r="AJ29"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29" s="60" t="str">
        <f ca="1">INDEX(OFFSET(Dictionary!$AJ$3,MATCH(Q$2,Dictionary!$AG$4:$AG$84,0),0,COUNTIF(Dictionary!$AG$4:$AG$84,Q$2),1),MATCH(Data_Base_Response[[#This Row],[I]],OFFSET(Dictionary!$AH$3,MATCH(Q$2,Dictionary!$AG$4:$AG$84,0),0,COUNTIF(Dictionary!$AG$4:$AG$84,Q$2),1),1))</f>
        <v xml:space="preserve">Berhati - hati dlm pengambilan keputusan   </v>
      </c>
      <c r="AL29"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29"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29"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29"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2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29"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29"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29" s="61" t="str">
        <f ca="1">IFERROR(INDEX(OFFSET(Dictionary!$AC$3,MATCH(COLUMNS($AS$2:AS28),Dictionary!$AC$4:$AC$93,0),1,1,2),1,MATCH(INDEX(Dictionary!$B$3:$C$3,1,MATCH(Form_Responses[[#This Row],[1]],OFFSET(Dictionary!$A$3,MATCH(COLUMNS($AS$2:AS28),Dictionary!$A$4:$A$93,0),1,1,2),0)),Dictionary!$AD$3:$AE$3,0)),"")</f>
        <v>G</v>
      </c>
      <c r="AT29" s="61" t="str">
        <f ca="1">IFERROR(INDEX(OFFSET(Dictionary!$AC$3,MATCH(COLUMNS($AS$2:AT$2),Dictionary!$AC$4:$AC$93,0),1,1,2),1,MATCH(INDEX(Dictionary!$B$3:$C$3,1,MATCH(Form_Responses[[#This Row],[2]],OFFSET(Dictionary!$A$3,MATCH(COLUMNS($AS$2:AT28),Dictionary!$A$4:$A$93,0),1,1,2),0)),Dictionary!$AD$3:$AE$3,0)),"")</f>
        <v>A</v>
      </c>
      <c r="AU29" s="61" t="str">
        <f ca="1">IFERROR(INDEX(OFFSET(Dictionary!$AC$3,MATCH(COLUMNS($AS$2:AU28),Dictionary!$AC$4:$AC$93,0),1,1,2),1,MATCH(INDEX(Dictionary!$B$3:$C$3,1,MATCH(Form_Responses[[#This Row],[3]],OFFSET(Dictionary!$A$3,MATCH(COLUMNS($AS$2:AU28),Dictionary!$A$4:$A$93,0),1,1,2),0)),Dictionary!$AD$3:$AE$3,0)),"")</f>
        <v>P</v>
      </c>
      <c r="AV29" s="61" t="str">
        <f ca="1">IFERROR(INDEX(OFFSET(Dictionary!$AC$3,MATCH(COLUMNS($AS$2:AV28),Dictionary!$AC$4:$AC$93,0),1,1,2),1,MATCH(INDEX(Dictionary!$B$3:$C$3,1,MATCH(Form_Responses[[#This Row],[4]],OFFSET(Dictionary!$A$3,MATCH(COLUMNS($AS$2:AV28),Dictionary!$A$4:$A$93,0),1,1,2),0)),Dictionary!$AD$3:$AE$3,0)),"")</f>
        <v>X</v>
      </c>
      <c r="AW29" s="61" t="str">
        <f ca="1">IFERROR(INDEX(OFFSET(Dictionary!$AC$3,MATCH(COLUMNS($AS$2:AW28),Dictionary!$AC$4:$AC$93,0),1,1,2),1,MATCH(INDEX(Dictionary!$B$3:$C$3,1,MATCH(Form_Responses[[#This Row],[5]],OFFSET(Dictionary!$A$3,MATCH(COLUMNS($AS$2:AW28),Dictionary!$A$4:$A$93,0),1,1,2),0)),Dictionary!$AD$3:$AE$3,0)),"")</f>
        <v>B</v>
      </c>
      <c r="AX29" s="61" t="str">
        <f ca="1">IFERROR(INDEX(OFFSET(Dictionary!$AC$3,MATCH(COLUMNS($AS$2:AX28),Dictionary!$AC$4:$AC$93,0),1,1,2),1,MATCH(INDEX(Dictionary!$B$3:$C$3,1,MATCH(Form_Responses[[#This Row],[6]],OFFSET(Dictionary!$A$3,MATCH(COLUMNS($AS$2:AX28),Dictionary!$A$4:$A$93,0),1,1,2),0)),Dictionary!$AD$3:$AE$3,0)),"")</f>
        <v>O</v>
      </c>
      <c r="AY29" s="61" t="str">
        <f ca="1">IFERROR(INDEX(OFFSET(Dictionary!$AC$3,MATCH(COLUMNS($AS$2:AY28),Dictionary!$AC$4:$AC$93,0),1,1,2),1,MATCH(INDEX(Dictionary!$B$3:$C$3,1,MATCH(Form_Responses[[#This Row],[7]],OFFSET(Dictionary!$A$3,MATCH(COLUMNS($AS$2:AY28),Dictionary!$A$4:$A$93,0),1,1,2),0)),Dictionary!$AD$3:$AE$3,0)),"")</f>
        <v>Z</v>
      </c>
      <c r="AZ29" s="61" t="str">
        <f ca="1">IFERROR(INDEX(OFFSET(Dictionary!$AC$3,MATCH(COLUMNS($AS$2:AZ$2),Dictionary!$AC$4:$AC$93,0),1,1,2),1,MATCH(INDEX(Dictionary!$B$3:$C$3,1,MATCH(Form_Responses[[#This Row],[8]],OFFSET(Dictionary!$A$3,MATCH(COLUMNS($AS$2:AZ28),Dictionary!$A$4:$A$93,0),1,1,2),0)),Dictionary!$AD$3:$AE$3,0)),"")</f>
        <v>Z</v>
      </c>
      <c r="BA29" s="61" t="str">
        <f ca="1">IFERROR(INDEX(OFFSET(Dictionary!$AC$3,MATCH(COLUMNS($AS$2:BA28),Dictionary!$AC$4:$AC$93,0),1,1,2),1,MATCH(INDEX(Dictionary!$B$3:$C$3,1,MATCH(Form_Responses[[#This Row],[9]],OFFSET(Dictionary!$A$3,MATCH(COLUMNS($AS$2:BA28),Dictionary!$A$4:$A$93,0),1,1,2),0)),Dictionary!$AD$3:$AE$3,0)),"")</f>
        <v>F</v>
      </c>
      <c r="BB29" s="61" t="str">
        <f ca="1">IFERROR(INDEX(OFFSET(Dictionary!$AC$3,MATCH(COLUMNS($AS$2:BB28),Dictionary!$AC$4:$AC$93,0),1,1,2),1,MATCH(INDEX(Dictionary!$B$3:$C$3,1,MATCH(Form_Responses[[#This Row],[10]],OFFSET(Dictionary!$A$3,MATCH(COLUMNS($AS$2:BB28),Dictionary!$A$4:$A$93,0),1,1,2),0)),Dictionary!$AD$3:$AE$3,0)),"")</f>
        <v>F</v>
      </c>
      <c r="BC29" s="61" t="str">
        <f ca="1">IFERROR(INDEX(OFFSET(Dictionary!$AC$3,MATCH(COLUMNS($AS$2:BC28),Dictionary!$AC$4:$AC$93,0),1,1,2),1,MATCH(INDEX(Dictionary!$B$3:$C$3,1,MATCH(Form_Responses[[#This Row],[11]],OFFSET(Dictionary!$A$3,MATCH(COLUMNS($AS$2:BC28),Dictionary!$A$4:$A$93,0),1,1,2),0)),Dictionary!$AD$3:$AE$3,0)),"")</f>
        <v>G</v>
      </c>
      <c r="BD29" s="61" t="str">
        <f ca="1">IFERROR(INDEX(OFFSET(Dictionary!$AC$3,MATCH(COLUMNS($AS$2:BD28),Dictionary!$AC$4:$AC$93,0),1,1,2),1,MATCH(INDEX(Dictionary!$B$3:$C$3,1,MATCH(Form_Responses[[#This Row],[12]],OFFSET(Dictionary!$A$3,MATCH(COLUMNS($AS$2:BD28),Dictionary!$A$4:$A$93,0),1,1,2),0)),Dictionary!$AD$3:$AE$3,0)),"")</f>
        <v>L</v>
      </c>
      <c r="BE29" s="61" t="str">
        <f ca="1">IFERROR(INDEX(OFFSET(Dictionary!$AC$3,MATCH(COLUMNS($AS$2:BE28),Dictionary!$AC$4:$AC$93,0),1,1,2),1,MATCH(INDEX(Dictionary!$B$3:$C$3,1,MATCH(Form_Responses[[#This Row],[13]],OFFSET(Dictionary!$A$3,MATCH(COLUMNS($AS$2:BE28),Dictionary!$A$4:$A$93,0),1,1,2),0)),Dictionary!$AD$3:$AE$3,0)),"")</f>
        <v>N</v>
      </c>
      <c r="BF29" s="61" t="str">
        <f ca="1">IFERROR(INDEX(OFFSET(Dictionary!$AC$3,MATCH(COLUMNS($AS$2:BF28),Dictionary!$AC$4:$AC$93,0),1,1,2),1,MATCH(INDEX(Dictionary!$B$3:$C$3,1,MATCH(Form_Responses[[#This Row],[14]],OFFSET(Dictionary!$A$3,MATCH(COLUMNS($AS$2:BF28),Dictionary!$A$4:$A$93,0),1,1,2),0)),Dictionary!$AD$3:$AE$3,0)),"")</f>
        <v>X</v>
      </c>
      <c r="BG29" s="61" t="str">
        <f ca="1">IFERROR(INDEX(OFFSET(Dictionary!$AC$3,MATCH(COLUMNS($AS$2:BG28),Dictionary!$AC$4:$AC$93,0),1,1,2),1,MATCH(INDEX(Dictionary!$B$3:$C$3,1,MATCH(Form_Responses[[#This Row],[15]],OFFSET(Dictionary!$A$3,MATCH(COLUMNS($AS$2:BG28),Dictionary!$A$4:$A$93,0),1,1,2),0)),Dictionary!$AD$3:$AE$3,0)),"")</f>
        <v>B</v>
      </c>
      <c r="BH29" s="61" t="str">
        <f ca="1">IFERROR(INDEX(OFFSET(Dictionary!$AC$3,MATCH(COLUMNS($AS$2:BH28),Dictionary!$AC$4:$AC$93,0),1,1,2),1,MATCH(INDEX(Dictionary!$B$3:$C$3,1,MATCH(Form_Responses[[#This Row],[16]],OFFSET(Dictionary!$A$3,MATCH(COLUMNS($AS$2:BH28),Dictionary!$A$4:$A$93,0),1,1,2),0)),Dictionary!$AD$3:$AE$3,0)),"")</f>
        <v>O</v>
      </c>
      <c r="BI29" s="61" t="str">
        <f ca="1">IFERROR(INDEX(OFFSET(Dictionary!$AC$3,MATCH(COLUMNS($AS$2:BI28),Dictionary!$AC$4:$AC$93,0),1,1,2),1,MATCH(INDEX(Dictionary!$B$3:$C$3,1,MATCH(Form_Responses[[#This Row],[17]],OFFSET(Dictionary!$A$3,MATCH(COLUMNS($AS$2:BI28),Dictionary!$A$4:$A$93,0),1,1,2),0)),Dictionary!$AD$3:$AE$3,0)),"")</f>
        <v>B</v>
      </c>
      <c r="BJ29" s="61" t="str">
        <f ca="1">IFERROR(INDEX(OFFSET(Dictionary!$AC$3,MATCH(COLUMNS($AS$2:BJ28),Dictionary!$AC$4:$AC$93,0),1,1,2),1,MATCH(INDEX(Dictionary!$B$3:$C$3,1,MATCH(Form_Responses[[#This Row],[18]],OFFSET(Dictionary!$A$3,MATCH(COLUMNS($AS$2:BJ28),Dictionary!$A$4:$A$93,0),1,1,2),0)),Dictionary!$AD$3:$AE$3,0)),"")</f>
        <v>O</v>
      </c>
      <c r="BK29" s="61" t="str">
        <f ca="1">IFERROR(INDEX(OFFSET(Dictionary!$AC$3,MATCH(COLUMNS($AS$2:BK28),Dictionary!$AC$4:$AC$93,0),1,1,2),1,MATCH(INDEX(Dictionary!$B$3:$C$3,1,MATCH(Form_Responses[[#This Row],[19]],OFFSET(Dictionary!$A$3,MATCH(COLUMNS($AS$2:BK28),Dictionary!$A$4:$A$93,0),1,1,2),0)),Dictionary!$AD$3:$AE$3,0)),"")</f>
        <v>F</v>
      </c>
      <c r="BL29" s="61" t="str">
        <f ca="1">IFERROR(INDEX(OFFSET(Dictionary!$AC$3,MATCH(COLUMNS($AS$2:BL28),Dictionary!$AC$4:$AC$93,0),1,1,2),1,MATCH(INDEX(Dictionary!$B$3:$C$3,1,MATCH(Form_Responses[[#This Row],[20]],OFFSET(Dictionary!$A$3,MATCH(COLUMNS($AS$2:BL28),Dictionary!$A$4:$A$93,0),1,1,2),0)),Dictionary!$AD$3:$AE$3,0)),"")</f>
        <v>W</v>
      </c>
      <c r="BM29" s="61" t="str">
        <f ca="1">IFERROR(INDEX(OFFSET(Dictionary!$AC$3,MATCH(COLUMNS($AS$2:BM28),Dictionary!$AC$4:$AC$93,0),1,1,2),1,MATCH(INDEX(Dictionary!$B$3:$C$3,1,MATCH(Form_Responses[[#This Row],[21]],OFFSET(Dictionary!$A$3,MATCH(COLUMNS($AS$2:BM28),Dictionary!$A$4:$A$93,0),1,1,2),0)),Dictionary!$AD$3:$AE$3,0)),"")</f>
        <v>D</v>
      </c>
      <c r="BN29" s="61" t="str">
        <f ca="1">IFERROR(INDEX(OFFSET(Dictionary!$AC$3,MATCH(COLUMNS($AS$2:BN28),Dictionary!$AC$4:$AC$93,0),1,1,2),1,MATCH(INDEX(Dictionary!$B$3:$C$3,1,MATCH(Form_Responses[[#This Row],[22]],OFFSET(Dictionary!$A$3,MATCH(COLUMNS($AS$2:BN28),Dictionary!$A$4:$A$93,0),1,1,2),0)),Dictionary!$AD$3:$AE$3,0)),"")</f>
        <v>C</v>
      </c>
      <c r="BO29" s="61" t="str">
        <f ca="1">IFERROR(INDEX(OFFSET(Dictionary!$AC$3,MATCH(COLUMNS($AS$2:BO28),Dictionary!$AC$4:$AC$93,0),1,1,2),1,MATCH(INDEX(Dictionary!$B$3:$C$3,1,MATCH(Form_Responses[[#This Row],[23]],OFFSET(Dictionary!$A$3,MATCH(COLUMNS($AS$2:BO28),Dictionary!$A$4:$A$93,0),1,1,2),0)),Dictionary!$AD$3:$AE$3,0)),"")</f>
        <v>I</v>
      </c>
      <c r="BP29" s="61" t="str">
        <f ca="1">IFERROR(INDEX(OFFSET(Dictionary!$AC$3,MATCH(COLUMNS($AS$2:BP28),Dictionary!$AC$4:$AC$93,0),1,1,2),1,MATCH(INDEX(Dictionary!$B$3:$C$3,1,MATCH(Form_Responses[[#This Row],[24]],OFFSET(Dictionary!$A$3,MATCH(COLUMNS($AS$2:BP28),Dictionary!$A$4:$A$93,0),1,1,2),0)),Dictionary!$AD$3:$AE$3,0)),"")</f>
        <v>X</v>
      </c>
      <c r="BQ29" s="61" t="str">
        <f ca="1">IFERROR(INDEX(OFFSET(Dictionary!$AC$3,MATCH(COLUMNS($AS$2:BQ28),Dictionary!$AC$4:$AC$93,0),1,1,2),1,MATCH(INDEX(Dictionary!$B$3:$C$3,1,MATCH(Form_Responses[[#This Row],[25]],OFFSET(Dictionary!$A$3,MATCH(COLUMNS($AS$2:BQ28),Dictionary!$A$4:$A$93,0),1,1,2),0)),Dictionary!$AD$3:$AE$3,0)),"")</f>
        <v>B</v>
      </c>
      <c r="BR29" s="61" t="str">
        <f ca="1">IFERROR(INDEX(OFFSET(Dictionary!$AC$3,MATCH(COLUMNS($AS$2:BR28),Dictionary!$AC$4:$AC$93,0),1,1,2),1,MATCH(INDEX(Dictionary!$B$3:$C$3,1,MATCH(Form_Responses[[#This Row],[26]],OFFSET(Dictionary!$A$3,MATCH(COLUMNS($AS$2:BR28),Dictionary!$A$4:$A$93,0),1,1,2),0)),Dictionary!$AD$3:$AE$3,0)),"")</f>
        <v>O</v>
      </c>
      <c r="BS29" s="61" t="str">
        <f ca="1">IFERROR(INDEX(OFFSET(Dictionary!$AC$3,MATCH(COLUMNS($AS$2:BS28),Dictionary!$AC$4:$AC$93,0),1,1,2),1,MATCH(INDEX(Dictionary!$B$3:$C$3,1,MATCH(Form_Responses[[#This Row],[27]],OFFSET(Dictionary!$A$3,MATCH(COLUMNS($AS$2:BS28),Dictionary!$A$4:$A$93,0),1,1,2),0)),Dictionary!$AD$3:$AE$3,0)),"")</f>
        <v>X</v>
      </c>
      <c r="BT29" s="61" t="str">
        <f ca="1">IFERROR(INDEX(OFFSET(Dictionary!$AC$3,MATCH(COLUMNS($AS$2:BT28),Dictionary!$AC$4:$AC$93,0),1,1,2),1,MATCH(INDEX(Dictionary!$B$3:$C$3,1,MATCH(Form_Responses[[#This Row],[28]],OFFSET(Dictionary!$A$3,MATCH(COLUMNS($AS$2:BT28),Dictionary!$A$4:$A$93,0),1,1,2),0)),Dictionary!$AD$3:$AE$3,0)),"")</f>
        <v>B</v>
      </c>
      <c r="BU29" s="61" t="str">
        <f ca="1">IFERROR(INDEX(OFFSET(Dictionary!$AC$3,MATCH(COLUMNS($AS$2:BU28),Dictionary!$AC$4:$AC$93,0),1,1,2),1,MATCH(INDEX(Dictionary!$B$3:$C$3,1,MATCH(Form_Responses[[#This Row],[29]],OFFSET(Dictionary!$A$3,MATCH(COLUMNS($AS$2:BU28),Dictionary!$A$4:$A$93,0),1,1,2),0)),Dictionary!$AD$3:$AE$3,0)),"")</f>
        <v>O</v>
      </c>
      <c r="BV29" s="61" t="str">
        <f ca="1">IFERROR(INDEX(OFFSET(Dictionary!$AC$3,MATCH(COLUMNS($AS$2:BV28),Dictionary!$AC$4:$AC$93,0),1,1,2),1,MATCH(INDEX(Dictionary!$B$3:$C$3,1,MATCH(Form_Responses[[#This Row],[30]],OFFSET(Dictionary!$A$3,MATCH(COLUMNS($AS$2:BV28),Dictionary!$A$4:$A$93,0),1,1,2),0)),Dictionary!$AD$3:$AE$3,0)),"")</f>
        <v>W</v>
      </c>
      <c r="BW29" s="61" t="str">
        <f ca="1">IFERROR(INDEX(OFFSET(Dictionary!$AC$3,MATCH(COLUMNS($AS$2:BW28),Dictionary!$AC$4:$AC$93,0),1,1,2),1,MATCH(INDEX(Dictionary!$B$3:$C$3,1,MATCH(Form_Responses[[#This Row],[31]],OFFSET(Dictionary!$A$3,MATCH(COLUMNS($AS$2:BW28),Dictionary!$A$4:$A$93,0),1,1,2),0)),Dictionary!$AD$3:$AE$3,0)),"")</f>
        <v>G</v>
      </c>
      <c r="BX29" s="61" t="str">
        <f ca="1">IFERROR(INDEX(OFFSET(Dictionary!$AC$3,MATCH(COLUMNS($AS$2:BX28),Dictionary!$AC$4:$AC$93,0),1,1,2),1,MATCH(INDEX(Dictionary!$B$3:$C$3,1,MATCH(Form_Responses[[#This Row],[32]],OFFSET(Dictionary!$A$3,MATCH(COLUMNS($AS$2:BX28),Dictionary!$A$4:$A$93,0),1,1,2),0)),Dictionary!$AD$3:$AE$3,0)),"")</f>
        <v>L</v>
      </c>
      <c r="BY29" s="61" t="str">
        <f ca="1">IFERROR(INDEX(OFFSET(Dictionary!$AC$3,MATCH(COLUMNS($AS$2:BY28),Dictionary!$AC$4:$AC$93,0),1,1,2),1,MATCH(INDEX(Dictionary!$B$3:$C$3,1,MATCH(Form_Responses[[#This Row],[33]],OFFSET(Dictionary!$A$3,MATCH(COLUMNS($AS$2:BY28),Dictionary!$A$4:$A$93,0),1,1,2),0)),Dictionary!$AD$3:$AE$3,0)),"")</f>
        <v>C</v>
      </c>
      <c r="BZ29" s="61" t="str">
        <f ca="1">IFERROR(INDEX(OFFSET(Dictionary!$AC$3,MATCH(COLUMNS($AS$2:BZ28),Dictionary!$AC$4:$AC$93,0),1,1,2),1,MATCH(INDEX(Dictionary!$B$3:$C$3,1,MATCH(Form_Responses[[#This Row],[34]],OFFSET(Dictionary!$A$3,MATCH(COLUMNS($AS$2:BZ28),Dictionary!$A$4:$A$93,0),1,1,2),0)),Dictionary!$AD$3:$AE$3,0)),"")</f>
        <v>T</v>
      </c>
      <c r="CA29" s="61" t="str">
        <f ca="1">IFERROR(INDEX(OFFSET(Dictionary!$AC$3,MATCH(COLUMNS($AS$2:CA28),Dictionary!$AC$4:$AC$93,0),1,1,2),1,MATCH(INDEX(Dictionary!$B$3:$C$3,1,MATCH(Form_Responses[[#This Row],[35]],OFFSET(Dictionary!$A$3,MATCH(COLUMNS($AS$2:CA28),Dictionary!$A$4:$A$93,0),1,1,2),0)),Dictionary!$AD$3:$AE$3,0)),"")</f>
        <v>B</v>
      </c>
      <c r="CB29" s="61" t="str">
        <f ca="1">IFERROR(INDEX(OFFSET(Dictionary!$AC$3,MATCH(COLUMNS($AS$2:CB28),Dictionary!$AC$4:$AC$93,0),1,1,2),1,MATCH(INDEX(Dictionary!$B$3:$C$3,1,MATCH(Form_Responses[[#This Row],[36]],OFFSET(Dictionary!$A$3,MATCH(COLUMNS($AS$2:CB28),Dictionary!$A$4:$A$93,0),1,1,2),0)),Dictionary!$AD$3:$AE$3,0)),"")</f>
        <v>O</v>
      </c>
      <c r="CC29" s="61" t="str">
        <f ca="1">IFERROR(INDEX(OFFSET(Dictionary!$AC$3,MATCH(COLUMNS($AS$2:CC28),Dictionary!$AC$4:$AC$93,0),1,1,2),1,MATCH(INDEX(Dictionary!$B$3:$C$3,1,MATCH(Form_Responses[[#This Row],[37]],OFFSET(Dictionary!$A$3,MATCH(COLUMNS($AS$2:CC28),Dictionary!$A$4:$A$93,0),1,1,2),0)),Dictionary!$AD$3:$AE$3,0)),"")</f>
        <v>P</v>
      </c>
      <c r="CD29" s="61" t="str">
        <f ca="1">IFERROR(INDEX(OFFSET(Dictionary!$AC$3,MATCH(COLUMNS($AS$2:CD28),Dictionary!$AC$4:$AC$93,0),1,1,2),1,MATCH(INDEX(Dictionary!$B$3:$C$3,1,MATCH(Form_Responses[[#This Row],[38]],OFFSET(Dictionary!$A$3,MATCH(COLUMNS($AS$2:CD28),Dictionary!$A$4:$A$93,0),1,1,2),0)),Dictionary!$AD$3:$AE$3,0)),"")</f>
        <v>K</v>
      </c>
      <c r="CE29" s="61" t="str">
        <f ca="1">IFERROR(INDEX(OFFSET(Dictionary!$AC$3,MATCH(COLUMNS($AS$2:CE28),Dictionary!$AC$4:$AC$93,0),1,1,2),1,MATCH(INDEX(Dictionary!$B$3:$C$3,1,MATCH(Form_Responses[[#This Row],[39]],OFFSET(Dictionary!$A$3,MATCH(COLUMNS($AS$2:CE28),Dictionary!$A$4:$A$93,0),1,1,2),0)),Dictionary!$AD$3:$AE$3,0)),"")</f>
        <v>B</v>
      </c>
      <c r="CF29" s="61" t="str">
        <f ca="1">IFERROR(INDEX(OFFSET(Dictionary!$AC$3,MATCH(COLUMNS($AS$2:CF28),Dictionary!$AC$4:$AC$93,0),1,1,2),1,MATCH(INDEX(Dictionary!$B$3:$C$3,1,MATCH(Form_Responses[[#This Row],[40]],OFFSET(Dictionary!$A$3,MATCH(COLUMNS($AS$2:CF28),Dictionary!$A$4:$A$93,0),1,1,2),0)),Dictionary!$AD$3:$AE$3,0)),"")</f>
        <v>W</v>
      </c>
      <c r="CG29" s="61" t="str">
        <f ca="1">IFERROR(INDEX(OFFSET(Dictionary!$AC$3,MATCH(COLUMNS($AS$2:CG28),Dictionary!$AC$4:$AC$93,0),1,1,2),1,MATCH(INDEX(Dictionary!$B$3:$C$3,1,MATCH(Form_Responses[[#This Row],[41]],OFFSET(Dictionary!$A$3,MATCH(COLUMNS($AS$2:CG28),Dictionary!$A$4:$A$93,0),1,1,2),0)),Dictionary!$AD$3:$AE$3,0)),"")</f>
        <v>G</v>
      </c>
      <c r="CH29" s="61" t="str">
        <f ca="1">IFERROR(INDEX(OFFSET(Dictionary!$AC$3,MATCH(COLUMNS($AS$2:CH28),Dictionary!$AC$4:$AC$93,0),1,1,2),1,MATCH(INDEX(Dictionary!$B$3:$C$3,1,MATCH(Form_Responses[[#This Row],[42]],OFFSET(Dictionary!$A$3,MATCH(COLUMNS($AS$2:CH28),Dictionary!$A$4:$A$93,0),1,1,2),0)),Dictionary!$AD$3:$AE$3,0)),"")</f>
        <v>R</v>
      </c>
      <c r="CI29" s="61" t="str">
        <f ca="1">IFERROR(INDEX(OFFSET(Dictionary!$AC$3,MATCH(COLUMNS($AS$2:CI28),Dictionary!$AC$4:$AC$93,0),1,1,2),1,MATCH(INDEX(Dictionary!$B$3:$C$3,1,MATCH(Form_Responses[[#This Row],[43]],OFFSET(Dictionary!$A$3,MATCH(COLUMNS($AS$2:CI28),Dictionary!$A$4:$A$93,0),1,1,2),0)),Dictionary!$AD$3:$AE$3,0)),"")</f>
        <v>D</v>
      </c>
      <c r="CJ29" s="61" t="str">
        <f ca="1">IFERROR(INDEX(OFFSET(Dictionary!$AC$3,MATCH(COLUMNS($AS$2:CJ28),Dictionary!$AC$4:$AC$93,0),1,1,2),1,MATCH(INDEX(Dictionary!$B$3:$C$3,1,MATCH(Form_Responses[[#This Row],[44]],OFFSET(Dictionary!$A$3,MATCH(COLUMNS($AS$2:CJ28),Dictionary!$A$4:$A$93,0),1,1,2),0)),Dictionary!$AD$3:$AE$3,0)),"")</f>
        <v>C</v>
      </c>
      <c r="CK29" s="61" t="str">
        <f ca="1">IFERROR(INDEX(OFFSET(Dictionary!$AC$3,MATCH(COLUMNS($AS$2:CK28),Dictionary!$AC$4:$AC$93,0),1,1,2),1,MATCH(INDEX(Dictionary!$B$3:$C$3,1,MATCH(Form_Responses[[#This Row],[45]],OFFSET(Dictionary!$A$3,MATCH(COLUMNS($AS$2:CK28),Dictionary!$A$4:$A$93,0),1,1,2),0)),Dictionary!$AD$3:$AE$3,0)),"")</f>
        <v>E</v>
      </c>
      <c r="CL29" s="61" t="str">
        <f ca="1">IFERROR(INDEX(OFFSET(Dictionary!$AC$3,MATCH(COLUMNS($AS$2:CL28),Dictionary!$AC$4:$AC$93,0),1,1,2),1,MATCH(INDEX(Dictionary!$B$3:$C$3,1,MATCH(Form_Responses[[#This Row],[46]],OFFSET(Dictionary!$A$3,MATCH(COLUMNS($AS$2:CL28),Dictionary!$A$4:$A$93,0),1,1,2),0)),Dictionary!$AD$3:$AE$3,0)),"")</f>
        <v>N</v>
      </c>
      <c r="CM29" s="61" t="str">
        <f ca="1">IFERROR(INDEX(OFFSET(Dictionary!$AC$3,MATCH(COLUMNS($AS$2:CM28),Dictionary!$AC$4:$AC$93,0),1,1,2),1,MATCH(INDEX(Dictionary!$B$3:$C$3,1,MATCH(Form_Responses[[#This Row],[47]],OFFSET(Dictionary!$A$3,MATCH(COLUMNS($AS$2:CM28),Dictionary!$A$4:$A$93,0),1,1,2),0)),Dictionary!$AD$3:$AE$3,0)),"")</f>
        <v>A</v>
      </c>
      <c r="CN29" s="61" t="str">
        <f ca="1">IFERROR(INDEX(OFFSET(Dictionary!$AC$3,MATCH(COLUMNS($AS$2:CN28),Dictionary!$AC$4:$AC$93,0),1,1,2),1,MATCH(INDEX(Dictionary!$B$3:$C$3,1,MATCH(Form_Responses[[#This Row],[48]],OFFSET(Dictionary!$A$3,MATCH(COLUMNS($AS$2:CN28),Dictionary!$A$4:$A$93,0),1,1,2),0)),Dictionary!$AD$3:$AE$3,0)),"")</f>
        <v>P</v>
      </c>
      <c r="CO29" s="61" t="str">
        <f ca="1">IFERROR(INDEX(OFFSET(Dictionary!$AC$3,MATCH(COLUMNS($AS$2:CO28),Dictionary!$AC$4:$AC$93,0),1,1,2),1,MATCH(INDEX(Dictionary!$B$3:$C$3,1,MATCH(Form_Responses[[#This Row],[49]],OFFSET(Dictionary!$A$3,MATCH(COLUMNS($AS$2:CO28),Dictionary!$A$4:$A$93,0),1,1,2),0)),Dictionary!$AD$3:$AE$3,0)),"")</f>
        <v>F</v>
      </c>
      <c r="CP29" s="61" t="str">
        <f ca="1">IFERROR(INDEX(OFFSET(Dictionary!$AC$3,MATCH(COLUMNS($AS$2:CP28),Dictionary!$AC$4:$AC$93,0),1,1,2),1,MATCH(INDEX(Dictionary!$B$3:$C$3,1,MATCH(Form_Responses[[#This Row],[50]],OFFSET(Dictionary!$A$3,MATCH(COLUMNS($AS$2:CP28),Dictionary!$A$4:$A$93,0),1,1,2),0)),Dictionary!$AD$3:$AE$3,0)),"")</f>
        <v>B</v>
      </c>
      <c r="CQ29" s="61" t="str">
        <f ca="1">IFERROR(INDEX(OFFSET(Dictionary!$AC$3,MATCH(COLUMNS($AS$2:CQ28),Dictionary!$AC$4:$AC$93,0),1,1,2),1,MATCH(INDEX(Dictionary!$B$3:$C$3,1,MATCH(Form_Responses[[#This Row],[51]],OFFSET(Dictionary!$A$3,MATCH(COLUMNS($AS$2:CQ28),Dictionary!$A$4:$A$93,0),1,1,2),0)),Dictionary!$AD$3:$AE$3,0)),"")</f>
        <v>G</v>
      </c>
      <c r="CR29" s="61" t="str">
        <f ca="1">IFERROR(INDEX(OFFSET(Dictionary!$AC$3,MATCH(COLUMNS($AS$2:CR28),Dictionary!$AC$4:$AC$93,0),1,1,2),1,MATCH(INDEX(Dictionary!$B$3:$C$3,1,MATCH(Form_Responses[[#This Row],[52]],OFFSET(Dictionary!$A$3,MATCH(COLUMNS($AS$2:CR28),Dictionary!$A$4:$A$93,0),1,1,2),0)),Dictionary!$AD$3:$AE$3,0)),"")</f>
        <v>S</v>
      </c>
      <c r="CS29" s="61" t="str">
        <f ca="1">IFERROR(INDEX(OFFSET(Dictionary!$AC$3,MATCH(COLUMNS($AS$2:CS28),Dictionary!$AC$4:$AC$93,0),1,1,2),1,MATCH(INDEX(Dictionary!$B$3:$C$3,1,MATCH(Form_Responses[[#This Row],[53]],OFFSET(Dictionary!$A$3,MATCH(COLUMNS($AS$2:CS28),Dictionary!$A$4:$A$93,0),1,1,2),0)),Dictionary!$AD$3:$AE$3,0)),"")</f>
        <v>I</v>
      </c>
      <c r="CT29" s="61" t="str">
        <f ca="1">IFERROR(INDEX(OFFSET(Dictionary!$AC$3,MATCH(COLUMNS($AS$2:CT28),Dictionary!$AC$4:$AC$93,0),1,1,2),1,MATCH(INDEX(Dictionary!$B$3:$C$3,1,MATCH(Form_Responses[[#This Row],[54]],OFFSET(Dictionary!$A$3,MATCH(COLUMNS($AS$2:CT28),Dictionary!$A$4:$A$93,0),1,1,2),0)),Dictionary!$AD$3:$AE$3,0)),"")</f>
        <v>D</v>
      </c>
      <c r="CU29" s="61" t="str">
        <f ca="1">IFERROR(INDEX(OFFSET(Dictionary!$AC$3,MATCH(COLUMNS($AS$2:CU28),Dictionary!$AC$4:$AC$93,0),1,1,2),1,MATCH(INDEX(Dictionary!$B$3:$C$3,1,MATCH(Form_Responses[[#This Row],[55]],OFFSET(Dictionary!$A$3,MATCH(COLUMNS($AS$2:CU28),Dictionary!$A$4:$A$93,0),1,1,2),0)),Dictionary!$AD$3:$AE$3,0)),"")</f>
        <v>C</v>
      </c>
      <c r="CV29" s="61" t="str">
        <f ca="1">IFERROR(INDEX(OFFSET(Dictionary!$AC$3,MATCH(COLUMNS($AS$2:CV28),Dictionary!$AC$4:$AC$93,0),1,1,2),1,MATCH(INDEX(Dictionary!$B$3:$C$3,1,MATCH(Form_Responses[[#This Row],[56]],OFFSET(Dictionary!$A$3,MATCH(COLUMNS($AS$2:CV28),Dictionary!$A$4:$A$93,0),1,1,2),0)),Dictionary!$AD$3:$AE$3,0)),"")</f>
        <v>E</v>
      </c>
      <c r="CW29" s="61" t="str">
        <f ca="1">IFERROR(INDEX(OFFSET(Dictionary!$AC$3,MATCH(COLUMNS($AS$2:CW28),Dictionary!$AC$4:$AC$93,0),1,1,2),1,MATCH(INDEX(Dictionary!$B$3:$C$3,1,MATCH(Form_Responses[[#This Row],[57]],OFFSET(Dictionary!$A$3,MATCH(COLUMNS($AS$2:CW28),Dictionary!$A$4:$A$93,0),1,1,2),0)),Dictionary!$AD$3:$AE$3,0)),"")</f>
        <v>Z</v>
      </c>
      <c r="CX29" s="61" t="str">
        <f ca="1">IFERROR(INDEX(OFFSET(Dictionary!$AC$3,MATCH(COLUMNS($AS$2:CX28),Dictionary!$AC$4:$AC$93,0),1,1,2),1,MATCH(INDEX(Dictionary!$B$3:$C$3,1,MATCH(Form_Responses[[#This Row],[58]],OFFSET(Dictionary!$A$3,MATCH(COLUMNS($AS$2:CX28),Dictionary!$A$4:$A$93,0),1,1,2),0)),Dictionary!$AD$3:$AE$3,0)),"")</f>
        <v>K</v>
      </c>
      <c r="CY29" s="61" t="str">
        <f ca="1">IFERROR(INDEX(OFFSET(Dictionary!$AC$3,MATCH(COLUMNS($AS$2:CY28),Dictionary!$AC$4:$AC$93,0),1,1,2),1,MATCH(INDEX(Dictionary!$B$3:$C$3,1,MATCH(Form_Responses[[#This Row],[59]],OFFSET(Dictionary!$A$3,MATCH(COLUMNS($AS$2:CY28),Dictionary!$A$4:$A$93,0),1,1,2),0)),Dictionary!$AD$3:$AE$3,0)),"")</f>
        <v>F</v>
      </c>
      <c r="CZ29" s="61" t="str">
        <f ca="1">IFERROR(INDEX(OFFSET(Dictionary!$AC$3,MATCH(COLUMNS($AS$2:CZ28),Dictionary!$AC$4:$AC$93,0),1,1,2),1,MATCH(INDEX(Dictionary!$B$3:$C$3,1,MATCH(Form_Responses[[#This Row],[60]],OFFSET(Dictionary!$A$3,MATCH(COLUMNS($AS$2:CZ28),Dictionary!$A$4:$A$93,0),1,1,2),0)),Dictionary!$AD$3:$AE$3,0)),"")</f>
        <v>W</v>
      </c>
      <c r="DA29" s="61" t="str">
        <f ca="1">IFERROR(INDEX(OFFSET(Dictionary!$AC$3,MATCH(COLUMNS($AS$2:DA28),Dictionary!$AC$4:$AC$93,0),1,1,2),1,MATCH(INDEX(Dictionary!$B$3:$C$3,1,MATCH(Form_Responses[[#This Row],[61]],OFFSET(Dictionary!$A$3,MATCH(COLUMNS($AS$2:DA28),Dictionary!$A$4:$A$93,0),1,1,2),0)),Dictionary!$AD$3:$AE$3,0)),"")</f>
        <v>G</v>
      </c>
      <c r="DB29" s="61" t="str">
        <f ca="1">IFERROR(INDEX(OFFSET(Dictionary!$AC$3,MATCH(COLUMNS($AS$2:DB28),Dictionary!$AC$4:$AC$93,0),1,1,2),1,MATCH(INDEX(Dictionary!$B$3:$C$3,1,MATCH(Form_Responses[[#This Row],[62]],OFFSET(Dictionary!$A$3,MATCH(COLUMNS($AS$2:DB28),Dictionary!$A$4:$A$93,0),1,1,2),0)),Dictionary!$AD$3:$AE$3,0)),"")</f>
        <v>L</v>
      </c>
      <c r="DC29" s="61" t="str">
        <f ca="1">IFERROR(INDEX(OFFSET(Dictionary!$AC$3,MATCH(COLUMNS($AS$2:DC28),Dictionary!$AC$4:$AC$93,0),1,1,2),1,MATCH(INDEX(Dictionary!$B$3:$C$3,1,MATCH(Form_Responses[[#This Row],[63]],OFFSET(Dictionary!$A$3,MATCH(COLUMNS($AS$2:DC28),Dictionary!$A$4:$A$93,0),1,1,2),0)),Dictionary!$AD$3:$AE$3,0)),"")</f>
        <v>S</v>
      </c>
      <c r="DD29" s="61" t="str">
        <f ca="1">IFERROR(INDEX(OFFSET(Dictionary!$AC$3,MATCH(COLUMNS($AS$2:DD28),Dictionary!$AC$4:$AC$93,0),1,1,2),1,MATCH(INDEX(Dictionary!$B$3:$C$3,1,MATCH(Form_Responses[[#This Row],[64]],OFFSET(Dictionary!$A$3,MATCH(COLUMNS($AS$2:DD28),Dictionary!$A$4:$A$93,0),1,1,2),0)),Dictionary!$AD$3:$AE$3,0)),"")</f>
        <v>T</v>
      </c>
      <c r="DE29" s="61" t="str">
        <f ca="1">IFERROR(INDEX(OFFSET(Dictionary!$AC$3,MATCH(COLUMNS($AS$2:DE28),Dictionary!$AC$4:$AC$93,0),1,1,2),1,MATCH(INDEX(Dictionary!$B$3:$C$3,1,MATCH(Form_Responses[[#This Row],[65]],OFFSET(Dictionary!$A$3,MATCH(COLUMNS($AS$2:DE28),Dictionary!$A$4:$A$93,0),1,1,2),0)),Dictionary!$AD$3:$AE$3,0)),"")</f>
        <v>D</v>
      </c>
      <c r="DF29" s="61" t="str">
        <f ca="1">IFERROR(INDEX(OFFSET(Dictionary!$AC$3,MATCH(COLUMNS($AS$2:DF28),Dictionary!$AC$4:$AC$93,0),1,1,2),1,MATCH(INDEX(Dictionary!$B$3:$C$3,1,MATCH(Form_Responses[[#This Row],[66]],OFFSET(Dictionary!$A$3,MATCH(COLUMNS($AS$2:DF28),Dictionary!$A$4:$A$93,0),1,1,2),0)),Dictionary!$AD$3:$AE$3,0)),"")</f>
        <v>C</v>
      </c>
      <c r="DG29" s="61" t="str">
        <f ca="1">IFERROR(INDEX(OFFSET(Dictionary!$AC$3,MATCH(COLUMNS($AS$2:DG28),Dictionary!$AC$4:$AC$93,0),1,1,2),1,MATCH(INDEX(Dictionary!$B$3:$C$3,1,MATCH(Form_Responses[[#This Row],[67]],OFFSET(Dictionary!$A$3,MATCH(COLUMNS($AS$2:DG28),Dictionary!$A$4:$A$93,0),1,1,2),0)),Dictionary!$AD$3:$AE$3,0)),"")</f>
        <v>R</v>
      </c>
      <c r="DH29" s="61" t="str">
        <f ca="1">IFERROR(INDEX(OFFSET(Dictionary!$AC$3,MATCH(COLUMNS($AS$2:DH28),Dictionary!$AC$4:$AC$93,0),1,1,2),1,MATCH(INDEX(Dictionary!$B$3:$C$3,1,MATCH(Form_Responses[[#This Row],[68]],OFFSET(Dictionary!$A$3,MATCH(COLUMNS($AS$2:DH28),Dictionary!$A$4:$A$93,0),1,1,2),0)),Dictionary!$AD$3:$AE$3,0)),"")</f>
        <v>N</v>
      </c>
      <c r="DI29" s="61" t="str">
        <f ca="1">IFERROR(INDEX(OFFSET(Dictionary!$AC$3,MATCH(COLUMNS($AS$2:DI28),Dictionary!$AC$4:$AC$93,0),1,1,2),1,MATCH(INDEX(Dictionary!$B$3:$C$3,1,MATCH(Form_Responses[[#This Row],[69]],OFFSET(Dictionary!$A$3,MATCH(COLUMNS($AS$2:DI28),Dictionary!$A$4:$A$93,0),1,1,2),0)),Dictionary!$AD$3:$AE$3,0)),"")</f>
        <v>A</v>
      </c>
      <c r="DJ29" s="61" t="str">
        <f ca="1">IFERROR(INDEX(OFFSET(Dictionary!$AC$3,MATCH(COLUMNS($AS$2:DJ28),Dictionary!$AC$4:$AC$93,0),1,1,2),1,MATCH(INDEX(Dictionary!$B$3:$C$3,1,MATCH(Form_Responses[[#This Row],[70]],OFFSET(Dictionary!$A$3,MATCH(COLUMNS($AS$2:DJ28),Dictionary!$A$4:$A$93,0),1,1,2),0)),Dictionary!$AD$3:$AE$3,0)),"")</f>
        <v>P</v>
      </c>
      <c r="DK29" s="61" t="str">
        <f ca="1">IFERROR(INDEX(OFFSET(Dictionary!$AC$3,MATCH(COLUMNS($AS$2:DK28),Dictionary!$AC$4:$AC$93,0),1,1,2),1,MATCH(INDEX(Dictionary!$B$3:$C$3,1,MATCH(Form_Responses[[#This Row],[71]],OFFSET(Dictionary!$A$3,MATCH(COLUMNS($AS$2:DK28),Dictionary!$A$4:$A$93,0),1,1,2),0)),Dictionary!$AD$3:$AE$3,0)),"")</f>
        <v>G</v>
      </c>
      <c r="DL29" s="61" t="str">
        <f ca="1">IFERROR(INDEX(OFFSET(Dictionary!$AC$3,MATCH(COLUMNS($AS$2:DL28),Dictionary!$AC$4:$AC$93,0),1,1,2),1,MATCH(INDEX(Dictionary!$B$3:$C$3,1,MATCH(Form_Responses[[#This Row],[72]],OFFSET(Dictionary!$A$3,MATCH(COLUMNS($AS$2:DL28),Dictionary!$A$4:$A$93,0),1,1,2),0)),Dictionary!$AD$3:$AE$3,0)),"")</f>
        <v>L</v>
      </c>
      <c r="DM29" s="61" t="str">
        <f ca="1">IFERROR(INDEX(OFFSET(Dictionary!$AC$3,MATCH(COLUMNS($AS$2:DM28),Dictionary!$AC$4:$AC$93,0),1,1,2),1,MATCH(INDEX(Dictionary!$B$3:$C$3,1,MATCH(Form_Responses[[#This Row],[73]],OFFSET(Dictionary!$A$3,MATCH(COLUMNS($AS$2:DM28),Dictionary!$A$4:$A$93,0),1,1,2),0)),Dictionary!$AD$3:$AE$3,0)),"")</f>
        <v>I</v>
      </c>
      <c r="DN29" s="61" t="str">
        <f ca="1">IFERROR(INDEX(OFFSET(Dictionary!$AC$3,MATCH(COLUMNS($AS$2:DN28),Dictionary!$AC$4:$AC$93,0),1,1,2),1,MATCH(INDEX(Dictionary!$B$3:$C$3,1,MATCH(Form_Responses[[#This Row],[74]],OFFSET(Dictionary!$A$3,MATCH(COLUMNS($AS$2:DN28),Dictionary!$A$4:$A$93,0),1,1,2),0)),Dictionary!$AD$3:$AE$3,0)),"")</f>
        <v>S</v>
      </c>
      <c r="DO29" s="61" t="str">
        <f ca="1">IFERROR(INDEX(OFFSET(Dictionary!$AC$3,MATCH(COLUMNS($AS$2:DO28),Dictionary!$AC$4:$AC$93,0),1,1,2),1,MATCH(INDEX(Dictionary!$B$3:$C$3,1,MATCH(Form_Responses[[#This Row],[75]],OFFSET(Dictionary!$A$3,MATCH(COLUMNS($AS$2:DO28),Dictionary!$A$4:$A$93,0),1,1,2),0)),Dictionary!$AD$3:$AE$3,0)),"")</f>
        <v>V</v>
      </c>
      <c r="DP29" s="61" t="str">
        <f ca="1">IFERROR(INDEX(OFFSET(Dictionary!$AC$3,MATCH(COLUMNS($AS$2:DP28),Dictionary!$AC$4:$AC$93,0),1,1,2),1,MATCH(INDEX(Dictionary!$B$3:$C$3,1,MATCH(Form_Responses[[#This Row],[76]],OFFSET(Dictionary!$A$3,MATCH(COLUMNS($AS$2:DP28),Dictionary!$A$4:$A$93,0),1,1,2),0)),Dictionary!$AD$3:$AE$3,0)),"")</f>
        <v>D</v>
      </c>
      <c r="DQ29" s="61" t="str">
        <f ca="1">IFERROR(INDEX(OFFSET(Dictionary!$AC$3,MATCH(COLUMNS($AS$2:DQ28),Dictionary!$AC$4:$AC$93,0),1,1,2),1,MATCH(INDEX(Dictionary!$B$3:$C$3,1,MATCH(Form_Responses[[#This Row],[77]],OFFSET(Dictionary!$A$3,MATCH(COLUMNS($AS$2:DQ28),Dictionary!$A$4:$A$93,0),1,1,2),0)),Dictionary!$AD$3:$AE$3,0)),"")</f>
        <v>R</v>
      </c>
      <c r="DR29" s="61" t="str">
        <f ca="1">IFERROR(INDEX(OFFSET(Dictionary!$AC$3,MATCH(COLUMNS($AS$2:DR28),Dictionary!$AC$4:$AC$93,0),1,1,2),1,MATCH(INDEX(Dictionary!$B$3:$C$3,1,MATCH(Form_Responses[[#This Row],[78]],OFFSET(Dictionary!$A$3,MATCH(COLUMNS($AS$2:DR28),Dictionary!$A$4:$A$93,0),1,1,2),0)),Dictionary!$AD$3:$AE$3,0)),"")</f>
        <v>D</v>
      </c>
      <c r="DS29" s="61" t="str">
        <f ca="1">IFERROR(INDEX(OFFSET(Dictionary!$AC$3,MATCH(COLUMNS($AS$2:DS28),Dictionary!$AC$4:$AC$93,0),1,1,2),1,MATCH(INDEX(Dictionary!$B$3:$C$3,1,MATCH(Form_Responses[[#This Row],[79]],OFFSET(Dictionary!$A$3,MATCH(COLUMNS($AS$2:DS28),Dictionary!$A$4:$A$93,0),1,1,2),0)),Dictionary!$AD$3:$AE$3,0)),"")</f>
        <v>N</v>
      </c>
      <c r="DT29" s="61" t="str">
        <f ca="1">IFERROR(INDEX(OFFSET(Dictionary!$AC$3,MATCH(COLUMNS($AS$2:DT28),Dictionary!$AC$4:$AC$93,0),1,1,2),1,MATCH(INDEX(Dictionary!$B$3:$C$3,1,MATCH(Form_Responses[[#This Row],[80]],OFFSET(Dictionary!$A$3,MATCH(COLUMNS($AS$2:DT28),Dictionary!$A$4:$A$93,0),1,1,2),0)),Dictionary!$AD$3:$AE$3,0)),"")</f>
        <v>W</v>
      </c>
      <c r="DU29" s="61" t="str">
        <f ca="1">IFERROR(INDEX(OFFSET(Dictionary!$AC$3,MATCH(COLUMNS($AS$2:DU28),Dictionary!$AC$4:$AC$93,0),1,1,2),1,MATCH(INDEX(Dictionary!$B$3:$C$3,1,MATCH(Form_Responses[[#This Row],[81]],OFFSET(Dictionary!$A$3,MATCH(COLUMNS($AS$2:DU28),Dictionary!$A$4:$A$93,0),1,1,2),0)),Dictionary!$AD$3:$AE$3,0)),"")</f>
        <v>L</v>
      </c>
      <c r="DV29" s="61" t="str">
        <f ca="1">IFERROR(INDEX(OFFSET(Dictionary!$AC$3,MATCH(COLUMNS($AS$2:DV28),Dictionary!$AC$4:$AC$93,0),1,1,2),1,MATCH(INDEX(Dictionary!$B$3:$C$3,1,MATCH(Form_Responses[[#This Row],[82]],OFFSET(Dictionary!$A$3,MATCH(COLUMNS($AS$2:DV28),Dictionary!$A$4:$A$93,0),1,1,2),0)),Dictionary!$AD$3:$AE$3,0)),"")</f>
        <v>L</v>
      </c>
      <c r="DW29" s="61" t="str">
        <f ca="1">IFERROR(INDEX(OFFSET(Dictionary!$AC$3,MATCH(COLUMNS($AS$2:DW28),Dictionary!$AC$4:$AC$93,0),1,1,2),1,MATCH(INDEX(Dictionary!$B$3:$C$3,1,MATCH(Form_Responses[[#This Row],[83]],OFFSET(Dictionary!$A$3,MATCH(COLUMNS($AS$2:DW28),Dictionary!$A$4:$A$93,0),1,1,2),0)),Dictionary!$AD$3:$AE$3,0)),"")</f>
        <v>I</v>
      </c>
      <c r="DX29" s="61" t="str">
        <f ca="1">IFERROR(INDEX(OFFSET(Dictionary!$AC$3,MATCH(COLUMNS($AS$2:DX28),Dictionary!$AC$4:$AC$93,0),1,1,2),1,MATCH(INDEX(Dictionary!$B$3:$C$3,1,MATCH(Form_Responses[[#This Row],[84]],OFFSET(Dictionary!$A$3,MATCH(COLUMNS($AS$2:DX28),Dictionary!$A$4:$A$93,0),1,1,2),0)),Dictionary!$AD$3:$AE$3,0)),"")</f>
        <v>T</v>
      </c>
      <c r="DY29" s="61" t="str">
        <f ca="1">IFERROR(INDEX(OFFSET(Dictionary!$AC$3,MATCH(COLUMNS($AS$2:DY28),Dictionary!$AC$4:$AC$93,0),1,1,2),1,MATCH(INDEX(Dictionary!$B$3:$C$3,1,MATCH(Form_Responses[[#This Row],[85]],OFFSET(Dictionary!$A$3,MATCH(COLUMNS($AS$2:DY28),Dictionary!$A$4:$A$93,0),1,1,2),0)),Dictionary!$AD$3:$AE$3,0)),"")</f>
        <v>V</v>
      </c>
      <c r="DZ29" s="61" t="str">
        <f ca="1">IFERROR(INDEX(OFFSET(Dictionary!$AC$3,MATCH(COLUMNS($AS$2:DZ28),Dictionary!$AC$4:$AC$93,0),1,1,2),1,MATCH(INDEX(Dictionary!$B$3:$C$3,1,MATCH(Form_Responses[[#This Row],[86]],OFFSET(Dictionary!$A$3,MATCH(COLUMNS($AS$2:DZ28),Dictionary!$A$4:$A$93,0),1,1,2),0)),Dictionary!$AD$3:$AE$3,0)),"")</f>
        <v>R</v>
      </c>
      <c r="EA29" s="61" t="str">
        <f ca="1">IFERROR(INDEX(OFFSET(Dictionary!$AC$3,MATCH(COLUMNS($AS$2:EA28),Dictionary!$AC$4:$AC$93,0),1,1,2),1,MATCH(INDEX(Dictionary!$B$3:$C$3,1,MATCH(Form_Responses[[#This Row],[87]],OFFSET(Dictionary!$A$3,MATCH(COLUMNS($AS$2:EA28),Dictionary!$A$4:$A$93,0),1,1,2),0)),Dictionary!$AD$3:$AE$3,0)),"")</f>
        <v>D</v>
      </c>
      <c r="EB29" s="61" t="str">
        <f ca="1">IFERROR(INDEX(OFFSET(Dictionary!$AC$3,MATCH(COLUMNS($AS$2:EB28),Dictionary!$AC$4:$AC$93,0),1,1,2),1,MATCH(INDEX(Dictionary!$B$3:$C$3,1,MATCH(Form_Responses[[#This Row],[88]],OFFSET(Dictionary!$A$3,MATCH(COLUMNS($AS$2:EB28),Dictionary!$A$4:$A$93,0),1,1,2),0)),Dictionary!$AD$3:$AE$3,0)),"")</f>
        <v>C</v>
      </c>
      <c r="EC29" s="61" t="str">
        <f ca="1">IFERROR(INDEX(OFFSET(Dictionary!$AC$3,MATCH(COLUMNS($AS$2:EC28),Dictionary!$AC$4:$AC$93,0),1,1,2),1,MATCH(INDEX(Dictionary!$B$3:$C$3,1,MATCH(Form_Responses[[#This Row],[89]],OFFSET(Dictionary!$A$3,MATCH(COLUMNS($AS$2:EC28),Dictionary!$A$4:$A$93,0),1,1,2),0)),Dictionary!$AD$3:$AE$3,0)),"")</f>
        <v>C</v>
      </c>
      <c r="ED29" s="61" t="str">
        <f ca="1">IFERROR(INDEX(OFFSET(Dictionary!$AC$3,MATCH(COLUMNS($AS$2:ED28),Dictionary!$AC$4:$AC$93,0),1,1,2),1,MATCH(INDEX(Dictionary!$B$3:$C$3,1,MATCH(Form_Responses[[#This Row],[90]],OFFSET(Dictionary!$A$3,MATCH(COLUMNS($AS$2:ED28),Dictionary!$A$4:$A$93,0),1,1,2),0)),Dictionary!$AD$3:$AE$3,0)),"")</f>
        <v>W</v>
      </c>
    </row>
    <row r="30" spans="1:134" ht="195" x14ac:dyDescent="0.25">
      <c r="A30" s="164">
        <v>28</v>
      </c>
      <c r="B30" s="61" t="s">
        <v>933</v>
      </c>
      <c r="C30" s="61" t="s">
        <v>918</v>
      </c>
      <c r="D30" s="59" t="s">
        <v>795</v>
      </c>
      <c r="E30" s="59" cm="1">
        <f t="array" aca="1" ref="E30" ca="1">COUNTIF(OFFSET($AS$2,MATCH(Data_Base_Response[[#This Row],[Nama]:[Nama]],Data_Base_Response[[Nama]:[Nama]],0),0,1,90),Data_Base_Response[[#Headers],[A]])</f>
        <v>5</v>
      </c>
      <c r="F30" s="59" cm="1">
        <f t="array" aca="1" ref="F30" ca="1">COUNTIF(OFFSET($AS$2,MATCH(Data_Base_Response[[#This Row],[Nama]:[Nama]],Data_Base_Response[[Nama]:[Nama]],0),0,1,90),Data_Base_Response[[#Headers],[N]])</f>
        <v>6</v>
      </c>
      <c r="G30" s="59" cm="1">
        <f t="array" aca="1" ref="G30" ca="1">COUNTIF(OFFSET($AS$2,MATCH(Data_Base_Response[[#This Row],[Nama]:[Nama]],Data_Base_Response[[Nama]:[Nama]],0),0,1,90),Data_Base_Response[[#Headers],[G]])</f>
        <v>6</v>
      </c>
      <c r="H30" s="59" cm="1">
        <f t="array" aca="1" ref="H30" ca="1">COUNTIF(OFFSET($AS$2,MATCH(Data_Base_Response[[#This Row],[Nama]:[Nama]],Data_Base_Response[[Nama]:[Nama]],0),0,1,90),Data_Base_Response[[#Headers],[C]])</f>
        <v>7</v>
      </c>
      <c r="I30" s="59" cm="1">
        <f t="array" aca="1" ref="I30" ca="1">COUNTIF(OFFSET($AS$2,MATCH(Data_Base_Response[[#This Row],[Nama]:[Nama]],Data_Base_Response[[Nama]:[Nama]],0),0,1,90),Data_Base_Response[[#Headers],[D]])</f>
        <v>3</v>
      </c>
      <c r="J30" s="59" cm="1">
        <f t="array" aca="1" ref="J30" ca="1">COUNTIF(OFFSET($AS$2,MATCH(Data_Base_Response[[#This Row],[Nama]:[Nama]],Data_Base_Response[[Nama]:[Nama]],0),0,1,90),Data_Base_Response[[#Headers],[R]])</f>
        <v>2</v>
      </c>
      <c r="K30" s="59" cm="1">
        <f t="array" aca="1" ref="K30" ca="1">COUNTIF(OFFSET($AS$2,MATCH(Data_Base_Response[[#This Row],[Nama]:[Nama]],Data_Base_Response[[Nama]:[Nama]],0),0,1,90),Data_Base_Response[[#Headers],[T]])</f>
        <v>2</v>
      </c>
      <c r="L30" s="59" cm="1">
        <f t="array" aca="1" ref="L30" ca="1">COUNTIF(OFFSET($AS$2,MATCH(Data_Base_Response[[#This Row],[Nama]:[Nama]],Data_Base_Response[[Nama]:[Nama]],0),0,1,90),Data_Base_Response[[#Headers],[V]])</f>
        <v>5</v>
      </c>
      <c r="M30" s="59" cm="1">
        <f t="array" aca="1" ref="M30" ca="1">COUNTIF(OFFSET($AS$2,MATCH(Data_Base_Response[[#This Row],[Nama]:[Nama]],Data_Base_Response[[Nama]:[Nama]],0),0,1,90),Data_Base_Response[[#Headers],[W]])</f>
        <v>4</v>
      </c>
      <c r="N30" s="59" cm="1">
        <f t="array" aca="1" ref="N30" ca="1">COUNTIF(OFFSET($AS$2,MATCH(Data_Base_Response[[#This Row],[Nama]:[Nama]],Data_Base_Response[[Nama]:[Nama]],0),0,1,90),Data_Base_Response[[#Headers],[F]])</f>
        <v>2</v>
      </c>
      <c r="O30" s="59" cm="1">
        <f t="array" aca="1" ref="O30" ca="1">COUNTIF(OFFSET($AS$2,MATCH(Data_Base_Response[[#This Row],[Nama]:[Nama]],Data_Base_Response[[Nama]:[Nama]],0),0,1,90),Data_Base_Response[[#Headers],[L]])</f>
        <v>4</v>
      </c>
      <c r="P30" s="59" cm="1">
        <f t="array" aca="1" ref="P30" ca="1">COUNTIF(OFFSET($AS$2,MATCH(Data_Base_Response[[#This Row],[Nama]:[Nama]],Data_Base_Response[[Nama]:[Nama]],0),0,1,90),Data_Base_Response[[#Headers],[P]])</f>
        <v>5</v>
      </c>
      <c r="Q30" s="59" cm="1">
        <f t="array" aca="1" ref="Q30" ca="1">COUNTIF(OFFSET($AS$2,MATCH(Data_Base_Response[[#This Row],[Nama]:[Nama]],Data_Base_Response[[Nama]:[Nama]],0),0,1,90),Data_Base_Response[[#Headers],[I]])</f>
        <v>5</v>
      </c>
      <c r="R30" s="59" cm="1">
        <f t="array" aca="1" ref="R30" ca="1">COUNTIF(OFFSET($AS$2,MATCH(Data_Base_Response[[#This Row],[Nama]:[Nama]],Data_Base_Response[[Nama]:[Nama]],0),0,1,90),Data_Base_Response[[#Headers],[S]])</f>
        <v>8</v>
      </c>
      <c r="S30" s="59" cm="1">
        <f t="array" aca="1" ref="S30" ca="1">COUNTIF(OFFSET($AS$2,MATCH(Data_Base_Response[[#This Row],[Nama]:[Nama]],Data_Base_Response[[Nama]:[Nama]],0),0,1,90),Data_Base_Response[[#Headers],[B]])</f>
        <v>8</v>
      </c>
      <c r="T30" s="59" cm="1">
        <f t="array" aca="1" ref="T30" ca="1">COUNTIF(OFFSET($AS$2,MATCH(Data_Base_Response[[#This Row],[Nama]:[Nama]],Data_Base_Response[[Nama]:[Nama]],0),0,1,90),Data_Base_Response[[#Headers],[O]])</f>
        <v>3</v>
      </c>
      <c r="U30" s="59" cm="1">
        <f t="array" aca="1" ref="U30" ca="1">COUNTIF(OFFSET($AS$2,MATCH(Data_Base_Response[[#This Row],[Nama]:[Nama]],Data_Base_Response[[Nama]:[Nama]],0),0,1,90),Data_Base_Response[[#Headers],[X]])</f>
        <v>4</v>
      </c>
      <c r="V30" s="59" cm="1">
        <f t="array" aca="1" ref="V30" ca="1">COUNTIF(OFFSET($AS$2,MATCH(Data_Base_Response[[#This Row],[Nama]:[Nama]],Data_Base_Response[[Nama]:[Nama]],0),0,1,90),Data_Base_Response[[#Headers],[E]])</f>
        <v>3</v>
      </c>
      <c r="W30" s="59" cm="1">
        <f t="array" aca="1" ref="W30" ca="1">COUNTIF(OFFSET($AS$2,MATCH(Data_Base_Response[[#This Row],[Nama]:[Nama]],Data_Base_Response[[Nama]:[Nama]],0),0,1,90),Data_Base_Response[[#Headers],[K]])</f>
        <v>2</v>
      </c>
      <c r="X30" s="59" cm="1">
        <f t="array" aca="1" ref="X30" ca="1">COUNTIF(OFFSET($AS$2,MATCH(Data_Base_Response[[#This Row],[Nama]:[Nama]],Data_Base_Response[[Nama]:[Nama]],0),0,1,90),Data_Base_Response[[#Headers],[Z]])</f>
        <v>6</v>
      </c>
      <c r="Y30"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0"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3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30"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0" s="60" t="str">
        <f ca="1">INDEX(OFFSET(Dictionary!$AJ$3,MATCH(I$2,Dictionary!$AG$4:$AG$84,0),0,COUNTIF(Dictionary!$AG$4:$AG$84,I$2),1),MATCH(Data_Base_Response[[#This Row],[D]],OFFSET(Dictionary!$AH$3,MATCH(I$2,Dictionary!$AG$4:$AG$84,0),0,COUNTIF(Dictionary!$AG$4:$AG$84,I$2),1),1))</f>
        <v xml:space="preserve">Cukup peduli akan akurasi dan kelengkapan data   </v>
      </c>
      <c r="AD30"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30"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3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0" s="60" t="str">
        <f ca="1">INDEX(OFFSET(Dictionary!$AJ$3,MATCH(M$2,Dictionary!$AG$4:$AG$84,0),0,COUNTIF(Dictionary!$AG$4:$AG$84,M$2),1),MATCH(Data_Base_Response[[#This Row],[W]],OFFSET(Dictionary!$AH$3,MATCH(M$2,Dictionary!$AG$4:$AG$84,0),0,COUNTIF(Dictionary!$AG$4:$AG$84,M$2),1),1))</f>
        <v xml:space="preserve">Perlu pengarahan awal dan tolok ukur keberhasilan   </v>
      </c>
      <c r="AH30"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0"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30"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30" s="60" t="str">
        <f ca="1">INDEX(OFFSET(Dictionary!$AJ$3,MATCH(Q$2,Dictionary!$AG$4:$AG$84,0),0,COUNTIF(Dictionary!$AG$4:$AG$84,Q$2),1),MATCH(Data_Base_Response[[#This Row],[I]],OFFSET(Dictionary!$AH$3,MATCH(Q$2,Dictionary!$AG$4:$AG$84,0),0,COUNTIF(Dictionary!$AG$4:$AG$84,Q$2),1),1))</f>
        <v xml:space="preserve">Berhati - hati dlm pengambilan keputusan   </v>
      </c>
      <c r="AL3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0"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30"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0"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3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30" s="61" t="str">
        <f ca="1">IFERROR(INDEX(OFFSET(Dictionary!$AC$3,MATCH(COLUMNS($AS$2:AS29),Dictionary!$AC$4:$AC$93,0),1,1,2),1,MATCH(INDEX(Dictionary!$B$3:$C$3,1,MATCH(Form_Responses[[#This Row],[1]],OFFSET(Dictionary!$A$3,MATCH(COLUMNS($AS$2:AS29),Dictionary!$A$4:$A$93,0),1,1,2),0)),Dictionary!$AD$3:$AE$3,0)),"")</f>
        <v>G</v>
      </c>
      <c r="AT30" s="61" t="str">
        <f ca="1">IFERROR(INDEX(OFFSET(Dictionary!$AC$3,MATCH(COLUMNS($AS$2:AT$2),Dictionary!$AC$4:$AC$93,0),1,1,2),1,MATCH(INDEX(Dictionary!$B$3:$C$3,1,MATCH(Form_Responses[[#This Row],[2]],OFFSET(Dictionary!$A$3,MATCH(COLUMNS($AS$2:AT29),Dictionary!$A$4:$A$93,0),1,1,2),0)),Dictionary!$AD$3:$AE$3,0)),"")</f>
        <v>N</v>
      </c>
      <c r="AU30" s="61" t="str">
        <f ca="1">IFERROR(INDEX(OFFSET(Dictionary!$AC$3,MATCH(COLUMNS($AS$2:AU29),Dictionary!$AC$4:$AC$93,0),1,1,2),1,MATCH(INDEX(Dictionary!$B$3:$C$3,1,MATCH(Form_Responses[[#This Row],[3]],OFFSET(Dictionary!$A$3,MATCH(COLUMNS($AS$2:AU29),Dictionary!$A$4:$A$93,0),1,1,2),0)),Dictionary!$AD$3:$AE$3,0)),"")</f>
        <v>A</v>
      </c>
      <c r="AV30" s="61" t="str">
        <f ca="1">IFERROR(INDEX(OFFSET(Dictionary!$AC$3,MATCH(COLUMNS($AS$2:AV29),Dictionary!$AC$4:$AC$93,0),1,1,2),1,MATCH(INDEX(Dictionary!$B$3:$C$3,1,MATCH(Form_Responses[[#This Row],[4]],OFFSET(Dictionary!$A$3,MATCH(COLUMNS($AS$2:AV29),Dictionary!$A$4:$A$93,0),1,1,2),0)),Dictionary!$AD$3:$AE$3,0)),"")</f>
        <v>X</v>
      </c>
      <c r="AW30" s="61" t="str">
        <f ca="1">IFERROR(INDEX(OFFSET(Dictionary!$AC$3,MATCH(COLUMNS($AS$2:AW29),Dictionary!$AC$4:$AC$93,0),1,1,2),1,MATCH(INDEX(Dictionary!$B$3:$C$3,1,MATCH(Form_Responses[[#This Row],[5]],OFFSET(Dictionary!$A$3,MATCH(COLUMNS($AS$2:AW29),Dictionary!$A$4:$A$93,0),1,1,2),0)),Dictionary!$AD$3:$AE$3,0)),"")</f>
        <v>B</v>
      </c>
      <c r="AX30" s="61" t="str">
        <f ca="1">IFERROR(INDEX(OFFSET(Dictionary!$AC$3,MATCH(COLUMNS($AS$2:AX29),Dictionary!$AC$4:$AC$93,0),1,1,2),1,MATCH(INDEX(Dictionary!$B$3:$C$3,1,MATCH(Form_Responses[[#This Row],[6]],OFFSET(Dictionary!$A$3,MATCH(COLUMNS($AS$2:AX29),Dictionary!$A$4:$A$93,0),1,1,2),0)),Dictionary!$AD$3:$AE$3,0)),"")</f>
        <v>B</v>
      </c>
      <c r="AY30" s="61" t="str">
        <f ca="1">IFERROR(INDEX(OFFSET(Dictionary!$AC$3,MATCH(COLUMNS($AS$2:AY29),Dictionary!$AC$4:$AC$93,0),1,1,2),1,MATCH(INDEX(Dictionary!$B$3:$C$3,1,MATCH(Form_Responses[[#This Row],[7]],OFFSET(Dictionary!$A$3,MATCH(COLUMNS($AS$2:AY29),Dictionary!$A$4:$A$93,0),1,1,2),0)),Dictionary!$AD$3:$AE$3,0)),"")</f>
        <v>Z</v>
      </c>
      <c r="AZ30" s="61" t="str">
        <f ca="1">IFERROR(INDEX(OFFSET(Dictionary!$AC$3,MATCH(COLUMNS($AS$2:AZ$2),Dictionary!$AC$4:$AC$93,0),1,1,2),1,MATCH(INDEX(Dictionary!$B$3:$C$3,1,MATCH(Form_Responses[[#This Row],[8]],OFFSET(Dictionary!$A$3,MATCH(COLUMNS($AS$2:AZ29),Dictionary!$A$4:$A$93,0),1,1,2),0)),Dictionary!$AD$3:$AE$3,0)),"")</f>
        <v>Z</v>
      </c>
      <c r="BA30" s="61" t="str">
        <f ca="1">IFERROR(INDEX(OFFSET(Dictionary!$AC$3,MATCH(COLUMNS($AS$2:BA29),Dictionary!$AC$4:$AC$93,0),1,1,2),1,MATCH(INDEX(Dictionary!$B$3:$C$3,1,MATCH(Form_Responses[[#This Row],[9]],OFFSET(Dictionary!$A$3,MATCH(COLUMNS($AS$2:BA29),Dictionary!$A$4:$A$93,0),1,1,2),0)),Dictionary!$AD$3:$AE$3,0)),"")</f>
        <v>K</v>
      </c>
      <c r="BB30" s="61" t="str">
        <f ca="1">IFERROR(INDEX(OFFSET(Dictionary!$AC$3,MATCH(COLUMNS($AS$2:BB29),Dictionary!$AC$4:$AC$93,0),1,1,2),1,MATCH(INDEX(Dictionary!$B$3:$C$3,1,MATCH(Form_Responses[[#This Row],[10]],OFFSET(Dictionary!$A$3,MATCH(COLUMNS($AS$2:BB29),Dictionary!$A$4:$A$93,0),1,1,2),0)),Dictionary!$AD$3:$AE$3,0)),"")</f>
        <v>W</v>
      </c>
      <c r="BC30" s="61" t="str">
        <f ca="1">IFERROR(INDEX(OFFSET(Dictionary!$AC$3,MATCH(COLUMNS($AS$2:BC29),Dictionary!$AC$4:$AC$93,0),1,1,2),1,MATCH(INDEX(Dictionary!$B$3:$C$3,1,MATCH(Form_Responses[[#This Row],[11]],OFFSET(Dictionary!$A$3,MATCH(COLUMNS($AS$2:BC29),Dictionary!$A$4:$A$93,0),1,1,2),0)),Dictionary!$AD$3:$AE$3,0)),"")</f>
        <v>C</v>
      </c>
      <c r="BD30" s="61" t="str">
        <f ca="1">IFERROR(INDEX(OFFSET(Dictionary!$AC$3,MATCH(COLUMNS($AS$2:BD29),Dictionary!$AC$4:$AC$93,0),1,1,2),1,MATCH(INDEX(Dictionary!$B$3:$C$3,1,MATCH(Form_Responses[[#This Row],[12]],OFFSET(Dictionary!$A$3,MATCH(COLUMNS($AS$2:BD29),Dictionary!$A$4:$A$93,0),1,1,2),0)),Dictionary!$AD$3:$AE$3,0)),"")</f>
        <v>E</v>
      </c>
      <c r="BE30" s="61" t="str">
        <f ca="1">IFERROR(INDEX(OFFSET(Dictionary!$AC$3,MATCH(COLUMNS($AS$2:BE29),Dictionary!$AC$4:$AC$93,0),1,1,2),1,MATCH(INDEX(Dictionary!$B$3:$C$3,1,MATCH(Form_Responses[[#This Row],[13]],OFFSET(Dictionary!$A$3,MATCH(COLUMNS($AS$2:BE29),Dictionary!$A$4:$A$93,0),1,1,2),0)),Dictionary!$AD$3:$AE$3,0)),"")</f>
        <v>N</v>
      </c>
      <c r="BF30" s="61" t="str">
        <f ca="1">IFERROR(INDEX(OFFSET(Dictionary!$AC$3,MATCH(COLUMNS($AS$2:BF29),Dictionary!$AC$4:$AC$93,0),1,1,2),1,MATCH(INDEX(Dictionary!$B$3:$C$3,1,MATCH(Form_Responses[[#This Row],[14]],OFFSET(Dictionary!$A$3,MATCH(COLUMNS($AS$2:BF29),Dictionary!$A$4:$A$93,0),1,1,2),0)),Dictionary!$AD$3:$AE$3,0)),"")</f>
        <v>X</v>
      </c>
      <c r="BG30" s="61" t="str">
        <f ca="1">IFERROR(INDEX(OFFSET(Dictionary!$AC$3,MATCH(COLUMNS($AS$2:BG29),Dictionary!$AC$4:$AC$93,0),1,1,2),1,MATCH(INDEX(Dictionary!$B$3:$C$3,1,MATCH(Form_Responses[[#This Row],[15]],OFFSET(Dictionary!$A$3,MATCH(COLUMNS($AS$2:BG29),Dictionary!$A$4:$A$93,0),1,1,2),0)),Dictionary!$AD$3:$AE$3,0)),"")</f>
        <v>P</v>
      </c>
      <c r="BH30" s="61" t="str">
        <f ca="1">IFERROR(INDEX(OFFSET(Dictionary!$AC$3,MATCH(COLUMNS($AS$2:BH29),Dictionary!$AC$4:$AC$93,0),1,1,2),1,MATCH(INDEX(Dictionary!$B$3:$C$3,1,MATCH(Form_Responses[[#This Row],[16]],OFFSET(Dictionary!$A$3,MATCH(COLUMNS($AS$2:BH29),Dictionary!$A$4:$A$93,0),1,1,2),0)),Dictionary!$AD$3:$AE$3,0)),"")</f>
        <v>O</v>
      </c>
      <c r="BI30" s="61" t="str">
        <f ca="1">IFERROR(INDEX(OFFSET(Dictionary!$AC$3,MATCH(COLUMNS($AS$2:BI29),Dictionary!$AC$4:$AC$93,0),1,1,2),1,MATCH(INDEX(Dictionary!$B$3:$C$3,1,MATCH(Form_Responses[[#This Row],[17]],OFFSET(Dictionary!$A$3,MATCH(COLUMNS($AS$2:BI29),Dictionary!$A$4:$A$93,0),1,1,2),0)),Dictionary!$AD$3:$AE$3,0)),"")</f>
        <v>B</v>
      </c>
      <c r="BJ30" s="61" t="str">
        <f ca="1">IFERROR(INDEX(OFFSET(Dictionary!$AC$3,MATCH(COLUMNS($AS$2:BJ29),Dictionary!$AC$4:$AC$93,0),1,1,2),1,MATCH(INDEX(Dictionary!$B$3:$C$3,1,MATCH(Form_Responses[[#This Row],[18]],OFFSET(Dictionary!$A$3,MATCH(COLUMNS($AS$2:BJ29),Dictionary!$A$4:$A$93,0),1,1,2),0)),Dictionary!$AD$3:$AE$3,0)),"")</f>
        <v>O</v>
      </c>
      <c r="BK30" s="61" t="str">
        <f ca="1">IFERROR(INDEX(OFFSET(Dictionary!$AC$3,MATCH(COLUMNS($AS$2:BK29),Dictionary!$AC$4:$AC$93,0),1,1,2),1,MATCH(INDEX(Dictionary!$B$3:$C$3,1,MATCH(Form_Responses[[#This Row],[19]],OFFSET(Dictionary!$A$3,MATCH(COLUMNS($AS$2:BK29),Dictionary!$A$4:$A$93,0),1,1,2),0)),Dictionary!$AD$3:$AE$3,0)),"")</f>
        <v>Z</v>
      </c>
      <c r="BL30" s="61" t="str">
        <f ca="1">IFERROR(INDEX(OFFSET(Dictionary!$AC$3,MATCH(COLUMNS($AS$2:BL29),Dictionary!$AC$4:$AC$93,0),1,1,2),1,MATCH(INDEX(Dictionary!$B$3:$C$3,1,MATCH(Form_Responses[[#This Row],[20]],OFFSET(Dictionary!$A$3,MATCH(COLUMNS($AS$2:BL29),Dictionary!$A$4:$A$93,0),1,1,2),0)),Dictionary!$AD$3:$AE$3,0)),"")</f>
        <v>W</v>
      </c>
      <c r="BM30" s="61" t="str">
        <f ca="1">IFERROR(INDEX(OFFSET(Dictionary!$AC$3,MATCH(COLUMNS($AS$2:BM29),Dictionary!$AC$4:$AC$93,0),1,1,2),1,MATCH(INDEX(Dictionary!$B$3:$C$3,1,MATCH(Form_Responses[[#This Row],[21]],OFFSET(Dictionary!$A$3,MATCH(COLUMNS($AS$2:BM29),Dictionary!$A$4:$A$93,0),1,1,2),0)),Dictionary!$AD$3:$AE$3,0)),"")</f>
        <v>G</v>
      </c>
      <c r="BN30" s="61" t="str">
        <f ca="1">IFERROR(INDEX(OFFSET(Dictionary!$AC$3,MATCH(COLUMNS($AS$2:BN29),Dictionary!$AC$4:$AC$93,0),1,1,2),1,MATCH(INDEX(Dictionary!$B$3:$C$3,1,MATCH(Form_Responses[[#This Row],[22]],OFFSET(Dictionary!$A$3,MATCH(COLUMNS($AS$2:BN29),Dictionary!$A$4:$A$93,0),1,1,2),0)),Dictionary!$AD$3:$AE$3,0)),"")</f>
        <v>C</v>
      </c>
      <c r="BO30" s="61" t="str">
        <f ca="1">IFERROR(INDEX(OFFSET(Dictionary!$AC$3,MATCH(COLUMNS($AS$2:BO29),Dictionary!$AC$4:$AC$93,0),1,1,2),1,MATCH(INDEX(Dictionary!$B$3:$C$3,1,MATCH(Form_Responses[[#This Row],[23]],OFFSET(Dictionary!$A$3,MATCH(COLUMNS($AS$2:BO29),Dictionary!$A$4:$A$93,0),1,1,2),0)),Dictionary!$AD$3:$AE$3,0)),"")</f>
        <v>I</v>
      </c>
      <c r="BP30" s="61" t="str">
        <f ca="1">IFERROR(INDEX(OFFSET(Dictionary!$AC$3,MATCH(COLUMNS($AS$2:BP29),Dictionary!$AC$4:$AC$93,0),1,1,2),1,MATCH(INDEX(Dictionary!$B$3:$C$3,1,MATCH(Form_Responses[[#This Row],[24]],OFFSET(Dictionary!$A$3,MATCH(COLUMNS($AS$2:BP29),Dictionary!$A$4:$A$93,0),1,1,2),0)),Dictionary!$AD$3:$AE$3,0)),"")</f>
        <v>X</v>
      </c>
      <c r="BQ30" s="61" t="str">
        <f ca="1">IFERROR(INDEX(OFFSET(Dictionary!$AC$3,MATCH(COLUMNS($AS$2:BQ29),Dictionary!$AC$4:$AC$93,0),1,1,2),1,MATCH(INDEX(Dictionary!$B$3:$C$3,1,MATCH(Form_Responses[[#This Row],[25]],OFFSET(Dictionary!$A$3,MATCH(COLUMNS($AS$2:BQ29),Dictionary!$A$4:$A$93,0),1,1,2),0)),Dictionary!$AD$3:$AE$3,0)),"")</f>
        <v>B</v>
      </c>
      <c r="BR30" s="61" t="str">
        <f ca="1">IFERROR(INDEX(OFFSET(Dictionary!$AC$3,MATCH(COLUMNS($AS$2:BR29),Dictionary!$AC$4:$AC$93,0),1,1,2),1,MATCH(INDEX(Dictionary!$B$3:$C$3,1,MATCH(Form_Responses[[#This Row],[26]],OFFSET(Dictionary!$A$3,MATCH(COLUMNS($AS$2:BR29),Dictionary!$A$4:$A$93,0),1,1,2),0)),Dictionary!$AD$3:$AE$3,0)),"")</f>
        <v>P</v>
      </c>
      <c r="BS30" s="61" t="str">
        <f ca="1">IFERROR(INDEX(OFFSET(Dictionary!$AC$3,MATCH(COLUMNS($AS$2:BS29),Dictionary!$AC$4:$AC$93,0),1,1,2),1,MATCH(INDEX(Dictionary!$B$3:$C$3,1,MATCH(Form_Responses[[#This Row],[27]],OFFSET(Dictionary!$A$3,MATCH(COLUMNS($AS$2:BS29),Dictionary!$A$4:$A$93,0),1,1,2),0)),Dictionary!$AD$3:$AE$3,0)),"")</f>
        <v>Z</v>
      </c>
      <c r="BT30" s="61" t="str">
        <f ca="1">IFERROR(INDEX(OFFSET(Dictionary!$AC$3,MATCH(COLUMNS($AS$2:BT29),Dictionary!$AC$4:$AC$93,0),1,1,2),1,MATCH(INDEX(Dictionary!$B$3:$C$3,1,MATCH(Form_Responses[[#This Row],[28]],OFFSET(Dictionary!$A$3,MATCH(COLUMNS($AS$2:BT29),Dictionary!$A$4:$A$93,0),1,1,2),0)),Dictionary!$AD$3:$AE$3,0)),"")</f>
        <v>B</v>
      </c>
      <c r="BU30" s="61" t="str">
        <f ca="1">IFERROR(INDEX(OFFSET(Dictionary!$AC$3,MATCH(COLUMNS($AS$2:BU29),Dictionary!$AC$4:$AC$93,0),1,1,2),1,MATCH(INDEX(Dictionary!$B$3:$C$3,1,MATCH(Form_Responses[[#This Row],[29]],OFFSET(Dictionary!$A$3,MATCH(COLUMNS($AS$2:BU29),Dictionary!$A$4:$A$93,0),1,1,2),0)),Dictionary!$AD$3:$AE$3,0)),"")</f>
        <v>O</v>
      </c>
      <c r="BV30" s="61" t="str">
        <f ca="1">IFERROR(INDEX(OFFSET(Dictionary!$AC$3,MATCH(COLUMNS($AS$2:BV29),Dictionary!$AC$4:$AC$93,0),1,1,2),1,MATCH(INDEX(Dictionary!$B$3:$C$3,1,MATCH(Form_Responses[[#This Row],[30]],OFFSET(Dictionary!$A$3,MATCH(COLUMNS($AS$2:BV29),Dictionary!$A$4:$A$93,0),1,1,2),0)),Dictionary!$AD$3:$AE$3,0)),"")</f>
        <v>W</v>
      </c>
      <c r="BW30" s="61" t="str">
        <f ca="1">IFERROR(INDEX(OFFSET(Dictionary!$AC$3,MATCH(COLUMNS($AS$2:BW29),Dictionary!$AC$4:$AC$93,0),1,1,2),1,MATCH(INDEX(Dictionary!$B$3:$C$3,1,MATCH(Form_Responses[[#This Row],[31]],OFFSET(Dictionary!$A$3,MATCH(COLUMNS($AS$2:BW29),Dictionary!$A$4:$A$93,0),1,1,2),0)),Dictionary!$AD$3:$AE$3,0)),"")</f>
        <v>G</v>
      </c>
      <c r="BX30" s="61" t="str">
        <f ca="1">IFERROR(INDEX(OFFSET(Dictionary!$AC$3,MATCH(COLUMNS($AS$2:BX29),Dictionary!$AC$4:$AC$93,0),1,1,2),1,MATCH(INDEX(Dictionary!$B$3:$C$3,1,MATCH(Form_Responses[[#This Row],[32]],OFFSET(Dictionary!$A$3,MATCH(COLUMNS($AS$2:BX29),Dictionary!$A$4:$A$93,0),1,1,2),0)),Dictionary!$AD$3:$AE$3,0)),"")</f>
        <v>D</v>
      </c>
      <c r="BY30" s="61" t="str">
        <f ca="1">IFERROR(INDEX(OFFSET(Dictionary!$AC$3,MATCH(COLUMNS($AS$2:BY29),Dictionary!$AC$4:$AC$93,0),1,1,2),1,MATCH(INDEX(Dictionary!$B$3:$C$3,1,MATCH(Form_Responses[[#This Row],[33]],OFFSET(Dictionary!$A$3,MATCH(COLUMNS($AS$2:BY29),Dictionary!$A$4:$A$93,0),1,1,2),0)),Dictionary!$AD$3:$AE$3,0)),"")</f>
        <v>C</v>
      </c>
      <c r="BZ30" s="61" t="str">
        <f ca="1">IFERROR(INDEX(OFFSET(Dictionary!$AC$3,MATCH(COLUMNS($AS$2:BZ29),Dictionary!$AC$4:$AC$93,0),1,1,2),1,MATCH(INDEX(Dictionary!$B$3:$C$3,1,MATCH(Form_Responses[[#This Row],[34]],OFFSET(Dictionary!$A$3,MATCH(COLUMNS($AS$2:BZ29),Dictionary!$A$4:$A$93,0),1,1,2),0)),Dictionary!$AD$3:$AE$3,0)),"")</f>
        <v>T</v>
      </c>
      <c r="CA30" s="61" t="str">
        <f ca="1">IFERROR(INDEX(OFFSET(Dictionary!$AC$3,MATCH(COLUMNS($AS$2:CA29),Dictionary!$AC$4:$AC$93,0),1,1,2),1,MATCH(INDEX(Dictionary!$B$3:$C$3,1,MATCH(Form_Responses[[#This Row],[35]],OFFSET(Dictionary!$A$3,MATCH(COLUMNS($AS$2:CA29),Dictionary!$A$4:$A$93,0),1,1,2),0)),Dictionary!$AD$3:$AE$3,0)),"")</f>
        <v>B</v>
      </c>
      <c r="CB30" s="61" t="str">
        <f ca="1">IFERROR(INDEX(OFFSET(Dictionary!$AC$3,MATCH(COLUMNS($AS$2:CB29),Dictionary!$AC$4:$AC$93,0),1,1,2),1,MATCH(INDEX(Dictionary!$B$3:$C$3,1,MATCH(Form_Responses[[#This Row],[36]],OFFSET(Dictionary!$A$3,MATCH(COLUMNS($AS$2:CB29),Dictionary!$A$4:$A$93,0),1,1,2),0)),Dictionary!$AD$3:$AE$3,0)),"")</f>
        <v>A</v>
      </c>
      <c r="CC30" s="61" t="str">
        <f ca="1">IFERROR(INDEX(OFFSET(Dictionary!$AC$3,MATCH(COLUMNS($AS$2:CC29),Dictionary!$AC$4:$AC$93,0),1,1,2),1,MATCH(INDEX(Dictionary!$B$3:$C$3,1,MATCH(Form_Responses[[#This Row],[37]],OFFSET(Dictionary!$A$3,MATCH(COLUMNS($AS$2:CC29),Dictionary!$A$4:$A$93,0),1,1,2),0)),Dictionary!$AD$3:$AE$3,0)),"")</f>
        <v>P</v>
      </c>
      <c r="CD30" s="61" t="str">
        <f ca="1">IFERROR(INDEX(OFFSET(Dictionary!$AC$3,MATCH(COLUMNS($AS$2:CD29),Dictionary!$AC$4:$AC$93,0),1,1,2),1,MATCH(INDEX(Dictionary!$B$3:$C$3,1,MATCH(Form_Responses[[#This Row],[38]],OFFSET(Dictionary!$A$3,MATCH(COLUMNS($AS$2:CD29),Dictionary!$A$4:$A$93,0),1,1,2),0)),Dictionary!$AD$3:$AE$3,0)),"")</f>
        <v>K</v>
      </c>
      <c r="CE30" s="61" t="str">
        <f ca="1">IFERROR(INDEX(OFFSET(Dictionary!$AC$3,MATCH(COLUMNS($AS$2:CE29),Dictionary!$AC$4:$AC$93,0),1,1,2),1,MATCH(INDEX(Dictionary!$B$3:$C$3,1,MATCH(Form_Responses[[#This Row],[39]],OFFSET(Dictionary!$A$3,MATCH(COLUMNS($AS$2:CE29),Dictionary!$A$4:$A$93,0),1,1,2),0)),Dictionary!$AD$3:$AE$3,0)),"")</f>
        <v>B</v>
      </c>
      <c r="CF30" s="61" t="str">
        <f ca="1">IFERROR(INDEX(OFFSET(Dictionary!$AC$3,MATCH(COLUMNS($AS$2:CF29),Dictionary!$AC$4:$AC$93,0),1,1,2),1,MATCH(INDEX(Dictionary!$B$3:$C$3,1,MATCH(Form_Responses[[#This Row],[40]],OFFSET(Dictionary!$A$3,MATCH(COLUMNS($AS$2:CF29),Dictionary!$A$4:$A$93,0),1,1,2),0)),Dictionary!$AD$3:$AE$3,0)),"")</f>
        <v>W</v>
      </c>
      <c r="CG30" s="61" t="str">
        <f ca="1">IFERROR(INDEX(OFFSET(Dictionary!$AC$3,MATCH(COLUMNS($AS$2:CG29),Dictionary!$AC$4:$AC$93,0),1,1,2),1,MATCH(INDEX(Dictionary!$B$3:$C$3,1,MATCH(Form_Responses[[#This Row],[41]],OFFSET(Dictionary!$A$3,MATCH(COLUMNS($AS$2:CG29),Dictionary!$A$4:$A$93,0),1,1,2),0)),Dictionary!$AD$3:$AE$3,0)),"")</f>
        <v>G</v>
      </c>
      <c r="CH30" s="61" t="str">
        <f ca="1">IFERROR(INDEX(OFFSET(Dictionary!$AC$3,MATCH(COLUMNS($AS$2:CH29),Dictionary!$AC$4:$AC$93,0),1,1,2),1,MATCH(INDEX(Dictionary!$B$3:$C$3,1,MATCH(Form_Responses[[#This Row],[42]],OFFSET(Dictionary!$A$3,MATCH(COLUMNS($AS$2:CH29),Dictionary!$A$4:$A$93,0),1,1,2),0)),Dictionary!$AD$3:$AE$3,0)),"")</f>
        <v>R</v>
      </c>
      <c r="CI30" s="61" t="str">
        <f ca="1">IFERROR(INDEX(OFFSET(Dictionary!$AC$3,MATCH(COLUMNS($AS$2:CI29),Dictionary!$AC$4:$AC$93,0),1,1,2),1,MATCH(INDEX(Dictionary!$B$3:$C$3,1,MATCH(Form_Responses[[#This Row],[43]],OFFSET(Dictionary!$A$3,MATCH(COLUMNS($AS$2:CI29),Dictionary!$A$4:$A$93,0),1,1,2),0)),Dictionary!$AD$3:$AE$3,0)),"")</f>
        <v>I</v>
      </c>
      <c r="CJ30" s="61" t="str">
        <f ca="1">IFERROR(INDEX(OFFSET(Dictionary!$AC$3,MATCH(COLUMNS($AS$2:CJ29),Dictionary!$AC$4:$AC$93,0),1,1,2),1,MATCH(INDEX(Dictionary!$B$3:$C$3,1,MATCH(Form_Responses[[#This Row],[44]],OFFSET(Dictionary!$A$3,MATCH(COLUMNS($AS$2:CJ29),Dictionary!$A$4:$A$93,0),1,1,2),0)),Dictionary!$AD$3:$AE$3,0)),"")</f>
        <v>C</v>
      </c>
      <c r="CK30" s="61" t="str">
        <f ca="1">IFERROR(INDEX(OFFSET(Dictionary!$AC$3,MATCH(COLUMNS($AS$2:CK29),Dictionary!$AC$4:$AC$93,0),1,1,2),1,MATCH(INDEX(Dictionary!$B$3:$C$3,1,MATCH(Form_Responses[[#This Row],[45]],OFFSET(Dictionary!$A$3,MATCH(COLUMNS($AS$2:CK29),Dictionary!$A$4:$A$93,0),1,1,2),0)),Dictionary!$AD$3:$AE$3,0)),"")</f>
        <v>V</v>
      </c>
      <c r="CL30" s="61" t="str">
        <f ca="1">IFERROR(INDEX(OFFSET(Dictionary!$AC$3,MATCH(COLUMNS($AS$2:CL29),Dictionary!$AC$4:$AC$93,0),1,1,2),1,MATCH(INDEX(Dictionary!$B$3:$C$3,1,MATCH(Form_Responses[[#This Row],[46]],OFFSET(Dictionary!$A$3,MATCH(COLUMNS($AS$2:CL29),Dictionary!$A$4:$A$93,0),1,1,2),0)),Dictionary!$AD$3:$AE$3,0)),"")</f>
        <v>N</v>
      </c>
      <c r="CM30" s="61" t="str">
        <f ca="1">IFERROR(INDEX(OFFSET(Dictionary!$AC$3,MATCH(COLUMNS($AS$2:CM29),Dictionary!$AC$4:$AC$93,0),1,1,2),1,MATCH(INDEX(Dictionary!$B$3:$C$3,1,MATCH(Form_Responses[[#This Row],[47]],OFFSET(Dictionary!$A$3,MATCH(COLUMNS($AS$2:CM29),Dictionary!$A$4:$A$93,0),1,1,2),0)),Dictionary!$AD$3:$AE$3,0)),"")</f>
        <v>Z</v>
      </c>
      <c r="CN30" s="61" t="str">
        <f ca="1">IFERROR(INDEX(OFFSET(Dictionary!$AC$3,MATCH(COLUMNS($AS$2:CN29),Dictionary!$AC$4:$AC$93,0),1,1,2),1,MATCH(INDEX(Dictionary!$B$3:$C$3,1,MATCH(Form_Responses[[#This Row],[48]],OFFSET(Dictionary!$A$3,MATCH(COLUMNS($AS$2:CN29),Dictionary!$A$4:$A$93,0),1,1,2),0)),Dictionary!$AD$3:$AE$3,0)),"")</f>
        <v>P</v>
      </c>
      <c r="CO30" s="61" t="str">
        <f ca="1">IFERROR(INDEX(OFFSET(Dictionary!$AC$3,MATCH(COLUMNS($AS$2:CO29),Dictionary!$AC$4:$AC$93,0),1,1,2),1,MATCH(INDEX(Dictionary!$B$3:$C$3,1,MATCH(Form_Responses[[#This Row],[49]],OFFSET(Dictionary!$A$3,MATCH(COLUMNS($AS$2:CO29),Dictionary!$A$4:$A$93,0),1,1,2),0)),Dictionary!$AD$3:$AE$3,0)),"")</f>
        <v>F</v>
      </c>
      <c r="CP30" s="61" t="str">
        <f ca="1">IFERROR(INDEX(OFFSET(Dictionary!$AC$3,MATCH(COLUMNS($AS$2:CP29),Dictionary!$AC$4:$AC$93,0),1,1,2),1,MATCH(INDEX(Dictionary!$B$3:$C$3,1,MATCH(Form_Responses[[#This Row],[50]],OFFSET(Dictionary!$A$3,MATCH(COLUMNS($AS$2:CP29),Dictionary!$A$4:$A$93,0),1,1,2),0)),Dictionary!$AD$3:$AE$3,0)),"")</f>
        <v>B</v>
      </c>
      <c r="CQ30" s="61" t="str">
        <f ca="1">IFERROR(INDEX(OFFSET(Dictionary!$AC$3,MATCH(COLUMNS($AS$2:CQ29),Dictionary!$AC$4:$AC$93,0),1,1,2),1,MATCH(INDEX(Dictionary!$B$3:$C$3,1,MATCH(Form_Responses[[#This Row],[51]],OFFSET(Dictionary!$A$3,MATCH(COLUMNS($AS$2:CQ29),Dictionary!$A$4:$A$93,0),1,1,2),0)),Dictionary!$AD$3:$AE$3,0)),"")</f>
        <v>V</v>
      </c>
      <c r="CR30" s="61" t="str">
        <f ca="1">IFERROR(INDEX(OFFSET(Dictionary!$AC$3,MATCH(COLUMNS($AS$2:CR29),Dictionary!$AC$4:$AC$93,0),1,1,2),1,MATCH(INDEX(Dictionary!$B$3:$C$3,1,MATCH(Form_Responses[[#This Row],[52]],OFFSET(Dictionary!$A$3,MATCH(COLUMNS($AS$2:CR29),Dictionary!$A$4:$A$93,0),1,1,2),0)),Dictionary!$AD$3:$AE$3,0)),"")</f>
        <v>S</v>
      </c>
      <c r="CS30" s="61" t="str">
        <f ca="1">IFERROR(INDEX(OFFSET(Dictionary!$AC$3,MATCH(COLUMNS($AS$2:CS29),Dictionary!$AC$4:$AC$93,0),1,1,2),1,MATCH(INDEX(Dictionary!$B$3:$C$3,1,MATCH(Form_Responses[[#This Row],[53]],OFFSET(Dictionary!$A$3,MATCH(COLUMNS($AS$2:CS29),Dictionary!$A$4:$A$93,0),1,1,2),0)),Dictionary!$AD$3:$AE$3,0)),"")</f>
        <v>I</v>
      </c>
      <c r="CT30" s="61" t="str">
        <f ca="1">IFERROR(INDEX(OFFSET(Dictionary!$AC$3,MATCH(COLUMNS($AS$2:CT29),Dictionary!$AC$4:$AC$93,0),1,1,2),1,MATCH(INDEX(Dictionary!$B$3:$C$3,1,MATCH(Form_Responses[[#This Row],[54]],OFFSET(Dictionary!$A$3,MATCH(COLUMNS($AS$2:CT29),Dictionary!$A$4:$A$93,0),1,1,2),0)),Dictionary!$AD$3:$AE$3,0)),"")</f>
        <v>D</v>
      </c>
      <c r="CU30" s="61" t="str">
        <f ca="1">IFERROR(INDEX(OFFSET(Dictionary!$AC$3,MATCH(COLUMNS($AS$2:CU29),Dictionary!$AC$4:$AC$93,0),1,1,2),1,MATCH(INDEX(Dictionary!$B$3:$C$3,1,MATCH(Form_Responses[[#This Row],[55]],OFFSET(Dictionary!$A$3,MATCH(COLUMNS($AS$2:CU29),Dictionary!$A$4:$A$93,0),1,1,2),0)),Dictionary!$AD$3:$AE$3,0)),"")</f>
        <v>C</v>
      </c>
      <c r="CV30" s="61" t="str">
        <f ca="1">IFERROR(INDEX(OFFSET(Dictionary!$AC$3,MATCH(COLUMNS($AS$2:CV29),Dictionary!$AC$4:$AC$93,0),1,1,2),1,MATCH(INDEX(Dictionary!$B$3:$C$3,1,MATCH(Form_Responses[[#This Row],[56]],OFFSET(Dictionary!$A$3,MATCH(COLUMNS($AS$2:CV29),Dictionary!$A$4:$A$93,0),1,1,2),0)),Dictionary!$AD$3:$AE$3,0)),"")</f>
        <v>S</v>
      </c>
      <c r="CW30" s="61" t="str">
        <f ca="1">IFERROR(INDEX(OFFSET(Dictionary!$AC$3,MATCH(COLUMNS($AS$2:CW29),Dictionary!$AC$4:$AC$93,0),1,1,2),1,MATCH(INDEX(Dictionary!$B$3:$C$3,1,MATCH(Form_Responses[[#This Row],[57]],OFFSET(Dictionary!$A$3,MATCH(COLUMNS($AS$2:CW29),Dictionary!$A$4:$A$93,0),1,1,2),0)),Dictionary!$AD$3:$AE$3,0)),"")</f>
        <v>Z</v>
      </c>
      <c r="CX30" s="61" t="str">
        <f ca="1">IFERROR(INDEX(OFFSET(Dictionary!$AC$3,MATCH(COLUMNS($AS$2:CX29),Dictionary!$AC$4:$AC$93,0),1,1,2),1,MATCH(INDEX(Dictionary!$B$3:$C$3,1,MATCH(Form_Responses[[#This Row],[58]],OFFSET(Dictionary!$A$3,MATCH(COLUMNS($AS$2:CX29),Dictionary!$A$4:$A$93,0),1,1,2),0)),Dictionary!$AD$3:$AE$3,0)),"")</f>
        <v>A</v>
      </c>
      <c r="CY30" s="61" t="str">
        <f ca="1">IFERROR(INDEX(OFFSET(Dictionary!$AC$3,MATCH(COLUMNS($AS$2:CY29),Dictionary!$AC$4:$AC$93,0),1,1,2),1,MATCH(INDEX(Dictionary!$B$3:$C$3,1,MATCH(Form_Responses[[#This Row],[59]],OFFSET(Dictionary!$A$3,MATCH(COLUMNS($AS$2:CY29),Dictionary!$A$4:$A$93,0),1,1,2),0)),Dictionary!$AD$3:$AE$3,0)),"")</f>
        <v>F</v>
      </c>
      <c r="CZ30" s="61" t="str">
        <f ca="1">IFERROR(INDEX(OFFSET(Dictionary!$AC$3,MATCH(COLUMNS($AS$2:CZ29),Dictionary!$AC$4:$AC$93,0),1,1,2),1,MATCH(INDEX(Dictionary!$B$3:$C$3,1,MATCH(Form_Responses[[#This Row],[60]],OFFSET(Dictionary!$A$3,MATCH(COLUMNS($AS$2:CZ29),Dictionary!$A$4:$A$93,0),1,1,2),0)),Dictionary!$AD$3:$AE$3,0)),"")</f>
        <v>X</v>
      </c>
      <c r="DA30" s="61" t="str">
        <f ca="1">IFERROR(INDEX(OFFSET(Dictionary!$AC$3,MATCH(COLUMNS($AS$2:DA29),Dictionary!$AC$4:$AC$93,0),1,1,2),1,MATCH(INDEX(Dictionary!$B$3:$C$3,1,MATCH(Form_Responses[[#This Row],[61]],OFFSET(Dictionary!$A$3,MATCH(COLUMNS($AS$2:DA29),Dictionary!$A$4:$A$93,0),1,1,2),0)),Dictionary!$AD$3:$AE$3,0)),"")</f>
        <v>G</v>
      </c>
      <c r="DB30" s="61" t="str">
        <f ca="1">IFERROR(INDEX(OFFSET(Dictionary!$AC$3,MATCH(COLUMNS($AS$2:DB29),Dictionary!$AC$4:$AC$93,0),1,1,2),1,MATCH(INDEX(Dictionary!$B$3:$C$3,1,MATCH(Form_Responses[[#This Row],[62]],OFFSET(Dictionary!$A$3,MATCH(COLUMNS($AS$2:DB29),Dictionary!$A$4:$A$93,0),1,1,2),0)),Dictionary!$AD$3:$AE$3,0)),"")</f>
        <v>L</v>
      </c>
      <c r="DC30" s="61" t="str">
        <f ca="1">IFERROR(INDEX(OFFSET(Dictionary!$AC$3,MATCH(COLUMNS($AS$2:DC29),Dictionary!$AC$4:$AC$93,0),1,1,2),1,MATCH(INDEX(Dictionary!$B$3:$C$3,1,MATCH(Form_Responses[[#This Row],[63]],OFFSET(Dictionary!$A$3,MATCH(COLUMNS($AS$2:DC29),Dictionary!$A$4:$A$93,0),1,1,2),0)),Dictionary!$AD$3:$AE$3,0)),"")</f>
        <v>S</v>
      </c>
      <c r="DD30" s="61" t="str">
        <f ca="1">IFERROR(INDEX(OFFSET(Dictionary!$AC$3,MATCH(COLUMNS($AS$2:DD29),Dictionary!$AC$4:$AC$93,0),1,1,2),1,MATCH(INDEX(Dictionary!$B$3:$C$3,1,MATCH(Form_Responses[[#This Row],[64]],OFFSET(Dictionary!$A$3,MATCH(COLUMNS($AS$2:DD29),Dictionary!$A$4:$A$93,0),1,1,2),0)),Dictionary!$AD$3:$AE$3,0)),"")</f>
        <v>T</v>
      </c>
      <c r="DE30" s="61" t="str">
        <f ca="1">IFERROR(INDEX(OFFSET(Dictionary!$AC$3,MATCH(COLUMNS($AS$2:DE29),Dictionary!$AC$4:$AC$93,0),1,1,2),1,MATCH(INDEX(Dictionary!$B$3:$C$3,1,MATCH(Form_Responses[[#This Row],[65]],OFFSET(Dictionary!$A$3,MATCH(COLUMNS($AS$2:DE29),Dictionary!$A$4:$A$93,0),1,1,2),0)),Dictionary!$AD$3:$AE$3,0)),"")</f>
        <v>V</v>
      </c>
      <c r="DF30" s="61" t="str">
        <f ca="1">IFERROR(INDEX(OFFSET(Dictionary!$AC$3,MATCH(COLUMNS($AS$2:DF29),Dictionary!$AC$4:$AC$93,0),1,1,2),1,MATCH(INDEX(Dictionary!$B$3:$C$3,1,MATCH(Form_Responses[[#This Row],[66]],OFFSET(Dictionary!$A$3,MATCH(COLUMNS($AS$2:DF29),Dictionary!$A$4:$A$93,0),1,1,2),0)),Dictionary!$AD$3:$AE$3,0)),"")</f>
        <v>S</v>
      </c>
      <c r="DG30" s="61" t="str">
        <f ca="1">IFERROR(INDEX(OFFSET(Dictionary!$AC$3,MATCH(COLUMNS($AS$2:DG29),Dictionary!$AC$4:$AC$93,0),1,1,2),1,MATCH(INDEX(Dictionary!$B$3:$C$3,1,MATCH(Form_Responses[[#This Row],[67]],OFFSET(Dictionary!$A$3,MATCH(COLUMNS($AS$2:DG29),Dictionary!$A$4:$A$93,0),1,1,2),0)),Dictionary!$AD$3:$AE$3,0)),"")</f>
        <v>R</v>
      </c>
      <c r="DH30" s="61" t="str">
        <f ca="1">IFERROR(INDEX(OFFSET(Dictionary!$AC$3,MATCH(COLUMNS($AS$2:DH29),Dictionary!$AC$4:$AC$93,0),1,1,2),1,MATCH(INDEX(Dictionary!$B$3:$C$3,1,MATCH(Form_Responses[[#This Row],[68]],OFFSET(Dictionary!$A$3,MATCH(COLUMNS($AS$2:DH29),Dictionary!$A$4:$A$93,0),1,1,2),0)),Dictionary!$AD$3:$AE$3,0)),"")</f>
        <v>N</v>
      </c>
      <c r="DI30" s="61" t="str">
        <f ca="1">IFERROR(INDEX(OFFSET(Dictionary!$AC$3,MATCH(COLUMNS($AS$2:DI29),Dictionary!$AC$4:$AC$93,0),1,1,2),1,MATCH(INDEX(Dictionary!$B$3:$C$3,1,MATCH(Form_Responses[[#This Row],[69]],OFFSET(Dictionary!$A$3,MATCH(COLUMNS($AS$2:DI29),Dictionary!$A$4:$A$93,0),1,1,2),0)),Dictionary!$AD$3:$AE$3,0)),"")</f>
        <v>A</v>
      </c>
      <c r="DJ30" s="61" t="str">
        <f ca="1">IFERROR(INDEX(OFFSET(Dictionary!$AC$3,MATCH(COLUMNS($AS$2:DJ29),Dictionary!$AC$4:$AC$93,0),1,1,2),1,MATCH(INDEX(Dictionary!$B$3:$C$3,1,MATCH(Form_Responses[[#This Row],[70]],OFFSET(Dictionary!$A$3,MATCH(COLUMNS($AS$2:DJ29),Dictionary!$A$4:$A$93,0),1,1,2),0)),Dictionary!$AD$3:$AE$3,0)),"")</f>
        <v>P</v>
      </c>
      <c r="DK30" s="61" t="str">
        <f ca="1">IFERROR(INDEX(OFFSET(Dictionary!$AC$3,MATCH(COLUMNS($AS$2:DK29),Dictionary!$AC$4:$AC$93,0),1,1,2),1,MATCH(INDEX(Dictionary!$B$3:$C$3,1,MATCH(Form_Responses[[#This Row],[71]],OFFSET(Dictionary!$A$3,MATCH(COLUMNS($AS$2:DK29),Dictionary!$A$4:$A$93,0),1,1,2),0)),Dictionary!$AD$3:$AE$3,0)),"")</f>
        <v>G</v>
      </c>
      <c r="DL30" s="61" t="str">
        <f ca="1">IFERROR(INDEX(OFFSET(Dictionary!$AC$3,MATCH(COLUMNS($AS$2:DL29),Dictionary!$AC$4:$AC$93,0),1,1,2),1,MATCH(INDEX(Dictionary!$B$3:$C$3,1,MATCH(Form_Responses[[#This Row],[72]],OFFSET(Dictionary!$A$3,MATCH(COLUMNS($AS$2:DL29),Dictionary!$A$4:$A$93,0),1,1,2),0)),Dictionary!$AD$3:$AE$3,0)),"")</f>
        <v>L</v>
      </c>
      <c r="DM30" s="61" t="str">
        <f ca="1">IFERROR(INDEX(OFFSET(Dictionary!$AC$3,MATCH(COLUMNS($AS$2:DM29),Dictionary!$AC$4:$AC$93,0),1,1,2),1,MATCH(INDEX(Dictionary!$B$3:$C$3,1,MATCH(Form_Responses[[#This Row],[73]],OFFSET(Dictionary!$A$3,MATCH(COLUMNS($AS$2:DM29),Dictionary!$A$4:$A$93,0),1,1,2),0)),Dictionary!$AD$3:$AE$3,0)),"")</f>
        <v>I</v>
      </c>
      <c r="DN30" s="61" t="str">
        <f ca="1">IFERROR(INDEX(OFFSET(Dictionary!$AC$3,MATCH(COLUMNS($AS$2:DN29),Dictionary!$AC$4:$AC$93,0),1,1,2),1,MATCH(INDEX(Dictionary!$B$3:$C$3,1,MATCH(Form_Responses[[#This Row],[74]],OFFSET(Dictionary!$A$3,MATCH(COLUMNS($AS$2:DN29),Dictionary!$A$4:$A$93,0),1,1,2),0)),Dictionary!$AD$3:$AE$3,0)),"")</f>
        <v>S</v>
      </c>
      <c r="DO30" s="61" t="str">
        <f ca="1">IFERROR(INDEX(OFFSET(Dictionary!$AC$3,MATCH(COLUMNS($AS$2:DO29),Dictionary!$AC$4:$AC$93,0),1,1,2),1,MATCH(INDEX(Dictionary!$B$3:$C$3,1,MATCH(Form_Responses[[#This Row],[75]],OFFSET(Dictionary!$A$3,MATCH(COLUMNS($AS$2:DO29),Dictionary!$A$4:$A$93,0),1,1,2),0)),Dictionary!$AD$3:$AE$3,0)),"")</f>
        <v>V</v>
      </c>
      <c r="DP30" s="61" t="str">
        <f ca="1">IFERROR(INDEX(OFFSET(Dictionary!$AC$3,MATCH(COLUMNS($AS$2:DP29),Dictionary!$AC$4:$AC$93,0),1,1,2),1,MATCH(INDEX(Dictionary!$B$3:$C$3,1,MATCH(Form_Responses[[#This Row],[76]],OFFSET(Dictionary!$A$3,MATCH(COLUMNS($AS$2:DP29),Dictionary!$A$4:$A$93,0),1,1,2),0)),Dictionary!$AD$3:$AE$3,0)),"")</f>
        <v>S</v>
      </c>
      <c r="DQ30" s="61" t="str">
        <f ca="1">IFERROR(INDEX(OFFSET(Dictionary!$AC$3,MATCH(COLUMNS($AS$2:DQ29),Dictionary!$AC$4:$AC$93,0),1,1,2),1,MATCH(INDEX(Dictionary!$B$3:$C$3,1,MATCH(Form_Responses[[#This Row],[77]],OFFSET(Dictionary!$A$3,MATCH(COLUMNS($AS$2:DQ29),Dictionary!$A$4:$A$93,0),1,1,2),0)),Dictionary!$AD$3:$AE$3,0)),"")</f>
        <v>C</v>
      </c>
      <c r="DR30" s="61" t="str">
        <f ca="1">IFERROR(INDEX(OFFSET(Dictionary!$AC$3,MATCH(COLUMNS($AS$2:DR29),Dictionary!$AC$4:$AC$93,0),1,1,2),1,MATCH(INDEX(Dictionary!$B$3:$C$3,1,MATCH(Form_Responses[[#This Row],[78]],OFFSET(Dictionary!$A$3,MATCH(COLUMNS($AS$2:DR29),Dictionary!$A$4:$A$93,0),1,1,2),0)),Dictionary!$AD$3:$AE$3,0)),"")</f>
        <v>E</v>
      </c>
      <c r="DS30" s="61" t="str">
        <f ca="1">IFERROR(INDEX(OFFSET(Dictionary!$AC$3,MATCH(COLUMNS($AS$2:DS29),Dictionary!$AC$4:$AC$93,0),1,1,2),1,MATCH(INDEX(Dictionary!$B$3:$C$3,1,MATCH(Form_Responses[[#This Row],[79]],OFFSET(Dictionary!$A$3,MATCH(COLUMNS($AS$2:DS29),Dictionary!$A$4:$A$93,0),1,1,2),0)),Dictionary!$AD$3:$AE$3,0)),"")</f>
        <v>N</v>
      </c>
      <c r="DT30" s="61" t="str">
        <f ca="1">IFERROR(INDEX(OFFSET(Dictionary!$AC$3,MATCH(COLUMNS($AS$2:DT29),Dictionary!$AC$4:$AC$93,0),1,1,2),1,MATCH(INDEX(Dictionary!$B$3:$C$3,1,MATCH(Form_Responses[[#This Row],[80]],OFFSET(Dictionary!$A$3,MATCH(COLUMNS($AS$2:DT29),Dictionary!$A$4:$A$93,0),1,1,2),0)),Dictionary!$AD$3:$AE$3,0)),"")</f>
        <v>A</v>
      </c>
      <c r="DU30" s="61" t="str">
        <f ca="1">IFERROR(INDEX(OFFSET(Dictionary!$AC$3,MATCH(COLUMNS($AS$2:DU29),Dictionary!$AC$4:$AC$93,0),1,1,2),1,MATCH(INDEX(Dictionary!$B$3:$C$3,1,MATCH(Form_Responses[[#This Row],[81]],OFFSET(Dictionary!$A$3,MATCH(COLUMNS($AS$2:DU29),Dictionary!$A$4:$A$93,0),1,1,2),0)),Dictionary!$AD$3:$AE$3,0)),"")</f>
        <v>L</v>
      </c>
      <c r="DV30" s="61" t="str">
        <f ca="1">IFERROR(INDEX(OFFSET(Dictionary!$AC$3,MATCH(COLUMNS($AS$2:DV29),Dictionary!$AC$4:$AC$93,0),1,1,2),1,MATCH(INDEX(Dictionary!$B$3:$C$3,1,MATCH(Form_Responses[[#This Row],[82]],OFFSET(Dictionary!$A$3,MATCH(COLUMNS($AS$2:DV29),Dictionary!$A$4:$A$93,0),1,1,2),0)),Dictionary!$AD$3:$AE$3,0)),"")</f>
        <v>L</v>
      </c>
      <c r="DW30" s="61" t="str">
        <f ca="1">IFERROR(INDEX(OFFSET(Dictionary!$AC$3,MATCH(COLUMNS($AS$2:DW29),Dictionary!$AC$4:$AC$93,0),1,1,2),1,MATCH(INDEX(Dictionary!$B$3:$C$3,1,MATCH(Form_Responses[[#This Row],[83]],OFFSET(Dictionary!$A$3,MATCH(COLUMNS($AS$2:DW29),Dictionary!$A$4:$A$93,0),1,1,2),0)),Dictionary!$AD$3:$AE$3,0)),"")</f>
        <v>I</v>
      </c>
      <c r="DX30" s="61" t="str">
        <f ca="1">IFERROR(INDEX(OFFSET(Dictionary!$AC$3,MATCH(COLUMNS($AS$2:DX29),Dictionary!$AC$4:$AC$93,0),1,1,2),1,MATCH(INDEX(Dictionary!$B$3:$C$3,1,MATCH(Form_Responses[[#This Row],[84]],OFFSET(Dictionary!$A$3,MATCH(COLUMNS($AS$2:DX29),Dictionary!$A$4:$A$93,0),1,1,2),0)),Dictionary!$AD$3:$AE$3,0)),"")</f>
        <v>V</v>
      </c>
      <c r="DY30" s="61" t="str">
        <f ca="1">IFERROR(INDEX(OFFSET(Dictionary!$AC$3,MATCH(COLUMNS($AS$2:DY29),Dictionary!$AC$4:$AC$93,0),1,1,2),1,MATCH(INDEX(Dictionary!$B$3:$C$3,1,MATCH(Form_Responses[[#This Row],[85]],OFFSET(Dictionary!$A$3,MATCH(COLUMNS($AS$2:DY29),Dictionary!$A$4:$A$93,0),1,1,2),0)),Dictionary!$AD$3:$AE$3,0)),"")</f>
        <v>S</v>
      </c>
      <c r="DZ30" s="61" t="str">
        <f ca="1">IFERROR(INDEX(OFFSET(Dictionary!$AC$3,MATCH(COLUMNS($AS$2:DZ29),Dictionary!$AC$4:$AC$93,0),1,1,2),1,MATCH(INDEX(Dictionary!$B$3:$C$3,1,MATCH(Form_Responses[[#This Row],[86]],OFFSET(Dictionary!$A$3,MATCH(COLUMNS($AS$2:DZ29),Dictionary!$A$4:$A$93,0),1,1,2),0)),Dictionary!$AD$3:$AE$3,0)),"")</f>
        <v>S</v>
      </c>
      <c r="EA30" s="61" t="str">
        <f ca="1">IFERROR(INDEX(OFFSET(Dictionary!$AC$3,MATCH(COLUMNS($AS$2:EA29),Dictionary!$AC$4:$AC$93,0),1,1,2),1,MATCH(INDEX(Dictionary!$B$3:$C$3,1,MATCH(Form_Responses[[#This Row],[87]],OFFSET(Dictionary!$A$3,MATCH(COLUMNS($AS$2:EA29),Dictionary!$A$4:$A$93,0),1,1,2),0)),Dictionary!$AD$3:$AE$3,0)),"")</f>
        <v>D</v>
      </c>
      <c r="EB30" s="61" t="str">
        <f ca="1">IFERROR(INDEX(OFFSET(Dictionary!$AC$3,MATCH(COLUMNS($AS$2:EB29),Dictionary!$AC$4:$AC$93,0),1,1,2),1,MATCH(INDEX(Dictionary!$B$3:$C$3,1,MATCH(Form_Responses[[#This Row],[88]],OFFSET(Dictionary!$A$3,MATCH(COLUMNS($AS$2:EB29),Dictionary!$A$4:$A$93,0),1,1,2),0)),Dictionary!$AD$3:$AE$3,0)),"")</f>
        <v>C</v>
      </c>
      <c r="EC30" s="61" t="str">
        <f ca="1">IFERROR(INDEX(OFFSET(Dictionary!$AC$3,MATCH(COLUMNS($AS$2:EC29),Dictionary!$AC$4:$AC$93,0),1,1,2),1,MATCH(INDEX(Dictionary!$B$3:$C$3,1,MATCH(Form_Responses[[#This Row],[89]],OFFSET(Dictionary!$A$3,MATCH(COLUMNS($AS$2:EC29),Dictionary!$A$4:$A$93,0),1,1,2),0)),Dictionary!$AD$3:$AE$3,0)),"")</f>
        <v>E</v>
      </c>
      <c r="ED30" s="61" t="str">
        <f ca="1">IFERROR(INDEX(OFFSET(Dictionary!$AC$3,MATCH(COLUMNS($AS$2:ED29),Dictionary!$AC$4:$AC$93,0),1,1,2),1,MATCH(INDEX(Dictionary!$B$3:$C$3,1,MATCH(Form_Responses[[#This Row],[90]],OFFSET(Dictionary!$A$3,MATCH(COLUMNS($AS$2:ED29),Dictionary!$A$4:$A$93,0),1,1,2),0)),Dictionary!$AD$3:$AE$3,0)),"")</f>
        <v>N</v>
      </c>
    </row>
    <row r="31" spans="1:134" ht="195" x14ac:dyDescent="0.25">
      <c r="A31" s="164">
        <v>29</v>
      </c>
      <c r="B31" s="61" t="s">
        <v>935</v>
      </c>
      <c r="C31" s="61" t="s">
        <v>918</v>
      </c>
      <c r="D31" s="59" t="s">
        <v>794</v>
      </c>
      <c r="E31" s="59" cm="1">
        <f t="array" aca="1" ref="E31" ca="1">COUNTIF(OFFSET($AS$2,MATCH(Data_Base_Response[[#This Row],[Nama]:[Nama]],Data_Base_Response[[Nama]:[Nama]],0),0,1,90),Data_Base_Response[[#Headers],[A]])</f>
        <v>5</v>
      </c>
      <c r="F31" s="59" cm="1">
        <f t="array" aca="1" ref="F31" ca="1">COUNTIF(OFFSET($AS$2,MATCH(Data_Base_Response[[#This Row],[Nama]:[Nama]],Data_Base_Response[[Nama]:[Nama]],0),0,1,90),Data_Base_Response[[#Headers],[N]])</f>
        <v>5</v>
      </c>
      <c r="G31" s="59" cm="1">
        <f t="array" aca="1" ref="G31" ca="1">COUNTIF(OFFSET($AS$2,MATCH(Data_Base_Response[[#This Row],[Nama]:[Nama]],Data_Base_Response[[Nama]:[Nama]],0),0,1,90),Data_Base_Response[[#Headers],[G]])</f>
        <v>4</v>
      </c>
      <c r="H31" s="59" cm="1">
        <f t="array" aca="1" ref="H31" ca="1">COUNTIF(OFFSET($AS$2,MATCH(Data_Base_Response[[#This Row],[Nama]:[Nama]],Data_Base_Response[[Nama]:[Nama]],0),0,1,90),Data_Base_Response[[#Headers],[C]])</f>
        <v>7</v>
      </c>
      <c r="I31" s="59" cm="1">
        <f t="array" aca="1" ref="I31" ca="1">COUNTIF(OFFSET($AS$2,MATCH(Data_Base_Response[[#This Row],[Nama]:[Nama]],Data_Base_Response[[Nama]:[Nama]],0),0,1,90),Data_Base_Response[[#Headers],[D]])</f>
        <v>7</v>
      </c>
      <c r="J31" s="59" cm="1">
        <f t="array" aca="1" ref="J31" ca="1">COUNTIF(OFFSET($AS$2,MATCH(Data_Base_Response[[#This Row],[Nama]:[Nama]],Data_Base_Response[[Nama]:[Nama]],0),0,1,90),Data_Base_Response[[#Headers],[R]])</f>
        <v>4</v>
      </c>
      <c r="K31" s="59" cm="1">
        <f t="array" aca="1" ref="K31" ca="1">COUNTIF(OFFSET($AS$2,MATCH(Data_Base_Response[[#This Row],[Nama]:[Nama]],Data_Base_Response[[Nama]:[Nama]],0),0,1,90),Data_Base_Response[[#Headers],[T]])</f>
        <v>5</v>
      </c>
      <c r="L31" s="59" cm="1">
        <f t="array" aca="1" ref="L31" ca="1">COUNTIF(OFFSET($AS$2,MATCH(Data_Base_Response[[#This Row],[Nama]:[Nama]],Data_Base_Response[[Nama]:[Nama]],0),0,1,90),Data_Base_Response[[#Headers],[V]])</f>
        <v>5</v>
      </c>
      <c r="M31" s="59" cm="1">
        <f t="array" aca="1" ref="M31" ca="1">COUNTIF(OFFSET($AS$2,MATCH(Data_Base_Response[[#This Row],[Nama]:[Nama]],Data_Base_Response[[Nama]:[Nama]],0),0,1,90),Data_Base_Response[[#Headers],[W]])</f>
        <v>6</v>
      </c>
      <c r="N31" s="59" cm="1">
        <f t="array" aca="1" ref="N31" ca="1">COUNTIF(OFFSET($AS$2,MATCH(Data_Base_Response[[#This Row],[Nama]:[Nama]],Data_Base_Response[[Nama]:[Nama]],0),0,1,90),Data_Base_Response[[#Headers],[F]])</f>
        <v>2</v>
      </c>
      <c r="O31" s="59" cm="1">
        <f t="array" aca="1" ref="O31" ca="1">COUNTIF(OFFSET($AS$2,MATCH(Data_Base_Response[[#This Row],[Nama]:[Nama]],Data_Base_Response[[Nama]:[Nama]],0),0,1,90),Data_Base_Response[[#Headers],[L]])</f>
        <v>3</v>
      </c>
      <c r="P31" s="59" cm="1">
        <f t="array" aca="1" ref="P31" ca="1">COUNTIF(OFFSET($AS$2,MATCH(Data_Base_Response[[#This Row],[Nama]:[Nama]],Data_Base_Response[[Nama]:[Nama]],0),0,1,90),Data_Base_Response[[#Headers],[P]])</f>
        <v>5</v>
      </c>
      <c r="Q31" s="59" cm="1">
        <f t="array" aca="1" ref="Q31" ca="1">COUNTIF(OFFSET($AS$2,MATCH(Data_Base_Response[[#This Row],[Nama]:[Nama]],Data_Base_Response[[Nama]:[Nama]],0),0,1,90),Data_Base_Response[[#Headers],[I]])</f>
        <v>3</v>
      </c>
      <c r="R31" s="59" cm="1">
        <f t="array" aca="1" ref="R31" ca="1">COUNTIF(OFFSET($AS$2,MATCH(Data_Base_Response[[#This Row],[Nama]:[Nama]],Data_Base_Response[[Nama]:[Nama]],0),0,1,90),Data_Base_Response[[#Headers],[S]])</f>
        <v>5</v>
      </c>
      <c r="S31" s="59" cm="1">
        <f t="array" aca="1" ref="S31" ca="1">COUNTIF(OFFSET($AS$2,MATCH(Data_Base_Response[[#This Row],[Nama]:[Nama]],Data_Base_Response[[Nama]:[Nama]],0),0,1,90),Data_Base_Response[[#Headers],[B]])</f>
        <v>7</v>
      </c>
      <c r="T31" s="59" cm="1">
        <f t="array" aca="1" ref="T31" ca="1">COUNTIF(OFFSET($AS$2,MATCH(Data_Base_Response[[#This Row],[Nama]:[Nama]],Data_Base_Response[[Nama]:[Nama]],0),0,1,90),Data_Base_Response[[#Headers],[O]])</f>
        <v>3</v>
      </c>
      <c r="U31" s="59" cm="1">
        <f t="array" aca="1" ref="U31" ca="1">COUNTIF(OFFSET($AS$2,MATCH(Data_Base_Response[[#This Row],[Nama]:[Nama]],Data_Base_Response[[Nama]:[Nama]],0),0,1,90),Data_Base_Response[[#Headers],[X]])</f>
        <v>3</v>
      </c>
      <c r="V31" s="59" cm="1">
        <f t="array" aca="1" ref="V31" ca="1">COUNTIF(OFFSET($AS$2,MATCH(Data_Base_Response[[#This Row],[Nama]:[Nama]],Data_Base_Response[[Nama]:[Nama]],0),0,1,90),Data_Base_Response[[#Headers],[E]])</f>
        <v>2</v>
      </c>
      <c r="W31" s="59" cm="1">
        <f t="array" aca="1" ref="W31" ca="1">COUNTIF(OFFSET($AS$2,MATCH(Data_Base_Response[[#This Row],[Nama]:[Nama]],Data_Base_Response[[Nama]:[Nama]],0),0,1,90),Data_Base_Response[[#Headers],[K]])</f>
        <v>2</v>
      </c>
      <c r="X31" s="59" cm="1">
        <f t="array" aca="1" ref="X31" ca="1">COUNTIF(OFFSET($AS$2,MATCH(Data_Base_Response[[#This Row],[Nama]:[Nama]],Data_Base_Response[[Nama]:[Nama]],0),0,1,90),Data_Base_Response[[#Headers],[Z]])</f>
        <v>7</v>
      </c>
      <c r="Y3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1"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3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31"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1"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31"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3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3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31"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1"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31"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31" s="60" t="str">
        <f ca="1">INDEX(OFFSET(Dictionary!$AJ$3,MATCH(Q$2,Dictionary!$AG$4:$AG$84,0),0,COUNTIF(Dictionary!$AG$4:$AG$84,Q$2),1),MATCH(Data_Base_Response[[#This Row],[I]],OFFSET(Dictionary!$AH$3,MATCH(Q$2,Dictionary!$AG$4:$AG$84,0),0,COUNTIF(Dictionary!$AG$4:$AG$84,Q$2),1),1))</f>
        <v xml:space="preserve">Enggan mengambil keputusan   </v>
      </c>
      <c r="AL3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1"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1"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1"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31"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31" s="61" t="str">
        <f ca="1">IFERROR(INDEX(OFFSET(Dictionary!$AC$3,MATCH(COLUMNS($AS$2:AS30),Dictionary!$AC$4:$AC$93,0),1,1,2),1,MATCH(INDEX(Dictionary!$B$3:$C$3,1,MATCH(Form_Responses[[#This Row],[1]],OFFSET(Dictionary!$A$3,MATCH(COLUMNS($AS$2:AS30),Dictionary!$A$4:$A$93,0),1,1,2),0)),Dictionary!$AD$3:$AE$3,0)),"")</f>
        <v>G</v>
      </c>
      <c r="AT31" s="61" t="str">
        <f ca="1">IFERROR(INDEX(OFFSET(Dictionary!$AC$3,MATCH(COLUMNS($AS$2:AT$2),Dictionary!$AC$4:$AC$93,0),1,1,2),1,MATCH(INDEX(Dictionary!$B$3:$C$3,1,MATCH(Form_Responses[[#This Row],[2]],OFFSET(Dictionary!$A$3,MATCH(COLUMNS($AS$2:AT30),Dictionary!$A$4:$A$93,0),1,1,2),0)),Dictionary!$AD$3:$AE$3,0)),"")</f>
        <v>N</v>
      </c>
      <c r="AU31" s="61" t="str">
        <f ca="1">IFERROR(INDEX(OFFSET(Dictionary!$AC$3,MATCH(COLUMNS($AS$2:AU30),Dictionary!$AC$4:$AC$93,0),1,1,2),1,MATCH(INDEX(Dictionary!$B$3:$C$3,1,MATCH(Form_Responses[[#This Row],[3]],OFFSET(Dictionary!$A$3,MATCH(COLUMNS($AS$2:AU30),Dictionary!$A$4:$A$93,0),1,1,2),0)),Dictionary!$AD$3:$AE$3,0)),"")</f>
        <v>A</v>
      </c>
      <c r="AV31" s="61" t="str">
        <f ca="1">IFERROR(INDEX(OFFSET(Dictionary!$AC$3,MATCH(COLUMNS($AS$2:AV30),Dictionary!$AC$4:$AC$93,0),1,1,2),1,MATCH(INDEX(Dictionary!$B$3:$C$3,1,MATCH(Form_Responses[[#This Row],[4]],OFFSET(Dictionary!$A$3,MATCH(COLUMNS($AS$2:AV30),Dictionary!$A$4:$A$93,0),1,1,2),0)),Dictionary!$AD$3:$AE$3,0)),"")</f>
        <v>P</v>
      </c>
      <c r="AW31" s="61" t="str">
        <f ca="1">IFERROR(INDEX(OFFSET(Dictionary!$AC$3,MATCH(COLUMNS($AS$2:AW30),Dictionary!$AC$4:$AC$93,0),1,1,2),1,MATCH(INDEX(Dictionary!$B$3:$C$3,1,MATCH(Form_Responses[[#This Row],[5]],OFFSET(Dictionary!$A$3,MATCH(COLUMNS($AS$2:AW30),Dictionary!$A$4:$A$93,0),1,1,2),0)),Dictionary!$AD$3:$AE$3,0)),"")</f>
        <v>B</v>
      </c>
      <c r="AX31" s="61" t="str">
        <f ca="1">IFERROR(INDEX(OFFSET(Dictionary!$AC$3,MATCH(COLUMNS($AS$2:AX30),Dictionary!$AC$4:$AC$93,0),1,1,2),1,MATCH(INDEX(Dictionary!$B$3:$C$3,1,MATCH(Form_Responses[[#This Row],[6]],OFFSET(Dictionary!$A$3,MATCH(COLUMNS($AS$2:AX30),Dictionary!$A$4:$A$93,0),1,1,2),0)),Dictionary!$AD$3:$AE$3,0)),"")</f>
        <v>B</v>
      </c>
      <c r="AY31" s="61" t="str">
        <f ca="1">IFERROR(INDEX(OFFSET(Dictionary!$AC$3,MATCH(COLUMNS($AS$2:AY30),Dictionary!$AC$4:$AC$93,0),1,1,2),1,MATCH(INDEX(Dictionary!$B$3:$C$3,1,MATCH(Form_Responses[[#This Row],[7]],OFFSET(Dictionary!$A$3,MATCH(COLUMNS($AS$2:AY30),Dictionary!$A$4:$A$93,0),1,1,2),0)),Dictionary!$AD$3:$AE$3,0)),"")</f>
        <v>Z</v>
      </c>
      <c r="AZ31" s="61" t="str">
        <f ca="1">IFERROR(INDEX(OFFSET(Dictionary!$AC$3,MATCH(COLUMNS($AS$2:AZ$2),Dictionary!$AC$4:$AC$93,0),1,1,2),1,MATCH(INDEX(Dictionary!$B$3:$C$3,1,MATCH(Form_Responses[[#This Row],[8]],OFFSET(Dictionary!$A$3,MATCH(COLUMNS($AS$2:AZ30),Dictionary!$A$4:$A$93,0),1,1,2),0)),Dictionary!$AD$3:$AE$3,0)),"")</f>
        <v>Z</v>
      </c>
      <c r="BA31" s="61" t="str">
        <f ca="1">IFERROR(INDEX(OFFSET(Dictionary!$AC$3,MATCH(COLUMNS($AS$2:BA30),Dictionary!$AC$4:$AC$93,0),1,1,2),1,MATCH(INDEX(Dictionary!$B$3:$C$3,1,MATCH(Form_Responses[[#This Row],[9]],OFFSET(Dictionary!$A$3,MATCH(COLUMNS($AS$2:BA30),Dictionary!$A$4:$A$93,0),1,1,2),0)),Dictionary!$AD$3:$AE$3,0)),"")</f>
        <v>K</v>
      </c>
      <c r="BB31" s="61" t="str">
        <f ca="1">IFERROR(INDEX(OFFSET(Dictionary!$AC$3,MATCH(COLUMNS($AS$2:BB30),Dictionary!$AC$4:$AC$93,0),1,1,2),1,MATCH(INDEX(Dictionary!$B$3:$C$3,1,MATCH(Form_Responses[[#This Row],[10]],OFFSET(Dictionary!$A$3,MATCH(COLUMNS($AS$2:BB30),Dictionary!$A$4:$A$93,0),1,1,2),0)),Dictionary!$AD$3:$AE$3,0)),"")</f>
        <v>W</v>
      </c>
      <c r="BC31" s="61" t="str">
        <f ca="1">IFERROR(INDEX(OFFSET(Dictionary!$AC$3,MATCH(COLUMNS($AS$2:BC30),Dictionary!$AC$4:$AC$93,0),1,1,2),1,MATCH(INDEX(Dictionary!$B$3:$C$3,1,MATCH(Form_Responses[[#This Row],[11]],OFFSET(Dictionary!$A$3,MATCH(COLUMNS($AS$2:BC30),Dictionary!$A$4:$A$93,0),1,1,2),0)),Dictionary!$AD$3:$AE$3,0)),"")</f>
        <v>C</v>
      </c>
      <c r="BD31" s="61" t="str">
        <f ca="1">IFERROR(INDEX(OFFSET(Dictionary!$AC$3,MATCH(COLUMNS($AS$2:BD30),Dictionary!$AC$4:$AC$93,0),1,1,2),1,MATCH(INDEX(Dictionary!$B$3:$C$3,1,MATCH(Form_Responses[[#This Row],[12]],OFFSET(Dictionary!$A$3,MATCH(COLUMNS($AS$2:BD30),Dictionary!$A$4:$A$93,0),1,1,2),0)),Dictionary!$AD$3:$AE$3,0)),"")</f>
        <v>E</v>
      </c>
      <c r="BE31" s="61" t="str">
        <f ca="1">IFERROR(INDEX(OFFSET(Dictionary!$AC$3,MATCH(COLUMNS($AS$2:BE30),Dictionary!$AC$4:$AC$93,0),1,1,2),1,MATCH(INDEX(Dictionary!$B$3:$C$3,1,MATCH(Form_Responses[[#This Row],[13]],OFFSET(Dictionary!$A$3,MATCH(COLUMNS($AS$2:BE30),Dictionary!$A$4:$A$93,0),1,1,2),0)),Dictionary!$AD$3:$AE$3,0)),"")</f>
        <v>N</v>
      </c>
      <c r="BF31" s="61" t="str">
        <f ca="1">IFERROR(INDEX(OFFSET(Dictionary!$AC$3,MATCH(COLUMNS($AS$2:BF30),Dictionary!$AC$4:$AC$93,0),1,1,2),1,MATCH(INDEX(Dictionary!$B$3:$C$3,1,MATCH(Form_Responses[[#This Row],[14]],OFFSET(Dictionary!$A$3,MATCH(COLUMNS($AS$2:BF30),Dictionary!$A$4:$A$93,0),1,1,2),0)),Dictionary!$AD$3:$AE$3,0)),"")</f>
        <v>A</v>
      </c>
      <c r="BG31" s="61" t="str">
        <f ca="1">IFERROR(INDEX(OFFSET(Dictionary!$AC$3,MATCH(COLUMNS($AS$2:BG30),Dictionary!$AC$4:$AC$93,0),1,1,2),1,MATCH(INDEX(Dictionary!$B$3:$C$3,1,MATCH(Form_Responses[[#This Row],[15]],OFFSET(Dictionary!$A$3,MATCH(COLUMNS($AS$2:BG30),Dictionary!$A$4:$A$93,0),1,1,2),0)),Dictionary!$AD$3:$AE$3,0)),"")</f>
        <v>B</v>
      </c>
      <c r="BH31" s="61" t="str">
        <f ca="1">IFERROR(INDEX(OFFSET(Dictionary!$AC$3,MATCH(COLUMNS($AS$2:BH30),Dictionary!$AC$4:$AC$93,0),1,1,2),1,MATCH(INDEX(Dictionary!$B$3:$C$3,1,MATCH(Form_Responses[[#This Row],[16]],OFFSET(Dictionary!$A$3,MATCH(COLUMNS($AS$2:BH30),Dictionary!$A$4:$A$93,0),1,1,2),0)),Dictionary!$AD$3:$AE$3,0)),"")</f>
        <v>O</v>
      </c>
      <c r="BI31" s="61" t="str">
        <f ca="1">IFERROR(INDEX(OFFSET(Dictionary!$AC$3,MATCH(COLUMNS($AS$2:BI30),Dictionary!$AC$4:$AC$93,0),1,1,2),1,MATCH(INDEX(Dictionary!$B$3:$C$3,1,MATCH(Form_Responses[[#This Row],[17]],OFFSET(Dictionary!$A$3,MATCH(COLUMNS($AS$2:BI30),Dictionary!$A$4:$A$93,0),1,1,2),0)),Dictionary!$AD$3:$AE$3,0)),"")</f>
        <v>Z</v>
      </c>
      <c r="BJ31" s="61" t="str">
        <f ca="1">IFERROR(INDEX(OFFSET(Dictionary!$AC$3,MATCH(COLUMNS($AS$2:BJ30),Dictionary!$AC$4:$AC$93,0),1,1,2),1,MATCH(INDEX(Dictionary!$B$3:$C$3,1,MATCH(Form_Responses[[#This Row],[18]],OFFSET(Dictionary!$A$3,MATCH(COLUMNS($AS$2:BJ30),Dictionary!$A$4:$A$93,0),1,1,2),0)),Dictionary!$AD$3:$AE$3,0)),"")</f>
        <v>O</v>
      </c>
      <c r="BK31" s="61" t="str">
        <f ca="1">IFERROR(INDEX(OFFSET(Dictionary!$AC$3,MATCH(COLUMNS($AS$2:BK30),Dictionary!$AC$4:$AC$93,0),1,1,2),1,MATCH(INDEX(Dictionary!$B$3:$C$3,1,MATCH(Form_Responses[[#This Row],[19]],OFFSET(Dictionary!$A$3,MATCH(COLUMNS($AS$2:BK30),Dictionary!$A$4:$A$93,0),1,1,2),0)),Dictionary!$AD$3:$AE$3,0)),"")</f>
        <v>Z</v>
      </c>
      <c r="BL31" s="61" t="str">
        <f ca="1">IFERROR(INDEX(OFFSET(Dictionary!$AC$3,MATCH(COLUMNS($AS$2:BL30),Dictionary!$AC$4:$AC$93,0),1,1,2),1,MATCH(INDEX(Dictionary!$B$3:$C$3,1,MATCH(Form_Responses[[#This Row],[20]],OFFSET(Dictionary!$A$3,MATCH(COLUMNS($AS$2:BL30),Dictionary!$A$4:$A$93,0),1,1,2),0)),Dictionary!$AD$3:$AE$3,0)),"")</f>
        <v>W</v>
      </c>
      <c r="BM31" s="61" t="str">
        <f ca="1">IFERROR(INDEX(OFFSET(Dictionary!$AC$3,MATCH(COLUMNS($AS$2:BM30),Dictionary!$AC$4:$AC$93,0),1,1,2),1,MATCH(INDEX(Dictionary!$B$3:$C$3,1,MATCH(Form_Responses[[#This Row],[21]],OFFSET(Dictionary!$A$3,MATCH(COLUMNS($AS$2:BM30),Dictionary!$A$4:$A$93,0),1,1,2),0)),Dictionary!$AD$3:$AE$3,0)),"")</f>
        <v>D</v>
      </c>
      <c r="BN31" s="61" t="str">
        <f ca="1">IFERROR(INDEX(OFFSET(Dictionary!$AC$3,MATCH(COLUMNS($AS$2:BN30),Dictionary!$AC$4:$AC$93,0),1,1,2),1,MATCH(INDEX(Dictionary!$B$3:$C$3,1,MATCH(Form_Responses[[#This Row],[22]],OFFSET(Dictionary!$A$3,MATCH(COLUMNS($AS$2:BN30),Dictionary!$A$4:$A$93,0),1,1,2),0)),Dictionary!$AD$3:$AE$3,0)),"")</f>
        <v>C</v>
      </c>
      <c r="BO31" s="61" t="str">
        <f ca="1">IFERROR(INDEX(OFFSET(Dictionary!$AC$3,MATCH(COLUMNS($AS$2:BO30),Dictionary!$AC$4:$AC$93,0),1,1,2),1,MATCH(INDEX(Dictionary!$B$3:$C$3,1,MATCH(Form_Responses[[#This Row],[23]],OFFSET(Dictionary!$A$3,MATCH(COLUMNS($AS$2:BO30),Dictionary!$A$4:$A$93,0),1,1,2),0)),Dictionary!$AD$3:$AE$3,0)),"")</f>
        <v>E</v>
      </c>
      <c r="BP31" s="61" t="str">
        <f ca="1">IFERROR(INDEX(OFFSET(Dictionary!$AC$3,MATCH(COLUMNS($AS$2:BP30),Dictionary!$AC$4:$AC$93,0),1,1,2),1,MATCH(INDEX(Dictionary!$B$3:$C$3,1,MATCH(Form_Responses[[#This Row],[24]],OFFSET(Dictionary!$A$3,MATCH(COLUMNS($AS$2:BP30),Dictionary!$A$4:$A$93,0),1,1,2),0)),Dictionary!$AD$3:$AE$3,0)),"")</f>
        <v>X</v>
      </c>
      <c r="BQ31" s="61" t="str">
        <f ca="1">IFERROR(INDEX(OFFSET(Dictionary!$AC$3,MATCH(COLUMNS($AS$2:BQ30),Dictionary!$AC$4:$AC$93,0),1,1,2),1,MATCH(INDEX(Dictionary!$B$3:$C$3,1,MATCH(Form_Responses[[#This Row],[25]],OFFSET(Dictionary!$A$3,MATCH(COLUMNS($AS$2:BQ30),Dictionary!$A$4:$A$93,0),1,1,2),0)),Dictionary!$AD$3:$AE$3,0)),"")</f>
        <v>A</v>
      </c>
      <c r="BR31" s="61" t="str">
        <f ca="1">IFERROR(INDEX(OFFSET(Dictionary!$AC$3,MATCH(COLUMNS($AS$2:BR30),Dictionary!$AC$4:$AC$93,0),1,1,2),1,MATCH(INDEX(Dictionary!$B$3:$C$3,1,MATCH(Form_Responses[[#This Row],[26]],OFFSET(Dictionary!$A$3,MATCH(COLUMNS($AS$2:BR30),Dictionary!$A$4:$A$93,0),1,1,2),0)),Dictionary!$AD$3:$AE$3,0)),"")</f>
        <v>P</v>
      </c>
      <c r="BS31" s="61" t="str">
        <f ca="1">IFERROR(INDEX(OFFSET(Dictionary!$AC$3,MATCH(COLUMNS($AS$2:BS30),Dictionary!$AC$4:$AC$93,0),1,1,2),1,MATCH(INDEX(Dictionary!$B$3:$C$3,1,MATCH(Form_Responses[[#This Row],[27]],OFFSET(Dictionary!$A$3,MATCH(COLUMNS($AS$2:BS30),Dictionary!$A$4:$A$93,0),1,1,2),0)),Dictionary!$AD$3:$AE$3,0)),"")</f>
        <v>Z</v>
      </c>
      <c r="BT31" s="61" t="str">
        <f ca="1">IFERROR(INDEX(OFFSET(Dictionary!$AC$3,MATCH(COLUMNS($AS$2:BT30),Dictionary!$AC$4:$AC$93,0),1,1,2),1,MATCH(INDEX(Dictionary!$B$3:$C$3,1,MATCH(Form_Responses[[#This Row],[28]],OFFSET(Dictionary!$A$3,MATCH(COLUMNS($AS$2:BT30),Dictionary!$A$4:$A$93,0),1,1,2),0)),Dictionary!$AD$3:$AE$3,0)),"")</f>
        <v>B</v>
      </c>
      <c r="BU31" s="61" t="str">
        <f ca="1">IFERROR(INDEX(OFFSET(Dictionary!$AC$3,MATCH(COLUMNS($AS$2:BU30),Dictionary!$AC$4:$AC$93,0),1,1,2),1,MATCH(INDEX(Dictionary!$B$3:$C$3,1,MATCH(Form_Responses[[#This Row],[29]],OFFSET(Dictionary!$A$3,MATCH(COLUMNS($AS$2:BU30),Dictionary!$A$4:$A$93,0),1,1,2),0)),Dictionary!$AD$3:$AE$3,0)),"")</f>
        <v>O</v>
      </c>
      <c r="BV31" s="61" t="str">
        <f ca="1">IFERROR(INDEX(OFFSET(Dictionary!$AC$3,MATCH(COLUMNS($AS$2:BV30),Dictionary!$AC$4:$AC$93,0),1,1,2),1,MATCH(INDEX(Dictionary!$B$3:$C$3,1,MATCH(Form_Responses[[#This Row],[30]],OFFSET(Dictionary!$A$3,MATCH(COLUMNS($AS$2:BV30),Dictionary!$A$4:$A$93,0),1,1,2),0)),Dictionary!$AD$3:$AE$3,0)),"")</f>
        <v>W</v>
      </c>
      <c r="BW31" s="61" t="str">
        <f ca="1">IFERROR(INDEX(OFFSET(Dictionary!$AC$3,MATCH(COLUMNS($AS$2:BW30),Dictionary!$AC$4:$AC$93,0),1,1,2),1,MATCH(INDEX(Dictionary!$B$3:$C$3,1,MATCH(Form_Responses[[#This Row],[31]],OFFSET(Dictionary!$A$3,MATCH(COLUMNS($AS$2:BW30),Dictionary!$A$4:$A$93,0),1,1,2),0)),Dictionary!$AD$3:$AE$3,0)),"")</f>
        <v>R</v>
      </c>
      <c r="BX31" s="61" t="str">
        <f ca="1">IFERROR(INDEX(OFFSET(Dictionary!$AC$3,MATCH(COLUMNS($AS$2:BX30),Dictionary!$AC$4:$AC$93,0),1,1,2),1,MATCH(INDEX(Dictionary!$B$3:$C$3,1,MATCH(Form_Responses[[#This Row],[32]],OFFSET(Dictionary!$A$3,MATCH(COLUMNS($AS$2:BX30),Dictionary!$A$4:$A$93,0),1,1,2),0)),Dictionary!$AD$3:$AE$3,0)),"")</f>
        <v>D</v>
      </c>
      <c r="BY31" s="61" t="str">
        <f ca="1">IFERROR(INDEX(OFFSET(Dictionary!$AC$3,MATCH(COLUMNS($AS$2:BY30),Dictionary!$AC$4:$AC$93,0),1,1,2),1,MATCH(INDEX(Dictionary!$B$3:$C$3,1,MATCH(Form_Responses[[#This Row],[33]],OFFSET(Dictionary!$A$3,MATCH(COLUMNS($AS$2:BY30),Dictionary!$A$4:$A$93,0),1,1,2),0)),Dictionary!$AD$3:$AE$3,0)),"")</f>
        <v>C</v>
      </c>
      <c r="BZ31" s="61" t="str">
        <f ca="1">IFERROR(INDEX(OFFSET(Dictionary!$AC$3,MATCH(COLUMNS($AS$2:BZ30),Dictionary!$AC$4:$AC$93,0),1,1,2),1,MATCH(INDEX(Dictionary!$B$3:$C$3,1,MATCH(Form_Responses[[#This Row],[34]],OFFSET(Dictionary!$A$3,MATCH(COLUMNS($AS$2:BZ30),Dictionary!$A$4:$A$93,0),1,1,2),0)),Dictionary!$AD$3:$AE$3,0)),"")</f>
        <v>T</v>
      </c>
      <c r="CA31" s="61" t="str">
        <f ca="1">IFERROR(INDEX(OFFSET(Dictionary!$AC$3,MATCH(COLUMNS($AS$2:CA30),Dictionary!$AC$4:$AC$93,0),1,1,2),1,MATCH(INDEX(Dictionary!$B$3:$C$3,1,MATCH(Form_Responses[[#This Row],[35]],OFFSET(Dictionary!$A$3,MATCH(COLUMNS($AS$2:CA30),Dictionary!$A$4:$A$93,0),1,1,2),0)),Dictionary!$AD$3:$AE$3,0)),"")</f>
        <v>B</v>
      </c>
      <c r="CB31" s="61" t="str">
        <f ca="1">IFERROR(INDEX(OFFSET(Dictionary!$AC$3,MATCH(COLUMNS($AS$2:CB30),Dictionary!$AC$4:$AC$93,0),1,1,2),1,MATCH(INDEX(Dictionary!$B$3:$C$3,1,MATCH(Form_Responses[[#This Row],[36]],OFFSET(Dictionary!$A$3,MATCH(COLUMNS($AS$2:CB30),Dictionary!$A$4:$A$93,0),1,1,2),0)),Dictionary!$AD$3:$AE$3,0)),"")</f>
        <v>A</v>
      </c>
      <c r="CC31" s="61" t="str">
        <f ca="1">IFERROR(INDEX(OFFSET(Dictionary!$AC$3,MATCH(COLUMNS($AS$2:CC30),Dictionary!$AC$4:$AC$93,0),1,1,2),1,MATCH(INDEX(Dictionary!$B$3:$C$3,1,MATCH(Form_Responses[[#This Row],[37]],OFFSET(Dictionary!$A$3,MATCH(COLUMNS($AS$2:CC30),Dictionary!$A$4:$A$93,0),1,1,2),0)),Dictionary!$AD$3:$AE$3,0)),"")</f>
        <v>P</v>
      </c>
      <c r="CD31" s="61" t="str">
        <f ca="1">IFERROR(INDEX(OFFSET(Dictionary!$AC$3,MATCH(COLUMNS($AS$2:CD30),Dictionary!$AC$4:$AC$93,0),1,1,2),1,MATCH(INDEX(Dictionary!$B$3:$C$3,1,MATCH(Form_Responses[[#This Row],[38]],OFFSET(Dictionary!$A$3,MATCH(COLUMNS($AS$2:CD30),Dictionary!$A$4:$A$93,0),1,1,2),0)),Dictionary!$AD$3:$AE$3,0)),"")</f>
        <v>X</v>
      </c>
      <c r="CE31" s="61" t="str">
        <f ca="1">IFERROR(INDEX(OFFSET(Dictionary!$AC$3,MATCH(COLUMNS($AS$2:CE30),Dictionary!$AC$4:$AC$93,0),1,1,2),1,MATCH(INDEX(Dictionary!$B$3:$C$3,1,MATCH(Form_Responses[[#This Row],[39]],OFFSET(Dictionary!$A$3,MATCH(COLUMNS($AS$2:CE30),Dictionary!$A$4:$A$93,0),1,1,2),0)),Dictionary!$AD$3:$AE$3,0)),"")</f>
        <v>B</v>
      </c>
      <c r="CF31" s="61" t="str">
        <f ca="1">IFERROR(INDEX(OFFSET(Dictionary!$AC$3,MATCH(COLUMNS($AS$2:CF30),Dictionary!$AC$4:$AC$93,0),1,1,2),1,MATCH(INDEX(Dictionary!$B$3:$C$3,1,MATCH(Form_Responses[[#This Row],[40]],OFFSET(Dictionary!$A$3,MATCH(COLUMNS($AS$2:CF30),Dictionary!$A$4:$A$93,0),1,1,2),0)),Dictionary!$AD$3:$AE$3,0)),"")</f>
        <v>W</v>
      </c>
      <c r="CG31" s="61" t="str">
        <f ca="1">IFERROR(INDEX(OFFSET(Dictionary!$AC$3,MATCH(COLUMNS($AS$2:CG30),Dictionary!$AC$4:$AC$93,0),1,1,2),1,MATCH(INDEX(Dictionary!$B$3:$C$3,1,MATCH(Form_Responses[[#This Row],[41]],OFFSET(Dictionary!$A$3,MATCH(COLUMNS($AS$2:CG30),Dictionary!$A$4:$A$93,0),1,1,2),0)),Dictionary!$AD$3:$AE$3,0)),"")</f>
        <v>G</v>
      </c>
      <c r="CH31" s="61" t="str">
        <f ca="1">IFERROR(INDEX(OFFSET(Dictionary!$AC$3,MATCH(COLUMNS($AS$2:CH30),Dictionary!$AC$4:$AC$93,0),1,1,2),1,MATCH(INDEX(Dictionary!$B$3:$C$3,1,MATCH(Form_Responses[[#This Row],[42]],OFFSET(Dictionary!$A$3,MATCH(COLUMNS($AS$2:CH30),Dictionary!$A$4:$A$93,0),1,1,2),0)),Dictionary!$AD$3:$AE$3,0)),"")</f>
        <v>R</v>
      </c>
      <c r="CI31" s="61" t="str">
        <f ca="1">IFERROR(INDEX(OFFSET(Dictionary!$AC$3,MATCH(COLUMNS($AS$2:CI30),Dictionary!$AC$4:$AC$93,0),1,1,2),1,MATCH(INDEX(Dictionary!$B$3:$C$3,1,MATCH(Form_Responses[[#This Row],[43]],OFFSET(Dictionary!$A$3,MATCH(COLUMNS($AS$2:CI30),Dictionary!$A$4:$A$93,0),1,1,2),0)),Dictionary!$AD$3:$AE$3,0)),"")</f>
        <v>I</v>
      </c>
      <c r="CJ31" s="61" t="str">
        <f ca="1">IFERROR(INDEX(OFFSET(Dictionary!$AC$3,MATCH(COLUMNS($AS$2:CJ30),Dictionary!$AC$4:$AC$93,0),1,1,2),1,MATCH(INDEX(Dictionary!$B$3:$C$3,1,MATCH(Form_Responses[[#This Row],[44]],OFFSET(Dictionary!$A$3,MATCH(COLUMNS($AS$2:CJ30),Dictionary!$A$4:$A$93,0),1,1,2),0)),Dictionary!$AD$3:$AE$3,0)),"")</f>
        <v>C</v>
      </c>
      <c r="CK31" s="61" t="str">
        <f ca="1">IFERROR(INDEX(OFFSET(Dictionary!$AC$3,MATCH(COLUMNS($AS$2:CK30),Dictionary!$AC$4:$AC$93,0),1,1,2),1,MATCH(INDEX(Dictionary!$B$3:$C$3,1,MATCH(Form_Responses[[#This Row],[45]],OFFSET(Dictionary!$A$3,MATCH(COLUMNS($AS$2:CK30),Dictionary!$A$4:$A$93,0),1,1,2),0)),Dictionary!$AD$3:$AE$3,0)),"")</f>
        <v>V</v>
      </c>
      <c r="CL31" s="61" t="str">
        <f ca="1">IFERROR(INDEX(OFFSET(Dictionary!$AC$3,MATCH(COLUMNS($AS$2:CL30),Dictionary!$AC$4:$AC$93,0),1,1,2),1,MATCH(INDEX(Dictionary!$B$3:$C$3,1,MATCH(Form_Responses[[#This Row],[46]],OFFSET(Dictionary!$A$3,MATCH(COLUMNS($AS$2:CL30),Dictionary!$A$4:$A$93,0),1,1,2),0)),Dictionary!$AD$3:$AE$3,0)),"")</f>
        <v>N</v>
      </c>
      <c r="CM31" s="61" t="str">
        <f ca="1">IFERROR(INDEX(OFFSET(Dictionary!$AC$3,MATCH(COLUMNS($AS$2:CM30),Dictionary!$AC$4:$AC$93,0),1,1,2),1,MATCH(INDEX(Dictionary!$B$3:$C$3,1,MATCH(Form_Responses[[#This Row],[47]],OFFSET(Dictionary!$A$3,MATCH(COLUMNS($AS$2:CM30),Dictionary!$A$4:$A$93,0),1,1,2),0)),Dictionary!$AD$3:$AE$3,0)),"")</f>
        <v>Z</v>
      </c>
      <c r="CN31" s="61" t="str">
        <f ca="1">IFERROR(INDEX(OFFSET(Dictionary!$AC$3,MATCH(COLUMNS($AS$2:CN30),Dictionary!$AC$4:$AC$93,0),1,1,2),1,MATCH(INDEX(Dictionary!$B$3:$C$3,1,MATCH(Form_Responses[[#This Row],[48]],OFFSET(Dictionary!$A$3,MATCH(COLUMNS($AS$2:CN30),Dictionary!$A$4:$A$93,0),1,1,2),0)),Dictionary!$AD$3:$AE$3,0)),"")</f>
        <v>P</v>
      </c>
      <c r="CO31" s="61" t="str">
        <f ca="1">IFERROR(INDEX(OFFSET(Dictionary!$AC$3,MATCH(COLUMNS($AS$2:CO30),Dictionary!$AC$4:$AC$93,0),1,1,2),1,MATCH(INDEX(Dictionary!$B$3:$C$3,1,MATCH(Form_Responses[[#This Row],[49]],OFFSET(Dictionary!$A$3,MATCH(COLUMNS($AS$2:CO30),Dictionary!$A$4:$A$93,0),1,1,2),0)),Dictionary!$AD$3:$AE$3,0)),"")</f>
        <v>F</v>
      </c>
      <c r="CP31" s="61" t="str">
        <f ca="1">IFERROR(INDEX(OFFSET(Dictionary!$AC$3,MATCH(COLUMNS($AS$2:CP30),Dictionary!$AC$4:$AC$93,0),1,1,2),1,MATCH(INDEX(Dictionary!$B$3:$C$3,1,MATCH(Form_Responses[[#This Row],[50]],OFFSET(Dictionary!$A$3,MATCH(COLUMNS($AS$2:CP30),Dictionary!$A$4:$A$93,0),1,1,2),0)),Dictionary!$AD$3:$AE$3,0)),"")</f>
        <v>B</v>
      </c>
      <c r="CQ31" s="61" t="str">
        <f ca="1">IFERROR(INDEX(OFFSET(Dictionary!$AC$3,MATCH(COLUMNS($AS$2:CQ30),Dictionary!$AC$4:$AC$93,0),1,1,2),1,MATCH(INDEX(Dictionary!$B$3:$C$3,1,MATCH(Form_Responses[[#This Row],[51]],OFFSET(Dictionary!$A$3,MATCH(COLUMNS($AS$2:CQ30),Dictionary!$A$4:$A$93,0),1,1,2),0)),Dictionary!$AD$3:$AE$3,0)),"")</f>
        <v>V</v>
      </c>
      <c r="CR31" s="61" t="str">
        <f ca="1">IFERROR(INDEX(OFFSET(Dictionary!$AC$3,MATCH(COLUMNS($AS$2:CR30),Dictionary!$AC$4:$AC$93,0),1,1,2),1,MATCH(INDEX(Dictionary!$B$3:$C$3,1,MATCH(Form_Responses[[#This Row],[52]],OFFSET(Dictionary!$A$3,MATCH(COLUMNS($AS$2:CR30),Dictionary!$A$4:$A$93,0),1,1,2),0)),Dictionary!$AD$3:$AE$3,0)),"")</f>
        <v>S</v>
      </c>
      <c r="CS31" s="61" t="str">
        <f ca="1">IFERROR(INDEX(OFFSET(Dictionary!$AC$3,MATCH(COLUMNS($AS$2:CS30),Dictionary!$AC$4:$AC$93,0),1,1,2),1,MATCH(INDEX(Dictionary!$B$3:$C$3,1,MATCH(Form_Responses[[#This Row],[53]],OFFSET(Dictionary!$A$3,MATCH(COLUMNS($AS$2:CS30),Dictionary!$A$4:$A$93,0),1,1,2),0)),Dictionary!$AD$3:$AE$3,0)),"")</f>
        <v>I</v>
      </c>
      <c r="CT31" s="61" t="str">
        <f ca="1">IFERROR(INDEX(OFFSET(Dictionary!$AC$3,MATCH(COLUMNS($AS$2:CT30),Dictionary!$AC$4:$AC$93,0),1,1,2),1,MATCH(INDEX(Dictionary!$B$3:$C$3,1,MATCH(Form_Responses[[#This Row],[54]],OFFSET(Dictionary!$A$3,MATCH(COLUMNS($AS$2:CT30),Dictionary!$A$4:$A$93,0),1,1,2),0)),Dictionary!$AD$3:$AE$3,0)),"")</f>
        <v>D</v>
      </c>
      <c r="CU31" s="61" t="str">
        <f ca="1">IFERROR(INDEX(OFFSET(Dictionary!$AC$3,MATCH(COLUMNS($AS$2:CU30),Dictionary!$AC$4:$AC$93,0),1,1,2),1,MATCH(INDEX(Dictionary!$B$3:$C$3,1,MATCH(Form_Responses[[#This Row],[55]],OFFSET(Dictionary!$A$3,MATCH(COLUMNS($AS$2:CU30),Dictionary!$A$4:$A$93,0),1,1,2),0)),Dictionary!$AD$3:$AE$3,0)),"")</f>
        <v>V</v>
      </c>
      <c r="CV31" s="61" t="str">
        <f ca="1">IFERROR(INDEX(OFFSET(Dictionary!$AC$3,MATCH(COLUMNS($AS$2:CV30),Dictionary!$AC$4:$AC$93,0),1,1,2),1,MATCH(INDEX(Dictionary!$B$3:$C$3,1,MATCH(Form_Responses[[#This Row],[56]],OFFSET(Dictionary!$A$3,MATCH(COLUMNS($AS$2:CV30),Dictionary!$A$4:$A$93,0),1,1,2),0)),Dictionary!$AD$3:$AE$3,0)),"")</f>
        <v>S</v>
      </c>
      <c r="CW31" s="61" t="str">
        <f ca="1">IFERROR(INDEX(OFFSET(Dictionary!$AC$3,MATCH(COLUMNS($AS$2:CW30),Dictionary!$AC$4:$AC$93,0),1,1,2),1,MATCH(INDEX(Dictionary!$B$3:$C$3,1,MATCH(Form_Responses[[#This Row],[57]],OFFSET(Dictionary!$A$3,MATCH(COLUMNS($AS$2:CW30),Dictionary!$A$4:$A$93,0),1,1,2),0)),Dictionary!$AD$3:$AE$3,0)),"")</f>
        <v>Z</v>
      </c>
      <c r="CX31" s="61" t="str">
        <f ca="1">IFERROR(INDEX(OFFSET(Dictionary!$AC$3,MATCH(COLUMNS($AS$2:CX30),Dictionary!$AC$4:$AC$93,0),1,1,2),1,MATCH(INDEX(Dictionary!$B$3:$C$3,1,MATCH(Form_Responses[[#This Row],[58]],OFFSET(Dictionary!$A$3,MATCH(COLUMNS($AS$2:CX30),Dictionary!$A$4:$A$93,0),1,1,2),0)),Dictionary!$AD$3:$AE$3,0)),"")</f>
        <v>K</v>
      </c>
      <c r="CY31" s="61" t="str">
        <f ca="1">IFERROR(INDEX(OFFSET(Dictionary!$AC$3,MATCH(COLUMNS($AS$2:CY30),Dictionary!$AC$4:$AC$93,0),1,1,2),1,MATCH(INDEX(Dictionary!$B$3:$C$3,1,MATCH(Form_Responses[[#This Row],[59]],OFFSET(Dictionary!$A$3,MATCH(COLUMNS($AS$2:CY30),Dictionary!$A$4:$A$93,0),1,1,2),0)),Dictionary!$AD$3:$AE$3,0)),"")</f>
        <v>F</v>
      </c>
      <c r="CZ31" s="61" t="str">
        <f ca="1">IFERROR(INDEX(OFFSET(Dictionary!$AC$3,MATCH(COLUMNS($AS$2:CZ30),Dictionary!$AC$4:$AC$93,0),1,1,2),1,MATCH(INDEX(Dictionary!$B$3:$C$3,1,MATCH(Form_Responses[[#This Row],[60]],OFFSET(Dictionary!$A$3,MATCH(COLUMNS($AS$2:CZ30),Dictionary!$A$4:$A$93,0),1,1,2),0)),Dictionary!$AD$3:$AE$3,0)),"")</f>
        <v>X</v>
      </c>
      <c r="DA31" s="61" t="str">
        <f ca="1">IFERROR(INDEX(OFFSET(Dictionary!$AC$3,MATCH(COLUMNS($AS$2:DA30),Dictionary!$AC$4:$AC$93,0),1,1,2),1,MATCH(INDEX(Dictionary!$B$3:$C$3,1,MATCH(Form_Responses[[#This Row],[61]],OFFSET(Dictionary!$A$3,MATCH(COLUMNS($AS$2:DA30),Dictionary!$A$4:$A$93,0),1,1,2),0)),Dictionary!$AD$3:$AE$3,0)),"")</f>
        <v>T</v>
      </c>
      <c r="DB31" s="61" t="str">
        <f ca="1">IFERROR(INDEX(OFFSET(Dictionary!$AC$3,MATCH(COLUMNS($AS$2:DB30),Dictionary!$AC$4:$AC$93,0),1,1,2),1,MATCH(INDEX(Dictionary!$B$3:$C$3,1,MATCH(Form_Responses[[#This Row],[62]],OFFSET(Dictionary!$A$3,MATCH(COLUMNS($AS$2:DB30),Dictionary!$A$4:$A$93,0),1,1,2),0)),Dictionary!$AD$3:$AE$3,0)),"")</f>
        <v>L</v>
      </c>
      <c r="DC31" s="61" t="str">
        <f ca="1">IFERROR(INDEX(OFFSET(Dictionary!$AC$3,MATCH(COLUMNS($AS$2:DC30),Dictionary!$AC$4:$AC$93,0),1,1,2),1,MATCH(INDEX(Dictionary!$B$3:$C$3,1,MATCH(Form_Responses[[#This Row],[63]],OFFSET(Dictionary!$A$3,MATCH(COLUMNS($AS$2:DC30),Dictionary!$A$4:$A$93,0),1,1,2),0)),Dictionary!$AD$3:$AE$3,0)),"")</f>
        <v>S</v>
      </c>
      <c r="DD31" s="61" t="str">
        <f ca="1">IFERROR(INDEX(OFFSET(Dictionary!$AC$3,MATCH(COLUMNS($AS$2:DD30),Dictionary!$AC$4:$AC$93,0),1,1,2),1,MATCH(INDEX(Dictionary!$B$3:$C$3,1,MATCH(Form_Responses[[#This Row],[64]],OFFSET(Dictionary!$A$3,MATCH(COLUMNS($AS$2:DD30),Dictionary!$A$4:$A$93,0),1,1,2),0)),Dictionary!$AD$3:$AE$3,0)),"")</f>
        <v>T</v>
      </c>
      <c r="DE31" s="61" t="str">
        <f ca="1">IFERROR(INDEX(OFFSET(Dictionary!$AC$3,MATCH(COLUMNS($AS$2:DE30),Dictionary!$AC$4:$AC$93,0),1,1,2),1,MATCH(INDEX(Dictionary!$B$3:$C$3,1,MATCH(Form_Responses[[#This Row],[65]],OFFSET(Dictionary!$A$3,MATCH(COLUMNS($AS$2:DE30),Dictionary!$A$4:$A$93,0),1,1,2),0)),Dictionary!$AD$3:$AE$3,0)),"")</f>
        <v>D</v>
      </c>
      <c r="DF31" s="61" t="str">
        <f ca="1">IFERROR(INDEX(OFFSET(Dictionary!$AC$3,MATCH(COLUMNS($AS$2:DF30),Dictionary!$AC$4:$AC$93,0),1,1,2),1,MATCH(INDEX(Dictionary!$B$3:$C$3,1,MATCH(Form_Responses[[#This Row],[66]],OFFSET(Dictionary!$A$3,MATCH(COLUMNS($AS$2:DF30),Dictionary!$A$4:$A$93,0),1,1,2),0)),Dictionary!$AD$3:$AE$3,0)),"")</f>
        <v>S</v>
      </c>
      <c r="DG31" s="61" t="str">
        <f ca="1">IFERROR(INDEX(OFFSET(Dictionary!$AC$3,MATCH(COLUMNS($AS$2:DG30),Dictionary!$AC$4:$AC$93,0),1,1,2),1,MATCH(INDEX(Dictionary!$B$3:$C$3,1,MATCH(Form_Responses[[#This Row],[67]],OFFSET(Dictionary!$A$3,MATCH(COLUMNS($AS$2:DG30),Dictionary!$A$4:$A$93,0),1,1,2),0)),Dictionary!$AD$3:$AE$3,0)),"")</f>
        <v>R</v>
      </c>
      <c r="DH31" s="61" t="str">
        <f ca="1">IFERROR(INDEX(OFFSET(Dictionary!$AC$3,MATCH(COLUMNS($AS$2:DH30),Dictionary!$AC$4:$AC$93,0),1,1,2),1,MATCH(INDEX(Dictionary!$B$3:$C$3,1,MATCH(Form_Responses[[#This Row],[68]],OFFSET(Dictionary!$A$3,MATCH(COLUMNS($AS$2:DH30),Dictionary!$A$4:$A$93,0),1,1,2),0)),Dictionary!$AD$3:$AE$3,0)),"")</f>
        <v>N</v>
      </c>
      <c r="DI31" s="61" t="str">
        <f ca="1">IFERROR(INDEX(OFFSET(Dictionary!$AC$3,MATCH(COLUMNS($AS$2:DI30),Dictionary!$AC$4:$AC$93,0),1,1,2),1,MATCH(INDEX(Dictionary!$B$3:$C$3,1,MATCH(Form_Responses[[#This Row],[69]],OFFSET(Dictionary!$A$3,MATCH(COLUMNS($AS$2:DI30),Dictionary!$A$4:$A$93,0),1,1,2),0)),Dictionary!$AD$3:$AE$3,0)),"")</f>
        <v>A</v>
      </c>
      <c r="DJ31" s="61" t="str">
        <f ca="1">IFERROR(INDEX(OFFSET(Dictionary!$AC$3,MATCH(COLUMNS($AS$2:DJ30),Dictionary!$AC$4:$AC$93,0),1,1,2),1,MATCH(INDEX(Dictionary!$B$3:$C$3,1,MATCH(Form_Responses[[#This Row],[70]],OFFSET(Dictionary!$A$3,MATCH(COLUMNS($AS$2:DJ30),Dictionary!$A$4:$A$93,0),1,1,2),0)),Dictionary!$AD$3:$AE$3,0)),"")</f>
        <v>P</v>
      </c>
      <c r="DK31" s="61" t="str">
        <f ca="1">IFERROR(INDEX(OFFSET(Dictionary!$AC$3,MATCH(COLUMNS($AS$2:DK30),Dictionary!$AC$4:$AC$93,0),1,1,2),1,MATCH(INDEX(Dictionary!$B$3:$C$3,1,MATCH(Form_Responses[[#This Row],[71]],OFFSET(Dictionary!$A$3,MATCH(COLUMNS($AS$2:DK30),Dictionary!$A$4:$A$93,0),1,1,2),0)),Dictionary!$AD$3:$AE$3,0)),"")</f>
        <v>G</v>
      </c>
      <c r="DL31" s="61" t="str">
        <f ca="1">IFERROR(INDEX(OFFSET(Dictionary!$AC$3,MATCH(COLUMNS($AS$2:DL30),Dictionary!$AC$4:$AC$93,0),1,1,2),1,MATCH(INDEX(Dictionary!$B$3:$C$3,1,MATCH(Form_Responses[[#This Row],[72]],OFFSET(Dictionary!$A$3,MATCH(COLUMNS($AS$2:DL30),Dictionary!$A$4:$A$93,0),1,1,2),0)),Dictionary!$AD$3:$AE$3,0)),"")</f>
        <v>L</v>
      </c>
      <c r="DM31" s="61" t="str">
        <f ca="1">IFERROR(INDEX(OFFSET(Dictionary!$AC$3,MATCH(COLUMNS($AS$2:DM30),Dictionary!$AC$4:$AC$93,0),1,1,2),1,MATCH(INDEX(Dictionary!$B$3:$C$3,1,MATCH(Form_Responses[[#This Row],[73]],OFFSET(Dictionary!$A$3,MATCH(COLUMNS($AS$2:DM30),Dictionary!$A$4:$A$93,0),1,1,2),0)),Dictionary!$AD$3:$AE$3,0)),"")</f>
        <v>I</v>
      </c>
      <c r="DN31" s="61" t="str">
        <f ca="1">IFERROR(INDEX(OFFSET(Dictionary!$AC$3,MATCH(COLUMNS($AS$2:DN30),Dictionary!$AC$4:$AC$93,0),1,1,2),1,MATCH(INDEX(Dictionary!$B$3:$C$3,1,MATCH(Form_Responses[[#This Row],[74]],OFFSET(Dictionary!$A$3,MATCH(COLUMNS($AS$2:DN30),Dictionary!$A$4:$A$93,0),1,1,2),0)),Dictionary!$AD$3:$AE$3,0)),"")</f>
        <v>T</v>
      </c>
      <c r="DO31" s="61" t="str">
        <f ca="1">IFERROR(INDEX(OFFSET(Dictionary!$AC$3,MATCH(COLUMNS($AS$2:DO30),Dictionary!$AC$4:$AC$93,0),1,1,2),1,MATCH(INDEX(Dictionary!$B$3:$C$3,1,MATCH(Form_Responses[[#This Row],[75]],OFFSET(Dictionary!$A$3,MATCH(COLUMNS($AS$2:DO30),Dictionary!$A$4:$A$93,0),1,1,2),0)),Dictionary!$AD$3:$AE$3,0)),"")</f>
        <v>V</v>
      </c>
      <c r="DP31" s="61" t="str">
        <f ca="1">IFERROR(INDEX(OFFSET(Dictionary!$AC$3,MATCH(COLUMNS($AS$2:DP30),Dictionary!$AC$4:$AC$93,0),1,1,2),1,MATCH(INDEX(Dictionary!$B$3:$C$3,1,MATCH(Form_Responses[[#This Row],[76]],OFFSET(Dictionary!$A$3,MATCH(COLUMNS($AS$2:DP30),Dictionary!$A$4:$A$93,0),1,1,2),0)),Dictionary!$AD$3:$AE$3,0)),"")</f>
        <v>D</v>
      </c>
      <c r="DQ31" s="61" t="str">
        <f ca="1">IFERROR(INDEX(OFFSET(Dictionary!$AC$3,MATCH(COLUMNS($AS$2:DQ30),Dictionary!$AC$4:$AC$93,0),1,1,2),1,MATCH(INDEX(Dictionary!$B$3:$C$3,1,MATCH(Form_Responses[[#This Row],[77]],OFFSET(Dictionary!$A$3,MATCH(COLUMNS($AS$2:DQ30),Dictionary!$A$4:$A$93,0),1,1,2),0)),Dictionary!$AD$3:$AE$3,0)),"")</f>
        <v>C</v>
      </c>
      <c r="DR31" s="61" t="str">
        <f ca="1">IFERROR(INDEX(OFFSET(Dictionary!$AC$3,MATCH(COLUMNS($AS$2:DR30),Dictionary!$AC$4:$AC$93,0),1,1,2),1,MATCH(INDEX(Dictionary!$B$3:$C$3,1,MATCH(Form_Responses[[#This Row],[78]],OFFSET(Dictionary!$A$3,MATCH(COLUMNS($AS$2:DR30),Dictionary!$A$4:$A$93,0),1,1,2),0)),Dictionary!$AD$3:$AE$3,0)),"")</f>
        <v>D</v>
      </c>
      <c r="DS31" s="61" t="str">
        <f ca="1">IFERROR(INDEX(OFFSET(Dictionary!$AC$3,MATCH(COLUMNS($AS$2:DS30),Dictionary!$AC$4:$AC$93,0),1,1,2),1,MATCH(INDEX(Dictionary!$B$3:$C$3,1,MATCH(Form_Responses[[#This Row],[79]],OFFSET(Dictionary!$A$3,MATCH(COLUMNS($AS$2:DS30),Dictionary!$A$4:$A$93,0),1,1,2),0)),Dictionary!$AD$3:$AE$3,0)),"")</f>
        <v>N</v>
      </c>
      <c r="DT31" s="61" t="str">
        <f ca="1">IFERROR(INDEX(OFFSET(Dictionary!$AC$3,MATCH(COLUMNS($AS$2:DT30),Dictionary!$AC$4:$AC$93,0),1,1,2),1,MATCH(INDEX(Dictionary!$B$3:$C$3,1,MATCH(Form_Responses[[#This Row],[80]],OFFSET(Dictionary!$A$3,MATCH(COLUMNS($AS$2:DT30),Dictionary!$A$4:$A$93,0),1,1,2),0)),Dictionary!$AD$3:$AE$3,0)),"")</f>
        <v>W</v>
      </c>
      <c r="DU31" s="61" t="str">
        <f ca="1">IFERROR(INDEX(OFFSET(Dictionary!$AC$3,MATCH(COLUMNS($AS$2:DU30),Dictionary!$AC$4:$AC$93,0),1,1,2),1,MATCH(INDEX(Dictionary!$B$3:$C$3,1,MATCH(Form_Responses[[#This Row],[81]],OFFSET(Dictionary!$A$3,MATCH(COLUMNS($AS$2:DU30),Dictionary!$A$4:$A$93,0),1,1,2),0)),Dictionary!$AD$3:$AE$3,0)),"")</f>
        <v>G</v>
      </c>
      <c r="DV31" s="61" t="str">
        <f ca="1">IFERROR(INDEX(OFFSET(Dictionary!$AC$3,MATCH(COLUMNS($AS$2:DV30),Dictionary!$AC$4:$AC$93,0),1,1,2),1,MATCH(INDEX(Dictionary!$B$3:$C$3,1,MATCH(Form_Responses[[#This Row],[82]],OFFSET(Dictionary!$A$3,MATCH(COLUMNS($AS$2:DV30),Dictionary!$A$4:$A$93,0),1,1,2),0)),Dictionary!$AD$3:$AE$3,0)),"")</f>
        <v>L</v>
      </c>
      <c r="DW31" s="61" t="str">
        <f ca="1">IFERROR(INDEX(OFFSET(Dictionary!$AC$3,MATCH(COLUMNS($AS$2:DW30),Dictionary!$AC$4:$AC$93,0),1,1,2),1,MATCH(INDEX(Dictionary!$B$3:$C$3,1,MATCH(Form_Responses[[#This Row],[83]],OFFSET(Dictionary!$A$3,MATCH(COLUMNS($AS$2:DW30),Dictionary!$A$4:$A$93,0),1,1,2),0)),Dictionary!$AD$3:$AE$3,0)),"")</f>
        <v>T</v>
      </c>
      <c r="DX31" s="61" t="str">
        <f ca="1">IFERROR(INDEX(OFFSET(Dictionary!$AC$3,MATCH(COLUMNS($AS$2:DX30),Dictionary!$AC$4:$AC$93,0),1,1,2),1,MATCH(INDEX(Dictionary!$B$3:$C$3,1,MATCH(Form_Responses[[#This Row],[84]],OFFSET(Dictionary!$A$3,MATCH(COLUMNS($AS$2:DX30),Dictionary!$A$4:$A$93,0),1,1,2),0)),Dictionary!$AD$3:$AE$3,0)),"")</f>
        <v>V</v>
      </c>
      <c r="DY31" s="61" t="str">
        <f ca="1">IFERROR(INDEX(OFFSET(Dictionary!$AC$3,MATCH(COLUMNS($AS$2:DY30),Dictionary!$AC$4:$AC$93,0),1,1,2),1,MATCH(INDEX(Dictionary!$B$3:$C$3,1,MATCH(Form_Responses[[#This Row],[85]],OFFSET(Dictionary!$A$3,MATCH(COLUMNS($AS$2:DY30),Dictionary!$A$4:$A$93,0),1,1,2),0)),Dictionary!$AD$3:$AE$3,0)),"")</f>
        <v>S</v>
      </c>
      <c r="DZ31" s="61" t="str">
        <f ca="1">IFERROR(INDEX(OFFSET(Dictionary!$AC$3,MATCH(COLUMNS($AS$2:DZ30),Dictionary!$AC$4:$AC$93,0),1,1,2),1,MATCH(INDEX(Dictionary!$B$3:$C$3,1,MATCH(Form_Responses[[#This Row],[86]],OFFSET(Dictionary!$A$3,MATCH(COLUMNS($AS$2:DZ30),Dictionary!$A$4:$A$93,0),1,1,2),0)),Dictionary!$AD$3:$AE$3,0)),"")</f>
        <v>R</v>
      </c>
      <c r="EA31" s="61" t="str">
        <f ca="1">IFERROR(INDEX(OFFSET(Dictionary!$AC$3,MATCH(COLUMNS($AS$2:EA30),Dictionary!$AC$4:$AC$93,0),1,1,2),1,MATCH(INDEX(Dictionary!$B$3:$C$3,1,MATCH(Form_Responses[[#This Row],[87]],OFFSET(Dictionary!$A$3,MATCH(COLUMNS($AS$2:EA30),Dictionary!$A$4:$A$93,0),1,1,2),0)),Dictionary!$AD$3:$AE$3,0)),"")</f>
        <v>D</v>
      </c>
      <c r="EB31" s="61" t="str">
        <f ca="1">IFERROR(INDEX(OFFSET(Dictionary!$AC$3,MATCH(COLUMNS($AS$2:EB30),Dictionary!$AC$4:$AC$93,0),1,1,2),1,MATCH(INDEX(Dictionary!$B$3:$C$3,1,MATCH(Form_Responses[[#This Row],[88]],OFFSET(Dictionary!$A$3,MATCH(COLUMNS($AS$2:EB30),Dictionary!$A$4:$A$93,0),1,1,2),0)),Dictionary!$AD$3:$AE$3,0)),"")</f>
        <v>C</v>
      </c>
      <c r="EC31" s="61" t="str">
        <f ca="1">IFERROR(INDEX(OFFSET(Dictionary!$AC$3,MATCH(COLUMNS($AS$2:EC30),Dictionary!$AC$4:$AC$93,0),1,1,2),1,MATCH(INDEX(Dictionary!$B$3:$C$3,1,MATCH(Form_Responses[[#This Row],[89]],OFFSET(Dictionary!$A$3,MATCH(COLUMNS($AS$2:EC30),Dictionary!$A$4:$A$93,0),1,1,2),0)),Dictionary!$AD$3:$AE$3,0)),"")</f>
        <v>C</v>
      </c>
      <c r="ED31" s="61" t="str">
        <f ca="1">IFERROR(INDEX(OFFSET(Dictionary!$AC$3,MATCH(COLUMNS($AS$2:ED30),Dictionary!$AC$4:$AC$93,0),1,1,2),1,MATCH(INDEX(Dictionary!$B$3:$C$3,1,MATCH(Form_Responses[[#This Row],[90]],OFFSET(Dictionary!$A$3,MATCH(COLUMNS($AS$2:ED30),Dictionary!$A$4:$A$93,0),1,1,2),0)),Dictionary!$AD$3:$AE$3,0)),"")</f>
        <v>W</v>
      </c>
    </row>
    <row r="32" spans="1:134" ht="225" x14ac:dyDescent="0.25">
      <c r="A32" s="164">
        <v>30</v>
      </c>
      <c r="B32" s="61" t="s">
        <v>937</v>
      </c>
      <c r="C32" s="61" t="s">
        <v>918</v>
      </c>
      <c r="D32" s="59" t="s">
        <v>793</v>
      </c>
      <c r="E32" s="59" cm="1">
        <f t="array" aca="1" ref="E32" ca="1">COUNTIF(OFFSET($AS$2,MATCH(Data_Base_Response[[#This Row],[Nama]:[Nama]],Data_Base_Response[[Nama]:[Nama]],0),0,1,90),Data_Base_Response[[#Headers],[A]])</f>
        <v>5</v>
      </c>
      <c r="F32" s="59" cm="1">
        <f t="array" aca="1" ref="F32" ca="1">COUNTIF(OFFSET($AS$2,MATCH(Data_Base_Response[[#This Row],[Nama]:[Nama]],Data_Base_Response[[Nama]:[Nama]],0),0,1,90),Data_Base_Response[[#Headers],[N]])</f>
        <v>5</v>
      </c>
      <c r="G32" s="59" cm="1">
        <f t="array" aca="1" ref="G32" ca="1">COUNTIF(OFFSET($AS$2,MATCH(Data_Base_Response[[#This Row],[Nama]:[Nama]],Data_Base_Response[[Nama]:[Nama]],0),0,1,90),Data_Base_Response[[#Headers],[G]])</f>
        <v>3</v>
      </c>
      <c r="H32" s="59" cm="1">
        <f t="array" aca="1" ref="H32" ca="1">COUNTIF(OFFSET($AS$2,MATCH(Data_Base_Response[[#This Row],[Nama]:[Nama]],Data_Base_Response[[Nama]:[Nama]],0),0,1,90),Data_Base_Response[[#Headers],[C]])</f>
        <v>5</v>
      </c>
      <c r="I32" s="59" cm="1">
        <f t="array" aca="1" ref="I32" ca="1">COUNTIF(OFFSET($AS$2,MATCH(Data_Base_Response[[#This Row],[Nama]:[Nama]],Data_Base_Response[[Nama]:[Nama]],0),0,1,90),Data_Base_Response[[#Headers],[D]])</f>
        <v>6</v>
      </c>
      <c r="J32" s="59" cm="1">
        <f t="array" aca="1" ref="J32" ca="1">COUNTIF(OFFSET($AS$2,MATCH(Data_Base_Response[[#This Row],[Nama]:[Nama]],Data_Base_Response[[Nama]:[Nama]],0),0,1,90),Data_Base_Response[[#Headers],[R]])</f>
        <v>1</v>
      </c>
      <c r="K32" s="59" cm="1">
        <f t="array" aca="1" ref="K32" ca="1">COUNTIF(OFFSET($AS$2,MATCH(Data_Base_Response[[#This Row],[Nama]:[Nama]],Data_Base_Response[[Nama]:[Nama]],0),0,1,90),Data_Base_Response[[#Headers],[T]])</f>
        <v>7</v>
      </c>
      <c r="L32" s="59" cm="1">
        <f t="array" aca="1" ref="L32" ca="1">COUNTIF(OFFSET($AS$2,MATCH(Data_Base_Response[[#This Row],[Nama]:[Nama]],Data_Base_Response[[Nama]:[Nama]],0),0,1,90),Data_Base_Response[[#Headers],[V]])</f>
        <v>2</v>
      </c>
      <c r="M32" s="59" cm="1">
        <f t="array" aca="1" ref="M32" ca="1">COUNTIF(OFFSET($AS$2,MATCH(Data_Base_Response[[#This Row],[Nama]:[Nama]],Data_Base_Response[[Nama]:[Nama]],0),0,1,90),Data_Base_Response[[#Headers],[W]])</f>
        <v>6</v>
      </c>
      <c r="N32" s="59" cm="1">
        <f t="array" aca="1" ref="N32" ca="1">COUNTIF(OFFSET($AS$2,MATCH(Data_Base_Response[[#This Row],[Nama]:[Nama]],Data_Base_Response[[Nama]:[Nama]],0),0,1,90),Data_Base_Response[[#Headers],[F]])</f>
        <v>4</v>
      </c>
      <c r="O32" s="59" cm="1">
        <f t="array" aca="1" ref="O32" ca="1">COUNTIF(OFFSET($AS$2,MATCH(Data_Base_Response[[#This Row],[Nama]:[Nama]],Data_Base_Response[[Nama]:[Nama]],0),0,1,90),Data_Base_Response[[#Headers],[L]])</f>
        <v>7</v>
      </c>
      <c r="P32" s="59" cm="1">
        <f t="array" aca="1" ref="P32" ca="1">COUNTIF(OFFSET($AS$2,MATCH(Data_Base_Response[[#This Row],[Nama]:[Nama]],Data_Base_Response[[Nama]:[Nama]],0),0,1,90),Data_Base_Response[[#Headers],[P]])</f>
        <v>6</v>
      </c>
      <c r="Q32" s="59" cm="1">
        <f t="array" aca="1" ref="Q32" ca="1">COUNTIF(OFFSET($AS$2,MATCH(Data_Base_Response[[#This Row],[Nama]:[Nama]],Data_Base_Response[[Nama]:[Nama]],0),0,1,90),Data_Base_Response[[#Headers],[I]])</f>
        <v>8</v>
      </c>
      <c r="R32" s="59" cm="1">
        <f t="array" aca="1" ref="R32" ca="1">COUNTIF(OFFSET($AS$2,MATCH(Data_Base_Response[[#This Row],[Nama]:[Nama]],Data_Base_Response[[Nama]:[Nama]],0),0,1,90),Data_Base_Response[[#Headers],[S]])</f>
        <v>4</v>
      </c>
      <c r="S32" s="59" cm="1">
        <f t="array" aca="1" ref="S32" ca="1">COUNTIF(OFFSET($AS$2,MATCH(Data_Base_Response[[#This Row],[Nama]:[Nama]],Data_Base_Response[[Nama]:[Nama]],0),0,1,90),Data_Base_Response[[#Headers],[B]])</f>
        <v>5</v>
      </c>
      <c r="T32" s="59" cm="1">
        <f t="array" aca="1" ref="T32" ca="1">COUNTIF(OFFSET($AS$2,MATCH(Data_Base_Response[[#This Row],[Nama]:[Nama]],Data_Base_Response[[Nama]:[Nama]],0),0,1,90),Data_Base_Response[[#Headers],[O]])</f>
        <v>2</v>
      </c>
      <c r="U32" s="59" cm="1">
        <f t="array" aca="1" ref="U32" ca="1">COUNTIF(OFFSET($AS$2,MATCH(Data_Base_Response[[#This Row],[Nama]:[Nama]],Data_Base_Response[[Nama]:[Nama]],0),0,1,90),Data_Base_Response[[#Headers],[X]])</f>
        <v>2</v>
      </c>
      <c r="V32" s="59" cm="1">
        <f t="array" aca="1" ref="V32" ca="1">COUNTIF(OFFSET($AS$2,MATCH(Data_Base_Response[[#This Row],[Nama]:[Nama]],Data_Base_Response[[Nama]:[Nama]],0),0,1,90),Data_Base_Response[[#Headers],[E]])</f>
        <v>2</v>
      </c>
      <c r="W32" s="59" cm="1">
        <f t="array" aca="1" ref="W32" ca="1">COUNTIF(OFFSET($AS$2,MATCH(Data_Base_Response[[#This Row],[Nama]:[Nama]],Data_Base_Response[[Nama]:[Nama]],0),0,1,90),Data_Base_Response[[#Headers],[K]])</f>
        <v>4</v>
      </c>
      <c r="X32" s="59" cm="1">
        <f t="array" aca="1" ref="X32" ca="1">COUNTIF(OFFSET($AS$2,MATCH(Data_Base_Response[[#This Row],[Nama]:[Nama]],Data_Base_Response[[Nama]:[Nama]],0),0,1,90),Data_Base_Response[[#Headers],[Z]])</f>
        <v>6</v>
      </c>
      <c r="Y3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2"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32"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32"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32" s="60" t="str">
        <f ca="1">INDEX(OFFSET(Dictionary!$AJ$3,MATCH(I$2,Dictionary!$AG$4:$AG$84,0),0,COUNTIF(Dictionary!$AG$4:$AG$84,I$2),1),MATCH(Data_Base_Response[[#This Row],[D]],OFFSET(Dictionary!$AH$3,MATCH(I$2,Dictionary!$AG$4:$AG$84,0),0,COUNTIF(Dictionary!$AG$4:$AG$84,I$2),1),1))</f>
        <v xml:space="preserve">Tertarik untuk menangani sendiri detail   </v>
      </c>
      <c r="AD32"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32" s="60" t="str">
        <f ca="1">INDEX(OFFSET(Dictionary!$AJ$3,MATCH(K$2,Dictionary!$AG$4:$AG$84,0),0,COUNTIF(Dictionary!$AG$4:$AG$84,K$2),1),MATCH(Data_Base_Response[[#This Row],[T]],OFFSET(Dictionary!$AH$3,MATCH(K$2,Dictionary!$AG$4:$AG$84,0),0,COUNTIF(Dictionary!$AG$4:$AG$84,K$2),1),1))</f>
        <v xml:space="preserve">Cekatan, selalu siaga, bekerja cepat, ingin segera menyelesaikan tugas.  Negatifnya : Tegang, cemas, impulsif, mungkin ceroboh, banyak gerakan yang tidak perlu.  </v>
      </c>
      <c r="AF32"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32"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32" s="60" t="str">
        <f ca="1">INDEX(OFFSET(Dictionary!$AJ$3,MATCH(N$2,Dictionary!$AG$4:$AG$84,0),0,COUNTIF(Dictionary!$AG$4:$AG$84,N$2),1),MATCH(Data_Base_Response[[#This Row],[F]],OFFSET(Dictionary!$AH$3,MATCH(N$2,Dictionary!$AG$4:$AG$84,0),0,COUNTIF(Dictionary!$AG$4:$AG$84,N$2),1),1))</f>
        <v xml:space="preserve">Loyal pada Perusahaan   </v>
      </c>
      <c r="AI32" s="60" t="str">
        <f ca="1">INDEX(OFFSET(Dictionary!$AJ$3,MATCH(O$2,Dictionary!$AG$4:$AG$84,0),0,COUNTIF(Dictionary!$AG$4:$AG$84,O$2),1),MATCH(Data_Base_Response[[#This Row],[L]],OFFSET(Dictionary!$AH$3,MATCH(O$2,Dictionary!$AG$4:$AG$84,0),0,COUNTIF(Dictionary!$AG$4:$AG$84,O$2),1),1))</f>
        <v xml:space="preserve">Percaya diri dan ingin berperan sebagai pemimpin      </v>
      </c>
      <c r="AJ32"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32" s="60" t="str">
        <f ca="1">INDEX(OFFSET(Dictionary!$AJ$3,MATCH(Q$2,Dictionary!$AG$4:$AG$84,0),0,COUNTIF(Dictionary!$AG$4:$AG$84,Q$2),1),MATCH(Data_Base_Response[[#This Row],[I]],OFFSET(Dictionary!$AH$3,MATCH(Q$2,Dictionary!$AG$4:$AG$84,0),0,COUNTIF(Dictionary!$AG$4:$AG$84,Q$2),1),1))</f>
        <v>Sangat yakin dl mengambil keputusan, cepat tanggap thd situasi, berani mengambil resiko, mau memanfaatkan kesempatan. Impulsif, dpt mem- buat keputusan yg tdk praktis, cenderung lebih mementingkan kecepatan daripada akurasi, tdk sabar, cenderung meloncat pd keputusan.</v>
      </c>
      <c r="AL32"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32"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32"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3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2"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2"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32"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32" s="61" t="str">
        <f ca="1">IFERROR(INDEX(OFFSET(Dictionary!$AC$3,MATCH(COLUMNS($AS$2:AS31),Dictionary!$AC$4:$AC$93,0),1,1,2),1,MATCH(INDEX(Dictionary!$B$3:$C$3,1,MATCH(Form_Responses[[#This Row],[1]],OFFSET(Dictionary!$A$3,MATCH(COLUMNS($AS$2:AS31),Dictionary!$A$4:$A$93,0),1,1,2),0)),Dictionary!$AD$3:$AE$3,0)),"")</f>
        <v>G</v>
      </c>
      <c r="AT32" s="61" t="str">
        <f ca="1">IFERROR(INDEX(OFFSET(Dictionary!$AC$3,MATCH(COLUMNS($AS$2:AT$2),Dictionary!$AC$4:$AC$93,0),1,1,2),1,MATCH(INDEX(Dictionary!$B$3:$C$3,1,MATCH(Form_Responses[[#This Row],[2]],OFFSET(Dictionary!$A$3,MATCH(COLUMNS($AS$2:AT31),Dictionary!$A$4:$A$93,0),1,1,2),0)),Dictionary!$AD$3:$AE$3,0)),"")</f>
        <v>N</v>
      </c>
      <c r="AU32" s="61" t="str">
        <f ca="1">IFERROR(INDEX(OFFSET(Dictionary!$AC$3,MATCH(COLUMNS($AS$2:AU31),Dictionary!$AC$4:$AC$93,0),1,1,2),1,MATCH(INDEX(Dictionary!$B$3:$C$3,1,MATCH(Form_Responses[[#This Row],[3]],OFFSET(Dictionary!$A$3,MATCH(COLUMNS($AS$2:AU31),Dictionary!$A$4:$A$93,0),1,1,2),0)),Dictionary!$AD$3:$AE$3,0)),"")</f>
        <v>A</v>
      </c>
      <c r="AV32" s="61" t="str">
        <f ca="1">IFERROR(INDEX(OFFSET(Dictionary!$AC$3,MATCH(COLUMNS($AS$2:AV31),Dictionary!$AC$4:$AC$93,0),1,1,2),1,MATCH(INDEX(Dictionary!$B$3:$C$3,1,MATCH(Form_Responses[[#This Row],[4]],OFFSET(Dictionary!$A$3,MATCH(COLUMNS($AS$2:AV31),Dictionary!$A$4:$A$93,0),1,1,2),0)),Dictionary!$AD$3:$AE$3,0)),"")</f>
        <v>P</v>
      </c>
      <c r="AW32" s="61" t="str">
        <f ca="1">IFERROR(INDEX(OFFSET(Dictionary!$AC$3,MATCH(COLUMNS($AS$2:AW31),Dictionary!$AC$4:$AC$93,0),1,1,2),1,MATCH(INDEX(Dictionary!$B$3:$C$3,1,MATCH(Form_Responses[[#This Row],[5]],OFFSET(Dictionary!$A$3,MATCH(COLUMNS($AS$2:AW31),Dictionary!$A$4:$A$93,0),1,1,2),0)),Dictionary!$AD$3:$AE$3,0)),"")</f>
        <v>B</v>
      </c>
      <c r="AX32" s="61" t="str">
        <f ca="1">IFERROR(INDEX(OFFSET(Dictionary!$AC$3,MATCH(COLUMNS($AS$2:AX31),Dictionary!$AC$4:$AC$93,0),1,1,2),1,MATCH(INDEX(Dictionary!$B$3:$C$3,1,MATCH(Form_Responses[[#This Row],[6]],OFFSET(Dictionary!$A$3,MATCH(COLUMNS($AS$2:AX31),Dictionary!$A$4:$A$93,0),1,1,2),0)),Dictionary!$AD$3:$AE$3,0)),"")</f>
        <v>B</v>
      </c>
      <c r="AY32" s="61" t="str">
        <f ca="1">IFERROR(INDEX(OFFSET(Dictionary!$AC$3,MATCH(COLUMNS($AS$2:AY31),Dictionary!$AC$4:$AC$93,0),1,1,2),1,MATCH(INDEX(Dictionary!$B$3:$C$3,1,MATCH(Form_Responses[[#This Row],[7]],OFFSET(Dictionary!$A$3,MATCH(COLUMNS($AS$2:AY31),Dictionary!$A$4:$A$93,0),1,1,2),0)),Dictionary!$AD$3:$AE$3,0)),"")</f>
        <v>Z</v>
      </c>
      <c r="AZ32" s="61" t="str">
        <f ca="1">IFERROR(INDEX(OFFSET(Dictionary!$AC$3,MATCH(COLUMNS($AS$2:AZ$2),Dictionary!$AC$4:$AC$93,0),1,1,2),1,MATCH(INDEX(Dictionary!$B$3:$C$3,1,MATCH(Form_Responses[[#This Row],[8]],OFFSET(Dictionary!$A$3,MATCH(COLUMNS($AS$2:AZ31),Dictionary!$A$4:$A$93,0),1,1,2),0)),Dictionary!$AD$3:$AE$3,0)),"")</f>
        <v>Z</v>
      </c>
      <c r="BA32" s="61" t="str">
        <f ca="1">IFERROR(INDEX(OFFSET(Dictionary!$AC$3,MATCH(COLUMNS($AS$2:BA31),Dictionary!$AC$4:$AC$93,0),1,1,2),1,MATCH(INDEX(Dictionary!$B$3:$C$3,1,MATCH(Form_Responses[[#This Row],[9]],OFFSET(Dictionary!$A$3,MATCH(COLUMNS($AS$2:BA31),Dictionary!$A$4:$A$93,0),1,1,2),0)),Dictionary!$AD$3:$AE$3,0)),"")</f>
        <v>K</v>
      </c>
      <c r="BB32" s="61" t="str">
        <f ca="1">IFERROR(INDEX(OFFSET(Dictionary!$AC$3,MATCH(COLUMNS($AS$2:BB31),Dictionary!$AC$4:$AC$93,0),1,1,2),1,MATCH(INDEX(Dictionary!$B$3:$C$3,1,MATCH(Form_Responses[[#This Row],[10]],OFFSET(Dictionary!$A$3,MATCH(COLUMNS($AS$2:BB31),Dictionary!$A$4:$A$93,0),1,1,2),0)),Dictionary!$AD$3:$AE$3,0)),"")</f>
        <v>W</v>
      </c>
      <c r="BC32" s="61" t="str">
        <f ca="1">IFERROR(INDEX(OFFSET(Dictionary!$AC$3,MATCH(COLUMNS($AS$2:BC31),Dictionary!$AC$4:$AC$93,0),1,1,2),1,MATCH(INDEX(Dictionary!$B$3:$C$3,1,MATCH(Form_Responses[[#This Row],[11]],OFFSET(Dictionary!$A$3,MATCH(COLUMNS($AS$2:BC31),Dictionary!$A$4:$A$93,0),1,1,2),0)),Dictionary!$AD$3:$AE$3,0)),"")</f>
        <v>C</v>
      </c>
      <c r="BD32" s="61" t="str">
        <f ca="1">IFERROR(INDEX(OFFSET(Dictionary!$AC$3,MATCH(COLUMNS($AS$2:BD31),Dictionary!$AC$4:$AC$93,0),1,1,2),1,MATCH(INDEX(Dictionary!$B$3:$C$3,1,MATCH(Form_Responses[[#This Row],[12]],OFFSET(Dictionary!$A$3,MATCH(COLUMNS($AS$2:BD31),Dictionary!$A$4:$A$93,0),1,1,2),0)),Dictionary!$AD$3:$AE$3,0)),"")</f>
        <v>E</v>
      </c>
      <c r="BE32" s="61" t="str">
        <f ca="1">IFERROR(INDEX(OFFSET(Dictionary!$AC$3,MATCH(COLUMNS($AS$2:BE31),Dictionary!$AC$4:$AC$93,0),1,1,2),1,MATCH(INDEX(Dictionary!$B$3:$C$3,1,MATCH(Form_Responses[[#This Row],[13]],OFFSET(Dictionary!$A$3,MATCH(COLUMNS($AS$2:BE31),Dictionary!$A$4:$A$93,0),1,1,2),0)),Dictionary!$AD$3:$AE$3,0)),"")</f>
        <v>P</v>
      </c>
      <c r="BF32" s="61" t="str">
        <f ca="1">IFERROR(INDEX(OFFSET(Dictionary!$AC$3,MATCH(COLUMNS($AS$2:BF31),Dictionary!$AC$4:$AC$93,0),1,1,2),1,MATCH(INDEX(Dictionary!$B$3:$C$3,1,MATCH(Form_Responses[[#This Row],[14]],OFFSET(Dictionary!$A$3,MATCH(COLUMNS($AS$2:BF31),Dictionary!$A$4:$A$93,0),1,1,2),0)),Dictionary!$AD$3:$AE$3,0)),"")</f>
        <v>A</v>
      </c>
      <c r="BG32" s="61" t="str">
        <f ca="1">IFERROR(INDEX(OFFSET(Dictionary!$AC$3,MATCH(COLUMNS($AS$2:BG31),Dictionary!$AC$4:$AC$93,0),1,1,2),1,MATCH(INDEX(Dictionary!$B$3:$C$3,1,MATCH(Form_Responses[[#This Row],[15]],OFFSET(Dictionary!$A$3,MATCH(COLUMNS($AS$2:BG31),Dictionary!$A$4:$A$93,0),1,1,2),0)),Dictionary!$AD$3:$AE$3,0)),"")</f>
        <v>B</v>
      </c>
      <c r="BH32" s="61" t="str">
        <f ca="1">IFERROR(INDEX(OFFSET(Dictionary!$AC$3,MATCH(COLUMNS($AS$2:BH31),Dictionary!$AC$4:$AC$93,0),1,1,2),1,MATCH(INDEX(Dictionary!$B$3:$C$3,1,MATCH(Form_Responses[[#This Row],[16]],OFFSET(Dictionary!$A$3,MATCH(COLUMNS($AS$2:BH31),Dictionary!$A$4:$A$93,0),1,1,2),0)),Dictionary!$AD$3:$AE$3,0)),"")</f>
        <v>O</v>
      </c>
      <c r="BI32" s="61" t="str">
        <f ca="1">IFERROR(INDEX(OFFSET(Dictionary!$AC$3,MATCH(COLUMNS($AS$2:BI31),Dictionary!$AC$4:$AC$93,0),1,1,2),1,MATCH(INDEX(Dictionary!$B$3:$C$3,1,MATCH(Form_Responses[[#This Row],[17]],OFFSET(Dictionary!$A$3,MATCH(COLUMNS($AS$2:BI31),Dictionary!$A$4:$A$93,0),1,1,2),0)),Dictionary!$AD$3:$AE$3,0)),"")</f>
        <v>Z</v>
      </c>
      <c r="BJ32" s="61" t="str">
        <f ca="1">IFERROR(INDEX(OFFSET(Dictionary!$AC$3,MATCH(COLUMNS($AS$2:BJ31),Dictionary!$AC$4:$AC$93,0),1,1,2),1,MATCH(INDEX(Dictionary!$B$3:$C$3,1,MATCH(Form_Responses[[#This Row],[18]],OFFSET(Dictionary!$A$3,MATCH(COLUMNS($AS$2:BJ31),Dictionary!$A$4:$A$93,0),1,1,2),0)),Dictionary!$AD$3:$AE$3,0)),"")</f>
        <v>O</v>
      </c>
      <c r="BK32" s="61" t="str">
        <f ca="1">IFERROR(INDEX(OFFSET(Dictionary!$AC$3,MATCH(COLUMNS($AS$2:BK31),Dictionary!$AC$4:$AC$93,0),1,1,2),1,MATCH(INDEX(Dictionary!$B$3:$C$3,1,MATCH(Form_Responses[[#This Row],[19]],OFFSET(Dictionary!$A$3,MATCH(COLUMNS($AS$2:BK31),Dictionary!$A$4:$A$93,0),1,1,2),0)),Dictionary!$AD$3:$AE$3,0)),"")</f>
        <v>Z</v>
      </c>
      <c r="BL32" s="61" t="str">
        <f ca="1">IFERROR(INDEX(OFFSET(Dictionary!$AC$3,MATCH(COLUMNS($AS$2:BL31),Dictionary!$AC$4:$AC$93,0),1,1,2),1,MATCH(INDEX(Dictionary!$B$3:$C$3,1,MATCH(Form_Responses[[#This Row],[20]],OFFSET(Dictionary!$A$3,MATCH(COLUMNS($AS$2:BL31),Dictionary!$A$4:$A$93,0),1,1,2),0)),Dictionary!$AD$3:$AE$3,0)),"")</f>
        <v>K</v>
      </c>
      <c r="BM32" s="61" t="str">
        <f ca="1">IFERROR(INDEX(OFFSET(Dictionary!$AC$3,MATCH(COLUMNS($AS$2:BM31),Dictionary!$AC$4:$AC$93,0),1,1,2),1,MATCH(INDEX(Dictionary!$B$3:$C$3,1,MATCH(Form_Responses[[#This Row],[21]],OFFSET(Dictionary!$A$3,MATCH(COLUMNS($AS$2:BM31),Dictionary!$A$4:$A$93,0),1,1,2),0)),Dictionary!$AD$3:$AE$3,0)),"")</f>
        <v>D</v>
      </c>
      <c r="BN32" s="61" t="str">
        <f ca="1">IFERROR(INDEX(OFFSET(Dictionary!$AC$3,MATCH(COLUMNS($AS$2:BN31),Dictionary!$AC$4:$AC$93,0),1,1,2),1,MATCH(INDEX(Dictionary!$B$3:$C$3,1,MATCH(Form_Responses[[#This Row],[22]],OFFSET(Dictionary!$A$3,MATCH(COLUMNS($AS$2:BN31),Dictionary!$A$4:$A$93,0),1,1,2),0)),Dictionary!$AD$3:$AE$3,0)),"")</f>
        <v>C</v>
      </c>
      <c r="BO32" s="61" t="str">
        <f ca="1">IFERROR(INDEX(OFFSET(Dictionary!$AC$3,MATCH(COLUMNS($AS$2:BO31),Dictionary!$AC$4:$AC$93,0),1,1,2),1,MATCH(INDEX(Dictionary!$B$3:$C$3,1,MATCH(Form_Responses[[#This Row],[23]],OFFSET(Dictionary!$A$3,MATCH(COLUMNS($AS$2:BO31),Dictionary!$A$4:$A$93,0),1,1,2),0)),Dictionary!$AD$3:$AE$3,0)),"")</f>
        <v>I</v>
      </c>
      <c r="BP32" s="61" t="str">
        <f ca="1">IFERROR(INDEX(OFFSET(Dictionary!$AC$3,MATCH(COLUMNS($AS$2:BP31),Dictionary!$AC$4:$AC$93,0),1,1,2),1,MATCH(INDEX(Dictionary!$B$3:$C$3,1,MATCH(Form_Responses[[#This Row],[24]],OFFSET(Dictionary!$A$3,MATCH(COLUMNS($AS$2:BP31),Dictionary!$A$4:$A$93,0),1,1,2),0)),Dictionary!$AD$3:$AE$3,0)),"")</f>
        <v>X</v>
      </c>
      <c r="BQ32" s="61" t="str">
        <f ca="1">IFERROR(INDEX(OFFSET(Dictionary!$AC$3,MATCH(COLUMNS($AS$2:BQ31),Dictionary!$AC$4:$AC$93,0),1,1,2),1,MATCH(INDEX(Dictionary!$B$3:$C$3,1,MATCH(Form_Responses[[#This Row],[25]],OFFSET(Dictionary!$A$3,MATCH(COLUMNS($AS$2:BQ31),Dictionary!$A$4:$A$93,0),1,1,2),0)),Dictionary!$AD$3:$AE$3,0)),"")</f>
        <v>B</v>
      </c>
      <c r="BR32" s="61" t="str">
        <f ca="1">IFERROR(INDEX(OFFSET(Dictionary!$AC$3,MATCH(COLUMNS($AS$2:BR31),Dictionary!$AC$4:$AC$93,0),1,1,2),1,MATCH(INDEX(Dictionary!$B$3:$C$3,1,MATCH(Form_Responses[[#This Row],[26]],OFFSET(Dictionary!$A$3,MATCH(COLUMNS($AS$2:BR31),Dictionary!$A$4:$A$93,0),1,1,2),0)),Dictionary!$AD$3:$AE$3,0)),"")</f>
        <v>P</v>
      </c>
      <c r="BS32" s="61" t="str">
        <f ca="1">IFERROR(INDEX(OFFSET(Dictionary!$AC$3,MATCH(COLUMNS($AS$2:BS31),Dictionary!$AC$4:$AC$93,0),1,1,2),1,MATCH(INDEX(Dictionary!$B$3:$C$3,1,MATCH(Form_Responses[[#This Row],[27]],OFFSET(Dictionary!$A$3,MATCH(COLUMNS($AS$2:BS31),Dictionary!$A$4:$A$93,0),1,1,2),0)),Dictionary!$AD$3:$AE$3,0)),"")</f>
        <v>Z</v>
      </c>
      <c r="BT32" s="61" t="str">
        <f ca="1">IFERROR(INDEX(OFFSET(Dictionary!$AC$3,MATCH(COLUMNS($AS$2:BT31),Dictionary!$AC$4:$AC$93,0),1,1,2),1,MATCH(INDEX(Dictionary!$B$3:$C$3,1,MATCH(Form_Responses[[#This Row],[28]],OFFSET(Dictionary!$A$3,MATCH(COLUMNS($AS$2:BT31),Dictionary!$A$4:$A$93,0),1,1,2),0)),Dictionary!$AD$3:$AE$3,0)),"")</f>
        <v>K</v>
      </c>
      <c r="BU32" s="61" t="str">
        <f ca="1">IFERROR(INDEX(OFFSET(Dictionary!$AC$3,MATCH(COLUMNS($AS$2:BU31),Dictionary!$AC$4:$AC$93,0),1,1,2),1,MATCH(INDEX(Dictionary!$B$3:$C$3,1,MATCH(Form_Responses[[#This Row],[29]],OFFSET(Dictionary!$A$3,MATCH(COLUMNS($AS$2:BU31),Dictionary!$A$4:$A$93,0),1,1,2),0)),Dictionary!$AD$3:$AE$3,0)),"")</f>
        <v>F</v>
      </c>
      <c r="BV32" s="61" t="str">
        <f ca="1">IFERROR(INDEX(OFFSET(Dictionary!$AC$3,MATCH(COLUMNS($AS$2:BV31),Dictionary!$AC$4:$AC$93,0),1,1,2),1,MATCH(INDEX(Dictionary!$B$3:$C$3,1,MATCH(Form_Responses[[#This Row],[30]],OFFSET(Dictionary!$A$3,MATCH(COLUMNS($AS$2:BV31),Dictionary!$A$4:$A$93,0),1,1,2),0)),Dictionary!$AD$3:$AE$3,0)),"")</f>
        <v>W</v>
      </c>
      <c r="BW32" s="61" t="str">
        <f ca="1">IFERROR(INDEX(OFFSET(Dictionary!$AC$3,MATCH(COLUMNS($AS$2:BW31),Dictionary!$AC$4:$AC$93,0),1,1,2),1,MATCH(INDEX(Dictionary!$B$3:$C$3,1,MATCH(Form_Responses[[#This Row],[31]],OFFSET(Dictionary!$A$3,MATCH(COLUMNS($AS$2:BW31),Dictionary!$A$4:$A$93,0),1,1,2),0)),Dictionary!$AD$3:$AE$3,0)),"")</f>
        <v>G</v>
      </c>
      <c r="BX32" s="61" t="str">
        <f ca="1">IFERROR(INDEX(OFFSET(Dictionary!$AC$3,MATCH(COLUMNS($AS$2:BX31),Dictionary!$AC$4:$AC$93,0),1,1,2),1,MATCH(INDEX(Dictionary!$B$3:$C$3,1,MATCH(Form_Responses[[#This Row],[32]],OFFSET(Dictionary!$A$3,MATCH(COLUMNS($AS$2:BX31),Dictionary!$A$4:$A$93,0),1,1,2),0)),Dictionary!$AD$3:$AE$3,0)),"")</f>
        <v>L</v>
      </c>
      <c r="BY32" s="61" t="str">
        <f ca="1">IFERROR(INDEX(OFFSET(Dictionary!$AC$3,MATCH(COLUMNS($AS$2:BY31),Dictionary!$AC$4:$AC$93,0),1,1,2),1,MATCH(INDEX(Dictionary!$B$3:$C$3,1,MATCH(Form_Responses[[#This Row],[33]],OFFSET(Dictionary!$A$3,MATCH(COLUMNS($AS$2:BY31),Dictionary!$A$4:$A$93,0),1,1,2),0)),Dictionary!$AD$3:$AE$3,0)),"")</f>
        <v>I</v>
      </c>
      <c r="BZ32" s="61" t="str">
        <f ca="1">IFERROR(INDEX(OFFSET(Dictionary!$AC$3,MATCH(COLUMNS($AS$2:BZ31),Dictionary!$AC$4:$AC$93,0),1,1,2),1,MATCH(INDEX(Dictionary!$B$3:$C$3,1,MATCH(Form_Responses[[#This Row],[34]],OFFSET(Dictionary!$A$3,MATCH(COLUMNS($AS$2:BZ31),Dictionary!$A$4:$A$93,0),1,1,2),0)),Dictionary!$AD$3:$AE$3,0)),"")</f>
        <v>T</v>
      </c>
      <c r="CA32" s="61" t="str">
        <f ca="1">IFERROR(INDEX(OFFSET(Dictionary!$AC$3,MATCH(COLUMNS($AS$2:CA31),Dictionary!$AC$4:$AC$93,0),1,1,2),1,MATCH(INDEX(Dictionary!$B$3:$C$3,1,MATCH(Form_Responses[[#This Row],[35]],OFFSET(Dictionary!$A$3,MATCH(COLUMNS($AS$2:CA31),Dictionary!$A$4:$A$93,0),1,1,2),0)),Dictionary!$AD$3:$AE$3,0)),"")</f>
        <v>B</v>
      </c>
      <c r="CB32" s="61" t="str">
        <f ca="1">IFERROR(INDEX(OFFSET(Dictionary!$AC$3,MATCH(COLUMNS($AS$2:CB31),Dictionary!$AC$4:$AC$93,0),1,1,2),1,MATCH(INDEX(Dictionary!$B$3:$C$3,1,MATCH(Form_Responses[[#This Row],[36]],OFFSET(Dictionary!$A$3,MATCH(COLUMNS($AS$2:CB31),Dictionary!$A$4:$A$93,0),1,1,2),0)),Dictionary!$AD$3:$AE$3,0)),"")</f>
        <v>A</v>
      </c>
      <c r="CC32" s="61" t="str">
        <f ca="1">IFERROR(INDEX(OFFSET(Dictionary!$AC$3,MATCH(COLUMNS($AS$2:CC31),Dictionary!$AC$4:$AC$93,0),1,1,2),1,MATCH(INDEX(Dictionary!$B$3:$C$3,1,MATCH(Form_Responses[[#This Row],[37]],OFFSET(Dictionary!$A$3,MATCH(COLUMNS($AS$2:CC31),Dictionary!$A$4:$A$93,0),1,1,2),0)),Dictionary!$AD$3:$AE$3,0)),"")</f>
        <v>P</v>
      </c>
      <c r="CD32" s="61" t="str">
        <f ca="1">IFERROR(INDEX(OFFSET(Dictionary!$AC$3,MATCH(COLUMNS($AS$2:CD31),Dictionary!$AC$4:$AC$93,0),1,1,2),1,MATCH(INDEX(Dictionary!$B$3:$C$3,1,MATCH(Form_Responses[[#This Row],[38]],OFFSET(Dictionary!$A$3,MATCH(COLUMNS($AS$2:CD31),Dictionary!$A$4:$A$93,0),1,1,2),0)),Dictionary!$AD$3:$AE$3,0)),"")</f>
        <v>K</v>
      </c>
      <c r="CE32" s="61" t="str">
        <f ca="1">IFERROR(INDEX(OFFSET(Dictionary!$AC$3,MATCH(COLUMNS($AS$2:CE31),Dictionary!$AC$4:$AC$93,0),1,1,2),1,MATCH(INDEX(Dictionary!$B$3:$C$3,1,MATCH(Form_Responses[[#This Row],[39]],OFFSET(Dictionary!$A$3,MATCH(COLUMNS($AS$2:CE31),Dictionary!$A$4:$A$93,0),1,1,2),0)),Dictionary!$AD$3:$AE$3,0)),"")</f>
        <v>F</v>
      </c>
      <c r="CF32" s="61" t="str">
        <f ca="1">IFERROR(INDEX(OFFSET(Dictionary!$AC$3,MATCH(COLUMNS($AS$2:CF31),Dictionary!$AC$4:$AC$93,0),1,1,2),1,MATCH(INDEX(Dictionary!$B$3:$C$3,1,MATCH(Form_Responses[[#This Row],[40]],OFFSET(Dictionary!$A$3,MATCH(COLUMNS($AS$2:CF31),Dictionary!$A$4:$A$93,0),1,1,2),0)),Dictionary!$AD$3:$AE$3,0)),"")</f>
        <v>W</v>
      </c>
      <c r="CG32" s="61" t="str">
        <f ca="1">IFERROR(INDEX(OFFSET(Dictionary!$AC$3,MATCH(COLUMNS($AS$2:CG31),Dictionary!$AC$4:$AC$93,0),1,1,2),1,MATCH(INDEX(Dictionary!$B$3:$C$3,1,MATCH(Form_Responses[[#This Row],[41]],OFFSET(Dictionary!$A$3,MATCH(COLUMNS($AS$2:CG31),Dictionary!$A$4:$A$93,0),1,1,2),0)),Dictionary!$AD$3:$AE$3,0)),"")</f>
        <v>G</v>
      </c>
      <c r="CH32" s="61" t="str">
        <f ca="1">IFERROR(INDEX(OFFSET(Dictionary!$AC$3,MATCH(COLUMNS($AS$2:CH31),Dictionary!$AC$4:$AC$93,0),1,1,2),1,MATCH(INDEX(Dictionary!$B$3:$C$3,1,MATCH(Form_Responses[[#This Row],[42]],OFFSET(Dictionary!$A$3,MATCH(COLUMNS($AS$2:CH31),Dictionary!$A$4:$A$93,0),1,1,2),0)),Dictionary!$AD$3:$AE$3,0)),"")</f>
        <v>L</v>
      </c>
      <c r="CI32" s="61" t="str">
        <f ca="1">IFERROR(INDEX(OFFSET(Dictionary!$AC$3,MATCH(COLUMNS($AS$2:CI31),Dictionary!$AC$4:$AC$93,0),1,1,2),1,MATCH(INDEX(Dictionary!$B$3:$C$3,1,MATCH(Form_Responses[[#This Row],[43]],OFFSET(Dictionary!$A$3,MATCH(COLUMNS($AS$2:CI31),Dictionary!$A$4:$A$93,0),1,1,2),0)),Dictionary!$AD$3:$AE$3,0)),"")</f>
        <v>I</v>
      </c>
      <c r="CJ32" s="61" t="str">
        <f ca="1">IFERROR(INDEX(OFFSET(Dictionary!$AC$3,MATCH(COLUMNS($AS$2:CJ31),Dictionary!$AC$4:$AC$93,0),1,1,2),1,MATCH(INDEX(Dictionary!$B$3:$C$3,1,MATCH(Form_Responses[[#This Row],[44]],OFFSET(Dictionary!$A$3,MATCH(COLUMNS($AS$2:CJ31),Dictionary!$A$4:$A$93,0),1,1,2),0)),Dictionary!$AD$3:$AE$3,0)),"")</f>
        <v>T</v>
      </c>
      <c r="CK32" s="61" t="str">
        <f ca="1">IFERROR(INDEX(OFFSET(Dictionary!$AC$3,MATCH(COLUMNS($AS$2:CK31),Dictionary!$AC$4:$AC$93,0),1,1,2),1,MATCH(INDEX(Dictionary!$B$3:$C$3,1,MATCH(Form_Responses[[#This Row],[45]],OFFSET(Dictionary!$A$3,MATCH(COLUMNS($AS$2:CK31),Dictionary!$A$4:$A$93,0),1,1,2),0)),Dictionary!$AD$3:$AE$3,0)),"")</f>
        <v>E</v>
      </c>
      <c r="CL32" s="61" t="str">
        <f ca="1">IFERROR(INDEX(OFFSET(Dictionary!$AC$3,MATCH(COLUMNS($AS$2:CL31),Dictionary!$AC$4:$AC$93,0),1,1,2),1,MATCH(INDEX(Dictionary!$B$3:$C$3,1,MATCH(Form_Responses[[#This Row],[46]],OFFSET(Dictionary!$A$3,MATCH(COLUMNS($AS$2:CL31),Dictionary!$A$4:$A$93,0),1,1,2),0)),Dictionary!$AD$3:$AE$3,0)),"")</f>
        <v>N</v>
      </c>
      <c r="CM32" s="61" t="str">
        <f ca="1">IFERROR(INDEX(OFFSET(Dictionary!$AC$3,MATCH(COLUMNS($AS$2:CM31),Dictionary!$AC$4:$AC$93,0),1,1,2),1,MATCH(INDEX(Dictionary!$B$3:$C$3,1,MATCH(Form_Responses[[#This Row],[47]],OFFSET(Dictionary!$A$3,MATCH(COLUMNS($AS$2:CM31),Dictionary!$A$4:$A$93,0),1,1,2),0)),Dictionary!$AD$3:$AE$3,0)),"")</f>
        <v>Z</v>
      </c>
      <c r="CN32" s="61" t="str">
        <f ca="1">IFERROR(INDEX(OFFSET(Dictionary!$AC$3,MATCH(COLUMNS($AS$2:CN31),Dictionary!$AC$4:$AC$93,0),1,1,2),1,MATCH(INDEX(Dictionary!$B$3:$C$3,1,MATCH(Form_Responses[[#This Row],[48]],OFFSET(Dictionary!$A$3,MATCH(COLUMNS($AS$2:CN31),Dictionary!$A$4:$A$93,0),1,1,2),0)),Dictionary!$AD$3:$AE$3,0)),"")</f>
        <v>P</v>
      </c>
      <c r="CO32" s="61" t="str">
        <f ca="1">IFERROR(INDEX(OFFSET(Dictionary!$AC$3,MATCH(COLUMNS($AS$2:CO31),Dictionary!$AC$4:$AC$93,0),1,1,2),1,MATCH(INDEX(Dictionary!$B$3:$C$3,1,MATCH(Form_Responses[[#This Row],[49]],OFFSET(Dictionary!$A$3,MATCH(COLUMNS($AS$2:CO31),Dictionary!$A$4:$A$93,0),1,1,2),0)),Dictionary!$AD$3:$AE$3,0)),"")</f>
        <v>F</v>
      </c>
      <c r="CP32" s="61" t="str">
        <f ca="1">IFERROR(INDEX(OFFSET(Dictionary!$AC$3,MATCH(COLUMNS($AS$2:CP31),Dictionary!$AC$4:$AC$93,0),1,1,2),1,MATCH(INDEX(Dictionary!$B$3:$C$3,1,MATCH(Form_Responses[[#This Row],[50]],OFFSET(Dictionary!$A$3,MATCH(COLUMNS($AS$2:CP31),Dictionary!$A$4:$A$93,0),1,1,2),0)),Dictionary!$AD$3:$AE$3,0)),"")</f>
        <v>W</v>
      </c>
      <c r="CQ32" s="61" t="str">
        <f ca="1">IFERROR(INDEX(OFFSET(Dictionary!$AC$3,MATCH(COLUMNS($AS$2:CQ31),Dictionary!$AC$4:$AC$93,0),1,1,2),1,MATCH(INDEX(Dictionary!$B$3:$C$3,1,MATCH(Form_Responses[[#This Row],[51]],OFFSET(Dictionary!$A$3,MATCH(COLUMNS($AS$2:CQ31),Dictionary!$A$4:$A$93,0),1,1,2),0)),Dictionary!$AD$3:$AE$3,0)),"")</f>
        <v>V</v>
      </c>
      <c r="CR32" s="61" t="str">
        <f ca="1">IFERROR(INDEX(OFFSET(Dictionary!$AC$3,MATCH(COLUMNS($AS$2:CR31),Dictionary!$AC$4:$AC$93,0),1,1,2),1,MATCH(INDEX(Dictionary!$B$3:$C$3,1,MATCH(Form_Responses[[#This Row],[52]],OFFSET(Dictionary!$A$3,MATCH(COLUMNS($AS$2:CR31),Dictionary!$A$4:$A$93,0),1,1,2),0)),Dictionary!$AD$3:$AE$3,0)),"")</f>
        <v>L</v>
      </c>
      <c r="CS32" s="61" t="str">
        <f ca="1">IFERROR(INDEX(OFFSET(Dictionary!$AC$3,MATCH(COLUMNS($AS$2:CS31),Dictionary!$AC$4:$AC$93,0),1,1,2),1,MATCH(INDEX(Dictionary!$B$3:$C$3,1,MATCH(Form_Responses[[#This Row],[53]],OFFSET(Dictionary!$A$3,MATCH(COLUMNS($AS$2:CS31),Dictionary!$A$4:$A$93,0),1,1,2),0)),Dictionary!$AD$3:$AE$3,0)),"")</f>
        <v>I</v>
      </c>
      <c r="CT32" s="61" t="str">
        <f ca="1">IFERROR(INDEX(OFFSET(Dictionary!$AC$3,MATCH(COLUMNS($AS$2:CT31),Dictionary!$AC$4:$AC$93,0),1,1,2),1,MATCH(INDEX(Dictionary!$B$3:$C$3,1,MATCH(Form_Responses[[#This Row],[54]],OFFSET(Dictionary!$A$3,MATCH(COLUMNS($AS$2:CT31),Dictionary!$A$4:$A$93,0),1,1,2),0)),Dictionary!$AD$3:$AE$3,0)),"")</f>
        <v>T</v>
      </c>
      <c r="CU32" s="61" t="str">
        <f ca="1">IFERROR(INDEX(OFFSET(Dictionary!$AC$3,MATCH(COLUMNS($AS$2:CU31),Dictionary!$AC$4:$AC$93,0),1,1,2),1,MATCH(INDEX(Dictionary!$B$3:$C$3,1,MATCH(Form_Responses[[#This Row],[55]],OFFSET(Dictionary!$A$3,MATCH(COLUMNS($AS$2:CU31),Dictionary!$A$4:$A$93,0),1,1,2),0)),Dictionary!$AD$3:$AE$3,0)),"")</f>
        <v>C</v>
      </c>
      <c r="CV32" s="61" t="str">
        <f ca="1">IFERROR(INDEX(OFFSET(Dictionary!$AC$3,MATCH(COLUMNS($AS$2:CV31),Dictionary!$AC$4:$AC$93,0),1,1,2),1,MATCH(INDEX(Dictionary!$B$3:$C$3,1,MATCH(Form_Responses[[#This Row],[56]],OFFSET(Dictionary!$A$3,MATCH(COLUMNS($AS$2:CV31),Dictionary!$A$4:$A$93,0),1,1,2),0)),Dictionary!$AD$3:$AE$3,0)),"")</f>
        <v>S</v>
      </c>
      <c r="CW32" s="61" t="str">
        <f ca="1">IFERROR(INDEX(OFFSET(Dictionary!$AC$3,MATCH(COLUMNS($AS$2:CW31),Dictionary!$AC$4:$AC$93,0),1,1,2),1,MATCH(INDEX(Dictionary!$B$3:$C$3,1,MATCH(Form_Responses[[#This Row],[57]],OFFSET(Dictionary!$A$3,MATCH(COLUMNS($AS$2:CW31),Dictionary!$A$4:$A$93,0),1,1,2),0)),Dictionary!$AD$3:$AE$3,0)),"")</f>
        <v>N</v>
      </c>
      <c r="CX32" s="61" t="str">
        <f ca="1">IFERROR(INDEX(OFFSET(Dictionary!$AC$3,MATCH(COLUMNS($AS$2:CX31),Dictionary!$AC$4:$AC$93,0),1,1,2),1,MATCH(INDEX(Dictionary!$B$3:$C$3,1,MATCH(Form_Responses[[#This Row],[58]],OFFSET(Dictionary!$A$3,MATCH(COLUMNS($AS$2:CX31),Dictionary!$A$4:$A$93,0),1,1,2),0)),Dictionary!$AD$3:$AE$3,0)),"")</f>
        <v>A</v>
      </c>
      <c r="CY32" s="61" t="str">
        <f ca="1">IFERROR(INDEX(OFFSET(Dictionary!$AC$3,MATCH(COLUMNS($AS$2:CY31),Dictionary!$AC$4:$AC$93,0),1,1,2),1,MATCH(INDEX(Dictionary!$B$3:$C$3,1,MATCH(Form_Responses[[#This Row],[59]],OFFSET(Dictionary!$A$3,MATCH(COLUMNS($AS$2:CY31),Dictionary!$A$4:$A$93,0),1,1,2),0)),Dictionary!$AD$3:$AE$3,0)),"")</f>
        <v>F</v>
      </c>
      <c r="CZ32" s="61" t="str">
        <f ca="1">IFERROR(INDEX(OFFSET(Dictionary!$AC$3,MATCH(COLUMNS($AS$2:CZ31),Dictionary!$AC$4:$AC$93,0),1,1,2),1,MATCH(INDEX(Dictionary!$B$3:$C$3,1,MATCH(Form_Responses[[#This Row],[60]],OFFSET(Dictionary!$A$3,MATCH(COLUMNS($AS$2:CZ31),Dictionary!$A$4:$A$93,0),1,1,2),0)),Dictionary!$AD$3:$AE$3,0)),"")</f>
        <v>X</v>
      </c>
      <c r="DA32" s="61" t="str">
        <f ca="1">IFERROR(INDEX(OFFSET(Dictionary!$AC$3,MATCH(COLUMNS($AS$2:DA31),Dictionary!$AC$4:$AC$93,0),1,1,2),1,MATCH(INDEX(Dictionary!$B$3:$C$3,1,MATCH(Form_Responses[[#This Row],[61]],OFFSET(Dictionary!$A$3,MATCH(COLUMNS($AS$2:DA31),Dictionary!$A$4:$A$93,0),1,1,2),0)),Dictionary!$AD$3:$AE$3,0)),"")</f>
        <v>T</v>
      </c>
      <c r="DB32" s="61" t="str">
        <f ca="1">IFERROR(INDEX(OFFSET(Dictionary!$AC$3,MATCH(COLUMNS($AS$2:DB31),Dictionary!$AC$4:$AC$93,0),1,1,2),1,MATCH(INDEX(Dictionary!$B$3:$C$3,1,MATCH(Form_Responses[[#This Row],[62]],OFFSET(Dictionary!$A$3,MATCH(COLUMNS($AS$2:DB31),Dictionary!$A$4:$A$93,0),1,1,2),0)),Dictionary!$AD$3:$AE$3,0)),"")</f>
        <v>L</v>
      </c>
      <c r="DC32" s="61" t="str">
        <f ca="1">IFERROR(INDEX(OFFSET(Dictionary!$AC$3,MATCH(COLUMNS($AS$2:DC31),Dictionary!$AC$4:$AC$93,0),1,1,2),1,MATCH(INDEX(Dictionary!$B$3:$C$3,1,MATCH(Form_Responses[[#This Row],[63]],OFFSET(Dictionary!$A$3,MATCH(COLUMNS($AS$2:DC31),Dictionary!$A$4:$A$93,0),1,1,2),0)),Dictionary!$AD$3:$AE$3,0)),"")</f>
        <v>I</v>
      </c>
      <c r="DD32" s="61" t="str">
        <f ca="1">IFERROR(INDEX(OFFSET(Dictionary!$AC$3,MATCH(COLUMNS($AS$2:DD31),Dictionary!$AC$4:$AC$93,0),1,1,2),1,MATCH(INDEX(Dictionary!$B$3:$C$3,1,MATCH(Form_Responses[[#This Row],[64]],OFFSET(Dictionary!$A$3,MATCH(COLUMNS($AS$2:DD31),Dictionary!$A$4:$A$93,0),1,1,2),0)),Dictionary!$AD$3:$AE$3,0)),"")</f>
        <v>T</v>
      </c>
      <c r="DE32" s="61" t="str">
        <f ca="1">IFERROR(INDEX(OFFSET(Dictionary!$AC$3,MATCH(COLUMNS($AS$2:DE31),Dictionary!$AC$4:$AC$93,0),1,1,2),1,MATCH(INDEX(Dictionary!$B$3:$C$3,1,MATCH(Form_Responses[[#This Row],[65]],OFFSET(Dictionary!$A$3,MATCH(COLUMNS($AS$2:DE31),Dictionary!$A$4:$A$93,0),1,1,2),0)),Dictionary!$AD$3:$AE$3,0)),"")</f>
        <v>D</v>
      </c>
      <c r="DF32" s="61" t="str">
        <f ca="1">IFERROR(INDEX(OFFSET(Dictionary!$AC$3,MATCH(COLUMNS($AS$2:DF31),Dictionary!$AC$4:$AC$93,0),1,1,2),1,MATCH(INDEX(Dictionary!$B$3:$C$3,1,MATCH(Form_Responses[[#This Row],[66]],OFFSET(Dictionary!$A$3,MATCH(COLUMNS($AS$2:DF31),Dictionary!$A$4:$A$93,0),1,1,2),0)),Dictionary!$AD$3:$AE$3,0)),"")</f>
        <v>S</v>
      </c>
      <c r="DG32" s="61" t="str">
        <f ca="1">IFERROR(INDEX(OFFSET(Dictionary!$AC$3,MATCH(COLUMNS($AS$2:DG31),Dictionary!$AC$4:$AC$93,0),1,1,2),1,MATCH(INDEX(Dictionary!$B$3:$C$3,1,MATCH(Form_Responses[[#This Row],[67]],OFFSET(Dictionary!$A$3,MATCH(COLUMNS($AS$2:DG31),Dictionary!$A$4:$A$93,0),1,1,2),0)),Dictionary!$AD$3:$AE$3,0)),"")</f>
        <v>R</v>
      </c>
      <c r="DH32" s="61" t="str">
        <f ca="1">IFERROR(INDEX(OFFSET(Dictionary!$AC$3,MATCH(COLUMNS($AS$2:DH31),Dictionary!$AC$4:$AC$93,0),1,1,2),1,MATCH(INDEX(Dictionary!$B$3:$C$3,1,MATCH(Form_Responses[[#This Row],[68]],OFFSET(Dictionary!$A$3,MATCH(COLUMNS($AS$2:DH31),Dictionary!$A$4:$A$93,0),1,1,2),0)),Dictionary!$AD$3:$AE$3,0)),"")</f>
        <v>N</v>
      </c>
      <c r="DI32" s="61" t="str">
        <f ca="1">IFERROR(INDEX(OFFSET(Dictionary!$AC$3,MATCH(COLUMNS($AS$2:DI31),Dictionary!$AC$4:$AC$93,0),1,1,2),1,MATCH(INDEX(Dictionary!$B$3:$C$3,1,MATCH(Form_Responses[[#This Row],[69]],OFFSET(Dictionary!$A$3,MATCH(COLUMNS($AS$2:DI31),Dictionary!$A$4:$A$93,0),1,1,2),0)),Dictionary!$AD$3:$AE$3,0)),"")</f>
        <v>A</v>
      </c>
      <c r="DJ32" s="61" t="str">
        <f ca="1">IFERROR(INDEX(OFFSET(Dictionary!$AC$3,MATCH(COLUMNS($AS$2:DJ31),Dictionary!$AC$4:$AC$93,0),1,1,2),1,MATCH(INDEX(Dictionary!$B$3:$C$3,1,MATCH(Form_Responses[[#This Row],[70]],OFFSET(Dictionary!$A$3,MATCH(COLUMNS($AS$2:DJ31),Dictionary!$A$4:$A$93,0),1,1,2),0)),Dictionary!$AD$3:$AE$3,0)),"")</f>
        <v>P</v>
      </c>
      <c r="DK32" s="61" t="str">
        <f ca="1">IFERROR(INDEX(OFFSET(Dictionary!$AC$3,MATCH(COLUMNS($AS$2:DK31),Dictionary!$AC$4:$AC$93,0),1,1,2),1,MATCH(INDEX(Dictionary!$B$3:$C$3,1,MATCH(Form_Responses[[#This Row],[71]],OFFSET(Dictionary!$A$3,MATCH(COLUMNS($AS$2:DK31),Dictionary!$A$4:$A$93,0),1,1,2),0)),Dictionary!$AD$3:$AE$3,0)),"")</f>
        <v>I</v>
      </c>
      <c r="DL32" s="61" t="str">
        <f ca="1">IFERROR(INDEX(OFFSET(Dictionary!$AC$3,MATCH(COLUMNS($AS$2:DL31),Dictionary!$AC$4:$AC$93,0),1,1,2),1,MATCH(INDEX(Dictionary!$B$3:$C$3,1,MATCH(Form_Responses[[#This Row],[72]],OFFSET(Dictionary!$A$3,MATCH(COLUMNS($AS$2:DL31),Dictionary!$A$4:$A$93,0),1,1,2),0)),Dictionary!$AD$3:$AE$3,0)),"")</f>
        <v>L</v>
      </c>
      <c r="DM32" s="61" t="str">
        <f ca="1">IFERROR(INDEX(OFFSET(Dictionary!$AC$3,MATCH(COLUMNS($AS$2:DM31),Dictionary!$AC$4:$AC$93,0),1,1,2),1,MATCH(INDEX(Dictionary!$B$3:$C$3,1,MATCH(Form_Responses[[#This Row],[73]],OFFSET(Dictionary!$A$3,MATCH(COLUMNS($AS$2:DM31),Dictionary!$A$4:$A$93,0),1,1,2),0)),Dictionary!$AD$3:$AE$3,0)),"")</f>
        <v>I</v>
      </c>
      <c r="DN32" s="61" t="str">
        <f ca="1">IFERROR(INDEX(OFFSET(Dictionary!$AC$3,MATCH(COLUMNS($AS$2:DN31),Dictionary!$AC$4:$AC$93,0),1,1,2),1,MATCH(INDEX(Dictionary!$B$3:$C$3,1,MATCH(Form_Responses[[#This Row],[74]],OFFSET(Dictionary!$A$3,MATCH(COLUMNS($AS$2:DN31),Dictionary!$A$4:$A$93,0),1,1,2),0)),Dictionary!$AD$3:$AE$3,0)),"")</f>
        <v>T</v>
      </c>
      <c r="DO32" s="61" t="str">
        <f ca="1">IFERROR(INDEX(OFFSET(Dictionary!$AC$3,MATCH(COLUMNS($AS$2:DO31),Dictionary!$AC$4:$AC$93,0),1,1,2),1,MATCH(INDEX(Dictionary!$B$3:$C$3,1,MATCH(Form_Responses[[#This Row],[75]],OFFSET(Dictionary!$A$3,MATCH(COLUMNS($AS$2:DO31),Dictionary!$A$4:$A$93,0),1,1,2),0)),Dictionary!$AD$3:$AE$3,0)),"")</f>
        <v>V</v>
      </c>
      <c r="DP32" s="61" t="str">
        <f ca="1">IFERROR(INDEX(OFFSET(Dictionary!$AC$3,MATCH(COLUMNS($AS$2:DP31),Dictionary!$AC$4:$AC$93,0),1,1,2),1,MATCH(INDEX(Dictionary!$B$3:$C$3,1,MATCH(Form_Responses[[#This Row],[76]],OFFSET(Dictionary!$A$3,MATCH(COLUMNS($AS$2:DP31),Dictionary!$A$4:$A$93,0),1,1,2),0)),Dictionary!$AD$3:$AE$3,0)),"")</f>
        <v>D</v>
      </c>
      <c r="DQ32" s="61" t="str">
        <f ca="1">IFERROR(INDEX(OFFSET(Dictionary!$AC$3,MATCH(COLUMNS($AS$2:DQ31),Dictionary!$AC$4:$AC$93,0),1,1,2),1,MATCH(INDEX(Dictionary!$B$3:$C$3,1,MATCH(Form_Responses[[#This Row],[77]],OFFSET(Dictionary!$A$3,MATCH(COLUMNS($AS$2:DQ31),Dictionary!$A$4:$A$93,0),1,1,2),0)),Dictionary!$AD$3:$AE$3,0)),"")</f>
        <v>C</v>
      </c>
      <c r="DR32" s="61" t="str">
        <f ca="1">IFERROR(INDEX(OFFSET(Dictionary!$AC$3,MATCH(COLUMNS($AS$2:DR31),Dictionary!$AC$4:$AC$93,0),1,1,2),1,MATCH(INDEX(Dictionary!$B$3:$C$3,1,MATCH(Form_Responses[[#This Row],[78]],OFFSET(Dictionary!$A$3,MATCH(COLUMNS($AS$2:DR31),Dictionary!$A$4:$A$93,0),1,1,2),0)),Dictionary!$AD$3:$AE$3,0)),"")</f>
        <v>D</v>
      </c>
      <c r="DS32" s="61" t="str">
        <f ca="1">IFERROR(INDEX(OFFSET(Dictionary!$AC$3,MATCH(COLUMNS($AS$2:DS31),Dictionary!$AC$4:$AC$93,0),1,1,2),1,MATCH(INDEX(Dictionary!$B$3:$C$3,1,MATCH(Form_Responses[[#This Row],[79]],OFFSET(Dictionary!$A$3,MATCH(COLUMNS($AS$2:DS31),Dictionary!$A$4:$A$93,0),1,1,2),0)),Dictionary!$AD$3:$AE$3,0)),"")</f>
        <v>N</v>
      </c>
      <c r="DT32" s="61" t="str">
        <f ca="1">IFERROR(INDEX(OFFSET(Dictionary!$AC$3,MATCH(COLUMNS($AS$2:DT31),Dictionary!$AC$4:$AC$93,0),1,1,2),1,MATCH(INDEX(Dictionary!$B$3:$C$3,1,MATCH(Form_Responses[[#This Row],[80]],OFFSET(Dictionary!$A$3,MATCH(COLUMNS($AS$2:DT31),Dictionary!$A$4:$A$93,0),1,1,2),0)),Dictionary!$AD$3:$AE$3,0)),"")</f>
        <v>W</v>
      </c>
      <c r="DU32" s="61" t="str">
        <f ca="1">IFERROR(INDEX(OFFSET(Dictionary!$AC$3,MATCH(COLUMNS($AS$2:DU31),Dictionary!$AC$4:$AC$93,0),1,1,2),1,MATCH(INDEX(Dictionary!$B$3:$C$3,1,MATCH(Form_Responses[[#This Row],[81]],OFFSET(Dictionary!$A$3,MATCH(COLUMNS($AS$2:DU31),Dictionary!$A$4:$A$93,0),1,1,2),0)),Dictionary!$AD$3:$AE$3,0)),"")</f>
        <v>L</v>
      </c>
      <c r="DV32" s="61" t="str">
        <f ca="1">IFERROR(INDEX(OFFSET(Dictionary!$AC$3,MATCH(COLUMNS($AS$2:DV31),Dictionary!$AC$4:$AC$93,0),1,1,2),1,MATCH(INDEX(Dictionary!$B$3:$C$3,1,MATCH(Form_Responses[[#This Row],[82]],OFFSET(Dictionary!$A$3,MATCH(COLUMNS($AS$2:DV31),Dictionary!$A$4:$A$93,0),1,1,2),0)),Dictionary!$AD$3:$AE$3,0)),"")</f>
        <v>L</v>
      </c>
      <c r="DW32" s="61" t="str">
        <f ca="1">IFERROR(INDEX(OFFSET(Dictionary!$AC$3,MATCH(COLUMNS($AS$2:DW31),Dictionary!$AC$4:$AC$93,0),1,1,2),1,MATCH(INDEX(Dictionary!$B$3:$C$3,1,MATCH(Form_Responses[[#This Row],[83]],OFFSET(Dictionary!$A$3,MATCH(COLUMNS($AS$2:DW31),Dictionary!$A$4:$A$93,0),1,1,2),0)),Dictionary!$AD$3:$AE$3,0)),"")</f>
        <v>I</v>
      </c>
      <c r="DX32" s="61" t="str">
        <f ca="1">IFERROR(INDEX(OFFSET(Dictionary!$AC$3,MATCH(COLUMNS($AS$2:DX31),Dictionary!$AC$4:$AC$93,0),1,1,2),1,MATCH(INDEX(Dictionary!$B$3:$C$3,1,MATCH(Form_Responses[[#This Row],[84]],OFFSET(Dictionary!$A$3,MATCH(COLUMNS($AS$2:DX31),Dictionary!$A$4:$A$93,0),1,1,2),0)),Dictionary!$AD$3:$AE$3,0)),"")</f>
        <v>T</v>
      </c>
      <c r="DY32" s="61" t="str">
        <f ca="1">IFERROR(INDEX(OFFSET(Dictionary!$AC$3,MATCH(COLUMNS($AS$2:DY31),Dictionary!$AC$4:$AC$93,0),1,1,2),1,MATCH(INDEX(Dictionary!$B$3:$C$3,1,MATCH(Form_Responses[[#This Row],[85]],OFFSET(Dictionary!$A$3,MATCH(COLUMNS($AS$2:DY31),Dictionary!$A$4:$A$93,0),1,1,2),0)),Dictionary!$AD$3:$AE$3,0)),"")</f>
        <v>S</v>
      </c>
      <c r="DZ32" s="61" t="str">
        <f ca="1">IFERROR(INDEX(OFFSET(Dictionary!$AC$3,MATCH(COLUMNS($AS$2:DZ31),Dictionary!$AC$4:$AC$93,0),1,1,2),1,MATCH(INDEX(Dictionary!$B$3:$C$3,1,MATCH(Form_Responses[[#This Row],[86]],OFFSET(Dictionary!$A$3,MATCH(COLUMNS($AS$2:DZ31),Dictionary!$A$4:$A$93,0),1,1,2),0)),Dictionary!$AD$3:$AE$3,0)),"")</f>
        <v>S</v>
      </c>
      <c r="EA32" s="61" t="str">
        <f ca="1">IFERROR(INDEX(OFFSET(Dictionary!$AC$3,MATCH(COLUMNS($AS$2:EA31),Dictionary!$AC$4:$AC$93,0),1,1,2),1,MATCH(INDEX(Dictionary!$B$3:$C$3,1,MATCH(Form_Responses[[#This Row],[87]],OFFSET(Dictionary!$A$3,MATCH(COLUMNS($AS$2:EA31),Dictionary!$A$4:$A$93,0),1,1,2),0)),Dictionary!$AD$3:$AE$3,0)),"")</f>
        <v>D</v>
      </c>
      <c r="EB32" s="61" t="str">
        <f ca="1">IFERROR(INDEX(OFFSET(Dictionary!$AC$3,MATCH(COLUMNS($AS$2:EB31),Dictionary!$AC$4:$AC$93,0),1,1,2),1,MATCH(INDEX(Dictionary!$B$3:$C$3,1,MATCH(Form_Responses[[#This Row],[88]],OFFSET(Dictionary!$A$3,MATCH(COLUMNS($AS$2:EB31),Dictionary!$A$4:$A$93,0),1,1,2),0)),Dictionary!$AD$3:$AE$3,0)),"")</f>
        <v>D</v>
      </c>
      <c r="EC32" s="61" t="str">
        <f ca="1">IFERROR(INDEX(OFFSET(Dictionary!$AC$3,MATCH(COLUMNS($AS$2:EC31),Dictionary!$AC$4:$AC$93,0),1,1,2),1,MATCH(INDEX(Dictionary!$B$3:$C$3,1,MATCH(Form_Responses[[#This Row],[89]],OFFSET(Dictionary!$A$3,MATCH(COLUMNS($AS$2:EC31),Dictionary!$A$4:$A$93,0),1,1,2),0)),Dictionary!$AD$3:$AE$3,0)),"")</f>
        <v>C</v>
      </c>
      <c r="ED32" s="61" t="str">
        <f ca="1">IFERROR(INDEX(OFFSET(Dictionary!$AC$3,MATCH(COLUMNS($AS$2:ED31),Dictionary!$AC$4:$AC$93,0),1,1,2),1,MATCH(INDEX(Dictionary!$B$3:$C$3,1,MATCH(Form_Responses[[#This Row],[90]],OFFSET(Dictionary!$A$3,MATCH(COLUMNS($AS$2:ED31),Dictionary!$A$4:$A$93,0),1,1,2),0)),Dictionary!$AD$3:$AE$3,0)),"")</f>
        <v>W</v>
      </c>
    </row>
    <row r="33" spans="1:134" ht="195" x14ac:dyDescent="0.25">
      <c r="A33" s="164">
        <v>31</v>
      </c>
      <c r="B33" s="61" t="s">
        <v>939</v>
      </c>
      <c r="C33" s="61" t="s">
        <v>918</v>
      </c>
      <c r="D33" s="59" t="s">
        <v>793</v>
      </c>
      <c r="E33" s="59" cm="1">
        <f t="array" aca="1" ref="E33" ca="1">COUNTIF(OFFSET($AS$2,MATCH(Data_Base_Response[[#This Row],[Nama]:[Nama]],Data_Base_Response[[Nama]:[Nama]],0),0,1,90),Data_Base_Response[[#Headers],[A]])</f>
        <v>6</v>
      </c>
      <c r="F33" s="59" cm="1">
        <f t="array" aca="1" ref="F33" ca="1">COUNTIF(OFFSET($AS$2,MATCH(Data_Base_Response[[#This Row],[Nama]:[Nama]],Data_Base_Response[[Nama]:[Nama]],0),0,1,90),Data_Base_Response[[#Headers],[N]])</f>
        <v>7</v>
      </c>
      <c r="G33" s="59" cm="1">
        <f t="array" aca="1" ref="G33" ca="1">COUNTIF(OFFSET($AS$2,MATCH(Data_Base_Response[[#This Row],[Nama]:[Nama]],Data_Base_Response[[Nama]:[Nama]],0),0,1,90),Data_Base_Response[[#Headers],[G]])</f>
        <v>5</v>
      </c>
      <c r="H33" s="59" cm="1">
        <f t="array" aca="1" ref="H33" ca="1">COUNTIF(OFFSET($AS$2,MATCH(Data_Base_Response[[#This Row],[Nama]:[Nama]],Data_Base_Response[[Nama]:[Nama]],0),0,1,90),Data_Base_Response[[#Headers],[C]])</f>
        <v>9</v>
      </c>
      <c r="I33" s="59" cm="1">
        <f t="array" aca="1" ref="I33" ca="1">COUNTIF(OFFSET($AS$2,MATCH(Data_Base_Response[[#This Row],[Nama]:[Nama]],Data_Base_Response[[Nama]:[Nama]],0),0,1,90),Data_Base_Response[[#Headers],[D]])</f>
        <v>6</v>
      </c>
      <c r="J33" s="59" cm="1">
        <f t="array" aca="1" ref="J33" ca="1">COUNTIF(OFFSET($AS$2,MATCH(Data_Base_Response[[#This Row],[Nama]:[Nama]],Data_Base_Response[[Nama]:[Nama]],0),0,1,90),Data_Base_Response[[#Headers],[R]])</f>
        <v>4</v>
      </c>
      <c r="K33" s="59" cm="1">
        <f t="array" aca="1" ref="K33" ca="1">COUNTIF(OFFSET($AS$2,MATCH(Data_Base_Response[[#This Row],[Nama]:[Nama]],Data_Base_Response[[Nama]:[Nama]],0),0,1,90),Data_Base_Response[[#Headers],[T]])</f>
        <v>2</v>
      </c>
      <c r="L33" s="59" cm="1">
        <f t="array" aca="1" ref="L33" ca="1">COUNTIF(OFFSET($AS$2,MATCH(Data_Base_Response[[#This Row],[Nama]:[Nama]],Data_Base_Response[[Nama]:[Nama]],0),0,1,90),Data_Base_Response[[#Headers],[V]])</f>
        <v>3</v>
      </c>
      <c r="M33" s="59" cm="1">
        <f t="array" aca="1" ref="M33" ca="1">COUNTIF(OFFSET($AS$2,MATCH(Data_Base_Response[[#This Row],[Nama]:[Nama]],Data_Base_Response[[Nama]:[Nama]],0),0,1,90),Data_Base_Response[[#Headers],[W]])</f>
        <v>6</v>
      </c>
      <c r="N33" s="59" cm="1">
        <f t="array" aca="1" ref="N33" ca="1">COUNTIF(OFFSET($AS$2,MATCH(Data_Base_Response[[#This Row],[Nama]:[Nama]],Data_Base_Response[[Nama]:[Nama]],0),0,1,90),Data_Base_Response[[#Headers],[F]])</f>
        <v>2</v>
      </c>
      <c r="O33" s="59" cm="1">
        <f t="array" aca="1" ref="O33" ca="1">COUNTIF(OFFSET($AS$2,MATCH(Data_Base_Response[[#This Row],[Nama]:[Nama]],Data_Base_Response[[Nama]:[Nama]],0),0,1,90),Data_Base_Response[[#Headers],[L]])</f>
        <v>5</v>
      </c>
      <c r="P33" s="59" cm="1">
        <f t="array" aca="1" ref="P33" ca="1">COUNTIF(OFFSET($AS$2,MATCH(Data_Base_Response[[#This Row],[Nama]:[Nama]],Data_Base_Response[[Nama]:[Nama]],0),0,1,90),Data_Base_Response[[#Headers],[P]])</f>
        <v>5</v>
      </c>
      <c r="Q33" s="59" cm="1">
        <f t="array" aca="1" ref="Q33" ca="1">COUNTIF(OFFSET($AS$2,MATCH(Data_Base_Response[[#This Row],[Nama]:[Nama]],Data_Base_Response[[Nama]:[Nama]],0),0,1,90),Data_Base_Response[[#Headers],[I]])</f>
        <v>2</v>
      </c>
      <c r="R33" s="59" cm="1">
        <f t="array" aca="1" ref="R33" ca="1">COUNTIF(OFFSET($AS$2,MATCH(Data_Base_Response[[#This Row],[Nama]:[Nama]],Data_Base_Response[[Nama]:[Nama]],0),0,1,90),Data_Base_Response[[#Headers],[S]])</f>
        <v>6</v>
      </c>
      <c r="S33" s="59" cm="1">
        <f t="array" aca="1" ref="S33" ca="1">COUNTIF(OFFSET($AS$2,MATCH(Data_Base_Response[[#This Row],[Nama]:[Nama]],Data_Base_Response[[Nama]:[Nama]],0),0,1,90),Data_Base_Response[[#Headers],[B]])</f>
        <v>6</v>
      </c>
      <c r="T33" s="59" cm="1">
        <f t="array" aca="1" ref="T33" ca="1">COUNTIF(OFFSET($AS$2,MATCH(Data_Base_Response[[#This Row],[Nama]:[Nama]],Data_Base_Response[[Nama]:[Nama]],0),0,1,90),Data_Base_Response[[#Headers],[O]])</f>
        <v>4</v>
      </c>
      <c r="U33" s="59" cm="1">
        <f t="array" aca="1" ref="U33" ca="1">COUNTIF(OFFSET($AS$2,MATCH(Data_Base_Response[[#This Row],[Nama]:[Nama]],Data_Base_Response[[Nama]:[Nama]],0),0,1,90),Data_Base_Response[[#Headers],[X]])</f>
        <v>4</v>
      </c>
      <c r="V33" s="59" cm="1">
        <f t="array" aca="1" ref="V33" ca="1">COUNTIF(OFFSET($AS$2,MATCH(Data_Base_Response[[#This Row],[Nama]:[Nama]],Data_Base_Response[[Nama]:[Nama]],0),0,1,90),Data_Base_Response[[#Headers],[E]])</f>
        <v>3</v>
      </c>
      <c r="W33" s="59" cm="1">
        <f t="array" aca="1" ref="W33" ca="1">COUNTIF(OFFSET($AS$2,MATCH(Data_Base_Response[[#This Row],[Nama]:[Nama]],Data_Base_Response[[Nama]:[Nama]],0),0,1,90),Data_Base_Response[[#Headers],[K]])</f>
        <v>0</v>
      </c>
      <c r="X33" s="59" cm="1">
        <f t="array" aca="1" ref="X33" ca="1">COUNTIF(OFFSET($AS$2,MATCH(Data_Base_Response[[#This Row],[Nama]:[Nama]],Data_Base_Response[[Nama]:[Nama]],0),0,1,90),Data_Base_Response[[#Headers],[Z]])</f>
        <v>5</v>
      </c>
      <c r="Y3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3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33"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3" s="60" t="str">
        <f ca="1">INDEX(OFFSET(Dictionary!$AJ$3,MATCH(I$2,Dictionary!$AG$4:$AG$84,0),0,COUNTIF(Dictionary!$AG$4:$AG$84,I$2),1),MATCH(Data_Base_Response[[#This Row],[D]],OFFSET(Dictionary!$AH$3,MATCH(I$2,Dictionary!$AG$4:$AG$84,0),0,COUNTIF(Dictionary!$AG$4:$AG$84,I$2),1),1))</f>
        <v xml:space="preserve">Tertarik untuk menangani sendiri detail   </v>
      </c>
      <c r="AD3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3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3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3"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3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3"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33"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33" s="60" t="str">
        <f ca="1">INDEX(OFFSET(Dictionary!$AJ$3,MATCH(Q$2,Dictionary!$AG$4:$AG$84,0),0,COUNTIF(Dictionary!$AG$4:$AG$84,Q$2),1),MATCH(Data_Base_Response[[#This Row],[I]],OFFSET(Dictionary!$AH$3,MATCH(Q$2,Dictionary!$AG$4:$AG$84,0),0,COUNTIF(Dictionary!$AG$4:$AG$84,Q$2),1),1))</f>
        <v xml:space="preserve">Enggan mengambil keputusan   </v>
      </c>
      <c r="AL3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3"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3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3"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33" s="60" t="str">
        <f ca="1">INDEX(OFFSET(Dictionary!$AJ$3,MATCH(X$2,Dictionary!$AG$4:$AG$84,0),0,COUNTIF(Dictionary!$AG$4:$AG$84,X$2),1),MATCH(Data_Base_Response[[#This Row],[Z]],OFFSET(Dictionary!$AH$3,MATCH(X$2,Dictionary!$AG$4:$AG$84,0),0,COUNTIF(Dictionary!$AG$4:$AG$84,X$2),1),1))</f>
        <v xml:space="preserve">Mudah beradaptasi, cukup menyukai perubahan    </v>
      </c>
      <c r="AS33" s="61" t="str">
        <f ca="1">IFERROR(INDEX(OFFSET(Dictionary!$AC$3,MATCH(COLUMNS($AS$2:AS32),Dictionary!$AC$4:$AC$93,0),1,1,2),1,MATCH(INDEX(Dictionary!$B$3:$C$3,1,MATCH(Form_Responses[[#This Row],[1]],OFFSET(Dictionary!$A$3,MATCH(COLUMNS($AS$2:AS32),Dictionary!$A$4:$A$93,0),1,1,2),0)),Dictionary!$AD$3:$AE$3,0)),"")</f>
        <v>G</v>
      </c>
      <c r="AT33" s="61" t="str">
        <f ca="1">IFERROR(INDEX(OFFSET(Dictionary!$AC$3,MATCH(COLUMNS($AS$2:AT$2),Dictionary!$AC$4:$AC$93,0),1,1,2),1,MATCH(INDEX(Dictionary!$B$3:$C$3,1,MATCH(Form_Responses[[#This Row],[2]],OFFSET(Dictionary!$A$3,MATCH(COLUMNS($AS$2:AT32),Dictionary!$A$4:$A$93,0),1,1,2),0)),Dictionary!$AD$3:$AE$3,0)),"")</f>
        <v>N</v>
      </c>
      <c r="AU33" s="61" t="str">
        <f ca="1">IFERROR(INDEX(OFFSET(Dictionary!$AC$3,MATCH(COLUMNS($AS$2:AU32),Dictionary!$AC$4:$AC$93,0),1,1,2),1,MATCH(INDEX(Dictionary!$B$3:$C$3,1,MATCH(Form_Responses[[#This Row],[3]],OFFSET(Dictionary!$A$3,MATCH(COLUMNS($AS$2:AU32),Dictionary!$A$4:$A$93,0),1,1,2),0)),Dictionary!$AD$3:$AE$3,0)),"")</f>
        <v>A</v>
      </c>
      <c r="AV33" s="61" t="str">
        <f ca="1">IFERROR(INDEX(OFFSET(Dictionary!$AC$3,MATCH(COLUMNS($AS$2:AV32),Dictionary!$AC$4:$AC$93,0),1,1,2),1,MATCH(INDEX(Dictionary!$B$3:$C$3,1,MATCH(Form_Responses[[#This Row],[4]],OFFSET(Dictionary!$A$3,MATCH(COLUMNS($AS$2:AV32),Dictionary!$A$4:$A$93,0),1,1,2),0)),Dictionary!$AD$3:$AE$3,0)),"")</f>
        <v>P</v>
      </c>
      <c r="AW33" s="61" t="str">
        <f ca="1">IFERROR(INDEX(OFFSET(Dictionary!$AC$3,MATCH(COLUMNS($AS$2:AW32),Dictionary!$AC$4:$AC$93,0),1,1,2),1,MATCH(INDEX(Dictionary!$B$3:$C$3,1,MATCH(Form_Responses[[#This Row],[5]],OFFSET(Dictionary!$A$3,MATCH(COLUMNS($AS$2:AW32),Dictionary!$A$4:$A$93,0),1,1,2),0)),Dictionary!$AD$3:$AE$3,0)),"")</f>
        <v>B</v>
      </c>
      <c r="AX33" s="61" t="str">
        <f ca="1">IFERROR(INDEX(OFFSET(Dictionary!$AC$3,MATCH(COLUMNS($AS$2:AX32),Dictionary!$AC$4:$AC$93,0),1,1,2),1,MATCH(INDEX(Dictionary!$B$3:$C$3,1,MATCH(Form_Responses[[#This Row],[6]],OFFSET(Dictionary!$A$3,MATCH(COLUMNS($AS$2:AX32),Dictionary!$A$4:$A$93,0),1,1,2),0)),Dictionary!$AD$3:$AE$3,0)),"")</f>
        <v>B</v>
      </c>
      <c r="AY33" s="61" t="str">
        <f ca="1">IFERROR(INDEX(OFFSET(Dictionary!$AC$3,MATCH(COLUMNS($AS$2:AY32),Dictionary!$AC$4:$AC$93,0),1,1,2),1,MATCH(INDEX(Dictionary!$B$3:$C$3,1,MATCH(Form_Responses[[#This Row],[7]],OFFSET(Dictionary!$A$3,MATCH(COLUMNS($AS$2:AY32),Dictionary!$A$4:$A$93,0),1,1,2),0)),Dictionary!$AD$3:$AE$3,0)),"")</f>
        <v>Z</v>
      </c>
      <c r="AZ33" s="61" t="str">
        <f ca="1">IFERROR(INDEX(OFFSET(Dictionary!$AC$3,MATCH(COLUMNS($AS$2:AZ$2),Dictionary!$AC$4:$AC$93,0),1,1,2),1,MATCH(INDEX(Dictionary!$B$3:$C$3,1,MATCH(Form_Responses[[#This Row],[8]],OFFSET(Dictionary!$A$3,MATCH(COLUMNS($AS$2:AZ32),Dictionary!$A$4:$A$93,0),1,1,2),0)),Dictionary!$AD$3:$AE$3,0)),"")</f>
        <v>Z</v>
      </c>
      <c r="BA33" s="61" t="str">
        <f ca="1">IFERROR(INDEX(OFFSET(Dictionary!$AC$3,MATCH(COLUMNS($AS$2:BA32),Dictionary!$AC$4:$AC$93,0),1,1,2),1,MATCH(INDEX(Dictionary!$B$3:$C$3,1,MATCH(Form_Responses[[#This Row],[9]],OFFSET(Dictionary!$A$3,MATCH(COLUMNS($AS$2:BA32),Dictionary!$A$4:$A$93,0),1,1,2),0)),Dictionary!$AD$3:$AE$3,0)),"")</f>
        <v>F</v>
      </c>
      <c r="BB33" s="61" t="str">
        <f ca="1">IFERROR(INDEX(OFFSET(Dictionary!$AC$3,MATCH(COLUMNS($AS$2:BB32),Dictionary!$AC$4:$AC$93,0),1,1,2),1,MATCH(INDEX(Dictionary!$B$3:$C$3,1,MATCH(Form_Responses[[#This Row],[10]],OFFSET(Dictionary!$A$3,MATCH(COLUMNS($AS$2:BB32),Dictionary!$A$4:$A$93,0),1,1,2),0)),Dictionary!$AD$3:$AE$3,0)),"")</f>
        <v>W</v>
      </c>
      <c r="BC33" s="61" t="str">
        <f ca="1">IFERROR(INDEX(OFFSET(Dictionary!$AC$3,MATCH(COLUMNS($AS$2:BC32),Dictionary!$AC$4:$AC$93,0),1,1,2),1,MATCH(INDEX(Dictionary!$B$3:$C$3,1,MATCH(Form_Responses[[#This Row],[11]],OFFSET(Dictionary!$A$3,MATCH(COLUMNS($AS$2:BC32),Dictionary!$A$4:$A$93,0),1,1,2),0)),Dictionary!$AD$3:$AE$3,0)),"")</f>
        <v>C</v>
      </c>
      <c r="BD33" s="61" t="str">
        <f ca="1">IFERROR(INDEX(OFFSET(Dictionary!$AC$3,MATCH(COLUMNS($AS$2:BD32),Dictionary!$AC$4:$AC$93,0),1,1,2),1,MATCH(INDEX(Dictionary!$B$3:$C$3,1,MATCH(Form_Responses[[#This Row],[12]],OFFSET(Dictionary!$A$3,MATCH(COLUMNS($AS$2:BD32),Dictionary!$A$4:$A$93,0),1,1,2),0)),Dictionary!$AD$3:$AE$3,0)),"")</f>
        <v>E</v>
      </c>
      <c r="BE33" s="61" t="str">
        <f ca="1">IFERROR(INDEX(OFFSET(Dictionary!$AC$3,MATCH(COLUMNS($AS$2:BE32),Dictionary!$AC$4:$AC$93,0),1,1,2),1,MATCH(INDEX(Dictionary!$B$3:$C$3,1,MATCH(Form_Responses[[#This Row],[13]],OFFSET(Dictionary!$A$3,MATCH(COLUMNS($AS$2:BE32),Dictionary!$A$4:$A$93,0),1,1,2),0)),Dictionary!$AD$3:$AE$3,0)),"")</f>
        <v>N</v>
      </c>
      <c r="BF33" s="61" t="str">
        <f ca="1">IFERROR(INDEX(OFFSET(Dictionary!$AC$3,MATCH(COLUMNS($AS$2:BF32),Dictionary!$AC$4:$AC$93,0),1,1,2),1,MATCH(INDEX(Dictionary!$B$3:$C$3,1,MATCH(Form_Responses[[#This Row],[14]],OFFSET(Dictionary!$A$3,MATCH(COLUMNS($AS$2:BF32),Dictionary!$A$4:$A$93,0),1,1,2),0)),Dictionary!$AD$3:$AE$3,0)),"")</f>
        <v>A</v>
      </c>
      <c r="BG33" s="61" t="str">
        <f ca="1">IFERROR(INDEX(OFFSET(Dictionary!$AC$3,MATCH(COLUMNS($AS$2:BG32),Dictionary!$AC$4:$AC$93,0),1,1,2),1,MATCH(INDEX(Dictionary!$B$3:$C$3,1,MATCH(Form_Responses[[#This Row],[15]],OFFSET(Dictionary!$A$3,MATCH(COLUMNS($AS$2:BG32),Dictionary!$A$4:$A$93,0),1,1,2),0)),Dictionary!$AD$3:$AE$3,0)),"")</f>
        <v>B</v>
      </c>
      <c r="BH33" s="61" t="str">
        <f ca="1">IFERROR(INDEX(OFFSET(Dictionary!$AC$3,MATCH(COLUMNS($AS$2:BH32),Dictionary!$AC$4:$AC$93,0),1,1,2),1,MATCH(INDEX(Dictionary!$B$3:$C$3,1,MATCH(Form_Responses[[#This Row],[16]],OFFSET(Dictionary!$A$3,MATCH(COLUMNS($AS$2:BH32),Dictionary!$A$4:$A$93,0),1,1,2),0)),Dictionary!$AD$3:$AE$3,0)),"")</f>
        <v>X</v>
      </c>
      <c r="BI33" s="61" t="str">
        <f ca="1">IFERROR(INDEX(OFFSET(Dictionary!$AC$3,MATCH(COLUMNS($AS$2:BI32),Dictionary!$AC$4:$AC$93,0),1,1,2),1,MATCH(INDEX(Dictionary!$B$3:$C$3,1,MATCH(Form_Responses[[#This Row],[17]],OFFSET(Dictionary!$A$3,MATCH(COLUMNS($AS$2:BI32),Dictionary!$A$4:$A$93,0),1,1,2),0)),Dictionary!$AD$3:$AE$3,0)),"")</f>
        <v>Z</v>
      </c>
      <c r="BJ33" s="61" t="str">
        <f ca="1">IFERROR(INDEX(OFFSET(Dictionary!$AC$3,MATCH(COLUMNS($AS$2:BJ32),Dictionary!$AC$4:$AC$93,0),1,1,2),1,MATCH(INDEX(Dictionary!$B$3:$C$3,1,MATCH(Form_Responses[[#This Row],[18]],OFFSET(Dictionary!$A$3,MATCH(COLUMNS($AS$2:BJ32),Dictionary!$A$4:$A$93,0),1,1,2),0)),Dictionary!$AD$3:$AE$3,0)),"")</f>
        <v>O</v>
      </c>
      <c r="BK33" s="61" t="str">
        <f ca="1">IFERROR(INDEX(OFFSET(Dictionary!$AC$3,MATCH(COLUMNS($AS$2:BK32),Dictionary!$AC$4:$AC$93,0),1,1,2),1,MATCH(INDEX(Dictionary!$B$3:$C$3,1,MATCH(Form_Responses[[#This Row],[19]],OFFSET(Dictionary!$A$3,MATCH(COLUMNS($AS$2:BK32),Dictionary!$A$4:$A$93,0),1,1,2),0)),Dictionary!$AD$3:$AE$3,0)),"")</f>
        <v>Z</v>
      </c>
      <c r="BL33" s="61" t="str">
        <f ca="1">IFERROR(INDEX(OFFSET(Dictionary!$AC$3,MATCH(COLUMNS($AS$2:BL32),Dictionary!$AC$4:$AC$93,0),1,1,2),1,MATCH(INDEX(Dictionary!$B$3:$C$3,1,MATCH(Form_Responses[[#This Row],[20]],OFFSET(Dictionary!$A$3,MATCH(COLUMNS($AS$2:BL32),Dictionary!$A$4:$A$93,0),1,1,2),0)),Dictionary!$AD$3:$AE$3,0)),"")</f>
        <v>W</v>
      </c>
      <c r="BM33" s="61" t="str">
        <f ca="1">IFERROR(INDEX(OFFSET(Dictionary!$AC$3,MATCH(COLUMNS($AS$2:BM32),Dictionary!$AC$4:$AC$93,0),1,1,2),1,MATCH(INDEX(Dictionary!$B$3:$C$3,1,MATCH(Form_Responses[[#This Row],[21]],OFFSET(Dictionary!$A$3,MATCH(COLUMNS($AS$2:BM32),Dictionary!$A$4:$A$93,0),1,1,2),0)),Dictionary!$AD$3:$AE$3,0)),"")</f>
        <v>D</v>
      </c>
      <c r="BN33" s="61" t="str">
        <f ca="1">IFERROR(INDEX(OFFSET(Dictionary!$AC$3,MATCH(COLUMNS($AS$2:BN32),Dictionary!$AC$4:$AC$93,0),1,1,2),1,MATCH(INDEX(Dictionary!$B$3:$C$3,1,MATCH(Form_Responses[[#This Row],[22]],OFFSET(Dictionary!$A$3,MATCH(COLUMNS($AS$2:BN32),Dictionary!$A$4:$A$93,0),1,1,2),0)),Dictionary!$AD$3:$AE$3,0)),"")</f>
        <v>C</v>
      </c>
      <c r="BO33" s="61" t="str">
        <f ca="1">IFERROR(INDEX(OFFSET(Dictionary!$AC$3,MATCH(COLUMNS($AS$2:BO32),Dictionary!$AC$4:$AC$93,0),1,1,2),1,MATCH(INDEX(Dictionary!$B$3:$C$3,1,MATCH(Form_Responses[[#This Row],[23]],OFFSET(Dictionary!$A$3,MATCH(COLUMNS($AS$2:BO32),Dictionary!$A$4:$A$93,0),1,1,2),0)),Dictionary!$AD$3:$AE$3,0)),"")</f>
        <v>E</v>
      </c>
      <c r="BP33" s="61" t="str">
        <f ca="1">IFERROR(INDEX(OFFSET(Dictionary!$AC$3,MATCH(COLUMNS($AS$2:BP32),Dictionary!$AC$4:$AC$93,0),1,1,2),1,MATCH(INDEX(Dictionary!$B$3:$C$3,1,MATCH(Form_Responses[[#This Row],[24]],OFFSET(Dictionary!$A$3,MATCH(COLUMNS($AS$2:BP32),Dictionary!$A$4:$A$93,0),1,1,2),0)),Dictionary!$AD$3:$AE$3,0)),"")</f>
        <v>X</v>
      </c>
      <c r="BQ33" s="61" t="str">
        <f ca="1">IFERROR(INDEX(OFFSET(Dictionary!$AC$3,MATCH(COLUMNS($AS$2:BQ32),Dictionary!$AC$4:$AC$93,0),1,1,2),1,MATCH(INDEX(Dictionary!$B$3:$C$3,1,MATCH(Form_Responses[[#This Row],[25]],OFFSET(Dictionary!$A$3,MATCH(COLUMNS($AS$2:BQ32),Dictionary!$A$4:$A$93,0),1,1,2),0)),Dictionary!$AD$3:$AE$3,0)),"")</f>
        <v>A</v>
      </c>
      <c r="BR33" s="61" t="str">
        <f ca="1">IFERROR(INDEX(OFFSET(Dictionary!$AC$3,MATCH(COLUMNS($AS$2:BR32),Dictionary!$AC$4:$AC$93,0),1,1,2),1,MATCH(INDEX(Dictionary!$B$3:$C$3,1,MATCH(Form_Responses[[#This Row],[26]],OFFSET(Dictionary!$A$3,MATCH(COLUMNS($AS$2:BR32),Dictionary!$A$4:$A$93,0),1,1,2),0)),Dictionary!$AD$3:$AE$3,0)),"")</f>
        <v>O</v>
      </c>
      <c r="BS33" s="61" t="str">
        <f ca="1">IFERROR(INDEX(OFFSET(Dictionary!$AC$3,MATCH(COLUMNS($AS$2:BS32),Dictionary!$AC$4:$AC$93,0),1,1,2),1,MATCH(INDEX(Dictionary!$B$3:$C$3,1,MATCH(Form_Responses[[#This Row],[27]],OFFSET(Dictionary!$A$3,MATCH(COLUMNS($AS$2:BS32),Dictionary!$A$4:$A$93,0),1,1,2),0)),Dictionary!$AD$3:$AE$3,0)),"")</f>
        <v>Z</v>
      </c>
      <c r="BT33" s="61" t="str">
        <f ca="1">IFERROR(INDEX(OFFSET(Dictionary!$AC$3,MATCH(COLUMNS($AS$2:BT32),Dictionary!$AC$4:$AC$93,0),1,1,2),1,MATCH(INDEX(Dictionary!$B$3:$C$3,1,MATCH(Form_Responses[[#This Row],[28]],OFFSET(Dictionary!$A$3,MATCH(COLUMNS($AS$2:BT32),Dictionary!$A$4:$A$93,0),1,1,2),0)),Dictionary!$AD$3:$AE$3,0)),"")</f>
        <v>B</v>
      </c>
      <c r="BU33" s="61" t="str">
        <f ca="1">IFERROR(INDEX(OFFSET(Dictionary!$AC$3,MATCH(COLUMNS($AS$2:BU32),Dictionary!$AC$4:$AC$93,0),1,1,2),1,MATCH(INDEX(Dictionary!$B$3:$C$3,1,MATCH(Form_Responses[[#This Row],[29]],OFFSET(Dictionary!$A$3,MATCH(COLUMNS($AS$2:BU32),Dictionary!$A$4:$A$93,0),1,1,2),0)),Dictionary!$AD$3:$AE$3,0)),"")</f>
        <v>O</v>
      </c>
      <c r="BV33" s="61" t="str">
        <f ca="1">IFERROR(INDEX(OFFSET(Dictionary!$AC$3,MATCH(COLUMNS($AS$2:BV32),Dictionary!$AC$4:$AC$93,0),1,1,2),1,MATCH(INDEX(Dictionary!$B$3:$C$3,1,MATCH(Form_Responses[[#This Row],[30]],OFFSET(Dictionary!$A$3,MATCH(COLUMNS($AS$2:BV32),Dictionary!$A$4:$A$93,0),1,1,2),0)),Dictionary!$AD$3:$AE$3,0)),"")</f>
        <v>W</v>
      </c>
      <c r="BW33" s="61" t="str">
        <f ca="1">IFERROR(INDEX(OFFSET(Dictionary!$AC$3,MATCH(COLUMNS($AS$2:BW32),Dictionary!$AC$4:$AC$93,0),1,1,2),1,MATCH(INDEX(Dictionary!$B$3:$C$3,1,MATCH(Form_Responses[[#This Row],[31]],OFFSET(Dictionary!$A$3,MATCH(COLUMNS($AS$2:BW32),Dictionary!$A$4:$A$93,0),1,1,2),0)),Dictionary!$AD$3:$AE$3,0)),"")</f>
        <v>G</v>
      </c>
      <c r="BX33" s="61" t="str">
        <f ca="1">IFERROR(INDEX(OFFSET(Dictionary!$AC$3,MATCH(COLUMNS($AS$2:BX32),Dictionary!$AC$4:$AC$93,0),1,1,2),1,MATCH(INDEX(Dictionary!$B$3:$C$3,1,MATCH(Form_Responses[[#This Row],[32]],OFFSET(Dictionary!$A$3,MATCH(COLUMNS($AS$2:BX32),Dictionary!$A$4:$A$93,0),1,1,2),0)),Dictionary!$AD$3:$AE$3,0)),"")</f>
        <v>L</v>
      </c>
      <c r="BY33" s="61" t="str">
        <f ca="1">IFERROR(INDEX(OFFSET(Dictionary!$AC$3,MATCH(COLUMNS($AS$2:BY32),Dictionary!$AC$4:$AC$93,0),1,1,2),1,MATCH(INDEX(Dictionary!$B$3:$C$3,1,MATCH(Form_Responses[[#This Row],[33]],OFFSET(Dictionary!$A$3,MATCH(COLUMNS($AS$2:BY32),Dictionary!$A$4:$A$93,0),1,1,2),0)),Dictionary!$AD$3:$AE$3,0)),"")</f>
        <v>C</v>
      </c>
      <c r="BZ33" s="61" t="str">
        <f ca="1">IFERROR(INDEX(OFFSET(Dictionary!$AC$3,MATCH(COLUMNS($AS$2:BZ32),Dictionary!$AC$4:$AC$93,0),1,1,2),1,MATCH(INDEX(Dictionary!$B$3:$C$3,1,MATCH(Form_Responses[[#This Row],[34]],OFFSET(Dictionary!$A$3,MATCH(COLUMNS($AS$2:BZ32),Dictionary!$A$4:$A$93,0),1,1,2),0)),Dictionary!$AD$3:$AE$3,0)),"")</f>
        <v>T</v>
      </c>
      <c r="CA33" s="61" t="str">
        <f ca="1">IFERROR(INDEX(OFFSET(Dictionary!$AC$3,MATCH(COLUMNS($AS$2:CA32),Dictionary!$AC$4:$AC$93,0),1,1,2),1,MATCH(INDEX(Dictionary!$B$3:$C$3,1,MATCH(Form_Responses[[#This Row],[35]],OFFSET(Dictionary!$A$3,MATCH(COLUMNS($AS$2:CA32),Dictionary!$A$4:$A$93,0),1,1,2),0)),Dictionary!$AD$3:$AE$3,0)),"")</f>
        <v>B</v>
      </c>
      <c r="CB33" s="61" t="str">
        <f ca="1">IFERROR(INDEX(OFFSET(Dictionary!$AC$3,MATCH(COLUMNS($AS$2:CB32),Dictionary!$AC$4:$AC$93,0),1,1,2),1,MATCH(INDEX(Dictionary!$B$3:$C$3,1,MATCH(Form_Responses[[#This Row],[36]],OFFSET(Dictionary!$A$3,MATCH(COLUMNS($AS$2:CB32),Dictionary!$A$4:$A$93,0),1,1,2),0)),Dictionary!$AD$3:$AE$3,0)),"")</f>
        <v>O</v>
      </c>
      <c r="CC33" s="61" t="str">
        <f ca="1">IFERROR(INDEX(OFFSET(Dictionary!$AC$3,MATCH(COLUMNS($AS$2:CC32),Dictionary!$AC$4:$AC$93,0),1,1,2),1,MATCH(INDEX(Dictionary!$B$3:$C$3,1,MATCH(Form_Responses[[#This Row],[37]],OFFSET(Dictionary!$A$3,MATCH(COLUMNS($AS$2:CC32),Dictionary!$A$4:$A$93,0),1,1,2),0)),Dictionary!$AD$3:$AE$3,0)),"")</f>
        <v>P</v>
      </c>
      <c r="CD33" s="61" t="str">
        <f ca="1">IFERROR(INDEX(OFFSET(Dictionary!$AC$3,MATCH(COLUMNS($AS$2:CD32),Dictionary!$AC$4:$AC$93,0),1,1,2),1,MATCH(INDEX(Dictionary!$B$3:$C$3,1,MATCH(Form_Responses[[#This Row],[38]],OFFSET(Dictionary!$A$3,MATCH(COLUMNS($AS$2:CD32),Dictionary!$A$4:$A$93,0),1,1,2),0)),Dictionary!$AD$3:$AE$3,0)),"")</f>
        <v>X</v>
      </c>
      <c r="CE33" s="61" t="str">
        <f ca="1">IFERROR(INDEX(OFFSET(Dictionary!$AC$3,MATCH(COLUMNS($AS$2:CE32),Dictionary!$AC$4:$AC$93,0),1,1,2),1,MATCH(INDEX(Dictionary!$B$3:$C$3,1,MATCH(Form_Responses[[#This Row],[39]],OFFSET(Dictionary!$A$3,MATCH(COLUMNS($AS$2:CE32),Dictionary!$A$4:$A$93,0),1,1,2),0)),Dictionary!$AD$3:$AE$3,0)),"")</f>
        <v>B</v>
      </c>
      <c r="CF33" s="61" t="str">
        <f ca="1">IFERROR(INDEX(OFFSET(Dictionary!$AC$3,MATCH(COLUMNS($AS$2:CF32),Dictionary!$AC$4:$AC$93,0),1,1,2),1,MATCH(INDEX(Dictionary!$B$3:$C$3,1,MATCH(Form_Responses[[#This Row],[40]],OFFSET(Dictionary!$A$3,MATCH(COLUMNS($AS$2:CF32),Dictionary!$A$4:$A$93,0),1,1,2),0)),Dictionary!$AD$3:$AE$3,0)),"")</f>
        <v>W</v>
      </c>
      <c r="CG33" s="61" t="str">
        <f ca="1">IFERROR(INDEX(OFFSET(Dictionary!$AC$3,MATCH(COLUMNS($AS$2:CG32),Dictionary!$AC$4:$AC$93,0),1,1,2),1,MATCH(INDEX(Dictionary!$B$3:$C$3,1,MATCH(Form_Responses[[#This Row],[41]],OFFSET(Dictionary!$A$3,MATCH(COLUMNS($AS$2:CG32),Dictionary!$A$4:$A$93,0),1,1,2),0)),Dictionary!$AD$3:$AE$3,0)),"")</f>
        <v>S</v>
      </c>
      <c r="CH33" s="61" t="str">
        <f ca="1">IFERROR(INDEX(OFFSET(Dictionary!$AC$3,MATCH(COLUMNS($AS$2:CH32),Dictionary!$AC$4:$AC$93,0),1,1,2),1,MATCH(INDEX(Dictionary!$B$3:$C$3,1,MATCH(Form_Responses[[#This Row],[42]],OFFSET(Dictionary!$A$3,MATCH(COLUMNS($AS$2:CH32),Dictionary!$A$4:$A$93,0),1,1,2),0)),Dictionary!$AD$3:$AE$3,0)),"")</f>
        <v>R</v>
      </c>
      <c r="CI33" s="61" t="str">
        <f ca="1">IFERROR(INDEX(OFFSET(Dictionary!$AC$3,MATCH(COLUMNS($AS$2:CI32),Dictionary!$AC$4:$AC$93,0),1,1,2),1,MATCH(INDEX(Dictionary!$B$3:$C$3,1,MATCH(Form_Responses[[#This Row],[43]],OFFSET(Dictionary!$A$3,MATCH(COLUMNS($AS$2:CI32),Dictionary!$A$4:$A$93,0),1,1,2),0)),Dictionary!$AD$3:$AE$3,0)),"")</f>
        <v>D</v>
      </c>
      <c r="CJ33" s="61" t="str">
        <f ca="1">IFERROR(INDEX(OFFSET(Dictionary!$AC$3,MATCH(COLUMNS($AS$2:CJ32),Dictionary!$AC$4:$AC$93,0),1,1,2),1,MATCH(INDEX(Dictionary!$B$3:$C$3,1,MATCH(Form_Responses[[#This Row],[44]],OFFSET(Dictionary!$A$3,MATCH(COLUMNS($AS$2:CJ32),Dictionary!$A$4:$A$93,0),1,1,2),0)),Dictionary!$AD$3:$AE$3,0)),"")</f>
        <v>C</v>
      </c>
      <c r="CK33" s="61" t="str">
        <f ca="1">IFERROR(INDEX(OFFSET(Dictionary!$AC$3,MATCH(COLUMNS($AS$2:CK32),Dictionary!$AC$4:$AC$93,0),1,1,2),1,MATCH(INDEX(Dictionary!$B$3:$C$3,1,MATCH(Form_Responses[[#This Row],[45]],OFFSET(Dictionary!$A$3,MATCH(COLUMNS($AS$2:CK32),Dictionary!$A$4:$A$93,0),1,1,2),0)),Dictionary!$AD$3:$AE$3,0)),"")</f>
        <v>E</v>
      </c>
      <c r="CL33" s="61" t="str">
        <f ca="1">IFERROR(INDEX(OFFSET(Dictionary!$AC$3,MATCH(COLUMNS($AS$2:CL32),Dictionary!$AC$4:$AC$93,0),1,1,2),1,MATCH(INDEX(Dictionary!$B$3:$C$3,1,MATCH(Form_Responses[[#This Row],[46]],OFFSET(Dictionary!$A$3,MATCH(COLUMNS($AS$2:CL32),Dictionary!$A$4:$A$93,0),1,1,2),0)),Dictionary!$AD$3:$AE$3,0)),"")</f>
        <v>N</v>
      </c>
      <c r="CM33" s="61" t="str">
        <f ca="1">IFERROR(INDEX(OFFSET(Dictionary!$AC$3,MATCH(COLUMNS($AS$2:CM32),Dictionary!$AC$4:$AC$93,0),1,1,2),1,MATCH(INDEX(Dictionary!$B$3:$C$3,1,MATCH(Form_Responses[[#This Row],[47]],OFFSET(Dictionary!$A$3,MATCH(COLUMNS($AS$2:CM32),Dictionary!$A$4:$A$93,0),1,1,2),0)),Dictionary!$AD$3:$AE$3,0)),"")</f>
        <v>A</v>
      </c>
      <c r="CN33" s="61" t="str">
        <f ca="1">IFERROR(INDEX(OFFSET(Dictionary!$AC$3,MATCH(COLUMNS($AS$2:CN32),Dictionary!$AC$4:$AC$93,0),1,1,2),1,MATCH(INDEX(Dictionary!$B$3:$C$3,1,MATCH(Form_Responses[[#This Row],[48]],OFFSET(Dictionary!$A$3,MATCH(COLUMNS($AS$2:CN32),Dictionary!$A$4:$A$93,0),1,1,2),0)),Dictionary!$AD$3:$AE$3,0)),"")</f>
        <v>P</v>
      </c>
      <c r="CO33" s="61" t="str">
        <f ca="1">IFERROR(INDEX(OFFSET(Dictionary!$AC$3,MATCH(COLUMNS($AS$2:CO32),Dictionary!$AC$4:$AC$93,0),1,1,2),1,MATCH(INDEX(Dictionary!$B$3:$C$3,1,MATCH(Form_Responses[[#This Row],[49]],OFFSET(Dictionary!$A$3,MATCH(COLUMNS($AS$2:CO32),Dictionary!$A$4:$A$93,0),1,1,2),0)),Dictionary!$AD$3:$AE$3,0)),"")</f>
        <v>F</v>
      </c>
      <c r="CP33" s="61" t="str">
        <f ca="1">IFERROR(INDEX(OFFSET(Dictionary!$AC$3,MATCH(COLUMNS($AS$2:CP32),Dictionary!$AC$4:$AC$93,0),1,1,2),1,MATCH(INDEX(Dictionary!$B$3:$C$3,1,MATCH(Form_Responses[[#This Row],[50]],OFFSET(Dictionary!$A$3,MATCH(COLUMNS($AS$2:CP32),Dictionary!$A$4:$A$93,0),1,1,2),0)),Dictionary!$AD$3:$AE$3,0)),"")</f>
        <v>W</v>
      </c>
      <c r="CQ33" s="61" t="str">
        <f ca="1">IFERROR(INDEX(OFFSET(Dictionary!$AC$3,MATCH(COLUMNS($AS$2:CQ32),Dictionary!$AC$4:$AC$93,0),1,1,2),1,MATCH(INDEX(Dictionary!$B$3:$C$3,1,MATCH(Form_Responses[[#This Row],[51]],OFFSET(Dictionary!$A$3,MATCH(COLUMNS($AS$2:CQ32),Dictionary!$A$4:$A$93,0),1,1,2),0)),Dictionary!$AD$3:$AE$3,0)),"")</f>
        <v>G</v>
      </c>
      <c r="CR33" s="61" t="str">
        <f ca="1">IFERROR(INDEX(OFFSET(Dictionary!$AC$3,MATCH(COLUMNS($AS$2:CR32),Dictionary!$AC$4:$AC$93,0),1,1,2),1,MATCH(INDEX(Dictionary!$B$3:$C$3,1,MATCH(Form_Responses[[#This Row],[52]],OFFSET(Dictionary!$A$3,MATCH(COLUMNS($AS$2:CR32),Dictionary!$A$4:$A$93,0),1,1,2),0)),Dictionary!$AD$3:$AE$3,0)),"")</f>
        <v>S</v>
      </c>
      <c r="CS33" s="61" t="str">
        <f ca="1">IFERROR(INDEX(OFFSET(Dictionary!$AC$3,MATCH(COLUMNS($AS$2:CS32),Dictionary!$AC$4:$AC$93,0),1,1,2),1,MATCH(INDEX(Dictionary!$B$3:$C$3,1,MATCH(Form_Responses[[#This Row],[53]],OFFSET(Dictionary!$A$3,MATCH(COLUMNS($AS$2:CS32),Dictionary!$A$4:$A$93,0),1,1,2),0)),Dictionary!$AD$3:$AE$3,0)),"")</f>
        <v>R</v>
      </c>
      <c r="CT33" s="61" t="str">
        <f ca="1">IFERROR(INDEX(OFFSET(Dictionary!$AC$3,MATCH(COLUMNS($AS$2:CT32),Dictionary!$AC$4:$AC$93,0),1,1,2),1,MATCH(INDEX(Dictionary!$B$3:$C$3,1,MATCH(Form_Responses[[#This Row],[54]],OFFSET(Dictionary!$A$3,MATCH(COLUMNS($AS$2:CT32),Dictionary!$A$4:$A$93,0),1,1,2),0)),Dictionary!$AD$3:$AE$3,0)),"")</f>
        <v>D</v>
      </c>
      <c r="CU33" s="61" t="str">
        <f ca="1">IFERROR(INDEX(OFFSET(Dictionary!$AC$3,MATCH(COLUMNS($AS$2:CU32),Dictionary!$AC$4:$AC$93,0),1,1,2),1,MATCH(INDEX(Dictionary!$B$3:$C$3,1,MATCH(Form_Responses[[#This Row],[55]],OFFSET(Dictionary!$A$3,MATCH(COLUMNS($AS$2:CU32),Dictionary!$A$4:$A$93,0),1,1,2),0)),Dictionary!$AD$3:$AE$3,0)),"")</f>
        <v>C</v>
      </c>
      <c r="CV33" s="61" t="str">
        <f ca="1">IFERROR(INDEX(OFFSET(Dictionary!$AC$3,MATCH(COLUMNS($AS$2:CV32),Dictionary!$AC$4:$AC$93,0),1,1,2),1,MATCH(INDEX(Dictionary!$B$3:$C$3,1,MATCH(Form_Responses[[#This Row],[56]],OFFSET(Dictionary!$A$3,MATCH(COLUMNS($AS$2:CV32),Dictionary!$A$4:$A$93,0),1,1,2),0)),Dictionary!$AD$3:$AE$3,0)),"")</f>
        <v>S</v>
      </c>
      <c r="CW33" s="61" t="str">
        <f ca="1">IFERROR(INDEX(OFFSET(Dictionary!$AC$3,MATCH(COLUMNS($AS$2:CW32),Dictionary!$AC$4:$AC$93,0),1,1,2),1,MATCH(INDEX(Dictionary!$B$3:$C$3,1,MATCH(Form_Responses[[#This Row],[57]],OFFSET(Dictionary!$A$3,MATCH(COLUMNS($AS$2:CW32),Dictionary!$A$4:$A$93,0),1,1,2),0)),Dictionary!$AD$3:$AE$3,0)),"")</f>
        <v>N</v>
      </c>
      <c r="CX33" s="61" t="str">
        <f ca="1">IFERROR(INDEX(OFFSET(Dictionary!$AC$3,MATCH(COLUMNS($AS$2:CX32),Dictionary!$AC$4:$AC$93,0),1,1,2),1,MATCH(INDEX(Dictionary!$B$3:$C$3,1,MATCH(Form_Responses[[#This Row],[58]],OFFSET(Dictionary!$A$3,MATCH(COLUMNS($AS$2:CX32),Dictionary!$A$4:$A$93,0),1,1,2),0)),Dictionary!$AD$3:$AE$3,0)),"")</f>
        <v>A</v>
      </c>
      <c r="CY33" s="61" t="str">
        <f ca="1">IFERROR(INDEX(OFFSET(Dictionary!$AC$3,MATCH(COLUMNS($AS$2:CY32),Dictionary!$AC$4:$AC$93,0),1,1,2),1,MATCH(INDEX(Dictionary!$B$3:$C$3,1,MATCH(Form_Responses[[#This Row],[59]],OFFSET(Dictionary!$A$3,MATCH(COLUMNS($AS$2:CY32),Dictionary!$A$4:$A$93,0),1,1,2),0)),Dictionary!$AD$3:$AE$3,0)),"")</f>
        <v>P</v>
      </c>
      <c r="CZ33" s="61" t="str">
        <f ca="1">IFERROR(INDEX(OFFSET(Dictionary!$AC$3,MATCH(COLUMNS($AS$2:CZ32),Dictionary!$AC$4:$AC$93,0),1,1,2),1,MATCH(INDEX(Dictionary!$B$3:$C$3,1,MATCH(Form_Responses[[#This Row],[60]],OFFSET(Dictionary!$A$3,MATCH(COLUMNS($AS$2:CZ32),Dictionary!$A$4:$A$93,0),1,1,2),0)),Dictionary!$AD$3:$AE$3,0)),"")</f>
        <v>X</v>
      </c>
      <c r="DA33" s="61" t="str">
        <f ca="1">IFERROR(INDEX(OFFSET(Dictionary!$AC$3,MATCH(COLUMNS($AS$2:DA32),Dictionary!$AC$4:$AC$93,0),1,1,2),1,MATCH(INDEX(Dictionary!$B$3:$C$3,1,MATCH(Form_Responses[[#This Row],[61]],OFFSET(Dictionary!$A$3,MATCH(COLUMNS($AS$2:DA32),Dictionary!$A$4:$A$93,0),1,1,2),0)),Dictionary!$AD$3:$AE$3,0)),"")</f>
        <v>G</v>
      </c>
      <c r="DB33" s="61" t="str">
        <f ca="1">IFERROR(INDEX(OFFSET(Dictionary!$AC$3,MATCH(COLUMNS($AS$2:DB32),Dictionary!$AC$4:$AC$93,0),1,1,2),1,MATCH(INDEX(Dictionary!$B$3:$C$3,1,MATCH(Form_Responses[[#This Row],[62]],OFFSET(Dictionary!$A$3,MATCH(COLUMNS($AS$2:DB32),Dictionary!$A$4:$A$93,0),1,1,2),0)),Dictionary!$AD$3:$AE$3,0)),"")</f>
        <v>L</v>
      </c>
      <c r="DC33" s="61" t="str">
        <f ca="1">IFERROR(INDEX(OFFSET(Dictionary!$AC$3,MATCH(COLUMNS($AS$2:DC32),Dictionary!$AC$4:$AC$93,0),1,1,2),1,MATCH(INDEX(Dictionary!$B$3:$C$3,1,MATCH(Form_Responses[[#This Row],[63]],OFFSET(Dictionary!$A$3,MATCH(COLUMNS($AS$2:DC32),Dictionary!$A$4:$A$93,0),1,1,2),0)),Dictionary!$AD$3:$AE$3,0)),"")</f>
        <v>S</v>
      </c>
      <c r="DD33" s="61" t="str">
        <f ca="1">IFERROR(INDEX(OFFSET(Dictionary!$AC$3,MATCH(COLUMNS($AS$2:DD32),Dictionary!$AC$4:$AC$93,0),1,1,2),1,MATCH(INDEX(Dictionary!$B$3:$C$3,1,MATCH(Form_Responses[[#This Row],[64]],OFFSET(Dictionary!$A$3,MATCH(COLUMNS($AS$2:DD32),Dictionary!$A$4:$A$93,0),1,1,2),0)),Dictionary!$AD$3:$AE$3,0)),"")</f>
        <v>R</v>
      </c>
      <c r="DE33" s="61" t="str">
        <f ca="1">IFERROR(INDEX(OFFSET(Dictionary!$AC$3,MATCH(COLUMNS($AS$2:DE32),Dictionary!$AC$4:$AC$93,0),1,1,2),1,MATCH(INDEX(Dictionary!$B$3:$C$3,1,MATCH(Form_Responses[[#This Row],[65]],OFFSET(Dictionary!$A$3,MATCH(COLUMNS($AS$2:DE32),Dictionary!$A$4:$A$93,0),1,1,2),0)),Dictionary!$AD$3:$AE$3,0)),"")</f>
        <v>V</v>
      </c>
      <c r="DF33" s="61" t="str">
        <f ca="1">IFERROR(INDEX(OFFSET(Dictionary!$AC$3,MATCH(COLUMNS($AS$2:DF32),Dictionary!$AC$4:$AC$93,0),1,1,2),1,MATCH(INDEX(Dictionary!$B$3:$C$3,1,MATCH(Form_Responses[[#This Row],[66]],OFFSET(Dictionary!$A$3,MATCH(COLUMNS($AS$2:DF32),Dictionary!$A$4:$A$93,0),1,1,2),0)),Dictionary!$AD$3:$AE$3,0)),"")</f>
        <v>C</v>
      </c>
      <c r="DG33" s="61" t="str">
        <f ca="1">IFERROR(INDEX(OFFSET(Dictionary!$AC$3,MATCH(COLUMNS($AS$2:DG32),Dictionary!$AC$4:$AC$93,0),1,1,2),1,MATCH(INDEX(Dictionary!$B$3:$C$3,1,MATCH(Form_Responses[[#This Row],[67]],OFFSET(Dictionary!$A$3,MATCH(COLUMNS($AS$2:DG32),Dictionary!$A$4:$A$93,0),1,1,2),0)),Dictionary!$AD$3:$AE$3,0)),"")</f>
        <v>R</v>
      </c>
      <c r="DH33" s="61" t="str">
        <f ca="1">IFERROR(INDEX(OFFSET(Dictionary!$AC$3,MATCH(COLUMNS($AS$2:DH32),Dictionary!$AC$4:$AC$93,0),1,1,2),1,MATCH(INDEX(Dictionary!$B$3:$C$3,1,MATCH(Form_Responses[[#This Row],[68]],OFFSET(Dictionary!$A$3,MATCH(COLUMNS($AS$2:DH32),Dictionary!$A$4:$A$93,0),1,1,2),0)),Dictionary!$AD$3:$AE$3,0)),"")</f>
        <v>N</v>
      </c>
      <c r="DI33" s="61" t="str">
        <f ca="1">IFERROR(INDEX(OFFSET(Dictionary!$AC$3,MATCH(COLUMNS($AS$2:DI32),Dictionary!$AC$4:$AC$93,0),1,1,2),1,MATCH(INDEX(Dictionary!$B$3:$C$3,1,MATCH(Form_Responses[[#This Row],[69]],OFFSET(Dictionary!$A$3,MATCH(COLUMNS($AS$2:DI32),Dictionary!$A$4:$A$93,0),1,1,2),0)),Dictionary!$AD$3:$AE$3,0)),"")</f>
        <v>A</v>
      </c>
      <c r="DJ33" s="61" t="str">
        <f ca="1">IFERROR(INDEX(OFFSET(Dictionary!$AC$3,MATCH(COLUMNS($AS$2:DJ32),Dictionary!$AC$4:$AC$93,0),1,1,2),1,MATCH(INDEX(Dictionary!$B$3:$C$3,1,MATCH(Form_Responses[[#This Row],[70]],OFFSET(Dictionary!$A$3,MATCH(COLUMNS($AS$2:DJ32),Dictionary!$A$4:$A$93,0),1,1,2),0)),Dictionary!$AD$3:$AE$3,0)),"")</f>
        <v>P</v>
      </c>
      <c r="DK33" s="61" t="str">
        <f ca="1">IFERROR(INDEX(OFFSET(Dictionary!$AC$3,MATCH(COLUMNS($AS$2:DK32),Dictionary!$AC$4:$AC$93,0),1,1,2),1,MATCH(INDEX(Dictionary!$B$3:$C$3,1,MATCH(Form_Responses[[#This Row],[71]],OFFSET(Dictionary!$A$3,MATCH(COLUMNS($AS$2:DK32),Dictionary!$A$4:$A$93,0),1,1,2),0)),Dictionary!$AD$3:$AE$3,0)),"")</f>
        <v>G</v>
      </c>
      <c r="DL33" s="61" t="str">
        <f ca="1">IFERROR(INDEX(OFFSET(Dictionary!$AC$3,MATCH(COLUMNS($AS$2:DL32),Dictionary!$AC$4:$AC$93,0),1,1,2),1,MATCH(INDEX(Dictionary!$B$3:$C$3,1,MATCH(Form_Responses[[#This Row],[72]],OFFSET(Dictionary!$A$3,MATCH(COLUMNS($AS$2:DL32),Dictionary!$A$4:$A$93,0),1,1,2),0)),Dictionary!$AD$3:$AE$3,0)),"")</f>
        <v>L</v>
      </c>
      <c r="DM33" s="61" t="str">
        <f ca="1">IFERROR(INDEX(OFFSET(Dictionary!$AC$3,MATCH(COLUMNS($AS$2:DM32),Dictionary!$AC$4:$AC$93,0),1,1,2),1,MATCH(INDEX(Dictionary!$B$3:$C$3,1,MATCH(Form_Responses[[#This Row],[73]],OFFSET(Dictionary!$A$3,MATCH(COLUMNS($AS$2:DM32),Dictionary!$A$4:$A$93,0),1,1,2),0)),Dictionary!$AD$3:$AE$3,0)),"")</f>
        <v>I</v>
      </c>
      <c r="DN33" s="61" t="str">
        <f ca="1">IFERROR(INDEX(OFFSET(Dictionary!$AC$3,MATCH(COLUMNS($AS$2:DN32),Dictionary!$AC$4:$AC$93,0),1,1,2),1,MATCH(INDEX(Dictionary!$B$3:$C$3,1,MATCH(Form_Responses[[#This Row],[74]],OFFSET(Dictionary!$A$3,MATCH(COLUMNS($AS$2:DN32),Dictionary!$A$4:$A$93,0),1,1,2),0)),Dictionary!$AD$3:$AE$3,0)),"")</f>
        <v>T</v>
      </c>
      <c r="DO33" s="61" t="str">
        <f ca="1">IFERROR(INDEX(OFFSET(Dictionary!$AC$3,MATCH(COLUMNS($AS$2:DO32),Dictionary!$AC$4:$AC$93,0),1,1,2),1,MATCH(INDEX(Dictionary!$B$3:$C$3,1,MATCH(Form_Responses[[#This Row],[75]],OFFSET(Dictionary!$A$3,MATCH(COLUMNS($AS$2:DO32),Dictionary!$A$4:$A$93,0),1,1,2),0)),Dictionary!$AD$3:$AE$3,0)),"")</f>
        <v>V</v>
      </c>
      <c r="DP33" s="61" t="str">
        <f ca="1">IFERROR(INDEX(OFFSET(Dictionary!$AC$3,MATCH(COLUMNS($AS$2:DP32),Dictionary!$AC$4:$AC$93,0),1,1,2),1,MATCH(INDEX(Dictionary!$B$3:$C$3,1,MATCH(Form_Responses[[#This Row],[76]],OFFSET(Dictionary!$A$3,MATCH(COLUMNS($AS$2:DP32),Dictionary!$A$4:$A$93,0),1,1,2),0)),Dictionary!$AD$3:$AE$3,0)),"")</f>
        <v>D</v>
      </c>
      <c r="DQ33" s="61" t="str">
        <f ca="1">IFERROR(INDEX(OFFSET(Dictionary!$AC$3,MATCH(COLUMNS($AS$2:DQ32),Dictionary!$AC$4:$AC$93,0),1,1,2),1,MATCH(INDEX(Dictionary!$B$3:$C$3,1,MATCH(Form_Responses[[#This Row],[77]],OFFSET(Dictionary!$A$3,MATCH(COLUMNS($AS$2:DQ32),Dictionary!$A$4:$A$93,0),1,1,2),0)),Dictionary!$AD$3:$AE$3,0)),"")</f>
        <v>C</v>
      </c>
      <c r="DR33" s="61" t="str">
        <f ca="1">IFERROR(INDEX(OFFSET(Dictionary!$AC$3,MATCH(COLUMNS($AS$2:DR32),Dictionary!$AC$4:$AC$93,0),1,1,2),1,MATCH(INDEX(Dictionary!$B$3:$C$3,1,MATCH(Form_Responses[[#This Row],[78]],OFFSET(Dictionary!$A$3,MATCH(COLUMNS($AS$2:DR32),Dictionary!$A$4:$A$93,0),1,1,2),0)),Dictionary!$AD$3:$AE$3,0)),"")</f>
        <v>D</v>
      </c>
      <c r="DS33" s="61" t="str">
        <f ca="1">IFERROR(INDEX(OFFSET(Dictionary!$AC$3,MATCH(COLUMNS($AS$2:DS32),Dictionary!$AC$4:$AC$93,0),1,1,2),1,MATCH(INDEX(Dictionary!$B$3:$C$3,1,MATCH(Form_Responses[[#This Row],[79]],OFFSET(Dictionary!$A$3,MATCH(COLUMNS($AS$2:DS32),Dictionary!$A$4:$A$93,0),1,1,2),0)),Dictionary!$AD$3:$AE$3,0)),"")</f>
        <v>N</v>
      </c>
      <c r="DT33" s="61" t="str">
        <f ca="1">IFERROR(INDEX(OFFSET(Dictionary!$AC$3,MATCH(COLUMNS($AS$2:DT32),Dictionary!$AC$4:$AC$93,0),1,1,2),1,MATCH(INDEX(Dictionary!$B$3:$C$3,1,MATCH(Form_Responses[[#This Row],[80]],OFFSET(Dictionary!$A$3,MATCH(COLUMNS($AS$2:DT32),Dictionary!$A$4:$A$93,0),1,1,2),0)),Dictionary!$AD$3:$AE$3,0)),"")</f>
        <v>W</v>
      </c>
      <c r="DU33" s="61" t="str">
        <f ca="1">IFERROR(INDEX(OFFSET(Dictionary!$AC$3,MATCH(COLUMNS($AS$2:DU32),Dictionary!$AC$4:$AC$93,0),1,1,2),1,MATCH(INDEX(Dictionary!$B$3:$C$3,1,MATCH(Form_Responses[[#This Row],[81]],OFFSET(Dictionary!$A$3,MATCH(COLUMNS($AS$2:DU32),Dictionary!$A$4:$A$93,0),1,1,2),0)),Dictionary!$AD$3:$AE$3,0)),"")</f>
        <v>L</v>
      </c>
      <c r="DV33" s="61" t="str">
        <f ca="1">IFERROR(INDEX(OFFSET(Dictionary!$AC$3,MATCH(COLUMNS($AS$2:DV32),Dictionary!$AC$4:$AC$93,0),1,1,2),1,MATCH(INDEX(Dictionary!$B$3:$C$3,1,MATCH(Form_Responses[[#This Row],[82]],OFFSET(Dictionary!$A$3,MATCH(COLUMNS($AS$2:DV32),Dictionary!$A$4:$A$93,0),1,1,2),0)),Dictionary!$AD$3:$AE$3,0)),"")</f>
        <v>L</v>
      </c>
      <c r="DW33" s="61" t="str">
        <f ca="1">IFERROR(INDEX(OFFSET(Dictionary!$AC$3,MATCH(COLUMNS($AS$2:DW32),Dictionary!$AC$4:$AC$93,0),1,1,2),1,MATCH(INDEX(Dictionary!$B$3:$C$3,1,MATCH(Form_Responses[[#This Row],[83]],OFFSET(Dictionary!$A$3,MATCH(COLUMNS($AS$2:DW32),Dictionary!$A$4:$A$93,0),1,1,2),0)),Dictionary!$AD$3:$AE$3,0)),"")</f>
        <v>I</v>
      </c>
      <c r="DX33" s="61" t="str">
        <f ca="1">IFERROR(INDEX(OFFSET(Dictionary!$AC$3,MATCH(COLUMNS($AS$2:DX32),Dictionary!$AC$4:$AC$93,0),1,1,2),1,MATCH(INDEX(Dictionary!$B$3:$C$3,1,MATCH(Form_Responses[[#This Row],[84]],OFFSET(Dictionary!$A$3,MATCH(COLUMNS($AS$2:DX32),Dictionary!$A$4:$A$93,0),1,1,2),0)),Dictionary!$AD$3:$AE$3,0)),"")</f>
        <v>V</v>
      </c>
      <c r="DY33" s="61" t="str">
        <f ca="1">IFERROR(INDEX(OFFSET(Dictionary!$AC$3,MATCH(COLUMNS($AS$2:DY32),Dictionary!$AC$4:$AC$93,0),1,1,2),1,MATCH(INDEX(Dictionary!$B$3:$C$3,1,MATCH(Form_Responses[[#This Row],[85]],OFFSET(Dictionary!$A$3,MATCH(COLUMNS($AS$2:DY32),Dictionary!$A$4:$A$93,0),1,1,2),0)),Dictionary!$AD$3:$AE$3,0)),"")</f>
        <v>S</v>
      </c>
      <c r="DZ33" s="61" t="str">
        <f ca="1">IFERROR(INDEX(OFFSET(Dictionary!$AC$3,MATCH(COLUMNS($AS$2:DZ32),Dictionary!$AC$4:$AC$93,0),1,1,2),1,MATCH(INDEX(Dictionary!$B$3:$C$3,1,MATCH(Form_Responses[[#This Row],[86]],OFFSET(Dictionary!$A$3,MATCH(COLUMNS($AS$2:DZ32),Dictionary!$A$4:$A$93,0),1,1,2),0)),Dictionary!$AD$3:$AE$3,0)),"")</f>
        <v>S</v>
      </c>
      <c r="EA33" s="61" t="str">
        <f ca="1">IFERROR(INDEX(OFFSET(Dictionary!$AC$3,MATCH(COLUMNS($AS$2:EA32),Dictionary!$AC$4:$AC$93,0),1,1,2),1,MATCH(INDEX(Dictionary!$B$3:$C$3,1,MATCH(Form_Responses[[#This Row],[87]],OFFSET(Dictionary!$A$3,MATCH(COLUMNS($AS$2:EA32),Dictionary!$A$4:$A$93,0),1,1,2),0)),Dictionary!$AD$3:$AE$3,0)),"")</f>
        <v>D</v>
      </c>
      <c r="EB33" s="61" t="str">
        <f ca="1">IFERROR(INDEX(OFFSET(Dictionary!$AC$3,MATCH(COLUMNS($AS$2:EB32),Dictionary!$AC$4:$AC$93,0),1,1,2),1,MATCH(INDEX(Dictionary!$B$3:$C$3,1,MATCH(Form_Responses[[#This Row],[88]],OFFSET(Dictionary!$A$3,MATCH(COLUMNS($AS$2:EB32),Dictionary!$A$4:$A$93,0),1,1,2),0)),Dictionary!$AD$3:$AE$3,0)),"")</f>
        <v>C</v>
      </c>
      <c r="EC33" s="61" t="str">
        <f ca="1">IFERROR(INDEX(OFFSET(Dictionary!$AC$3,MATCH(COLUMNS($AS$2:EC32),Dictionary!$AC$4:$AC$93,0),1,1,2),1,MATCH(INDEX(Dictionary!$B$3:$C$3,1,MATCH(Form_Responses[[#This Row],[89]],OFFSET(Dictionary!$A$3,MATCH(COLUMNS($AS$2:EC32),Dictionary!$A$4:$A$93,0),1,1,2),0)),Dictionary!$AD$3:$AE$3,0)),"")</f>
        <v>C</v>
      </c>
      <c r="ED33" s="61" t="str">
        <f ca="1">IFERROR(INDEX(OFFSET(Dictionary!$AC$3,MATCH(COLUMNS($AS$2:ED32),Dictionary!$AC$4:$AC$93,0),1,1,2),1,MATCH(INDEX(Dictionary!$B$3:$C$3,1,MATCH(Form_Responses[[#This Row],[90]],OFFSET(Dictionary!$A$3,MATCH(COLUMNS($AS$2:ED32),Dictionary!$A$4:$A$93,0),1,1,2),0)),Dictionary!$AD$3:$AE$3,0)),"")</f>
        <v>N</v>
      </c>
    </row>
    <row r="34" spans="1:134" ht="240" x14ac:dyDescent="0.25">
      <c r="A34" s="164">
        <v>32</v>
      </c>
      <c r="B34" s="61" t="s">
        <v>941</v>
      </c>
      <c r="C34" s="61" t="s">
        <v>942</v>
      </c>
      <c r="D34" s="59" t="s">
        <v>794</v>
      </c>
      <c r="E34" s="59" cm="1">
        <f t="array" aca="1" ref="E34" ca="1">COUNTIF(OFFSET($AS$2,MATCH(Data_Base_Response[[#This Row],[Nama]:[Nama]],Data_Base_Response[[Nama]:[Nama]],0),0,1,90),Data_Base_Response[[#Headers],[A]])</f>
        <v>4</v>
      </c>
      <c r="F34" s="59" cm="1">
        <f t="array" aca="1" ref="F34" ca="1">COUNTIF(OFFSET($AS$2,MATCH(Data_Base_Response[[#This Row],[Nama]:[Nama]],Data_Base_Response[[Nama]:[Nama]],0),0,1,90),Data_Base_Response[[#Headers],[N]])</f>
        <v>9</v>
      </c>
      <c r="G34" s="59" cm="1">
        <f t="array" aca="1" ref="G34" ca="1">COUNTIF(OFFSET($AS$2,MATCH(Data_Base_Response[[#This Row],[Nama]:[Nama]],Data_Base_Response[[Nama]:[Nama]],0),0,1,90),Data_Base_Response[[#Headers],[G]])</f>
        <v>3</v>
      </c>
      <c r="H34" s="59" cm="1">
        <f t="array" aca="1" ref="H34" ca="1">COUNTIF(OFFSET($AS$2,MATCH(Data_Base_Response[[#This Row],[Nama]:[Nama]],Data_Base_Response[[Nama]:[Nama]],0),0,1,90),Data_Base_Response[[#Headers],[C]])</f>
        <v>7</v>
      </c>
      <c r="I34" s="59" cm="1">
        <f t="array" aca="1" ref="I34" ca="1">COUNTIF(OFFSET($AS$2,MATCH(Data_Base_Response[[#This Row],[Nama]:[Nama]],Data_Base_Response[[Nama]:[Nama]],0),0,1,90),Data_Base_Response[[#Headers],[D]])</f>
        <v>7</v>
      </c>
      <c r="J34" s="59" cm="1">
        <f t="array" aca="1" ref="J34" ca="1">COUNTIF(OFFSET($AS$2,MATCH(Data_Base_Response[[#This Row],[Nama]:[Nama]],Data_Base_Response[[Nama]:[Nama]],0),0,1,90),Data_Base_Response[[#Headers],[R]])</f>
        <v>7</v>
      </c>
      <c r="K34" s="59" cm="1">
        <f t="array" aca="1" ref="K34" ca="1">COUNTIF(OFFSET($AS$2,MATCH(Data_Base_Response[[#This Row],[Nama]:[Nama]],Data_Base_Response[[Nama]:[Nama]],0),0,1,90),Data_Base_Response[[#Headers],[T]])</f>
        <v>2</v>
      </c>
      <c r="L34" s="59" cm="1">
        <f t="array" aca="1" ref="L34" ca="1">COUNTIF(OFFSET($AS$2,MATCH(Data_Base_Response[[#This Row],[Nama]:[Nama]],Data_Base_Response[[Nama]:[Nama]],0),0,1,90),Data_Base_Response[[#Headers],[V]])</f>
        <v>2</v>
      </c>
      <c r="M34" s="59" cm="1">
        <f t="array" aca="1" ref="M34" ca="1">COUNTIF(OFFSET($AS$2,MATCH(Data_Base_Response[[#This Row],[Nama]:[Nama]],Data_Base_Response[[Nama]:[Nama]],0),0,1,90),Data_Base_Response[[#Headers],[W]])</f>
        <v>4</v>
      </c>
      <c r="N34" s="59" cm="1">
        <f t="array" aca="1" ref="N34" ca="1">COUNTIF(OFFSET($AS$2,MATCH(Data_Base_Response[[#This Row],[Nama]:[Nama]],Data_Base_Response[[Nama]:[Nama]],0),0,1,90),Data_Base_Response[[#Headers],[F]])</f>
        <v>3</v>
      </c>
      <c r="O34" s="59" cm="1">
        <f t="array" aca="1" ref="O34" ca="1">COUNTIF(OFFSET($AS$2,MATCH(Data_Base_Response[[#This Row],[Nama]:[Nama]],Data_Base_Response[[Nama]:[Nama]],0),0,1,90),Data_Base_Response[[#Headers],[L]])</f>
        <v>5</v>
      </c>
      <c r="P34" s="59" cm="1">
        <f t="array" aca="1" ref="P34" ca="1">COUNTIF(OFFSET($AS$2,MATCH(Data_Base_Response[[#This Row],[Nama]:[Nama]],Data_Base_Response[[Nama]:[Nama]],0),0,1,90),Data_Base_Response[[#Headers],[P]])</f>
        <v>6</v>
      </c>
      <c r="Q34" s="59" cm="1">
        <f t="array" aca="1" ref="Q34" ca="1">COUNTIF(OFFSET($AS$2,MATCH(Data_Base_Response[[#This Row],[Nama]:[Nama]],Data_Base_Response[[Nama]:[Nama]],0),0,1,90),Data_Base_Response[[#Headers],[I]])</f>
        <v>4</v>
      </c>
      <c r="R34" s="59" cm="1">
        <f t="array" aca="1" ref="R34" ca="1">COUNTIF(OFFSET($AS$2,MATCH(Data_Base_Response[[#This Row],[Nama]:[Nama]],Data_Base_Response[[Nama]:[Nama]],0),0,1,90),Data_Base_Response[[#Headers],[S]])</f>
        <v>5</v>
      </c>
      <c r="S34" s="59" cm="1">
        <f t="array" aca="1" ref="S34" ca="1">COUNTIF(OFFSET($AS$2,MATCH(Data_Base_Response[[#This Row],[Nama]:[Nama]],Data_Base_Response[[Nama]:[Nama]],0),0,1,90),Data_Base_Response[[#Headers],[B]])</f>
        <v>5</v>
      </c>
      <c r="T34" s="59" cm="1">
        <f t="array" aca="1" ref="T34" ca="1">COUNTIF(OFFSET($AS$2,MATCH(Data_Base_Response[[#This Row],[Nama]:[Nama]],Data_Base_Response[[Nama]:[Nama]],0),0,1,90),Data_Base_Response[[#Headers],[O]])</f>
        <v>4</v>
      </c>
      <c r="U34" s="59" cm="1">
        <f t="array" aca="1" ref="U34" ca="1">COUNTIF(OFFSET($AS$2,MATCH(Data_Base_Response[[#This Row],[Nama]:[Nama]],Data_Base_Response[[Nama]:[Nama]],0),0,1,90),Data_Base_Response[[#Headers],[X]])</f>
        <v>3</v>
      </c>
      <c r="V34" s="59" cm="1">
        <f t="array" aca="1" ref="V34" ca="1">COUNTIF(OFFSET($AS$2,MATCH(Data_Base_Response[[#This Row],[Nama]:[Nama]],Data_Base_Response[[Nama]:[Nama]],0),0,1,90),Data_Base_Response[[#Headers],[E]])</f>
        <v>3</v>
      </c>
      <c r="W34" s="59" cm="1">
        <f t="array" aca="1" ref="W34" ca="1">COUNTIF(OFFSET($AS$2,MATCH(Data_Base_Response[[#This Row],[Nama]:[Nama]],Data_Base_Response[[Nama]:[Nama]],0),0,1,90),Data_Base_Response[[#Headers],[K]])</f>
        <v>3</v>
      </c>
      <c r="X34" s="59" cm="1">
        <f t="array" aca="1" ref="X34" ca="1">COUNTIF(OFFSET($AS$2,MATCH(Data_Base_Response[[#This Row],[Nama]:[Nama]],Data_Base_Response[[Nama]:[Nama]],0),0,1,90),Data_Base_Response[[#Headers],[Z]])</f>
        <v>4</v>
      </c>
      <c r="Y3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4"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34"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34"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4"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34"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3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34"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34" s="60" t="str">
        <f ca="1">INDEX(OFFSET(Dictionary!$AJ$3,MATCH(M$2,Dictionary!$AG$4:$AG$84,0),0,COUNTIF(Dictionary!$AG$4:$AG$84,M$2),1),MATCH(Data_Base_Response[[#This Row],[W]],OFFSET(Dictionary!$AH$3,MATCH(M$2,Dictionary!$AG$4:$AG$84,0),0,COUNTIF(Dictionary!$AG$4:$AG$84,M$2),1),1))</f>
        <v xml:space="preserve">Perlu pengarahan awal dan tolok ukur keberhasilan   </v>
      </c>
      <c r="AH3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4"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34"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34" s="60" t="str">
        <f ca="1">INDEX(OFFSET(Dictionary!$AJ$3,MATCH(Q$2,Dictionary!$AG$4:$AG$84,0),0,COUNTIF(Dictionary!$AG$4:$AG$84,Q$2),1),MATCH(Data_Base_Response[[#This Row],[I]],OFFSET(Dictionary!$AH$3,MATCH(Q$2,Dictionary!$AG$4:$AG$84,0),0,COUNTIF(Dictionary!$AG$4:$AG$84,Q$2),1),1))</f>
        <v xml:space="preserve">Berhati - hati dlm pengambilan keputusan   </v>
      </c>
      <c r="AL34"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3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34" s="60" t="str">
        <f ca="1">INDEX(OFFSET(Dictionary!$AJ$3,MATCH(X$2,Dictionary!$AG$4:$AG$84,0),0,COUNTIF(Dictionary!$AG$4:$AG$84,X$2),1),MATCH(Data_Base_Response[[#This Row],[Z]],OFFSET(Dictionary!$AH$3,MATCH(X$2,Dictionary!$AG$4:$AG$84,0),0,COUNTIF(Dictionary!$AG$4:$AG$84,X$2),1),1))</f>
        <v xml:space="preserve">Mudah beradaptasi, cukup menyukai perubahan    </v>
      </c>
      <c r="AS34" s="61" t="str">
        <f ca="1">IFERROR(INDEX(OFFSET(Dictionary!$AC$3,MATCH(COLUMNS($AS$2:AS33),Dictionary!$AC$4:$AC$93,0),1,1,2),1,MATCH(INDEX(Dictionary!$B$3:$C$3,1,MATCH(Form_Responses[[#This Row],[1]],OFFSET(Dictionary!$A$3,MATCH(COLUMNS($AS$2:AS33),Dictionary!$A$4:$A$93,0),1,1,2),0)),Dictionary!$AD$3:$AE$3,0)),"")</f>
        <v>G</v>
      </c>
      <c r="AT34" s="61" t="str">
        <f ca="1">IFERROR(INDEX(OFFSET(Dictionary!$AC$3,MATCH(COLUMNS($AS$2:AT$2),Dictionary!$AC$4:$AC$93,0),1,1,2),1,MATCH(INDEX(Dictionary!$B$3:$C$3,1,MATCH(Form_Responses[[#This Row],[2]],OFFSET(Dictionary!$A$3,MATCH(COLUMNS($AS$2:AT33),Dictionary!$A$4:$A$93,0),1,1,2),0)),Dictionary!$AD$3:$AE$3,0)),"")</f>
        <v>N</v>
      </c>
      <c r="AU34" s="61" t="str">
        <f ca="1">IFERROR(INDEX(OFFSET(Dictionary!$AC$3,MATCH(COLUMNS($AS$2:AU33),Dictionary!$AC$4:$AC$93,0),1,1,2),1,MATCH(INDEX(Dictionary!$B$3:$C$3,1,MATCH(Form_Responses[[#This Row],[3]],OFFSET(Dictionary!$A$3,MATCH(COLUMNS($AS$2:AU33),Dictionary!$A$4:$A$93,0),1,1,2),0)),Dictionary!$AD$3:$AE$3,0)),"")</f>
        <v>P</v>
      </c>
      <c r="AV34" s="61" t="str">
        <f ca="1">IFERROR(INDEX(OFFSET(Dictionary!$AC$3,MATCH(COLUMNS($AS$2:AV33),Dictionary!$AC$4:$AC$93,0),1,1,2),1,MATCH(INDEX(Dictionary!$B$3:$C$3,1,MATCH(Form_Responses[[#This Row],[4]],OFFSET(Dictionary!$A$3,MATCH(COLUMNS($AS$2:AV33),Dictionary!$A$4:$A$93,0),1,1,2),0)),Dictionary!$AD$3:$AE$3,0)),"")</f>
        <v>P</v>
      </c>
      <c r="AW34" s="61" t="str">
        <f ca="1">IFERROR(INDEX(OFFSET(Dictionary!$AC$3,MATCH(COLUMNS($AS$2:AW33),Dictionary!$AC$4:$AC$93,0),1,1,2),1,MATCH(INDEX(Dictionary!$B$3:$C$3,1,MATCH(Form_Responses[[#This Row],[5]],OFFSET(Dictionary!$A$3,MATCH(COLUMNS($AS$2:AW33),Dictionary!$A$4:$A$93,0),1,1,2),0)),Dictionary!$AD$3:$AE$3,0)),"")</f>
        <v>B</v>
      </c>
      <c r="AX34" s="61" t="str">
        <f ca="1">IFERROR(INDEX(OFFSET(Dictionary!$AC$3,MATCH(COLUMNS($AS$2:AX33),Dictionary!$AC$4:$AC$93,0),1,1,2),1,MATCH(INDEX(Dictionary!$B$3:$C$3,1,MATCH(Form_Responses[[#This Row],[6]],OFFSET(Dictionary!$A$3,MATCH(COLUMNS($AS$2:AX33),Dictionary!$A$4:$A$93,0),1,1,2),0)),Dictionary!$AD$3:$AE$3,0)),"")</f>
        <v>O</v>
      </c>
      <c r="AY34" s="61" t="str">
        <f ca="1">IFERROR(INDEX(OFFSET(Dictionary!$AC$3,MATCH(COLUMNS($AS$2:AY33),Dictionary!$AC$4:$AC$93,0),1,1,2),1,MATCH(INDEX(Dictionary!$B$3:$C$3,1,MATCH(Form_Responses[[#This Row],[7]],OFFSET(Dictionary!$A$3,MATCH(COLUMNS($AS$2:AY33),Dictionary!$A$4:$A$93,0),1,1,2),0)),Dictionary!$AD$3:$AE$3,0)),"")</f>
        <v>Z</v>
      </c>
      <c r="AZ34" s="61" t="str">
        <f ca="1">IFERROR(INDEX(OFFSET(Dictionary!$AC$3,MATCH(COLUMNS($AS$2:AZ$2),Dictionary!$AC$4:$AC$93,0),1,1,2),1,MATCH(INDEX(Dictionary!$B$3:$C$3,1,MATCH(Form_Responses[[#This Row],[8]],OFFSET(Dictionary!$A$3,MATCH(COLUMNS($AS$2:AZ33),Dictionary!$A$4:$A$93,0),1,1,2),0)),Dictionary!$AD$3:$AE$3,0)),"")</f>
        <v>Z</v>
      </c>
      <c r="BA34" s="61" t="str">
        <f ca="1">IFERROR(INDEX(OFFSET(Dictionary!$AC$3,MATCH(COLUMNS($AS$2:BA33),Dictionary!$AC$4:$AC$93,0),1,1,2),1,MATCH(INDEX(Dictionary!$B$3:$C$3,1,MATCH(Form_Responses[[#This Row],[9]],OFFSET(Dictionary!$A$3,MATCH(COLUMNS($AS$2:BA33),Dictionary!$A$4:$A$93,0),1,1,2),0)),Dictionary!$AD$3:$AE$3,0)),"")</f>
        <v>K</v>
      </c>
      <c r="BB34" s="61" t="str">
        <f ca="1">IFERROR(INDEX(OFFSET(Dictionary!$AC$3,MATCH(COLUMNS($AS$2:BB33),Dictionary!$AC$4:$AC$93,0),1,1,2),1,MATCH(INDEX(Dictionary!$B$3:$C$3,1,MATCH(Form_Responses[[#This Row],[10]],OFFSET(Dictionary!$A$3,MATCH(COLUMNS($AS$2:BB33),Dictionary!$A$4:$A$93,0),1,1,2),0)),Dictionary!$AD$3:$AE$3,0)),"")</f>
        <v>F</v>
      </c>
      <c r="BC34" s="61" t="str">
        <f ca="1">IFERROR(INDEX(OFFSET(Dictionary!$AC$3,MATCH(COLUMNS($AS$2:BC33),Dictionary!$AC$4:$AC$93,0),1,1,2),1,MATCH(INDEX(Dictionary!$B$3:$C$3,1,MATCH(Form_Responses[[#This Row],[11]],OFFSET(Dictionary!$A$3,MATCH(COLUMNS($AS$2:BC33),Dictionary!$A$4:$A$93,0),1,1,2),0)),Dictionary!$AD$3:$AE$3,0)),"")</f>
        <v>C</v>
      </c>
      <c r="BD34" s="61" t="str">
        <f ca="1">IFERROR(INDEX(OFFSET(Dictionary!$AC$3,MATCH(COLUMNS($AS$2:BD33),Dictionary!$AC$4:$AC$93,0),1,1,2),1,MATCH(INDEX(Dictionary!$B$3:$C$3,1,MATCH(Form_Responses[[#This Row],[12]],OFFSET(Dictionary!$A$3,MATCH(COLUMNS($AS$2:BD33),Dictionary!$A$4:$A$93,0),1,1,2),0)),Dictionary!$AD$3:$AE$3,0)),"")</f>
        <v>E</v>
      </c>
      <c r="BE34" s="61" t="str">
        <f ca="1">IFERROR(INDEX(OFFSET(Dictionary!$AC$3,MATCH(COLUMNS($AS$2:BE33),Dictionary!$AC$4:$AC$93,0),1,1,2),1,MATCH(INDEX(Dictionary!$B$3:$C$3,1,MATCH(Form_Responses[[#This Row],[13]],OFFSET(Dictionary!$A$3,MATCH(COLUMNS($AS$2:BE33),Dictionary!$A$4:$A$93,0),1,1,2),0)),Dictionary!$AD$3:$AE$3,0)),"")</f>
        <v>N</v>
      </c>
      <c r="BF34" s="61" t="str">
        <f ca="1">IFERROR(INDEX(OFFSET(Dictionary!$AC$3,MATCH(COLUMNS($AS$2:BF33),Dictionary!$AC$4:$AC$93,0),1,1,2),1,MATCH(INDEX(Dictionary!$B$3:$C$3,1,MATCH(Form_Responses[[#This Row],[14]],OFFSET(Dictionary!$A$3,MATCH(COLUMNS($AS$2:BF33),Dictionary!$A$4:$A$93,0),1,1,2),0)),Dictionary!$AD$3:$AE$3,0)),"")</f>
        <v>A</v>
      </c>
      <c r="BG34" s="61" t="str">
        <f ca="1">IFERROR(INDEX(OFFSET(Dictionary!$AC$3,MATCH(COLUMNS($AS$2:BG33),Dictionary!$AC$4:$AC$93,0),1,1,2),1,MATCH(INDEX(Dictionary!$B$3:$C$3,1,MATCH(Form_Responses[[#This Row],[15]],OFFSET(Dictionary!$A$3,MATCH(COLUMNS($AS$2:BG33),Dictionary!$A$4:$A$93,0),1,1,2),0)),Dictionary!$AD$3:$AE$3,0)),"")</f>
        <v>B</v>
      </c>
      <c r="BH34" s="61" t="str">
        <f ca="1">IFERROR(INDEX(OFFSET(Dictionary!$AC$3,MATCH(COLUMNS($AS$2:BH33),Dictionary!$AC$4:$AC$93,0),1,1,2),1,MATCH(INDEX(Dictionary!$B$3:$C$3,1,MATCH(Form_Responses[[#This Row],[16]],OFFSET(Dictionary!$A$3,MATCH(COLUMNS($AS$2:BH33),Dictionary!$A$4:$A$93,0),1,1,2),0)),Dictionary!$AD$3:$AE$3,0)),"")</f>
        <v>X</v>
      </c>
      <c r="BI34" s="61" t="str">
        <f ca="1">IFERROR(INDEX(OFFSET(Dictionary!$AC$3,MATCH(COLUMNS($AS$2:BI33),Dictionary!$AC$4:$AC$93,0),1,1,2),1,MATCH(INDEX(Dictionary!$B$3:$C$3,1,MATCH(Form_Responses[[#This Row],[17]],OFFSET(Dictionary!$A$3,MATCH(COLUMNS($AS$2:BI33),Dictionary!$A$4:$A$93,0),1,1,2),0)),Dictionary!$AD$3:$AE$3,0)),"")</f>
        <v>B</v>
      </c>
      <c r="BJ34" s="61" t="str">
        <f ca="1">IFERROR(INDEX(OFFSET(Dictionary!$AC$3,MATCH(COLUMNS($AS$2:BJ33),Dictionary!$AC$4:$AC$93,0),1,1,2),1,MATCH(INDEX(Dictionary!$B$3:$C$3,1,MATCH(Form_Responses[[#This Row],[18]],OFFSET(Dictionary!$A$3,MATCH(COLUMNS($AS$2:BJ33),Dictionary!$A$4:$A$93,0),1,1,2),0)),Dictionary!$AD$3:$AE$3,0)),"")</f>
        <v>K</v>
      </c>
      <c r="BK34" s="61" t="str">
        <f ca="1">IFERROR(INDEX(OFFSET(Dictionary!$AC$3,MATCH(COLUMNS($AS$2:BK33),Dictionary!$AC$4:$AC$93,0),1,1,2),1,MATCH(INDEX(Dictionary!$B$3:$C$3,1,MATCH(Form_Responses[[#This Row],[19]],OFFSET(Dictionary!$A$3,MATCH(COLUMNS($AS$2:BK33),Dictionary!$A$4:$A$93,0),1,1,2),0)),Dictionary!$AD$3:$AE$3,0)),"")</f>
        <v>F</v>
      </c>
      <c r="BL34" s="61" t="str">
        <f ca="1">IFERROR(INDEX(OFFSET(Dictionary!$AC$3,MATCH(COLUMNS($AS$2:BL33),Dictionary!$AC$4:$AC$93,0),1,1,2),1,MATCH(INDEX(Dictionary!$B$3:$C$3,1,MATCH(Form_Responses[[#This Row],[20]],OFFSET(Dictionary!$A$3,MATCH(COLUMNS($AS$2:BL33),Dictionary!$A$4:$A$93,0),1,1,2),0)),Dictionary!$AD$3:$AE$3,0)),"")</f>
        <v>W</v>
      </c>
      <c r="BM34" s="61" t="str">
        <f ca="1">IFERROR(INDEX(OFFSET(Dictionary!$AC$3,MATCH(COLUMNS($AS$2:BM33),Dictionary!$AC$4:$AC$93,0),1,1,2),1,MATCH(INDEX(Dictionary!$B$3:$C$3,1,MATCH(Form_Responses[[#This Row],[21]],OFFSET(Dictionary!$A$3,MATCH(COLUMNS($AS$2:BM33),Dictionary!$A$4:$A$93,0),1,1,2),0)),Dictionary!$AD$3:$AE$3,0)),"")</f>
        <v>D</v>
      </c>
      <c r="BN34" s="61" t="str">
        <f ca="1">IFERROR(INDEX(OFFSET(Dictionary!$AC$3,MATCH(COLUMNS($AS$2:BN33),Dictionary!$AC$4:$AC$93,0),1,1,2),1,MATCH(INDEX(Dictionary!$B$3:$C$3,1,MATCH(Form_Responses[[#This Row],[22]],OFFSET(Dictionary!$A$3,MATCH(COLUMNS($AS$2:BN33),Dictionary!$A$4:$A$93,0),1,1,2),0)),Dictionary!$AD$3:$AE$3,0)),"")</f>
        <v>L</v>
      </c>
      <c r="BO34" s="61" t="str">
        <f ca="1">IFERROR(INDEX(OFFSET(Dictionary!$AC$3,MATCH(COLUMNS($AS$2:BO33),Dictionary!$AC$4:$AC$93,0),1,1,2),1,MATCH(INDEX(Dictionary!$B$3:$C$3,1,MATCH(Form_Responses[[#This Row],[23]],OFFSET(Dictionary!$A$3,MATCH(COLUMNS($AS$2:BO33),Dictionary!$A$4:$A$93,0),1,1,2),0)),Dictionary!$AD$3:$AE$3,0)),"")</f>
        <v>E</v>
      </c>
      <c r="BP34" s="61" t="str">
        <f ca="1">IFERROR(INDEX(OFFSET(Dictionary!$AC$3,MATCH(COLUMNS($AS$2:BP33),Dictionary!$AC$4:$AC$93,0),1,1,2),1,MATCH(INDEX(Dictionary!$B$3:$C$3,1,MATCH(Form_Responses[[#This Row],[24]],OFFSET(Dictionary!$A$3,MATCH(COLUMNS($AS$2:BP33),Dictionary!$A$4:$A$93,0),1,1,2),0)),Dictionary!$AD$3:$AE$3,0)),"")</f>
        <v>N</v>
      </c>
      <c r="BQ34" s="61" t="str">
        <f ca="1">IFERROR(INDEX(OFFSET(Dictionary!$AC$3,MATCH(COLUMNS($AS$2:BQ33),Dictionary!$AC$4:$AC$93,0),1,1,2),1,MATCH(INDEX(Dictionary!$B$3:$C$3,1,MATCH(Form_Responses[[#This Row],[25]],OFFSET(Dictionary!$A$3,MATCH(COLUMNS($AS$2:BQ33),Dictionary!$A$4:$A$93,0),1,1,2),0)),Dictionary!$AD$3:$AE$3,0)),"")</f>
        <v>A</v>
      </c>
      <c r="BR34" s="61" t="str">
        <f ca="1">IFERROR(INDEX(OFFSET(Dictionary!$AC$3,MATCH(COLUMNS($AS$2:BR33),Dictionary!$AC$4:$AC$93,0),1,1,2),1,MATCH(INDEX(Dictionary!$B$3:$C$3,1,MATCH(Form_Responses[[#This Row],[26]],OFFSET(Dictionary!$A$3,MATCH(COLUMNS($AS$2:BR33),Dictionary!$A$4:$A$93,0),1,1,2),0)),Dictionary!$AD$3:$AE$3,0)),"")</f>
        <v>O</v>
      </c>
      <c r="BS34" s="61" t="str">
        <f ca="1">IFERROR(INDEX(OFFSET(Dictionary!$AC$3,MATCH(COLUMNS($AS$2:BS33),Dictionary!$AC$4:$AC$93,0),1,1,2),1,MATCH(INDEX(Dictionary!$B$3:$C$3,1,MATCH(Form_Responses[[#This Row],[27]],OFFSET(Dictionary!$A$3,MATCH(COLUMNS($AS$2:BS33),Dictionary!$A$4:$A$93,0),1,1,2),0)),Dictionary!$AD$3:$AE$3,0)),"")</f>
        <v>Z</v>
      </c>
      <c r="BT34" s="61" t="str">
        <f ca="1">IFERROR(INDEX(OFFSET(Dictionary!$AC$3,MATCH(COLUMNS($AS$2:BT33),Dictionary!$AC$4:$AC$93,0),1,1,2),1,MATCH(INDEX(Dictionary!$B$3:$C$3,1,MATCH(Form_Responses[[#This Row],[28]],OFFSET(Dictionary!$A$3,MATCH(COLUMNS($AS$2:BT33),Dictionary!$A$4:$A$93,0),1,1,2),0)),Dictionary!$AD$3:$AE$3,0)),"")</f>
        <v>B</v>
      </c>
      <c r="BU34" s="61" t="str">
        <f ca="1">IFERROR(INDEX(OFFSET(Dictionary!$AC$3,MATCH(COLUMNS($AS$2:BU33),Dictionary!$AC$4:$AC$93,0),1,1,2),1,MATCH(INDEX(Dictionary!$B$3:$C$3,1,MATCH(Form_Responses[[#This Row],[29]],OFFSET(Dictionary!$A$3,MATCH(COLUMNS($AS$2:BU33),Dictionary!$A$4:$A$93,0),1,1,2),0)),Dictionary!$AD$3:$AE$3,0)),"")</f>
        <v>O</v>
      </c>
      <c r="BV34" s="61" t="str">
        <f ca="1">IFERROR(INDEX(OFFSET(Dictionary!$AC$3,MATCH(COLUMNS($AS$2:BV33),Dictionary!$AC$4:$AC$93,0),1,1,2),1,MATCH(INDEX(Dictionary!$B$3:$C$3,1,MATCH(Form_Responses[[#This Row],[30]],OFFSET(Dictionary!$A$3,MATCH(COLUMNS($AS$2:BV33),Dictionary!$A$4:$A$93,0),1,1,2),0)),Dictionary!$AD$3:$AE$3,0)),"")</f>
        <v>W</v>
      </c>
      <c r="BW34" s="61" t="str">
        <f ca="1">IFERROR(INDEX(OFFSET(Dictionary!$AC$3,MATCH(COLUMNS($AS$2:BW33),Dictionary!$AC$4:$AC$93,0),1,1,2),1,MATCH(INDEX(Dictionary!$B$3:$C$3,1,MATCH(Form_Responses[[#This Row],[31]],OFFSET(Dictionary!$A$3,MATCH(COLUMNS($AS$2:BW33),Dictionary!$A$4:$A$93,0),1,1,2),0)),Dictionary!$AD$3:$AE$3,0)),"")</f>
        <v>R</v>
      </c>
      <c r="BX34" s="61" t="str">
        <f ca="1">IFERROR(INDEX(OFFSET(Dictionary!$AC$3,MATCH(COLUMNS($AS$2:BX33),Dictionary!$AC$4:$AC$93,0),1,1,2),1,MATCH(INDEX(Dictionary!$B$3:$C$3,1,MATCH(Form_Responses[[#This Row],[32]],OFFSET(Dictionary!$A$3,MATCH(COLUMNS($AS$2:BX33),Dictionary!$A$4:$A$93,0),1,1,2),0)),Dictionary!$AD$3:$AE$3,0)),"")</f>
        <v>D</v>
      </c>
      <c r="BY34" s="61" t="str">
        <f ca="1">IFERROR(INDEX(OFFSET(Dictionary!$AC$3,MATCH(COLUMNS($AS$2:BY33),Dictionary!$AC$4:$AC$93,0),1,1,2),1,MATCH(INDEX(Dictionary!$B$3:$C$3,1,MATCH(Form_Responses[[#This Row],[33]],OFFSET(Dictionary!$A$3,MATCH(COLUMNS($AS$2:BY33),Dictionary!$A$4:$A$93,0),1,1,2),0)),Dictionary!$AD$3:$AE$3,0)),"")</f>
        <v>C</v>
      </c>
      <c r="BZ34" s="61" t="str">
        <f ca="1">IFERROR(INDEX(OFFSET(Dictionary!$AC$3,MATCH(COLUMNS($AS$2:BZ33),Dictionary!$AC$4:$AC$93,0),1,1,2),1,MATCH(INDEX(Dictionary!$B$3:$C$3,1,MATCH(Form_Responses[[#This Row],[34]],OFFSET(Dictionary!$A$3,MATCH(COLUMNS($AS$2:BZ33),Dictionary!$A$4:$A$93,0),1,1,2),0)),Dictionary!$AD$3:$AE$3,0)),"")</f>
        <v>T</v>
      </c>
      <c r="CA34" s="61" t="str">
        <f ca="1">IFERROR(INDEX(OFFSET(Dictionary!$AC$3,MATCH(COLUMNS($AS$2:CA33),Dictionary!$AC$4:$AC$93,0),1,1,2),1,MATCH(INDEX(Dictionary!$B$3:$C$3,1,MATCH(Form_Responses[[#This Row],[35]],OFFSET(Dictionary!$A$3,MATCH(COLUMNS($AS$2:CA33),Dictionary!$A$4:$A$93,0),1,1,2),0)),Dictionary!$AD$3:$AE$3,0)),"")</f>
        <v>N</v>
      </c>
      <c r="CB34" s="61" t="str">
        <f ca="1">IFERROR(INDEX(OFFSET(Dictionary!$AC$3,MATCH(COLUMNS($AS$2:CB33),Dictionary!$AC$4:$AC$93,0),1,1,2),1,MATCH(INDEX(Dictionary!$B$3:$C$3,1,MATCH(Form_Responses[[#This Row],[36]],OFFSET(Dictionary!$A$3,MATCH(COLUMNS($AS$2:CB33),Dictionary!$A$4:$A$93,0),1,1,2),0)),Dictionary!$AD$3:$AE$3,0)),"")</f>
        <v>O</v>
      </c>
      <c r="CC34" s="61" t="str">
        <f ca="1">IFERROR(INDEX(OFFSET(Dictionary!$AC$3,MATCH(COLUMNS($AS$2:CC33),Dictionary!$AC$4:$AC$93,0),1,1,2),1,MATCH(INDEX(Dictionary!$B$3:$C$3,1,MATCH(Form_Responses[[#This Row],[37]],OFFSET(Dictionary!$A$3,MATCH(COLUMNS($AS$2:CC33),Dictionary!$A$4:$A$93,0),1,1,2),0)),Dictionary!$AD$3:$AE$3,0)),"")</f>
        <v>P</v>
      </c>
      <c r="CD34" s="61" t="str">
        <f ca="1">IFERROR(INDEX(OFFSET(Dictionary!$AC$3,MATCH(COLUMNS($AS$2:CD33),Dictionary!$AC$4:$AC$93,0),1,1,2),1,MATCH(INDEX(Dictionary!$B$3:$C$3,1,MATCH(Form_Responses[[#This Row],[38]],OFFSET(Dictionary!$A$3,MATCH(COLUMNS($AS$2:CD33),Dictionary!$A$4:$A$93,0),1,1,2),0)),Dictionary!$AD$3:$AE$3,0)),"")</f>
        <v>X</v>
      </c>
      <c r="CE34" s="61" t="str">
        <f ca="1">IFERROR(INDEX(OFFSET(Dictionary!$AC$3,MATCH(COLUMNS($AS$2:CE33),Dictionary!$AC$4:$AC$93,0),1,1,2),1,MATCH(INDEX(Dictionary!$B$3:$C$3,1,MATCH(Form_Responses[[#This Row],[39]],OFFSET(Dictionary!$A$3,MATCH(COLUMNS($AS$2:CE33),Dictionary!$A$4:$A$93,0),1,1,2),0)),Dictionary!$AD$3:$AE$3,0)),"")</f>
        <v>F</v>
      </c>
      <c r="CF34" s="61" t="str">
        <f ca="1">IFERROR(INDEX(OFFSET(Dictionary!$AC$3,MATCH(COLUMNS($AS$2:CF33),Dictionary!$AC$4:$AC$93,0),1,1,2),1,MATCH(INDEX(Dictionary!$B$3:$C$3,1,MATCH(Form_Responses[[#This Row],[40]],OFFSET(Dictionary!$A$3,MATCH(COLUMNS($AS$2:CF33),Dictionary!$A$4:$A$93,0),1,1,2),0)),Dictionary!$AD$3:$AE$3,0)),"")</f>
        <v>W</v>
      </c>
      <c r="CG34" s="61" t="str">
        <f ca="1">IFERROR(INDEX(OFFSET(Dictionary!$AC$3,MATCH(COLUMNS($AS$2:CG33),Dictionary!$AC$4:$AC$93,0),1,1,2),1,MATCH(INDEX(Dictionary!$B$3:$C$3,1,MATCH(Form_Responses[[#This Row],[41]],OFFSET(Dictionary!$A$3,MATCH(COLUMNS($AS$2:CG33),Dictionary!$A$4:$A$93,0),1,1,2),0)),Dictionary!$AD$3:$AE$3,0)),"")</f>
        <v>S</v>
      </c>
      <c r="CH34" s="61" t="str">
        <f ca="1">IFERROR(INDEX(OFFSET(Dictionary!$AC$3,MATCH(COLUMNS($AS$2:CH33),Dictionary!$AC$4:$AC$93,0),1,1,2),1,MATCH(INDEX(Dictionary!$B$3:$C$3,1,MATCH(Form_Responses[[#This Row],[42]],OFFSET(Dictionary!$A$3,MATCH(COLUMNS($AS$2:CH33),Dictionary!$A$4:$A$93,0),1,1,2),0)),Dictionary!$AD$3:$AE$3,0)),"")</f>
        <v>R</v>
      </c>
      <c r="CI34" s="61" t="str">
        <f ca="1">IFERROR(INDEX(OFFSET(Dictionary!$AC$3,MATCH(COLUMNS($AS$2:CI33),Dictionary!$AC$4:$AC$93,0),1,1,2),1,MATCH(INDEX(Dictionary!$B$3:$C$3,1,MATCH(Form_Responses[[#This Row],[43]],OFFSET(Dictionary!$A$3,MATCH(COLUMNS($AS$2:CI33),Dictionary!$A$4:$A$93,0),1,1,2),0)),Dictionary!$AD$3:$AE$3,0)),"")</f>
        <v>I</v>
      </c>
      <c r="CJ34" s="61" t="str">
        <f ca="1">IFERROR(INDEX(OFFSET(Dictionary!$AC$3,MATCH(COLUMNS($AS$2:CJ33),Dictionary!$AC$4:$AC$93,0),1,1,2),1,MATCH(INDEX(Dictionary!$B$3:$C$3,1,MATCH(Form_Responses[[#This Row],[44]],OFFSET(Dictionary!$A$3,MATCH(COLUMNS($AS$2:CJ33),Dictionary!$A$4:$A$93,0),1,1,2),0)),Dictionary!$AD$3:$AE$3,0)),"")</f>
        <v>C</v>
      </c>
      <c r="CK34" s="61" t="str">
        <f ca="1">IFERROR(INDEX(OFFSET(Dictionary!$AC$3,MATCH(COLUMNS($AS$2:CK33),Dictionary!$AC$4:$AC$93,0),1,1,2),1,MATCH(INDEX(Dictionary!$B$3:$C$3,1,MATCH(Form_Responses[[#This Row],[45]],OFFSET(Dictionary!$A$3,MATCH(COLUMNS($AS$2:CK33),Dictionary!$A$4:$A$93,0),1,1,2),0)),Dictionary!$AD$3:$AE$3,0)),"")</f>
        <v>V</v>
      </c>
      <c r="CL34" s="61" t="str">
        <f ca="1">IFERROR(INDEX(OFFSET(Dictionary!$AC$3,MATCH(COLUMNS($AS$2:CL33),Dictionary!$AC$4:$AC$93,0),1,1,2),1,MATCH(INDEX(Dictionary!$B$3:$C$3,1,MATCH(Form_Responses[[#This Row],[46]],OFFSET(Dictionary!$A$3,MATCH(COLUMNS($AS$2:CL33),Dictionary!$A$4:$A$93,0),1,1,2),0)),Dictionary!$AD$3:$AE$3,0)),"")</f>
        <v>N</v>
      </c>
      <c r="CM34" s="61" t="str">
        <f ca="1">IFERROR(INDEX(OFFSET(Dictionary!$AC$3,MATCH(COLUMNS($AS$2:CM33),Dictionary!$AC$4:$AC$93,0),1,1,2),1,MATCH(INDEX(Dictionary!$B$3:$C$3,1,MATCH(Form_Responses[[#This Row],[47]],OFFSET(Dictionary!$A$3,MATCH(COLUMNS($AS$2:CM33),Dictionary!$A$4:$A$93,0),1,1,2),0)),Dictionary!$AD$3:$AE$3,0)),"")</f>
        <v>Z</v>
      </c>
      <c r="CN34" s="61" t="str">
        <f ca="1">IFERROR(INDEX(OFFSET(Dictionary!$AC$3,MATCH(COLUMNS($AS$2:CN33),Dictionary!$AC$4:$AC$93,0),1,1,2),1,MATCH(INDEX(Dictionary!$B$3:$C$3,1,MATCH(Form_Responses[[#This Row],[48]],OFFSET(Dictionary!$A$3,MATCH(COLUMNS($AS$2:CN33),Dictionary!$A$4:$A$93,0),1,1,2),0)),Dictionary!$AD$3:$AE$3,0)),"")</f>
        <v>P</v>
      </c>
      <c r="CO34" s="61" t="str">
        <f ca="1">IFERROR(INDEX(OFFSET(Dictionary!$AC$3,MATCH(COLUMNS($AS$2:CO33),Dictionary!$AC$4:$AC$93,0),1,1,2),1,MATCH(INDEX(Dictionary!$B$3:$C$3,1,MATCH(Form_Responses[[#This Row],[49]],OFFSET(Dictionary!$A$3,MATCH(COLUMNS($AS$2:CO33),Dictionary!$A$4:$A$93,0),1,1,2),0)),Dictionary!$AD$3:$AE$3,0)),"")</f>
        <v>X</v>
      </c>
      <c r="CP34" s="61" t="str">
        <f ca="1">IFERROR(INDEX(OFFSET(Dictionary!$AC$3,MATCH(COLUMNS($AS$2:CP33),Dictionary!$AC$4:$AC$93,0),1,1,2),1,MATCH(INDEX(Dictionary!$B$3:$C$3,1,MATCH(Form_Responses[[#This Row],[50]],OFFSET(Dictionary!$A$3,MATCH(COLUMNS($AS$2:CP33),Dictionary!$A$4:$A$93,0),1,1,2),0)),Dictionary!$AD$3:$AE$3,0)),"")</f>
        <v>B</v>
      </c>
      <c r="CQ34" s="61" t="str">
        <f ca="1">IFERROR(INDEX(OFFSET(Dictionary!$AC$3,MATCH(COLUMNS($AS$2:CQ33),Dictionary!$AC$4:$AC$93,0),1,1,2),1,MATCH(INDEX(Dictionary!$B$3:$C$3,1,MATCH(Form_Responses[[#This Row],[51]],OFFSET(Dictionary!$A$3,MATCH(COLUMNS($AS$2:CQ33),Dictionary!$A$4:$A$93,0),1,1,2),0)),Dictionary!$AD$3:$AE$3,0)),"")</f>
        <v>G</v>
      </c>
      <c r="CR34" s="61" t="str">
        <f ca="1">IFERROR(INDEX(OFFSET(Dictionary!$AC$3,MATCH(COLUMNS($AS$2:CR33),Dictionary!$AC$4:$AC$93,0),1,1,2),1,MATCH(INDEX(Dictionary!$B$3:$C$3,1,MATCH(Form_Responses[[#This Row],[52]],OFFSET(Dictionary!$A$3,MATCH(COLUMNS($AS$2:CR33),Dictionary!$A$4:$A$93,0),1,1,2),0)),Dictionary!$AD$3:$AE$3,0)),"")</f>
        <v>S</v>
      </c>
      <c r="CS34" s="61" t="str">
        <f ca="1">IFERROR(INDEX(OFFSET(Dictionary!$AC$3,MATCH(COLUMNS($AS$2:CS33),Dictionary!$AC$4:$AC$93,0),1,1,2),1,MATCH(INDEX(Dictionary!$B$3:$C$3,1,MATCH(Form_Responses[[#This Row],[53]],OFFSET(Dictionary!$A$3,MATCH(COLUMNS($AS$2:CS33),Dictionary!$A$4:$A$93,0),1,1,2),0)),Dictionary!$AD$3:$AE$3,0)),"")</f>
        <v>R</v>
      </c>
      <c r="CT34" s="61" t="str">
        <f ca="1">IFERROR(INDEX(OFFSET(Dictionary!$AC$3,MATCH(COLUMNS($AS$2:CT33),Dictionary!$AC$4:$AC$93,0),1,1,2),1,MATCH(INDEX(Dictionary!$B$3:$C$3,1,MATCH(Form_Responses[[#This Row],[54]],OFFSET(Dictionary!$A$3,MATCH(COLUMNS($AS$2:CT33),Dictionary!$A$4:$A$93,0),1,1,2),0)),Dictionary!$AD$3:$AE$3,0)),"")</f>
        <v>D</v>
      </c>
      <c r="CU34" s="61" t="str">
        <f ca="1">IFERROR(INDEX(OFFSET(Dictionary!$AC$3,MATCH(COLUMNS($AS$2:CU33),Dictionary!$AC$4:$AC$93,0),1,1,2),1,MATCH(INDEX(Dictionary!$B$3:$C$3,1,MATCH(Form_Responses[[#This Row],[55]],OFFSET(Dictionary!$A$3,MATCH(COLUMNS($AS$2:CU33),Dictionary!$A$4:$A$93,0),1,1,2),0)),Dictionary!$AD$3:$AE$3,0)),"")</f>
        <v>C</v>
      </c>
      <c r="CV34" s="61" t="str">
        <f ca="1">IFERROR(INDEX(OFFSET(Dictionary!$AC$3,MATCH(COLUMNS($AS$2:CV33),Dictionary!$AC$4:$AC$93,0),1,1,2),1,MATCH(INDEX(Dictionary!$B$3:$C$3,1,MATCH(Form_Responses[[#This Row],[56]],OFFSET(Dictionary!$A$3,MATCH(COLUMNS($AS$2:CV33),Dictionary!$A$4:$A$93,0),1,1,2),0)),Dictionary!$AD$3:$AE$3,0)),"")</f>
        <v>E</v>
      </c>
      <c r="CW34" s="61" t="str">
        <f ca="1">IFERROR(INDEX(OFFSET(Dictionary!$AC$3,MATCH(COLUMNS($AS$2:CW33),Dictionary!$AC$4:$AC$93,0),1,1,2),1,MATCH(INDEX(Dictionary!$B$3:$C$3,1,MATCH(Form_Responses[[#This Row],[57]],OFFSET(Dictionary!$A$3,MATCH(COLUMNS($AS$2:CW33),Dictionary!$A$4:$A$93,0),1,1,2),0)),Dictionary!$AD$3:$AE$3,0)),"")</f>
        <v>N</v>
      </c>
      <c r="CX34" s="61" t="str">
        <f ca="1">IFERROR(INDEX(OFFSET(Dictionary!$AC$3,MATCH(COLUMNS($AS$2:CX33),Dictionary!$AC$4:$AC$93,0),1,1,2),1,MATCH(INDEX(Dictionary!$B$3:$C$3,1,MATCH(Form_Responses[[#This Row],[58]],OFFSET(Dictionary!$A$3,MATCH(COLUMNS($AS$2:CX33),Dictionary!$A$4:$A$93,0),1,1,2),0)),Dictionary!$AD$3:$AE$3,0)),"")</f>
        <v>K</v>
      </c>
      <c r="CY34" s="61" t="str">
        <f ca="1">IFERROR(INDEX(OFFSET(Dictionary!$AC$3,MATCH(COLUMNS($AS$2:CY33),Dictionary!$AC$4:$AC$93,0),1,1,2),1,MATCH(INDEX(Dictionary!$B$3:$C$3,1,MATCH(Form_Responses[[#This Row],[59]],OFFSET(Dictionary!$A$3,MATCH(COLUMNS($AS$2:CY33),Dictionary!$A$4:$A$93,0),1,1,2),0)),Dictionary!$AD$3:$AE$3,0)),"")</f>
        <v>P</v>
      </c>
      <c r="CZ34" s="61" t="str">
        <f ca="1">IFERROR(INDEX(OFFSET(Dictionary!$AC$3,MATCH(COLUMNS($AS$2:CZ33),Dictionary!$AC$4:$AC$93,0),1,1,2),1,MATCH(INDEX(Dictionary!$B$3:$C$3,1,MATCH(Form_Responses[[#This Row],[60]],OFFSET(Dictionary!$A$3,MATCH(COLUMNS($AS$2:CZ33),Dictionary!$A$4:$A$93,0),1,1,2),0)),Dictionary!$AD$3:$AE$3,0)),"")</f>
        <v>W</v>
      </c>
      <c r="DA34" s="61" t="str">
        <f ca="1">IFERROR(INDEX(OFFSET(Dictionary!$AC$3,MATCH(COLUMNS($AS$2:DA33),Dictionary!$AC$4:$AC$93,0),1,1,2),1,MATCH(INDEX(Dictionary!$B$3:$C$3,1,MATCH(Form_Responses[[#This Row],[61]],OFFSET(Dictionary!$A$3,MATCH(COLUMNS($AS$2:DA33),Dictionary!$A$4:$A$93,0),1,1,2),0)),Dictionary!$AD$3:$AE$3,0)),"")</f>
        <v>T</v>
      </c>
      <c r="DB34" s="61" t="str">
        <f ca="1">IFERROR(INDEX(OFFSET(Dictionary!$AC$3,MATCH(COLUMNS($AS$2:DB33),Dictionary!$AC$4:$AC$93,0),1,1,2),1,MATCH(INDEX(Dictionary!$B$3:$C$3,1,MATCH(Form_Responses[[#This Row],[62]],OFFSET(Dictionary!$A$3,MATCH(COLUMNS($AS$2:DB33),Dictionary!$A$4:$A$93,0),1,1,2),0)),Dictionary!$AD$3:$AE$3,0)),"")</f>
        <v>L</v>
      </c>
      <c r="DC34" s="61" t="str">
        <f ca="1">IFERROR(INDEX(OFFSET(Dictionary!$AC$3,MATCH(COLUMNS($AS$2:DC33),Dictionary!$AC$4:$AC$93,0),1,1,2),1,MATCH(INDEX(Dictionary!$B$3:$C$3,1,MATCH(Form_Responses[[#This Row],[63]],OFFSET(Dictionary!$A$3,MATCH(COLUMNS($AS$2:DC33),Dictionary!$A$4:$A$93,0),1,1,2),0)),Dictionary!$AD$3:$AE$3,0)),"")</f>
        <v>I</v>
      </c>
      <c r="DD34" s="61" t="str">
        <f ca="1">IFERROR(INDEX(OFFSET(Dictionary!$AC$3,MATCH(COLUMNS($AS$2:DD33),Dictionary!$AC$4:$AC$93,0),1,1,2),1,MATCH(INDEX(Dictionary!$B$3:$C$3,1,MATCH(Form_Responses[[#This Row],[64]],OFFSET(Dictionary!$A$3,MATCH(COLUMNS($AS$2:DD33),Dictionary!$A$4:$A$93,0),1,1,2),0)),Dictionary!$AD$3:$AE$3,0)),"")</f>
        <v>R</v>
      </c>
      <c r="DE34" s="61" t="str">
        <f ca="1">IFERROR(INDEX(OFFSET(Dictionary!$AC$3,MATCH(COLUMNS($AS$2:DE33),Dictionary!$AC$4:$AC$93,0),1,1,2),1,MATCH(INDEX(Dictionary!$B$3:$C$3,1,MATCH(Form_Responses[[#This Row],[65]],OFFSET(Dictionary!$A$3,MATCH(COLUMNS($AS$2:DE33),Dictionary!$A$4:$A$93,0),1,1,2),0)),Dictionary!$AD$3:$AE$3,0)),"")</f>
        <v>D</v>
      </c>
      <c r="DF34" s="61" t="str">
        <f ca="1">IFERROR(INDEX(OFFSET(Dictionary!$AC$3,MATCH(COLUMNS($AS$2:DF33),Dictionary!$AC$4:$AC$93,0),1,1,2),1,MATCH(INDEX(Dictionary!$B$3:$C$3,1,MATCH(Form_Responses[[#This Row],[66]],OFFSET(Dictionary!$A$3,MATCH(COLUMNS($AS$2:DF33),Dictionary!$A$4:$A$93,0),1,1,2),0)),Dictionary!$AD$3:$AE$3,0)),"")</f>
        <v>S</v>
      </c>
      <c r="DG34" s="61" t="str">
        <f ca="1">IFERROR(INDEX(OFFSET(Dictionary!$AC$3,MATCH(COLUMNS($AS$2:DG33),Dictionary!$AC$4:$AC$93,0),1,1,2),1,MATCH(INDEX(Dictionary!$B$3:$C$3,1,MATCH(Form_Responses[[#This Row],[67]],OFFSET(Dictionary!$A$3,MATCH(COLUMNS($AS$2:DG33),Dictionary!$A$4:$A$93,0),1,1,2),0)),Dictionary!$AD$3:$AE$3,0)),"")</f>
        <v>R</v>
      </c>
      <c r="DH34" s="61" t="str">
        <f ca="1">IFERROR(INDEX(OFFSET(Dictionary!$AC$3,MATCH(COLUMNS($AS$2:DH33),Dictionary!$AC$4:$AC$93,0),1,1,2),1,MATCH(INDEX(Dictionary!$B$3:$C$3,1,MATCH(Form_Responses[[#This Row],[68]],OFFSET(Dictionary!$A$3,MATCH(COLUMNS($AS$2:DH33),Dictionary!$A$4:$A$93,0),1,1,2),0)),Dictionary!$AD$3:$AE$3,0)),"")</f>
        <v>N</v>
      </c>
      <c r="DI34" s="61" t="str">
        <f ca="1">IFERROR(INDEX(OFFSET(Dictionary!$AC$3,MATCH(COLUMNS($AS$2:DI33),Dictionary!$AC$4:$AC$93,0),1,1,2),1,MATCH(INDEX(Dictionary!$B$3:$C$3,1,MATCH(Form_Responses[[#This Row],[69]],OFFSET(Dictionary!$A$3,MATCH(COLUMNS($AS$2:DI33),Dictionary!$A$4:$A$93,0),1,1,2),0)),Dictionary!$AD$3:$AE$3,0)),"")</f>
        <v>A</v>
      </c>
      <c r="DJ34" s="61" t="str">
        <f ca="1">IFERROR(INDEX(OFFSET(Dictionary!$AC$3,MATCH(COLUMNS($AS$2:DJ33),Dictionary!$AC$4:$AC$93,0),1,1,2),1,MATCH(INDEX(Dictionary!$B$3:$C$3,1,MATCH(Form_Responses[[#This Row],[70]],OFFSET(Dictionary!$A$3,MATCH(COLUMNS($AS$2:DJ33),Dictionary!$A$4:$A$93,0),1,1,2),0)),Dictionary!$AD$3:$AE$3,0)),"")</f>
        <v>P</v>
      </c>
      <c r="DK34" s="61" t="str">
        <f ca="1">IFERROR(INDEX(OFFSET(Dictionary!$AC$3,MATCH(COLUMNS($AS$2:DK33),Dictionary!$AC$4:$AC$93,0),1,1,2),1,MATCH(INDEX(Dictionary!$B$3:$C$3,1,MATCH(Form_Responses[[#This Row],[71]],OFFSET(Dictionary!$A$3,MATCH(COLUMNS($AS$2:DK33),Dictionary!$A$4:$A$93,0),1,1,2),0)),Dictionary!$AD$3:$AE$3,0)),"")</f>
        <v>G</v>
      </c>
      <c r="DL34" s="61" t="str">
        <f ca="1">IFERROR(INDEX(OFFSET(Dictionary!$AC$3,MATCH(COLUMNS($AS$2:DL33),Dictionary!$AC$4:$AC$93,0),1,1,2),1,MATCH(INDEX(Dictionary!$B$3:$C$3,1,MATCH(Form_Responses[[#This Row],[72]],OFFSET(Dictionary!$A$3,MATCH(COLUMNS($AS$2:DL33),Dictionary!$A$4:$A$93,0),1,1,2),0)),Dictionary!$AD$3:$AE$3,0)),"")</f>
        <v>L</v>
      </c>
      <c r="DM34" s="61" t="str">
        <f ca="1">IFERROR(INDEX(OFFSET(Dictionary!$AC$3,MATCH(COLUMNS($AS$2:DM33),Dictionary!$AC$4:$AC$93,0),1,1,2),1,MATCH(INDEX(Dictionary!$B$3:$C$3,1,MATCH(Form_Responses[[#This Row],[73]],OFFSET(Dictionary!$A$3,MATCH(COLUMNS($AS$2:DM33),Dictionary!$A$4:$A$93,0),1,1,2),0)),Dictionary!$AD$3:$AE$3,0)),"")</f>
        <v>I</v>
      </c>
      <c r="DN34" s="61" t="str">
        <f ca="1">IFERROR(INDEX(OFFSET(Dictionary!$AC$3,MATCH(COLUMNS($AS$2:DN33),Dictionary!$AC$4:$AC$93,0),1,1,2),1,MATCH(INDEX(Dictionary!$B$3:$C$3,1,MATCH(Form_Responses[[#This Row],[74]],OFFSET(Dictionary!$A$3,MATCH(COLUMNS($AS$2:DN33),Dictionary!$A$4:$A$93,0),1,1,2),0)),Dictionary!$AD$3:$AE$3,0)),"")</f>
        <v>S</v>
      </c>
      <c r="DO34" s="61" t="str">
        <f ca="1">IFERROR(INDEX(OFFSET(Dictionary!$AC$3,MATCH(COLUMNS($AS$2:DO33),Dictionary!$AC$4:$AC$93,0),1,1,2),1,MATCH(INDEX(Dictionary!$B$3:$C$3,1,MATCH(Form_Responses[[#This Row],[75]],OFFSET(Dictionary!$A$3,MATCH(COLUMNS($AS$2:DO33),Dictionary!$A$4:$A$93,0),1,1,2),0)),Dictionary!$AD$3:$AE$3,0)),"")</f>
        <v>R</v>
      </c>
      <c r="DP34" s="61" t="str">
        <f ca="1">IFERROR(INDEX(OFFSET(Dictionary!$AC$3,MATCH(COLUMNS($AS$2:DP33),Dictionary!$AC$4:$AC$93,0),1,1,2),1,MATCH(INDEX(Dictionary!$B$3:$C$3,1,MATCH(Form_Responses[[#This Row],[76]],OFFSET(Dictionary!$A$3,MATCH(COLUMNS($AS$2:DP33),Dictionary!$A$4:$A$93,0),1,1,2),0)),Dictionary!$AD$3:$AE$3,0)),"")</f>
        <v>D</v>
      </c>
      <c r="DQ34" s="61" t="str">
        <f ca="1">IFERROR(INDEX(OFFSET(Dictionary!$AC$3,MATCH(COLUMNS($AS$2:DQ33),Dictionary!$AC$4:$AC$93,0),1,1,2),1,MATCH(INDEX(Dictionary!$B$3:$C$3,1,MATCH(Form_Responses[[#This Row],[77]],OFFSET(Dictionary!$A$3,MATCH(COLUMNS($AS$2:DQ33),Dictionary!$A$4:$A$93,0),1,1,2),0)),Dictionary!$AD$3:$AE$3,0)),"")</f>
        <v>C</v>
      </c>
      <c r="DR34" s="61" t="str">
        <f ca="1">IFERROR(INDEX(OFFSET(Dictionary!$AC$3,MATCH(COLUMNS($AS$2:DR33),Dictionary!$AC$4:$AC$93,0),1,1,2),1,MATCH(INDEX(Dictionary!$B$3:$C$3,1,MATCH(Form_Responses[[#This Row],[78]],OFFSET(Dictionary!$A$3,MATCH(COLUMNS($AS$2:DR33),Dictionary!$A$4:$A$93,0),1,1,2),0)),Dictionary!$AD$3:$AE$3,0)),"")</f>
        <v>D</v>
      </c>
      <c r="DS34" s="61" t="str">
        <f ca="1">IFERROR(INDEX(OFFSET(Dictionary!$AC$3,MATCH(COLUMNS($AS$2:DS33),Dictionary!$AC$4:$AC$93,0),1,1,2),1,MATCH(INDEX(Dictionary!$B$3:$C$3,1,MATCH(Form_Responses[[#This Row],[79]],OFFSET(Dictionary!$A$3,MATCH(COLUMNS($AS$2:DS33),Dictionary!$A$4:$A$93,0),1,1,2),0)),Dictionary!$AD$3:$AE$3,0)),"")</f>
        <v>N</v>
      </c>
      <c r="DT34" s="61" t="str">
        <f ca="1">IFERROR(INDEX(OFFSET(Dictionary!$AC$3,MATCH(COLUMNS($AS$2:DT33),Dictionary!$AC$4:$AC$93,0),1,1,2),1,MATCH(INDEX(Dictionary!$B$3:$C$3,1,MATCH(Form_Responses[[#This Row],[80]],OFFSET(Dictionary!$A$3,MATCH(COLUMNS($AS$2:DT33),Dictionary!$A$4:$A$93,0),1,1,2),0)),Dictionary!$AD$3:$AE$3,0)),"")</f>
        <v>A</v>
      </c>
      <c r="DU34" s="61" t="str">
        <f ca="1">IFERROR(INDEX(OFFSET(Dictionary!$AC$3,MATCH(COLUMNS($AS$2:DU33),Dictionary!$AC$4:$AC$93,0),1,1,2),1,MATCH(INDEX(Dictionary!$B$3:$C$3,1,MATCH(Form_Responses[[#This Row],[81]],OFFSET(Dictionary!$A$3,MATCH(COLUMNS($AS$2:DU33),Dictionary!$A$4:$A$93,0),1,1,2),0)),Dictionary!$AD$3:$AE$3,0)),"")</f>
        <v>L</v>
      </c>
      <c r="DV34" s="61" t="str">
        <f ca="1">IFERROR(INDEX(OFFSET(Dictionary!$AC$3,MATCH(COLUMNS($AS$2:DV33),Dictionary!$AC$4:$AC$93,0),1,1,2),1,MATCH(INDEX(Dictionary!$B$3:$C$3,1,MATCH(Form_Responses[[#This Row],[82]],OFFSET(Dictionary!$A$3,MATCH(COLUMNS($AS$2:DV33),Dictionary!$A$4:$A$93,0),1,1,2),0)),Dictionary!$AD$3:$AE$3,0)),"")</f>
        <v>L</v>
      </c>
      <c r="DW34" s="61" t="str">
        <f ca="1">IFERROR(INDEX(OFFSET(Dictionary!$AC$3,MATCH(COLUMNS($AS$2:DW33),Dictionary!$AC$4:$AC$93,0),1,1,2),1,MATCH(INDEX(Dictionary!$B$3:$C$3,1,MATCH(Form_Responses[[#This Row],[83]],OFFSET(Dictionary!$A$3,MATCH(COLUMNS($AS$2:DW33),Dictionary!$A$4:$A$93,0),1,1,2),0)),Dictionary!$AD$3:$AE$3,0)),"")</f>
        <v>I</v>
      </c>
      <c r="DX34" s="61" t="str">
        <f ca="1">IFERROR(INDEX(OFFSET(Dictionary!$AC$3,MATCH(COLUMNS($AS$2:DX33),Dictionary!$AC$4:$AC$93,0),1,1,2),1,MATCH(INDEX(Dictionary!$B$3:$C$3,1,MATCH(Form_Responses[[#This Row],[84]],OFFSET(Dictionary!$A$3,MATCH(COLUMNS($AS$2:DX33),Dictionary!$A$4:$A$93,0),1,1,2),0)),Dictionary!$AD$3:$AE$3,0)),"")</f>
        <v>V</v>
      </c>
      <c r="DY34" s="61" t="str">
        <f ca="1">IFERROR(INDEX(OFFSET(Dictionary!$AC$3,MATCH(COLUMNS($AS$2:DY33),Dictionary!$AC$4:$AC$93,0),1,1,2),1,MATCH(INDEX(Dictionary!$B$3:$C$3,1,MATCH(Form_Responses[[#This Row],[85]],OFFSET(Dictionary!$A$3,MATCH(COLUMNS($AS$2:DY33),Dictionary!$A$4:$A$93,0),1,1,2),0)),Dictionary!$AD$3:$AE$3,0)),"")</f>
        <v>S</v>
      </c>
      <c r="DZ34" s="61" t="str">
        <f ca="1">IFERROR(INDEX(OFFSET(Dictionary!$AC$3,MATCH(COLUMNS($AS$2:DZ33),Dictionary!$AC$4:$AC$93,0),1,1,2),1,MATCH(INDEX(Dictionary!$B$3:$C$3,1,MATCH(Form_Responses[[#This Row],[86]],OFFSET(Dictionary!$A$3,MATCH(COLUMNS($AS$2:DZ33),Dictionary!$A$4:$A$93,0),1,1,2),0)),Dictionary!$AD$3:$AE$3,0)),"")</f>
        <v>R</v>
      </c>
      <c r="EA34" s="61" t="str">
        <f ca="1">IFERROR(INDEX(OFFSET(Dictionary!$AC$3,MATCH(COLUMNS($AS$2:EA33),Dictionary!$AC$4:$AC$93,0),1,1,2),1,MATCH(INDEX(Dictionary!$B$3:$C$3,1,MATCH(Form_Responses[[#This Row],[87]],OFFSET(Dictionary!$A$3,MATCH(COLUMNS($AS$2:EA33),Dictionary!$A$4:$A$93,0),1,1,2),0)),Dictionary!$AD$3:$AE$3,0)),"")</f>
        <v>D</v>
      </c>
      <c r="EB34" s="61" t="str">
        <f ca="1">IFERROR(INDEX(OFFSET(Dictionary!$AC$3,MATCH(COLUMNS($AS$2:EB33),Dictionary!$AC$4:$AC$93,0),1,1,2),1,MATCH(INDEX(Dictionary!$B$3:$C$3,1,MATCH(Form_Responses[[#This Row],[88]],OFFSET(Dictionary!$A$3,MATCH(COLUMNS($AS$2:EB33),Dictionary!$A$4:$A$93,0),1,1,2),0)),Dictionary!$AD$3:$AE$3,0)),"")</f>
        <v>C</v>
      </c>
      <c r="EC34" s="61" t="str">
        <f ca="1">IFERROR(INDEX(OFFSET(Dictionary!$AC$3,MATCH(COLUMNS($AS$2:EC33),Dictionary!$AC$4:$AC$93,0),1,1,2),1,MATCH(INDEX(Dictionary!$B$3:$C$3,1,MATCH(Form_Responses[[#This Row],[89]],OFFSET(Dictionary!$A$3,MATCH(COLUMNS($AS$2:EC33),Dictionary!$A$4:$A$93,0),1,1,2),0)),Dictionary!$AD$3:$AE$3,0)),"")</f>
        <v>C</v>
      </c>
      <c r="ED34" s="61" t="str">
        <f ca="1">IFERROR(INDEX(OFFSET(Dictionary!$AC$3,MATCH(COLUMNS($AS$2:ED33),Dictionary!$AC$4:$AC$93,0),1,1,2),1,MATCH(INDEX(Dictionary!$B$3:$C$3,1,MATCH(Form_Responses[[#This Row],[90]],OFFSET(Dictionary!$A$3,MATCH(COLUMNS($AS$2:ED33),Dictionary!$A$4:$A$93,0),1,1,2),0)),Dictionary!$AD$3:$AE$3,0)),"")</f>
        <v>N</v>
      </c>
    </row>
    <row r="35" spans="1:134" ht="195" x14ac:dyDescent="0.25">
      <c r="A35" s="164">
        <v>33</v>
      </c>
      <c r="B35" s="61" t="s">
        <v>944</v>
      </c>
      <c r="C35" s="61" t="s">
        <v>918</v>
      </c>
      <c r="D35" s="59" t="s">
        <v>793</v>
      </c>
      <c r="E35" s="59" cm="1">
        <f t="array" aca="1" ref="E35" ca="1">COUNTIF(OFFSET($AS$2,MATCH(Data_Base_Response[[#This Row],[Nama]:[Nama]],Data_Base_Response[[Nama]:[Nama]],0),0,1,90),Data_Base_Response[[#Headers],[A]])</f>
        <v>6</v>
      </c>
      <c r="F35" s="59" cm="1">
        <f t="array" aca="1" ref="F35" ca="1">COUNTIF(OFFSET($AS$2,MATCH(Data_Base_Response[[#This Row],[Nama]:[Nama]],Data_Base_Response[[Nama]:[Nama]],0),0,1,90),Data_Base_Response[[#Headers],[N]])</f>
        <v>7</v>
      </c>
      <c r="G35" s="59" cm="1">
        <f t="array" aca="1" ref="G35" ca="1">COUNTIF(OFFSET($AS$2,MATCH(Data_Base_Response[[#This Row],[Nama]:[Nama]],Data_Base_Response[[Nama]:[Nama]],0),0,1,90),Data_Base_Response[[#Headers],[G]])</f>
        <v>7</v>
      </c>
      <c r="H35" s="59" cm="1">
        <f t="array" aca="1" ref="H35" ca="1">COUNTIF(OFFSET($AS$2,MATCH(Data_Base_Response[[#This Row],[Nama]:[Nama]],Data_Base_Response[[Nama]:[Nama]],0),0,1,90),Data_Base_Response[[#Headers],[C]])</f>
        <v>7</v>
      </c>
      <c r="I35" s="59" cm="1">
        <f t="array" aca="1" ref="I35" ca="1">COUNTIF(OFFSET($AS$2,MATCH(Data_Base_Response[[#This Row],[Nama]:[Nama]],Data_Base_Response[[Nama]:[Nama]],0),0,1,90),Data_Base_Response[[#Headers],[D]])</f>
        <v>4</v>
      </c>
      <c r="J35" s="59" cm="1">
        <f t="array" aca="1" ref="J35" ca="1">COUNTIF(OFFSET($AS$2,MATCH(Data_Base_Response[[#This Row],[Nama]:[Nama]],Data_Base_Response[[Nama]:[Nama]],0),0,1,90),Data_Base_Response[[#Headers],[R]])</f>
        <v>3</v>
      </c>
      <c r="K35" s="59" cm="1">
        <f t="array" aca="1" ref="K35" ca="1">COUNTIF(OFFSET($AS$2,MATCH(Data_Base_Response[[#This Row],[Nama]:[Nama]],Data_Base_Response[[Nama]:[Nama]],0),0,1,90),Data_Base_Response[[#Headers],[T]])</f>
        <v>7</v>
      </c>
      <c r="L35" s="59" cm="1">
        <f t="array" aca="1" ref="L35" ca="1">COUNTIF(OFFSET($AS$2,MATCH(Data_Base_Response[[#This Row],[Nama]:[Nama]],Data_Base_Response[[Nama]:[Nama]],0),0,1,90),Data_Base_Response[[#Headers],[V]])</f>
        <v>5</v>
      </c>
      <c r="M35" s="59" cm="1">
        <f t="array" aca="1" ref="M35" ca="1">COUNTIF(OFFSET($AS$2,MATCH(Data_Base_Response[[#This Row],[Nama]:[Nama]],Data_Base_Response[[Nama]:[Nama]],0),0,1,90),Data_Base_Response[[#Headers],[W]])</f>
        <v>6</v>
      </c>
      <c r="N35" s="59" cm="1">
        <f t="array" aca="1" ref="N35" ca="1">COUNTIF(OFFSET($AS$2,MATCH(Data_Base_Response[[#This Row],[Nama]:[Nama]],Data_Base_Response[[Nama]:[Nama]],0),0,1,90),Data_Base_Response[[#Headers],[F]])</f>
        <v>2</v>
      </c>
      <c r="O35" s="59" cm="1">
        <f t="array" aca="1" ref="O35" ca="1">COUNTIF(OFFSET($AS$2,MATCH(Data_Base_Response[[#This Row],[Nama]:[Nama]],Data_Base_Response[[Nama]:[Nama]],0),0,1,90),Data_Base_Response[[#Headers],[L]])</f>
        <v>1</v>
      </c>
      <c r="P35" s="59" cm="1">
        <f t="array" aca="1" ref="P35" ca="1">COUNTIF(OFFSET($AS$2,MATCH(Data_Base_Response[[#This Row],[Nama]:[Nama]],Data_Base_Response[[Nama]:[Nama]],0),0,1,90),Data_Base_Response[[#Headers],[P]])</f>
        <v>4</v>
      </c>
      <c r="Q35" s="59" cm="1">
        <f t="array" aca="1" ref="Q35" ca="1">COUNTIF(OFFSET($AS$2,MATCH(Data_Base_Response[[#This Row],[Nama]:[Nama]],Data_Base_Response[[Nama]:[Nama]],0),0,1,90),Data_Base_Response[[#Headers],[I]])</f>
        <v>2</v>
      </c>
      <c r="R35" s="59" cm="1">
        <f t="array" aca="1" ref="R35" ca="1">COUNTIF(OFFSET($AS$2,MATCH(Data_Base_Response[[#This Row],[Nama]:[Nama]],Data_Base_Response[[Nama]:[Nama]],0),0,1,90),Data_Base_Response[[#Headers],[S]])</f>
        <v>6</v>
      </c>
      <c r="S35" s="59" cm="1">
        <f t="array" aca="1" ref="S35" ca="1">COUNTIF(OFFSET($AS$2,MATCH(Data_Base_Response[[#This Row],[Nama]:[Nama]],Data_Base_Response[[Nama]:[Nama]],0),0,1,90),Data_Base_Response[[#Headers],[B]])</f>
        <v>8</v>
      </c>
      <c r="T35" s="59" cm="1">
        <f t="array" aca="1" ref="T35" ca="1">COUNTIF(OFFSET($AS$2,MATCH(Data_Base_Response[[#This Row],[Nama]:[Nama]],Data_Base_Response[[Nama]:[Nama]],0),0,1,90),Data_Base_Response[[#Headers],[O]])</f>
        <v>4</v>
      </c>
      <c r="U35" s="59" cm="1">
        <f t="array" aca="1" ref="U35" ca="1">COUNTIF(OFFSET($AS$2,MATCH(Data_Base_Response[[#This Row],[Nama]:[Nama]],Data_Base_Response[[Nama]:[Nama]],0),0,1,90),Data_Base_Response[[#Headers],[X]])</f>
        <v>2</v>
      </c>
      <c r="V35" s="59" cm="1">
        <f t="array" aca="1" ref="V35" ca="1">COUNTIF(OFFSET($AS$2,MATCH(Data_Base_Response[[#This Row],[Nama]:[Nama]],Data_Base_Response[[Nama]:[Nama]],0),0,1,90),Data_Base_Response[[#Headers],[E]])</f>
        <v>3</v>
      </c>
      <c r="W35" s="59" cm="1">
        <f t="array" aca="1" ref="W35" ca="1">COUNTIF(OFFSET($AS$2,MATCH(Data_Base_Response[[#This Row],[Nama]:[Nama]],Data_Base_Response[[Nama]:[Nama]],0),0,1,90),Data_Base_Response[[#Headers],[K]])</f>
        <v>0</v>
      </c>
      <c r="X35" s="59" cm="1">
        <f t="array" aca="1" ref="X35" ca="1">COUNTIF(OFFSET($AS$2,MATCH(Data_Base_Response[[#This Row],[Nama]:[Nama]],Data_Base_Response[[Nama]:[Nama]],0),0,1,90),Data_Base_Response[[#Headers],[Z]])</f>
        <v>6</v>
      </c>
      <c r="Y3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5"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3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35"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5" s="60" t="str">
        <f ca="1">INDEX(OFFSET(Dictionary!$AJ$3,MATCH(I$2,Dictionary!$AG$4:$AG$84,0),0,COUNTIF(Dictionary!$AG$4:$AG$84,I$2),1),MATCH(Data_Base_Response[[#This Row],[D]],OFFSET(Dictionary!$AH$3,MATCH(I$2,Dictionary!$AG$4:$AG$84,0),0,COUNTIF(Dictionary!$AG$4:$AG$84,I$2),1),1))</f>
        <v xml:space="preserve">Tertarik untuk menangani sendiri detail   </v>
      </c>
      <c r="AD35"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35" s="60" t="str">
        <f ca="1">INDEX(OFFSET(Dictionary!$AJ$3,MATCH(K$2,Dictionary!$AG$4:$AG$84,0),0,COUNTIF(Dictionary!$AG$4:$AG$84,K$2),1),MATCH(Data_Base_Response[[#This Row],[T]],OFFSET(Dictionary!$AH$3,MATCH(K$2,Dictionary!$AG$4:$AG$84,0),0,COUNTIF(Dictionary!$AG$4:$AG$84,K$2),1),1))</f>
        <v xml:space="preserve">Cekatan, selalu siaga, bekerja cepat, ingin segera menyelesaikan tugas.  Negatifnya : Tegang, cemas, impulsif, mungkin ceroboh, banyak gerakan yang tidak perlu.  </v>
      </c>
      <c r="AF3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3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5"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35"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35" s="60" t="str">
        <f ca="1">INDEX(OFFSET(Dictionary!$AJ$3,MATCH(Q$2,Dictionary!$AG$4:$AG$84,0),0,COUNTIF(Dictionary!$AG$4:$AG$84,Q$2),1),MATCH(Data_Base_Response[[#This Row],[I]],OFFSET(Dictionary!$AH$3,MATCH(Q$2,Dictionary!$AG$4:$AG$84,0),0,COUNTIF(Dictionary!$AG$4:$AG$84,Q$2),1),1))</f>
        <v xml:space="preserve">Enggan mengambil keputusan   </v>
      </c>
      <c r="AL3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5"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35"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35"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35" s="61" t="str">
        <f ca="1">IFERROR(INDEX(OFFSET(Dictionary!$AC$3,MATCH(COLUMNS($AS$2:AS34),Dictionary!$AC$4:$AC$93,0),1,1,2),1,MATCH(INDEX(Dictionary!$B$3:$C$3,1,MATCH(Form_Responses[[#This Row],[1]],OFFSET(Dictionary!$A$3,MATCH(COLUMNS($AS$2:AS34),Dictionary!$A$4:$A$93,0),1,1,2),0)),Dictionary!$AD$3:$AE$3,0)),"")</f>
        <v>G</v>
      </c>
      <c r="AT35" s="61" t="str">
        <f ca="1">IFERROR(INDEX(OFFSET(Dictionary!$AC$3,MATCH(COLUMNS($AS$2:AT$2),Dictionary!$AC$4:$AC$93,0),1,1,2),1,MATCH(INDEX(Dictionary!$B$3:$C$3,1,MATCH(Form_Responses[[#This Row],[2]],OFFSET(Dictionary!$A$3,MATCH(COLUMNS($AS$2:AT34),Dictionary!$A$4:$A$93,0),1,1,2),0)),Dictionary!$AD$3:$AE$3,0)),"")</f>
        <v>N</v>
      </c>
      <c r="AU35" s="61" t="str">
        <f ca="1">IFERROR(INDEX(OFFSET(Dictionary!$AC$3,MATCH(COLUMNS($AS$2:AU34),Dictionary!$AC$4:$AC$93,0),1,1,2),1,MATCH(INDEX(Dictionary!$B$3:$C$3,1,MATCH(Form_Responses[[#This Row],[3]],OFFSET(Dictionary!$A$3,MATCH(COLUMNS($AS$2:AU34),Dictionary!$A$4:$A$93,0),1,1,2),0)),Dictionary!$AD$3:$AE$3,0)),"")</f>
        <v>A</v>
      </c>
      <c r="AV35" s="61" t="str">
        <f ca="1">IFERROR(INDEX(OFFSET(Dictionary!$AC$3,MATCH(COLUMNS($AS$2:AV34),Dictionary!$AC$4:$AC$93,0),1,1,2),1,MATCH(INDEX(Dictionary!$B$3:$C$3,1,MATCH(Form_Responses[[#This Row],[4]],OFFSET(Dictionary!$A$3,MATCH(COLUMNS($AS$2:AV34),Dictionary!$A$4:$A$93,0),1,1,2),0)),Dictionary!$AD$3:$AE$3,0)),"")</f>
        <v>P</v>
      </c>
      <c r="AW35" s="61" t="str">
        <f ca="1">IFERROR(INDEX(OFFSET(Dictionary!$AC$3,MATCH(COLUMNS($AS$2:AW34),Dictionary!$AC$4:$AC$93,0),1,1,2),1,MATCH(INDEX(Dictionary!$B$3:$C$3,1,MATCH(Form_Responses[[#This Row],[5]],OFFSET(Dictionary!$A$3,MATCH(COLUMNS($AS$2:AW34),Dictionary!$A$4:$A$93,0),1,1,2),0)),Dictionary!$AD$3:$AE$3,0)),"")</f>
        <v>B</v>
      </c>
      <c r="AX35" s="61" t="str">
        <f ca="1">IFERROR(INDEX(OFFSET(Dictionary!$AC$3,MATCH(COLUMNS($AS$2:AX34),Dictionary!$AC$4:$AC$93,0),1,1,2),1,MATCH(INDEX(Dictionary!$B$3:$C$3,1,MATCH(Form_Responses[[#This Row],[6]],OFFSET(Dictionary!$A$3,MATCH(COLUMNS($AS$2:AX34),Dictionary!$A$4:$A$93,0),1,1,2),0)),Dictionary!$AD$3:$AE$3,0)),"")</f>
        <v>B</v>
      </c>
      <c r="AY35" s="61" t="str">
        <f ca="1">IFERROR(INDEX(OFFSET(Dictionary!$AC$3,MATCH(COLUMNS($AS$2:AY34),Dictionary!$AC$4:$AC$93,0),1,1,2),1,MATCH(INDEX(Dictionary!$B$3:$C$3,1,MATCH(Form_Responses[[#This Row],[7]],OFFSET(Dictionary!$A$3,MATCH(COLUMNS($AS$2:AY34),Dictionary!$A$4:$A$93,0),1,1,2),0)),Dictionary!$AD$3:$AE$3,0)),"")</f>
        <v>Z</v>
      </c>
      <c r="AZ35" s="61" t="str">
        <f ca="1">IFERROR(INDEX(OFFSET(Dictionary!$AC$3,MATCH(COLUMNS($AS$2:AZ$2),Dictionary!$AC$4:$AC$93,0),1,1,2),1,MATCH(INDEX(Dictionary!$B$3:$C$3,1,MATCH(Form_Responses[[#This Row],[8]],OFFSET(Dictionary!$A$3,MATCH(COLUMNS($AS$2:AZ34),Dictionary!$A$4:$A$93,0),1,1,2),0)),Dictionary!$AD$3:$AE$3,0)),"")</f>
        <v>Z</v>
      </c>
      <c r="BA35" s="61" t="str">
        <f ca="1">IFERROR(INDEX(OFFSET(Dictionary!$AC$3,MATCH(COLUMNS($AS$2:BA34),Dictionary!$AC$4:$AC$93,0),1,1,2),1,MATCH(INDEX(Dictionary!$B$3:$C$3,1,MATCH(Form_Responses[[#This Row],[9]],OFFSET(Dictionary!$A$3,MATCH(COLUMNS($AS$2:BA34),Dictionary!$A$4:$A$93,0),1,1,2),0)),Dictionary!$AD$3:$AE$3,0)),"")</f>
        <v>F</v>
      </c>
      <c r="BB35" s="61" t="str">
        <f ca="1">IFERROR(INDEX(OFFSET(Dictionary!$AC$3,MATCH(COLUMNS($AS$2:BB34),Dictionary!$AC$4:$AC$93,0),1,1,2),1,MATCH(INDEX(Dictionary!$B$3:$C$3,1,MATCH(Form_Responses[[#This Row],[10]],OFFSET(Dictionary!$A$3,MATCH(COLUMNS($AS$2:BB34),Dictionary!$A$4:$A$93,0),1,1,2),0)),Dictionary!$AD$3:$AE$3,0)),"")</f>
        <v>W</v>
      </c>
      <c r="BC35" s="61" t="str">
        <f ca="1">IFERROR(INDEX(OFFSET(Dictionary!$AC$3,MATCH(COLUMNS($AS$2:BC34),Dictionary!$AC$4:$AC$93,0),1,1,2),1,MATCH(INDEX(Dictionary!$B$3:$C$3,1,MATCH(Form_Responses[[#This Row],[11]],OFFSET(Dictionary!$A$3,MATCH(COLUMNS($AS$2:BC34),Dictionary!$A$4:$A$93,0),1,1,2),0)),Dictionary!$AD$3:$AE$3,0)),"")</f>
        <v>G</v>
      </c>
      <c r="BD35" s="61" t="str">
        <f ca="1">IFERROR(INDEX(OFFSET(Dictionary!$AC$3,MATCH(COLUMNS($AS$2:BD34),Dictionary!$AC$4:$AC$93,0),1,1,2),1,MATCH(INDEX(Dictionary!$B$3:$C$3,1,MATCH(Form_Responses[[#This Row],[12]],OFFSET(Dictionary!$A$3,MATCH(COLUMNS($AS$2:BD34),Dictionary!$A$4:$A$93,0),1,1,2),0)),Dictionary!$AD$3:$AE$3,0)),"")</f>
        <v>E</v>
      </c>
      <c r="BE35" s="61" t="str">
        <f ca="1">IFERROR(INDEX(OFFSET(Dictionary!$AC$3,MATCH(COLUMNS($AS$2:BE34),Dictionary!$AC$4:$AC$93,0),1,1,2),1,MATCH(INDEX(Dictionary!$B$3:$C$3,1,MATCH(Form_Responses[[#This Row],[13]],OFFSET(Dictionary!$A$3,MATCH(COLUMNS($AS$2:BE34),Dictionary!$A$4:$A$93,0),1,1,2),0)),Dictionary!$AD$3:$AE$3,0)),"")</f>
        <v>N</v>
      </c>
      <c r="BF35" s="61" t="str">
        <f ca="1">IFERROR(INDEX(OFFSET(Dictionary!$AC$3,MATCH(COLUMNS($AS$2:BF34),Dictionary!$AC$4:$AC$93,0),1,1,2),1,MATCH(INDEX(Dictionary!$B$3:$C$3,1,MATCH(Form_Responses[[#This Row],[14]],OFFSET(Dictionary!$A$3,MATCH(COLUMNS($AS$2:BF34),Dictionary!$A$4:$A$93,0),1,1,2),0)),Dictionary!$AD$3:$AE$3,0)),"")</f>
        <v>A</v>
      </c>
      <c r="BG35" s="61" t="str">
        <f ca="1">IFERROR(INDEX(OFFSET(Dictionary!$AC$3,MATCH(COLUMNS($AS$2:BG34),Dictionary!$AC$4:$AC$93,0),1,1,2),1,MATCH(INDEX(Dictionary!$B$3:$C$3,1,MATCH(Form_Responses[[#This Row],[15]],OFFSET(Dictionary!$A$3,MATCH(COLUMNS($AS$2:BG34),Dictionary!$A$4:$A$93,0),1,1,2),0)),Dictionary!$AD$3:$AE$3,0)),"")</f>
        <v>B</v>
      </c>
      <c r="BH35" s="61" t="str">
        <f ca="1">IFERROR(INDEX(OFFSET(Dictionary!$AC$3,MATCH(COLUMNS($AS$2:BH34),Dictionary!$AC$4:$AC$93,0),1,1,2),1,MATCH(INDEX(Dictionary!$B$3:$C$3,1,MATCH(Form_Responses[[#This Row],[16]],OFFSET(Dictionary!$A$3,MATCH(COLUMNS($AS$2:BH34),Dictionary!$A$4:$A$93,0),1,1,2),0)),Dictionary!$AD$3:$AE$3,0)),"")</f>
        <v>O</v>
      </c>
      <c r="BI35" s="61" t="str">
        <f ca="1">IFERROR(INDEX(OFFSET(Dictionary!$AC$3,MATCH(COLUMNS($AS$2:BI34),Dictionary!$AC$4:$AC$93,0),1,1,2),1,MATCH(INDEX(Dictionary!$B$3:$C$3,1,MATCH(Form_Responses[[#This Row],[17]],OFFSET(Dictionary!$A$3,MATCH(COLUMNS($AS$2:BI34),Dictionary!$A$4:$A$93,0),1,1,2),0)),Dictionary!$AD$3:$AE$3,0)),"")</f>
        <v>B</v>
      </c>
      <c r="BJ35" s="61" t="str">
        <f ca="1">IFERROR(INDEX(OFFSET(Dictionary!$AC$3,MATCH(COLUMNS($AS$2:BJ34),Dictionary!$AC$4:$AC$93,0),1,1,2),1,MATCH(INDEX(Dictionary!$B$3:$C$3,1,MATCH(Form_Responses[[#This Row],[18]],OFFSET(Dictionary!$A$3,MATCH(COLUMNS($AS$2:BJ34),Dictionary!$A$4:$A$93,0),1,1,2),0)),Dictionary!$AD$3:$AE$3,0)),"")</f>
        <v>O</v>
      </c>
      <c r="BK35" s="61" t="str">
        <f ca="1">IFERROR(INDEX(OFFSET(Dictionary!$AC$3,MATCH(COLUMNS($AS$2:BK34),Dictionary!$AC$4:$AC$93,0),1,1,2),1,MATCH(INDEX(Dictionary!$B$3:$C$3,1,MATCH(Form_Responses[[#This Row],[19]],OFFSET(Dictionary!$A$3,MATCH(COLUMNS($AS$2:BK34),Dictionary!$A$4:$A$93,0),1,1,2),0)),Dictionary!$AD$3:$AE$3,0)),"")</f>
        <v>Z</v>
      </c>
      <c r="BL35" s="61" t="str">
        <f ca="1">IFERROR(INDEX(OFFSET(Dictionary!$AC$3,MATCH(COLUMNS($AS$2:BL34),Dictionary!$AC$4:$AC$93,0),1,1,2),1,MATCH(INDEX(Dictionary!$B$3:$C$3,1,MATCH(Form_Responses[[#This Row],[20]],OFFSET(Dictionary!$A$3,MATCH(COLUMNS($AS$2:BL34),Dictionary!$A$4:$A$93,0),1,1,2),0)),Dictionary!$AD$3:$AE$3,0)),"")</f>
        <v>W</v>
      </c>
      <c r="BM35" s="61" t="str">
        <f ca="1">IFERROR(INDEX(OFFSET(Dictionary!$AC$3,MATCH(COLUMNS($AS$2:BM34),Dictionary!$AC$4:$AC$93,0),1,1,2),1,MATCH(INDEX(Dictionary!$B$3:$C$3,1,MATCH(Form_Responses[[#This Row],[21]],OFFSET(Dictionary!$A$3,MATCH(COLUMNS($AS$2:BM34),Dictionary!$A$4:$A$93,0),1,1,2),0)),Dictionary!$AD$3:$AE$3,0)),"")</f>
        <v>D</v>
      </c>
      <c r="BN35" s="61" t="str">
        <f ca="1">IFERROR(INDEX(OFFSET(Dictionary!$AC$3,MATCH(COLUMNS($AS$2:BN34),Dictionary!$AC$4:$AC$93,0),1,1,2),1,MATCH(INDEX(Dictionary!$B$3:$C$3,1,MATCH(Form_Responses[[#This Row],[22]],OFFSET(Dictionary!$A$3,MATCH(COLUMNS($AS$2:BN34),Dictionary!$A$4:$A$93,0),1,1,2),0)),Dictionary!$AD$3:$AE$3,0)),"")</f>
        <v>C</v>
      </c>
      <c r="BO35" s="61" t="str">
        <f ca="1">IFERROR(INDEX(OFFSET(Dictionary!$AC$3,MATCH(COLUMNS($AS$2:BO34),Dictionary!$AC$4:$AC$93,0),1,1,2),1,MATCH(INDEX(Dictionary!$B$3:$C$3,1,MATCH(Form_Responses[[#This Row],[23]],OFFSET(Dictionary!$A$3,MATCH(COLUMNS($AS$2:BO34),Dictionary!$A$4:$A$93,0),1,1,2),0)),Dictionary!$AD$3:$AE$3,0)),"")</f>
        <v>I</v>
      </c>
      <c r="BP35" s="61" t="str">
        <f ca="1">IFERROR(INDEX(OFFSET(Dictionary!$AC$3,MATCH(COLUMNS($AS$2:BP34),Dictionary!$AC$4:$AC$93,0),1,1,2),1,MATCH(INDEX(Dictionary!$B$3:$C$3,1,MATCH(Form_Responses[[#This Row],[24]],OFFSET(Dictionary!$A$3,MATCH(COLUMNS($AS$2:BP34),Dictionary!$A$4:$A$93,0),1,1,2),0)),Dictionary!$AD$3:$AE$3,0)),"")</f>
        <v>X</v>
      </c>
      <c r="BQ35" s="61" t="str">
        <f ca="1">IFERROR(INDEX(OFFSET(Dictionary!$AC$3,MATCH(COLUMNS($AS$2:BQ34),Dictionary!$AC$4:$AC$93,0),1,1,2),1,MATCH(INDEX(Dictionary!$B$3:$C$3,1,MATCH(Form_Responses[[#This Row],[25]],OFFSET(Dictionary!$A$3,MATCH(COLUMNS($AS$2:BQ34),Dictionary!$A$4:$A$93,0),1,1,2),0)),Dictionary!$AD$3:$AE$3,0)),"")</f>
        <v>B</v>
      </c>
      <c r="BR35" s="61" t="str">
        <f ca="1">IFERROR(INDEX(OFFSET(Dictionary!$AC$3,MATCH(COLUMNS($AS$2:BR34),Dictionary!$AC$4:$AC$93,0),1,1,2),1,MATCH(INDEX(Dictionary!$B$3:$C$3,1,MATCH(Form_Responses[[#This Row],[26]],OFFSET(Dictionary!$A$3,MATCH(COLUMNS($AS$2:BR34),Dictionary!$A$4:$A$93,0),1,1,2),0)),Dictionary!$AD$3:$AE$3,0)),"")</f>
        <v>O</v>
      </c>
      <c r="BS35" s="61" t="str">
        <f ca="1">IFERROR(INDEX(OFFSET(Dictionary!$AC$3,MATCH(COLUMNS($AS$2:BS34),Dictionary!$AC$4:$AC$93,0),1,1,2),1,MATCH(INDEX(Dictionary!$B$3:$C$3,1,MATCH(Form_Responses[[#This Row],[27]],OFFSET(Dictionary!$A$3,MATCH(COLUMNS($AS$2:BS34),Dictionary!$A$4:$A$93,0),1,1,2),0)),Dictionary!$AD$3:$AE$3,0)),"")</f>
        <v>Z</v>
      </c>
      <c r="BT35" s="61" t="str">
        <f ca="1">IFERROR(INDEX(OFFSET(Dictionary!$AC$3,MATCH(COLUMNS($AS$2:BT34),Dictionary!$AC$4:$AC$93,0),1,1,2),1,MATCH(INDEX(Dictionary!$B$3:$C$3,1,MATCH(Form_Responses[[#This Row],[28]],OFFSET(Dictionary!$A$3,MATCH(COLUMNS($AS$2:BT34),Dictionary!$A$4:$A$93,0),1,1,2),0)),Dictionary!$AD$3:$AE$3,0)),"")</f>
        <v>B</v>
      </c>
      <c r="BU35" s="61" t="str">
        <f ca="1">IFERROR(INDEX(OFFSET(Dictionary!$AC$3,MATCH(COLUMNS($AS$2:BU34),Dictionary!$AC$4:$AC$93,0),1,1,2),1,MATCH(INDEX(Dictionary!$B$3:$C$3,1,MATCH(Form_Responses[[#This Row],[29]],OFFSET(Dictionary!$A$3,MATCH(COLUMNS($AS$2:BU34),Dictionary!$A$4:$A$93,0),1,1,2),0)),Dictionary!$AD$3:$AE$3,0)),"")</f>
        <v>O</v>
      </c>
      <c r="BV35" s="61" t="str">
        <f ca="1">IFERROR(INDEX(OFFSET(Dictionary!$AC$3,MATCH(COLUMNS($AS$2:BV34),Dictionary!$AC$4:$AC$93,0),1,1,2),1,MATCH(INDEX(Dictionary!$B$3:$C$3,1,MATCH(Form_Responses[[#This Row],[30]],OFFSET(Dictionary!$A$3,MATCH(COLUMNS($AS$2:BV34),Dictionary!$A$4:$A$93,0),1,1,2),0)),Dictionary!$AD$3:$AE$3,0)),"")</f>
        <v>W</v>
      </c>
      <c r="BW35" s="61" t="str">
        <f ca="1">IFERROR(INDEX(OFFSET(Dictionary!$AC$3,MATCH(COLUMNS($AS$2:BW34),Dictionary!$AC$4:$AC$93,0),1,1,2),1,MATCH(INDEX(Dictionary!$B$3:$C$3,1,MATCH(Form_Responses[[#This Row],[31]],OFFSET(Dictionary!$A$3,MATCH(COLUMNS($AS$2:BW34),Dictionary!$A$4:$A$93,0),1,1,2),0)),Dictionary!$AD$3:$AE$3,0)),"")</f>
        <v>G</v>
      </c>
      <c r="BX35" s="61" t="str">
        <f ca="1">IFERROR(INDEX(OFFSET(Dictionary!$AC$3,MATCH(COLUMNS($AS$2:BX34),Dictionary!$AC$4:$AC$93,0),1,1,2),1,MATCH(INDEX(Dictionary!$B$3:$C$3,1,MATCH(Form_Responses[[#This Row],[32]],OFFSET(Dictionary!$A$3,MATCH(COLUMNS($AS$2:BX34),Dictionary!$A$4:$A$93,0),1,1,2),0)),Dictionary!$AD$3:$AE$3,0)),"")</f>
        <v>L</v>
      </c>
      <c r="BY35" s="61" t="str">
        <f ca="1">IFERROR(INDEX(OFFSET(Dictionary!$AC$3,MATCH(COLUMNS($AS$2:BY34),Dictionary!$AC$4:$AC$93,0),1,1,2),1,MATCH(INDEX(Dictionary!$B$3:$C$3,1,MATCH(Form_Responses[[#This Row],[33]],OFFSET(Dictionary!$A$3,MATCH(COLUMNS($AS$2:BY34),Dictionary!$A$4:$A$93,0),1,1,2),0)),Dictionary!$AD$3:$AE$3,0)),"")</f>
        <v>C</v>
      </c>
      <c r="BZ35" s="61" t="str">
        <f ca="1">IFERROR(INDEX(OFFSET(Dictionary!$AC$3,MATCH(COLUMNS($AS$2:BZ34),Dictionary!$AC$4:$AC$93,0),1,1,2),1,MATCH(INDEX(Dictionary!$B$3:$C$3,1,MATCH(Form_Responses[[#This Row],[34]],OFFSET(Dictionary!$A$3,MATCH(COLUMNS($AS$2:BZ34),Dictionary!$A$4:$A$93,0),1,1,2),0)),Dictionary!$AD$3:$AE$3,0)),"")</f>
        <v>T</v>
      </c>
      <c r="CA35" s="61" t="str">
        <f ca="1">IFERROR(INDEX(OFFSET(Dictionary!$AC$3,MATCH(COLUMNS($AS$2:CA34),Dictionary!$AC$4:$AC$93,0),1,1,2),1,MATCH(INDEX(Dictionary!$B$3:$C$3,1,MATCH(Form_Responses[[#This Row],[35]],OFFSET(Dictionary!$A$3,MATCH(COLUMNS($AS$2:CA34),Dictionary!$A$4:$A$93,0),1,1,2),0)),Dictionary!$AD$3:$AE$3,0)),"")</f>
        <v>B</v>
      </c>
      <c r="CB35" s="61" t="str">
        <f ca="1">IFERROR(INDEX(OFFSET(Dictionary!$AC$3,MATCH(COLUMNS($AS$2:CB34),Dictionary!$AC$4:$AC$93,0),1,1,2),1,MATCH(INDEX(Dictionary!$B$3:$C$3,1,MATCH(Form_Responses[[#This Row],[36]],OFFSET(Dictionary!$A$3,MATCH(COLUMNS($AS$2:CB34),Dictionary!$A$4:$A$93,0),1,1,2),0)),Dictionary!$AD$3:$AE$3,0)),"")</f>
        <v>A</v>
      </c>
      <c r="CC35" s="61" t="str">
        <f ca="1">IFERROR(INDEX(OFFSET(Dictionary!$AC$3,MATCH(COLUMNS($AS$2:CC34),Dictionary!$AC$4:$AC$93,0),1,1,2),1,MATCH(INDEX(Dictionary!$B$3:$C$3,1,MATCH(Form_Responses[[#This Row],[37]],OFFSET(Dictionary!$A$3,MATCH(COLUMNS($AS$2:CC34),Dictionary!$A$4:$A$93,0),1,1,2),0)),Dictionary!$AD$3:$AE$3,0)),"")</f>
        <v>Z</v>
      </c>
      <c r="CD35" s="61" t="str">
        <f ca="1">IFERROR(INDEX(OFFSET(Dictionary!$AC$3,MATCH(COLUMNS($AS$2:CD34),Dictionary!$AC$4:$AC$93,0),1,1,2),1,MATCH(INDEX(Dictionary!$B$3:$C$3,1,MATCH(Form_Responses[[#This Row],[38]],OFFSET(Dictionary!$A$3,MATCH(COLUMNS($AS$2:CD34),Dictionary!$A$4:$A$93,0),1,1,2),0)),Dictionary!$AD$3:$AE$3,0)),"")</f>
        <v>X</v>
      </c>
      <c r="CE35" s="61" t="str">
        <f ca="1">IFERROR(INDEX(OFFSET(Dictionary!$AC$3,MATCH(COLUMNS($AS$2:CE34),Dictionary!$AC$4:$AC$93,0),1,1,2),1,MATCH(INDEX(Dictionary!$B$3:$C$3,1,MATCH(Form_Responses[[#This Row],[39]],OFFSET(Dictionary!$A$3,MATCH(COLUMNS($AS$2:CE34),Dictionary!$A$4:$A$93,0),1,1,2),0)),Dictionary!$AD$3:$AE$3,0)),"")</f>
        <v>B</v>
      </c>
      <c r="CF35" s="61" t="str">
        <f ca="1">IFERROR(INDEX(OFFSET(Dictionary!$AC$3,MATCH(COLUMNS($AS$2:CF34),Dictionary!$AC$4:$AC$93,0),1,1,2),1,MATCH(INDEX(Dictionary!$B$3:$C$3,1,MATCH(Form_Responses[[#This Row],[40]],OFFSET(Dictionary!$A$3,MATCH(COLUMNS($AS$2:CF34),Dictionary!$A$4:$A$93,0),1,1,2),0)),Dictionary!$AD$3:$AE$3,0)),"")</f>
        <v>W</v>
      </c>
      <c r="CG35" s="61" t="str">
        <f ca="1">IFERROR(INDEX(OFFSET(Dictionary!$AC$3,MATCH(COLUMNS($AS$2:CG34),Dictionary!$AC$4:$AC$93,0),1,1,2),1,MATCH(INDEX(Dictionary!$B$3:$C$3,1,MATCH(Form_Responses[[#This Row],[41]],OFFSET(Dictionary!$A$3,MATCH(COLUMNS($AS$2:CG34),Dictionary!$A$4:$A$93,0),1,1,2),0)),Dictionary!$AD$3:$AE$3,0)),"")</f>
        <v>G</v>
      </c>
      <c r="CH35" s="61" t="str">
        <f ca="1">IFERROR(INDEX(OFFSET(Dictionary!$AC$3,MATCH(COLUMNS($AS$2:CH34),Dictionary!$AC$4:$AC$93,0),1,1,2),1,MATCH(INDEX(Dictionary!$B$3:$C$3,1,MATCH(Form_Responses[[#This Row],[42]],OFFSET(Dictionary!$A$3,MATCH(COLUMNS($AS$2:CH34),Dictionary!$A$4:$A$93,0),1,1,2),0)),Dictionary!$AD$3:$AE$3,0)),"")</f>
        <v>R</v>
      </c>
      <c r="CI35" s="61" t="str">
        <f ca="1">IFERROR(INDEX(OFFSET(Dictionary!$AC$3,MATCH(COLUMNS($AS$2:CI34),Dictionary!$AC$4:$AC$93,0),1,1,2),1,MATCH(INDEX(Dictionary!$B$3:$C$3,1,MATCH(Form_Responses[[#This Row],[43]],OFFSET(Dictionary!$A$3,MATCH(COLUMNS($AS$2:CI34),Dictionary!$A$4:$A$93,0),1,1,2),0)),Dictionary!$AD$3:$AE$3,0)),"")</f>
        <v>D</v>
      </c>
      <c r="CJ35" s="61" t="str">
        <f ca="1">IFERROR(INDEX(OFFSET(Dictionary!$AC$3,MATCH(COLUMNS($AS$2:CJ34),Dictionary!$AC$4:$AC$93,0),1,1,2),1,MATCH(INDEX(Dictionary!$B$3:$C$3,1,MATCH(Form_Responses[[#This Row],[44]],OFFSET(Dictionary!$A$3,MATCH(COLUMNS($AS$2:CJ34),Dictionary!$A$4:$A$93,0),1,1,2),0)),Dictionary!$AD$3:$AE$3,0)),"")</f>
        <v>T</v>
      </c>
      <c r="CK35" s="61" t="str">
        <f ca="1">IFERROR(INDEX(OFFSET(Dictionary!$AC$3,MATCH(COLUMNS($AS$2:CK34),Dictionary!$AC$4:$AC$93,0),1,1,2),1,MATCH(INDEX(Dictionary!$B$3:$C$3,1,MATCH(Form_Responses[[#This Row],[45]],OFFSET(Dictionary!$A$3,MATCH(COLUMNS($AS$2:CK34),Dictionary!$A$4:$A$93,0),1,1,2),0)),Dictionary!$AD$3:$AE$3,0)),"")</f>
        <v>V</v>
      </c>
      <c r="CL35" s="61" t="str">
        <f ca="1">IFERROR(INDEX(OFFSET(Dictionary!$AC$3,MATCH(COLUMNS($AS$2:CL34),Dictionary!$AC$4:$AC$93,0),1,1,2),1,MATCH(INDEX(Dictionary!$B$3:$C$3,1,MATCH(Form_Responses[[#This Row],[46]],OFFSET(Dictionary!$A$3,MATCH(COLUMNS($AS$2:CL34),Dictionary!$A$4:$A$93,0),1,1,2),0)),Dictionary!$AD$3:$AE$3,0)),"")</f>
        <v>N</v>
      </c>
      <c r="CM35" s="61" t="str">
        <f ca="1">IFERROR(INDEX(OFFSET(Dictionary!$AC$3,MATCH(COLUMNS($AS$2:CM34),Dictionary!$AC$4:$AC$93,0),1,1,2),1,MATCH(INDEX(Dictionary!$B$3:$C$3,1,MATCH(Form_Responses[[#This Row],[47]],OFFSET(Dictionary!$A$3,MATCH(COLUMNS($AS$2:CM34),Dictionary!$A$4:$A$93,0),1,1,2),0)),Dictionary!$AD$3:$AE$3,0)),"")</f>
        <v>Z</v>
      </c>
      <c r="CN35" s="61" t="str">
        <f ca="1">IFERROR(INDEX(OFFSET(Dictionary!$AC$3,MATCH(COLUMNS($AS$2:CN34),Dictionary!$AC$4:$AC$93,0),1,1,2),1,MATCH(INDEX(Dictionary!$B$3:$C$3,1,MATCH(Form_Responses[[#This Row],[48]],OFFSET(Dictionary!$A$3,MATCH(COLUMNS($AS$2:CN34),Dictionary!$A$4:$A$93,0),1,1,2),0)),Dictionary!$AD$3:$AE$3,0)),"")</f>
        <v>P</v>
      </c>
      <c r="CO35" s="61" t="str">
        <f ca="1">IFERROR(INDEX(OFFSET(Dictionary!$AC$3,MATCH(COLUMNS($AS$2:CO34),Dictionary!$AC$4:$AC$93,0),1,1,2),1,MATCH(INDEX(Dictionary!$B$3:$C$3,1,MATCH(Form_Responses[[#This Row],[49]],OFFSET(Dictionary!$A$3,MATCH(COLUMNS($AS$2:CO34),Dictionary!$A$4:$A$93,0),1,1,2),0)),Dictionary!$AD$3:$AE$3,0)),"")</f>
        <v>F</v>
      </c>
      <c r="CP35" s="61" t="str">
        <f ca="1">IFERROR(INDEX(OFFSET(Dictionary!$AC$3,MATCH(COLUMNS($AS$2:CP34),Dictionary!$AC$4:$AC$93,0),1,1,2),1,MATCH(INDEX(Dictionary!$B$3:$C$3,1,MATCH(Form_Responses[[#This Row],[50]],OFFSET(Dictionary!$A$3,MATCH(COLUMNS($AS$2:CP34),Dictionary!$A$4:$A$93,0),1,1,2),0)),Dictionary!$AD$3:$AE$3,0)),"")</f>
        <v>W</v>
      </c>
      <c r="CQ35" s="61" t="str">
        <f ca="1">IFERROR(INDEX(OFFSET(Dictionary!$AC$3,MATCH(COLUMNS($AS$2:CQ34),Dictionary!$AC$4:$AC$93,0),1,1,2),1,MATCH(INDEX(Dictionary!$B$3:$C$3,1,MATCH(Form_Responses[[#This Row],[51]],OFFSET(Dictionary!$A$3,MATCH(COLUMNS($AS$2:CQ34),Dictionary!$A$4:$A$93,0),1,1,2),0)),Dictionary!$AD$3:$AE$3,0)),"")</f>
        <v>G</v>
      </c>
      <c r="CR35" s="61" t="str">
        <f ca="1">IFERROR(INDEX(OFFSET(Dictionary!$AC$3,MATCH(COLUMNS($AS$2:CR34),Dictionary!$AC$4:$AC$93,0),1,1,2),1,MATCH(INDEX(Dictionary!$B$3:$C$3,1,MATCH(Form_Responses[[#This Row],[52]],OFFSET(Dictionary!$A$3,MATCH(COLUMNS($AS$2:CR34),Dictionary!$A$4:$A$93,0),1,1,2),0)),Dictionary!$AD$3:$AE$3,0)),"")</f>
        <v>S</v>
      </c>
      <c r="CS35" s="61" t="str">
        <f ca="1">IFERROR(INDEX(OFFSET(Dictionary!$AC$3,MATCH(COLUMNS($AS$2:CS34),Dictionary!$AC$4:$AC$93,0),1,1,2),1,MATCH(INDEX(Dictionary!$B$3:$C$3,1,MATCH(Form_Responses[[#This Row],[53]],OFFSET(Dictionary!$A$3,MATCH(COLUMNS($AS$2:CS34),Dictionary!$A$4:$A$93,0),1,1,2),0)),Dictionary!$AD$3:$AE$3,0)),"")</f>
        <v>R</v>
      </c>
      <c r="CT35" s="61" t="str">
        <f ca="1">IFERROR(INDEX(OFFSET(Dictionary!$AC$3,MATCH(COLUMNS($AS$2:CT34),Dictionary!$AC$4:$AC$93,0),1,1,2),1,MATCH(INDEX(Dictionary!$B$3:$C$3,1,MATCH(Form_Responses[[#This Row],[54]],OFFSET(Dictionary!$A$3,MATCH(COLUMNS($AS$2:CT34),Dictionary!$A$4:$A$93,0),1,1,2),0)),Dictionary!$AD$3:$AE$3,0)),"")</f>
        <v>D</v>
      </c>
      <c r="CU35" s="61" t="str">
        <f ca="1">IFERROR(INDEX(OFFSET(Dictionary!$AC$3,MATCH(COLUMNS($AS$2:CU34),Dictionary!$AC$4:$AC$93,0),1,1,2),1,MATCH(INDEX(Dictionary!$B$3:$C$3,1,MATCH(Form_Responses[[#This Row],[55]],OFFSET(Dictionary!$A$3,MATCH(COLUMNS($AS$2:CU34),Dictionary!$A$4:$A$93,0),1,1,2),0)),Dictionary!$AD$3:$AE$3,0)),"")</f>
        <v>C</v>
      </c>
      <c r="CV35" s="61" t="str">
        <f ca="1">IFERROR(INDEX(OFFSET(Dictionary!$AC$3,MATCH(COLUMNS($AS$2:CV34),Dictionary!$AC$4:$AC$93,0),1,1,2),1,MATCH(INDEX(Dictionary!$B$3:$C$3,1,MATCH(Form_Responses[[#This Row],[56]],OFFSET(Dictionary!$A$3,MATCH(COLUMNS($AS$2:CV34),Dictionary!$A$4:$A$93,0),1,1,2),0)),Dictionary!$AD$3:$AE$3,0)),"")</f>
        <v>E</v>
      </c>
      <c r="CW35" s="61" t="str">
        <f ca="1">IFERROR(INDEX(OFFSET(Dictionary!$AC$3,MATCH(COLUMNS($AS$2:CW34),Dictionary!$AC$4:$AC$93,0),1,1,2),1,MATCH(INDEX(Dictionary!$B$3:$C$3,1,MATCH(Form_Responses[[#This Row],[57]],OFFSET(Dictionary!$A$3,MATCH(COLUMNS($AS$2:CW34),Dictionary!$A$4:$A$93,0),1,1,2),0)),Dictionary!$AD$3:$AE$3,0)),"")</f>
        <v>N</v>
      </c>
      <c r="CX35" s="61" t="str">
        <f ca="1">IFERROR(INDEX(OFFSET(Dictionary!$AC$3,MATCH(COLUMNS($AS$2:CX34),Dictionary!$AC$4:$AC$93,0),1,1,2),1,MATCH(INDEX(Dictionary!$B$3:$C$3,1,MATCH(Form_Responses[[#This Row],[58]],OFFSET(Dictionary!$A$3,MATCH(COLUMNS($AS$2:CX34),Dictionary!$A$4:$A$93,0),1,1,2),0)),Dictionary!$AD$3:$AE$3,0)),"")</f>
        <v>A</v>
      </c>
      <c r="CY35" s="61" t="str">
        <f ca="1">IFERROR(INDEX(OFFSET(Dictionary!$AC$3,MATCH(COLUMNS($AS$2:CY34),Dictionary!$AC$4:$AC$93,0),1,1,2),1,MATCH(INDEX(Dictionary!$B$3:$C$3,1,MATCH(Form_Responses[[#This Row],[59]],OFFSET(Dictionary!$A$3,MATCH(COLUMNS($AS$2:CY34),Dictionary!$A$4:$A$93,0),1,1,2),0)),Dictionary!$AD$3:$AE$3,0)),"")</f>
        <v>P</v>
      </c>
      <c r="CZ35" s="61" t="str">
        <f ca="1">IFERROR(INDEX(OFFSET(Dictionary!$AC$3,MATCH(COLUMNS($AS$2:CZ34),Dictionary!$AC$4:$AC$93,0),1,1,2),1,MATCH(INDEX(Dictionary!$B$3:$C$3,1,MATCH(Form_Responses[[#This Row],[60]],OFFSET(Dictionary!$A$3,MATCH(COLUMNS($AS$2:CZ34),Dictionary!$A$4:$A$93,0),1,1,2),0)),Dictionary!$AD$3:$AE$3,0)),"")</f>
        <v>W</v>
      </c>
      <c r="DA35" s="61" t="str">
        <f ca="1">IFERROR(INDEX(OFFSET(Dictionary!$AC$3,MATCH(COLUMNS($AS$2:DA34),Dictionary!$AC$4:$AC$93,0),1,1,2),1,MATCH(INDEX(Dictionary!$B$3:$C$3,1,MATCH(Form_Responses[[#This Row],[61]],OFFSET(Dictionary!$A$3,MATCH(COLUMNS($AS$2:DA34),Dictionary!$A$4:$A$93,0),1,1,2),0)),Dictionary!$AD$3:$AE$3,0)),"")</f>
        <v>T</v>
      </c>
      <c r="DB35" s="61" t="str">
        <f ca="1">IFERROR(INDEX(OFFSET(Dictionary!$AC$3,MATCH(COLUMNS($AS$2:DB34),Dictionary!$AC$4:$AC$93,0),1,1,2),1,MATCH(INDEX(Dictionary!$B$3:$C$3,1,MATCH(Form_Responses[[#This Row],[62]],OFFSET(Dictionary!$A$3,MATCH(COLUMNS($AS$2:DB34),Dictionary!$A$4:$A$93,0),1,1,2),0)),Dictionary!$AD$3:$AE$3,0)),"")</f>
        <v>V</v>
      </c>
      <c r="DC35" s="61" t="str">
        <f ca="1">IFERROR(INDEX(OFFSET(Dictionary!$AC$3,MATCH(COLUMNS($AS$2:DC34),Dictionary!$AC$4:$AC$93,0),1,1,2),1,MATCH(INDEX(Dictionary!$B$3:$C$3,1,MATCH(Form_Responses[[#This Row],[63]],OFFSET(Dictionary!$A$3,MATCH(COLUMNS($AS$2:DC34),Dictionary!$A$4:$A$93,0),1,1,2),0)),Dictionary!$AD$3:$AE$3,0)),"")</f>
        <v>S</v>
      </c>
      <c r="DD35" s="61" t="str">
        <f ca="1">IFERROR(INDEX(OFFSET(Dictionary!$AC$3,MATCH(COLUMNS($AS$2:DD34),Dictionary!$AC$4:$AC$93,0),1,1,2),1,MATCH(INDEX(Dictionary!$B$3:$C$3,1,MATCH(Form_Responses[[#This Row],[64]],OFFSET(Dictionary!$A$3,MATCH(COLUMNS($AS$2:DD34),Dictionary!$A$4:$A$93,0),1,1,2),0)),Dictionary!$AD$3:$AE$3,0)),"")</f>
        <v>T</v>
      </c>
      <c r="DE35" s="61" t="str">
        <f ca="1">IFERROR(INDEX(OFFSET(Dictionary!$AC$3,MATCH(COLUMNS($AS$2:DE34),Dictionary!$AC$4:$AC$93,0),1,1,2),1,MATCH(INDEX(Dictionary!$B$3:$C$3,1,MATCH(Form_Responses[[#This Row],[65]],OFFSET(Dictionary!$A$3,MATCH(COLUMNS($AS$2:DE34),Dictionary!$A$4:$A$93,0),1,1,2),0)),Dictionary!$AD$3:$AE$3,0)),"")</f>
        <v>V</v>
      </c>
      <c r="DF35" s="61" t="str">
        <f ca="1">IFERROR(INDEX(OFFSET(Dictionary!$AC$3,MATCH(COLUMNS($AS$2:DF34),Dictionary!$AC$4:$AC$93,0),1,1,2),1,MATCH(INDEX(Dictionary!$B$3:$C$3,1,MATCH(Form_Responses[[#This Row],[66]],OFFSET(Dictionary!$A$3,MATCH(COLUMNS($AS$2:DF34),Dictionary!$A$4:$A$93,0),1,1,2),0)),Dictionary!$AD$3:$AE$3,0)),"")</f>
        <v>C</v>
      </c>
      <c r="DG35" s="61" t="str">
        <f ca="1">IFERROR(INDEX(OFFSET(Dictionary!$AC$3,MATCH(COLUMNS($AS$2:DG34),Dictionary!$AC$4:$AC$93,0),1,1,2),1,MATCH(INDEX(Dictionary!$B$3:$C$3,1,MATCH(Form_Responses[[#This Row],[67]],OFFSET(Dictionary!$A$3,MATCH(COLUMNS($AS$2:DG34),Dictionary!$A$4:$A$93,0),1,1,2),0)),Dictionary!$AD$3:$AE$3,0)),"")</f>
        <v>E</v>
      </c>
      <c r="DH35" s="61" t="str">
        <f ca="1">IFERROR(INDEX(OFFSET(Dictionary!$AC$3,MATCH(COLUMNS($AS$2:DH34),Dictionary!$AC$4:$AC$93,0),1,1,2),1,MATCH(INDEX(Dictionary!$B$3:$C$3,1,MATCH(Form_Responses[[#This Row],[68]],OFFSET(Dictionary!$A$3,MATCH(COLUMNS($AS$2:DH34),Dictionary!$A$4:$A$93,0),1,1,2),0)),Dictionary!$AD$3:$AE$3,0)),"")</f>
        <v>N</v>
      </c>
      <c r="DI35" s="61" t="str">
        <f ca="1">IFERROR(INDEX(OFFSET(Dictionary!$AC$3,MATCH(COLUMNS($AS$2:DI34),Dictionary!$AC$4:$AC$93,0),1,1,2),1,MATCH(INDEX(Dictionary!$B$3:$C$3,1,MATCH(Form_Responses[[#This Row],[69]],OFFSET(Dictionary!$A$3,MATCH(COLUMNS($AS$2:DI34),Dictionary!$A$4:$A$93,0),1,1,2),0)),Dictionary!$AD$3:$AE$3,0)),"")</f>
        <v>A</v>
      </c>
      <c r="DJ35" s="61" t="str">
        <f ca="1">IFERROR(INDEX(OFFSET(Dictionary!$AC$3,MATCH(COLUMNS($AS$2:DJ34),Dictionary!$AC$4:$AC$93,0),1,1,2),1,MATCH(INDEX(Dictionary!$B$3:$C$3,1,MATCH(Form_Responses[[#This Row],[70]],OFFSET(Dictionary!$A$3,MATCH(COLUMNS($AS$2:DJ34),Dictionary!$A$4:$A$93,0),1,1,2),0)),Dictionary!$AD$3:$AE$3,0)),"")</f>
        <v>P</v>
      </c>
      <c r="DK35" s="61" t="str">
        <f ca="1">IFERROR(INDEX(OFFSET(Dictionary!$AC$3,MATCH(COLUMNS($AS$2:DK34),Dictionary!$AC$4:$AC$93,0),1,1,2),1,MATCH(INDEX(Dictionary!$B$3:$C$3,1,MATCH(Form_Responses[[#This Row],[71]],OFFSET(Dictionary!$A$3,MATCH(COLUMNS($AS$2:DK34),Dictionary!$A$4:$A$93,0),1,1,2),0)),Dictionary!$AD$3:$AE$3,0)),"")</f>
        <v>G</v>
      </c>
      <c r="DL35" s="61" t="str">
        <f ca="1">IFERROR(INDEX(OFFSET(Dictionary!$AC$3,MATCH(COLUMNS($AS$2:DL34),Dictionary!$AC$4:$AC$93,0),1,1,2),1,MATCH(INDEX(Dictionary!$B$3:$C$3,1,MATCH(Form_Responses[[#This Row],[72]],OFFSET(Dictionary!$A$3,MATCH(COLUMNS($AS$2:DL34),Dictionary!$A$4:$A$93,0),1,1,2),0)),Dictionary!$AD$3:$AE$3,0)),"")</f>
        <v>T</v>
      </c>
      <c r="DM35" s="61" t="str">
        <f ca="1">IFERROR(INDEX(OFFSET(Dictionary!$AC$3,MATCH(COLUMNS($AS$2:DM34),Dictionary!$AC$4:$AC$93,0),1,1,2),1,MATCH(INDEX(Dictionary!$B$3:$C$3,1,MATCH(Form_Responses[[#This Row],[73]],OFFSET(Dictionary!$A$3,MATCH(COLUMNS($AS$2:DM34),Dictionary!$A$4:$A$93,0),1,1,2),0)),Dictionary!$AD$3:$AE$3,0)),"")</f>
        <v>V</v>
      </c>
      <c r="DN35" s="61" t="str">
        <f ca="1">IFERROR(INDEX(OFFSET(Dictionary!$AC$3,MATCH(COLUMNS($AS$2:DN34),Dictionary!$AC$4:$AC$93,0),1,1,2),1,MATCH(INDEX(Dictionary!$B$3:$C$3,1,MATCH(Form_Responses[[#This Row],[74]],OFFSET(Dictionary!$A$3,MATCH(COLUMNS($AS$2:DN34),Dictionary!$A$4:$A$93,0),1,1,2),0)),Dictionary!$AD$3:$AE$3,0)),"")</f>
        <v>S</v>
      </c>
      <c r="DO35" s="61" t="str">
        <f ca="1">IFERROR(INDEX(OFFSET(Dictionary!$AC$3,MATCH(COLUMNS($AS$2:DO34),Dictionary!$AC$4:$AC$93,0),1,1,2),1,MATCH(INDEX(Dictionary!$B$3:$C$3,1,MATCH(Form_Responses[[#This Row],[75]],OFFSET(Dictionary!$A$3,MATCH(COLUMNS($AS$2:DO34),Dictionary!$A$4:$A$93,0),1,1,2),0)),Dictionary!$AD$3:$AE$3,0)),"")</f>
        <v>V</v>
      </c>
      <c r="DP35" s="61" t="str">
        <f ca="1">IFERROR(INDEX(OFFSET(Dictionary!$AC$3,MATCH(COLUMNS($AS$2:DP34),Dictionary!$AC$4:$AC$93,0),1,1,2),1,MATCH(INDEX(Dictionary!$B$3:$C$3,1,MATCH(Form_Responses[[#This Row],[76]],OFFSET(Dictionary!$A$3,MATCH(COLUMNS($AS$2:DP34),Dictionary!$A$4:$A$93,0),1,1,2),0)),Dictionary!$AD$3:$AE$3,0)),"")</f>
        <v>S</v>
      </c>
      <c r="DQ35" s="61" t="str">
        <f ca="1">IFERROR(INDEX(OFFSET(Dictionary!$AC$3,MATCH(COLUMNS($AS$2:DQ34),Dictionary!$AC$4:$AC$93,0),1,1,2),1,MATCH(INDEX(Dictionary!$B$3:$C$3,1,MATCH(Form_Responses[[#This Row],[77]],OFFSET(Dictionary!$A$3,MATCH(COLUMNS($AS$2:DQ34),Dictionary!$A$4:$A$93,0),1,1,2),0)),Dictionary!$AD$3:$AE$3,0)),"")</f>
        <v>C</v>
      </c>
      <c r="DR35" s="61" t="str">
        <f ca="1">IFERROR(INDEX(OFFSET(Dictionary!$AC$3,MATCH(COLUMNS($AS$2:DR34),Dictionary!$AC$4:$AC$93,0),1,1,2),1,MATCH(INDEX(Dictionary!$B$3:$C$3,1,MATCH(Form_Responses[[#This Row],[78]],OFFSET(Dictionary!$A$3,MATCH(COLUMNS($AS$2:DR34),Dictionary!$A$4:$A$93,0),1,1,2),0)),Dictionary!$AD$3:$AE$3,0)),"")</f>
        <v>D</v>
      </c>
      <c r="DS35" s="61" t="str">
        <f ca="1">IFERROR(INDEX(OFFSET(Dictionary!$AC$3,MATCH(COLUMNS($AS$2:DS34),Dictionary!$AC$4:$AC$93,0),1,1,2),1,MATCH(INDEX(Dictionary!$B$3:$C$3,1,MATCH(Form_Responses[[#This Row],[79]],OFFSET(Dictionary!$A$3,MATCH(COLUMNS($AS$2:DS34),Dictionary!$A$4:$A$93,0),1,1,2),0)),Dictionary!$AD$3:$AE$3,0)),"")</f>
        <v>N</v>
      </c>
      <c r="DT35" s="61" t="str">
        <f ca="1">IFERROR(INDEX(OFFSET(Dictionary!$AC$3,MATCH(COLUMNS($AS$2:DT34),Dictionary!$AC$4:$AC$93,0),1,1,2),1,MATCH(INDEX(Dictionary!$B$3:$C$3,1,MATCH(Form_Responses[[#This Row],[80]],OFFSET(Dictionary!$A$3,MATCH(COLUMNS($AS$2:DT34),Dictionary!$A$4:$A$93,0),1,1,2),0)),Dictionary!$AD$3:$AE$3,0)),"")</f>
        <v>A</v>
      </c>
      <c r="DU35" s="61" t="str">
        <f ca="1">IFERROR(INDEX(OFFSET(Dictionary!$AC$3,MATCH(COLUMNS($AS$2:DU34),Dictionary!$AC$4:$AC$93,0),1,1,2),1,MATCH(INDEX(Dictionary!$B$3:$C$3,1,MATCH(Form_Responses[[#This Row],[81]],OFFSET(Dictionary!$A$3,MATCH(COLUMNS($AS$2:DU34),Dictionary!$A$4:$A$93,0),1,1,2),0)),Dictionary!$AD$3:$AE$3,0)),"")</f>
        <v>G</v>
      </c>
      <c r="DV35" s="61" t="str">
        <f ca="1">IFERROR(INDEX(OFFSET(Dictionary!$AC$3,MATCH(COLUMNS($AS$2:DV34),Dictionary!$AC$4:$AC$93,0),1,1,2),1,MATCH(INDEX(Dictionary!$B$3:$C$3,1,MATCH(Form_Responses[[#This Row],[82]],OFFSET(Dictionary!$A$3,MATCH(COLUMNS($AS$2:DV34),Dictionary!$A$4:$A$93,0),1,1,2),0)),Dictionary!$AD$3:$AE$3,0)),"")</f>
        <v>I</v>
      </c>
      <c r="DW35" s="61" t="str">
        <f ca="1">IFERROR(INDEX(OFFSET(Dictionary!$AC$3,MATCH(COLUMNS($AS$2:DW34),Dictionary!$AC$4:$AC$93,0),1,1,2),1,MATCH(INDEX(Dictionary!$B$3:$C$3,1,MATCH(Form_Responses[[#This Row],[83]],OFFSET(Dictionary!$A$3,MATCH(COLUMNS($AS$2:DW34),Dictionary!$A$4:$A$93,0),1,1,2),0)),Dictionary!$AD$3:$AE$3,0)),"")</f>
        <v>T</v>
      </c>
      <c r="DX35" s="61" t="str">
        <f ca="1">IFERROR(INDEX(OFFSET(Dictionary!$AC$3,MATCH(COLUMNS($AS$2:DX34),Dictionary!$AC$4:$AC$93,0),1,1,2),1,MATCH(INDEX(Dictionary!$B$3:$C$3,1,MATCH(Form_Responses[[#This Row],[84]],OFFSET(Dictionary!$A$3,MATCH(COLUMNS($AS$2:DX34),Dictionary!$A$4:$A$93,0),1,1,2),0)),Dictionary!$AD$3:$AE$3,0)),"")</f>
        <v>T</v>
      </c>
      <c r="DY35" s="61" t="str">
        <f ca="1">IFERROR(INDEX(OFFSET(Dictionary!$AC$3,MATCH(COLUMNS($AS$2:DY34),Dictionary!$AC$4:$AC$93,0),1,1,2),1,MATCH(INDEX(Dictionary!$B$3:$C$3,1,MATCH(Form_Responses[[#This Row],[85]],OFFSET(Dictionary!$A$3,MATCH(COLUMNS($AS$2:DY34),Dictionary!$A$4:$A$93,0),1,1,2),0)),Dictionary!$AD$3:$AE$3,0)),"")</f>
        <v>S</v>
      </c>
      <c r="DZ35" s="61" t="str">
        <f ca="1">IFERROR(INDEX(OFFSET(Dictionary!$AC$3,MATCH(COLUMNS($AS$2:DZ34),Dictionary!$AC$4:$AC$93,0),1,1,2),1,MATCH(INDEX(Dictionary!$B$3:$C$3,1,MATCH(Form_Responses[[#This Row],[86]],OFFSET(Dictionary!$A$3,MATCH(COLUMNS($AS$2:DZ34),Dictionary!$A$4:$A$93,0),1,1,2),0)),Dictionary!$AD$3:$AE$3,0)),"")</f>
        <v>S</v>
      </c>
      <c r="EA35" s="61" t="str">
        <f ca="1">IFERROR(INDEX(OFFSET(Dictionary!$AC$3,MATCH(COLUMNS($AS$2:EA34),Dictionary!$AC$4:$AC$93,0),1,1,2),1,MATCH(INDEX(Dictionary!$B$3:$C$3,1,MATCH(Form_Responses[[#This Row],[87]],OFFSET(Dictionary!$A$3,MATCH(COLUMNS($AS$2:EA34),Dictionary!$A$4:$A$93,0),1,1,2),0)),Dictionary!$AD$3:$AE$3,0)),"")</f>
        <v>R</v>
      </c>
      <c r="EB35" s="61" t="str">
        <f ca="1">IFERROR(INDEX(OFFSET(Dictionary!$AC$3,MATCH(COLUMNS($AS$2:EB34),Dictionary!$AC$4:$AC$93,0),1,1,2),1,MATCH(INDEX(Dictionary!$B$3:$C$3,1,MATCH(Form_Responses[[#This Row],[88]],OFFSET(Dictionary!$A$3,MATCH(COLUMNS($AS$2:EB34),Dictionary!$A$4:$A$93,0),1,1,2),0)),Dictionary!$AD$3:$AE$3,0)),"")</f>
        <v>C</v>
      </c>
      <c r="EC35" s="61" t="str">
        <f ca="1">IFERROR(INDEX(OFFSET(Dictionary!$AC$3,MATCH(COLUMNS($AS$2:EC34),Dictionary!$AC$4:$AC$93,0),1,1,2),1,MATCH(INDEX(Dictionary!$B$3:$C$3,1,MATCH(Form_Responses[[#This Row],[89]],OFFSET(Dictionary!$A$3,MATCH(COLUMNS($AS$2:EC34),Dictionary!$A$4:$A$93,0),1,1,2),0)),Dictionary!$AD$3:$AE$3,0)),"")</f>
        <v>C</v>
      </c>
      <c r="ED35" s="61" t="str">
        <f ca="1">IFERROR(INDEX(OFFSET(Dictionary!$AC$3,MATCH(COLUMNS($AS$2:ED34),Dictionary!$AC$4:$AC$93,0),1,1,2),1,MATCH(INDEX(Dictionary!$B$3:$C$3,1,MATCH(Form_Responses[[#This Row],[90]],OFFSET(Dictionary!$A$3,MATCH(COLUMNS($AS$2:ED34),Dictionary!$A$4:$A$93,0),1,1,2),0)),Dictionary!$AD$3:$AE$3,0)),"")</f>
        <v>N</v>
      </c>
    </row>
    <row r="36" spans="1:134" ht="240" x14ac:dyDescent="0.25">
      <c r="A36" s="164">
        <v>34</v>
      </c>
      <c r="B36" s="61" t="s">
        <v>946</v>
      </c>
      <c r="C36" s="61" t="s">
        <v>947</v>
      </c>
      <c r="D36" s="59" t="s">
        <v>795</v>
      </c>
      <c r="E36" s="59" cm="1">
        <f t="array" aca="1" ref="E36" ca="1">COUNTIF(OFFSET($AS$2,MATCH(Data_Base_Response[[#This Row],[Nama]:[Nama]],Data_Base_Response[[Nama]:[Nama]],0),0,1,90),Data_Base_Response[[#Headers],[A]])</f>
        <v>0</v>
      </c>
      <c r="F36" s="59" cm="1">
        <f t="array" aca="1" ref="F36" ca="1">COUNTIF(OFFSET($AS$2,MATCH(Data_Base_Response[[#This Row],[Nama]:[Nama]],Data_Base_Response[[Nama]:[Nama]],0),0,1,90),Data_Base_Response[[#Headers],[N]])</f>
        <v>1</v>
      </c>
      <c r="G36" s="59" cm="1">
        <f t="array" aca="1" ref="G36" ca="1">COUNTIF(OFFSET($AS$2,MATCH(Data_Base_Response[[#This Row],[Nama]:[Nama]],Data_Base_Response[[Nama]:[Nama]],0),0,1,90),Data_Base_Response[[#Headers],[G]])</f>
        <v>5</v>
      </c>
      <c r="H36" s="59" cm="1">
        <f t="array" aca="1" ref="H36" ca="1">COUNTIF(OFFSET($AS$2,MATCH(Data_Base_Response[[#This Row],[Nama]:[Nama]],Data_Base_Response[[Nama]:[Nama]],0),0,1,90),Data_Base_Response[[#Headers],[C]])</f>
        <v>1</v>
      </c>
      <c r="I36" s="59" cm="1">
        <f t="array" aca="1" ref="I36" ca="1">COUNTIF(OFFSET($AS$2,MATCH(Data_Base_Response[[#This Row],[Nama]:[Nama]],Data_Base_Response[[Nama]:[Nama]],0),0,1,90),Data_Base_Response[[#Headers],[D]])</f>
        <v>1</v>
      </c>
      <c r="J36" s="59" cm="1">
        <f t="array" aca="1" ref="J36" ca="1">COUNTIF(OFFSET($AS$2,MATCH(Data_Base_Response[[#This Row],[Nama]:[Nama]],Data_Base_Response[[Nama]:[Nama]],0),0,1,90),Data_Base_Response[[#Headers],[R]])</f>
        <v>1</v>
      </c>
      <c r="K36" s="59" cm="1">
        <f t="array" aca="1" ref="K36" ca="1">COUNTIF(OFFSET($AS$2,MATCH(Data_Base_Response[[#This Row],[Nama]:[Nama]],Data_Base_Response[[Nama]:[Nama]],0),0,1,90),Data_Base_Response[[#Headers],[T]])</f>
        <v>1</v>
      </c>
      <c r="L36" s="59" cm="1">
        <f t="array" aca="1" ref="L36" ca="1">COUNTIF(OFFSET($AS$2,MATCH(Data_Base_Response[[#This Row],[Nama]:[Nama]],Data_Base_Response[[Nama]:[Nama]],0),0,1,90),Data_Base_Response[[#Headers],[V]])</f>
        <v>0</v>
      </c>
      <c r="M36" s="59" cm="1">
        <f t="array" aca="1" ref="M36" ca="1">COUNTIF(OFFSET($AS$2,MATCH(Data_Base_Response[[#This Row],[Nama]:[Nama]],Data_Base_Response[[Nama]:[Nama]],0),0,1,90),Data_Base_Response[[#Headers],[W]])</f>
        <v>3</v>
      </c>
      <c r="N36" s="59" cm="1">
        <f t="array" aca="1" ref="N36" ca="1">COUNTIF(OFFSET($AS$2,MATCH(Data_Base_Response[[#This Row],[Nama]:[Nama]],Data_Base_Response[[Nama]:[Nama]],0),0,1,90),Data_Base_Response[[#Headers],[F]])</f>
        <v>4</v>
      </c>
      <c r="O36" s="59" cm="1">
        <f t="array" aca="1" ref="O36" ca="1">COUNTIF(OFFSET($AS$2,MATCH(Data_Base_Response[[#This Row],[Nama]:[Nama]],Data_Base_Response[[Nama]:[Nama]],0),0,1,90),Data_Base_Response[[#Headers],[L]])</f>
        <v>2</v>
      </c>
      <c r="P36" s="59" cm="1">
        <f t="array" aca="1" ref="P36" ca="1">COUNTIF(OFFSET($AS$2,MATCH(Data_Base_Response[[#This Row],[Nama]:[Nama]],Data_Base_Response[[Nama]:[Nama]],0),0,1,90),Data_Base_Response[[#Headers],[P]])</f>
        <v>2</v>
      </c>
      <c r="Q36" s="59" cm="1">
        <f t="array" aca="1" ref="Q36" ca="1">COUNTIF(OFFSET($AS$2,MATCH(Data_Base_Response[[#This Row],[Nama]:[Nama]],Data_Base_Response[[Nama]:[Nama]],0),0,1,90),Data_Base_Response[[#Headers],[I]])</f>
        <v>1</v>
      </c>
      <c r="R36" s="59" cm="1">
        <f t="array" aca="1" ref="R36" ca="1">COUNTIF(OFFSET($AS$2,MATCH(Data_Base_Response[[#This Row],[Nama]:[Nama]],Data_Base_Response[[Nama]:[Nama]],0),0,1,90),Data_Base_Response[[#Headers],[S]])</f>
        <v>0</v>
      </c>
      <c r="S36" s="59" cm="1">
        <f t="array" aca="1" ref="S36" ca="1">COUNTIF(OFFSET($AS$2,MATCH(Data_Base_Response[[#This Row],[Nama]:[Nama]],Data_Base_Response[[Nama]:[Nama]],0),0,1,90),Data_Base_Response[[#Headers],[B]])</f>
        <v>4</v>
      </c>
      <c r="T36" s="59" cm="1">
        <f t="array" aca="1" ref="T36" ca="1">COUNTIF(OFFSET($AS$2,MATCH(Data_Base_Response[[#This Row],[Nama]:[Nama]],Data_Base_Response[[Nama]:[Nama]],0),0,1,90),Data_Base_Response[[#Headers],[O]])</f>
        <v>4</v>
      </c>
      <c r="U36" s="59" cm="1">
        <f t="array" aca="1" ref="U36" ca="1">COUNTIF(OFFSET($AS$2,MATCH(Data_Base_Response[[#This Row],[Nama]:[Nama]],Data_Base_Response[[Nama]:[Nama]],0),0,1,90),Data_Base_Response[[#Headers],[X]])</f>
        <v>3</v>
      </c>
      <c r="V36" s="59" cm="1">
        <f t="array" aca="1" ref="V36" ca="1">COUNTIF(OFFSET($AS$2,MATCH(Data_Base_Response[[#This Row],[Nama]:[Nama]],Data_Base_Response[[Nama]:[Nama]],0),0,1,90),Data_Base_Response[[#Headers],[E]])</f>
        <v>1</v>
      </c>
      <c r="W36" s="59" cm="1">
        <f t="array" aca="1" ref="W36" ca="1">COUNTIF(OFFSET($AS$2,MATCH(Data_Base_Response[[#This Row],[Nama]:[Nama]],Data_Base_Response[[Nama]:[Nama]],0),0,1,90),Data_Base_Response[[#Headers],[K]])</f>
        <v>4</v>
      </c>
      <c r="X36" s="59" cm="1">
        <f t="array" aca="1" ref="X36" ca="1">COUNTIF(OFFSET($AS$2,MATCH(Data_Base_Response[[#This Row],[Nama]:[Nama]],Data_Base_Response[[Nama]:[Nama]],0),0,1,90),Data_Base_Response[[#Headers],[Z]])</f>
        <v>5</v>
      </c>
      <c r="Y3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6"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3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36"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36" s="60" t="str">
        <f ca="1">INDEX(OFFSET(Dictionary!$AJ$3,MATCH(I$2,Dictionary!$AG$4:$AG$84,0),0,COUNTIF(Dictionary!$AG$4:$AG$84,I$2),1),MATCH(Data_Base_Response[[#This Row],[D]],OFFSET(Dictionary!$AH$3,MATCH(I$2,Dictionary!$AG$4:$AG$84,0),0,COUNTIF(Dictionary!$AG$4:$AG$84,I$2),1),1))</f>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36"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3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36"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36"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36" s="60" t="str">
        <f ca="1">INDEX(OFFSET(Dictionary!$AJ$3,MATCH(N$2,Dictionary!$AG$4:$AG$84,0),0,COUNTIF(Dictionary!$AG$4:$AG$84,N$2),1),MATCH(Data_Base_Response[[#This Row],[F]],OFFSET(Dictionary!$AH$3,MATCH(N$2,Dictionary!$AG$4:$AG$84,0),0,COUNTIF(Dictionary!$AG$4:$AG$84,N$2),1),1))</f>
        <v xml:space="preserve">Loyal pada Perusahaan   </v>
      </c>
      <c r="AI36"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36"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36"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36"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3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3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6"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6"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36"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36" s="60" t="str">
        <f ca="1">INDEX(OFFSET(Dictionary!$AJ$3,MATCH(X$2,Dictionary!$AG$4:$AG$84,0),0,COUNTIF(Dictionary!$AG$4:$AG$84,X$2),1),MATCH(Data_Base_Response[[#This Row],[Z]],OFFSET(Dictionary!$AH$3,MATCH(X$2,Dictionary!$AG$4:$AG$84,0),0,COUNTIF(Dictionary!$AG$4:$AG$84,X$2),1),1))</f>
        <v xml:space="preserve">Mudah beradaptasi, cukup menyukai perubahan    </v>
      </c>
      <c r="AS36" s="61" t="str">
        <f ca="1">IFERROR(INDEX(OFFSET(Dictionary!$AC$3,MATCH(COLUMNS($AS$2:AS35),Dictionary!$AC$4:$AC$93,0),1,1,2),1,MATCH(INDEX(Dictionary!$B$3:$C$3,1,MATCH(Form_Responses[[#This Row],[1]],OFFSET(Dictionary!$A$3,MATCH(COLUMNS($AS$2:AS35),Dictionary!$A$4:$A$93,0),1,1,2),0)),Dictionary!$AD$3:$AE$3,0)),"")</f>
        <v>G</v>
      </c>
      <c r="AT36" s="61" t="str">
        <f ca="1">IFERROR(INDEX(OFFSET(Dictionary!$AC$3,MATCH(COLUMNS($AS$2:AT$2),Dictionary!$AC$4:$AC$93,0),1,1,2),1,MATCH(INDEX(Dictionary!$B$3:$C$3,1,MATCH(Form_Responses[[#This Row],[2]],OFFSET(Dictionary!$A$3,MATCH(COLUMNS($AS$2:AT35),Dictionary!$A$4:$A$93,0),1,1,2),0)),Dictionary!$AD$3:$AE$3,0)),"")</f>
        <v>N</v>
      </c>
      <c r="AU36" s="61" t="str">
        <f ca="1">IFERROR(INDEX(OFFSET(Dictionary!$AC$3,MATCH(COLUMNS($AS$2:AU35),Dictionary!$AC$4:$AC$93,0),1,1,2),1,MATCH(INDEX(Dictionary!$B$3:$C$3,1,MATCH(Form_Responses[[#This Row],[3]],OFFSET(Dictionary!$A$3,MATCH(COLUMNS($AS$2:AU35),Dictionary!$A$4:$A$93,0),1,1,2),0)),Dictionary!$AD$3:$AE$3,0)),"")</f>
        <v>P</v>
      </c>
      <c r="AV36" s="61" t="str">
        <f ca="1">IFERROR(INDEX(OFFSET(Dictionary!$AC$3,MATCH(COLUMNS($AS$2:AV35),Dictionary!$AC$4:$AC$93,0),1,1,2),1,MATCH(INDEX(Dictionary!$B$3:$C$3,1,MATCH(Form_Responses[[#This Row],[4]],OFFSET(Dictionary!$A$3,MATCH(COLUMNS($AS$2:AV35),Dictionary!$A$4:$A$93,0),1,1,2),0)),Dictionary!$AD$3:$AE$3,0)),"")</f>
        <v>X</v>
      </c>
      <c r="AW36" s="61" t="str">
        <f ca="1">IFERROR(INDEX(OFFSET(Dictionary!$AC$3,MATCH(COLUMNS($AS$2:AW35),Dictionary!$AC$4:$AC$93,0),1,1,2),1,MATCH(INDEX(Dictionary!$B$3:$C$3,1,MATCH(Form_Responses[[#This Row],[5]],OFFSET(Dictionary!$A$3,MATCH(COLUMNS($AS$2:AW35),Dictionary!$A$4:$A$93,0),1,1,2),0)),Dictionary!$AD$3:$AE$3,0)),"")</f>
        <v>B</v>
      </c>
      <c r="AX36" s="61" t="str">
        <f ca="1">IFERROR(INDEX(OFFSET(Dictionary!$AC$3,MATCH(COLUMNS($AS$2:AX35),Dictionary!$AC$4:$AC$93,0),1,1,2),1,MATCH(INDEX(Dictionary!$B$3:$C$3,1,MATCH(Form_Responses[[#This Row],[6]],OFFSET(Dictionary!$A$3,MATCH(COLUMNS($AS$2:AX35),Dictionary!$A$4:$A$93,0),1,1,2),0)),Dictionary!$AD$3:$AE$3,0)),"")</f>
        <v>O</v>
      </c>
      <c r="AY36" s="61" t="str">
        <f ca="1">IFERROR(INDEX(OFFSET(Dictionary!$AC$3,MATCH(COLUMNS($AS$2:AY35),Dictionary!$AC$4:$AC$93,0),1,1,2),1,MATCH(INDEX(Dictionary!$B$3:$C$3,1,MATCH(Form_Responses[[#This Row],[7]],OFFSET(Dictionary!$A$3,MATCH(COLUMNS($AS$2:AY35),Dictionary!$A$4:$A$93,0),1,1,2),0)),Dictionary!$AD$3:$AE$3,0)),"")</f>
        <v>Z</v>
      </c>
      <c r="AZ36" s="61" t="str">
        <f ca="1">IFERROR(INDEX(OFFSET(Dictionary!$AC$3,MATCH(COLUMNS($AS$2:AZ$2),Dictionary!$AC$4:$AC$93,0),1,1,2),1,MATCH(INDEX(Dictionary!$B$3:$C$3,1,MATCH(Form_Responses[[#This Row],[8]],OFFSET(Dictionary!$A$3,MATCH(COLUMNS($AS$2:AZ35),Dictionary!$A$4:$A$93,0),1,1,2),0)),Dictionary!$AD$3:$AE$3,0)),"")</f>
        <v>K</v>
      </c>
      <c r="BA36" s="61" t="str">
        <f ca="1">IFERROR(INDEX(OFFSET(Dictionary!$AC$3,MATCH(COLUMNS($AS$2:BA35),Dictionary!$AC$4:$AC$93,0),1,1,2),1,MATCH(INDEX(Dictionary!$B$3:$C$3,1,MATCH(Form_Responses[[#This Row],[9]],OFFSET(Dictionary!$A$3,MATCH(COLUMNS($AS$2:BA35),Dictionary!$A$4:$A$93,0),1,1,2),0)),Dictionary!$AD$3:$AE$3,0)),"")</f>
        <v>F</v>
      </c>
      <c r="BB36" s="61" t="str">
        <f ca="1">IFERROR(INDEX(OFFSET(Dictionary!$AC$3,MATCH(COLUMNS($AS$2:BB35),Dictionary!$AC$4:$AC$93,0),1,1,2),1,MATCH(INDEX(Dictionary!$B$3:$C$3,1,MATCH(Form_Responses[[#This Row],[10]],OFFSET(Dictionary!$A$3,MATCH(COLUMNS($AS$2:BB35),Dictionary!$A$4:$A$93,0),1,1,2),0)),Dictionary!$AD$3:$AE$3,0)),"")</f>
        <v>F</v>
      </c>
      <c r="BC36" s="61" t="str">
        <f ca="1">IFERROR(INDEX(OFFSET(Dictionary!$AC$3,MATCH(COLUMNS($AS$2:BC35),Dictionary!$AC$4:$AC$93,0),1,1,2),1,MATCH(INDEX(Dictionary!$B$3:$C$3,1,MATCH(Form_Responses[[#This Row],[11]],OFFSET(Dictionary!$A$3,MATCH(COLUMNS($AS$2:BC35),Dictionary!$A$4:$A$93,0),1,1,2),0)),Dictionary!$AD$3:$AE$3,0)),"")</f>
        <v>G</v>
      </c>
      <c r="BD36" s="61" t="str">
        <f ca="1">IFERROR(INDEX(OFFSET(Dictionary!$AC$3,MATCH(COLUMNS($AS$2:BD35),Dictionary!$AC$4:$AC$93,0),1,1,2),1,MATCH(INDEX(Dictionary!$B$3:$C$3,1,MATCH(Form_Responses[[#This Row],[12]],OFFSET(Dictionary!$A$3,MATCH(COLUMNS($AS$2:BD35),Dictionary!$A$4:$A$93,0),1,1,2),0)),Dictionary!$AD$3:$AE$3,0)),"")</f>
        <v>L</v>
      </c>
      <c r="BE36" s="61" t="str">
        <f ca="1">IFERROR(INDEX(OFFSET(Dictionary!$AC$3,MATCH(COLUMNS($AS$2:BE35),Dictionary!$AC$4:$AC$93,0),1,1,2),1,MATCH(INDEX(Dictionary!$B$3:$C$3,1,MATCH(Form_Responses[[#This Row],[13]],OFFSET(Dictionary!$A$3,MATCH(COLUMNS($AS$2:BE35),Dictionary!$A$4:$A$93,0),1,1,2),0)),Dictionary!$AD$3:$AE$3,0)),"")</f>
        <v>P</v>
      </c>
      <c r="BF36" s="61" t="str">
        <f ca="1">IFERROR(INDEX(OFFSET(Dictionary!$AC$3,MATCH(COLUMNS($AS$2:BF35),Dictionary!$AC$4:$AC$93,0),1,1,2),1,MATCH(INDEX(Dictionary!$B$3:$C$3,1,MATCH(Form_Responses[[#This Row],[14]],OFFSET(Dictionary!$A$3,MATCH(COLUMNS($AS$2:BF35),Dictionary!$A$4:$A$93,0),1,1,2),0)),Dictionary!$AD$3:$AE$3,0)),"")</f>
        <v>X</v>
      </c>
      <c r="BG36" s="61" t="str">
        <f ca="1">IFERROR(INDEX(OFFSET(Dictionary!$AC$3,MATCH(COLUMNS($AS$2:BG35),Dictionary!$AC$4:$AC$93,0),1,1,2),1,MATCH(INDEX(Dictionary!$B$3:$C$3,1,MATCH(Form_Responses[[#This Row],[15]],OFFSET(Dictionary!$A$3,MATCH(COLUMNS($AS$2:BG35),Dictionary!$A$4:$A$93,0),1,1,2),0)),Dictionary!$AD$3:$AE$3,0)),"")</f>
        <v>B</v>
      </c>
      <c r="BH36" s="61" t="str">
        <f ca="1">IFERROR(INDEX(OFFSET(Dictionary!$AC$3,MATCH(COLUMNS($AS$2:BH35),Dictionary!$AC$4:$AC$93,0),1,1,2),1,MATCH(INDEX(Dictionary!$B$3:$C$3,1,MATCH(Form_Responses[[#This Row],[16]],OFFSET(Dictionary!$A$3,MATCH(COLUMNS($AS$2:BH35),Dictionary!$A$4:$A$93,0),1,1,2),0)),Dictionary!$AD$3:$AE$3,0)),"")</f>
        <v>O</v>
      </c>
      <c r="BI36" s="61" t="str">
        <f ca="1">IFERROR(INDEX(OFFSET(Dictionary!$AC$3,MATCH(COLUMNS($AS$2:BI35),Dictionary!$AC$4:$AC$93,0),1,1,2),1,MATCH(INDEX(Dictionary!$B$3:$C$3,1,MATCH(Form_Responses[[#This Row],[17]],OFFSET(Dictionary!$A$3,MATCH(COLUMNS($AS$2:BI35),Dictionary!$A$4:$A$93,0),1,1,2),0)),Dictionary!$AD$3:$AE$3,0)),"")</f>
        <v>Z</v>
      </c>
      <c r="BJ36" s="61" t="str">
        <f ca="1">IFERROR(INDEX(OFFSET(Dictionary!$AC$3,MATCH(COLUMNS($AS$2:BJ35),Dictionary!$AC$4:$AC$93,0),1,1,2),1,MATCH(INDEX(Dictionary!$B$3:$C$3,1,MATCH(Form_Responses[[#This Row],[18]],OFFSET(Dictionary!$A$3,MATCH(COLUMNS($AS$2:BJ35),Dictionary!$A$4:$A$93,0),1,1,2),0)),Dictionary!$AD$3:$AE$3,0)),"")</f>
        <v>K</v>
      </c>
      <c r="BK36" s="61" t="str">
        <f ca="1">IFERROR(INDEX(OFFSET(Dictionary!$AC$3,MATCH(COLUMNS($AS$2:BK35),Dictionary!$AC$4:$AC$93,0),1,1,2),1,MATCH(INDEX(Dictionary!$B$3:$C$3,1,MATCH(Form_Responses[[#This Row],[19]],OFFSET(Dictionary!$A$3,MATCH(COLUMNS($AS$2:BK35),Dictionary!$A$4:$A$93,0),1,1,2),0)),Dictionary!$AD$3:$AE$3,0)),"")</f>
        <v>Z</v>
      </c>
      <c r="BL36" s="61" t="str">
        <f ca="1">IFERROR(INDEX(OFFSET(Dictionary!$AC$3,MATCH(COLUMNS($AS$2:BL35),Dictionary!$AC$4:$AC$93,0),1,1,2),1,MATCH(INDEX(Dictionary!$B$3:$C$3,1,MATCH(Form_Responses[[#This Row],[20]],OFFSET(Dictionary!$A$3,MATCH(COLUMNS($AS$2:BL35),Dictionary!$A$4:$A$93,0),1,1,2),0)),Dictionary!$AD$3:$AE$3,0)),"")</f>
        <v>W</v>
      </c>
      <c r="BM36" s="61" t="str">
        <f ca="1">IFERROR(INDEX(OFFSET(Dictionary!$AC$3,MATCH(COLUMNS($AS$2:BM35),Dictionary!$AC$4:$AC$93,0),1,1,2),1,MATCH(INDEX(Dictionary!$B$3:$C$3,1,MATCH(Form_Responses[[#This Row],[21]],OFFSET(Dictionary!$A$3,MATCH(COLUMNS($AS$2:BM35),Dictionary!$A$4:$A$93,0),1,1,2),0)),Dictionary!$AD$3:$AE$3,0)),"")</f>
        <v>G</v>
      </c>
      <c r="BN36" s="61" t="str">
        <f ca="1">IFERROR(INDEX(OFFSET(Dictionary!$AC$3,MATCH(COLUMNS($AS$2:BN35),Dictionary!$AC$4:$AC$93,0),1,1,2),1,MATCH(INDEX(Dictionary!$B$3:$C$3,1,MATCH(Form_Responses[[#This Row],[22]],OFFSET(Dictionary!$A$3,MATCH(COLUMNS($AS$2:BN35),Dictionary!$A$4:$A$93,0),1,1,2),0)),Dictionary!$AD$3:$AE$3,0)),"")</f>
        <v>C</v>
      </c>
      <c r="BO36" s="61" t="str">
        <f ca="1">IFERROR(INDEX(OFFSET(Dictionary!$AC$3,MATCH(COLUMNS($AS$2:BO35),Dictionary!$AC$4:$AC$93,0),1,1,2),1,MATCH(INDEX(Dictionary!$B$3:$C$3,1,MATCH(Form_Responses[[#This Row],[23]],OFFSET(Dictionary!$A$3,MATCH(COLUMNS($AS$2:BO35),Dictionary!$A$4:$A$93,0),1,1,2),0)),Dictionary!$AD$3:$AE$3,0)),"")</f>
        <v>E</v>
      </c>
      <c r="BP36" s="61" t="str">
        <f ca="1">IFERROR(INDEX(OFFSET(Dictionary!$AC$3,MATCH(COLUMNS($AS$2:BP35),Dictionary!$AC$4:$AC$93,0),1,1,2),1,MATCH(INDEX(Dictionary!$B$3:$C$3,1,MATCH(Form_Responses[[#This Row],[24]],OFFSET(Dictionary!$A$3,MATCH(COLUMNS($AS$2:BP35),Dictionary!$A$4:$A$93,0),1,1,2),0)),Dictionary!$AD$3:$AE$3,0)),"")</f>
        <v>X</v>
      </c>
      <c r="BQ36" s="61" t="str">
        <f ca="1">IFERROR(INDEX(OFFSET(Dictionary!$AC$3,MATCH(COLUMNS($AS$2:BQ35),Dictionary!$AC$4:$AC$93,0),1,1,2),1,MATCH(INDEX(Dictionary!$B$3:$C$3,1,MATCH(Form_Responses[[#This Row],[25]],OFFSET(Dictionary!$A$3,MATCH(COLUMNS($AS$2:BQ35),Dictionary!$A$4:$A$93,0),1,1,2),0)),Dictionary!$AD$3:$AE$3,0)),"")</f>
        <v>B</v>
      </c>
      <c r="BR36" s="61" t="str">
        <f ca="1">IFERROR(INDEX(OFFSET(Dictionary!$AC$3,MATCH(COLUMNS($AS$2:BR35),Dictionary!$AC$4:$AC$93,0),1,1,2),1,MATCH(INDEX(Dictionary!$B$3:$C$3,1,MATCH(Form_Responses[[#This Row],[26]],OFFSET(Dictionary!$A$3,MATCH(COLUMNS($AS$2:BR35),Dictionary!$A$4:$A$93,0),1,1,2),0)),Dictionary!$AD$3:$AE$3,0)),"")</f>
        <v>O</v>
      </c>
      <c r="BS36" s="61" t="str">
        <f ca="1">IFERROR(INDEX(OFFSET(Dictionary!$AC$3,MATCH(COLUMNS($AS$2:BS35),Dictionary!$AC$4:$AC$93,0),1,1,2),1,MATCH(INDEX(Dictionary!$B$3:$C$3,1,MATCH(Form_Responses[[#This Row],[27]],OFFSET(Dictionary!$A$3,MATCH(COLUMNS($AS$2:BS35),Dictionary!$A$4:$A$93,0),1,1,2),0)),Dictionary!$AD$3:$AE$3,0)),"")</f>
        <v>Z</v>
      </c>
      <c r="BT36" s="61" t="str">
        <f ca="1">IFERROR(INDEX(OFFSET(Dictionary!$AC$3,MATCH(COLUMNS($AS$2:BT35),Dictionary!$AC$4:$AC$93,0),1,1,2),1,MATCH(INDEX(Dictionary!$B$3:$C$3,1,MATCH(Form_Responses[[#This Row],[28]],OFFSET(Dictionary!$A$3,MATCH(COLUMNS($AS$2:BT35),Dictionary!$A$4:$A$93,0),1,1,2),0)),Dictionary!$AD$3:$AE$3,0)),"")</f>
        <v>K</v>
      </c>
      <c r="BU36" s="61" t="str">
        <f ca="1">IFERROR(INDEX(OFFSET(Dictionary!$AC$3,MATCH(COLUMNS($AS$2:BU35),Dictionary!$AC$4:$AC$93,0),1,1,2),1,MATCH(INDEX(Dictionary!$B$3:$C$3,1,MATCH(Form_Responses[[#This Row],[29]],OFFSET(Dictionary!$A$3,MATCH(COLUMNS($AS$2:BU35),Dictionary!$A$4:$A$93,0),1,1,2),0)),Dictionary!$AD$3:$AE$3,0)),"")</f>
        <v>F</v>
      </c>
      <c r="BV36" s="61" t="str">
        <f ca="1">IFERROR(INDEX(OFFSET(Dictionary!$AC$3,MATCH(COLUMNS($AS$2:BV35),Dictionary!$AC$4:$AC$93,0),1,1,2),1,MATCH(INDEX(Dictionary!$B$3:$C$3,1,MATCH(Form_Responses[[#This Row],[30]],OFFSET(Dictionary!$A$3,MATCH(COLUMNS($AS$2:BV35),Dictionary!$A$4:$A$93,0),1,1,2),0)),Dictionary!$AD$3:$AE$3,0)),"")</f>
        <v>W</v>
      </c>
      <c r="BW36" s="61" t="str">
        <f ca="1">IFERROR(INDEX(OFFSET(Dictionary!$AC$3,MATCH(COLUMNS($AS$2:BW35),Dictionary!$AC$4:$AC$93,0),1,1,2),1,MATCH(INDEX(Dictionary!$B$3:$C$3,1,MATCH(Form_Responses[[#This Row],[31]],OFFSET(Dictionary!$A$3,MATCH(COLUMNS($AS$2:BW35),Dictionary!$A$4:$A$93,0),1,1,2),0)),Dictionary!$AD$3:$AE$3,0)),"")</f>
        <v>G</v>
      </c>
      <c r="BX36" s="61" t="str">
        <f ca="1">IFERROR(INDEX(OFFSET(Dictionary!$AC$3,MATCH(COLUMNS($AS$2:BX35),Dictionary!$AC$4:$AC$93,0),1,1,2),1,MATCH(INDEX(Dictionary!$B$3:$C$3,1,MATCH(Form_Responses[[#This Row],[32]],OFFSET(Dictionary!$A$3,MATCH(COLUMNS($AS$2:BX35),Dictionary!$A$4:$A$93,0),1,1,2),0)),Dictionary!$AD$3:$AE$3,0)),"")</f>
        <v>L</v>
      </c>
      <c r="BY36" s="61" t="str">
        <f ca="1">IFERROR(INDEX(OFFSET(Dictionary!$AC$3,MATCH(COLUMNS($AS$2:BY35),Dictionary!$AC$4:$AC$93,0),1,1,2),1,MATCH(INDEX(Dictionary!$B$3:$C$3,1,MATCH(Form_Responses[[#This Row],[33]],OFFSET(Dictionary!$A$3,MATCH(COLUMNS($AS$2:BY35),Dictionary!$A$4:$A$93,0),1,1,2),0)),Dictionary!$AD$3:$AE$3,0)),"")</f>
        <v>I</v>
      </c>
      <c r="BZ36" s="61" t="str">
        <f ca="1">IFERROR(INDEX(OFFSET(Dictionary!$AC$3,MATCH(COLUMNS($AS$2:BZ35),Dictionary!$AC$4:$AC$93,0),1,1,2),1,MATCH(INDEX(Dictionary!$B$3:$C$3,1,MATCH(Form_Responses[[#This Row],[34]],OFFSET(Dictionary!$A$3,MATCH(COLUMNS($AS$2:BZ35),Dictionary!$A$4:$A$93,0),1,1,2),0)),Dictionary!$AD$3:$AE$3,0)),"")</f>
        <v>T</v>
      </c>
      <c r="CA36" s="61" t="str">
        <f ca="1">IFERROR(INDEX(OFFSET(Dictionary!$AC$3,MATCH(COLUMNS($AS$2:CA35),Dictionary!$AC$4:$AC$93,0),1,1,2),1,MATCH(INDEX(Dictionary!$B$3:$C$3,1,MATCH(Form_Responses[[#This Row],[35]],OFFSET(Dictionary!$A$3,MATCH(COLUMNS($AS$2:CA35),Dictionary!$A$4:$A$93,0),1,1,2),0)),Dictionary!$AD$3:$AE$3,0)),"")</f>
        <v>B</v>
      </c>
      <c r="CB36" s="61" t="str">
        <f ca="1">IFERROR(INDEX(OFFSET(Dictionary!$AC$3,MATCH(COLUMNS($AS$2:CB35),Dictionary!$AC$4:$AC$93,0),1,1,2),1,MATCH(INDEX(Dictionary!$B$3:$C$3,1,MATCH(Form_Responses[[#This Row],[36]],OFFSET(Dictionary!$A$3,MATCH(COLUMNS($AS$2:CB35),Dictionary!$A$4:$A$93,0),1,1,2),0)),Dictionary!$AD$3:$AE$3,0)),"")</f>
        <v>O</v>
      </c>
      <c r="CC36" s="61" t="str">
        <f ca="1">IFERROR(INDEX(OFFSET(Dictionary!$AC$3,MATCH(COLUMNS($AS$2:CC35),Dictionary!$AC$4:$AC$93,0),1,1,2),1,MATCH(INDEX(Dictionary!$B$3:$C$3,1,MATCH(Form_Responses[[#This Row],[37]],OFFSET(Dictionary!$A$3,MATCH(COLUMNS($AS$2:CC35),Dictionary!$A$4:$A$93,0),1,1,2),0)),Dictionary!$AD$3:$AE$3,0)),"")</f>
        <v>Z</v>
      </c>
      <c r="CD36" s="61" t="str">
        <f ca="1">IFERROR(INDEX(OFFSET(Dictionary!$AC$3,MATCH(COLUMNS($AS$2:CD35),Dictionary!$AC$4:$AC$93,0),1,1,2),1,MATCH(INDEX(Dictionary!$B$3:$C$3,1,MATCH(Form_Responses[[#This Row],[38]],OFFSET(Dictionary!$A$3,MATCH(COLUMNS($AS$2:CD35),Dictionary!$A$4:$A$93,0),1,1,2),0)),Dictionary!$AD$3:$AE$3,0)),"")</f>
        <v>K</v>
      </c>
      <c r="CE36" s="61" t="str">
        <f ca="1">IFERROR(INDEX(OFFSET(Dictionary!$AC$3,MATCH(COLUMNS($AS$2:CE35),Dictionary!$AC$4:$AC$93,0),1,1,2),1,MATCH(INDEX(Dictionary!$B$3:$C$3,1,MATCH(Form_Responses[[#This Row],[39]],OFFSET(Dictionary!$A$3,MATCH(COLUMNS($AS$2:CE35),Dictionary!$A$4:$A$93,0),1,1,2),0)),Dictionary!$AD$3:$AE$3,0)),"")</f>
        <v>F</v>
      </c>
      <c r="CF36" s="61" t="str">
        <f ca="1">IFERROR(INDEX(OFFSET(Dictionary!$AC$3,MATCH(COLUMNS($AS$2:CF35),Dictionary!$AC$4:$AC$93,0),1,1,2),1,MATCH(INDEX(Dictionary!$B$3:$C$3,1,MATCH(Form_Responses[[#This Row],[40]],OFFSET(Dictionary!$A$3,MATCH(COLUMNS($AS$2:CF35),Dictionary!$A$4:$A$93,0),1,1,2),0)),Dictionary!$AD$3:$AE$3,0)),"")</f>
        <v>W</v>
      </c>
      <c r="CG36" s="61" t="str">
        <f ca="1">IFERROR(INDEX(OFFSET(Dictionary!$AC$3,MATCH(COLUMNS($AS$2:CG35),Dictionary!$AC$4:$AC$93,0),1,1,2),1,MATCH(INDEX(Dictionary!$B$3:$C$3,1,MATCH(Form_Responses[[#This Row],[41]],OFFSET(Dictionary!$A$3,MATCH(COLUMNS($AS$2:CG35),Dictionary!$A$4:$A$93,0),1,1,2),0)),Dictionary!$AD$3:$AE$3,0)),"")</f>
        <v>G</v>
      </c>
      <c r="CH36" s="61" t="str">
        <f ca="1">IFERROR(INDEX(OFFSET(Dictionary!$AC$3,MATCH(COLUMNS($AS$2:CH35),Dictionary!$AC$4:$AC$93,0),1,1,2),1,MATCH(INDEX(Dictionary!$B$3:$C$3,1,MATCH(Form_Responses[[#This Row],[42]],OFFSET(Dictionary!$A$3,MATCH(COLUMNS($AS$2:CH35),Dictionary!$A$4:$A$93,0),1,1,2),0)),Dictionary!$AD$3:$AE$3,0)),"")</f>
        <v>R</v>
      </c>
      <c r="CI36" s="61" t="str">
        <f ca="1">IFERROR(INDEX(OFFSET(Dictionary!$AC$3,MATCH(COLUMNS($AS$2:CI35),Dictionary!$AC$4:$AC$93,0),1,1,2),1,MATCH(INDEX(Dictionary!$B$3:$C$3,1,MATCH(Form_Responses[[#This Row],[43]],OFFSET(Dictionary!$A$3,MATCH(COLUMNS($AS$2:CI35),Dictionary!$A$4:$A$93,0),1,1,2),0)),Dictionary!$AD$3:$AE$3,0)),"")</f>
        <v>D</v>
      </c>
      <c r="CJ36" s="61" t="str">
        <f ca="1">IFERROR(INDEX(OFFSET(Dictionary!$AC$3,MATCH(COLUMNS($AS$2:CJ35),Dictionary!$AC$4:$AC$93,0),1,1,2),1,MATCH(INDEX(Dictionary!$B$3:$C$3,1,MATCH(Form_Responses[[#This Row],[44]],OFFSET(Dictionary!$A$3,MATCH(COLUMNS($AS$2:CJ35),Dictionary!$A$4:$A$93,0),1,1,2),0)),Dictionary!$AD$3:$AE$3,0)),"")</f>
        <v/>
      </c>
      <c r="CK36" s="61" t="str">
        <f ca="1">IFERROR(INDEX(OFFSET(Dictionary!$AC$3,MATCH(COLUMNS($AS$2:CK35),Dictionary!$AC$4:$AC$93,0),1,1,2),1,MATCH(INDEX(Dictionary!$B$3:$C$3,1,MATCH(Form_Responses[[#This Row],[45]],OFFSET(Dictionary!$A$3,MATCH(COLUMNS($AS$2:CK35),Dictionary!$A$4:$A$93,0),1,1,2),0)),Dictionary!$AD$3:$AE$3,0)),"")</f>
        <v/>
      </c>
      <c r="CL36" s="61" t="str">
        <f ca="1">IFERROR(INDEX(OFFSET(Dictionary!$AC$3,MATCH(COLUMNS($AS$2:CL35),Dictionary!$AC$4:$AC$93,0),1,1,2),1,MATCH(INDEX(Dictionary!$B$3:$C$3,1,MATCH(Form_Responses[[#This Row],[46]],OFFSET(Dictionary!$A$3,MATCH(COLUMNS($AS$2:CL35),Dictionary!$A$4:$A$93,0),1,1,2),0)),Dictionary!$AD$3:$AE$3,0)),"")</f>
        <v/>
      </c>
      <c r="CM36" s="61" t="str">
        <f ca="1">IFERROR(INDEX(OFFSET(Dictionary!$AC$3,MATCH(COLUMNS($AS$2:CM35),Dictionary!$AC$4:$AC$93,0),1,1,2),1,MATCH(INDEX(Dictionary!$B$3:$C$3,1,MATCH(Form_Responses[[#This Row],[47]],OFFSET(Dictionary!$A$3,MATCH(COLUMNS($AS$2:CM35),Dictionary!$A$4:$A$93,0),1,1,2),0)),Dictionary!$AD$3:$AE$3,0)),"")</f>
        <v/>
      </c>
      <c r="CN36" s="61" t="str">
        <f ca="1">IFERROR(INDEX(OFFSET(Dictionary!$AC$3,MATCH(COLUMNS($AS$2:CN35),Dictionary!$AC$4:$AC$93,0),1,1,2),1,MATCH(INDEX(Dictionary!$B$3:$C$3,1,MATCH(Form_Responses[[#This Row],[48]],OFFSET(Dictionary!$A$3,MATCH(COLUMNS($AS$2:CN35),Dictionary!$A$4:$A$93,0),1,1,2),0)),Dictionary!$AD$3:$AE$3,0)),"")</f>
        <v/>
      </c>
      <c r="CO36" s="61" t="str">
        <f ca="1">IFERROR(INDEX(OFFSET(Dictionary!$AC$3,MATCH(COLUMNS($AS$2:CO35),Dictionary!$AC$4:$AC$93,0),1,1,2),1,MATCH(INDEX(Dictionary!$B$3:$C$3,1,MATCH(Form_Responses[[#This Row],[49]],OFFSET(Dictionary!$A$3,MATCH(COLUMNS($AS$2:CO35),Dictionary!$A$4:$A$93,0),1,1,2),0)),Dictionary!$AD$3:$AE$3,0)),"")</f>
        <v/>
      </c>
      <c r="CP36" s="61" t="str">
        <f ca="1">IFERROR(INDEX(OFFSET(Dictionary!$AC$3,MATCH(COLUMNS($AS$2:CP35),Dictionary!$AC$4:$AC$93,0),1,1,2),1,MATCH(INDEX(Dictionary!$B$3:$C$3,1,MATCH(Form_Responses[[#This Row],[50]],OFFSET(Dictionary!$A$3,MATCH(COLUMNS($AS$2:CP35),Dictionary!$A$4:$A$93,0),1,1,2),0)),Dictionary!$AD$3:$AE$3,0)),"")</f>
        <v/>
      </c>
      <c r="CQ36" s="61" t="str">
        <f ca="1">IFERROR(INDEX(OFFSET(Dictionary!$AC$3,MATCH(COLUMNS($AS$2:CQ35),Dictionary!$AC$4:$AC$93,0),1,1,2),1,MATCH(INDEX(Dictionary!$B$3:$C$3,1,MATCH(Form_Responses[[#This Row],[51]],OFFSET(Dictionary!$A$3,MATCH(COLUMNS($AS$2:CQ35),Dictionary!$A$4:$A$93,0),1,1,2),0)),Dictionary!$AD$3:$AE$3,0)),"")</f>
        <v/>
      </c>
      <c r="CR36" s="61" t="str">
        <f ca="1">IFERROR(INDEX(OFFSET(Dictionary!$AC$3,MATCH(COLUMNS($AS$2:CR35),Dictionary!$AC$4:$AC$93,0),1,1,2),1,MATCH(INDEX(Dictionary!$B$3:$C$3,1,MATCH(Form_Responses[[#This Row],[52]],OFFSET(Dictionary!$A$3,MATCH(COLUMNS($AS$2:CR35),Dictionary!$A$4:$A$93,0),1,1,2),0)),Dictionary!$AD$3:$AE$3,0)),"")</f>
        <v/>
      </c>
      <c r="CS36" s="61" t="str">
        <f ca="1">IFERROR(INDEX(OFFSET(Dictionary!$AC$3,MATCH(COLUMNS($AS$2:CS35),Dictionary!$AC$4:$AC$93,0),1,1,2),1,MATCH(INDEX(Dictionary!$B$3:$C$3,1,MATCH(Form_Responses[[#This Row],[53]],OFFSET(Dictionary!$A$3,MATCH(COLUMNS($AS$2:CS35),Dictionary!$A$4:$A$93,0),1,1,2),0)),Dictionary!$AD$3:$AE$3,0)),"")</f>
        <v/>
      </c>
      <c r="CT36" s="61" t="str">
        <f ca="1">IFERROR(INDEX(OFFSET(Dictionary!$AC$3,MATCH(COLUMNS($AS$2:CT35),Dictionary!$AC$4:$AC$93,0),1,1,2),1,MATCH(INDEX(Dictionary!$B$3:$C$3,1,MATCH(Form_Responses[[#This Row],[54]],OFFSET(Dictionary!$A$3,MATCH(COLUMNS($AS$2:CT35),Dictionary!$A$4:$A$93,0),1,1,2),0)),Dictionary!$AD$3:$AE$3,0)),"")</f>
        <v/>
      </c>
      <c r="CU36" s="61" t="str">
        <f ca="1">IFERROR(INDEX(OFFSET(Dictionary!$AC$3,MATCH(COLUMNS($AS$2:CU35),Dictionary!$AC$4:$AC$93,0),1,1,2),1,MATCH(INDEX(Dictionary!$B$3:$C$3,1,MATCH(Form_Responses[[#This Row],[55]],OFFSET(Dictionary!$A$3,MATCH(COLUMNS($AS$2:CU35),Dictionary!$A$4:$A$93,0),1,1,2),0)),Dictionary!$AD$3:$AE$3,0)),"")</f>
        <v/>
      </c>
      <c r="CV36" s="61" t="str">
        <f ca="1">IFERROR(INDEX(OFFSET(Dictionary!$AC$3,MATCH(COLUMNS($AS$2:CV35),Dictionary!$AC$4:$AC$93,0),1,1,2),1,MATCH(INDEX(Dictionary!$B$3:$C$3,1,MATCH(Form_Responses[[#This Row],[56]],OFFSET(Dictionary!$A$3,MATCH(COLUMNS($AS$2:CV35),Dictionary!$A$4:$A$93,0),1,1,2),0)),Dictionary!$AD$3:$AE$3,0)),"")</f>
        <v/>
      </c>
      <c r="CW36" s="61" t="str">
        <f ca="1">IFERROR(INDEX(OFFSET(Dictionary!$AC$3,MATCH(COLUMNS($AS$2:CW35),Dictionary!$AC$4:$AC$93,0),1,1,2),1,MATCH(INDEX(Dictionary!$B$3:$C$3,1,MATCH(Form_Responses[[#This Row],[57]],OFFSET(Dictionary!$A$3,MATCH(COLUMNS($AS$2:CW35),Dictionary!$A$4:$A$93,0),1,1,2),0)),Dictionary!$AD$3:$AE$3,0)),"")</f>
        <v/>
      </c>
      <c r="CX36" s="61" t="str">
        <f ca="1">IFERROR(INDEX(OFFSET(Dictionary!$AC$3,MATCH(COLUMNS($AS$2:CX35),Dictionary!$AC$4:$AC$93,0),1,1,2),1,MATCH(INDEX(Dictionary!$B$3:$C$3,1,MATCH(Form_Responses[[#This Row],[58]],OFFSET(Dictionary!$A$3,MATCH(COLUMNS($AS$2:CX35),Dictionary!$A$4:$A$93,0),1,1,2),0)),Dictionary!$AD$3:$AE$3,0)),"")</f>
        <v/>
      </c>
      <c r="CY36" s="61" t="str">
        <f ca="1">IFERROR(INDEX(OFFSET(Dictionary!$AC$3,MATCH(COLUMNS($AS$2:CY35),Dictionary!$AC$4:$AC$93,0),1,1,2),1,MATCH(INDEX(Dictionary!$B$3:$C$3,1,MATCH(Form_Responses[[#This Row],[59]],OFFSET(Dictionary!$A$3,MATCH(COLUMNS($AS$2:CY35),Dictionary!$A$4:$A$93,0),1,1,2),0)),Dictionary!$AD$3:$AE$3,0)),"")</f>
        <v/>
      </c>
      <c r="CZ36" s="61" t="str">
        <f ca="1">IFERROR(INDEX(OFFSET(Dictionary!$AC$3,MATCH(COLUMNS($AS$2:CZ35),Dictionary!$AC$4:$AC$93,0),1,1,2),1,MATCH(INDEX(Dictionary!$B$3:$C$3,1,MATCH(Form_Responses[[#This Row],[60]],OFFSET(Dictionary!$A$3,MATCH(COLUMNS($AS$2:CZ35),Dictionary!$A$4:$A$93,0),1,1,2),0)),Dictionary!$AD$3:$AE$3,0)),"")</f>
        <v/>
      </c>
      <c r="DA36" s="61" t="str">
        <f ca="1">IFERROR(INDEX(OFFSET(Dictionary!$AC$3,MATCH(COLUMNS($AS$2:DA35),Dictionary!$AC$4:$AC$93,0),1,1,2),1,MATCH(INDEX(Dictionary!$B$3:$C$3,1,MATCH(Form_Responses[[#This Row],[61]],OFFSET(Dictionary!$A$3,MATCH(COLUMNS($AS$2:DA35),Dictionary!$A$4:$A$93,0),1,1,2),0)),Dictionary!$AD$3:$AE$3,0)),"")</f>
        <v/>
      </c>
      <c r="DB36" s="61" t="str">
        <f ca="1">IFERROR(INDEX(OFFSET(Dictionary!$AC$3,MATCH(COLUMNS($AS$2:DB35),Dictionary!$AC$4:$AC$93,0),1,1,2),1,MATCH(INDEX(Dictionary!$B$3:$C$3,1,MATCH(Form_Responses[[#This Row],[62]],OFFSET(Dictionary!$A$3,MATCH(COLUMNS($AS$2:DB35),Dictionary!$A$4:$A$93,0),1,1,2),0)),Dictionary!$AD$3:$AE$3,0)),"")</f>
        <v/>
      </c>
      <c r="DC36" s="61" t="str">
        <f ca="1">IFERROR(INDEX(OFFSET(Dictionary!$AC$3,MATCH(COLUMNS($AS$2:DC35),Dictionary!$AC$4:$AC$93,0),1,1,2),1,MATCH(INDEX(Dictionary!$B$3:$C$3,1,MATCH(Form_Responses[[#This Row],[63]],OFFSET(Dictionary!$A$3,MATCH(COLUMNS($AS$2:DC35),Dictionary!$A$4:$A$93,0),1,1,2),0)),Dictionary!$AD$3:$AE$3,0)),"")</f>
        <v/>
      </c>
      <c r="DD36" s="61" t="str">
        <f ca="1">IFERROR(INDEX(OFFSET(Dictionary!$AC$3,MATCH(COLUMNS($AS$2:DD35),Dictionary!$AC$4:$AC$93,0),1,1,2),1,MATCH(INDEX(Dictionary!$B$3:$C$3,1,MATCH(Form_Responses[[#This Row],[64]],OFFSET(Dictionary!$A$3,MATCH(COLUMNS($AS$2:DD35),Dictionary!$A$4:$A$93,0),1,1,2),0)),Dictionary!$AD$3:$AE$3,0)),"")</f>
        <v/>
      </c>
      <c r="DE36" s="61" t="str">
        <f ca="1">IFERROR(INDEX(OFFSET(Dictionary!$AC$3,MATCH(COLUMNS($AS$2:DE35),Dictionary!$AC$4:$AC$93,0),1,1,2),1,MATCH(INDEX(Dictionary!$B$3:$C$3,1,MATCH(Form_Responses[[#This Row],[65]],OFFSET(Dictionary!$A$3,MATCH(COLUMNS($AS$2:DE35),Dictionary!$A$4:$A$93,0),1,1,2),0)),Dictionary!$AD$3:$AE$3,0)),"")</f>
        <v/>
      </c>
      <c r="DF36" s="61" t="str">
        <f ca="1">IFERROR(INDEX(OFFSET(Dictionary!$AC$3,MATCH(COLUMNS($AS$2:DF35),Dictionary!$AC$4:$AC$93,0),1,1,2),1,MATCH(INDEX(Dictionary!$B$3:$C$3,1,MATCH(Form_Responses[[#This Row],[66]],OFFSET(Dictionary!$A$3,MATCH(COLUMNS($AS$2:DF35),Dictionary!$A$4:$A$93,0),1,1,2),0)),Dictionary!$AD$3:$AE$3,0)),"")</f>
        <v/>
      </c>
      <c r="DG36" s="61" t="str">
        <f ca="1">IFERROR(INDEX(OFFSET(Dictionary!$AC$3,MATCH(COLUMNS($AS$2:DG35),Dictionary!$AC$4:$AC$93,0),1,1,2),1,MATCH(INDEX(Dictionary!$B$3:$C$3,1,MATCH(Form_Responses[[#This Row],[67]],OFFSET(Dictionary!$A$3,MATCH(COLUMNS($AS$2:DG35),Dictionary!$A$4:$A$93,0),1,1,2),0)),Dictionary!$AD$3:$AE$3,0)),"")</f>
        <v/>
      </c>
      <c r="DH36" s="61" t="str">
        <f ca="1">IFERROR(INDEX(OFFSET(Dictionary!$AC$3,MATCH(COLUMNS($AS$2:DH35),Dictionary!$AC$4:$AC$93,0),1,1,2),1,MATCH(INDEX(Dictionary!$B$3:$C$3,1,MATCH(Form_Responses[[#This Row],[68]],OFFSET(Dictionary!$A$3,MATCH(COLUMNS($AS$2:DH35),Dictionary!$A$4:$A$93,0),1,1,2),0)),Dictionary!$AD$3:$AE$3,0)),"")</f>
        <v/>
      </c>
      <c r="DI36" s="61" t="str">
        <f ca="1">IFERROR(INDEX(OFFSET(Dictionary!$AC$3,MATCH(COLUMNS($AS$2:DI35),Dictionary!$AC$4:$AC$93,0),1,1,2),1,MATCH(INDEX(Dictionary!$B$3:$C$3,1,MATCH(Form_Responses[[#This Row],[69]],OFFSET(Dictionary!$A$3,MATCH(COLUMNS($AS$2:DI35),Dictionary!$A$4:$A$93,0),1,1,2),0)),Dictionary!$AD$3:$AE$3,0)),"")</f>
        <v/>
      </c>
      <c r="DJ36" s="61" t="str">
        <f ca="1">IFERROR(INDEX(OFFSET(Dictionary!$AC$3,MATCH(COLUMNS($AS$2:DJ35),Dictionary!$AC$4:$AC$93,0),1,1,2),1,MATCH(INDEX(Dictionary!$B$3:$C$3,1,MATCH(Form_Responses[[#This Row],[70]],OFFSET(Dictionary!$A$3,MATCH(COLUMNS($AS$2:DJ35),Dictionary!$A$4:$A$93,0),1,1,2),0)),Dictionary!$AD$3:$AE$3,0)),"")</f>
        <v/>
      </c>
      <c r="DK36" s="61" t="str">
        <f ca="1">IFERROR(INDEX(OFFSET(Dictionary!$AC$3,MATCH(COLUMNS($AS$2:DK35),Dictionary!$AC$4:$AC$93,0),1,1,2),1,MATCH(INDEX(Dictionary!$B$3:$C$3,1,MATCH(Form_Responses[[#This Row],[71]],OFFSET(Dictionary!$A$3,MATCH(COLUMNS($AS$2:DK35),Dictionary!$A$4:$A$93,0),1,1,2),0)),Dictionary!$AD$3:$AE$3,0)),"")</f>
        <v/>
      </c>
      <c r="DL36" s="61" t="str">
        <f ca="1">IFERROR(INDEX(OFFSET(Dictionary!$AC$3,MATCH(COLUMNS($AS$2:DL35),Dictionary!$AC$4:$AC$93,0),1,1,2),1,MATCH(INDEX(Dictionary!$B$3:$C$3,1,MATCH(Form_Responses[[#This Row],[72]],OFFSET(Dictionary!$A$3,MATCH(COLUMNS($AS$2:DL35),Dictionary!$A$4:$A$93,0),1,1,2),0)),Dictionary!$AD$3:$AE$3,0)),"")</f>
        <v/>
      </c>
      <c r="DM36" s="61" t="str">
        <f ca="1">IFERROR(INDEX(OFFSET(Dictionary!$AC$3,MATCH(COLUMNS($AS$2:DM35),Dictionary!$AC$4:$AC$93,0),1,1,2),1,MATCH(INDEX(Dictionary!$B$3:$C$3,1,MATCH(Form_Responses[[#This Row],[73]],OFFSET(Dictionary!$A$3,MATCH(COLUMNS($AS$2:DM35),Dictionary!$A$4:$A$93,0),1,1,2),0)),Dictionary!$AD$3:$AE$3,0)),"")</f>
        <v/>
      </c>
      <c r="DN36" s="61" t="str">
        <f ca="1">IFERROR(INDEX(OFFSET(Dictionary!$AC$3,MATCH(COLUMNS($AS$2:DN35),Dictionary!$AC$4:$AC$93,0),1,1,2),1,MATCH(INDEX(Dictionary!$B$3:$C$3,1,MATCH(Form_Responses[[#This Row],[74]],OFFSET(Dictionary!$A$3,MATCH(COLUMNS($AS$2:DN35),Dictionary!$A$4:$A$93,0),1,1,2),0)),Dictionary!$AD$3:$AE$3,0)),"")</f>
        <v/>
      </c>
      <c r="DO36" s="61" t="str">
        <f ca="1">IFERROR(INDEX(OFFSET(Dictionary!$AC$3,MATCH(COLUMNS($AS$2:DO35),Dictionary!$AC$4:$AC$93,0),1,1,2),1,MATCH(INDEX(Dictionary!$B$3:$C$3,1,MATCH(Form_Responses[[#This Row],[75]],OFFSET(Dictionary!$A$3,MATCH(COLUMNS($AS$2:DO35),Dictionary!$A$4:$A$93,0),1,1,2),0)),Dictionary!$AD$3:$AE$3,0)),"")</f>
        <v/>
      </c>
      <c r="DP36" s="61" t="str">
        <f ca="1">IFERROR(INDEX(OFFSET(Dictionary!$AC$3,MATCH(COLUMNS($AS$2:DP35),Dictionary!$AC$4:$AC$93,0),1,1,2),1,MATCH(INDEX(Dictionary!$B$3:$C$3,1,MATCH(Form_Responses[[#This Row],[76]],OFFSET(Dictionary!$A$3,MATCH(COLUMNS($AS$2:DP35),Dictionary!$A$4:$A$93,0),1,1,2),0)),Dictionary!$AD$3:$AE$3,0)),"")</f>
        <v/>
      </c>
      <c r="DQ36" s="61" t="str">
        <f ca="1">IFERROR(INDEX(OFFSET(Dictionary!$AC$3,MATCH(COLUMNS($AS$2:DQ35),Dictionary!$AC$4:$AC$93,0),1,1,2),1,MATCH(INDEX(Dictionary!$B$3:$C$3,1,MATCH(Form_Responses[[#This Row],[77]],OFFSET(Dictionary!$A$3,MATCH(COLUMNS($AS$2:DQ35),Dictionary!$A$4:$A$93,0),1,1,2),0)),Dictionary!$AD$3:$AE$3,0)),"")</f>
        <v/>
      </c>
      <c r="DR36" s="61" t="str">
        <f ca="1">IFERROR(INDEX(OFFSET(Dictionary!$AC$3,MATCH(COLUMNS($AS$2:DR35),Dictionary!$AC$4:$AC$93,0),1,1,2),1,MATCH(INDEX(Dictionary!$B$3:$C$3,1,MATCH(Form_Responses[[#This Row],[78]],OFFSET(Dictionary!$A$3,MATCH(COLUMNS($AS$2:DR35),Dictionary!$A$4:$A$93,0),1,1,2),0)),Dictionary!$AD$3:$AE$3,0)),"")</f>
        <v/>
      </c>
      <c r="DS36" s="61" t="str">
        <f ca="1">IFERROR(INDEX(OFFSET(Dictionary!$AC$3,MATCH(COLUMNS($AS$2:DS35),Dictionary!$AC$4:$AC$93,0),1,1,2),1,MATCH(INDEX(Dictionary!$B$3:$C$3,1,MATCH(Form_Responses[[#This Row],[79]],OFFSET(Dictionary!$A$3,MATCH(COLUMNS($AS$2:DS35),Dictionary!$A$4:$A$93,0),1,1,2),0)),Dictionary!$AD$3:$AE$3,0)),"")</f>
        <v/>
      </c>
      <c r="DT36" s="61" t="str">
        <f ca="1">IFERROR(INDEX(OFFSET(Dictionary!$AC$3,MATCH(COLUMNS($AS$2:DT35),Dictionary!$AC$4:$AC$93,0),1,1,2),1,MATCH(INDEX(Dictionary!$B$3:$C$3,1,MATCH(Form_Responses[[#This Row],[80]],OFFSET(Dictionary!$A$3,MATCH(COLUMNS($AS$2:DT35),Dictionary!$A$4:$A$93,0),1,1,2),0)),Dictionary!$AD$3:$AE$3,0)),"")</f>
        <v/>
      </c>
      <c r="DU36" s="61" t="str">
        <f ca="1">IFERROR(INDEX(OFFSET(Dictionary!$AC$3,MATCH(COLUMNS($AS$2:DU35),Dictionary!$AC$4:$AC$93,0),1,1,2),1,MATCH(INDEX(Dictionary!$B$3:$C$3,1,MATCH(Form_Responses[[#This Row],[81]],OFFSET(Dictionary!$A$3,MATCH(COLUMNS($AS$2:DU35),Dictionary!$A$4:$A$93,0),1,1,2),0)),Dictionary!$AD$3:$AE$3,0)),"")</f>
        <v/>
      </c>
      <c r="DV36" s="61" t="str">
        <f ca="1">IFERROR(INDEX(OFFSET(Dictionary!$AC$3,MATCH(COLUMNS($AS$2:DV35),Dictionary!$AC$4:$AC$93,0),1,1,2),1,MATCH(INDEX(Dictionary!$B$3:$C$3,1,MATCH(Form_Responses[[#This Row],[82]],OFFSET(Dictionary!$A$3,MATCH(COLUMNS($AS$2:DV35),Dictionary!$A$4:$A$93,0),1,1,2),0)),Dictionary!$AD$3:$AE$3,0)),"")</f>
        <v/>
      </c>
      <c r="DW36" s="61" t="str">
        <f ca="1">IFERROR(INDEX(OFFSET(Dictionary!$AC$3,MATCH(COLUMNS($AS$2:DW35),Dictionary!$AC$4:$AC$93,0),1,1,2),1,MATCH(INDEX(Dictionary!$B$3:$C$3,1,MATCH(Form_Responses[[#This Row],[83]],OFFSET(Dictionary!$A$3,MATCH(COLUMNS($AS$2:DW35),Dictionary!$A$4:$A$93,0),1,1,2),0)),Dictionary!$AD$3:$AE$3,0)),"")</f>
        <v/>
      </c>
      <c r="DX36" s="61" t="str">
        <f ca="1">IFERROR(INDEX(OFFSET(Dictionary!$AC$3,MATCH(COLUMNS($AS$2:DX35),Dictionary!$AC$4:$AC$93,0),1,1,2),1,MATCH(INDEX(Dictionary!$B$3:$C$3,1,MATCH(Form_Responses[[#This Row],[84]],OFFSET(Dictionary!$A$3,MATCH(COLUMNS($AS$2:DX35),Dictionary!$A$4:$A$93,0),1,1,2),0)),Dictionary!$AD$3:$AE$3,0)),"")</f>
        <v/>
      </c>
      <c r="DY36" s="61" t="str">
        <f ca="1">IFERROR(INDEX(OFFSET(Dictionary!$AC$3,MATCH(COLUMNS($AS$2:DY35),Dictionary!$AC$4:$AC$93,0),1,1,2),1,MATCH(INDEX(Dictionary!$B$3:$C$3,1,MATCH(Form_Responses[[#This Row],[85]],OFFSET(Dictionary!$A$3,MATCH(COLUMNS($AS$2:DY35),Dictionary!$A$4:$A$93,0),1,1,2),0)),Dictionary!$AD$3:$AE$3,0)),"")</f>
        <v/>
      </c>
      <c r="DZ36" s="61" t="str">
        <f ca="1">IFERROR(INDEX(OFFSET(Dictionary!$AC$3,MATCH(COLUMNS($AS$2:DZ35),Dictionary!$AC$4:$AC$93,0),1,1,2),1,MATCH(INDEX(Dictionary!$B$3:$C$3,1,MATCH(Form_Responses[[#This Row],[86]],OFFSET(Dictionary!$A$3,MATCH(COLUMNS($AS$2:DZ35),Dictionary!$A$4:$A$93,0),1,1,2),0)),Dictionary!$AD$3:$AE$3,0)),"")</f>
        <v/>
      </c>
      <c r="EA36" s="61" t="str">
        <f ca="1">IFERROR(INDEX(OFFSET(Dictionary!$AC$3,MATCH(COLUMNS($AS$2:EA35),Dictionary!$AC$4:$AC$93,0),1,1,2),1,MATCH(INDEX(Dictionary!$B$3:$C$3,1,MATCH(Form_Responses[[#This Row],[87]],OFFSET(Dictionary!$A$3,MATCH(COLUMNS($AS$2:EA35),Dictionary!$A$4:$A$93,0),1,1,2),0)),Dictionary!$AD$3:$AE$3,0)),"")</f>
        <v/>
      </c>
      <c r="EB36" s="61" t="str">
        <f ca="1">IFERROR(INDEX(OFFSET(Dictionary!$AC$3,MATCH(COLUMNS($AS$2:EB35),Dictionary!$AC$4:$AC$93,0),1,1,2),1,MATCH(INDEX(Dictionary!$B$3:$C$3,1,MATCH(Form_Responses[[#This Row],[88]],OFFSET(Dictionary!$A$3,MATCH(COLUMNS($AS$2:EB35),Dictionary!$A$4:$A$93,0),1,1,2),0)),Dictionary!$AD$3:$AE$3,0)),"")</f>
        <v/>
      </c>
      <c r="EC36" s="61" t="str">
        <f ca="1">IFERROR(INDEX(OFFSET(Dictionary!$AC$3,MATCH(COLUMNS($AS$2:EC35),Dictionary!$AC$4:$AC$93,0),1,1,2),1,MATCH(INDEX(Dictionary!$B$3:$C$3,1,MATCH(Form_Responses[[#This Row],[89]],OFFSET(Dictionary!$A$3,MATCH(COLUMNS($AS$2:EC35),Dictionary!$A$4:$A$93,0),1,1,2),0)),Dictionary!$AD$3:$AE$3,0)),"")</f>
        <v/>
      </c>
      <c r="ED36" s="61" t="str">
        <f ca="1">IFERROR(INDEX(OFFSET(Dictionary!$AC$3,MATCH(COLUMNS($AS$2:ED35),Dictionary!$AC$4:$AC$93,0),1,1,2),1,MATCH(INDEX(Dictionary!$B$3:$C$3,1,MATCH(Form_Responses[[#This Row],[90]],OFFSET(Dictionary!$A$3,MATCH(COLUMNS($AS$2:ED35),Dictionary!$A$4:$A$93,0),1,1,2),0)),Dictionary!$AD$3:$AE$3,0)),"")</f>
        <v/>
      </c>
    </row>
    <row r="37" spans="1:134" ht="195" x14ac:dyDescent="0.25">
      <c r="A37" s="164">
        <v>35</v>
      </c>
      <c r="B37" s="61" t="s">
        <v>949</v>
      </c>
      <c r="C37" s="61" t="s">
        <v>918</v>
      </c>
      <c r="D37" s="59" t="s">
        <v>793</v>
      </c>
      <c r="E37" s="59" cm="1">
        <f t="array" aca="1" ref="E37" ca="1">COUNTIF(OFFSET($AS$2,MATCH(Data_Base_Response[[#This Row],[Nama]:[Nama]],Data_Base_Response[[Nama]:[Nama]],0),0,1,90),Data_Base_Response[[#Headers],[A]])</f>
        <v>5</v>
      </c>
      <c r="F37" s="59" cm="1">
        <f t="array" aca="1" ref="F37" ca="1">COUNTIF(OFFSET($AS$2,MATCH(Data_Base_Response[[#This Row],[Nama]:[Nama]],Data_Base_Response[[Nama]:[Nama]],0),0,1,90),Data_Base_Response[[#Headers],[N]])</f>
        <v>6</v>
      </c>
      <c r="G37" s="59" cm="1">
        <f t="array" aca="1" ref="G37" ca="1">COUNTIF(OFFSET($AS$2,MATCH(Data_Base_Response[[#This Row],[Nama]:[Nama]],Data_Base_Response[[Nama]:[Nama]],0),0,1,90),Data_Base_Response[[#Headers],[G]])</f>
        <v>7</v>
      </c>
      <c r="H37" s="59" cm="1">
        <f t="array" aca="1" ref="H37" ca="1">COUNTIF(OFFSET($AS$2,MATCH(Data_Base_Response[[#This Row],[Nama]:[Nama]],Data_Base_Response[[Nama]:[Nama]],0),0,1,90),Data_Base_Response[[#Headers],[C]])</f>
        <v>7</v>
      </c>
      <c r="I37" s="59" cm="1">
        <f t="array" aca="1" ref="I37" ca="1">COUNTIF(OFFSET($AS$2,MATCH(Data_Base_Response[[#This Row],[Nama]:[Nama]],Data_Base_Response[[Nama]:[Nama]],0),0,1,90),Data_Base_Response[[#Headers],[D]])</f>
        <v>6</v>
      </c>
      <c r="J37" s="59" cm="1">
        <f t="array" aca="1" ref="J37" ca="1">COUNTIF(OFFSET($AS$2,MATCH(Data_Base_Response[[#This Row],[Nama]:[Nama]],Data_Base_Response[[Nama]:[Nama]],0),0,1,90),Data_Base_Response[[#Headers],[R]])</f>
        <v>7</v>
      </c>
      <c r="K37" s="59" cm="1">
        <f t="array" aca="1" ref="K37" ca="1">COUNTIF(OFFSET($AS$2,MATCH(Data_Base_Response[[#This Row],[Nama]:[Nama]],Data_Base_Response[[Nama]:[Nama]],0),0,1,90),Data_Base_Response[[#Headers],[T]])</f>
        <v>3</v>
      </c>
      <c r="L37" s="59" cm="1">
        <f t="array" aca="1" ref="L37" ca="1">COUNTIF(OFFSET($AS$2,MATCH(Data_Base_Response[[#This Row],[Nama]:[Nama]],Data_Base_Response[[Nama]:[Nama]],0),0,1,90),Data_Base_Response[[#Headers],[V]])</f>
        <v>4</v>
      </c>
      <c r="M37" s="59" cm="1">
        <f t="array" aca="1" ref="M37" ca="1">COUNTIF(OFFSET($AS$2,MATCH(Data_Base_Response[[#This Row],[Nama]:[Nama]],Data_Base_Response[[Nama]:[Nama]],0),0,1,90),Data_Base_Response[[#Headers],[W]])</f>
        <v>8</v>
      </c>
      <c r="N37" s="59" cm="1">
        <f t="array" aca="1" ref="N37" ca="1">COUNTIF(OFFSET($AS$2,MATCH(Data_Base_Response[[#This Row],[Nama]:[Nama]],Data_Base_Response[[Nama]:[Nama]],0),0,1,90),Data_Base_Response[[#Headers],[F]])</f>
        <v>3</v>
      </c>
      <c r="O37" s="59" cm="1">
        <f t="array" aca="1" ref="O37" ca="1">COUNTIF(OFFSET($AS$2,MATCH(Data_Base_Response[[#This Row],[Nama]:[Nama]],Data_Base_Response[[Nama]:[Nama]],0),0,1,90),Data_Base_Response[[#Headers],[L]])</f>
        <v>1</v>
      </c>
      <c r="P37" s="59" cm="1">
        <f t="array" aca="1" ref="P37" ca="1">COUNTIF(OFFSET($AS$2,MATCH(Data_Base_Response[[#This Row],[Nama]:[Nama]],Data_Base_Response[[Nama]:[Nama]],0),0,1,90),Data_Base_Response[[#Headers],[P]])</f>
        <v>3</v>
      </c>
      <c r="Q37" s="59" cm="1">
        <f t="array" aca="1" ref="Q37" ca="1">COUNTIF(OFFSET($AS$2,MATCH(Data_Base_Response[[#This Row],[Nama]:[Nama]],Data_Base_Response[[Nama]:[Nama]],0),0,1,90),Data_Base_Response[[#Headers],[I]])</f>
        <v>2</v>
      </c>
      <c r="R37" s="59" cm="1">
        <f t="array" aca="1" ref="R37" ca="1">COUNTIF(OFFSET($AS$2,MATCH(Data_Base_Response[[#This Row],[Nama]:[Nama]],Data_Base_Response[[Nama]:[Nama]],0),0,1,90),Data_Base_Response[[#Headers],[S]])</f>
        <v>4</v>
      </c>
      <c r="S37" s="59" cm="1">
        <f t="array" aca="1" ref="S37" ca="1">COUNTIF(OFFSET($AS$2,MATCH(Data_Base_Response[[#This Row],[Nama]:[Nama]],Data_Base_Response[[Nama]:[Nama]],0),0,1,90),Data_Base_Response[[#Headers],[B]])</f>
        <v>7</v>
      </c>
      <c r="T37" s="59" cm="1">
        <f t="array" aca="1" ref="T37" ca="1">COUNTIF(OFFSET($AS$2,MATCH(Data_Base_Response[[#This Row],[Nama]:[Nama]],Data_Base_Response[[Nama]:[Nama]],0),0,1,90),Data_Base_Response[[#Headers],[O]])</f>
        <v>5</v>
      </c>
      <c r="U37" s="59" cm="1">
        <f t="array" aca="1" ref="U37" ca="1">COUNTIF(OFFSET($AS$2,MATCH(Data_Base_Response[[#This Row],[Nama]:[Nama]],Data_Base_Response[[Nama]:[Nama]],0),0,1,90),Data_Base_Response[[#Headers],[X]])</f>
        <v>1</v>
      </c>
      <c r="V37" s="59" cm="1">
        <f t="array" aca="1" ref="V37" ca="1">COUNTIF(OFFSET($AS$2,MATCH(Data_Base_Response[[#This Row],[Nama]:[Nama]],Data_Base_Response[[Nama]:[Nama]],0),0,1,90),Data_Base_Response[[#Headers],[E]])</f>
        <v>4</v>
      </c>
      <c r="W37" s="59" cm="1">
        <f t="array" aca="1" ref="W37" ca="1">COUNTIF(OFFSET($AS$2,MATCH(Data_Base_Response[[#This Row],[Nama]:[Nama]],Data_Base_Response[[Nama]:[Nama]],0),0,1,90),Data_Base_Response[[#Headers],[K]])</f>
        <v>3</v>
      </c>
      <c r="X37" s="59" cm="1">
        <f t="array" aca="1" ref="X37" ca="1">COUNTIF(OFFSET($AS$2,MATCH(Data_Base_Response[[#This Row],[Nama]:[Nama]],Data_Base_Response[[Nama]:[Nama]],0),0,1,90),Data_Base_Response[[#Headers],[Z]])</f>
        <v>4</v>
      </c>
      <c r="Y3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3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3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7" s="60" t="str">
        <f ca="1">INDEX(OFFSET(Dictionary!$AJ$3,MATCH(I$2,Dictionary!$AG$4:$AG$84,0),0,COUNTIF(Dictionary!$AG$4:$AG$84,I$2),1),MATCH(Data_Base_Response[[#This Row],[D]],OFFSET(Dictionary!$AH$3,MATCH(I$2,Dictionary!$AG$4:$AG$84,0),0,COUNTIF(Dictionary!$AG$4:$AG$84,I$2),1),1))</f>
        <v xml:space="preserve">Tertarik untuk menangani sendiri detail   </v>
      </c>
      <c r="AD37"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3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3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7"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3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7"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37"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37" s="60" t="str">
        <f ca="1">INDEX(OFFSET(Dictionary!$AJ$3,MATCH(Q$2,Dictionary!$AG$4:$AG$84,0),0,COUNTIF(Dictionary!$AG$4:$AG$84,Q$2),1),MATCH(Data_Base_Response[[#This Row],[I]],OFFSET(Dictionary!$AH$3,MATCH(Q$2,Dictionary!$AG$4:$AG$84,0),0,COUNTIF(Dictionary!$AG$4:$AG$84,Q$2),1),1))</f>
        <v xml:space="preserve">Enggan mengambil keputusan   </v>
      </c>
      <c r="AL37"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3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7"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37"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3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37" s="60" t="str">
        <f ca="1">INDEX(OFFSET(Dictionary!$AJ$3,MATCH(X$2,Dictionary!$AG$4:$AG$84,0),0,COUNTIF(Dictionary!$AG$4:$AG$84,X$2),1),MATCH(Data_Base_Response[[#This Row],[Z]],OFFSET(Dictionary!$AH$3,MATCH(X$2,Dictionary!$AG$4:$AG$84,0),0,COUNTIF(Dictionary!$AG$4:$AG$84,X$2),1),1))</f>
        <v xml:space="preserve">Mudah beradaptasi, cukup menyukai perubahan    </v>
      </c>
      <c r="AS37" s="61" t="str">
        <f ca="1">IFERROR(INDEX(OFFSET(Dictionary!$AC$3,MATCH(COLUMNS($AS$2:AS36),Dictionary!$AC$4:$AC$93,0),1,1,2),1,MATCH(INDEX(Dictionary!$B$3:$C$3,1,MATCH(Form_Responses[[#This Row],[1]],OFFSET(Dictionary!$A$3,MATCH(COLUMNS($AS$2:AS36),Dictionary!$A$4:$A$93,0),1,1,2),0)),Dictionary!$AD$3:$AE$3,0)),"")</f>
        <v>G</v>
      </c>
      <c r="AT37" s="61" t="str">
        <f ca="1">IFERROR(INDEX(OFFSET(Dictionary!$AC$3,MATCH(COLUMNS($AS$2:AT$2),Dictionary!$AC$4:$AC$93,0),1,1,2),1,MATCH(INDEX(Dictionary!$B$3:$C$3,1,MATCH(Form_Responses[[#This Row],[2]],OFFSET(Dictionary!$A$3,MATCH(COLUMNS($AS$2:AT36),Dictionary!$A$4:$A$93,0),1,1,2),0)),Dictionary!$AD$3:$AE$3,0)),"")</f>
        <v>N</v>
      </c>
      <c r="AU37" s="61" t="str">
        <f ca="1">IFERROR(INDEX(OFFSET(Dictionary!$AC$3,MATCH(COLUMNS($AS$2:AU36),Dictionary!$AC$4:$AC$93,0),1,1,2),1,MATCH(INDEX(Dictionary!$B$3:$C$3,1,MATCH(Form_Responses[[#This Row],[3]],OFFSET(Dictionary!$A$3,MATCH(COLUMNS($AS$2:AU36),Dictionary!$A$4:$A$93,0),1,1,2),0)),Dictionary!$AD$3:$AE$3,0)),"")</f>
        <v>A</v>
      </c>
      <c r="AV37" s="61" t="str">
        <f ca="1">IFERROR(INDEX(OFFSET(Dictionary!$AC$3,MATCH(COLUMNS($AS$2:AV36),Dictionary!$AC$4:$AC$93,0),1,1,2),1,MATCH(INDEX(Dictionary!$B$3:$C$3,1,MATCH(Form_Responses[[#This Row],[4]],OFFSET(Dictionary!$A$3,MATCH(COLUMNS($AS$2:AV36),Dictionary!$A$4:$A$93,0),1,1,2),0)),Dictionary!$AD$3:$AE$3,0)),"")</f>
        <v>P</v>
      </c>
      <c r="AW37" s="61" t="str">
        <f ca="1">IFERROR(INDEX(OFFSET(Dictionary!$AC$3,MATCH(COLUMNS($AS$2:AW36),Dictionary!$AC$4:$AC$93,0),1,1,2),1,MATCH(INDEX(Dictionary!$B$3:$C$3,1,MATCH(Form_Responses[[#This Row],[5]],OFFSET(Dictionary!$A$3,MATCH(COLUMNS($AS$2:AW36),Dictionary!$A$4:$A$93,0),1,1,2),0)),Dictionary!$AD$3:$AE$3,0)),"")</f>
        <v>B</v>
      </c>
      <c r="AX37" s="61" t="str">
        <f ca="1">IFERROR(INDEX(OFFSET(Dictionary!$AC$3,MATCH(COLUMNS($AS$2:AX36),Dictionary!$AC$4:$AC$93,0),1,1,2),1,MATCH(INDEX(Dictionary!$B$3:$C$3,1,MATCH(Form_Responses[[#This Row],[6]],OFFSET(Dictionary!$A$3,MATCH(COLUMNS($AS$2:AX36),Dictionary!$A$4:$A$93,0),1,1,2),0)),Dictionary!$AD$3:$AE$3,0)),"")</f>
        <v>B</v>
      </c>
      <c r="AY37" s="61" t="str">
        <f ca="1">IFERROR(INDEX(OFFSET(Dictionary!$AC$3,MATCH(COLUMNS($AS$2:AY36),Dictionary!$AC$4:$AC$93,0),1,1,2),1,MATCH(INDEX(Dictionary!$B$3:$C$3,1,MATCH(Form_Responses[[#This Row],[7]],OFFSET(Dictionary!$A$3,MATCH(COLUMNS($AS$2:AY36),Dictionary!$A$4:$A$93,0),1,1,2),0)),Dictionary!$AD$3:$AE$3,0)),"")</f>
        <v>O</v>
      </c>
      <c r="AZ37" s="61" t="str">
        <f ca="1">IFERROR(INDEX(OFFSET(Dictionary!$AC$3,MATCH(COLUMNS($AS$2:AZ$2),Dictionary!$AC$4:$AC$93,0),1,1,2),1,MATCH(INDEX(Dictionary!$B$3:$C$3,1,MATCH(Form_Responses[[#This Row],[8]],OFFSET(Dictionary!$A$3,MATCH(COLUMNS($AS$2:AZ36),Dictionary!$A$4:$A$93,0),1,1,2),0)),Dictionary!$AD$3:$AE$3,0)),"")</f>
        <v>Z</v>
      </c>
      <c r="BA37" s="61" t="str">
        <f ca="1">IFERROR(INDEX(OFFSET(Dictionary!$AC$3,MATCH(COLUMNS($AS$2:BA36),Dictionary!$AC$4:$AC$93,0),1,1,2),1,MATCH(INDEX(Dictionary!$B$3:$C$3,1,MATCH(Form_Responses[[#This Row],[9]],OFFSET(Dictionary!$A$3,MATCH(COLUMNS($AS$2:BA36),Dictionary!$A$4:$A$93,0),1,1,2),0)),Dictionary!$AD$3:$AE$3,0)),"")</f>
        <v>K</v>
      </c>
      <c r="BB37" s="61" t="str">
        <f ca="1">IFERROR(INDEX(OFFSET(Dictionary!$AC$3,MATCH(COLUMNS($AS$2:BB36),Dictionary!$AC$4:$AC$93,0),1,1,2),1,MATCH(INDEX(Dictionary!$B$3:$C$3,1,MATCH(Form_Responses[[#This Row],[10]],OFFSET(Dictionary!$A$3,MATCH(COLUMNS($AS$2:BB36),Dictionary!$A$4:$A$93,0),1,1,2),0)),Dictionary!$AD$3:$AE$3,0)),"")</f>
        <v>W</v>
      </c>
      <c r="BC37" s="61" t="str">
        <f ca="1">IFERROR(INDEX(OFFSET(Dictionary!$AC$3,MATCH(COLUMNS($AS$2:BC36),Dictionary!$AC$4:$AC$93,0),1,1,2),1,MATCH(INDEX(Dictionary!$B$3:$C$3,1,MATCH(Form_Responses[[#This Row],[11]],OFFSET(Dictionary!$A$3,MATCH(COLUMNS($AS$2:BC36),Dictionary!$A$4:$A$93,0),1,1,2),0)),Dictionary!$AD$3:$AE$3,0)),"")</f>
        <v>C</v>
      </c>
      <c r="BD37" s="61" t="str">
        <f ca="1">IFERROR(INDEX(OFFSET(Dictionary!$AC$3,MATCH(COLUMNS($AS$2:BD36),Dictionary!$AC$4:$AC$93,0),1,1,2),1,MATCH(INDEX(Dictionary!$B$3:$C$3,1,MATCH(Form_Responses[[#This Row],[12]],OFFSET(Dictionary!$A$3,MATCH(COLUMNS($AS$2:BD36),Dictionary!$A$4:$A$93,0),1,1,2),0)),Dictionary!$AD$3:$AE$3,0)),"")</f>
        <v>E</v>
      </c>
      <c r="BE37" s="61" t="str">
        <f ca="1">IFERROR(INDEX(OFFSET(Dictionary!$AC$3,MATCH(COLUMNS($AS$2:BE36),Dictionary!$AC$4:$AC$93,0),1,1,2),1,MATCH(INDEX(Dictionary!$B$3:$C$3,1,MATCH(Form_Responses[[#This Row],[13]],OFFSET(Dictionary!$A$3,MATCH(COLUMNS($AS$2:BE36),Dictionary!$A$4:$A$93,0),1,1,2),0)),Dictionary!$AD$3:$AE$3,0)),"")</f>
        <v>N</v>
      </c>
      <c r="BF37" s="61" t="str">
        <f ca="1">IFERROR(INDEX(OFFSET(Dictionary!$AC$3,MATCH(COLUMNS($AS$2:BF36),Dictionary!$AC$4:$AC$93,0),1,1,2),1,MATCH(INDEX(Dictionary!$B$3:$C$3,1,MATCH(Form_Responses[[#This Row],[14]],OFFSET(Dictionary!$A$3,MATCH(COLUMNS($AS$2:BF36),Dictionary!$A$4:$A$93,0),1,1,2),0)),Dictionary!$AD$3:$AE$3,0)),"")</f>
        <v>A</v>
      </c>
      <c r="BG37" s="61" t="str">
        <f ca="1">IFERROR(INDEX(OFFSET(Dictionary!$AC$3,MATCH(COLUMNS($AS$2:BG36),Dictionary!$AC$4:$AC$93,0),1,1,2),1,MATCH(INDEX(Dictionary!$B$3:$C$3,1,MATCH(Form_Responses[[#This Row],[15]],OFFSET(Dictionary!$A$3,MATCH(COLUMNS($AS$2:BG36),Dictionary!$A$4:$A$93,0),1,1,2),0)),Dictionary!$AD$3:$AE$3,0)),"")</f>
        <v>B</v>
      </c>
      <c r="BH37" s="61" t="str">
        <f ca="1">IFERROR(INDEX(OFFSET(Dictionary!$AC$3,MATCH(COLUMNS($AS$2:BH36),Dictionary!$AC$4:$AC$93,0),1,1,2),1,MATCH(INDEX(Dictionary!$B$3:$C$3,1,MATCH(Form_Responses[[#This Row],[16]],OFFSET(Dictionary!$A$3,MATCH(COLUMNS($AS$2:BH36),Dictionary!$A$4:$A$93,0),1,1,2),0)),Dictionary!$AD$3:$AE$3,0)),"")</f>
        <v>O</v>
      </c>
      <c r="BI37" s="61" t="str">
        <f ca="1">IFERROR(INDEX(OFFSET(Dictionary!$AC$3,MATCH(COLUMNS($AS$2:BI36),Dictionary!$AC$4:$AC$93,0),1,1,2),1,MATCH(INDEX(Dictionary!$B$3:$C$3,1,MATCH(Form_Responses[[#This Row],[17]],OFFSET(Dictionary!$A$3,MATCH(COLUMNS($AS$2:BI36),Dictionary!$A$4:$A$93,0),1,1,2),0)),Dictionary!$AD$3:$AE$3,0)),"")</f>
        <v>B</v>
      </c>
      <c r="BJ37" s="61" t="str">
        <f ca="1">IFERROR(INDEX(OFFSET(Dictionary!$AC$3,MATCH(COLUMNS($AS$2:BJ36),Dictionary!$AC$4:$AC$93,0),1,1,2),1,MATCH(INDEX(Dictionary!$B$3:$C$3,1,MATCH(Form_Responses[[#This Row],[18]],OFFSET(Dictionary!$A$3,MATCH(COLUMNS($AS$2:BJ36),Dictionary!$A$4:$A$93,0),1,1,2),0)),Dictionary!$AD$3:$AE$3,0)),"")</f>
        <v>O</v>
      </c>
      <c r="BK37" s="61" t="str">
        <f ca="1">IFERROR(INDEX(OFFSET(Dictionary!$AC$3,MATCH(COLUMNS($AS$2:BK36),Dictionary!$AC$4:$AC$93,0),1,1,2),1,MATCH(INDEX(Dictionary!$B$3:$C$3,1,MATCH(Form_Responses[[#This Row],[19]],OFFSET(Dictionary!$A$3,MATCH(COLUMNS($AS$2:BK36),Dictionary!$A$4:$A$93,0),1,1,2),0)),Dictionary!$AD$3:$AE$3,0)),"")</f>
        <v>F</v>
      </c>
      <c r="BL37" s="61" t="str">
        <f ca="1">IFERROR(INDEX(OFFSET(Dictionary!$AC$3,MATCH(COLUMNS($AS$2:BL36),Dictionary!$AC$4:$AC$93,0),1,1,2),1,MATCH(INDEX(Dictionary!$B$3:$C$3,1,MATCH(Form_Responses[[#This Row],[20]],OFFSET(Dictionary!$A$3,MATCH(COLUMNS($AS$2:BL36),Dictionary!$A$4:$A$93,0),1,1,2),0)),Dictionary!$AD$3:$AE$3,0)),"")</f>
        <v>W</v>
      </c>
      <c r="BM37" s="61" t="str">
        <f ca="1">IFERROR(INDEX(OFFSET(Dictionary!$AC$3,MATCH(COLUMNS($AS$2:BM36),Dictionary!$AC$4:$AC$93,0),1,1,2),1,MATCH(INDEX(Dictionary!$B$3:$C$3,1,MATCH(Form_Responses[[#This Row],[21]],OFFSET(Dictionary!$A$3,MATCH(COLUMNS($AS$2:BM36),Dictionary!$A$4:$A$93,0),1,1,2),0)),Dictionary!$AD$3:$AE$3,0)),"")</f>
        <v>D</v>
      </c>
      <c r="BN37" s="61" t="str">
        <f ca="1">IFERROR(INDEX(OFFSET(Dictionary!$AC$3,MATCH(COLUMNS($AS$2:BN36),Dictionary!$AC$4:$AC$93,0),1,1,2),1,MATCH(INDEX(Dictionary!$B$3:$C$3,1,MATCH(Form_Responses[[#This Row],[22]],OFFSET(Dictionary!$A$3,MATCH(COLUMNS($AS$2:BN36),Dictionary!$A$4:$A$93,0),1,1,2),0)),Dictionary!$AD$3:$AE$3,0)),"")</f>
        <v>C</v>
      </c>
      <c r="BO37" s="61" t="str">
        <f ca="1">IFERROR(INDEX(OFFSET(Dictionary!$AC$3,MATCH(COLUMNS($AS$2:BO36),Dictionary!$AC$4:$AC$93,0),1,1,2),1,MATCH(INDEX(Dictionary!$B$3:$C$3,1,MATCH(Form_Responses[[#This Row],[23]],OFFSET(Dictionary!$A$3,MATCH(COLUMNS($AS$2:BO36),Dictionary!$A$4:$A$93,0),1,1,2),0)),Dictionary!$AD$3:$AE$3,0)),"")</f>
        <v>E</v>
      </c>
      <c r="BP37" s="61" t="str">
        <f ca="1">IFERROR(INDEX(OFFSET(Dictionary!$AC$3,MATCH(COLUMNS($AS$2:BP36),Dictionary!$AC$4:$AC$93,0),1,1,2),1,MATCH(INDEX(Dictionary!$B$3:$C$3,1,MATCH(Form_Responses[[#This Row],[24]],OFFSET(Dictionary!$A$3,MATCH(COLUMNS($AS$2:BP36),Dictionary!$A$4:$A$93,0),1,1,2),0)),Dictionary!$AD$3:$AE$3,0)),"")</f>
        <v>N</v>
      </c>
      <c r="BQ37" s="61" t="str">
        <f ca="1">IFERROR(INDEX(OFFSET(Dictionary!$AC$3,MATCH(COLUMNS($AS$2:BQ36),Dictionary!$AC$4:$AC$93,0),1,1,2),1,MATCH(INDEX(Dictionary!$B$3:$C$3,1,MATCH(Form_Responses[[#This Row],[25]],OFFSET(Dictionary!$A$3,MATCH(COLUMNS($AS$2:BQ36),Dictionary!$A$4:$A$93,0),1,1,2),0)),Dictionary!$AD$3:$AE$3,0)),"")</f>
        <v>B</v>
      </c>
      <c r="BR37" s="61" t="str">
        <f ca="1">IFERROR(INDEX(OFFSET(Dictionary!$AC$3,MATCH(COLUMNS($AS$2:BR36),Dictionary!$AC$4:$AC$93,0),1,1,2),1,MATCH(INDEX(Dictionary!$B$3:$C$3,1,MATCH(Form_Responses[[#This Row],[26]],OFFSET(Dictionary!$A$3,MATCH(COLUMNS($AS$2:BR36),Dictionary!$A$4:$A$93,0),1,1,2),0)),Dictionary!$AD$3:$AE$3,0)),"")</f>
        <v>O</v>
      </c>
      <c r="BS37" s="61" t="str">
        <f ca="1">IFERROR(INDEX(OFFSET(Dictionary!$AC$3,MATCH(COLUMNS($AS$2:BS36),Dictionary!$AC$4:$AC$93,0),1,1,2),1,MATCH(INDEX(Dictionary!$B$3:$C$3,1,MATCH(Form_Responses[[#This Row],[27]],OFFSET(Dictionary!$A$3,MATCH(COLUMNS($AS$2:BS36),Dictionary!$A$4:$A$93,0),1,1,2),0)),Dictionary!$AD$3:$AE$3,0)),"")</f>
        <v>Z</v>
      </c>
      <c r="BT37" s="61" t="str">
        <f ca="1">IFERROR(INDEX(OFFSET(Dictionary!$AC$3,MATCH(COLUMNS($AS$2:BT36),Dictionary!$AC$4:$AC$93,0),1,1,2),1,MATCH(INDEX(Dictionary!$B$3:$C$3,1,MATCH(Form_Responses[[#This Row],[28]],OFFSET(Dictionary!$A$3,MATCH(COLUMNS($AS$2:BT36),Dictionary!$A$4:$A$93,0),1,1,2),0)),Dictionary!$AD$3:$AE$3,0)),"")</f>
        <v>K</v>
      </c>
      <c r="BU37" s="61" t="str">
        <f ca="1">IFERROR(INDEX(OFFSET(Dictionary!$AC$3,MATCH(COLUMNS($AS$2:BU36),Dictionary!$AC$4:$AC$93,0),1,1,2),1,MATCH(INDEX(Dictionary!$B$3:$C$3,1,MATCH(Form_Responses[[#This Row],[29]],OFFSET(Dictionary!$A$3,MATCH(COLUMNS($AS$2:BU36),Dictionary!$A$4:$A$93,0),1,1,2),0)),Dictionary!$AD$3:$AE$3,0)),"")</f>
        <v>O</v>
      </c>
      <c r="BV37" s="61" t="str">
        <f ca="1">IFERROR(INDEX(OFFSET(Dictionary!$AC$3,MATCH(COLUMNS($AS$2:BV36),Dictionary!$AC$4:$AC$93,0),1,1,2),1,MATCH(INDEX(Dictionary!$B$3:$C$3,1,MATCH(Form_Responses[[#This Row],[30]],OFFSET(Dictionary!$A$3,MATCH(COLUMNS($AS$2:BV36),Dictionary!$A$4:$A$93,0),1,1,2),0)),Dictionary!$AD$3:$AE$3,0)),"")</f>
        <v>W</v>
      </c>
      <c r="BW37" s="61" t="str">
        <f ca="1">IFERROR(INDEX(OFFSET(Dictionary!$AC$3,MATCH(COLUMNS($AS$2:BW36),Dictionary!$AC$4:$AC$93,0),1,1,2),1,MATCH(INDEX(Dictionary!$B$3:$C$3,1,MATCH(Form_Responses[[#This Row],[31]],OFFSET(Dictionary!$A$3,MATCH(COLUMNS($AS$2:BW36),Dictionary!$A$4:$A$93,0),1,1,2),0)),Dictionary!$AD$3:$AE$3,0)),"")</f>
        <v>G</v>
      </c>
      <c r="BX37" s="61" t="str">
        <f ca="1">IFERROR(INDEX(OFFSET(Dictionary!$AC$3,MATCH(COLUMNS($AS$2:BX36),Dictionary!$AC$4:$AC$93,0),1,1,2),1,MATCH(INDEX(Dictionary!$B$3:$C$3,1,MATCH(Form_Responses[[#This Row],[32]],OFFSET(Dictionary!$A$3,MATCH(COLUMNS($AS$2:BX36),Dictionary!$A$4:$A$93,0),1,1,2),0)),Dictionary!$AD$3:$AE$3,0)),"")</f>
        <v>D</v>
      </c>
      <c r="BY37" s="61" t="str">
        <f ca="1">IFERROR(INDEX(OFFSET(Dictionary!$AC$3,MATCH(COLUMNS($AS$2:BY36),Dictionary!$AC$4:$AC$93,0),1,1,2),1,MATCH(INDEX(Dictionary!$B$3:$C$3,1,MATCH(Form_Responses[[#This Row],[33]],OFFSET(Dictionary!$A$3,MATCH(COLUMNS($AS$2:BY36),Dictionary!$A$4:$A$93,0),1,1,2),0)),Dictionary!$AD$3:$AE$3,0)),"")</f>
        <v>C</v>
      </c>
      <c r="BZ37" s="61" t="str">
        <f ca="1">IFERROR(INDEX(OFFSET(Dictionary!$AC$3,MATCH(COLUMNS($AS$2:BZ36),Dictionary!$AC$4:$AC$93,0),1,1,2),1,MATCH(INDEX(Dictionary!$B$3:$C$3,1,MATCH(Form_Responses[[#This Row],[34]],OFFSET(Dictionary!$A$3,MATCH(COLUMNS($AS$2:BZ36),Dictionary!$A$4:$A$93,0),1,1,2),0)),Dictionary!$AD$3:$AE$3,0)),"")</f>
        <v>T</v>
      </c>
      <c r="CA37" s="61" t="str">
        <f ca="1">IFERROR(INDEX(OFFSET(Dictionary!$AC$3,MATCH(COLUMNS($AS$2:CA36),Dictionary!$AC$4:$AC$93,0),1,1,2),1,MATCH(INDEX(Dictionary!$B$3:$C$3,1,MATCH(Form_Responses[[#This Row],[35]],OFFSET(Dictionary!$A$3,MATCH(COLUMNS($AS$2:CA36),Dictionary!$A$4:$A$93,0),1,1,2),0)),Dictionary!$AD$3:$AE$3,0)),"")</f>
        <v>B</v>
      </c>
      <c r="CB37" s="61" t="str">
        <f ca="1">IFERROR(INDEX(OFFSET(Dictionary!$AC$3,MATCH(COLUMNS($AS$2:CB36),Dictionary!$AC$4:$AC$93,0),1,1,2),1,MATCH(INDEX(Dictionary!$B$3:$C$3,1,MATCH(Form_Responses[[#This Row],[36]],OFFSET(Dictionary!$A$3,MATCH(COLUMNS($AS$2:CB36),Dictionary!$A$4:$A$93,0),1,1,2),0)),Dictionary!$AD$3:$AE$3,0)),"")</f>
        <v>A</v>
      </c>
      <c r="CC37" s="61" t="str">
        <f ca="1">IFERROR(INDEX(OFFSET(Dictionary!$AC$3,MATCH(COLUMNS($AS$2:CC36),Dictionary!$AC$4:$AC$93,0),1,1,2),1,MATCH(INDEX(Dictionary!$B$3:$C$3,1,MATCH(Form_Responses[[#This Row],[37]],OFFSET(Dictionary!$A$3,MATCH(COLUMNS($AS$2:CC36),Dictionary!$A$4:$A$93,0),1,1,2),0)),Dictionary!$AD$3:$AE$3,0)),"")</f>
        <v>P</v>
      </c>
      <c r="CD37" s="61" t="str">
        <f ca="1">IFERROR(INDEX(OFFSET(Dictionary!$AC$3,MATCH(COLUMNS($AS$2:CD36),Dictionary!$AC$4:$AC$93,0),1,1,2),1,MATCH(INDEX(Dictionary!$B$3:$C$3,1,MATCH(Form_Responses[[#This Row],[38]],OFFSET(Dictionary!$A$3,MATCH(COLUMNS($AS$2:CD36),Dictionary!$A$4:$A$93,0),1,1,2),0)),Dictionary!$AD$3:$AE$3,0)),"")</f>
        <v>X</v>
      </c>
      <c r="CE37" s="61" t="str">
        <f ca="1">IFERROR(INDEX(OFFSET(Dictionary!$AC$3,MATCH(COLUMNS($AS$2:CE36),Dictionary!$AC$4:$AC$93,0),1,1,2),1,MATCH(INDEX(Dictionary!$B$3:$C$3,1,MATCH(Form_Responses[[#This Row],[39]],OFFSET(Dictionary!$A$3,MATCH(COLUMNS($AS$2:CE36),Dictionary!$A$4:$A$93,0),1,1,2),0)),Dictionary!$AD$3:$AE$3,0)),"")</f>
        <v>B</v>
      </c>
      <c r="CF37" s="61" t="str">
        <f ca="1">IFERROR(INDEX(OFFSET(Dictionary!$AC$3,MATCH(COLUMNS($AS$2:CF36),Dictionary!$AC$4:$AC$93,0),1,1,2),1,MATCH(INDEX(Dictionary!$B$3:$C$3,1,MATCH(Form_Responses[[#This Row],[40]],OFFSET(Dictionary!$A$3,MATCH(COLUMNS($AS$2:CF36),Dictionary!$A$4:$A$93,0),1,1,2),0)),Dictionary!$AD$3:$AE$3,0)),"")</f>
        <v>W</v>
      </c>
      <c r="CG37" s="61" t="str">
        <f ca="1">IFERROR(INDEX(OFFSET(Dictionary!$AC$3,MATCH(COLUMNS($AS$2:CG36),Dictionary!$AC$4:$AC$93,0),1,1,2),1,MATCH(INDEX(Dictionary!$B$3:$C$3,1,MATCH(Form_Responses[[#This Row],[41]],OFFSET(Dictionary!$A$3,MATCH(COLUMNS($AS$2:CG36),Dictionary!$A$4:$A$93,0),1,1,2),0)),Dictionary!$AD$3:$AE$3,0)),"")</f>
        <v>G</v>
      </c>
      <c r="CH37" s="61" t="str">
        <f ca="1">IFERROR(INDEX(OFFSET(Dictionary!$AC$3,MATCH(COLUMNS($AS$2:CH36),Dictionary!$AC$4:$AC$93,0),1,1,2),1,MATCH(INDEX(Dictionary!$B$3:$C$3,1,MATCH(Form_Responses[[#This Row],[42]],OFFSET(Dictionary!$A$3,MATCH(COLUMNS($AS$2:CH36),Dictionary!$A$4:$A$93,0),1,1,2),0)),Dictionary!$AD$3:$AE$3,0)),"")</f>
        <v>R</v>
      </c>
      <c r="CI37" s="61" t="str">
        <f ca="1">IFERROR(INDEX(OFFSET(Dictionary!$AC$3,MATCH(COLUMNS($AS$2:CI36),Dictionary!$AC$4:$AC$93,0),1,1,2),1,MATCH(INDEX(Dictionary!$B$3:$C$3,1,MATCH(Form_Responses[[#This Row],[43]],OFFSET(Dictionary!$A$3,MATCH(COLUMNS($AS$2:CI36),Dictionary!$A$4:$A$93,0),1,1,2),0)),Dictionary!$AD$3:$AE$3,0)),"")</f>
        <v>D</v>
      </c>
      <c r="CJ37" s="61" t="str">
        <f ca="1">IFERROR(INDEX(OFFSET(Dictionary!$AC$3,MATCH(COLUMNS($AS$2:CJ36),Dictionary!$AC$4:$AC$93,0),1,1,2),1,MATCH(INDEX(Dictionary!$B$3:$C$3,1,MATCH(Form_Responses[[#This Row],[44]],OFFSET(Dictionary!$A$3,MATCH(COLUMNS($AS$2:CJ36),Dictionary!$A$4:$A$93,0),1,1,2),0)),Dictionary!$AD$3:$AE$3,0)),"")</f>
        <v>C</v>
      </c>
      <c r="CK37" s="61" t="str">
        <f ca="1">IFERROR(INDEX(OFFSET(Dictionary!$AC$3,MATCH(COLUMNS($AS$2:CK36),Dictionary!$AC$4:$AC$93,0),1,1,2),1,MATCH(INDEX(Dictionary!$B$3:$C$3,1,MATCH(Form_Responses[[#This Row],[45]],OFFSET(Dictionary!$A$3,MATCH(COLUMNS($AS$2:CK36),Dictionary!$A$4:$A$93,0),1,1,2),0)),Dictionary!$AD$3:$AE$3,0)),"")</f>
        <v>V</v>
      </c>
      <c r="CL37" s="61" t="str">
        <f ca="1">IFERROR(INDEX(OFFSET(Dictionary!$AC$3,MATCH(COLUMNS($AS$2:CL36),Dictionary!$AC$4:$AC$93,0),1,1,2),1,MATCH(INDEX(Dictionary!$B$3:$C$3,1,MATCH(Form_Responses[[#This Row],[46]],OFFSET(Dictionary!$A$3,MATCH(COLUMNS($AS$2:CL36),Dictionary!$A$4:$A$93,0),1,1,2),0)),Dictionary!$AD$3:$AE$3,0)),"")</f>
        <v>N</v>
      </c>
      <c r="CM37" s="61" t="str">
        <f ca="1">IFERROR(INDEX(OFFSET(Dictionary!$AC$3,MATCH(COLUMNS($AS$2:CM36),Dictionary!$AC$4:$AC$93,0),1,1,2),1,MATCH(INDEX(Dictionary!$B$3:$C$3,1,MATCH(Form_Responses[[#This Row],[47]],OFFSET(Dictionary!$A$3,MATCH(COLUMNS($AS$2:CM36),Dictionary!$A$4:$A$93,0),1,1,2),0)),Dictionary!$AD$3:$AE$3,0)),"")</f>
        <v>Z</v>
      </c>
      <c r="CN37" s="61" t="str">
        <f ca="1">IFERROR(INDEX(OFFSET(Dictionary!$AC$3,MATCH(COLUMNS($AS$2:CN36),Dictionary!$AC$4:$AC$93,0),1,1,2),1,MATCH(INDEX(Dictionary!$B$3:$C$3,1,MATCH(Form_Responses[[#This Row],[48]],OFFSET(Dictionary!$A$3,MATCH(COLUMNS($AS$2:CN36),Dictionary!$A$4:$A$93,0),1,1,2),0)),Dictionary!$AD$3:$AE$3,0)),"")</f>
        <v>P</v>
      </c>
      <c r="CO37" s="61" t="str">
        <f ca="1">IFERROR(INDEX(OFFSET(Dictionary!$AC$3,MATCH(COLUMNS($AS$2:CO36),Dictionary!$AC$4:$AC$93,0),1,1,2),1,MATCH(INDEX(Dictionary!$B$3:$C$3,1,MATCH(Form_Responses[[#This Row],[49]],OFFSET(Dictionary!$A$3,MATCH(COLUMNS($AS$2:CO36),Dictionary!$A$4:$A$93,0),1,1,2),0)),Dictionary!$AD$3:$AE$3,0)),"")</f>
        <v>F</v>
      </c>
      <c r="CP37" s="61" t="str">
        <f ca="1">IFERROR(INDEX(OFFSET(Dictionary!$AC$3,MATCH(COLUMNS($AS$2:CP36),Dictionary!$AC$4:$AC$93,0),1,1,2),1,MATCH(INDEX(Dictionary!$B$3:$C$3,1,MATCH(Form_Responses[[#This Row],[50]],OFFSET(Dictionary!$A$3,MATCH(COLUMNS($AS$2:CP36),Dictionary!$A$4:$A$93,0),1,1,2),0)),Dictionary!$AD$3:$AE$3,0)),"")</f>
        <v>W</v>
      </c>
      <c r="CQ37" s="61" t="str">
        <f ca="1">IFERROR(INDEX(OFFSET(Dictionary!$AC$3,MATCH(COLUMNS($AS$2:CQ36),Dictionary!$AC$4:$AC$93,0),1,1,2),1,MATCH(INDEX(Dictionary!$B$3:$C$3,1,MATCH(Form_Responses[[#This Row],[51]],OFFSET(Dictionary!$A$3,MATCH(COLUMNS($AS$2:CQ36),Dictionary!$A$4:$A$93,0),1,1,2),0)),Dictionary!$AD$3:$AE$3,0)),"")</f>
        <v>G</v>
      </c>
      <c r="CR37" s="61" t="str">
        <f ca="1">IFERROR(INDEX(OFFSET(Dictionary!$AC$3,MATCH(COLUMNS($AS$2:CR36),Dictionary!$AC$4:$AC$93,0),1,1,2),1,MATCH(INDEX(Dictionary!$B$3:$C$3,1,MATCH(Form_Responses[[#This Row],[52]],OFFSET(Dictionary!$A$3,MATCH(COLUMNS($AS$2:CR36),Dictionary!$A$4:$A$93,0),1,1,2),0)),Dictionary!$AD$3:$AE$3,0)),"")</f>
        <v>S</v>
      </c>
      <c r="CS37" s="61" t="str">
        <f ca="1">IFERROR(INDEX(OFFSET(Dictionary!$AC$3,MATCH(COLUMNS($AS$2:CS36),Dictionary!$AC$4:$AC$93,0),1,1,2),1,MATCH(INDEX(Dictionary!$B$3:$C$3,1,MATCH(Form_Responses[[#This Row],[53]],OFFSET(Dictionary!$A$3,MATCH(COLUMNS($AS$2:CS36),Dictionary!$A$4:$A$93,0),1,1,2),0)),Dictionary!$AD$3:$AE$3,0)),"")</f>
        <v>R</v>
      </c>
      <c r="CT37" s="61" t="str">
        <f ca="1">IFERROR(INDEX(OFFSET(Dictionary!$AC$3,MATCH(COLUMNS($AS$2:CT36),Dictionary!$AC$4:$AC$93,0),1,1,2),1,MATCH(INDEX(Dictionary!$B$3:$C$3,1,MATCH(Form_Responses[[#This Row],[54]],OFFSET(Dictionary!$A$3,MATCH(COLUMNS($AS$2:CT36),Dictionary!$A$4:$A$93,0),1,1,2),0)),Dictionary!$AD$3:$AE$3,0)),"")</f>
        <v>D</v>
      </c>
      <c r="CU37" s="61" t="str">
        <f ca="1">IFERROR(INDEX(OFFSET(Dictionary!$AC$3,MATCH(COLUMNS($AS$2:CU36),Dictionary!$AC$4:$AC$93,0),1,1,2),1,MATCH(INDEX(Dictionary!$B$3:$C$3,1,MATCH(Form_Responses[[#This Row],[55]],OFFSET(Dictionary!$A$3,MATCH(COLUMNS($AS$2:CU36),Dictionary!$A$4:$A$93,0),1,1,2),0)),Dictionary!$AD$3:$AE$3,0)),"")</f>
        <v>C</v>
      </c>
      <c r="CV37" s="61" t="str">
        <f ca="1">IFERROR(INDEX(OFFSET(Dictionary!$AC$3,MATCH(COLUMNS($AS$2:CV36),Dictionary!$AC$4:$AC$93,0),1,1,2),1,MATCH(INDEX(Dictionary!$B$3:$C$3,1,MATCH(Form_Responses[[#This Row],[56]],OFFSET(Dictionary!$A$3,MATCH(COLUMNS($AS$2:CV36),Dictionary!$A$4:$A$93,0),1,1,2),0)),Dictionary!$AD$3:$AE$3,0)),"")</f>
        <v>E</v>
      </c>
      <c r="CW37" s="61" t="str">
        <f ca="1">IFERROR(INDEX(OFFSET(Dictionary!$AC$3,MATCH(COLUMNS($AS$2:CW36),Dictionary!$AC$4:$AC$93,0),1,1,2),1,MATCH(INDEX(Dictionary!$B$3:$C$3,1,MATCH(Form_Responses[[#This Row],[57]],OFFSET(Dictionary!$A$3,MATCH(COLUMNS($AS$2:CW36),Dictionary!$A$4:$A$93,0),1,1,2),0)),Dictionary!$AD$3:$AE$3,0)),"")</f>
        <v>Z</v>
      </c>
      <c r="CX37" s="61" t="str">
        <f ca="1">IFERROR(INDEX(OFFSET(Dictionary!$AC$3,MATCH(COLUMNS($AS$2:CX36),Dictionary!$AC$4:$AC$93,0),1,1,2),1,MATCH(INDEX(Dictionary!$B$3:$C$3,1,MATCH(Form_Responses[[#This Row],[58]],OFFSET(Dictionary!$A$3,MATCH(COLUMNS($AS$2:CX36),Dictionary!$A$4:$A$93,0),1,1,2),0)),Dictionary!$AD$3:$AE$3,0)),"")</f>
        <v>K</v>
      </c>
      <c r="CY37" s="61" t="str">
        <f ca="1">IFERROR(INDEX(OFFSET(Dictionary!$AC$3,MATCH(COLUMNS($AS$2:CY36),Dictionary!$AC$4:$AC$93,0),1,1,2),1,MATCH(INDEX(Dictionary!$B$3:$C$3,1,MATCH(Form_Responses[[#This Row],[59]],OFFSET(Dictionary!$A$3,MATCH(COLUMNS($AS$2:CY36),Dictionary!$A$4:$A$93,0),1,1,2),0)),Dictionary!$AD$3:$AE$3,0)),"")</f>
        <v>F</v>
      </c>
      <c r="CZ37" s="61" t="str">
        <f ca="1">IFERROR(INDEX(OFFSET(Dictionary!$AC$3,MATCH(COLUMNS($AS$2:CZ36),Dictionary!$AC$4:$AC$93,0),1,1,2),1,MATCH(INDEX(Dictionary!$B$3:$C$3,1,MATCH(Form_Responses[[#This Row],[60]],OFFSET(Dictionary!$A$3,MATCH(COLUMNS($AS$2:CZ36),Dictionary!$A$4:$A$93,0),1,1,2),0)),Dictionary!$AD$3:$AE$3,0)),"")</f>
        <v>W</v>
      </c>
      <c r="DA37" s="61" t="str">
        <f ca="1">IFERROR(INDEX(OFFSET(Dictionary!$AC$3,MATCH(COLUMNS($AS$2:DA36),Dictionary!$AC$4:$AC$93,0),1,1,2),1,MATCH(INDEX(Dictionary!$B$3:$C$3,1,MATCH(Form_Responses[[#This Row],[61]],OFFSET(Dictionary!$A$3,MATCH(COLUMNS($AS$2:DA36),Dictionary!$A$4:$A$93,0),1,1,2),0)),Dictionary!$AD$3:$AE$3,0)),"")</f>
        <v>G</v>
      </c>
      <c r="DB37" s="61" t="str">
        <f ca="1">IFERROR(INDEX(OFFSET(Dictionary!$AC$3,MATCH(COLUMNS($AS$2:DB36),Dictionary!$AC$4:$AC$93,0),1,1,2),1,MATCH(INDEX(Dictionary!$B$3:$C$3,1,MATCH(Form_Responses[[#This Row],[62]],OFFSET(Dictionary!$A$3,MATCH(COLUMNS($AS$2:DB36),Dictionary!$A$4:$A$93,0),1,1,2),0)),Dictionary!$AD$3:$AE$3,0)),"")</f>
        <v>V</v>
      </c>
      <c r="DC37" s="61" t="str">
        <f ca="1">IFERROR(INDEX(OFFSET(Dictionary!$AC$3,MATCH(COLUMNS($AS$2:DC36),Dictionary!$AC$4:$AC$93,0),1,1,2),1,MATCH(INDEX(Dictionary!$B$3:$C$3,1,MATCH(Form_Responses[[#This Row],[63]],OFFSET(Dictionary!$A$3,MATCH(COLUMNS($AS$2:DC36),Dictionary!$A$4:$A$93,0),1,1,2),0)),Dictionary!$AD$3:$AE$3,0)),"")</f>
        <v>S</v>
      </c>
      <c r="DD37" s="61" t="str">
        <f ca="1">IFERROR(INDEX(OFFSET(Dictionary!$AC$3,MATCH(COLUMNS($AS$2:DD36),Dictionary!$AC$4:$AC$93,0),1,1,2),1,MATCH(INDEX(Dictionary!$B$3:$C$3,1,MATCH(Form_Responses[[#This Row],[64]],OFFSET(Dictionary!$A$3,MATCH(COLUMNS($AS$2:DD36),Dictionary!$A$4:$A$93,0),1,1,2),0)),Dictionary!$AD$3:$AE$3,0)),"")</f>
        <v>R</v>
      </c>
      <c r="DE37" s="61" t="str">
        <f ca="1">IFERROR(INDEX(OFFSET(Dictionary!$AC$3,MATCH(COLUMNS($AS$2:DE36),Dictionary!$AC$4:$AC$93,0),1,1,2),1,MATCH(INDEX(Dictionary!$B$3:$C$3,1,MATCH(Form_Responses[[#This Row],[65]],OFFSET(Dictionary!$A$3,MATCH(COLUMNS($AS$2:DE36),Dictionary!$A$4:$A$93,0),1,1,2),0)),Dictionary!$AD$3:$AE$3,0)),"")</f>
        <v>V</v>
      </c>
      <c r="DF37" s="61" t="str">
        <f ca="1">IFERROR(INDEX(OFFSET(Dictionary!$AC$3,MATCH(COLUMNS($AS$2:DF36),Dictionary!$AC$4:$AC$93,0),1,1,2),1,MATCH(INDEX(Dictionary!$B$3:$C$3,1,MATCH(Form_Responses[[#This Row],[66]],OFFSET(Dictionary!$A$3,MATCH(COLUMNS($AS$2:DF36),Dictionary!$A$4:$A$93,0),1,1,2),0)),Dictionary!$AD$3:$AE$3,0)),"")</f>
        <v>S</v>
      </c>
      <c r="DG37" s="61" t="str">
        <f ca="1">IFERROR(INDEX(OFFSET(Dictionary!$AC$3,MATCH(COLUMNS($AS$2:DG36),Dictionary!$AC$4:$AC$93,0),1,1,2),1,MATCH(INDEX(Dictionary!$B$3:$C$3,1,MATCH(Form_Responses[[#This Row],[67]],OFFSET(Dictionary!$A$3,MATCH(COLUMNS($AS$2:DG36),Dictionary!$A$4:$A$93,0),1,1,2),0)),Dictionary!$AD$3:$AE$3,0)),"")</f>
        <v>R</v>
      </c>
      <c r="DH37" s="61" t="str">
        <f ca="1">IFERROR(INDEX(OFFSET(Dictionary!$AC$3,MATCH(COLUMNS($AS$2:DH36),Dictionary!$AC$4:$AC$93,0),1,1,2),1,MATCH(INDEX(Dictionary!$B$3:$C$3,1,MATCH(Form_Responses[[#This Row],[68]],OFFSET(Dictionary!$A$3,MATCH(COLUMNS($AS$2:DH36),Dictionary!$A$4:$A$93,0),1,1,2),0)),Dictionary!$AD$3:$AE$3,0)),"")</f>
        <v>N</v>
      </c>
      <c r="DI37" s="61" t="str">
        <f ca="1">IFERROR(INDEX(OFFSET(Dictionary!$AC$3,MATCH(COLUMNS($AS$2:DI36),Dictionary!$AC$4:$AC$93,0),1,1,2),1,MATCH(INDEX(Dictionary!$B$3:$C$3,1,MATCH(Form_Responses[[#This Row],[69]],OFFSET(Dictionary!$A$3,MATCH(COLUMNS($AS$2:DI36),Dictionary!$A$4:$A$93,0),1,1,2),0)),Dictionary!$AD$3:$AE$3,0)),"")</f>
        <v>A</v>
      </c>
      <c r="DJ37" s="61" t="str">
        <f ca="1">IFERROR(INDEX(OFFSET(Dictionary!$AC$3,MATCH(COLUMNS($AS$2:DJ36),Dictionary!$AC$4:$AC$93,0),1,1,2),1,MATCH(INDEX(Dictionary!$B$3:$C$3,1,MATCH(Form_Responses[[#This Row],[70]],OFFSET(Dictionary!$A$3,MATCH(COLUMNS($AS$2:DJ36),Dictionary!$A$4:$A$93,0),1,1,2),0)),Dictionary!$AD$3:$AE$3,0)),"")</f>
        <v>W</v>
      </c>
      <c r="DK37" s="61" t="str">
        <f ca="1">IFERROR(INDEX(OFFSET(Dictionary!$AC$3,MATCH(COLUMNS($AS$2:DK36),Dictionary!$AC$4:$AC$93,0),1,1,2),1,MATCH(INDEX(Dictionary!$B$3:$C$3,1,MATCH(Form_Responses[[#This Row],[71]],OFFSET(Dictionary!$A$3,MATCH(COLUMNS($AS$2:DK36),Dictionary!$A$4:$A$93,0),1,1,2),0)),Dictionary!$AD$3:$AE$3,0)),"")</f>
        <v>G</v>
      </c>
      <c r="DL37" s="61" t="str">
        <f ca="1">IFERROR(INDEX(OFFSET(Dictionary!$AC$3,MATCH(COLUMNS($AS$2:DL36),Dictionary!$AC$4:$AC$93,0),1,1,2),1,MATCH(INDEX(Dictionary!$B$3:$C$3,1,MATCH(Form_Responses[[#This Row],[72]],OFFSET(Dictionary!$A$3,MATCH(COLUMNS($AS$2:DL36),Dictionary!$A$4:$A$93,0),1,1,2),0)),Dictionary!$AD$3:$AE$3,0)),"")</f>
        <v>T</v>
      </c>
      <c r="DM37" s="61" t="str">
        <f ca="1">IFERROR(INDEX(OFFSET(Dictionary!$AC$3,MATCH(COLUMNS($AS$2:DM36),Dictionary!$AC$4:$AC$93,0),1,1,2),1,MATCH(INDEX(Dictionary!$B$3:$C$3,1,MATCH(Form_Responses[[#This Row],[73]],OFFSET(Dictionary!$A$3,MATCH(COLUMNS($AS$2:DM36),Dictionary!$A$4:$A$93,0),1,1,2),0)),Dictionary!$AD$3:$AE$3,0)),"")</f>
        <v>I</v>
      </c>
      <c r="DN37" s="61" t="str">
        <f ca="1">IFERROR(INDEX(OFFSET(Dictionary!$AC$3,MATCH(COLUMNS($AS$2:DN36),Dictionary!$AC$4:$AC$93,0),1,1,2),1,MATCH(INDEX(Dictionary!$B$3:$C$3,1,MATCH(Form_Responses[[#This Row],[74]],OFFSET(Dictionary!$A$3,MATCH(COLUMNS($AS$2:DN36),Dictionary!$A$4:$A$93,0),1,1,2),0)),Dictionary!$AD$3:$AE$3,0)),"")</f>
        <v>T</v>
      </c>
      <c r="DO37" s="61" t="str">
        <f ca="1">IFERROR(INDEX(OFFSET(Dictionary!$AC$3,MATCH(COLUMNS($AS$2:DO36),Dictionary!$AC$4:$AC$93,0),1,1,2),1,MATCH(INDEX(Dictionary!$B$3:$C$3,1,MATCH(Form_Responses[[#This Row],[75]],OFFSET(Dictionary!$A$3,MATCH(COLUMNS($AS$2:DO36),Dictionary!$A$4:$A$93,0),1,1,2),0)),Dictionary!$AD$3:$AE$3,0)),"")</f>
        <v>R</v>
      </c>
      <c r="DP37" s="61" t="str">
        <f ca="1">IFERROR(INDEX(OFFSET(Dictionary!$AC$3,MATCH(COLUMNS($AS$2:DP36),Dictionary!$AC$4:$AC$93,0),1,1,2),1,MATCH(INDEX(Dictionary!$B$3:$C$3,1,MATCH(Form_Responses[[#This Row],[76]],OFFSET(Dictionary!$A$3,MATCH(COLUMNS($AS$2:DP36),Dictionary!$A$4:$A$93,0),1,1,2),0)),Dictionary!$AD$3:$AE$3,0)),"")</f>
        <v>D</v>
      </c>
      <c r="DQ37" s="61" t="str">
        <f ca="1">IFERROR(INDEX(OFFSET(Dictionary!$AC$3,MATCH(COLUMNS($AS$2:DQ36),Dictionary!$AC$4:$AC$93,0),1,1,2),1,MATCH(INDEX(Dictionary!$B$3:$C$3,1,MATCH(Form_Responses[[#This Row],[77]],OFFSET(Dictionary!$A$3,MATCH(COLUMNS($AS$2:DQ36),Dictionary!$A$4:$A$93,0),1,1,2),0)),Dictionary!$AD$3:$AE$3,0)),"")</f>
        <v>R</v>
      </c>
      <c r="DR37" s="61" t="str">
        <f ca="1">IFERROR(INDEX(OFFSET(Dictionary!$AC$3,MATCH(COLUMNS($AS$2:DR36),Dictionary!$AC$4:$AC$93,0),1,1,2),1,MATCH(INDEX(Dictionary!$B$3:$C$3,1,MATCH(Form_Responses[[#This Row],[78]],OFFSET(Dictionary!$A$3,MATCH(COLUMNS($AS$2:DR36),Dictionary!$A$4:$A$93,0),1,1,2),0)),Dictionary!$AD$3:$AE$3,0)),"")</f>
        <v>E</v>
      </c>
      <c r="DS37" s="61" t="str">
        <f ca="1">IFERROR(INDEX(OFFSET(Dictionary!$AC$3,MATCH(COLUMNS($AS$2:DS36),Dictionary!$AC$4:$AC$93,0),1,1,2),1,MATCH(INDEX(Dictionary!$B$3:$C$3,1,MATCH(Form_Responses[[#This Row],[79]],OFFSET(Dictionary!$A$3,MATCH(COLUMNS($AS$2:DS36),Dictionary!$A$4:$A$93,0),1,1,2),0)),Dictionary!$AD$3:$AE$3,0)),"")</f>
        <v>N</v>
      </c>
      <c r="DT37" s="61" t="str">
        <f ca="1">IFERROR(INDEX(OFFSET(Dictionary!$AC$3,MATCH(COLUMNS($AS$2:DT36),Dictionary!$AC$4:$AC$93,0),1,1,2),1,MATCH(INDEX(Dictionary!$B$3:$C$3,1,MATCH(Form_Responses[[#This Row],[80]],OFFSET(Dictionary!$A$3,MATCH(COLUMNS($AS$2:DT36),Dictionary!$A$4:$A$93,0),1,1,2),0)),Dictionary!$AD$3:$AE$3,0)),"")</f>
        <v>A</v>
      </c>
      <c r="DU37" s="61" t="str">
        <f ca="1">IFERROR(INDEX(OFFSET(Dictionary!$AC$3,MATCH(COLUMNS($AS$2:DU36),Dictionary!$AC$4:$AC$93,0),1,1,2),1,MATCH(INDEX(Dictionary!$B$3:$C$3,1,MATCH(Form_Responses[[#This Row],[81]],OFFSET(Dictionary!$A$3,MATCH(COLUMNS($AS$2:DU36),Dictionary!$A$4:$A$93,0),1,1,2),0)),Dictionary!$AD$3:$AE$3,0)),"")</f>
        <v>G</v>
      </c>
      <c r="DV37" s="61" t="str">
        <f ca="1">IFERROR(INDEX(OFFSET(Dictionary!$AC$3,MATCH(COLUMNS($AS$2:DV36),Dictionary!$AC$4:$AC$93,0),1,1,2),1,MATCH(INDEX(Dictionary!$B$3:$C$3,1,MATCH(Form_Responses[[#This Row],[82]],OFFSET(Dictionary!$A$3,MATCH(COLUMNS($AS$2:DV36),Dictionary!$A$4:$A$93,0),1,1,2),0)),Dictionary!$AD$3:$AE$3,0)),"")</f>
        <v>L</v>
      </c>
      <c r="DW37" s="61" t="str">
        <f ca="1">IFERROR(INDEX(OFFSET(Dictionary!$AC$3,MATCH(COLUMNS($AS$2:DW36),Dictionary!$AC$4:$AC$93,0),1,1,2),1,MATCH(INDEX(Dictionary!$B$3:$C$3,1,MATCH(Form_Responses[[#This Row],[83]],OFFSET(Dictionary!$A$3,MATCH(COLUMNS($AS$2:DW36),Dictionary!$A$4:$A$93,0),1,1,2),0)),Dictionary!$AD$3:$AE$3,0)),"")</f>
        <v>I</v>
      </c>
      <c r="DX37" s="61" t="str">
        <f ca="1">IFERROR(INDEX(OFFSET(Dictionary!$AC$3,MATCH(COLUMNS($AS$2:DX36),Dictionary!$AC$4:$AC$93,0),1,1,2),1,MATCH(INDEX(Dictionary!$B$3:$C$3,1,MATCH(Form_Responses[[#This Row],[84]],OFFSET(Dictionary!$A$3,MATCH(COLUMNS($AS$2:DX36),Dictionary!$A$4:$A$93,0),1,1,2),0)),Dictionary!$AD$3:$AE$3,0)),"")</f>
        <v>V</v>
      </c>
      <c r="DY37" s="61" t="str">
        <f ca="1">IFERROR(INDEX(OFFSET(Dictionary!$AC$3,MATCH(COLUMNS($AS$2:DY36),Dictionary!$AC$4:$AC$93,0),1,1,2),1,MATCH(INDEX(Dictionary!$B$3:$C$3,1,MATCH(Form_Responses[[#This Row],[85]],OFFSET(Dictionary!$A$3,MATCH(COLUMNS($AS$2:DY36),Dictionary!$A$4:$A$93,0),1,1,2),0)),Dictionary!$AD$3:$AE$3,0)),"")</f>
        <v>S</v>
      </c>
      <c r="DZ37" s="61" t="str">
        <f ca="1">IFERROR(INDEX(OFFSET(Dictionary!$AC$3,MATCH(COLUMNS($AS$2:DZ36),Dictionary!$AC$4:$AC$93,0),1,1,2),1,MATCH(INDEX(Dictionary!$B$3:$C$3,1,MATCH(Form_Responses[[#This Row],[86]],OFFSET(Dictionary!$A$3,MATCH(COLUMNS($AS$2:DZ36),Dictionary!$A$4:$A$93,0),1,1,2),0)),Dictionary!$AD$3:$AE$3,0)),"")</f>
        <v>R</v>
      </c>
      <c r="EA37" s="61" t="str">
        <f ca="1">IFERROR(INDEX(OFFSET(Dictionary!$AC$3,MATCH(COLUMNS($AS$2:EA36),Dictionary!$AC$4:$AC$93,0),1,1,2),1,MATCH(INDEX(Dictionary!$B$3:$C$3,1,MATCH(Form_Responses[[#This Row],[87]],OFFSET(Dictionary!$A$3,MATCH(COLUMNS($AS$2:EA36),Dictionary!$A$4:$A$93,0),1,1,2),0)),Dictionary!$AD$3:$AE$3,0)),"")</f>
        <v>D</v>
      </c>
      <c r="EB37" s="61" t="str">
        <f ca="1">IFERROR(INDEX(OFFSET(Dictionary!$AC$3,MATCH(COLUMNS($AS$2:EB36),Dictionary!$AC$4:$AC$93,0),1,1,2),1,MATCH(INDEX(Dictionary!$B$3:$C$3,1,MATCH(Form_Responses[[#This Row],[88]],OFFSET(Dictionary!$A$3,MATCH(COLUMNS($AS$2:EB36),Dictionary!$A$4:$A$93,0),1,1,2),0)),Dictionary!$AD$3:$AE$3,0)),"")</f>
        <v>C</v>
      </c>
      <c r="EC37" s="61" t="str">
        <f ca="1">IFERROR(INDEX(OFFSET(Dictionary!$AC$3,MATCH(COLUMNS($AS$2:EC36),Dictionary!$AC$4:$AC$93,0),1,1,2),1,MATCH(INDEX(Dictionary!$B$3:$C$3,1,MATCH(Form_Responses[[#This Row],[89]],OFFSET(Dictionary!$A$3,MATCH(COLUMNS($AS$2:EC36),Dictionary!$A$4:$A$93,0),1,1,2),0)),Dictionary!$AD$3:$AE$3,0)),"")</f>
        <v>C</v>
      </c>
      <c r="ED37" s="61" t="str">
        <f ca="1">IFERROR(INDEX(OFFSET(Dictionary!$AC$3,MATCH(COLUMNS($AS$2:ED36),Dictionary!$AC$4:$AC$93,0),1,1,2),1,MATCH(INDEX(Dictionary!$B$3:$C$3,1,MATCH(Form_Responses[[#This Row],[90]],OFFSET(Dictionary!$A$3,MATCH(COLUMNS($AS$2:ED36),Dictionary!$A$4:$A$93,0),1,1,2),0)),Dictionary!$AD$3:$AE$3,0)),"")</f>
        <v>W</v>
      </c>
    </row>
    <row r="38" spans="1:134" ht="240" x14ac:dyDescent="0.25">
      <c r="A38" s="164">
        <v>36</v>
      </c>
      <c r="B38" s="61" t="s">
        <v>952</v>
      </c>
      <c r="C38" s="61" t="s">
        <v>918</v>
      </c>
      <c r="D38" s="59" t="s">
        <v>795</v>
      </c>
      <c r="E38" s="59" cm="1">
        <f t="array" aca="1" ref="E38" ca="1">COUNTIF(OFFSET($AS$2,MATCH(Data_Base_Response[[#This Row],[Nama]:[Nama]],Data_Base_Response[[Nama]:[Nama]],0),0,1,90),Data_Base_Response[[#Headers],[A]])</f>
        <v>4</v>
      </c>
      <c r="F38" s="59" cm="1">
        <f t="array" aca="1" ref="F38" ca="1">COUNTIF(OFFSET($AS$2,MATCH(Data_Base_Response[[#This Row],[Nama]:[Nama]],Data_Base_Response[[Nama]:[Nama]],0),0,1,90),Data_Base_Response[[#Headers],[N]])</f>
        <v>5</v>
      </c>
      <c r="G38" s="59" cm="1">
        <f t="array" aca="1" ref="G38" ca="1">COUNTIF(OFFSET($AS$2,MATCH(Data_Base_Response[[#This Row],[Nama]:[Nama]],Data_Base_Response[[Nama]:[Nama]],0),0,1,90),Data_Base_Response[[#Headers],[G]])</f>
        <v>3</v>
      </c>
      <c r="H38" s="59" cm="1">
        <f t="array" aca="1" ref="H38" ca="1">COUNTIF(OFFSET($AS$2,MATCH(Data_Base_Response[[#This Row],[Nama]:[Nama]],Data_Base_Response[[Nama]:[Nama]],0),0,1,90),Data_Base_Response[[#Headers],[C]])</f>
        <v>8</v>
      </c>
      <c r="I38" s="59" cm="1">
        <f t="array" aca="1" ref="I38" ca="1">COUNTIF(OFFSET($AS$2,MATCH(Data_Base_Response[[#This Row],[Nama]:[Nama]],Data_Base_Response[[Nama]:[Nama]],0),0,1,90),Data_Base_Response[[#Headers],[D]])</f>
        <v>4</v>
      </c>
      <c r="J38" s="59" cm="1">
        <f t="array" aca="1" ref="J38" ca="1">COUNTIF(OFFSET($AS$2,MATCH(Data_Base_Response[[#This Row],[Nama]:[Nama]],Data_Base_Response[[Nama]:[Nama]],0),0,1,90),Data_Base_Response[[#Headers],[R]])</f>
        <v>3</v>
      </c>
      <c r="K38" s="59" cm="1">
        <f t="array" aca="1" ref="K38" ca="1">COUNTIF(OFFSET($AS$2,MATCH(Data_Base_Response[[#This Row],[Nama]:[Nama]],Data_Base_Response[[Nama]:[Nama]],0),0,1,90),Data_Base_Response[[#Headers],[T]])</f>
        <v>4</v>
      </c>
      <c r="L38" s="59" cm="1">
        <f t="array" aca="1" ref="L38" ca="1">COUNTIF(OFFSET($AS$2,MATCH(Data_Base_Response[[#This Row],[Nama]:[Nama]],Data_Base_Response[[Nama]:[Nama]],0),0,1,90),Data_Base_Response[[#Headers],[V]])</f>
        <v>3</v>
      </c>
      <c r="M38" s="59" cm="1">
        <f t="array" aca="1" ref="M38" ca="1">COUNTIF(OFFSET($AS$2,MATCH(Data_Base_Response[[#This Row],[Nama]:[Nama]],Data_Base_Response[[Nama]:[Nama]],0),0,1,90),Data_Base_Response[[#Headers],[W]])</f>
        <v>5</v>
      </c>
      <c r="N38" s="59" cm="1">
        <f t="array" aca="1" ref="N38" ca="1">COUNTIF(OFFSET($AS$2,MATCH(Data_Base_Response[[#This Row],[Nama]:[Nama]],Data_Base_Response[[Nama]:[Nama]],0),0,1,90),Data_Base_Response[[#Headers],[F]])</f>
        <v>1</v>
      </c>
      <c r="O38" s="59" cm="1">
        <f t="array" aca="1" ref="O38" ca="1">COUNTIF(OFFSET($AS$2,MATCH(Data_Base_Response[[#This Row],[Nama]:[Nama]],Data_Base_Response[[Nama]:[Nama]],0),0,1,90),Data_Base_Response[[#Headers],[L]])</f>
        <v>9</v>
      </c>
      <c r="P38" s="59" cm="1">
        <f t="array" aca="1" ref="P38" ca="1">COUNTIF(OFFSET($AS$2,MATCH(Data_Base_Response[[#This Row],[Nama]:[Nama]],Data_Base_Response[[Nama]:[Nama]],0),0,1,90),Data_Base_Response[[#Headers],[P]])</f>
        <v>8</v>
      </c>
      <c r="Q38" s="59" cm="1">
        <f t="array" aca="1" ref="Q38" ca="1">COUNTIF(OFFSET($AS$2,MATCH(Data_Base_Response[[#This Row],[Nama]:[Nama]],Data_Base_Response[[Nama]:[Nama]],0),0,1,90),Data_Base_Response[[#Headers],[I]])</f>
        <v>6</v>
      </c>
      <c r="R38" s="59" cm="1">
        <f t="array" aca="1" ref="R38" ca="1">COUNTIF(OFFSET($AS$2,MATCH(Data_Base_Response[[#This Row],[Nama]:[Nama]],Data_Base_Response[[Nama]:[Nama]],0),0,1,90),Data_Base_Response[[#Headers],[S]])</f>
        <v>4</v>
      </c>
      <c r="S38" s="59" cm="1">
        <f t="array" aca="1" ref="S38" ca="1">COUNTIF(OFFSET($AS$2,MATCH(Data_Base_Response[[#This Row],[Nama]:[Nama]],Data_Base_Response[[Nama]:[Nama]],0),0,1,90),Data_Base_Response[[#Headers],[B]])</f>
        <v>8</v>
      </c>
      <c r="T38" s="59" cm="1">
        <f t="array" aca="1" ref="T38" ca="1">COUNTIF(OFFSET($AS$2,MATCH(Data_Base_Response[[#This Row],[Nama]:[Nama]],Data_Base_Response[[Nama]:[Nama]],0),0,1,90),Data_Base_Response[[#Headers],[O]])</f>
        <v>4</v>
      </c>
      <c r="U38" s="59" cm="1">
        <f t="array" aca="1" ref="U38" ca="1">COUNTIF(OFFSET($AS$2,MATCH(Data_Base_Response[[#This Row],[Nama]:[Nama]],Data_Base_Response[[Nama]:[Nama]],0),0,1,90),Data_Base_Response[[#Headers],[X]])</f>
        <v>2</v>
      </c>
      <c r="V38" s="59" cm="1">
        <f t="array" aca="1" ref="V38" ca="1">COUNTIF(OFFSET($AS$2,MATCH(Data_Base_Response[[#This Row],[Nama]:[Nama]],Data_Base_Response[[Nama]:[Nama]],0),0,1,90),Data_Base_Response[[#Headers],[E]])</f>
        <v>1</v>
      </c>
      <c r="W38" s="59" cm="1">
        <f t="array" aca="1" ref="W38" ca="1">COUNTIF(OFFSET($AS$2,MATCH(Data_Base_Response[[#This Row],[Nama]:[Nama]],Data_Base_Response[[Nama]:[Nama]],0),0,1,90),Data_Base_Response[[#Headers],[K]])</f>
        <v>3</v>
      </c>
      <c r="X38" s="59" cm="1">
        <f t="array" aca="1" ref="X38" ca="1">COUNTIF(OFFSET($AS$2,MATCH(Data_Base_Response[[#This Row],[Nama]:[Nama]],Data_Base_Response[[Nama]:[Nama]],0),0,1,90),Data_Base_Response[[#Headers],[Z]])</f>
        <v>5</v>
      </c>
      <c r="Y38"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8"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38"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3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38" s="60" t="str">
        <f ca="1">INDEX(OFFSET(Dictionary!$AJ$3,MATCH(I$2,Dictionary!$AG$4:$AG$84,0),0,COUNTIF(Dictionary!$AG$4:$AG$84,I$2),1),MATCH(Data_Base_Response[[#This Row],[D]],OFFSET(Dictionary!$AH$3,MATCH(I$2,Dictionary!$AG$4:$AG$84,0),0,COUNTIF(Dictionary!$AG$4:$AG$84,I$2),1),1))</f>
        <v xml:space="preserve">Tertarik untuk menangani sendiri detail   </v>
      </c>
      <c r="AD38"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38"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3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8" s="60" t="str">
        <f ca="1">INDEX(OFFSET(Dictionary!$AJ$3,MATCH(M$2,Dictionary!$AG$4:$AG$84,0),0,COUNTIF(Dictionary!$AG$4:$AG$84,M$2),1),MATCH(Data_Base_Response[[#This Row],[W]],OFFSET(Dictionary!$AH$3,MATCH(M$2,Dictionary!$AG$4:$AG$84,0),0,COUNTIF(Dictionary!$AG$4:$AG$84,M$2),1),1))</f>
        <v xml:space="preserve">Perlu pengarahan awal dan tolok ukur keberhasilan   </v>
      </c>
      <c r="AH38"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38"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38"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38"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38"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3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8"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8"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3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38" s="60" t="str">
        <f ca="1">INDEX(OFFSET(Dictionary!$AJ$3,MATCH(X$2,Dictionary!$AG$4:$AG$84,0),0,COUNTIF(Dictionary!$AG$4:$AG$84,X$2),1),MATCH(Data_Base_Response[[#This Row],[Z]],OFFSET(Dictionary!$AH$3,MATCH(X$2,Dictionary!$AG$4:$AG$84,0),0,COUNTIF(Dictionary!$AG$4:$AG$84,X$2),1),1))</f>
        <v xml:space="preserve">Mudah beradaptasi, cukup menyukai perubahan    </v>
      </c>
      <c r="AS38" s="61" t="str">
        <f ca="1">IFERROR(INDEX(OFFSET(Dictionary!$AC$3,MATCH(COLUMNS($AS$2:AS37),Dictionary!$AC$4:$AC$93,0),1,1,2),1,MATCH(INDEX(Dictionary!$B$3:$C$3,1,MATCH(Form_Responses[[#This Row],[1]],OFFSET(Dictionary!$A$3,MATCH(COLUMNS($AS$2:AS37),Dictionary!$A$4:$A$93,0),1,1,2),0)),Dictionary!$AD$3:$AE$3,0)),"")</f>
        <v>G</v>
      </c>
      <c r="AT38" s="61" t="str">
        <f ca="1">IFERROR(INDEX(OFFSET(Dictionary!$AC$3,MATCH(COLUMNS($AS$2:AT$2),Dictionary!$AC$4:$AC$93,0),1,1,2),1,MATCH(INDEX(Dictionary!$B$3:$C$3,1,MATCH(Form_Responses[[#This Row],[2]],OFFSET(Dictionary!$A$3,MATCH(COLUMNS($AS$2:AT37),Dictionary!$A$4:$A$93,0),1,1,2),0)),Dictionary!$AD$3:$AE$3,0)),"")</f>
        <v>A</v>
      </c>
      <c r="AU38" s="61" t="str">
        <f ca="1">IFERROR(INDEX(OFFSET(Dictionary!$AC$3,MATCH(COLUMNS($AS$2:AU37),Dictionary!$AC$4:$AC$93,0),1,1,2),1,MATCH(INDEX(Dictionary!$B$3:$C$3,1,MATCH(Form_Responses[[#This Row],[3]],OFFSET(Dictionary!$A$3,MATCH(COLUMNS($AS$2:AU37),Dictionary!$A$4:$A$93,0),1,1,2),0)),Dictionary!$AD$3:$AE$3,0)),"")</f>
        <v>P</v>
      </c>
      <c r="AV38" s="61" t="str">
        <f ca="1">IFERROR(INDEX(OFFSET(Dictionary!$AC$3,MATCH(COLUMNS($AS$2:AV37),Dictionary!$AC$4:$AC$93,0),1,1,2),1,MATCH(INDEX(Dictionary!$B$3:$C$3,1,MATCH(Form_Responses[[#This Row],[4]],OFFSET(Dictionary!$A$3,MATCH(COLUMNS($AS$2:AV37),Dictionary!$A$4:$A$93,0),1,1,2),0)),Dictionary!$AD$3:$AE$3,0)),"")</f>
        <v>P</v>
      </c>
      <c r="AW38" s="61" t="str">
        <f ca="1">IFERROR(INDEX(OFFSET(Dictionary!$AC$3,MATCH(COLUMNS($AS$2:AW37),Dictionary!$AC$4:$AC$93,0),1,1,2),1,MATCH(INDEX(Dictionary!$B$3:$C$3,1,MATCH(Form_Responses[[#This Row],[5]],OFFSET(Dictionary!$A$3,MATCH(COLUMNS($AS$2:AW37),Dictionary!$A$4:$A$93,0),1,1,2),0)),Dictionary!$AD$3:$AE$3,0)),"")</f>
        <v>B</v>
      </c>
      <c r="AX38" s="61" t="str">
        <f ca="1">IFERROR(INDEX(OFFSET(Dictionary!$AC$3,MATCH(COLUMNS($AS$2:AX37),Dictionary!$AC$4:$AC$93,0),1,1,2),1,MATCH(INDEX(Dictionary!$B$3:$C$3,1,MATCH(Form_Responses[[#This Row],[6]],OFFSET(Dictionary!$A$3,MATCH(COLUMNS($AS$2:AX37),Dictionary!$A$4:$A$93,0),1,1,2),0)),Dictionary!$AD$3:$AE$3,0)),"")</f>
        <v>B</v>
      </c>
      <c r="AY38" s="61" t="str">
        <f ca="1">IFERROR(INDEX(OFFSET(Dictionary!$AC$3,MATCH(COLUMNS($AS$2:AY37),Dictionary!$AC$4:$AC$93,0),1,1,2),1,MATCH(INDEX(Dictionary!$B$3:$C$3,1,MATCH(Form_Responses[[#This Row],[7]],OFFSET(Dictionary!$A$3,MATCH(COLUMNS($AS$2:AY37),Dictionary!$A$4:$A$93,0),1,1,2),0)),Dictionary!$AD$3:$AE$3,0)),"")</f>
        <v>Z</v>
      </c>
      <c r="AZ38" s="61" t="str">
        <f ca="1">IFERROR(INDEX(OFFSET(Dictionary!$AC$3,MATCH(COLUMNS($AS$2:AZ$2),Dictionary!$AC$4:$AC$93,0),1,1,2),1,MATCH(INDEX(Dictionary!$B$3:$C$3,1,MATCH(Form_Responses[[#This Row],[8]],OFFSET(Dictionary!$A$3,MATCH(COLUMNS($AS$2:AZ37),Dictionary!$A$4:$A$93,0),1,1,2),0)),Dictionary!$AD$3:$AE$3,0)),"")</f>
        <v>Z</v>
      </c>
      <c r="BA38" s="61" t="str">
        <f ca="1">IFERROR(INDEX(OFFSET(Dictionary!$AC$3,MATCH(COLUMNS($AS$2:BA37),Dictionary!$AC$4:$AC$93,0),1,1,2),1,MATCH(INDEX(Dictionary!$B$3:$C$3,1,MATCH(Form_Responses[[#This Row],[9]],OFFSET(Dictionary!$A$3,MATCH(COLUMNS($AS$2:BA37),Dictionary!$A$4:$A$93,0),1,1,2),0)),Dictionary!$AD$3:$AE$3,0)),"")</f>
        <v>K</v>
      </c>
      <c r="BB38" s="61" t="str">
        <f ca="1">IFERROR(INDEX(OFFSET(Dictionary!$AC$3,MATCH(COLUMNS($AS$2:BB37),Dictionary!$AC$4:$AC$93,0),1,1,2),1,MATCH(INDEX(Dictionary!$B$3:$C$3,1,MATCH(Form_Responses[[#This Row],[10]],OFFSET(Dictionary!$A$3,MATCH(COLUMNS($AS$2:BB37),Dictionary!$A$4:$A$93,0),1,1,2),0)),Dictionary!$AD$3:$AE$3,0)),"")</f>
        <v>W</v>
      </c>
      <c r="BC38" s="61" t="str">
        <f ca="1">IFERROR(INDEX(OFFSET(Dictionary!$AC$3,MATCH(COLUMNS($AS$2:BC37),Dictionary!$AC$4:$AC$93,0),1,1,2),1,MATCH(INDEX(Dictionary!$B$3:$C$3,1,MATCH(Form_Responses[[#This Row],[11]],OFFSET(Dictionary!$A$3,MATCH(COLUMNS($AS$2:BC37),Dictionary!$A$4:$A$93,0),1,1,2),0)),Dictionary!$AD$3:$AE$3,0)),"")</f>
        <v>C</v>
      </c>
      <c r="BD38" s="61" t="str">
        <f ca="1">IFERROR(INDEX(OFFSET(Dictionary!$AC$3,MATCH(COLUMNS($AS$2:BD37),Dictionary!$AC$4:$AC$93,0),1,1,2),1,MATCH(INDEX(Dictionary!$B$3:$C$3,1,MATCH(Form_Responses[[#This Row],[12]],OFFSET(Dictionary!$A$3,MATCH(COLUMNS($AS$2:BD37),Dictionary!$A$4:$A$93,0),1,1,2),0)),Dictionary!$AD$3:$AE$3,0)),"")</f>
        <v>L</v>
      </c>
      <c r="BE38" s="61" t="str">
        <f ca="1">IFERROR(INDEX(OFFSET(Dictionary!$AC$3,MATCH(COLUMNS($AS$2:BE37),Dictionary!$AC$4:$AC$93,0),1,1,2),1,MATCH(INDEX(Dictionary!$B$3:$C$3,1,MATCH(Form_Responses[[#This Row],[13]],OFFSET(Dictionary!$A$3,MATCH(COLUMNS($AS$2:BE37),Dictionary!$A$4:$A$93,0),1,1,2),0)),Dictionary!$AD$3:$AE$3,0)),"")</f>
        <v>P</v>
      </c>
      <c r="BF38" s="61" t="str">
        <f ca="1">IFERROR(INDEX(OFFSET(Dictionary!$AC$3,MATCH(COLUMNS($AS$2:BF37),Dictionary!$AC$4:$AC$93,0),1,1,2),1,MATCH(INDEX(Dictionary!$B$3:$C$3,1,MATCH(Form_Responses[[#This Row],[14]],OFFSET(Dictionary!$A$3,MATCH(COLUMNS($AS$2:BF37),Dictionary!$A$4:$A$93,0),1,1,2),0)),Dictionary!$AD$3:$AE$3,0)),"")</f>
        <v>A</v>
      </c>
      <c r="BG38" s="61" t="str">
        <f ca="1">IFERROR(INDEX(OFFSET(Dictionary!$AC$3,MATCH(COLUMNS($AS$2:BG37),Dictionary!$AC$4:$AC$93,0),1,1,2),1,MATCH(INDEX(Dictionary!$B$3:$C$3,1,MATCH(Form_Responses[[#This Row],[15]],OFFSET(Dictionary!$A$3,MATCH(COLUMNS($AS$2:BG37),Dictionary!$A$4:$A$93,0),1,1,2),0)),Dictionary!$AD$3:$AE$3,0)),"")</f>
        <v>B</v>
      </c>
      <c r="BH38" s="61" t="str">
        <f ca="1">IFERROR(INDEX(OFFSET(Dictionary!$AC$3,MATCH(COLUMNS($AS$2:BH37),Dictionary!$AC$4:$AC$93,0),1,1,2),1,MATCH(INDEX(Dictionary!$B$3:$C$3,1,MATCH(Form_Responses[[#This Row],[16]],OFFSET(Dictionary!$A$3,MATCH(COLUMNS($AS$2:BH37),Dictionary!$A$4:$A$93,0),1,1,2),0)),Dictionary!$AD$3:$AE$3,0)),"")</f>
        <v>O</v>
      </c>
      <c r="BI38" s="61" t="str">
        <f ca="1">IFERROR(INDEX(OFFSET(Dictionary!$AC$3,MATCH(COLUMNS($AS$2:BI37),Dictionary!$AC$4:$AC$93,0),1,1,2),1,MATCH(INDEX(Dictionary!$B$3:$C$3,1,MATCH(Form_Responses[[#This Row],[17]],OFFSET(Dictionary!$A$3,MATCH(COLUMNS($AS$2:BI37),Dictionary!$A$4:$A$93,0),1,1,2),0)),Dictionary!$AD$3:$AE$3,0)),"")</f>
        <v>B</v>
      </c>
      <c r="BJ38" s="61" t="str">
        <f ca="1">IFERROR(INDEX(OFFSET(Dictionary!$AC$3,MATCH(COLUMNS($AS$2:BJ37),Dictionary!$AC$4:$AC$93,0),1,1,2),1,MATCH(INDEX(Dictionary!$B$3:$C$3,1,MATCH(Form_Responses[[#This Row],[18]],OFFSET(Dictionary!$A$3,MATCH(COLUMNS($AS$2:BJ37),Dictionary!$A$4:$A$93,0),1,1,2),0)),Dictionary!$AD$3:$AE$3,0)),"")</f>
        <v>O</v>
      </c>
      <c r="BK38" s="61" t="str">
        <f ca="1">IFERROR(INDEX(OFFSET(Dictionary!$AC$3,MATCH(COLUMNS($AS$2:BK37),Dictionary!$AC$4:$AC$93,0),1,1,2),1,MATCH(INDEX(Dictionary!$B$3:$C$3,1,MATCH(Form_Responses[[#This Row],[19]],OFFSET(Dictionary!$A$3,MATCH(COLUMNS($AS$2:BK37),Dictionary!$A$4:$A$93,0),1,1,2),0)),Dictionary!$AD$3:$AE$3,0)),"")</f>
        <v>Z</v>
      </c>
      <c r="BL38" s="61" t="str">
        <f ca="1">IFERROR(INDEX(OFFSET(Dictionary!$AC$3,MATCH(COLUMNS($AS$2:BL37),Dictionary!$AC$4:$AC$93,0),1,1,2),1,MATCH(INDEX(Dictionary!$B$3:$C$3,1,MATCH(Form_Responses[[#This Row],[20]],OFFSET(Dictionary!$A$3,MATCH(COLUMNS($AS$2:BL37),Dictionary!$A$4:$A$93,0),1,1,2),0)),Dictionary!$AD$3:$AE$3,0)),"")</f>
        <v>W</v>
      </c>
      <c r="BM38" s="61" t="str">
        <f ca="1">IFERROR(INDEX(OFFSET(Dictionary!$AC$3,MATCH(COLUMNS($AS$2:BM37),Dictionary!$AC$4:$AC$93,0),1,1,2),1,MATCH(INDEX(Dictionary!$B$3:$C$3,1,MATCH(Form_Responses[[#This Row],[21]],OFFSET(Dictionary!$A$3,MATCH(COLUMNS($AS$2:BM37),Dictionary!$A$4:$A$93,0),1,1,2),0)),Dictionary!$AD$3:$AE$3,0)),"")</f>
        <v>G</v>
      </c>
      <c r="BN38" s="61" t="str">
        <f ca="1">IFERROR(INDEX(OFFSET(Dictionary!$AC$3,MATCH(COLUMNS($AS$2:BN37),Dictionary!$AC$4:$AC$93,0),1,1,2),1,MATCH(INDEX(Dictionary!$B$3:$C$3,1,MATCH(Form_Responses[[#This Row],[22]],OFFSET(Dictionary!$A$3,MATCH(COLUMNS($AS$2:BN37),Dictionary!$A$4:$A$93,0),1,1,2),0)),Dictionary!$AD$3:$AE$3,0)),"")</f>
        <v>L</v>
      </c>
      <c r="BO38" s="61" t="str">
        <f ca="1">IFERROR(INDEX(OFFSET(Dictionary!$AC$3,MATCH(COLUMNS($AS$2:BO37),Dictionary!$AC$4:$AC$93,0),1,1,2),1,MATCH(INDEX(Dictionary!$B$3:$C$3,1,MATCH(Form_Responses[[#This Row],[23]],OFFSET(Dictionary!$A$3,MATCH(COLUMNS($AS$2:BO37),Dictionary!$A$4:$A$93,0),1,1,2),0)),Dictionary!$AD$3:$AE$3,0)),"")</f>
        <v>I</v>
      </c>
      <c r="BP38" s="61" t="str">
        <f ca="1">IFERROR(INDEX(OFFSET(Dictionary!$AC$3,MATCH(COLUMNS($AS$2:BP37),Dictionary!$AC$4:$AC$93,0),1,1,2),1,MATCH(INDEX(Dictionary!$B$3:$C$3,1,MATCH(Form_Responses[[#This Row],[24]],OFFSET(Dictionary!$A$3,MATCH(COLUMNS($AS$2:BP37),Dictionary!$A$4:$A$93,0),1,1,2),0)),Dictionary!$AD$3:$AE$3,0)),"")</f>
        <v>X</v>
      </c>
      <c r="BQ38" s="61" t="str">
        <f ca="1">IFERROR(INDEX(OFFSET(Dictionary!$AC$3,MATCH(COLUMNS($AS$2:BQ37),Dictionary!$AC$4:$AC$93,0),1,1,2),1,MATCH(INDEX(Dictionary!$B$3:$C$3,1,MATCH(Form_Responses[[#This Row],[25]],OFFSET(Dictionary!$A$3,MATCH(COLUMNS($AS$2:BQ37),Dictionary!$A$4:$A$93,0),1,1,2),0)),Dictionary!$AD$3:$AE$3,0)),"")</f>
        <v>A</v>
      </c>
      <c r="BR38" s="61" t="str">
        <f ca="1">IFERROR(INDEX(OFFSET(Dictionary!$AC$3,MATCH(COLUMNS($AS$2:BR37),Dictionary!$AC$4:$AC$93,0),1,1,2),1,MATCH(INDEX(Dictionary!$B$3:$C$3,1,MATCH(Form_Responses[[#This Row],[26]],OFFSET(Dictionary!$A$3,MATCH(COLUMNS($AS$2:BR37),Dictionary!$A$4:$A$93,0),1,1,2),0)),Dictionary!$AD$3:$AE$3,0)),"")</f>
        <v>P</v>
      </c>
      <c r="BS38" s="61" t="str">
        <f ca="1">IFERROR(INDEX(OFFSET(Dictionary!$AC$3,MATCH(COLUMNS($AS$2:BS37),Dictionary!$AC$4:$AC$93,0),1,1,2),1,MATCH(INDEX(Dictionary!$B$3:$C$3,1,MATCH(Form_Responses[[#This Row],[27]],OFFSET(Dictionary!$A$3,MATCH(COLUMNS($AS$2:BS37),Dictionary!$A$4:$A$93,0),1,1,2),0)),Dictionary!$AD$3:$AE$3,0)),"")</f>
        <v>Z</v>
      </c>
      <c r="BT38" s="61" t="str">
        <f ca="1">IFERROR(INDEX(OFFSET(Dictionary!$AC$3,MATCH(COLUMNS($AS$2:BT37),Dictionary!$AC$4:$AC$93,0),1,1,2),1,MATCH(INDEX(Dictionary!$B$3:$C$3,1,MATCH(Form_Responses[[#This Row],[28]],OFFSET(Dictionary!$A$3,MATCH(COLUMNS($AS$2:BT37),Dictionary!$A$4:$A$93,0),1,1,2),0)),Dictionary!$AD$3:$AE$3,0)),"")</f>
        <v>B</v>
      </c>
      <c r="BU38" s="61" t="str">
        <f ca="1">IFERROR(INDEX(OFFSET(Dictionary!$AC$3,MATCH(COLUMNS($AS$2:BU37),Dictionary!$AC$4:$AC$93,0),1,1,2),1,MATCH(INDEX(Dictionary!$B$3:$C$3,1,MATCH(Form_Responses[[#This Row],[29]],OFFSET(Dictionary!$A$3,MATCH(COLUMNS($AS$2:BU37),Dictionary!$A$4:$A$93,0),1,1,2),0)),Dictionary!$AD$3:$AE$3,0)),"")</f>
        <v>O</v>
      </c>
      <c r="BV38" s="61" t="str">
        <f ca="1">IFERROR(INDEX(OFFSET(Dictionary!$AC$3,MATCH(COLUMNS($AS$2:BV37),Dictionary!$AC$4:$AC$93,0),1,1,2),1,MATCH(INDEX(Dictionary!$B$3:$C$3,1,MATCH(Form_Responses[[#This Row],[30]],OFFSET(Dictionary!$A$3,MATCH(COLUMNS($AS$2:BV37),Dictionary!$A$4:$A$93,0),1,1,2),0)),Dictionary!$AD$3:$AE$3,0)),"")</f>
        <v>W</v>
      </c>
      <c r="BW38" s="61" t="str">
        <f ca="1">IFERROR(INDEX(OFFSET(Dictionary!$AC$3,MATCH(COLUMNS($AS$2:BW37),Dictionary!$AC$4:$AC$93,0),1,1,2),1,MATCH(INDEX(Dictionary!$B$3:$C$3,1,MATCH(Form_Responses[[#This Row],[31]],OFFSET(Dictionary!$A$3,MATCH(COLUMNS($AS$2:BW37),Dictionary!$A$4:$A$93,0),1,1,2),0)),Dictionary!$AD$3:$AE$3,0)),"")</f>
        <v>R</v>
      </c>
      <c r="BX38" s="61" t="str">
        <f ca="1">IFERROR(INDEX(OFFSET(Dictionary!$AC$3,MATCH(COLUMNS($AS$2:BX37),Dictionary!$AC$4:$AC$93,0),1,1,2),1,MATCH(INDEX(Dictionary!$B$3:$C$3,1,MATCH(Form_Responses[[#This Row],[32]],OFFSET(Dictionary!$A$3,MATCH(COLUMNS($AS$2:BX37),Dictionary!$A$4:$A$93,0),1,1,2),0)),Dictionary!$AD$3:$AE$3,0)),"")</f>
        <v>L</v>
      </c>
      <c r="BY38" s="61" t="str">
        <f ca="1">IFERROR(INDEX(OFFSET(Dictionary!$AC$3,MATCH(COLUMNS($AS$2:BY37),Dictionary!$AC$4:$AC$93,0),1,1,2),1,MATCH(INDEX(Dictionary!$B$3:$C$3,1,MATCH(Form_Responses[[#This Row],[33]],OFFSET(Dictionary!$A$3,MATCH(COLUMNS($AS$2:BY37),Dictionary!$A$4:$A$93,0),1,1,2),0)),Dictionary!$AD$3:$AE$3,0)),"")</f>
        <v>C</v>
      </c>
      <c r="BZ38" s="61" t="str">
        <f ca="1">IFERROR(INDEX(OFFSET(Dictionary!$AC$3,MATCH(COLUMNS($AS$2:BZ37),Dictionary!$AC$4:$AC$93,0),1,1,2),1,MATCH(INDEX(Dictionary!$B$3:$C$3,1,MATCH(Form_Responses[[#This Row],[34]],OFFSET(Dictionary!$A$3,MATCH(COLUMNS($AS$2:BZ37),Dictionary!$A$4:$A$93,0),1,1,2),0)),Dictionary!$AD$3:$AE$3,0)),"")</f>
        <v>T</v>
      </c>
      <c r="CA38" s="61" t="str">
        <f ca="1">IFERROR(INDEX(OFFSET(Dictionary!$AC$3,MATCH(COLUMNS($AS$2:CA37),Dictionary!$AC$4:$AC$93,0),1,1,2),1,MATCH(INDEX(Dictionary!$B$3:$C$3,1,MATCH(Form_Responses[[#This Row],[35]],OFFSET(Dictionary!$A$3,MATCH(COLUMNS($AS$2:CA37),Dictionary!$A$4:$A$93,0),1,1,2),0)),Dictionary!$AD$3:$AE$3,0)),"")</f>
        <v>B</v>
      </c>
      <c r="CB38" s="61" t="str">
        <f ca="1">IFERROR(INDEX(OFFSET(Dictionary!$AC$3,MATCH(COLUMNS($AS$2:CB37),Dictionary!$AC$4:$AC$93,0),1,1,2),1,MATCH(INDEX(Dictionary!$B$3:$C$3,1,MATCH(Form_Responses[[#This Row],[36]],OFFSET(Dictionary!$A$3,MATCH(COLUMNS($AS$2:CB37),Dictionary!$A$4:$A$93,0),1,1,2),0)),Dictionary!$AD$3:$AE$3,0)),"")</f>
        <v>O</v>
      </c>
      <c r="CC38" s="61" t="str">
        <f ca="1">IFERROR(INDEX(OFFSET(Dictionary!$AC$3,MATCH(COLUMNS($AS$2:CC37),Dictionary!$AC$4:$AC$93,0),1,1,2),1,MATCH(INDEX(Dictionary!$B$3:$C$3,1,MATCH(Form_Responses[[#This Row],[37]],OFFSET(Dictionary!$A$3,MATCH(COLUMNS($AS$2:CC37),Dictionary!$A$4:$A$93,0),1,1,2),0)),Dictionary!$AD$3:$AE$3,0)),"")</f>
        <v>P</v>
      </c>
      <c r="CD38" s="61" t="str">
        <f ca="1">IFERROR(INDEX(OFFSET(Dictionary!$AC$3,MATCH(COLUMNS($AS$2:CD37),Dictionary!$AC$4:$AC$93,0),1,1,2),1,MATCH(INDEX(Dictionary!$B$3:$C$3,1,MATCH(Form_Responses[[#This Row],[38]],OFFSET(Dictionary!$A$3,MATCH(COLUMNS($AS$2:CD37),Dictionary!$A$4:$A$93,0),1,1,2),0)),Dictionary!$AD$3:$AE$3,0)),"")</f>
        <v>K</v>
      </c>
      <c r="CE38" s="61" t="str">
        <f ca="1">IFERROR(INDEX(OFFSET(Dictionary!$AC$3,MATCH(COLUMNS($AS$2:CE37),Dictionary!$AC$4:$AC$93,0),1,1,2),1,MATCH(INDEX(Dictionary!$B$3:$C$3,1,MATCH(Form_Responses[[#This Row],[39]],OFFSET(Dictionary!$A$3,MATCH(COLUMNS($AS$2:CE37),Dictionary!$A$4:$A$93,0),1,1,2),0)),Dictionary!$AD$3:$AE$3,0)),"")</f>
        <v>B</v>
      </c>
      <c r="CF38" s="61" t="str">
        <f ca="1">IFERROR(INDEX(OFFSET(Dictionary!$AC$3,MATCH(COLUMNS($AS$2:CF37),Dictionary!$AC$4:$AC$93,0),1,1,2),1,MATCH(INDEX(Dictionary!$B$3:$C$3,1,MATCH(Form_Responses[[#This Row],[40]],OFFSET(Dictionary!$A$3,MATCH(COLUMNS($AS$2:CF37),Dictionary!$A$4:$A$93,0),1,1,2),0)),Dictionary!$AD$3:$AE$3,0)),"")</f>
        <v>W</v>
      </c>
      <c r="CG38" s="61" t="str">
        <f ca="1">IFERROR(INDEX(OFFSET(Dictionary!$AC$3,MATCH(COLUMNS($AS$2:CG37),Dictionary!$AC$4:$AC$93,0),1,1,2),1,MATCH(INDEX(Dictionary!$B$3:$C$3,1,MATCH(Form_Responses[[#This Row],[41]],OFFSET(Dictionary!$A$3,MATCH(COLUMNS($AS$2:CG37),Dictionary!$A$4:$A$93,0),1,1,2),0)),Dictionary!$AD$3:$AE$3,0)),"")</f>
        <v>S</v>
      </c>
      <c r="CH38" s="61" t="str">
        <f ca="1">IFERROR(INDEX(OFFSET(Dictionary!$AC$3,MATCH(COLUMNS($AS$2:CH37),Dictionary!$AC$4:$AC$93,0),1,1,2),1,MATCH(INDEX(Dictionary!$B$3:$C$3,1,MATCH(Form_Responses[[#This Row],[42]],OFFSET(Dictionary!$A$3,MATCH(COLUMNS($AS$2:CH37),Dictionary!$A$4:$A$93,0),1,1,2),0)),Dictionary!$AD$3:$AE$3,0)),"")</f>
        <v>L</v>
      </c>
      <c r="CI38" s="61" t="str">
        <f ca="1">IFERROR(INDEX(OFFSET(Dictionary!$AC$3,MATCH(COLUMNS($AS$2:CI37),Dictionary!$AC$4:$AC$93,0),1,1,2),1,MATCH(INDEX(Dictionary!$B$3:$C$3,1,MATCH(Form_Responses[[#This Row],[43]],OFFSET(Dictionary!$A$3,MATCH(COLUMNS($AS$2:CI37),Dictionary!$A$4:$A$93,0),1,1,2),0)),Dictionary!$AD$3:$AE$3,0)),"")</f>
        <v>D</v>
      </c>
      <c r="CJ38" s="61" t="str">
        <f ca="1">IFERROR(INDEX(OFFSET(Dictionary!$AC$3,MATCH(COLUMNS($AS$2:CJ37),Dictionary!$AC$4:$AC$93,0),1,1,2),1,MATCH(INDEX(Dictionary!$B$3:$C$3,1,MATCH(Form_Responses[[#This Row],[44]],OFFSET(Dictionary!$A$3,MATCH(COLUMNS($AS$2:CJ37),Dictionary!$A$4:$A$93,0),1,1,2),0)),Dictionary!$AD$3:$AE$3,0)),"")</f>
        <v>C</v>
      </c>
      <c r="CK38" s="61" t="str">
        <f ca="1">IFERROR(INDEX(OFFSET(Dictionary!$AC$3,MATCH(COLUMNS($AS$2:CK37),Dictionary!$AC$4:$AC$93,0),1,1,2),1,MATCH(INDEX(Dictionary!$B$3:$C$3,1,MATCH(Form_Responses[[#This Row],[45]],OFFSET(Dictionary!$A$3,MATCH(COLUMNS($AS$2:CK37),Dictionary!$A$4:$A$93,0),1,1,2),0)),Dictionary!$AD$3:$AE$3,0)),"")</f>
        <v>V</v>
      </c>
      <c r="CL38" s="61" t="str">
        <f ca="1">IFERROR(INDEX(OFFSET(Dictionary!$AC$3,MATCH(COLUMNS($AS$2:CL37),Dictionary!$AC$4:$AC$93,0),1,1,2),1,MATCH(INDEX(Dictionary!$B$3:$C$3,1,MATCH(Form_Responses[[#This Row],[46]],OFFSET(Dictionary!$A$3,MATCH(COLUMNS($AS$2:CL37),Dictionary!$A$4:$A$93,0),1,1,2),0)),Dictionary!$AD$3:$AE$3,0)),"")</f>
        <v>N</v>
      </c>
      <c r="CM38" s="61" t="str">
        <f ca="1">IFERROR(INDEX(OFFSET(Dictionary!$AC$3,MATCH(COLUMNS($AS$2:CM37),Dictionary!$AC$4:$AC$93,0),1,1,2),1,MATCH(INDEX(Dictionary!$B$3:$C$3,1,MATCH(Form_Responses[[#This Row],[47]],OFFSET(Dictionary!$A$3,MATCH(COLUMNS($AS$2:CM37),Dictionary!$A$4:$A$93,0),1,1,2),0)),Dictionary!$AD$3:$AE$3,0)),"")</f>
        <v>Z</v>
      </c>
      <c r="CN38" s="61" t="str">
        <f ca="1">IFERROR(INDEX(OFFSET(Dictionary!$AC$3,MATCH(COLUMNS($AS$2:CN37),Dictionary!$AC$4:$AC$93,0),1,1,2),1,MATCH(INDEX(Dictionary!$B$3:$C$3,1,MATCH(Form_Responses[[#This Row],[48]],OFFSET(Dictionary!$A$3,MATCH(COLUMNS($AS$2:CN37),Dictionary!$A$4:$A$93,0),1,1,2),0)),Dictionary!$AD$3:$AE$3,0)),"")</f>
        <v>P</v>
      </c>
      <c r="CO38" s="61" t="str">
        <f ca="1">IFERROR(INDEX(OFFSET(Dictionary!$AC$3,MATCH(COLUMNS($AS$2:CO37),Dictionary!$AC$4:$AC$93,0),1,1,2),1,MATCH(INDEX(Dictionary!$B$3:$C$3,1,MATCH(Form_Responses[[#This Row],[49]],OFFSET(Dictionary!$A$3,MATCH(COLUMNS($AS$2:CO37),Dictionary!$A$4:$A$93,0),1,1,2),0)),Dictionary!$AD$3:$AE$3,0)),"")</f>
        <v>F</v>
      </c>
      <c r="CP38" s="61" t="str">
        <f ca="1">IFERROR(INDEX(OFFSET(Dictionary!$AC$3,MATCH(COLUMNS($AS$2:CP37),Dictionary!$AC$4:$AC$93,0),1,1,2),1,MATCH(INDEX(Dictionary!$B$3:$C$3,1,MATCH(Form_Responses[[#This Row],[50]],OFFSET(Dictionary!$A$3,MATCH(COLUMNS($AS$2:CP37),Dictionary!$A$4:$A$93,0),1,1,2),0)),Dictionary!$AD$3:$AE$3,0)),"")</f>
        <v>B</v>
      </c>
      <c r="CQ38" s="61" t="str">
        <f ca="1">IFERROR(INDEX(OFFSET(Dictionary!$AC$3,MATCH(COLUMNS($AS$2:CQ37),Dictionary!$AC$4:$AC$93,0),1,1,2),1,MATCH(INDEX(Dictionary!$B$3:$C$3,1,MATCH(Form_Responses[[#This Row],[51]],OFFSET(Dictionary!$A$3,MATCH(COLUMNS($AS$2:CQ37),Dictionary!$A$4:$A$93,0),1,1,2),0)),Dictionary!$AD$3:$AE$3,0)),"")</f>
        <v>G</v>
      </c>
      <c r="CR38" s="61" t="str">
        <f ca="1">IFERROR(INDEX(OFFSET(Dictionary!$AC$3,MATCH(COLUMNS($AS$2:CR37),Dictionary!$AC$4:$AC$93,0),1,1,2),1,MATCH(INDEX(Dictionary!$B$3:$C$3,1,MATCH(Form_Responses[[#This Row],[52]],OFFSET(Dictionary!$A$3,MATCH(COLUMNS($AS$2:CR37),Dictionary!$A$4:$A$93,0),1,1,2),0)),Dictionary!$AD$3:$AE$3,0)),"")</f>
        <v>L</v>
      </c>
      <c r="CS38" s="61" t="str">
        <f ca="1">IFERROR(INDEX(OFFSET(Dictionary!$AC$3,MATCH(COLUMNS($AS$2:CS37),Dictionary!$AC$4:$AC$93,0),1,1,2),1,MATCH(INDEX(Dictionary!$B$3:$C$3,1,MATCH(Form_Responses[[#This Row],[53]],OFFSET(Dictionary!$A$3,MATCH(COLUMNS($AS$2:CS37),Dictionary!$A$4:$A$93,0),1,1,2),0)),Dictionary!$AD$3:$AE$3,0)),"")</f>
        <v>I</v>
      </c>
      <c r="CT38" s="61" t="str">
        <f ca="1">IFERROR(INDEX(OFFSET(Dictionary!$AC$3,MATCH(COLUMNS($AS$2:CT37),Dictionary!$AC$4:$AC$93,0),1,1,2),1,MATCH(INDEX(Dictionary!$B$3:$C$3,1,MATCH(Form_Responses[[#This Row],[54]],OFFSET(Dictionary!$A$3,MATCH(COLUMNS($AS$2:CT37),Dictionary!$A$4:$A$93,0),1,1,2),0)),Dictionary!$AD$3:$AE$3,0)),"")</f>
        <v>D</v>
      </c>
      <c r="CU38" s="61" t="str">
        <f ca="1">IFERROR(INDEX(OFFSET(Dictionary!$AC$3,MATCH(COLUMNS($AS$2:CU37),Dictionary!$AC$4:$AC$93,0),1,1,2),1,MATCH(INDEX(Dictionary!$B$3:$C$3,1,MATCH(Form_Responses[[#This Row],[55]],OFFSET(Dictionary!$A$3,MATCH(COLUMNS($AS$2:CU37),Dictionary!$A$4:$A$93,0),1,1,2),0)),Dictionary!$AD$3:$AE$3,0)),"")</f>
        <v>C</v>
      </c>
      <c r="CV38" s="61" t="str">
        <f ca="1">IFERROR(INDEX(OFFSET(Dictionary!$AC$3,MATCH(COLUMNS($AS$2:CV37),Dictionary!$AC$4:$AC$93,0),1,1,2),1,MATCH(INDEX(Dictionary!$B$3:$C$3,1,MATCH(Form_Responses[[#This Row],[56]],OFFSET(Dictionary!$A$3,MATCH(COLUMNS($AS$2:CV37),Dictionary!$A$4:$A$93,0),1,1,2),0)),Dictionary!$AD$3:$AE$3,0)),"")</f>
        <v>E</v>
      </c>
      <c r="CW38" s="61" t="str">
        <f ca="1">IFERROR(INDEX(OFFSET(Dictionary!$AC$3,MATCH(COLUMNS($AS$2:CW37),Dictionary!$AC$4:$AC$93,0),1,1,2),1,MATCH(INDEX(Dictionary!$B$3:$C$3,1,MATCH(Form_Responses[[#This Row],[57]],OFFSET(Dictionary!$A$3,MATCH(COLUMNS($AS$2:CW37),Dictionary!$A$4:$A$93,0),1,1,2),0)),Dictionary!$AD$3:$AE$3,0)),"")</f>
        <v>N</v>
      </c>
      <c r="CX38" s="61" t="str">
        <f ca="1">IFERROR(INDEX(OFFSET(Dictionary!$AC$3,MATCH(COLUMNS($AS$2:CX37),Dictionary!$AC$4:$AC$93,0),1,1,2),1,MATCH(INDEX(Dictionary!$B$3:$C$3,1,MATCH(Form_Responses[[#This Row],[58]],OFFSET(Dictionary!$A$3,MATCH(COLUMNS($AS$2:CX37),Dictionary!$A$4:$A$93,0),1,1,2),0)),Dictionary!$AD$3:$AE$3,0)),"")</f>
        <v>K</v>
      </c>
      <c r="CY38" s="61" t="str">
        <f ca="1">IFERROR(INDEX(OFFSET(Dictionary!$AC$3,MATCH(COLUMNS($AS$2:CY37),Dictionary!$AC$4:$AC$93,0),1,1,2),1,MATCH(INDEX(Dictionary!$B$3:$C$3,1,MATCH(Form_Responses[[#This Row],[59]],OFFSET(Dictionary!$A$3,MATCH(COLUMNS($AS$2:CY37),Dictionary!$A$4:$A$93,0),1,1,2),0)),Dictionary!$AD$3:$AE$3,0)),"")</f>
        <v>P</v>
      </c>
      <c r="CZ38" s="61" t="str">
        <f ca="1">IFERROR(INDEX(OFFSET(Dictionary!$AC$3,MATCH(COLUMNS($AS$2:CZ37),Dictionary!$AC$4:$AC$93,0),1,1,2),1,MATCH(INDEX(Dictionary!$B$3:$C$3,1,MATCH(Form_Responses[[#This Row],[60]],OFFSET(Dictionary!$A$3,MATCH(COLUMNS($AS$2:CZ37),Dictionary!$A$4:$A$93,0),1,1,2),0)),Dictionary!$AD$3:$AE$3,0)),"")</f>
        <v>X</v>
      </c>
      <c r="DA38" s="61" t="str">
        <f ca="1">IFERROR(INDEX(OFFSET(Dictionary!$AC$3,MATCH(COLUMNS($AS$2:DA37),Dictionary!$AC$4:$AC$93,0),1,1,2),1,MATCH(INDEX(Dictionary!$B$3:$C$3,1,MATCH(Form_Responses[[#This Row],[61]],OFFSET(Dictionary!$A$3,MATCH(COLUMNS($AS$2:DA37),Dictionary!$A$4:$A$93,0),1,1,2),0)),Dictionary!$AD$3:$AE$3,0)),"")</f>
        <v>T</v>
      </c>
      <c r="DB38" s="61" t="str">
        <f ca="1">IFERROR(INDEX(OFFSET(Dictionary!$AC$3,MATCH(COLUMNS($AS$2:DB37),Dictionary!$AC$4:$AC$93,0),1,1,2),1,MATCH(INDEX(Dictionary!$B$3:$C$3,1,MATCH(Form_Responses[[#This Row],[62]],OFFSET(Dictionary!$A$3,MATCH(COLUMNS($AS$2:DB37),Dictionary!$A$4:$A$93,0),1,1,2),0)),Dictionary!$AD$3:$AE$3,0)),"")</f>
        <v>L</v>
      </c>
      <c r="DC38" s="61" t="str">
        <f ca="1">IFERROR(INDEX(OFFSET(Dictionary!$AC$3,MATCH(COLUMNS($AS$2:DC37),Dictionary!$AC$4:$AC$93,0),1,1,2),1,MATCH(INDEX(Dictionary!$B$3:$C$3,1,MATCH(Form_Responses[[#This Row],[63]],OFFSET(Dictionary!$A$3,MATCH(COLUMNS($AS$2:DC37),Dictionary!$A$4:$A$93,0),1,1,2),0)),Dictionary!$AD$3:$AE$3,0)),"")</f>
        <v>I</v>
      </c>
      <c r="DD38" s="61" t="str">
        <f ca="1">IFERROR(INDEX(OFFSET(Dictionary!$AC$3,MATCH(COLUMNS($AS$2:DD37),Dictionary!$AC$4:$AC$93,0),1,1,2),1,MATCH(INDEX(Dictionary!$B$3:$C$3,1,MATCH(Form_Responses[[#This Row],[64]],OFFSET(Dictionary!$A$3,MATCH(COLUMNS($AS$2:DD37),Dictionary!$A$4:$A$93,0),1,1,2),0)),Dictionary!$AD$3:$AE$3,0)),"")</f>
        <v>T</v>
      </c>
      <c r="DE38" s="61" t="str">
        <f ca="1">IFERROR(INDEX(OFFSET(Dictionary!$AC$3,MATCH(COLUMNS($AS$2:DE37),Dictionary!$AC$4:$AC$93,0),1,1,2),1,MATCH(INDEX(Dictionary!$B$3:$C$3,1,MATCH(Form_Responses[[#This Row],[65]],OFFSET(Dictionary!$A$3,MATCH(COLUMNS($AS$2:DE37),Dictionary!$A$4:$A$93,0),1,1,2),0)),Dictionary!$AD$3:$AE$3,0)),"")</f>
        <v>D</v>
      </c>
      <c r="DF38" s="61" t="str">
        <f ca="1">IFERROR(INDEX(OFFSET(Dictionary!$AC$3,MATCH(COLUMNS($AS$2:DF37),Dictionary!$AC$4:$AC$93,0),1,1,2),1,MATCH(INDEX(Dictionary!$B$3:$C$3,1,MATCH(Form_Responses[[#This Row],[66]],OFFSET(Dictionary!$A$3,MATCH(COLUMNS($AS$2:DF37),Dictionary!$A$4:$A$93,0),1,1,2),0)),Dictionary!$AD$3:$AE$3,0)),"")</f>
        <v>C</v>
      </c>
      <c r="DG38" s="61" t="str">
        <f ca="1">IFERROR(INDEX(OFFSET(Dictionary!$AC$3,MATCH(COLUMNS($AS$2:DG37),Dictionary!$AC$4:$AC$93,0),1,1,2),1,MATCH(INDEX(Dictionary!$B$3:$C$3,1,MATCH(Form_Responses[[#This Row],[67]],OFFSET(Dictionary!$A$3,MATCH(COLUMNS($AS$2:DG37),Dictionary!$A$4:$A$93,0),1,1,2),0)),Dictionary!$AD$3:$AE$3,0)),"")</f>
        <v>R</v>
      </c>
      <c r="DH38" s="61" t="str">
        <f ca="1">IFERROR(INDEX(OFFSET(Dictionary!$AC$3,MATCH(COLUMNS($AS$2:DH37),Dictionary!$AC$4:$AC$93,0),1,1,2),1,MATCH(INDEX(Dictionary!$B$3:$C$3,1,MATCH(Form_Responses[[#This Row],[68]],OFFSET(Dictionary!$A$3,MATCH(COLUMNS($AS$2:DH37),Dictionary!$A$4:$A$93,0),1,1,2),0)),Dictionary!$AD$3:$AE$3,0)),"")</f>
        <v>N</v>
      </c>
      <c r="DI38" s="61" t="str">
        <f ca="1">IFERROR(INDEX(OFFSET(Dictionary!$AC$3,MATCH(COLUMNS($AS$2:DI37),Dictionary!$AC$4:$AC$93,0),1,1,2),1,MATCH(INDEX(Dictionary!$B$3:$C$3,1,MATCH(Form_Responses[[#This Row],[69]],OFFSET(Dictionary!$A$3,MATCH(COLUMNS($AS$2:DI37),Dictionary!$A$4:$A$93,0),1,1,2),0)),Dictionary!$AD$3:$AE$3,0)),"")</f>
        <v>A</v>
      </c>
      <c r="DJ38" s="61" t="str">
        <f ca="1">IFERROR(INDEX(OFFSET(Dictionary!$AC$3,MATCH(COLUMNS($AS$2:DJ37),Dictionary!$AC$4:$AC$93,0),1,1,2),1,MATCH(INDEX(Dictionary!$B$3:$C$3,1,MATCH(Form_Responses[[#This Row],[70]],OFFSET(Dictionary!$A$3,MATCH(COLUMNS($AS$2:DJ37),Dictionary!$A$4:$A$93,0),1,1,2),0)),Dictionary!$AD$3:$AE$3,0)),"")</f>
        <v>P</v>
      </c>
      <c r="DK38" s="61" t="str">
        <f ca="1">IFERROR(INDEX(OFFSET(Dictionary!$AC$3,MATCH(COLUMNS($AS$2:DK37),Dictionary!$AC$4:$AC$93,0),1,1,2),1,MATCH(INDEX(Dictionary!$B$3:$C$3,1,MATCH(Form_Responses[[#This Row],[71]],OFFSET(Dictionary!$A$3,MATCH(COLUMNS($AS$2:DK37),Dictionary!$A$4:$A$93,0),1,1,2),0)),Dictionary!$AD$3:$AE$3,0)),"")</f>
        <v>I</v>
      </c>
      <c r="DL38" s="61" t="str">
        <f ca="1">IFERROR(INDEX(OFFSET(Dictionary!$AC$3,MATCH(COLUMNS($AS$2:DL37),Dictionary!$AC$4:$AC$93,0),1,1,2),1,MATCH(INDEX(Dictionary!$B$3:$C$3,1,MATCH(Form_Responses[[#This Row],[72]],OFFSET(Dictionary!$A$3,MATCH(COLUMNS($AS$2:DL37),Dictionary!$A$4:$A$93,0),1,1,2),0)),Dictionary!$AD$3:$AE$3,0)),"")</f>
        <v>L</v>
      </c>
      <c r="DM38" s="61" t="str">
        <f ca="1">IFERROR(INDEX(OFFSET(Dictionary!$AC$3,MATCH(COLUMNS($AS$2:DM37),Dictionary!$AC$4:$AC$93,0),1,1,2),1,MATCH(INDEX(Dictionary!$B$3:$C$3,1,MATCH(Form_Responses[[#This Row],[73]],OFFSET(Dictionary!$A$3,MATCH(COLUMNS($AS$2:DM37),Dictionary!$A$4:$A$93,0),1,1,2),0)),Dictionary!$AD$3:$AE$3,0)),"")</f>
        <v>I</v>
      </c>
      <c r="DN38" s="61" t="str">
        <f ca="1">IFERROR(INDEX(OFFSET(Dictionary!$AC$3,MATCH(COLUMNS($AS$2:DN37),Dictionary!$AC$4:$AC$93,0),1,1,2),1,MATCH(INDEX(Dictionary!$B$3:$C$3,1,MATCH(Form_Responses[[#This Row],[74]],OFFSET(Dictionary!$A$3,MATCH(COLUMNS($AS$2:DN37),Dictionary!$A$4:$A$93,0),1,1,2),0)),Dictionary!$AD$3:$AE$3,0)),"")</f>
        <v>T</v>
      </c>
      <c r="DO38" s="61" t="str">
        <f ca="1">IFERROR(INDEX(OFFSET(Dictionary!$AC$3,MATCH(COLUMNS($AS$2:DO37),Dictionary!$AC$4:$AC$93,0),1,1,2),1,MATCH(INDEX(Dictionary!$B$3:$C$3,1,MATCH(Form_Responses[[#This Row],[75]],OFFSET(Dictionary!$A$3,MATCH(COLUMNS($AS$2:DO37),Dictionary!$A$4:$A$93,0),1,1,2),0)),Dictionary!$AD$3:$AE$3,0)),"")</f>
        <v>V</v>
      </c>
      <c r="DP38" s="61" t="str">
        <f ca="1">IFERROR(INDEX(OFFSET(Dictionary!$AC$3,MATCH(COLUMNS($AS$2:DP37),Dictionary!$AC$4:$AC$93,0),1,1,2),1,MATCH(INDEX(Dictionary!$B$3:$C$3,1,MATCH(Form_Responses[[#This Row],[76]],OFFSET(Dictionary!$A$3,MATCH(COLUMNS($AS$2:DP37),Dictionary!$A$4:$A$93,0),1,1,2),0)),Dictionary!$AD$3:$AE$3,0)),"")</f>
        <v>S</v>
      </c>
      <c r="DQ38" s="61" t="str">
        <f ca="1">IFERROR(INDEX(OFFSET(Dictionary!$AC$3,MATCH(COLUMNS($AS$2:DQ37),Dictionary!$AC$4:$AC$93,0),1,1,2),1,MATCH(INDEX(Dictionary!$B$3:$C$3,1,MATCH(Form_Responses[[#This Row],[77]],OFFSET(Dictionary!$A$3,MATCH(COLUMNS($AS$2:DQ37),Dictionary!$A$4:$A$93,0),1,1,2),0)),Dictionary!$AD$3:$AE$3,0)),"")</f>
        <v>C</v>
      </c>
      <c r="DR38" s="61" t="str">
        <f ca="1">IFERROR(INDEX(OFFSET(Dictionary!$AC$3,MATCH(COLUMNS($AS$2:DR37),Dictionary!$AC$4:$AC$93,0),1,1,2),1,MATCH(INDEX(Dictionary!$B$3:$C$3,1,MATCH(Form_Responses[[#This Row],[78]],OFFSET(Dictionary!$A$3,MATCH(COLUMNS($AS$2:DR37),Dictionary!$A$4:$A$93,0),1,1,2),0)),Dictionary!$AD$3:$AE$3,0)),"")</f>
        <v>D</v>
      </c>
      <c r="DS38" s="61" t="str">
        <f ca="1">IFERROR(INDEX(OFFSET(Dictionary!$AC$3,MATCH(COLUMNS($AS$2:DS37),Dictionary!$AC$4:$AC$93,0),1,1,2),1,MATCH(INDEX(Dictionary!$B$3:$C$3,1,MATCH(Form_Responses[[#This Row],[79]],OFFSET(Dictionary!$A$3,MATCH(COLUMNS($AS$2:DS37),Dictionary!$A$4:$A$93,0),1,1,2),0)),Dictionary!$AD$3:$AE$3,0)),"")</f>
        <v>N</v>
      </c>
      <c r="DT38" s="61" t="str">
        <f ca="1">IFERROR(INDEX(OFFSET(Dictionary!$AC$3,MATCH(COLUMNS($AS$2:DT37),Dictionary!$AC$4:$AC$93,0),1,1,2),1,MATCH(INDEX(Dictionary!$B$3:$C$3,1,MATCH(Form_Responses[[#This Row],[80]],OFFSET(Dictionary!$A$3,MATCH(COLUMNS($AS$2:DT37),Dictionary!$A$4:$A$93,0),1,1,2),0)),Dictionary!$AD$3:$AE$3,0)),"")</f>
        <v>W</v>
      </c>
      <c r="DU38" s="61" t="str">
        <f ca="1">IFERROR(INDEX(OFFSET(Dictionary!$AC$3,MATCH(COLUMNS($AS$2:DU37),Dictionary!$AC$4:$AC$93,0),1,1,2),1,MATCH(INDEX(Dictionary!$B$3:$C$3,1,MATCH(Form_Responses[[#This Row],[81]],OFFSET(Dictionary!$A$3,MATCH(COLUMNS($AS$2:DU37),Dictionary!$A$4:$A$93,0),1,1,2),0)),Dictionary!$AD$3:$AE$3,0)),"")</f>
        <v>L</v>
      </c>
      <c r="DV38" s="61" t="str">
        <f ca="1">IFERROR(INDEX(OFFSET(Dictionary!$AC$3,MATCH(COLUMNS($AS$2:DV37),Dictionary!$AC$4:$AC$93,0),1,1,2),1,MATCH(INDEX(Dictionary!$B$3:$C$3,1,MATCH(Form_Responses[[#This Row],[82]],OFFSET(Dictionary!$A$3,MATCH(COLUMNS($AS$2:DV37),Dictionary!$A$4:$A$93,0),1,1,2),0)),Dictionary!$AD$3:$AE$3,0)),"")</f>
        <v>L</v>
      </c>
      <c r="DW38" s="61" t="str">
        <f ca="1">IFERROR(INDEX(OFFSET(Dictionary!$AC$3,MATCH(COLUMNS($AS$2:DW37),Dictionary!$AC$4:$AC$93,0),1,1,2),1,MATCH(INDEX(Dictionary!$B$3:$C$3,1,MATCH(Form_Responses[[#This Row],[83]],OFFSET(Dictionary!$A$3,MATCH(COLUMNS($AS$2:DW37),Dictionary!$A$4:$A$93,0),1,1,2),0)),Dictionary!$AD$3:$AE$3,0)),"")</f>
        <v>I</v>
      </c>
      <c r="DX38" s="61" t="str">
        <f ca="1">IFERROR(INDEX(OFFSET(Dictionary!$AC$3,MATCH(COLUMNS($AS$2:DX37),Dictionary!$AC$4:$AC$93,0),1,1,2),1,MATCH(INDEX(Dictionary!$B$3:$C$3,1,MATCH(Form_Responses[[#This Row],[84]],OFFSET(Dictionary!$A$3,MATCH(COLUMNS($AS$2:DX37),Dictionary!$A$4:$A$93,0),1,1,2),0)),Dictionary!$AD$3:$AE$3,0)),"")</f>
        <v>V</v>
      </c>
      <c r="DY38" s="61" t="str">
        <f ca="1">IFERROR(INDEX(OFFSET(Dictionary!$AC$3,MATCH(COLUMNS($AS$2:DY37),Dictionary!$AC$4:$AC$93,0),1,1,2),1,MATCH(INDEX(Dictionary!$B$3:$C$3,1,MATCH(Form_Responses[[#This Row],[85]],OFFSET(Dictionary!$A$3,MATCH(COLUMNS($AS$2:DY37),Dictionary!$A$4:$A$93,0),1,1,2),0)),Dictionary!$AD$3:$AE$3,0)),"")</f>
        <v>S</v>
      </c>
      <c r="DZ38" s="61" t="str">
        <f ca="1">IFERROR(INDEX(OFFSET(Dictionary!$AC$3,MATCH(COLUMNS($AS$2:DZ37),Dictionary!$AC$4:$AC$93,0),1,1,2),1,MATCH(INDEX(Dictionary!$B$3:$C$3,1,MATCH(Form_Responses[[#This Row],[86]],OFFSET(Dictionary!$A$3,MATCH(COLUMNS($AS$2:DZ37),Dictionary!$A$4:$A$93,0),1,1,2),0)),Dictionary!$AD$3:$AE$3,0)),"")</f>
        <v>S</v>
      </c>
      <c r="EA38" s="61" t="str">
        <f ca="1">IFERROR(INDEX(OFFSET(Dictionary!$AC$3,MATCH(COLUMNS($AS$2:EA37),Dictionary!$AC$4:$AC$93,0),1,1,2),1,MATCH(INDEX(Dictionary!$B$3:$C$3,1,MATCH(Form_Responses[[#This Row],[87]],OFFSET(Dictionary!$A$3,MATCH(COLUMNS($AS$2:EA37),Dictionary!$A$4:$A$93,0),1,1,2),0)),Dictionary!$AD$3:$AE$3,0)),"")</f>
        <v>R</v>
      </c>
      <c r="EB38" s="61" t="str">
        <f ca="1">IFERROR(INDEX(OFFSET(Dictionary!$AC$3,MATCH(COLUMNS($AS$2:EB37),Dictionary!$AC$4:$AC$93,0),1,1,2),1,MATCH(INDEX(Dictionary!$B$3:$C$3,1,MATCH(Form_Responses[[#This Row],[88]],OFFSET(Dictionary!$A$3,MATCH(COLUMNS($AS$2:EB37),Dictionary!$A$4:$A$93,0),1,1,2),0)),Dictionary!$AD$3:$AE$3,0)),"")</f>
        <v>C</v>
      </c>
      <c r="EC38" s="61" t="str">
        <f ca="1">IFERROR(INDEX(OFFSET(Dictionary!$AC$3,MATCH(COLUMNS($AS$2:EC37),Dictionary!$AC$4:$AC$93,0),1,1,2),1,MATCH(INDEX(Dictionary!$B$3:$C$3,1,MATCH(Form_Responses[[#This Row],[89]],OFFSET(Dictionary!$A$3,MATCH(COLUMNS($AS$2:EC37),Dictionary!$A$4:$A$93,0),1,1,2),0)),Dictionary!$AD$3:$AE$3,0)),"")</f>
        <v>C</v>
      </c>
      <c r="ED38" s="61" t="str">
        <f ca="1">IFERROR(INDEX(OFFSET(Dictionary!$AC$3,MATCH(COLUMNS($AS$2:ED37),Dictionary!$AC$4:$AC$93,0),1,1,2),1,MATCH(INDEX(Dictionary!$B$3:$C$3,1,MATCH(Form_Responses[[#This Row],[90]],OFFSET(Dictionary!$A$3,MATCH(COLUMNS($AS$2:ED37),Dictionary!$A$4:$A$93,0),1,1,2),0)),Dictionary!$AD$3:$AE$3,0)),"")</f>
        <v>N</v>
      </c>
    </row>
    <row r="39" spans="1:134" ht="195" x14ac:dyDescent="0.25">
      <c r="A39" s="164">
        <v>37</v>
      </c>
      <c r="B39" s="61" t="s">
        <v>954</v>
      </c>
      <c r="C39" s="61" t="s">
        <v>918</v>
      </c>
      <c r="D39" s="59" t="s">
        <v>794</v>
      </c>
      <c r="E39" s="59" cm="1">
        <f t="array" aca="1" ref="E39" ca="1">COUNTIF(OFFSET($AS$2,MATCH(Data_Base_Response[[#This Row],[Nama]:[Nama]],Data_Base_Response[[Nama]:[Nama]],0),0,1,90),Data_Base_Response[[#Headers],[A]])</f>
        <v>5</v>
      </c>
      <c r="F39" s="59" cm="1">
        <f t="array" aca="1" ref="F39" ca="1">COUNTIF(OFFSET($AS$2,MATCH(Data_Base_Response[[#This Row],[Nama]:[Nama]],Data_Base_Response[[Nama]:[Nama]],0),0,1,90),Data_Base_Response[[#Headers],[N]])</f>
        <v>7</v>
      </c>
      <c r="G39" s="59" cm="1">
        <f t="array" aca="1" ref="G39" ca="1">COUNTIF(OFFSET($AS$2,MATCH(Data_Base_Response[[#This Row],[Nama]:[Nama]],Data_Base_Response[[Nama]:[Nama]],0),0,1,90),Data_Base_Response[[#Headers],[G]])</f>
        <v>6</v>
      </c>
      <c r="H39" s="59" cm="1">
        <f t="array" aca="1" ref="H39" ca="1">COUNTIF(OFFSET($AS$2,MATCH(Data_Base_Response[[#This Row],[Nama]:[Nama]],Data_Base_Response[[Nama]:[Nama]],0),0,1,90),Data_Base_Response[[#Headers],[C]])</f>
        <v>5</v>
      </c>
      <c r="I39" s="59" cm="1">
        <f t="array" aca="1" ref="I39" ca="1">COUNTIF(OFFSET($AS$2,MATCH(Data_Base_Response[[#This Row],[Nama]:[Nama]],Data_Base_Response[[Nama]:[Nama]],0),0,1,90),Data_Base_Response[[#Headers],[D]])</f>
        <v>7</v>
      </c>
      <c r="J39" s="59" cm="1">
        <f t="array" aca="1" ref="J39" ca="1">COUNTIF(OFFSET($AS$2,MATCH(Data_Base_Response[[#This Row],[Nama]:[Nama]],Data_Base_Response[[Nama]:[Nama]],0),0,1,90),Data_Base_Response[[#Headers],[R]])</f>
        <v>2</v>
      </c>
      <c r="K39" s="59" cm="1">
        <f t="array" aca="1" ref="K39" ca="1">COUNTIF(OFFSET($AS$2,MATCH(Data_Base_Response[[#This Row],[Nama]:[Nama]],Data_Base_Response[[Nama]:[Nama]],0),0,1,90),Data_Base_Response[[#Headers],[T]])</f>
        <v>2</v>
      </c>
      <c r="L39" s="59" cm="1">
        <f t="array" aca="1" ref="L39" ca="1">COUNTIF(OFFSET($AS$2,MATCH(Data_Base_Response[[#This Row],[Nama]:[Nama]],Data_Base_Response[[Nama]:[Nama]],0),0,1,90),Data_Base_Response[[#Headers],[V]])</f>
        <v>4</v>
      </c>
      <c r="M39" s="59" cm="1">
        <f t="array" aca="1" ref="M39" ca="1">COUNTIF(OFFSET($AS$2,MATCH(Data_Base_Response[[#This Row],[Nama]:[Nama]],Data_Base_Response[[Nama]:[Nama]],0),0,1,90),Data_Base_Response[[#Headers],[W]])</f>
        <v>5</v>
      </c>
      <c r="N39" s="59" cm="1">
        <f t="array" aca="1" ref="N39" ca="1">COUNTIF(OFFSET($AS$2,MATCH(Data_Base_Response[[#This Row],[Nama]:[Nama]],Data_Base_Response[[Nama]:[Nama]],0),0,1,90),Data_Base_Response[[#Headers],[F]])</f>
        <v>5</v>
      </c>
      <c r="O39" s="59" cm="1">
        <f t="array" aca="1" ref="O39" ca="1">COUNTIF(OFFSET($AS$2,MATCH(Data_Base_Response[[#This Row],[Nama]:[Nama]],Data_Base_Response[[Nama]:[Nama]],0),0,1,90),Data_Base_Response[[#Headers],[L]])</f>
        <v>2</v>
      </c>
      <c r="P39" s="59" cm="1">
        <f t="array" aca="1" ref="P39" ca="1">COUNTIF(OFFSET($AS$2,MATCH(Data_Base_Response[[#This Row],[Nama]:[Nama]],Data_Base_Response[[Nama]:[Nama]],0),0,1,90),Data_Base_Response[[#Headers],[P]])</f>
        <v>3</v>
      </c>
      <c r="Q39" s="59" cm="1">
        <f t="array" aca="1" ref="Q39" ca="1">COUNTIF(OFFSET($AS$2,MATCH(Data_Base_Response[[#This Row],[Nama]:[Nama]],Data_Base_Response[[Nama]:[Nama]],0),0,1,90),Data_Base_Response[[#Headers],[I]])</f>
        <v>4</v>
      </c>
      <c r="R39" s="59" cm="1">
        <f t="array" aca="1" ref="R39" ca="1">COUNTIF(OFFSET($AS$2,MATCH(Data_Base_Response[[#This Row],[Nama]:[Nama]],Data_Base_Response[[Nama]:[Nama]],0),0,1,90),Data_Base_Response[[#Headers],[S]])</f>
        <v>6</v>
      </c>
      <c r="S39" s="59" cm="1">
        <f t="array" aca="1" ref="S39" ca="1">COUNTIF(OFFSET($AS$2,MATCH(Data_Base_Response[[#This Row],[Nama]:[Nama]],Data_Base_Response[[Nama]:[Nama]],0),0,1,90),Data_Base_Response[[#Headers],[B]])</f>
        <v>7</v>
      </c>
      <c r="T39" s="59" cm="1">
        <f t="array" aca="1" ref="T39" ca="1">COUNTIF(OFFSET($AS$2,MATCH(Data_Base_Response[[#This Row],[Nama]:[Nama]],Data_Base_Response[[Nama]:[Nama]],0),0,1,90),Data_Base_Response[[#Headers],[O]])</f>
        <v>4</v>
      </c>
      <c r="U39" s="59" cm="1">
        <f t="array" aca="1" ref="U39" ca="1">COUNTIF(OFFSET($AS$2,MATCH(Data_Base_Response[[#This Row],[Nama]:[Nama]],Data_Base_Response[[Nama]:[Nama]],0),0,1,90),Data_Base_Response[[#Headers],[X]])</f>
        <v>2</v>
      </c>
      <c r="V39" s="59" cm="1">
        <f t="array" aca="1" ref="V39" ca="1">COUNTIF(OFFSET($AS$2,MATCH(Data_Base_Response[[#This Row],[Nama]:[Nama]],Data_Base_Response[[Nama]:[Nama]],0),0,1,90),Data_Base_Response[[#Headers],[E]])</f>
        <v>7</v>
      </c>
      <c r="W39" s="59" cm="1">
        <f t="array" aca="1" ref="W39" ca="1">COUNTIF(OFFSET($AS$2,MATCH(Data_Base_Response[[#This Row],[Nama]:[Nama]],Data_Base_Response[[Nama]:[Nama]],0),0,1,90),Data_Base_Response[[#Headers],[K]])</f>
        <v>4</v>
      </c>
      <c r="X39" s="59" cm="1">
        <f t="array" aca="1" ref="X39" ca="1">COUNTIF(OFFSET($AS$2,MATCH(Data_Base_Response[[#This Row],[Nama]:[Nama]],Data_Base_Response[[Nama]:[Nama]],0),0,1,90),Data_Base_Response[[#Headers],[Z]])</f>
        <v>3</v>
      </c>
      <c r="Y3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39"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3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39"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3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39"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3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3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39" s="60" t="str">
        <f ca="1">INDEX(OFFSET(Dictionary!$AJ$3,MATCH(M$2,Dictionary!$AG$4:$AG$84,0),0,COUNTIF(Dictionary!$AG$4:$AG$84,M$2),1),MATCH(Data_Base_Response[[#This Row],[W]],OFFSET(Dictionary!$AH$3,MATCH(M$2,Dictionary!$AG$4:$AG$84,0),0,COUNTIF(Dictionary!$AG$4:$AG$84,M$2),1),1))</f>
        <v xml:space="preserve">Perlu pengarahan awal dan tolok ukur keberhasilan   </v>
      </c>
      <c r="AH39" s="60" t="str">
        <f ca="1">INDEX(OFFSET(Dictionary!$AJ$3,MATCH(N$2,Dictionary!$AG$4:$AG$84,0),0,COUNTIF(Dictionary!$AG$4:$AG$84,N$2),1),MATCH(Data_Base_Response[[#This Row],[F]],OFFSET(Dictionary!$AH$3,MATCH(N$2,Dictionary!$AG$4:$AG$84,0),0,COUNTIF(Dictionary!$AG$4:$AG$84,N$2),1),1))</f>
        <v xml:space="preserve">Loyal pada Perusahaan   </v>
      </c>
      <c r="AI39"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39"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39" s="60" t="str">
        <f ca="1">INDEX(OFFSET(Dictionary!$AJ$3,MATCH(Q$2,Dictionary!$AG$4:$AG$84,0),0,COUNTIF(Dictionary!$AG$4:$AG$84,Q$2),1),MATCH(Data_Base_Response[[#This Row],[I]],OFFSET(Dictionary!$AH$3,MATCH(Q$2,Dictionary!$AG$4:$AG$84,0),0,COUNTIF(Dictionary!$AG$4:$AG$84,Q$2),1),1))</f>
        <v xml:space="preserve">Berhati - hati dlm pengambilan keputusan   </v>
      </c>
      <c r="AL39"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9"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39"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3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39" s="60" t="str">
        <f ca="1">INDEX(OFFSET(Dictionary!$AJ$3,MATCH(V$2,Dictionary!$AG$4:$AG$84,0),0,COUNTIF(Dictionary!$AG$4:$AG$84,V$2),1),MATCH(Data_Base_Response[[#This Row],[E]],OFFSET(Dictionary!$AH$3,MATCH(V$2,Dictionary!$AG$4:$AG$84,0),0,COUNTIF(Dictionary!$AG$4:$AG$84,V$2),1),1))</f>
        <v xml:space="preserve">Mampu menyimpan pendapat atau perasaannya, tenang, dapat  mengendalikan emosi, menjaga jarak. Tampil pasif dan tidak acuh, mungkin sulit mengungkapkan emosi/perasaan/pandangan.  </v>
      </c>
      <c r="AQ39"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39"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39" s="61" t="str">
        <f ca="1">IFERROR(INDEX(OFFSET(Dictionary!$AC$3,MATCH(COLUMNS($AS$2:AS38),Dictionary!$AC$4:$AC$93,0),1,1,2),1,MATCH(INDEX(Dictionary!$B$3:$C$3,1,MATCH(Form_Responses[[#This Row],[1]],OFFSET(Dictionary!$A$3,MATCH(COLUMNS($AS$2:AS38),Dictionary!$A$4:$A$93,0),1,1,2),0)),Dictionary!$AD$3:$AE$3,0)),"")</f>
        <v>E</v>
      </c>
      <c r="AT39" s="61" t="str">
        <f ca="1">IFERROR(INDEX(OFFSET(Dictionary!$AC$3,MATCH(COLUMNS($AS$2:AT$2),Dictionary!$AC$4:$AC$93,0),1,1,2),1,MATCH(INDEX(Dictionary!$B$3:$C$3,1,MATCH(Form_Responses[[#This Row],[2]],OFFSET(Dictionary!$A$3,MATCH(COLUMNS($AS$2:AT38),Dictionary!$A$4:$A$93,0),1,1,2),0)),Dictionary!$AD$3:$AE$3,0)),"")</f>
        <v>N</v>
      </c>
      <c r="AU39" s="61" t="str">
        <f ca="1">IFERROR(INDEX(OFFSET(Dictionary!$AC$3,MATCH(COLUMNS($AS$2:AU38),Dictionary!$AC$4:$AC$93,0),1,1,2),1,MATCH(INDEX(Dictionary!$B$3:$C$3,1,MATCH(Form_Responses[[#This Row],[3]],OFFSET(Dictionary!$A$3,MATCH(COLUMNS($AS$2:AU38),Dictionary!$A$4:$A$93,0),1,1,2),0)),Dictionary!$AD$3:$AE$3,0)),"")</f>
        <v>A</v>
      </c>
      <c r="AV39" s="61" t="str">
        <f ca="1">IFERROR(INDEX(OFFSET(Dictionary!$AC$3,MATCH(COLUMNS($AS$2:AV38),Dictionary!$AC$4:$AC$93,0),1,1,2),1,MATCH(INDEX(Dictionary!$B$3:$C$3,1,MATCH(Form_Responses[[#This Row],[4]],OFFSET(Dictionary!$A$3,MATCH(COLUMNS($AS$2:AV38),Dictionary!$A$4:$A$93,0),1,1,2),0)),Dictionary!$AD$3:$AE$3,0)),"")</f>
        <v>P</v>
      </c>
      <c r="AW39" s="61" t="str">
        <f ca="1">IFERROR(INDEX(OFFSET(Dictionary!$AC$3,MATCH(COLUMNS($AS$2:AW38),Dictionary!$AC$4:$AC$93,0),1,1,2),1,MATCH(INDEX(Dictionary!$B$3:$C$3,1,MATCH(Form_Responses[[#This Row],[5]],OFFSET(Dictionary!$A$3,MATCH(COLUMNS($AS$2:AW38),Dictionary!$A$4:$A$93,0),1,1,2),0)),Dictionary!$AD$3:$AE$3,0)),"")</f>
        <v>B</v>
      </c>
      <c r="AX39" s="61" t="str">
        <f ca="1">IFERROR(INDEX(OFFSET(Dictionary!$AC$3,MATCH(COLUMNS($AS$2:AX38),Dictionary!$AC$4:$AC$93,0),1,1,2),1,MATCH(INDEX(Dictionary!$B$3:$C$3,1,MATCH(Form_Responses[[#This Row],[6]],OFFSET(Dictionary!$A$3,MATCH(COLUMNS($AS$2:AX38),Dictionary!$A$4:$A$93,0),1,1,2),0)),Dictionary!$AD$3:$AE$3,0)),"")</f>
        <v>B</v>
      </c>
      <c r="AY39" s="61" t="str">
        <f ca="1">IFERROR(INDEX(OFFSET(Dictionary!$AC$3,MATCH(COLUMNS($AS$2:AY38),Dictionary!$AC$4:$AC$93,0),1,1,2),1,MATCH(INDEX(Dictionary!$B$3:$C$3,1,MATCH(Form_Responses[[#This Row],[7]],OFFSET(Dictionary!$A$3,MATCH(COLUMNS($AS$2:AY38),Dictionary!$A$4:$A$93,0),1,1,2),0)),Dictionary!$AD$3:$AE$3,0)),"")</f>
        <v>Z</v>
      </c>
      <c r="AZ39" s="61" t="str">
        <f ca="1">IFERROR(INDEX(OFFSET(Dictionary!$AC$3,MATCH(COLUMNS($AS$2:AZ$2),Dictionary!$AC$4:$AC$93,0),1,1,2),1,MATCH(INDEX(Dictionary!$B$3:$C$3,1,MATCH(Form_Responses[[#This Row],[8]],OFFSET(Dictionary!$A$3,MATCH(COLUMNS($AS$2:AZ38),Dictionary!$A$4:$A$93,0),1,1,2),0)),Dictionary!$AD$3:$AE$3,0)),"")</f>
        <v>Z</v>
      </c>
      <c r="BA39" s="61" t="str">
        <f ca="1">IFERROR(INDEX(OFFSET(Dictionary!$AC$3,MATCH(COLUMNS($AS$2:BA38),Dictionary!$AC$4:$AC$93,0),1,1,2),1,MATCH(INDEX(Dictionary!$B$3:$C$3,1,MATCH(Form_Responses[[#This Row],[9]],OFFSET(Dictionary!$A$3,MATCH(COLUMNS($AS$2:BA38),Dictionary!$A$4:$A$93,0),1,1,2),0)),Dictionary!$AD$3:$AE$3,0)),"")</f>
        <v>K</v>
      </c>
      <c r="BB39" s="61" t="str">
        <f ca="1">IFERROR(INDEX(OFFSET(Dictionary!$AC$3,MATCH(COLUMNS($AS$2:BB38),Dictionary!$AC$4:$AC$93,0),1,1,2),1,MATCH(INDEX(Dictionary!$B$3:$C$3,1,MATCH(Form_Responses[[#This Row],[10]],OFFSET(Dictionary!$A$3,MATCH(COLUMNS($AS$2:BB38),Dictionary!$A$4:$A$93,0),1,1,2),0)),Dictionary!$AD$3:$AE$3,0)),"")</f>
        <v>F</v>
      </c>
      <c r="BC39" s="61" t="str">
        <f ca="1">IFERROR(INDEX(OFFSET(Dictionary!$AC$3,MATCH(COLUMNS($AS$2:BC38),Dictionary!$AC$4:$AC$93,0),1,1,2),1,MATCH(INDEX(Dictionary!$B$3:$C$3,1,MATCH(Form_Responses[[#This Row],[11]],OFFSET(Dictionary!$A$3,MATCH(COLUMNS($AS$2:BC38),Dictionary!$A$4:$A$93,0),1,1,2),0)),Dictionary!$AD$3:$AE$3,0)),"")</f>
        <v>G</v>
      </c>
      <c r="BD39" s="61" t="str">
        <f ca="1">IFERROR(INDEX(OFFSET(Dictionary!$AC$3,MATCH(COLUMNS($AS$2:BD38),Dictionary!$AC$4:$AC$93,0),1,1,2),1,MATCH(INDEX(Dictionary!$B$3:$C$3,1,MATCH(Form_Responses[[#This Row],[12]],OFFSET(Dictionary!$A$3,MATCH(COLUMNS($AS$2:BD38),Dictionary!$A$4:$A$93,0),1,1,2),0)),Dictionary!$AD$3:$AE$3,0)),"")</f>
        <v>E</v>
      </c>
      <c r="BE39" s="61" t="str">
        <f ca="1">IFERROR(INDEX(OFFSET(Dictionary!$AC$3,MATCH(COLUMNS($AS$2:BE38),Dictionary!$AC$4:$AC$93,0),1,1,2),1,MATCH(INDEX(Dictionary!$B$3:$C$3,1,MATCH(Form_Responses[[#This Row],[13]],OFFSET(Dictionary!$A$3,MATCH(COLUMNS($AS$2:BE38),Dictionary!$A$4:$A$93,0),1,1,2),0)),Dictionary!$AD$3:$AE$3,0)),"")</f>
        <v>N</v>
      </c>
      <c r="BF39" s="61" t="str">
        <f ca="1">IFERROR(INDEX(OFFSET(Dictionary!$AC$3,MATCH(COLUMNS($AS$2:BF38),Dictionary!$AC$4:$AC$93,0),1,1,2),1,MATCH(INDEX(Dictionary!$B$3:$C$3,1,MATCH(Form_Responses[[#This Row],[14]],OFFSET(Dictionary!$A$3,MATCH(COLUMNS($AS$2:BF38),Dictionary!$A$4:$A$93,0),1,1,2),0)),Dictionary!$AD$3:$AE$3,0)),"")</f>
        <v>X</v>
      </c>
      <c r="BG39" s="61" t="str">
        <f ca="1">IFERROR(INDEX(OFFSET(Dictionary!$AC$3,MATCH(COLUMNS($AS$2:BG38),Dictionary!$AC$4:$AC$93,0),1,1,2),1,MATCH(INDEX(Dictionary!$B$3:$C$3,1,MATCH(Form_Responses[[#This Row],[15]],OFFSET(Dictionary!$A$3,MATCH(COLUMNS($AS$2:BG38),Dictionary!$A$4:$A$93,0),1,1,2),0)),Dictionary!$AD$3:$AE$3,0)),"")</f>
        <v>B</v>
      </c>
      <c r="BH39" s="61" t="str">
        <f ca="1">IFERROR(INDEX(OFFSET(Dictionary!$AC$3,MATCH(COLUMNS($AS$2:BH38),Dictionary!$AC$4:$AC$93,0),1,1,2),1,MATCH(INDEX(Dictionary!$B$3:$C$3,1,MATCH(Form_Responses[[#This Row],[16]],OFFSET(Dictionary!$A$3,MATCH(COLUMNS($AS$2:BH38),Dictionary!$A$4:$A$93,0),1,1,2),0)),Dictionary!$AD$3:$AE$3,0)),"")</f>
        <v>O</v>
      </c>
      <c r="BI39" s="61" t="str">
        <f ca="1">IFERROR(INDEX(OFFSET(Dictionary!$AC$3,MATCH(COLUMNS($AS$2:BI38),Dictionary!$AC$4:$AC$93,0),1,1,2),1,MATCH(INDEX(Dictionary!$B$3:$C$3,1,MATCH(Form_Responses[[#This Row],[17]],OFFSET(Dictionary!$A$3,MATCH(COLUMNS($AS$2:BI38),Dictionary!$A$4:$A$93,0),1,1,2),0)),Dictionary!$AD$3:$AE$3,0)),"")</f>
        <v>B</v>
      </c>
      <c r="BJ39" s="61" t="str">
        <f ca="1">IFERROR(INDEX(OFFSET(Dictionary!$AC$3,MATCH(COLUMNS($AS$2:BJ38),Dictionary!$AC$4:$AC$93,0),1,1,2),1,MATCH(INDEX(Dictionary!$B$3:$C$3,1,MATCH(Form_Responses[[#This Row],[18]],OFFSET(Dictionary!$A$3,MATCH(COLUMNS($AS$2:BJ38),Dictionary!$A$4:$A$93,0),1,1,2),0)),Dictionary!$AD$3:$AE$3,0)),"")</f>
        <v>O</v>
      </c>
      <c r="BK39" s="61" t="str">
        <f ca="1">IFERROR(INDEX(OFFSET(Dictionary!$AC$3,MATCH(COLUMNS($AS$2:BK38),Dictionary!$AC$4:$AC$93,0),1,1,2),1,MATCH(INDEX(Dictionary!$B$3:$C$3,1,MATCH(Form_Responses[[#This Row],[19]],OFFSET(Dictionary!$A$3,MATCH(COLUMNS($AS$2:BK38),Dictionary!$A$4:$A$93,0),1,1,2),0)),Dictionary!$AD$3:$AE$3,0)),"")</f>
        <v>F</v>
      </c>
      <c r="BL39" s="61" t="str">
        <f ca="1">IFERROR(INDEX(OFFSET(Dictionary!$AC$3,MATCH(COLUMNS($AS$2:BL38),Dictionary!$AC$4:$AC$93,0),1,1,2),1,MATCH(INDEX(Dictionary!$B$3:$C$3,1,MATCH(Form_Responses[[#This Row],[20]],OFFSET(Dictionary!$A$3,MATCH(COLUMNS($AS$2:BL38),Dictionary!$A$4:$A$93,0),1,1,2),0)),Dictionary!$AD$3:$AE$3,0)),"")</f>
        <v>W</v>
      </c>
      <c r="BM39" s="61" t="str">
        <f ca="1">IFERROR(INDEX(OFFSET(Dictionary!$AC$3,MATCH(COLUMNS($AS$2:BM38),Dictionary!$AC$4:$AC$93,0),1,1,2),1,MATCH(INDEX(Dictionary!$B$3:$C$3,1,MATCH(Form_Responses[[#This Row],[21]],OFFSET(Dictionary!$A$3,MATCH(COLUMNS($AS$2:BM38),Dictionary!$A$4:$A$93,0),1,1,2),0)),Dictionary!$AD$3:$AE$3,0)),"")</f>
        <v>G</v>
      </c>
      <c r="BN39" s="61" t="str">
        <f ca="1">IFERROR(INDEX(OFFSET(Dictionary!$AC$3,MATCH(COLUMNS($AS$2:BN38),Dictionary!$AC$4:$AC$93,0),1,1,2),1,MATCH(INDEX(Dictionary!$B$3:$C$3,1,MATCH(Form_Responses[[#This Row],[22]],OFFSET(Dictionary!$A$3,MATCH(COLUMNS($AS$2:BN38),Dictionary!$A$4:$A$93,0),1,1,2),0)),Dictionary!$AD$3:$AE$3,0)),"")</f>
        <v>C</v>
      </c>
      <c r="BO39" s="61" t="str">
        <f ca="1">IFERROR(INDEX(OFFSET(Dictionary!$AC$3,MATCH(COLUMNS($AS$2:BO38),Dictionary!$AC$4:$AC$93,0),1,1,2),1,MATCH(INDEX(Dictionary!$B$3:$C$3,1,MATCH(Form_Responses[[#This Row],[23]],OFFSET(Dictionary!$A$3,MATCH(COLUMNS($AS$2:BO38),Dictionary!$A$4:$A$93,0),1,1,2),0)),Dictionary!$AD$3:$AE$3,0)),"")</f>
        <v>I</v>
      </c>
      <c r="BP39" s="61" t="str">
        <f ca="1">IFERROR(INDEX(OFFSET(Dictionary!$AC$3,MATCH(COLUMNS($AS$2:BP38),Dictionary!$AC$4:$AC$93,0),1,1,2),1,MATCH(INDEX(Dictionary!$B$3:$C$3,1,MATCH(Form_Responses[[#This Row],[24]],OFFSET(Dictionary!$A$3,MATCH(COLUMNS($AS$2:BP38),Dictionary!$A$4:$A$93,0),1,1,2),0)),Dictionary!$AD$3:$AE$3,0)),"")</f>
        <v>X</v>
      </c>
      <c r="BQ39" s="61" t="str">
        <f ca="1">IFERROR(INDEX(OFFSET(Dictionary!$AC$3,MATCH(COLUMNS($AS$2:BQ38),Dictionary!$AC$4:$AC$93,0),1,1,2),1,MATCH(INDEX(Dictionary!$B$3:$C$3,1,MATCH(Form_Responses[[#This Row],[25]],OFFSET(Dictionary!$A$3,MATCH(COLUMNS($AS$2:BQ38),Dictionary!$A$4:$A$93,0),1,1,2),0)),Dictionary!$AD$3:$AE$3,0)),"")</f>
        <v>A</v>
      </c>
      <c r="BR39" s="61" t="str">
        <f ca="1">IFERROR(INDEX(OFFSET(Dictionary!$AC$3,MATCH(COLUMNS($AS$2:BR38),Dictionary!$AC$4:$AC$93,0),1,1,2),1,MATCH(INDEX(Dictionary!$B$3:$C$3,1,MATCH(Form_Responses[[#This Row],[26]],OFFSET(Dictionary!$A$3,MATCH(COLUMNS($AS$2:BR38),Dictionary!$A$4:$A$93,0),1,1,2),0)),Dictionary!$AD$3:$AE$3,0)),"")</f>
        <v>O</v>
      </c>
      <c r="BS39" s="61" t="str">
        <f ca="1">IFERROR(INDEX(OFFSET(Dictionary!$AC$3,MATCH(COLUMNS($AS$2:BS38),Dictionary!$AC$4:$AC$93,0),1,1,2),1,MATCH(INDEX(Dictionary!$B$3:$C$3,1,MATCH(Form_Responses[[#This Row],[27]],OFFSET(Dictionary!$A$3,MATCH(COLUMNS($AS$2:BS38),Dictionary!$A$4:$A$93,0),1,1,2),0)),Dictionary!$AD$3:$AE$3,0)),"")</f>
        <v>Z</v>
      </c>
      <c r="BT39" s="61" t="str">
        <f ca="1">IFERROR(INDEX(OFFSET(Dictionary!$AC$3,MATCH(COLUMNS($AS$2:BT38),Dictionary!$AC$4:$AC$93,0),1,1,2),1,MATCH(INDEX(Dictionary!$B$3:$C$3,1,MATCH(Form_Responses[[#This Row],[28]],OFFSET(Dictionary!$A$3,MATCH(COLUMNS($AS$2:BT38),Dictionary!$A$4:$A$93,0),1,1,2),0)),Dictionary!$AD$3:$AE$3,0)),"")</f>
        <v>B</v>
      </c>
      <c r="BU39" s="61" t="str">
        <f ca="1">IFERROR(INDEX(OFFSET(Dictionary!$AC$3,MATCH(COLUMNS($AS$2:BU38),Dictionary!$AC$4:$AC$93,0),1,1,2),1,MATCH(INDEX(Dictionary!$B$3:$C$3,1,MATCH(Form_Responses[[#This Row],[29]],OFFSET(Dictionary!$A$3,MATCH(COLUMNS($AS$2:BU38),Dictionary!$A$4:$A$93,0),1,1,2),0)),Dictionary!$AD$3:$AE$3,0)),"")</f>
        <v>F</v>
      </c>
      <c r="BV39" s="61" t="str">
        <f ca="1">IFERROR(INDEX(OFFSET(Dictionary!$AC$3,MATCH(COLUMNS($AS$2:BV38),Dictionary!$AC$4:$AC$93,0),1,1,2),1,MATCH(INDEX(Dictionary!$B$3:$C$3,1,MATCH(Form_Responses[[#This Row],[30]],OFFSET(Dictionary!$A$3,MATCH(COLUMNS($AS$2:BV38),Dictionary!$A$4:$A$93,0),1,1,2),0)),Dictionary!$AD$3:$AE$3,0)),"")</f>
        <v>W</v>
      </c>
      <c r="BW39" s="61" t="str">
        <f ca="1">IFERROR(INDEX(OFFSET(Dictionary!$AC$3,MATCH(COLUMNS($AS$2:BW38),Dictionary!$AC$4:$AC$93,0),1,1,2),1,MATCH(INDEX(Dictionary!$B$3:$C$3,1,MATCH(Form_Responses[[#This Row],[31]],OFFSET(Dictionary!$A$3,MATCH(COLUMNS($AS$2:BW38),Dictionary!$A$4:$A$93,0),1,1,2),0)),Dictionary!$AD$3:$AE$3,0)),"")</f>
        <v>G</v>
      </c>
      <c r="BX39" s="61" t="str">
        <f ca="1">IFERROR(INDEX(OFFSET(Dictionary!$AC$3,MATCH(COLUMNS($AS$2:BX38),Dictionary!$AC$4:$AC$93,0),1,1,2),1,MATCH(INDEX(Dictionary!$B$3:$C$3,1,MATCH(Form_Responses[[#This Row],[32]],OFFSET(Dictionary!$A$3,MATCH(COLUMNS($AS$2:BX38),Dictionary!$A$4:$A$93,0),1,1,2),0)),Dictionary!$AD$3:$AE$3,0)),"")</f>
        <v>D</v>
      </c>
      <c r="BY39" s="61" t="str">
        <f ca="1">IFERROR(INDEX(OFFSET(Dictionary!$AC$3,MATCH(COLUMNS($AS$2:BY38),Dictionary!$AC$4:$AC$93,0),1,1,2),1,MATCH(INDEX(Dictionary!$B$3:$C$3,1,MATCH(Form_Responses[[#This Row],[33]],OFFSET(Dictionary!$A$3,MATCH(COLUMNS($AS$2:BY38),Dictionary!$A$4:$A$93,0),1,1,2),0)),Dictionary!$AD$3:$AE$3,0)),"")</f>
        <v>C</v>
      </c>
      <c r="BZ39" s="61" t="str">
        <f ca="1">IFERROR(INDEX(OFFSET(Dictionary!$AC$3,MATCH(COLUMNS($AS$2:BZ38),Dictionary!$AC$4:$AC$93,0),1,1,2),1,MATCH(INDEX(Dictionary!$B$3:$C$3,1,MATCH(Form_Responses[[#This Row],[34]],OFFSET(Dictionary!$A$3,MATCH(COLUMNS($AS$2:BZ38),Dictionary!$A$4:$A$93,0),1,1,2),0)),Dictionary!$AD$3:$AE$3,0)),"")</f>
        <v>E</v>
      </c>
      <c r="CA39" s="61" t="str">
        <f ca="1">IFERROR(INDEX(OFFSET(Dictionary!$AC$3,MATCH(COLUMNS($AS$2:CA38),Dictionary!$AC$4:$AC$93,0),1,1,2),1,MATCH(INDEX(Dictionary!$B$3:$C$3,1,MATCH(Form_Responses[[#This Row],[35]],OFFSET(Dictionary!$A$3,MATCH(COLUMNS($AS$2:CA38),Dictionary!$A$4:$A$93,0),1,1,2),0)),Dictionary!$AD$3:$AE$3,0)),"")</f>
        <v>B</v>
      </c>
      <c r="CB39" s="61" t="str">
        <f ca="1">IFERROR(INDEX(OFFSET(Dictionary!$AC$3,MATCH(COLUMNS($AS$2:CB38),Dictionary!$AC$4:$AC$93,0),1,1,2),1,MATCH(INDEX(Dictionary!$B$3:$C$3,1,MATCH(Form_Responses[[#This Row],[36]],OFFSET(Dictionary!$A$3,MATCH(COLUMNS($AS$2:CB38),Dictionary!$A$4:$A$93,0),1,1,2),0)),Dictionary!$AD$3:$AE$3,0)),"")</f>
        <v>O</v>
      </c>
      <c r="CC39" s="61" t="str">
        <f ca="1">IFERROR(INDEX(OFFSET(Dictionary!$AC$3,MATCH(COLUMNS($AS$2:CC38),Dictionary!$AC$4:$AC$93,0),1,1,2),1,MATCH(INDEX(Dictionary!$B$3:$C$3,1,MATCH(Form_Responses[[#This Row],[37]],OFFSET(Dictionary!$A$3,MATCH(COLUMNS($AS$2:CC38),Dictionary!$A$4:$A$93,0),1,1,2),0)),Dictionary!$AD$3:$AE$3,0)),"")</f>
        <v>P</v>
      </c>
      <c r="CD39" s="61" t="str">
        <f ca="1">IFERROR(INDEX(OFFSET(Dictionary!$AC$3,MATCH(COLUMNS($AS$2:CD38),Dictionary!$AC$4:$AC$93,0),1,1,2),1,MATCH(INDEX(Dictionary!$B$3:$C$3,1,MATCH(Form_Responses[[#This Row],[38]],OFFSET(Dictionary!$A$3,MATCH(COLUMNS($AS$2:CD38),Dictionary!$A$4:$A$93,0),1,1,2),0)),Dictionary!$AD$3:$AE$3,0)),"")</f>
        <v>K</v>
      </c>
      <c r="CE39" s="61" t="str">
        <f ca="1">IFERROR(INDEX(OFFSET(Dictionary!$AC$3,MATCH(COLUMNS($AS$2:CE38),Dictionary!$AC$4:$AC$93,0),1,1,2),1,MATCH(INDEX(Dictionary!$B$3:$C$3,1,MATCH(Form_Responses[[#This Row],[39]],OFFSET(Dictionary!$A$3,MATCH(COLUMNS($AS$2:CE38),Dictionary!$A$4:$A$93,0),1,1,2),0)),Dictionary!$AD$3:$AE$3,0)),"")</f>
        <v>B</v>
      </c>
      <c r="CF39" s="61" t="str">
        <f ca="1">IFERROR(INDEX(OFFSET(Dictionary!$AC$3,MATCH(COLUMNS($AS$2:CF38),Dictionary!$AC$4:$AC$93,0),1,1,2),1,MATCH(INDEX(Dictionary!$B$3:$C$3,1,MATCH(Form_Responses[[#This Row],[40]],OFFSET(Dictionary!$A$3,MATCH(COLUMNS($AS$2:CF38),Dictionary!$A$4:$A$93,0),1,1,2),0)),Dictionary!$AD$3:$AE$3,0)),"")</f>
        <v>W</v>
      </c>
      <c r="CG39" s="61" t="str">
        <f ca="1">IFERROR(INDEX(OFFSET(Dictionary!$AC$3,MATCH(COLUMNS($AS$2:CG38),Dictionary!$AC$4:$AC$93,0),1,1,2),1,MATCH(INDEX(Dictionary!$B$3:$C$3,1,MATCH(Form_Responses[[#This Row],[41]],OFFSET(Dictionary!$A$3,MATCH(COLUMNS($AS$2:CG38),Dictionary!$A$4:$A$93,0),1,1,2),0)),Dictionary!$AD$3:$AE$3,0)),"")</f>
        <v>S</v>
      </c>
      <c r="CH39" s="61" t="str">
        <f ca="1">IFERROR(INDEX(OFFSET(Dictionary!$AC$3,MATCH(COLUMNS($AS$2:CH38),Dictionary!$AC$4:$AC$93,0),1,1,2),1,MATCH(INDEX(Dictionary!$B$3:$C$3,1,MATCH(Form_Responses[[#This Row],[42]],OFFSET(Dictionary!$A$3,MATCH(COLUMNS($AS$2:CH38),Dictionary!$A$4:$A$93,0),1,1,2),0)),Dictionary!$AD$3:$AE$3,0)),"")</f>
        <v>R</v>
      </c>
      <c r="CI39" s="61" t="str">
        <f ca="1">IFERROR(INDEX(OFFSET(Dictionary!$AC$3,MATCH(COLUMNS($AS$2:CI38),Dictionary!$AC$4:$AC$93,0),1,1,2),1,MATCH(INDEX(Dictionary!$B$3:$C$3,1,MATCH(Form_Responses[[#This Row],[43]],OFFSET(Dictionary!$A$3,MATCH(COLUMNS($AS$2:CI38),Dictionary!$A$4:$A$93,0),1,1,2),0)),Dictionary!$AD$3:$AE$3,0)),"")</f>
        <v>D</v>
      </c>
      <c r="CJ39" s="61" t="str">
        <f ca="1">IFERROR(INDEX(OFFSET(Dictionary!$AC$3,MATCH(COLUMNS($AS$2:CJ38),Dictionary!$AC$4:$AC$93,0),1,1,2),1,MATCH(INDEX(Dictionary!$B$3:$C$3,1,MATCH(Form_Responses[[#This Row],[44]],OFFSET(Dictionary!$A$3,MATCH(COLUMNS($AS$2:CJ38),Dictionary!$A$4:$A$93,0),1,1,2),0)),Dictionary!$AD$3:$AE$3,0)),"")</f>
        <v>C</v>
      </c>
      <c r="CK39" s="61" t="str">
        <f ca="1">IFERROR(INDEX(OFFSET(Dictionary!$AC$3,MATCH(COLUMNS($AS$2:CK38),Dictionary!$AC$4:$AC$93,0),1,1,2),1,MATCH(INDEX(Dictionary!$B$3:$C$3,1,MATCH(Form_Responses[[#This Row],[45]],OFFSET(Dictionary!$A$3,MATCH(COLUMNS($AS$2:CK38),Dictionary!$A$4:$A$93,0),1,1,2),0)),Dictionary!$AD$3:$AE$3,0)),"")</f>
        <v>E</v>
      </c>
      <c r="CL39" s="61" t="str">
        <f ca="1">IFERROR(INDEX(OFFSET(Dictionary!$AC$3,MATCH(COLUMNS($AS$2:CL38),Dictionary!$AC$4:$AC$93,0),1,1,2),1,MATCH(INDEX(Dictionary!$B$3:$C$3,1,MATCH(Form_Responses[[#This Row],[46]],OFFSET(Dictionary!$A$3,MATCH(COLUMNS($AS$2:CL38),Dictionary!$A$4:$A$93,0),1,1,2),0)),Dictionary!$AD$3:$AE$3,0)),"")</f>
        <v>N</v>
      </c>
      <c r="CM39" s="61" t="str">
        <f ca="1">IFERROR(INDEX(OFFSET(Dictionary!$AC$3,MATCH(COLUMNS($AS$2:CM38),Dictionary!$AC$4:$AC$93,0),1,1,2),1,MATCH(INDEX(Dictionary!$B$3:$C$3,1,MATCH(Form_Responses[[#This Row],[47]],OFFSET(Dictionary!$A$3,MATCH(COLUMNS($AS$2:CM38),Dictionary!$A$4:$A$93,0),1,1,2),0)),Dictionary!$AD$3:$AE$3,0)),"")</f>
        <v>A</v>
      </c>
      <c r="CN39" s="61" t="str">
        <f ca="1">IFERROR(INDEX(OFFSET(Dictionary!$AC$3,MATCH(COLUMNS($AS$2:CN38),Dictionary!$AC$4:$AC$93,0),1,1,2),1,MATCH(INDEX(Dictionary!$B$3:$C$3,1,MATCH(Form_Responses[[#This Row],[48]],OFFSET(Dictionary!$A$3,MATCH(COLUMNS($AS$2:CN38),Dictionary!$A$4:$A$93,0),1,1,2),0)),Dictionary!$AD$3:$AE$3,0)),"")</f>
        <v>K</v>
      </c>
      <c r="CO39" s="61" t="str">
        <f ca="1">IFERROR(INDEX(OFFSET(Dictionary!$AC$3,MATCH(COLUMNS($AS$2:CO38),Dictionary!$AC$4:$AC$93,0),1,1,2),1,MATCH(INDEX(Dictionary!$B$3:$C$3,1,MATCH(Form_Responses[[#This Row],[49]],OFFSET(Dictionary!$A$3,MATCH(COLUMNS($AS$2:CO38),Dictionary!$A$4:$A$93,0),1,1,2),0)),Dictionary!$AD$3:$AE$3,0)),"")</f>
        <v>F</v>
      </c>
      <c r="CP39" s="61" t="str">
        <f ca="1">IFERROR(INDEX(OFFSET(Dictionary!$AC$3,MATCH(COLUMNS($AS$2:CP38),Dictionary!$AC$4:$AC$93,0),1,1,2),1,MATCH(INDEX(Dictionary!$B$3:$C$3,1,MATCH(Form_Responses[[#This Row],[50]],OFFSET(Dictionary!$A$3,MATCH(COLUMNS($AS$2:CP38),Dictionary!$A$4:$A$93,0),1,1,2),0)),Dictionary!$AD$3:$AE$3,0)),"")</f>
        <v>W</v>
      </c>
      <c r="CQ39" s="61" t="str">
        <f ca="1">IFERROR(INDEX(OFFSET(Dictionary!$AC$3,MATCH(COLUMNS($AS$2:CQ38),Dictionary!$AC$4:$AC$93,0),1,1,2),1,MATCH(INDEX(Dictionary!$B$3:$C$3,1,MATCH(Form_Responses[[#This Row],[51]],OFFSET(Dictionary!$A$3,MATCH(COLUMNS($AS$2:CQ38),Dictionary!$A$4:$A$93,0),1,1,2),0)),Dictionary!$AD$3:$AE$3,0)),"")</f>
        <v>V</v>
      </c>
      <c r="CR39" s="61" t="str">
        <f ca="1">IFERROR(INDEX(OFFSET(Dictionary!$AC$3,MATCH(COLUMNS($AS$2:CR38),Dictionary!$AC$4:$AC$93,0),1,1,2),1,MATCH(INDEX(Dictionary!$B$3:$C$3,1,MATCH(Form_Responses[[#This Row],[52]],OFFSET(Dictionary!$A$3,MATCH(COLUMNS($AS$2:CR38),Dictionary!$A$4:$A$93,0),1,1,2),0)),Dictionary!$AD$3:$AE$3,0)),"")</f>
        <v>S</v>
      </c>
      <c r="CS39" s="61" t="str">
        <f ca="1">IFERROR(INDEX(OFFSET(Dictionary!$AC$3,MATCH(COLUMNS($AS$2:CS38),Dictionary!$AC$4:$AC$93,0),1,1,2),1,MATCH(INDEX(Dictionary!$B$3:$C$3,1,MATCH(Form_Responses[[#This Row],[53]],OFFSET(Dictionary!$A$3,MATCH(COLUMNS($AS$2:CS38),Dictionary!$A$4:$A$93,0),1,1,2),0)),Dictionary!$AD$3:$AE$3,0)),"")</f>
        <v>I</v>
      </c>
      <c r="CT39" s="61" t="str">
        <f ca="1">IFERROR(INDEX(OFFSET(Dictionary!$AC$3,MATCH(COLUMNS($AS$2:CT38),Dictionary!$AC$4:$AC$93,0),1,1,2),1,MATCH(INDEX(Dictionary!$B$3:$C$3,1,MATCH(Form_Responses[[#This Row],[54]],OFFSET(Dictionary!$A$3,MATCH(COLUMNS($AS$2:CT38),Dictionary!$A$4:$A$93,0),1,1,2),0)),Dictionary!$AD$3:$AE$3,0)),"")</f>
        <v>D</v>
      </c>
      <c r="CU39" s="61" t="str">
        <f ca="1">IFERROR(INDEX(OFFSET(Dictionary!$AC$3,MATCH(COLUMNS($AS$2:CU38),Dictionary!$AC$4:$AC$93,0),1,1,2),1,MATCH(INDEX(Dictionary!$B$3:$C$3,1,MATCH(Form_Responses[[#This Row],[55]],OFFSET(Dictionary!$A$3,MATCH(COLUMNS($AS$2:CU38),Dictionary!$A$4:$A$93,0),1,1,2),0)),Dictionary!$AD$3:$AE$3,0)),"")</f>
        <v>C</v>
      </c>
      <c r="CV39" s="61" t="str">
        <f ca="1">IFERROR(INDEX(OFFSET(Dictionary!$AC$3,MATCH(COLUMNS($AS$2:CV38),Dictionary!$AC$4:$AC$93,0),1,1,2),1,MATCH(INDEX(Dictionary!$B$3:$C$3,1,MATCH(Form_Responses[[#This Row],[56]],OFFSET(Dictionary!$A$3,MATCH(COLUMNS($AS$2:CV38),Dictionary!$A$4:$A$93,0),1,1,2),0)),Dictionary!$AD$3:$AE$3,0)),"")</f>
        <v>E</v>
      </c>
      <c r="CW39" s="61" t="str">
        <f ca="1">IFERROR(INDEX(OFFSET(Dictionary!$AC$3,MATCH(COLUMNS($AS$2:CW38),Dictionary!$AC$4:$AC$93,0),1,1,2),1,MATCH(INDEX(Dictionary!$B$3:$C$3,1,MATCH(Form_Responses[[#This Row],[57]],OFFSET(Dictionary!$A$3,MATCH(COLUMNS($AS$2:CW38),Dictionary!$A$4:$A$93,0),1,1,2),0)),Dictionary!$AD$3:$AE$3,0)),"")</f>
        <v>N</v>
      </c>
      <c r="CX39" s="61" t="str">
        <f ca="1">IFERROR(INDEX(OFFSET(Dictionary!$AC$3,MATCH(COLUMNS($AS$2:CX38),Dictionary!$AC$4:$AC$93,0),1,1,2),1,MATCH(INDEX(Dictionary!$B$3:$C$3,1,MATCH(Form_Responses[[#This Row],[58]],OFFSET(Dictionary!$A$3,MATCH(COLUMNS($AS$2:CX38),Dictionary!$A$4:$A$93,0),1,1,2),0)),Dictionary!$AD$3:$AE$3,0)),"")</f>
        <v>K</v>
      </c>
      <c r="CY39" s="61" t="str">
        <f ca="1">IFERROR(INDEX(OFFSET(Dictionary!$AC$3,MATCH(COLUMNS($AS$2:CY38),Dictionary!$AC$4:$AC$93,0),1,1,2),1,MATCH(INDEX(Dictionary!$B$3:$C$3,1,MATCH(Form_Responses[[#This Row],[59]],OFFSET(Dictionary!$A$3,MATCH(COLUMNS($AS$2:CY38),Dictionary!$A$4:$A$93,0),1,1,2),0)),Dictionary!$AD$3:$AE$3,0)),"")</f>
        <v>F</v>
      </c>
      <c r="CZ39" s="61" t="str">
        <f ca="1">IFERROR(INDEX(OFFSET(Dictionary!$AC$3,MATCH(COLUMNS($AS$2:CZ38),Dictionary!$AC$4:$AC$93,0),1,1,2),1,MATCH(INDEX(Dictionary!$B$3:$C$3,1,MATCH(Form_Responses[[#This Row],[60]],OFFSET(Dictionary!$A$3,MATCH(COLUMNS($AS$2:CZ38),Dictionary!$A$4:$A$93,0),1,1,2),0)),Dictionary!$AD$3:$AE$3,0)),"")</f>
        <v>W</v>
      </c>
      <c r="DA39" s="61" t="str">
        <f ca="1">IFERROR(INDEX(OFFSET(Dictionary!$AC$3,MATCH(COLUMNS($AS$2:DA38),Dictionary!$AC$4:$AC$93,0),1,1,2),1,MATCH(INDEX(Dictionary!$B$3:$C$3,1,MATCH(Form_Responses[[#This Row],[61]],OFFSET(Dictionary!$A$3,MATCH(COLUMNS($AS$2:DA38),Dictionary!$A$4:$A$93,0),1,1,2),0)),Dictionary!$AD$3:$AE$3,0)),"")</f>
        <v>G</v>
      </c>
      <c r="DB39" s="61" t="str">
        <f ca="1">IFERROR(INDEX(OFFSET(Dictionary!$AC$3,MATCH(COLUMNS($AS$2:DB38),Dictionary!$AC$4:$AC$93,0),1,1,2),1,MATCH(INDEX(Dictionary!$B$3:$C$3,1,MATCH(Form_Responses[[#This Row],[62]],OFFSET(Dictionary!$A$3,MATCH(COLUMNS($AS$2:DB38),Dictionary!$A$4:$A$93,0),1,1,2),0)),Dictionary!$AD$3:$AE$3,0)),"")</f>
        <v>L</v>
      </c>
      <c r="DC39" s="61" t="str">
        <f ca="1">IFERROR(INDEX(OFFSET(Dictionary!$AC$3,MATCH(COLUMNS($AS$2:DC38),Dictionary!$AC$4:$AC$93,0),1,1,2),1,MATCH(INDEX(Dictionary!$B$3:$C$3,1,MATCH(Form_Responses[[#This Row],[63]],OFFSET(Dictionary!$A$3,MATCH(COLUMNS($AS$2:DC38),Dictionary!$A$4:$A$93,0),1,1,2),0)),Dictionary!$AD$3:$AE$3,0)),"")</f>
        <v>I</v>
      </c>
      <c r="DD39" s="61" t="str">
        <f ca="1">IFERROR(INDEX(OFFSET(Dictionary!$AC$3,MATCH(COLUMNS($AS$2:DD38),Dictionary!$AC$4:$AC$93,0),1,1,2),1,MATCH(INDEX(Dictionary!$B$3:$C$3,1,MATCH(Form_Responses[[#This Row],[64]],OFFSET(Dictionary!$A$3,MATCH(COLUMNS($AS$2:DD38),Dictionary!$A$4:$A$93,0),1,1,2),0)),Dictionary!$AD$3:$AE$3,0)),"")</f>
        <v>R</v>
      </c>
      <c r="DE39" s="61" t="str">
        <f ca="1">IFERROR(INDEX(OFFSET(Dictionary!$AC$3,MATCH(COLUMNS($AS$2:DE38),Dictionary!$AC$4:$AC$93,0),1,1,2),1,MATCH(INDEX(Dictionary!$B$3:$C$3,1,MATCH(Form_Responses[[#This Row],[65]],OFFSET(Dictionary!$A$3,MATCH(COLUMNS($AS$2:DE38),Dictionary!$A$4:$A$93,0),1,1,2),0)),Dictionary!$AD$3:$AE$3,0)),"")</f>
        <v>V</v>
      </c>
      <c r="DF39" s="61" t="str">
        <f ca="1">IFERROR(INDEX(OFFSET(Dictionary!$AC$3,MATCH(COLUMNS($AS$2:DF38),Dictionary!$AC$4:$AC$93,0),1,1,2),1,MATCH(INDEX(Dictionary!$B$3:$C$3,1,MATCH(Form_Responses[[#This Row],[66]],OFFSET(Dictionary!$A$3,MATCH(COLUMNS($AS$2:DF38),Dictionary!$A$4:$A$93,0),1,1,2),0)),Dictionary!$AD$3:$AE$3,0)),"")</f>
        <v>S</v>
      </c>
      <c r="DG39" s="61" t="str">
        <f ca="1">IFERROR(INDEX(OFFSET(Dictionary!$AC$3,MATCH(COLUMNS($AS$2:DG38),Dictionary!$AC$4:$AC$93,0),1,1,2),1,MATCH(INDEX(Dictionary!$B$3:$C$3,1,MATCH(Form_Responses[[#This Row],[67]],OFFSET(Dictionary!$A$3,MATCH(COLUMNS($AS$2:DG38),Dictionary!$A$4:$A$93,0),1,1,2),0)),Dictionary!$AD$3:$AE$3,0)),"")</f>
        <v>E</v>
      </c>
      <c r="DH39" s="61" t="str">
        <f ca="1">IFERROR(INDEX(OFFSET(Dictionary!$AC$3,MATCH(COLUMNS($AS$2:DH38),Dictionary!$AC$4:$AC$93,0),1,1,2),1,MATCH(INDEX(Dictionary!$B$3:$C$3,1,MATCH(Form_Responses[[#This Row],[68]],OFFSET(Dictionary!$A$3,MATCH(COLUMNS($AS$2:DH38),Dictionary!$A$4:$A$93,0),1,1,2),0)),Dictionary!$AD$3:$AE$3,0)),"")</f>
        <v>N</v>
      </c>
      <c r="DI39" s="61" t="str">
        <f ca="1">IFERROR(INDEX(OFFSET(Dictionary!$AC$3,MATCH(COLUMNS($AS$2:DI38),Dictionary!$AC$4:$AC$93,0),1,1,2),1,MATCH(INDEX(Dictionary!$B$3:$C$3,1,MATCH(Form_Responses[[#This Row],[69]],OFFSET(Dictionary!$A$3,MATCH(COLUMNS($AS$2:DI38),Dictionary!$A$4:$A$93,0),1,1,2),0)),Dictionary!$AD$3:$AE$3,0)),"")</f>
        <v>A</v>
      </c>
      <c r="DJ39" s="61" t="str">
        <f ca="1">IFERROR(INDEX(OFFSET(Dictionary!$AC$3,MATCH(COLUMNS($AS$2:DJ38),Dictionary!$AC$4:$AC$93,0),1,1,2),1,MATCH(INDEX(Dictionary!$B$3:$C$3,1,MATCH(Form_Responses[[#This Row],[70]],OFFSET(Dictionary!$A$3,MATCH(COLUMNS($AS$2:DJ38),Dictionary!$A$4:$A$93,0),1,1,2),0)),Dictionary!$AD$3:$AE$3,0)),"")</f>
        <v>P</v>
      </c>
      <c r="DK39" s="61" t="str">
        <f ca="1">IFERROR(INDEX(OFFSET(Dictionary!$AC$3,MATCH(COLUMNS($AS$2:DK38),Dictionary!$AC$4:$AC$93,0),1,1,2),1,MATCH(INDEX(Dictionary!$B$3:$C$3,1,MATCH(Form_Responses[[#This Row],[71]],OFFSET(Dictionary!$A$3,MATCH(COLUMNS($AS$2:DK38),Dictionary!$A$4:$A$93,0),1,1,2),0)),Dictionary!$AD$3:$AE$3,0)),"")</f>
        <v>G</v>
      </c>
      <c r="DL39" s="61" t="str">
        <f ca="1">IFERROR(INDEX(OFFSET(Dictionary!$AC$3,MATCH(COLUMNS($AS$2:DL38),Dictionary!$AC$4:$AC$93,0),1,1,2),1,MATCH(INDEX(Dictionary!$B$3:$C$3,1,MATCH(Form_Responses[[#This Row],[72]],OFFSET(Dictionary!$A$3,MATCH(COLUMNS($AS$2:DL38),Dictionary!$A$4:$A$93,0),1,1,2),0)),Dictionary!$AD$3:$AE$3,0)),"")</f>
        <v>T</v>
      </c>
      <c r="DM39" s="61" t="str">
        <f ca="1">IFERROR(INDEX(OFFSET(Dictionary!$AC$3,MATCH(COLUMNS($AS$2:DM38),Dictionary!$AC$4:$AC$93,0),1,1,2),1,MATCH(INDEX(Dictionary!$B$3:$C$3,1,MATCH(Form_Responses[[#This Row],[73]],OFFSET(Dictionary!$A$3,MATCH(COLUMNS($AS$2:DM38),Dictionary!$A$4:$A$93,0),1,1,2),0)),Dictionary!$AD$3:$AE$3,0)),"")</f>
        <v>V</v>
      </c>
      <c r="DN39" s="61" t="str">
        <f ca="1">IFERROR(INDEX(OFFSET(Dictionary!$AC$3,MATCH(COLUMNS($AS$2:DN38),Dictionary!$AC$4:$AC$93,0),1,1,2),1,MATCH(INDEX(Dictionary!$B$3:$C$3,1,MATCH(Form_Responses[[#This Row],[74]],OFFSET(Dictionary!$A$3,MATCH(COLUMNS($AS$2:DN38),Dictionary!$A$4:$A$93,0),1,1,2),0)),Dictionary!$AD$3:$AE$3,0)),"")</f>
        <v>S</v>
      </c>
      <c r="DO39" s="61" t="str">
        <f ca="1">IFERROR(INDEX(OFFSET(Dictionary!$AC$3,MATCH(COLUMNS($AS$2:DO38),Dictionary!$AC$4:$AC$93,0),1,1,2),1,MATCH(INDEX(Dictionary!$B$3:$C$3,1,MATCH(Form_Responses[[#This Row],[75]],OFFSET(Dictionary!$A$3,MATCH(COLUMNS($AS$2:DO38),Dictionary!$A$4:$A$93,0),1,1,2),0)),Dictionary!$AD$3:$AE$3,0)),"")</f>
        <v>V</v>
      </c>
      <c r="DP39" s="61" t="str">
        <f ca="1">IFERROR(INDEX(OFFSET(Dictionary!$AC$3,MATCH(COLUMNS($AS$2:DP38),Dictionary!$AC$4:$AC$93,0),1,1,2),1,MATCH(INDEX(Dictionary!$B$3:$C$3,1,MATCH(Form_Responses[[#This Row],[76]],OFFSET(Dictionary!$A$3,MATCH(COLUMNS($AS$2:DP38),Dictionary!$A$4:$A$93,0),1,1,2),0)),Dictionary!$AD$3:$AE$3,0)),"")</f>
        <v>D</v>
      </c>
      <c r="DQ39" s="61" t="str">
        <f ca="1">IFERROR(INDEX(OFFSET(Dictionary!$AC$3,MATCH(COLUMNS($AS$2:DQ38),Dictionary!$AC$4:$AC$93,0),1,1,2),1,MATCH(INDEX(Dictionary!$B$3:$C$3,1,MATCH(Form_Responses[[#This Row],[77]],OFFSET(Dictionary!$A$3,MATCH(COLUMNS($AS$2:DQ38),Dictionary!$A$4:$A$93,0),1,1,2),0)),Dictionary!$AD$3:$AE$3,0)),"")</f>
        <v>C</v>
      </c>
      <c r="DR39" s="61" t="str">
        <f ca="1">IFERROR(INDEX(OFFSET(Dictionary!$AC$3,MATCH(COLUMNS($AS$2:DR38),Dictionary!$AC$4:$AC$93,0),1,1,2),1,MATCH(INDEX(Dictionary!$B$3:$C$3,1,MATCH(Form_Responses[[#This Row],[78]],OFFSET(Dictionary!$A$3,MATCH(COLUMNS($AS$2:DR38),Dictionary!$A$4:$A$93,0),1,1,2),0)),Dictionary!$AD$3:$AE$3,0)),"")</f>
        <v>D</v>
      </c>
      <c r="DS39" s="61" t="str">
        <f ca="1">IFERROR(INDEX(OFFSET(Dictionary!$AC$3,MATCH(COLUMNS($AS$2:DS38),Dictionary!$AC$4:$AC$93,0),1,1,2),1,MATCH(INDEX(Dictionary!$B$3:$C$3,1,MATCH(Form_Responses[[#This Row],[79]],OFFSET(Dictionary!$A$3,MATCH(COLUMNS($AS$2:DS38),Dictionary!$A$4:$A$93,0),1,1,2),0)),Dictionary!$AD$3:$AE$3,0)),"")</f>
        <v>N</v>
      </c>
      <c r="DT39" s="61" t="str">
        <f ca="1">IFERROR(INDEX(OFFSET(Dictionary!$AC$3,MATCH(COLUMNS($AS$2:DT38),Dictionary!$AC$4:$AC$93,0),1,1,2),1,MATCH(INDEX(Dictionary!$B$3:$C$3,1,MATCH(Form_Responses[[#This Row],[80]],OFFSET(Dictionary!$A$3,MATCH(COLUMNS($AS$2:DT38),Dictionary!$A$4:$A$93,0),1,1,2),0)),Dictionary!$AD$3:$AE$3,0)),"")</f>
        <v>A</v>
      </c>
      <c r="DU39" s="61" t="str">
        <f ca="1">IFERROR(INDEX(OFFSET(Dictionary!$AC$3,MATCH(COLUMNS($AS$2:DU38),Dictionary!$AC$4:$AC$93,0),1,1,2),1,MATCH(INDEX(Dictionary!$B$3:$C$3,1,MATCH(Form_Responses[[#This Row],[81]],OFFSET(Dictionary!$A$3,MATCH(COLUMNS($AS$2:DU38),Dictionary!$A$4:$A$93,0),1,1,2),0)),Dictionary!$AD$3:$AE$3,0)),"")</f>
        <v>G</v>
      </c>
      <c r="DV39" s="61" t="str">
        <f ca="1">IFERROR(INDEX(OFFSET(Dictionary!$AC$3,MATCH(COLUMNS($AS$2:DV38),Dictionary!$AC$4:$AC$93,0),1,1,2),1,MATCH(INDEX(Dictionary!$B$3:$C$3,1,MATCH(Form_Responses[[#This Row],[82]],OFFSET(Dictionary!$A$3,MATCH(COLUMNS($AS$2:DV38),Dictionary!$A$4:$A$93,0),1,1,2),0)),Dictionary!$AD$3:$AE$3,0)),"")</f>
        <v>L</v>
      </c>
      <c r="DW39" s="61" t="str">
        <f ca="1">IFERROR(INDEX(OFFSET(Dictionary!$AC$3,MATCH(COLUMNS($AS$2:DW38),Dictionary!$AC$4:$AC$93,0),1,1,2),1,MATCH(INDEX(Dictionary!$B$3:$C$3,1,MATCH(Form_Responses[[#This Row],[83]],OFFSET(Dictionary!$A$3,MATCH(COLUMNS($AS$2:DW38),Dictionary!$A$4:$A$93,0),1,1,2),0)),Dictionary!$AD$3:$AE$3,0)),"")</f>
        <v>I</v>
      </c>
      <c r="DX39" s="61" t="str">
        <f ca="1">IFERROR(INDEX(OFFSET(Dictionary!$AC$3,MATCH(COLUMNS($AS$2:DX38),Dictionary!$AC$4:$AC$93,0),1,1,2),1,MATCH(INDEX(Dictionary!$B$3:$C$3,1,MATCH(Form_Responses[[#This Row],[84]],OFFSET(Dictionary!$A$3,MATCH(COLUMNS($AS$2:DX38),Dictionary!$A$4:$A$93,0),1,1,2),0)),Dictionary!$AD$3:$AE$3,0)),"")</f>
        <v>T</v>
      </c>
      <c r="DY39" s="61" t="str">
        <f ca="1">IFERROR(INDEX(OFFSET(Dictionary!$AC$3,MATCH(COLUMNS($AS$2:DY38),Dictionary!$AC$4:$AC$93,0),1,1,2),1,MATCH(INDEX(Dictionary!$B$3:$C$3,1,MATCH(Form_Responses[[#This Row],[85]],OFFSET(Dictionary!$A$3,MATCH(COLUMNS($AS$2:DY38),Dictionary!$A$4:$A$93,0),1,1,2),0)),Dictionary!$AD$3:$AE$3,0)),"")</f>
        <v>S</v>
      </c>
      <c r="DZ39" s="61" t="str">
        <f ca="1">IFERROR(INDEX(OFFSET(Dictionary!$AC$3,MATCH(COLUMNS($AS$2:DZ38),Dictionary!$AC$4:$AC$93,0),1,1,2),1,MATCH(INDEX(Dictionary!$B$3:$C$3,1,MATCH(Form_Responses[[#This Row],[86]],OFFSET(Dictionary!$A$3,MATCH(COLUMNS($AS$2:DZ38),Dictionary!$A$4:$A$93,0),1,1,2),0)),Dictionary!$AD$3:$AE$3,0)),"")</f>
        <v>S</v>
      </c>
      <c r="EA39" s="61" t="str">
        <f ca="1">IFERROR(INDEX(OFFSET(Dictionary!$AC$3,MATCH(COLUMNS($AS$2:EA38),Dictionary!$AC$4:$AC$93,0),1,1,2),1,MATCH(INDEX(Dictionary!$B$3:$C$3,1,MATCH(Form_Responses[[#This Row],[87]],OFFSET(Dictionary!$A$3,MATCH(COLUMNS($AS$2:EA38),Dictionary!$A$4:$A$93,0),1,1,2),0)),Dictionary!$AD$3:$AE$3,0)),"")</f>
        <v>D</v>
      </c>
      <c r="EB39" s="61" t="str">
        <f ca="1">IFERROR(INDEX(OFFSET(Dictionary!$AC$3,MATCH(COLUMNS($AS$2:EB38),Dictionary!$AC$4:$AC$93,0),1,1,2),1,MATCH(INDEX(Dictionary!$B$3:$C$3,1,MATCH(Form_Responses[[#This Row],[88]],OFFSET(Dictionary!$A$3,MATCH(COLUMNS($AS$2:EB38),Dictionary!$A$4:$A$93,0),1,1,2),0)),Dictionary!$AD$3:$AE$3,0)),"")</f>
        <v>D</v>
      </c>
      <c r="EC39" s="61" t="str">
        <f ca="1">IFERROR(INDEX(OFFSET(Dictionary!$AC$3,MATCH(COLUMNS($AS$2:EC38),Dictionary!$AC$4:$AC$93,0),1,1,2),1,MATCH(INDEX(Dictionary!$B$3:$C$3,1,MATCH(Form_Responses[[#This Row],[89]],OFFSET(Dictionary!$A$3,MATCH(COLUMNS($AS$2:EC38),Dictionary!$A$4:$A$93,0),1,1,2),0)),Dictionary!$AD$3:$AE$3,0)),"")</f>
        <v>E</v>
      </c>
      <c r="ED39" s="61" t="str">
        <f ca="1">IFERROR(INDEX(OFFSET(Dictionary!$AC$3,MATCH(COLUMNS($AS$2:ED38),Dictionary!$AC$4:$AC$93,0),1,1,2),1,MATCH(INDEX(Dictionary!$B$3:$C$3,1,MATCH(Form_Responses[[#This Row],[90]],OFFSET(Dictionary!$A$3,MATCH(COLUMNS($AS$2:ED38),Dictionary!$A$4:$A$93,0),1,1,2),0)),Dictionary!$AD$3:$AE$3,0)),"")</f>
        <v>N</v>
      </c>
    </row>
    <row r="40" spans="1:134" ht="240" x14ac:dyDescent="0.25">
      <c r="A40" s="164">
        <v>38</v>
      </c>
      <c r="B40" s="61" t="s">
        <v>956</v>
      </c>
      <c r="C40" s="61" t="s">
        <v>918</v>
      </c>
      <c r="D40" s="59" t="s">
        <v>794</v>
      </c>
      <c r="E40" s="59" cm="1">
        <f t="array" aca="1" ref="E40" ca="1">COUNTIF(OFFSET($AS$2,MATCH(Data_Base_Response[[#This Row],[Nama]:[Nama]],Data_Base_Response[[Nama]:[Nama]],0),0,1,90),Data_Base_Response[[#Headers],[A]])</f>
        <v>2</v>
      </c>
      <c r="F40" s="59" cm="1">
        <f t="array" aca="1" ref="F40" ca="1">COUNTIF(OFFSET($AS$2,MATCH(Data_Base_Response[[#This Row],[Nama]:[Nama]],Data_Base_Response[[Nama]:[Nama]],0),0,1,90),Data_Base_Response[[#Headers],[N]])</f>
        <v>6</v>
      </c>
      <c r="G40" s="59" cm="1">
        <f t="array" aca="1" ref="G40" ca="1">COUNTIF(OFFSET($AS$2,MATCH(Data_Base_Response[[#This Row],[Nama]:[Nama]],Data_Base_Response[[Nama]:[Nama]],0),0,1,90),Data_Base_Response[[#Headers],[G]])</f>
        <v>5</v>
      </c>
      <c r="H40" s="59" cm="1">
        <f t="array" aca="1" ref="H40" ca="1">COUNTIF(OFFSET($AS$2,MATCH(Data_Base_Response[[#This Row],[Nama]:[Nama]],Data_Base_Response[[Nama]:[Nama]],0),0,1,90),Data_Base_Response[[#Headers],[C]])</f>
        <v>8</v>
      </c>
      <c r="I40" s="59" cm="1">
        <f t="array" aca="1" ref="I40" ca="1">COUNTIF(OFFSET($AS$2,MATCH(Data_Base_Response[[#This Row],[Nama]:[Nama]],Data_Base_Response[[Nama]:[Nama]],0),0,1,90),Data_Base_Response[[#Headers],[D]])</f>
        <v>4</v>
      </c>
      <c r="J40" s="59" cm="1">
        <f t="array" aca="1" ref="J40" ca="1">COUNTIF(OFFSET($AS$2,MATCH(Data_Base_Response[[#This Row],[Nama]:[Nama]],Data_Base_Response[[Nama]:[Nama]],0),0,1,90),Data_Base_Response[[#Headers],[R]])</f>
        <v>5</v>
      </c>
      <c r="K40" s="59" cm="1">
        <f t="array" aca="1" ref="K40" ca="1">COUNTIF(OFFSET($AS$2,MATCH(Data_Base_Response[[#This Row],[Nama]:[Nama]],Data_Base_Response[[Nama]:[Nama]],0),0,1,90),Data_Base_Response[[#Headers],[T]])</f>
        <v>2</v>
      </c>
      <c r="L40" s="59" cm="1">
        <f t="array" aca="1" ref="L40" ca="1">COUNTIF(OFFSET($AS$2,MATCH(Data_Base_Response[[#This Row],[Nama]:[Nama]],Data_Base_Response[[Nama]:[Nama]],0),0,1,90),Data_Base_Response[[#Headers],[V]])</f>
        <v>4</v>
      </c>
      <c r="M40" s="59" cm="1">
        <f t="array" aca="1" ref="M40" ca="1">COUNTIF(OFFSET($AS$2,MATCH(Data_Base_Response[[#This Row],[Nama]:[Nama]],Data_Base_Response[[Nama]:[Nama]],0),0,1,90),Data_Base_Response[[#Headers],[W]])</f>
        <v>6</v>
      </c>
      <c r="N40" s="59" cm="1">
        <f t="array" aca="1" ref="N40" ca="1">COUNTIF(OFFSET($AS$2,MATCH(Data_Base_Response[[#This Row],[Nama]:[Nama]],Data_Base_Response[[Nama]:[Nama]],0),0,1,90),Data_Base_Response[[#Headers],[F]])</f>
        <v>6</v>
      </c>
      <c r="O40" s="59" cm="1">
        <f t="array" aca="1" ref="O40" ca="1">COUNTIF(OFFSET($AS$2,MATCH(Data_Base_Response[[#This Row],[Nama]:[Nama]],Data_Base_Response[[Nama]:[Nama]],0),0,1,90),Data_Base_Response[[#Headers],[L]])</f>
        <v>2</v>
      </c>
      <c r="P40" s="59" cm="1">
        <f t="array" aca="1" ref="P40" ca="1">COUNTIF(OFFSET($AS$2,MATCH(Data_Base_Response[[#This Row],[Nama]:[Nama]],Data_Base_Response[[Nama]:[Nama]],0),0,1,90),Data_Base_Response[[#Headers],[P]])</f>
        <v>3</v>
      </c>
      <c r="Q40" s="59" cm="1">
        <f t="array" aca="1" ref="Q40" ca="1">COUNTIF(OFFSET($AS$2,MATCH(Data_Base_Response[[#This Row],[Nama]:[Nama]],Data_Base_Response[[Nama]:[Nama]],0),0,1,90),Data_Base_Response[[#Headers],[I]])</f>
        <v>3</v>
      </c>
      <c r="R40" s="59" cm="1">
        <f t="array" aca="1" ref="R40" ca="1">COUNTIF(OFFSET($AS$2,MATCH(Data_Base_Response[[#This Row],[Nama]:[Nama]],Data_Base_Response[[Nama]:[Nama]],0),0,1,90),Data_Base_Response[[#Headers],[S]])</f>
        <v>8</v>
      </c>
      <c r="S40" s="59" cm="1">
        <f t="array" aca="1" ref="S40" ca="1">COUNTIF(OFFSET($AS$2,MATCH(Data_Base_Response[[#This Row],[Nama]:[Nama]],Data_Base_Response[[Nama]:[Nama]],0),0,1,90),Data_Base_Response[[#Headers],[B]])</f>
        <v>6</v>
      </c>
      <c r="T40" s="59" cm="1">
        <f t="array" aca="1" ref="T40" ca="1">COUNTIF(OFFSET($AS$2,MATCH(Data_Base_Response[[#This Row],[Nama]:[Nama]],Data_Base_Response[[Nama]:[Nama]],0),0,1,90),Data_Base_Response[[#Headers],[O]])</f>
        <v>4</v>
      </c>
      <c r="U40" s="59" cm="1">
        <f t="array" aca="1" ref="U40" ca="1">COUNTIF(OFFSET($AS$2,MATCH(Data_Base_Response[[#This Row],[Nama]:[Nama]],Data_Base_Response[[Nama]:[Nama]],0),0,1,90),Data_Base_Response[[#Headers],[X]])</f>
        <v>4</v>
      </c>
      <c r="V40" s="59" cm="1">
        <f t="array" aca="1" ref="V40" ca="1">COUNTIF(OFFSET($AS$2,MATCH(Data_Base_Response[[#This Row],[Nama]:[Nama]],Data_Base_Response[[Nama]:[Nama]],0),0,1,90),Data_Base_Response[[#Headers],[E]])</f>
        <v>4</v>
      </c>
      <c r="W40" s="59" cm="1">
        <f t="array" aca="1" ref="W40" ca="1">COUNTIF(OFFSET($AS$2,MATCH(Data_Base_Response[[#This Row],[Nama]:[Nama]],Data_Base_Response[[Nama]:[Nama]],0),0,1,90),Data_Base_Response[[#Headers],[K]])</f>
        <v>4</v>
      </c>
      <c r="X40" s="59" cm="1">
        <f t="array" aca="1" ref="X40" ca="1">COUNTIF(OFFSET($AS$2,MATCH(Data_Base_Response[[#This Row],[Nama]:[Nama]],Data_Base_Response[[Nama]:[Nama]],0),0,1,90),Data_Base_Response[[#Headers],[Z]])</f>
        <v>4</v>
      </c>
      <c r="Y4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40"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4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0"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40" s="60" t="str">
        <f ca="1">INDEX(OFFSET(Dictionary!$AJ$3,MATCH(I$2,Dictionary!$AG$4:$AG$84,0),0,COUNTIF(Dictionary!$AG$4:$AG$84,I$2),1),MATCH(Data_Base_Response[[#This Row],[D]],OFFSET(Dictionary!$AH$3,MATCH(I$2,Dictionary!$AG$4:$AG$84,0),0,COUNTIF(Dictionary!$AG$4:$AG$84,I$2),1),1))</f>
        <v xml:space="preserve">Tertarik untuk menangani sendiri detail   </v>
      </c>
      <c r="AD40"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40"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40" s="60" t="str">
        <f ca="1">INDEX(OFFSET(Dictionary!$AJ$3,MATCH(N$2,Dictionary!$AG$4:$AG$84,0),0,COUNTIF(Dictionary!$AG$4:$AG$84,N$2),1),MATCH(Data_Base_Response[[#This Row],[F]],OFFSET(Dictionary!$AH$3,MATCH(N$2,Dictionary!$AG$4:$AG$84,0),0,COUNTIF(Dictionary!$AG$4:$AG$84,N$2),1),1))</f>
        <v xml:space="preserve">Loyal pada Perusahaan   </v>
      </c>
      <c r="AI40"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40"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40" s="60" t="str">
        <f ca="1">INDEX(OFFSET(Dictionary!$AJ$3,MATCH(Q$2,Dictionary!$AG$4:$AG$84,0),0,COUNTIF(Dictionary!$AG$4:$AG$84,Q$2),1),MATCH(Data_Base_Response[[#This Row],[I]],OFFSET(Dictionary!$AH$3,MATCH(Q$2,Dictionary!$AG$4:$AG$84,0),0,COUNTIF(Dictionary!$AG$4:$AG$84,Q$2),1),1))</f>
        <v xml:space="preserve">Enggan mengambil keputusan   </v>
      </c>
      <c r="AL4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0"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40"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4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40" s="60" t="str">
        <f ca="1">INDEX(OFFSET(Dictionary!$AJ$3,MATCH(X$2,Dictionary!$AG$4:$AG$84,0),0,COUNTIF(Dictionary!$AG$4:$AG$84,X$2),1),MATCH(Data_Base_Response[[#This Row],[Z]],OFFSET(Dictionary!$AH$3,MATCH(X$2,Dictionary!$AG$4:$AG$84,0),0,COUNTIF(Dictionary!$AG$4:$AG$84,X$2),1),1))</f>
        <v xml:space="preserve">Mudah beradaptasi, cukup menyukai perubahan    </v>
      </c>
      <c r="AS40" s="61" t="str">
        <f ca="1">IFERROR(INDEX(OFFSET(Dictionary!$AC$3,MATCH(COLUMNS($AS$2:AS39),Dictionary!$AC$4:$AC$93,0),1,1,2),1,MATCH(INDEX(Dictionary!$B$3:$C$3,1,MATCH(Form_Responses[[#This Row],[1]],OFFSET(Dictionary!$A$3,MATCH(COLUMNS($AS$2:AS39),Dictionary!$A$4:$A$93,0),1,1,2),0)),Dictionary!$AD$3:$AE$3,0)),"")</f>
        <v>G</v>
      </c>
      <c r="AT40" s="61" t="str">
        <f ca="1">IFERROR(INDEX(OFFSET(Dictionary!$AC$3,MATCH(COLUMNS($AS$2:AT$2),Dictionary!$AC$4:$AC$93,0),1,1,2),1,MATCH(INDEX(Dictionary!$B$3:$C$3,1,MATCH(Form_Responses[[#This Row],[2]],OFFSET(Dictionary!$A$3,MATCH(COLUMNS($AS$2:AT39),Dictionary!$A$4:$A$93,0),1,1,2),0)),Dictionary!$AD$3:$AE$3,0)),"")</f>
        <v>N</v>
      </c>
      <c r="AU40" s="61" t="str">
        <f ca="1">IFERROR(INDEX(OFFSET(Dictionary!$AC$3,MATCH(COLUMNS($AS$2:AU39),Dictionary!$AC$4:$AC$93,0),1,1,2),1,MATCH(INDEX(Dictionary!$B$3:$C$3,1,MATCH(Form_Responses[[#This Row],[3]],OFFSET(Dictionary!$A$3,MATCH(COLUMNS($AS$2:AU39),Dictionary!$A$4:$A$93,0),1,1,2),0)),Dictionary!$AD$3:$AE$3,0)),"")</f>
        <v>A</v>
      </c>
      <c r="AV40" s="61" t="str">
        <f ca="1">IFERROR(INDEX(OFFSET(Dictionary!$AC$3,MATCH(COLUMNS($AS$2:AV39),Dictionary!$AC$4:$AC$93,0),1,1,2),1,MATCH(INDEX(Dictionary!$B$3:$C$3,1,MATCH(Form_Responses[[#This Row],[4]],OFFSET(Dictionary!$A$3,MATCH(COLUMNS($AS$2:AV39),Dictionary!$A$4:$A$93,0),1,1,2),0)),Dictionary!$AD$3:$AE$3,0)),"")</f>
        <v>X</v>
      </c>
      <c r="AW40" s="61" t="str">
        <f ca="1">IFERROR(INDEX(OFFSET(Dictionary!$AC$3,MATCH(COLUMNS($AS$2:AW39),Dictionary!$AC$4:$AC$93,0),1,1,2),1,MATCH(INDEX(Dictionary!$B$3:$C$3,1,MATCH(Form_Responses[[#This Row],[5]],OFFSET(Dictionary!$A$3,MATCH(COLUMNS($AS$2:AW39),Dictionary!$A$4:$A$93,0),1,1,2),0)),Dictionary!$AD$3:$AE$3,0)),"")</f>
        <v>B</v>
      </c>
      <c r="AX40" s="61" t="str">
        <f ca="1">IFERROR(INDEX(OFFSET(Dictionary!$AC$3,MATCH(COLUMNS($AS$2:AX39),Dictionary!$AC$4:$AC$93,0),1,1,2),1,MATCH(INDEX(Dictionary!$B$3:$C$3,1,MATCH(Form_Responses[[#This Row],[6]],OFFSET(Dictionary!$A$3,MATCH(COLUMNS($AS$2:AX39),Dictionary!$A$4:$A$93,0),1,1,2),0)),Dictionary!$AD$3:$AE$3,0)),"")</f>
        <v>O</v>
      </c>
      <c r="AY40" s="61" t="str">
        <f ca="1">IFERROR(INDEX(OFFSET(Dictionary!$AC$3,MATCH(COLUMNS($AS$2:AY39),Dictionary!$AC$4:$AC$93,0),1,1,2),1,MATCH(INDEX(Dictionary!$B$3:$C$3,1,MATCH(Form_Responses[[#This Row],[7]],OFFSET(Dictionary!$A$3,MATCH(COLUMNS($AS$2:AY39),Dictionary!$A$4:$A$93,0),1,1,2),0)),Dictionary!$AD$3:$AE$3,0)),"")</f>
        <v>O</v>
      </c>
      <c r="AZ40" s="61" t="str">
        <f ca="1">IFERROR(INDEX(OFFSET(Dictionary!$AC$3,MATCH(COLUMNS($AS$2:AZ$2),Dictionary!$AC$4:$AC$93,0),1,1,2),1,MATCH(INDEX(Dictionary!$B$3:$C$3,1,MATCH(Form_Responses[[#This Row],[8]],OFFSET(Dictionary!$A$3,MATCH(COLUMNS($AS$2:AZ39),Dictionary!$A$4:$A$93,0),1,1,2),0)),Dictionary!$AD$3:$AE$3,0)),"")</f>
        <v>Z</v>
      </c>
      <c r="BA40" s="61" t="str">
        <f ca="1">IFERROR(INDEX(OFFSET(Dictionary!$AC$3,MATCH(COLUMNS($AS$2:BA39),Dictionary!$AC$4:$AC$93,0),1,1,2),1,MATCH(INDEX(Dictionary!$B$3:$C$3,1,MATCH(Form_Responses[[#This Row],[9]],OFFSET(Dictionary!$A$3,MATCH(COLUMNS($AS$2:BA39),Dictionary!$A$4:$A$93,0),1,1,2),0)),Dictionary!$AD$3:$AE$3,0)),"")</f>
        <v>F</v>
      </c>
      <c r="BB40" s="61" t="str">
        <f ca="1">IFERROR(INDEX(OFFSET(Dictionary!$AC$3,MATCH(COLUMNS($AS$2:BB39),Dictionary!$AC$4:$AC$93,0),1,1,2),1,MATCH(INDEX(Dictionary!$B$3:$C$3,1,MATCH(Form_Responses[[#This Row],[10]],OFFSET(Dictionary!$A$3,MATCH(COLUMNS($AS$2:BB39),Dictionary!$A$4:$A$93,0),1,1,2),0)),Dictionary!$AD$3:$AE$3,0)),"")</f>
        <v>F</v>
      </c>
      <c r="BC40" s="61" t="str">
        <f ca="1">IFERROR(INDEX(OFFSET(Dictionary!$AC$3,MATCH(COLUMNS($AS$2:BC39),Dictionary!$AC$4:$AC$93,0),1,1,2),1,MATCH(INDEX(Dictionary!$B$3:$C$3,1,MATCH(Form_Responses[[#This Row],[11]],OFFSET(Dictionary!$A$3,MATCH(COLUMNS($AS$2:BC39),Dictionary!$A$4:$A$93,0),1,1,2),0)),Dictionary!$AD$3:$AE$3,0)),"")</f>
        <v>C</v>
      </c>
      <c r="BD40" s="61" t="str">
        <f ca="1">IFERROR(INDEX(OFFSET(Dictionary!$AC$3,MATCH(COLUMNS($AS$2:BD39),Dictionary!$AC$4:$AC$93,0),1,1,2),1,MATCH(INDEX(Dictionary!$B$3:$C$3,1,MATCH(Form_Responses[[#This Row],[12]],OFFSET(Dictionary!$A$3,MATCH(COLUMNS($AS$2:BD39),Dictionary!$A$4:$A$93,0),1,1,2),0)),Dictionary!$AD$3:$AE$3,0)),"")</f>
        <v>E</v>
      </c>
      <c r="BE40" s="61" t="str">
        <f ca="1">IFERROR(INDEX(OFFSET(Dictionary!$AC$3,MATCH(COLUMNS($AS$2:BE39),Dictionary!$AC$4:$AC$93,0),1,1,2),1,MATCH(INDEX(Dictionary!$B$3:$C$3,1,MATCH(Form_Responses[[#This Row],[13]],OFFSET(Dictionary!$A$3,MATCH(COLUMNS($AS$2:BE39),Dictionary!$A$4:$A$93,0),1,1,2),0)),Dictionary!$AD$3:$AE$3,0)),"")</f>
        <v>N</v>
      </c>
      <c r="BF40" s="61" t="str">
        <f ca="1">IFERROR(INDEX(OFFSET(Dictionary!$AC$3,MATCH(COLUMNS($AS$2:BF39),Dictionary!$AC$4:$AC$93,0),1,1,2),1,MATCH(INDEX(Dictionary!$B$3:$C$3,1,MATCH(Form_Responses[[#This Row],[14]],OFFSET(Dictionary!$A$3,MATCH(COLUMNS($AS$2:BF39),Dictionary!$A$4:$A$93,0),1,1,2),0)),Dictionary!$AD$3:$AE$3,0)),"")</f>
        <v>X</v>
      </c>
      <c r="BG40" s="61" t="str">
        <f ca="1">IFERROR(INDEX(OFFSET(Dictionary!$AC$3,MATCH(COLUMNS($AS$2:BG39),Dictionary!$AC$4:$AC$93,0),1,1,2),1,MATCH(INDEX(Dictionary!$B$3:$C$3,1,MATCH(Form_Responses[[#This Row],[15]],OFFSET(Dictionary!$A$3,MATCH(COLUMNS($AS$2:BG39),Dictionary!$A$4:$A$93,0),1,1,2),0)),Dictionary!$AD$3:$AE$3,0)),"")</f>
        <v>B</v>
      </c>
      <c r="BH40" s="61" t="str">
        <f ca="1">IFERROR(INDEX(OFFSET(Dictionary!$AC$3,MATCH(COLUMNS($AS$2:BH39),Dictionary!$AC$4:$AC$93,0),1,1,2),1,MATCH(INDEX(Dictionary!$B$3:$C$3,1,MATCH(Form_Responses[[#This Row],[16]],OFFSET(Dictionary!$A$3,MATCH(COLUMNS($AS$2:BH39),Dictionary!$A$4:$A$93,0),1,1,2),0)),Dictionary!$AD$3:$AE$3,0)),"")</f>
        <v>X</v>
      </c>
      <c r="BI40" s="61" t="str">
        <f ca="1">IFERROR(INDEX(OFFSET(Dictionary!$AC$3,MATCH(COLUMNS($AS$2:BI39),Dictionary!$AC$4:$AC$93,0),1,1,2),1,MATCH(INDEX(Dictionary!$B$3:$C$3,1,MATCH(Form_Responses[[#This Row],[17]],OFFSET(Dictionary!$A$3,MATCH(COLUMNS($AS$2:BI39),Dictionary!$A$4:$A$93,0),1,1,2),0)),Dictionary!$AD$3:$AE$3,0)),"")</f>
        <v>B</v>
      </c>
      <c r="BJ40" s="61" t="str">
        <f ca="1">IFERROR(INDEX(OFFSET(Dictionary!$AC$3,MATCH(COLUMNS($AS$2:BJ39),Dictionary!$AC$4:$AC$93,0),1,1,2),1,MATCH(INDEX(Dictionary!$B$3:$C$3,1,MATCH(Form_Responses[[#This Row],[18]],OFFSET(Dictionary!$A$3,MATCH(COLUMNS($AS$2:BJ39),Dictionary!$A$4:$A$93,0),1,1,2),0)),Dictionary!$AD$3:$AE$3,0)),"")</f>
        <v>K</v>
      </c>
      <c r="BK40" s="61" t="str">
        <f ca="1">IFERROR(INDEX(OFFSET(Dictionary!$AC$3,MATCH(COLUMNS($AS$2:BK39),Dictionary!$AC$4:$AC$93,0),1,1,2),1,MATCH(INDEX(Dictionary!$B$3:$C$3,1,MATCH(Form_Responses[[#This Row],[19]],OFFSET(Dictionary!$A$3,MATCH(COLUMNS($AS$2:BK39),Dictionary!$A$4:$A$93,0),1,1,2),0)),Dictionary!$AD$3:$AE$3,0)),"")</f>
        <v>Z</v>
      </c>
      <c r="BL40" s="61" t="str">
        <f ca="1">IFERROR(INDEX(OFFSET(Dictionary!$AC$3,MATCH(COLUMNS($AS$2:BL39),Dictionary!$AC$4:$AC$93,0),1,1,2),1,MATCH(INDEX(Dictionary!$B$3:$C$3,1,MATCH(Form_Responses[[#This Row],[20]],OFFSET(Dictionary!$A$3,MATCH(COLUMNS($AS$2:BL39),Dictionary!$A$4:$A$93,0),1,1,2),0)),Dictionary!$AD$3:$AE$3,0)),"")</f>
        <v>W</v>
      </c>
      <c r="BM40" s="61" t="str">
        <f ca="1">IFERROR(INDEX(OFFSET(Dictionary!$AC$3,MATCH(COLUMNS($AS$2:BM39),Dictionary!$AC$4:$AC$93,0),1,1,2),1,MATCH(INDEX(Dictionary!$B$3:$C$3,1,MATCH(Form_Responses[[#This Row],[21]],OFFSET(Dictionary!$A$3,MATCH(COLUMNS($AS$2:BM39),Dictionary!$A$4:$A$93,0),1,1,2),0)),Dictionary!$AD$3:$AE$3,0)),"")</f>
        <v>D</v>
      </c>
      <c r="BN40" s="61" t="str">
        <f ca="1">IFERROR(INDEX(OFFSET(Dictionary!$AC$3,MATCH(COLUMNS($AS$2:BN39),Dictionary!$AC$4:$AC$93,0),1,1,2),1,MATCH(INDEX(Dictionary!$B$3:$C$3,1,MATCH(Form_Responses[[#This Row],[22]],OFFSET(Dictionary!$A$3,MATCH(COLUMNS($AS$2:BN39),Dictionary!$A$4:$A$93,0),1,1,2),0)),Dictionary!$AD$3:$AE$3,0)),"")</f>
        <v>C</v>
      </c>
      <c r="BO40" s="61" t="str">
        <f ca="1">IFERROR(INDEX(OFFSET(Dictionary!$AC$3,MATCH(COLUMNS($AS$2:BO39),Dictionary!$AC$4:$AC$93,0),1,1,2),1,MATCH(INDEX(Dictionary!$B$3:$C$3,1,MATCH(Form_Responses[[#This Row],[23]],OFFSET(Dictionary!$A$3,MATCH(COLUMNS($AS$2:BO39),Dictionary!$A$4:$A$93,0),1,1,2),0)),Dictionary!$AD$3:$AE$3,0)),"")</f>
        <v>E</v>
      </c>
      <c r="BP40" s="61" t="str">
        <f ca="1">IFERROR(INDEX(OFFSET(Dictionary!$AC$3,MATCH(COLUMNS($AS$2:BP39),Dictionary!$AC$4:$AC$93,0),1,1,2),1,MATCH(INDEX(Dictionary!$B$3:$C$3,1,MATCH(Form_Responses[[#This Row],[24]],OFFSET(Dictionary!$A$3,MATCH(COLUMNS($AS$2:BP39),Dictionary!$A$4:$A$93,0),1,1,2),0)),Dictionary!$AD$3:$AE$3,0)),"")</f>
        <v>N</v>
      </c>
      <c r="BQ40" s="61" t="str">
        <f ca="1">IFERROR(INDEX(OFFSET(Dictionary!$AC$3,MATCH(COLUMNS($AS$2:BQ39),Dictionary!$AC$4:$AC$93,0),1,1,2),1,MATCH(INDEX(Dictionary!$B$3:$C$3,1,MATCH(Form_Responses[[#This Row],[25]],OFFSET(Dictionary!$A$3,MATCH(COLUMNS($AS$2:BQ39),Dictionary!$A$4:$A$93,0),1,1,2),0)),Dictionary!$AD$3:$AE$3,0)),"")</f>
        <v>B</v>
      </c>
      <c r="BR40" s="61" t="str">
        <f ca="1">IFERROR(INDEX(OFFSET(Dictionary!$AC$3,MATCH(COLUMNS($AS$2:BR39),Dictionary!$AC$4:$AC$93,0),1,1,2),1,MATCH(INDEX(Dictionary!$B$3:$C$3,1,MATCH(Form_Responses[[#This Row],[26]],OFFSET(Dictionary!$A$3,MATCH(COLUMNS($AS$2:BR39),Dictionary!$A$4:$A$93,0),1,1,2),0)),Dictionary!$AD$3:$AE$3,0)),"")</f>
        <v>P</v>
      </c>
      <c r="BS40" s="61" t="str">
        <f ca="1">IFERROR(INDEX(OFFSET(Dictionary!$AC$3,MATCH(COLUMNS($AS$2:BS39),Dictionary!$AC$4:$AC$93,0),1,1,2),1,MATCH(INDEX(Dictionary!$B$3:$C$3,1,MATCH(Form_Responses[[#This Row],[27]],OFFSET(Dictionary!$A$3,MATCH(COLUMNS($AS$2:BS39),Dictionary!$A$4:$A$93,0),1,1,2),0)),Dictionary!$AD$3:$AE$3,0)),"")</f>
        <v>Z</v>
      </c>
      <c r="BT40" s="61" t="str">
        <f ca="1">IFERROR(INDEX(OFFSET(Dictionary!$AC$3,MATCH(COLUMNS($AS$2:BT39),Dictionary!$AC$4:$AC$93,0),1,1,2),1,MATCH(INDEX(Dictionary!$B$3:$C$3,1,MATCH(Form_Responses[[#This Row],[28]],OFFSET(Dictionary!$A$3,MATCH(COLUMNS($AS$2:BT39),Dictionary!$A$4:$A$93,0),1,1,2),0)),Dictionary!$AD$3:$AE$3,0)),"")</f>
        <v>B</v>
      </c>
      <c r="BU40" s="61" t="str">
        <f ca="1">IFERROR(INDEX(OFFSET(Dictionary!$AC$3,MATCH(COLUMNS($AS$2:BU39),Dictionary!$AC$4:$AC$93,0),1,1,2),1,MATCH(INDEX(Dictionary!$B$3:$C$3,1,MATCH(Form_Responses[[#This Row],[29]],OFFSET(Dictionary!$A$3,MATCH(COLUMNS($AS$2:BU39),Dictionary!$A$4:$A$93,0),1,1,2),0)),Dictionary!$AD$3:$AE$3,0)),"")</f>
        <v>O</v>
      </c>
      <c r="BV40" s="61" t="str">
        <f ca="1">IFERROR(INDEX(OFFSET(Dictionary!$AC$3,MATCH(COLUMNS($AS$2:BV39),Dictionary!$AC$4:$AC$93,0),1,1,2),1,MATCH(INDEX(Dictionary!$B$3:$C$3,1,MATCH(Form_Responses[[#This Row],[30]],OFFSET(Dictionary!$A$3,MATCH(COLUMNS($AS$2:BV39),Dictionary!$A$4:$A$93,0),1,1,2),0)),Dictionary!$AD$3:$AE$3,0)),"")</f>
        <v>W</v>
      </c>
      <c r="BW40" s="61" t="str">
        <f ca="1">IFERROR(INDEX(OFFSET(Dictionary!$AC$3,MATCH(COLUMNS($AS$2:BW39),Dictionary!$AC$4:$AC$93,0),1,1,2),1,MATCH(INDEX(Dictionary!$B$3:$C$3,1,MATCH(Form_Responses[[#This Row],[31]],OFFSET(Dictionary!$A$3,MATCH(COLUMNS($AS$2:BW39),Dictionary!$A$4:$A$93,0),1,1,2),0)),Dictionary!$AD$3:$AE$3,0)),"")</f>
        <v>R</v>
      </c>
      <c r="BX40" s="61" t="str">
        <f ca="1">IFERROR(INDEX(OFFSET(Dictionary!$AC$3,MATCH(COLUMNS($AS$2:BX39),Dictionary!$AC$4:$AC$93,0),1,1,2),1,MATCH(INDEX(Dictionary!$B$3:$C$3,1,MATCH(Form_Responses[[#This Row],[32]],OFFSET(Dictionary!$A$3,MATCH(COLUMNS($AS$2:BX39),Dictionary!$A$4:$A$93,0),1,1,2),0)),Dictionary!$AD$3:$AE$3,0)),"")</f>
        <v>D</v>
      </c>
      <c r="BY40" s="61" t="str">
        <f ca="1">IFERROR(INDEX(OFFSET(Dictionary!$AC$3,MATCH(COLUMNS($AS$2:BY39),Dictionary!$AC$4:$AC$93,0),1,1,2),1,MATCH(INDEX(Dictionary!$B$3:$C$3,1,MATCH(Form_Responses[[#This Row],[33]],OFFSET(Dictionary!$A$3,MATCH(COLUMNS($AS$2:BY39),Dictionary!$A$4:$A$93,0),1,1,2),0)),Dictionary!$AD$3:$AE$3,0)),"")</f>
        <v>C</v>
      </c>
      <c r="BZ40" s="61" t="str">
        <f ca="1">IFERROR(INDEX(OFFSET(Dictionary!$AC$3,MATCH(COLUMNS($AS$2:BZ39),Dictionary!$AC$4:$AC$93,0),1,1,2),1,MATCH(INDEX(Dictionary!$B$3:$C$3,1,MATCH(Form_Responses[[#This Row],[34]],OFFSET(Dictionary!$A$3,MATCH(COLUMNS($AS$2:BZ39),Dictionary!$A$4:$A$93,0),1,1,2),0)),Dictionary!$AD$3:$AE$3,0)),"")</f>
        <v>T</v>
      </c>
      <c r="CA40" s="61" t="str">
        <f ca="1">IFERROR(INDEX(OFFSET(Dictionary!$AC$3,MATCH(COLUMNS($AS$2:CA39),Dictionary!$AC$4:$AC$93,0),1,1,2),1,MATCH(INDEX(Dictionary!$B$3:$C$3,1,MATCH(Form_Responses[[#This Row],[35]],OFFSET(Dictionary!$A$3,MATCH(COLUMNS($AS$2:CA39),Dictionary!$A$4:$A$93,0),1,1,2),0)),Dictionary!$AD$3:$AE$3,0)),"")</f>
        <v>B</v>
      </c>
      <c r="CB40" s="61" t="str">
        <f ca="1">IFERROR(INDEX(OFFSET(Dictionary!$AC$3,MATCH(COLUMNS($AS$2:CB39),Dictionary!$AC$4:$AC$93,0),1,1,2),1,MATCH(INDEX(Dictionary!$B$3:$C$3,1,MATCH(Form_Responses[[#This Row],[36]],OFFSET(Dictionary!$A$3,MATCH(COLUMNS($AS$2:CB39),Dictionary!$A$4:$A$93,0),1,1,2),0)),Dictionary!$AD$3:$AE$3,0)),"")</f>
        <v>O</v>
      </c>
      <c r="CC40" s="61" t="str">
        <f ca="1">IFERROR(INDEX(OFFSET(Dictionary!$AC$3,MATCH(COLUMNS($AS$2:CC39),Dictionary!$AC$4:$AC$93,0),1,1,2),1,MATCH(INDEX(Dictionary!$B$3:$C$3,1,MATCH(Form_Responses[[#This Row],[37]],OFFSET(Dictionary!$A$3,MATCH(COLUMNS($AS$2:CC39),Dictionary!$A$4:$A$93,0),1,1,2),0)),Dictionary!$AD$3:$AE$3,0)),"")</f>
        <v>P</v>
      </c>
      <c r="CD40" s="61" t="str">
        <f ca="1">IFERROR(INDEX(OFFSET(Dictionary!$AC$3,MATCH(COLUMNS($AS$2:CD39),Dictionary!$AC$4:$AC$93,0),1,1,2),1,MATCH(INDEX(Dictionary!$B$3:$C$3,1,MATCH(Form_Responses[[#This Row],[38]],OFFSET(Dictionary!$A$3,MATCH(COLUMNS($AS$2:CD39),Dictionary!$A$4:$A$93,0),1,1,2),0)),Dictionary!$AD$3:$AE$3,0)),"")</f>
        <v>K</v>
      </c>
      <c r="CE40" s="61" t="str">
        <f ca="1">IFERROR(INDEX(OFFSET(Dictionary!$AC$3,MATCH(COLUMNS($AS$2:CE39),Dictionary!$AC$4:$AC$93,0),1,1,2),1,MATCH(INDEX(Dictionary!$B$3:$C$3,1,MATCH(Form_Responses[[#This Row],[39]],OFFSET(Dictionary!$A$3,MATCH(COLUMNS($AS$2:CE39),Dictionary!$A$4:$A$93,0),1,1,2),0)),Dictionary!$AD$3:$AE$3,0)),"")</f>
        <v>F</v>
      </c>
      <c r="CF40" s="61" t="str">
        <f ca="1">IFERROR(INDEX(OFFSET(Dictionary!$AC$3,MATCH(COLUMNS($AS$2:CF39),Dictionary!$AC$4:$AC$93,0),1,1,2),1,MATCH(INDEX(Dictionary!$B$3:$C$3,1,MATCH(Form_Responses[[#This Row],[40]],OFFSET(Dictionary!$A$3,MATCH(COLUMNS($AS$2:CF39),Dictionary!$A$4:$A$93,0),1,1,2),0)),Dictionary!$AD$3:$AE$3,0)),"")</f>
        <v>W</v>
      </c>
      <c r="CG40" s="61" t="str">
        <f ca="1">IFERROR(INDEX(OFFSET(Dictionary!$AC$3,MATCH(COLUMNS($AS$2:CG39),Dictionary!$AC$4:$AC$93,0),1,1,2),1,MATCH(INDEX(Dictionary!$B$3:$C$3,1,MATCH(Form_Responses[[#This Row],[41]],OFFSET(Dictionary!$A$3,MATCH(COLUMNS($AS$2:CG39),Dictionary!$A$4:$A$93,0),1,1,2),0)),Dictionary!$AD$3:$AE$3,0)),"")</f>
        <v>S</v>
      </c>
      <c r="CH40" s="61" t="str">
        <f ca="1">IFERROR(INDEX(OFFSET(Dictionary!$AC$3,MATCH(COLUMNS($AS$2:CH39),Dictionary!$AC$4:$AC$93,0),1,1,2),1,MATCH(INDEX(Dictionary!$B$3:$C$3,1,MATCH(Form_Responses[[#This Row],[42]],OFFSET(Dictionary!$A$3,MATCH(COLUMNS($AS$2:CH39),Dictionary!$A$4:$A$93,0),1,1,2),0)),Dictionary!$AD$3:$AE$3,0)),"")</f>
        <v>R</v>
      </c>
      <c r="CI40" s="61" t="str">
        <f ca="1">IFERROR(INDEX(OFFSET(Dictionary!$AC$3,MATCH(COLUMNS($AS$2:CI39),Dictionary!$AC$4:$AC$93,0),1,1,2),1,MATCH(INDEX(Dictionary!$B$3:$C$3,1,MATCH(Form_Responses[[#This Row],[43]],OFFSET(Dictionary!$A$3,MATCH(COLUMNS($AS$2:CI39),Dictionary!$A$4:$A$93,0),1,1,2),0)),Dictionary!$AD$3:$AE$3,0)),"")</f>
        <v>I</v>
      </c>
      <c r="CJ40" s="61" t="str">
        <f ca="1">IFERROR(INDEX(OFFSET(Dictionary!$AC$3,MATCH(COLUMNS($AS$2:CJ39),Dictionary!$AC$4:$AC$93,0),1,1,2),1,MATCH(INDEX(Dictionary!$B$3:$C$3,1,MATCH(Form_Responses[[#This Row],[44]],OFFSET(Dictionary!$A$3,MATCH(COLUMNS($AS$2:CJ39),Dictionary!$A$4:$A$93,0),1,1,2),0)),Dictionary!$AD$3:$AE$3,0)),"")</f>
        <v>C</v>
      </c>
      <c r="CK40" s="61" t="str">
        <f ca="1">IFERROR(INDEX(OFFSET(Dictionary!$AC$3,MATCH(COLUMNS($AS$2:CK39),Dictionary!$AC$4:$AC$93,0),1,1,2),1,MATCH(INDEX(Dictionary!$B$3:$C$3,1,MATCH(Form_Responses[[#This Row],[45]],OFFSET(Dictionary!$A$3,MATCH(COLUMNS($AS$2:CK39),Dictionary!$A$4:$A$93,0),1,1,2),0)),Dictionary!$AD$3:$AE$3,0)),"")</f>
        <v>E</v>
      </c>
      <c r="CL40" s="61" t="str">
        <f ca="1">IFERROR(INDEX(OFFSET(Dictionary!$AC$3,MATCH(COLUMNS($AS$2:CL39),Dictionary!$AC$4:$AC$93,0),1,1,2),1,MATCH(INDEX(Dictionary!$B$3:$C$3,1,MATCH(Form_Responses[[#This Row],[46]],OFFSET(Dictionary!$A$3,MATCH(COLUMNS($AS$2:CL39),Dictionary!$A$4:$A$93,0),1,1,2),0)),Dictionary!$AD$3:$AE$3,0)),"")</f>
        <v>N</v>
      </c>
      <c r="CM40" s="61" t="str">
        <f ca="1">IFERROR(INDEX(OFFSET(Dictionary!$AC$3,MATCH(COLUMNS($AS$2:CM39),Dictionary!$AC$4:$AC$93,0),1,1,2),1,MATCH(INDEX(Dictionary!$B$3:$C$3,1,MATCH(Form_Responses[[#This Row],[47]],OFFSET(Dictionary!$A$3,MATCH(COLUMNS($AS$2:CM39),Dictionary!$A$4:$A$93,0),1,1,2),0)),Dictionary!$AD$3:$AE$3,0)),"")</f>
        <v>A</v>
      </c>
      <c r="CN40" s="61" t="str">
        <f ca="1">IFERROR(INDEX(OFFSET(Dictionary!$AC$3,MATCH(COLUMNS($AS$2:CN39),Dictionary!$AC$4:$AC$93,0),1,1,2),1,MATCH(INDEX(Dictionary!$B$3:$C$3,1,MATCH(Form_Responses[[#This Row],[48]],OFFSET(Dictionary!$A$3,MATCH(COLUMNS($AS$2:CN39),Dictionary!$A$4:$A$93,0),1,1,2),0)),Dictionary!$AD$3:$AE$3,0)),"")</f>
        <v>K</v>
      </c>
      <c r="CO40" s="61" t="str">
        <f ca="1">IFERROR(INDEX(OFFSET(Dictionary!$AC$3,MATCH(COLUMNS($AS$2:CO39),Dictionary!$AC$4:$AC$93,0),1,1,2),1,MATCH(INDEX(Dictionary!$B$3:$C$3,1,MATCH(Form_Responses[[#This Row],[49]],OFFSET(Dictionary!$A$3,MATCH(COLUMNS($AS$2:CO39),Dictionary!$A$4:$A$93,0),1,1,2),0)),Dictionary!$AD$3:$AE$3,0)),"")</f>
        <v>F</v>
      </c>
      <c r="CP40" s="61" t="str">
        <f ca="1">IFERROR(INDEX(OFFSET(Dictionary!$AC$3,MATCH(COLUMNS($AS$2:CP39),Dictionary!$AC$4:$AC$93,0),1,1,2),1,MATCH(INDEX(Dictionary!$B$3:$C$3,1,MATCH(Form_Responses[[#This Row],[50]],OFFSET(Dictionary!$A$3,MATCH(COLUMNS($AS$2:CP39),Dictionary!$A$4:$A$93,0),1,1,2),0)),Dictionary!$AD$3:$AE$3,0)),"")</f>
        <v>W</v>
      </c>
      <c r="CQ40" s="61" t="str">
        <f ca="1">IFERROR(INDEX(OFFSET(Dictionary!$AC$3,MATCH(COLUMNS($AS$2:CQ39),Dictionary!$AC$4:$AC$93,0),1,1,2),1,MATCH(INDEX(Dictionary!$B$3:$C$3,1,MATCH(Form_Responses[[#This Row],[51]],OFFSET(Dictionary!$A$3,MATCH(COLUMNS($AS$2:CQ39),Dictionary!$A$4:$A$93,0),1,1,2),0)),Dictionary!$AD$3:$AE$3,0)),"")</f>
        <v>G</v>
      </c>
      <c r="CR40" s="61" t="str">
        <f ca="1">IFERROR(INDEX(OFFSET(Dictionary!$AC$3,MATCH(COLUMNS($AS$2:CR39),Dictionary!$AC$4:$AC$93,0),1,1,2),1,MATCH(INDEX(Dictionary!$B$3:$C$3,1,MATCH(Form_Responses[[#This Row],[52]],OFFSET(Dictionary!$A$3,MATCH(COLUMNS($AS$2:CR39),Dictionary!$A$4:$A$93,0),1,1,2),0)),Dictionary!$AD$3:$AE$3,0)),"")</f>
        <v>S</v>
      </c>
      <c r="CS40" s="61" t="str">
        <f ca="1">IFERROR(INDEX(OFFSET(Dictionary!$AC$3,MATCH(COLUMNS($AS$2:CS39),Dictionary!$AC$4:$AC$93,0),1,1,2),1,MATCH(INDEX(Dictionary!$B$3:$C$3,1,MATCH(Form_Responses[[#This Row],[53]],OFFSET(Dictionary!$A$3,MATCH(COLUMNS($AS$2:CS39),Dictionary!$A$4:$A$93,0),1,1,2),0)),Dictionary!$AD$3:$AE$3,0)),"")</f>
        <v>I</v>
      </c>
      <c r="CT40" s="61" t="str">
        <f ca="1">IFERROR(INDEX(OFFSET(Dictionary!$AC$3,MATCH(COLUMNS($AS$2:CT39),Dictionary!$AC$4:$AC$93,0),1,1,2),1,MATCH(INDEX(Dictionary!$B$3:$C$3,1,MATCH(Form_Responses[[#This Row],[54]],OFFSET(Dictionary!$A$3,MATCH(COLUMNS($AS$2:CT39),Dictionary!$A$4:$A$93,0),1,1,2),0)),Dictionary!$AD$3:$AE$3,0)),"")</f>
        <v>D</v>
      </c>
      <c r="CU40" s="61" t="str">
        <f ca="1">IFERROR(INDEX(OFFSET(Dictionary!$AC$3,MATCH(COLUMNS($AS$2:CU39),Dictionary!$AC$4:$AC$93,0),1,1,2),1,MATCH(INDEX(Dictionary!$B$3:$C$3,1,MATCH(Form_Responses[[#This Row],[55]],OFFSET(Dictionary!$A$3,MATCH(COLUMNS($AS$2:CU39),Dictionary!$A$4:$A$93,0),1,1,2),0)),Dictionary!$AD$3:$AE$3,0)),"")</f>
        <v>C</v>
      </c>
      <c r="CV40" s="61" t="str">
        <f ca="1">IFERROR(INDEX(OFFSET(Dictionary!$AC$3,MATCH(COLUMNS($AS$2:CV39),Dictionary!$AC$4:$AC$93,0),1,1,2),1,MATCH(INDEX(Dictionary!$B$3:$C$3,1,MATCH(Form_Responses[[#This Row],[56]],OFFSET(Dictionary!$A$3,MATCH(COLUMNS($AS$2:CV39),Dictionary!$A$4:$A$93,0),1,1,2),0)),Dictionary!$AD$3:$AE$3,0)),"")</f>
        <v>S</v>
      </c>
      <c r="CW40" s="61" t="str">
        <f ca="1">IFERROR(INDEX(OFFSET(Dictionary!$AC$3,MATCH(COLUMNS($AS$2:CW39),Dictionary!$AC$4:$AC$93,0),1,1,2),1,MATCH(INDEX(Dictionary!$B$3:$C$3,1,MATCH(Form_Responses[[#This Row],[57]],OFFSET(Dictionary!$A$3,MATCH(COLUMNS($AS$2:CW39),Dictionary!$A$4:$A$93,0),1,1,2),0)),Dictionary!$AD$3:$AE$3,0)),"")</f>
        <v>Z</v>
      </c>
      <c r="CX40" s="61" t="str">
        <f ca="1">IFERROR(INDEX(OFFSET(Dictionary!$AC$3,MATCH(COLUMNS($AS$2:CX39),Dictionary!$AC$4:$AC$93,0),1,1,2),1,MATCH(INDEX(Dictionary!$B$3:$C$3,1,MATCH(Form_Responses[[#This Row],[58]],OFFSET(Dictionary!$A$3,MATCH(COLUMNS($AS$2:CX39),Dictionary!$A$4:$A$93,0),1,1,2),0)),Dictionary!$AD$3:$AE$3,0)),"")</f>
        <v>K</v>
      </c>
      <c r="CY40" s="61" t="str">
        <f ca="1">IFERROR(INDEX(OFFSET(Dictionary!$AC$3,MATCH(COLUMNS($AS$2:CY39),Dictionary!$AC$4:$AC$93,0),1,1,2),1,MATCH(INDEX(Dictionary!$B$3:$C$3,1,MATCH(Form_Responses[[#This Row],[59]],OFFSET(Dictionary!$A$3,MATCH(COLUMNS($AS$2:CY39),Dictionary!$A$4:$A$93,0),1,1,2),0)),Dictionary!$AD$3:$AE$3,0)),"")</f>
        <v>F</v>
      </c>
      <c r="CZ40" s="61" t="str">
        <f ca="1">IFERROR(INDEX(OFFSET(Dictionary!$AC$3,MATCH(COLUMNS($AS$2:CZ39),Dictionary!$AC$4:$AC$93,0),1,1,2),1,MATCH(INDEX(Dictionary!$B$3:$C$3,1,MATCH(Form_Responses[[#This Row],[60]],OFFSET(Dictionary!$A$3,MATCH(COLUMNS($AS$2:CZ39),Dictionary!$A$4:$A$93,0),1,1,2),0)),Dictionary!$AD$3:$AE$3,0)),"")</f>
        <v>X</v>
      </c>
      <c r="DA40" s="61" t="str">
        <f ca="1">IFERROR(INDEX(OFFSET(Dictionary!$AC$3,MATCH(COLUMNS($AS$2:DA39),Dictionary!$AC$4:$AC$93,0),1,1,2),1,MATCH(INDEX(Dictionary!$B$3:$C$3,1,MATCH(Form_Responses[[#This Row],[61]],OFFSET(Dictionary!$A$3,MATCH(COLUMNS($AS$2:DA39),Dictionary!$A$4:$A$93,0),1,1,2),0)),Dictionary!$AD$3:$AE$3,0)),"")</f>
        <v>G</v>
      </c>
      <c r="DB40" s="61" t="str">
        <f ca="1">IFERROR(INDEX(OFFSET(Dictionary!$AC$3,MATCH(COLUMNS($AS$2:DB39),Dictionary!$AC$4:$AC$93,0),1,1,2),1,MATCH(INDEX(Dictionary!$B$3:$C$3,1,MATCH(Form_Responses[[#This Row],[62]],OFFSET(Dictionary!$A$3,MATCH(COLUMNS($AS$2:DB39),Dictionary!$A$4:$A$93,0),1,1,2),0)),Dictionary!$AD$3:$AE$3,0)),"")</f>
        <v>V</v>
      </c>
      <c r="DC40" s="61" t="str">
        <f ca="1">IFERROR(INDEX(OFFSET(Dictionary!$AC$3,MATCH(COLUMNS($AS$2:DC39),Dictionary!$AC$4:$AC$93,0),1,1,2),1,MATCH(INDEX(Dictionary!$B$3:$C$3,1,MATCH(Form_Responses[[#This Row],[63]],OFFSET(Dictionary!$A$3,MATCH(COLUMNS($AS$2:DC39),Dictionary!$A$4:$A$93,0),1,1,2),0)),Dictionary!$AD$3:$AE$3,0)),"")</f>
        <v>S</v>
      </c>
      <c r="DD40" s="61" t="str">
        <f ca="1">IFERROR(INDEX(OFFSET(Dictionary!$AC$3,MATCH(COLUMNS($AS$2:DD39),Dictionary!$AC$4:$AC$93,0),1,1,2),1,MATCH(INDEX(Dictionary!$B$3:$C$3,1,MATCH(Form_Responses[[#This Row],[64]],OFFSET(Dictionary!$A$3,MATCH(COLUMNS($AS$2:DD39),Dictionary!$A$4:$A$93,0),1,1,2),0)),Dictionary!$AD$3:$AE$3,0)),"")</f>
        <v>R</v>
      </c>
      <c r="DE40" s="61" t="str">
        <f ca="1">IFERROR(INDEX(OFFSET(Dictionary!$AC$3,MATCH(COLUMNS($AS$2:DE39),Dictionary!$AC$4:$AC$93,0),1,1,2),1,MATCH(INDEX(Dictionary!$B$3:$C$3,1,MATCH(Form_Responses[[#This Row],[65]],OFFSET(Dictionary!$A$3,MATCH(COLUMNS($AS$2:DE39),Dictionary!$A$4:$A$93,0),1,1,2),0)),Dictionary!$AD$3:$AE$3,0)),"")</f>
        <v>V</v>
      </c>
      <c r="DF40" s="61" t="str">
        <f ca="1">IFERROR(INDEX(OFFSET(Dictionary!$AC$3,MATCH(COLUMNS($AS$2:DF39),Dictionary!$AC$4:$AC$93,0),1,1,2),1,MATCH(INDEX(Dictionary!$B$3:$C$3,1,MATCH(Form_Responses[[#This Row],[66]],OFFSET(Dictionary!$A$3,MATCH(COLUMNS($AS$2:DF39),Dictionary!$A$4:$A$93,0),1,1,2),0)),Dictionary!$AD$3:$AE$3,0)),"")</f>
        <v>C</v>
      </c>
      <c r="DG40" s="61" t="str">
        <f ca="1">IFERROR(INDEX(OFFSET(Dictionary!$AC$3,MATCH(COLUMNS($AS$2:DG39),Dictionary!$AC$4:$AC$93,0),1,1,2),1,MATCH(INDEX(Dictionary!$B$3:$C$3,1,MATCH(Form_Responses[[#This Row],[67]],OFFSET(Dictionary!$A$3,MATCH(COLUMNS($AS$2:DG39),Dictionary!$A$4:$A$93,0),1,1,2),0)),Dictionary!$AD$3:$AE$3,0)),"")</f>
        <v>R</v>
      </c>
      <c r="DH40" s="61" t="str">
        <f ca="1">IFERROR(INDEX(OFFSET(Dictionary!$AC$3,MATCH(COLUMNS($AS$2:DH39),Dictionary!$AC$4:$AC$93,0),1,1,2),1,MATCH(INDEX(Dictionary!$B$3:$C$3,1,MATCH(Form_Responses[[#This Row],[68]],OFFSET(Dictionary!$A$3,MATCH(COLUMNS($AS$2:DH39),Dictionary!$A$4:$A$93,0),1,1,2),0)),Dictionary!$AD$3:$AE$3,0)),"")</f>
        <v>N</v>
      </c>
      <c r="DI40" s="61" t="str">
        <f ca="1">IFERROR(INDEX(OFFSET(Dictionary!$AC$3,MATCH(COLUMNS($AS$2:DI39),Dictionary!$AC$4:$AC$93,0),1,1,2),1,MATCH(INDEX(Dictionary!$B$3:$C$3,1,MATCH(Form_Responses[[#This Row],[69]],OFFSET(Dictionary!$A$3,MATCH(COLUMNS($AS$2:DI39),Dictionary!$A$4:$A$93,0),1,1,2),0)),Dictionary!$AD$3:$AE$3,0)),"")</f>
        <v>F</v>
      </c>
      <c r="DJ40" s="61" t="str">
        <f ca="1">IFERROR(INDEX(OFFSET(Dictionary!$AC$3,MATCH(COLUMNS($AS$2:DJ39),Dictionary!$AC$4:$AC$93,0),1,1,2),1,MATCH(INDEX(Dictionary!$B$3:$C$3,1,MATCH(Form_Responses[[#This Row],[70]],OFFSET(Dictionary!$A$3,MATCH(COLUMNS($AS$2:DJ39),Dictionary!$A$4:$A$93,0),1,1,2),0)),Dictionary!$AD$3:$AE$3,0)),"")</f>
        <v>P</v>
      </c>
      <c r="DK40" s="61" t="str">
        <f ca="1">IFERROR(INDEX(OFFSET(Dictionary!$AC$3,MATCH(COLUMNS($AS$2:DK39),Dictionary!$AC$4:$AC$93,0),1,1,2),1,MATCH(INDEX(Dictionary!$B$3:$C$3,1,MATCH(Form_Responses[[#This Row],[71]],OFFSET(Dictionary!$A$3,MATCH(COLUMNS($AS$2:DK39),Dictionary!$A$4:$A$93,0),1,1,2),0)),Dictionary!$AD$3:$AE$3,0)),"")</f>
        <v>G</v>
      </c>
      <c r="DL40" s="61" t="str">
        <f ca="1">IFERROR(INDEX(OFFSET(Dictionary!$AC$3,MATCH(COLUMNS($AS$2:DL39),Dictionary!$AC$4:$AC$93,0),1,1,2),1,MATCH(INDEX(Dictionary!$B$3:$C$3,1,MATCH(Form_Responses[[#This Row],[72]],OFFSET(Dictionary!$A$3,MATCH(COLUMNS($AS$2:DL39),Dictionary!$A$4:$A$93,0),1,1,2),0)),Dictionary!$AD$3:$AE$3,0)),"")</f>
        <v>L</v>
      </c>
      <c r="DM40" s="61" t="str">
        <f ca="1">IFERROR(INDEX(OFFSET(Dictionary!$AC$3,MATCH(COLUMNS($AS$2:DM39),Dictionary!$AC$4:$AC$93,0),1,1,2),1,MATCH(INDEX(Dictionary!$B$3:$C$3,1,MATCH(Form_Responses[[#This Row],[73]],OFFSET(Dictionary!$A$3,MATCH(COLUMNS($AS$2:DM39),Dictionary!$A$4:$A$93,0),1,1,2),0)),Dictionary!$AD$3:$AE$3,0)),"")</f>
        <v>I</v>
      </c>
      <c r="DN40" s="61" t="str">
        <f ca="1">IFERROR(INDEX(OFFSET(Dictionary!$AC$3,MATCH(COLUMNS($AS$2:DN39),Dictionary!$AC$4:$AC$93,0),1,1,2),1,MATCH(INDEX(Dictionary!$B$3:$C$3,1,MATCH(Form_Responses[[#This Row],[74]],OFFSET(Dictionary!$A$3,MATCH(COLUMNS($AS$2:DN39),Dictionary!$A$4:$A$93,0),1,1,2),0)),Dictionary!$AD$3:$AE$3,0)),"")</f>
        <v>S</v>
      </c>
      <c r="DO40" s="61" t="str">
        <f ca="1">IFERROR(INDEX(OFFSET(Dictionary!$AC$3,MATCH(COLUMNS($AS$2:DO39),Dictionary!$AC$4:$AC$93,0),1,1,2),1,MATCH(INDEX(Dictionary!$B$3:$C$3,1,MATCH(Form_Responses[[#This Row],[75]],OFFSET(Dictionary!$A$3,MATCH(COLUMNS($AS$2:DO39),Dictionary!$A$4:$A$93,0),1,1,2),0)),Dictionary!$AD$3:$AE$3,0)),"")</f>
        <v>V</v>
      </c>
      <c r="DP40" s="61" t="str">
        <f ca="1">IFERROR(INDEX(OFFSET(Dictionary!$AC$3,MATCH(COLUMNS($AS$2:DP39),Dictionary!$AC$4:$AC$93,0),1,1,2),1,MATCH(INDEX(Dictionary!$B$3:$C$3,1,MATCH(Form_Responses[[#This Row],[76]],OFFSET(Dictionary!$A$3,MATCH(COLUMNS($AS$2:DP39),Dictionary!$A$4:$A$93,0),1,1,2),0)),Dictionary!$AD$3:$AE$3,0)),"")</f>
        <v>S</v>
      </c>
      <c r="DQ40" s="61" t="str">
        <f ca="1">IFERROR(INDEX(OFFSET(Dictionary!$AC$3,MATCH(COLUMNS($AS$2:DQ39),Dictionary!$AC$4:$AC$93,0),1,1,2),1,MATCH(INDEX(Dictionary!$B$3:$C$3,1,MATCH(Form_Responses[[#This Row],[77]],OFFSET(Dictionary!$A$3,MATCH(COLUMNS($AS$2:DQ39),Dictionary!$A$4:$A$93,0),1,1,2),0)),Dictionary!$AD$3:$AE$3,0)),"")</f>
        <v>R</v>
      </c>
      <c r="DR40" s="61" t="str">
        <f ca="1">IFERROR(INDEX(OFFSET(Dictionary!$AC$3,MATCH(COLUMNS($AS$2:DR39),Dictionary!$AC$4:$AC$93,0),1,1,2),1,MATCH(INDEX(Dictionary!$B$3:$C$3,1,MATCH(Form_Responses[[#This Row],[78]],OFFSET(Dictionary!$A$3,MATCH(COLUMNS($AS$2:DR39),Dictionary!$A$4:$A$93,0),1,1,2),0)),Dictionary!$AD$3:$AE$3,0)),"")</f>
        <v>E</v>
      </c>
      <c r="DS40" s="61" t="str">
        <f ca="1">IFERROR(INDEX(OFFSET(Dictionary!$AC$3,MATCH(COLUMNS($AS$2:DS39),Dictionary!$AC$4:$AC$93,0),1,1,2),1,MATCH(INDEX(Dictionary!$B$3:$C$3,1,MATCH(Form_Responses[[#This Row],[79]],OFFSET(Dictionary!$A$3,MATCH(COLUMNS($AS$2:DS39),Dictionary!$A$4:$A$93,0),1,1,2),0)),Dictionary!$AD$3:$AE$3,0)),"")</f>
        <v>N</v>
      </c>
      <c r="DT40" s="61" t="str">
        <f ca="1">IFERROR(INDEX(OFFSET(Dictionary!$AC$3,MATCH(COLUMNS($AS$2:DT39),Dictionary!$AC$4:$AC$93,0),1,1,2),1,MATCH(INDEX(Dictionary!$B$3:$C$3,1,MATCH(Form_Responses[[#This Row],[80]],OFFSET(Dictionary!$A$3,MATCH(COLUMNS($AS$2:DT39),Dictionary!$A$4:$A$93,0),1,1,2),0)),Dictionary!$AD$3:$AE$3,0)),"")</f>
        <v>W</v>
      </c>
      <c r="DU40" s="61" t="str">
        <f ca="1">IFERROR(INDEX(OFFSET(Dictionary!$AC$3,MATCH(COLUMNS($AS$2:DU39),Dictionary!$AC$4:$AC$93,0),1,1,2),1,MATCH(INDEX(Dictionary!$B$3:$C$3,1,MATCH(Form_Responses[[#This Row],[81]],OFFSET(Dictionary!$A$3,MATCH(COLUMNS($AS$2:DU39),Dictionary!$A$4:$A$93,0),1,1,2),0)),Dictionary!$AD$3:$AE$3,0)),"")</f>
        <v>G</v>
      </c>
      <c r="DV40" s="61" t="str">
        <f ca="1">IFERROR(INDEX(OFFSET(Dictionary!$AC$3,MATCH(COLUMNS($AS$2:DV39),Dictionary!$AC$4:$AC$93,0),1,1,2),1,MATCH(INDEX(Dictionary!$B$3:$C$3,1,MATCH(Form_Responses[[#This Row],[82]],OFFSET(Dictionary!$A$3,MATCH(COLUMNS($AS$2:DV39),Dictionary!$A$4:$A$93,0),1,1,2),0)),Dictionary!$AD$3:$AE$3,0)),"")</f>
        <v>L</v>
      </c>
      <c r="DW40" s="61" t="str">
        <f ca="1">IFERROR(INDEX(OFFSET(Dictionary!$AC$3,MATCH(COLUMNS($AS$2:DW39),Dictionary!$AC$4:$AC$93,0),1,1,2),1,MATCH(INDEX(Dictionary!$B$3:$C$3,1,MATCH(Form_Responses[[#This Row],[83]],OFFSET(Dictionary!$A$3,MATCH(COLUMNS($AS$2:DW39),Dictionary!$A$4:$A$93,0),1,1,2),0)),Dictionary!$AD$3:$AE$3,0)),"")</f>
        <v>T</v>
      </c>
      <c r="DX40" s="61" t="str">
        <f ca="1">IFERROR(INDEX(OFFSET(Dictionary!$AC$3,MATCH(COLUMNS($AS$2:DX39),Dictionary!$AC$4:$AC$93,0),1,1,2),1,MATCH(INDEX(Dictionary!$B$3:$C$3,1,MATCH(Form_Responses[[#This Row],[84]],OFFSET(Dictionary!$A$3,MATCH(COLUMNS($AS$2:DX39),Dictionary!$A$4:$A$93,0),1,1,2),0)),Dictionary!$AD$3:$AE$3,0)),"")</f>
        <v>V</v>
      </c>
      <c r="DY40" s="61" t="str">
        <f ca="1">IFERROR(INDEX(OFFSET(Dictionary!$AC$3,MATCH(COLUMNS($AS$2:DY39),Dictionary!$AC$4:$AC$93,0),1,1,2),1,MATCH(INDEX(Dictionary!$B$3:$C$3,1,MATCH(Form_Responses[[#This Row],[85]],OFFSET(Dictionary!$A$3,MATCH(COLUMNS($AS$2:DY39),Dictionary!$A$4:$A$93,0),1,1,2),0)),Dictionary!$AD$3:$AE$3,0)),"")</f>
        <v>S</v>
      </c>
      <c r="DZ40" s="61" t="str">
        <f ca="1">IFERROR(INDEX(OFFSET(Dictionary!$AC$3,MATCH(COLUMNS($AS$2:DZ39),Dictionary!$AC$4:$AC$93,0),1,1,2),1,MATCH(INDEX(Dictionary!$B$3:$C$3,1,MATCH(Form_Responses[[#This Row],[86]],OFFSET(Dictionary!$A$3,MATCH(COLUMNS($AS$2:DZ39),Dictionary!$A$4:$A$93,0),1,1,2),0)),Dictionary!$AD$3:$AE$3,0)),"")</f>
        <v>S</v>
      </c>
      <c r="EA40" s="61" t="str">
        <f ca="1">IFERROR(INDEX(OFFSET(Dictionary!$AC$3,MATCH(COLUMNS($AS$2:EA39),Dictionary!$AC$4:$AC$93,0),1,1,2),1,MATCH(INDEX(Dictionary!$B$3:$C$3,1,MATCH(Form_Responses[[#This Row],[87]],OFFSET(Dictionary!$A$3,MATCH(COLUMNS($AS$2:EA39),Dictionary!$A$4:$A$93,0),1,1,2),0)),Dictionary!$AD$3:$AE$3,0)),"")</f>
        <v>D</v>
      </c>
      <c r="EB40" s="61" t="str">
        <f ca="1">IFERROR(INDEX(OFFSET(Dictionary!$AC$3,MATCH(COLUMNS($AS$2:EB39),Dictionary!$AC$4:$AC$93,0),1,1,2),1,MATCH(INDEX(Dictionary!$B$3:$C$3,1,MATCH(Form_Responses[[#This Row],[88]],OFFSET(Dictionary!$A$3,MATCH(COLUMNS($AS$2:EB39),Dictionary!$A$4:$A$93,0),1,1,2),0)),Dictionary!$AD$3:$AE$3,0)),"")</f>
        <v>C</v>
      </c>
      <c r="EC40" s="61" t="str">
        <f ca="1">IFERROR(INDEX(OFFSET(Dictionary!$AC$3,MATCH(COLUMNS($AS$2:EC39),Dictionary!$AC$4:$AC$93,0),1,1,2),1,MATCH(INDEX(Dictionary!$B$3:$C$3,1,MATCH(Form_Responses[[#This Row],[89]],OFFSET(Dictionary!$A$3,MATCH(COLUMNS($AS$2:EC39),Dictionary!$A$4:$A$93,0),1,1,2),0)),Dictionary!$AD$3:$AE$3,0)),"")</f>
        <v>C</v>
      </c>
      <c r="ED40" s="61" t="str">
        <f ca="1">IFERROR(INDEX(OFFSET(Dictionary!$AC$3,MATCH(COLUMNS($AS$2:ED39),Dictionary!$AC$4:$AC$93,0),1,1,2),1,MATCH(INDEX(Dictionary!$B$3:$C$3,1,MATCH(Form_Responses[[#This Row],[90]],OFFSET(Dictionary!$A$3,MATCH(COLUMNS($AS$2:ED39),Dictionary!$A$4:$A$93,0),1,1,2),0)),Dictionary!$AD$3:$AE$3,0)),"")</f>
        <v>W</v>
      </c>
    </row>
    <row r="41" spans="1:134" ht="195" x14ac:dyDescent="0.25">
      <c r="A41" s="164">
        <v>39</v>
      </c>
      <c r="B41" s="61" t="s">
        <v>959</v>
      </c>
      <c r="C41" s="61" t="s">
        <v>918</v>
      </c>
      <c r="D41" s="59" t="s">
        <v>794</v>
      </c>
      <c r="E41" s="59" cm="1">
        <f t="array" aca="1" ref="E41" ca="1">COUNTIF(OFFSET($AS$2,MATCH(Data_Base_Response[[#This Row],[Nama]:[Nama]],Data_Base_Response[[Nama]:[Nama]],0),0,1,90),Data_Base_Response[[#Headers],[A]])</f>
        <v>5</v>
      </c>
      <c r="F41" s="59" cm="1">
        <f t="array" aca="1" ref="F41" ca="1">COUNTIF(OFFSET($AS$2,MATCH(Data_Base_Response[[#This Row],[Nama]:[Nama]],Data_Base_Response[[Nama]:[Nama]],0),0,1,90),Data_Base_Response[[#Headers],[N]])</f>
        <v>7</v>
      </c>
      <c r="G41" s="59" cm="1">
        <f t="array" aca="1" ref="G41" ca="1">COUNTIF(OFFSET($AS$2,MATCH(Data_Base_Response[[#This Row],[Nama]:[Nama]],Data_Base_Response[[Nama]:[Nama]],0),0,1,90),Data_Base_Response[[#Headers],[G]])</f>
        <v>4</v>
      </c>
      <c r="H41" s="59" cm="1">
        <f t="array" aca="1" ref="H41" ca="1">COUNTIF(OFFSET($AS$2,MATCH(Data_Base_Response[[#This Row],[Nama]:[Nama]],Data_Base_Response[[Nama]:[Nama]],0),0,1,90),Data_Base_Response[[#Headers],[C]])</f>
        <v>8</v>
      </c>
      <c r="I41" s="59" cm="1">
        <f t="array" aca="1" ref="I41" ca="1">COUNTIF(OFFSET($AS$2,MATCH(Data_Base_Response[[#This Row],[Nama]:[Nama]],Data_Base_Response[[Nama]:[Nama]],0),0,1,90),Data_Base_Response[[#Headers],[D]])</f>
        <v>6</v>
      </c>
      <c r="J41" s="59" cm="1">
        <f t="array" aca="1" ref="J41" ca="1">COUNTIF(OFFSET($AS$2,MATCH(Data_Base_Response[[#This Row],[Nama]:[Nama]],Data_Base_Response[[Nama]:[Nama]],0),0,1,90),Data_Base_Response[[#Headers],[R]])</f>
        <v>3</v>
      </c>
      <c r="K41" s="59" cm="1">
        <f t="array" aca="1" ref="K41" ca="1">COUNTIF(OFFSET($AS$2,MATCH(Data_Base_Response[[#This Row],[Nama]:[Nama]],Data_Base_Response[[Nama]:[Nama]],0),0,1,90),Data_Base_Response[[#Headers],[T]])</f>
        <v>1</v>
      </c>
      <c r="L41" s="59" cm="1">
        <f t="array" aca="1" ref="L41" ca="1">COUNTIF(OFFSET($AS$2,MATCH(Data_Base_Response[[#This Row],[Nama]:[Nama]],Data_Base_Response[[Nama]:[Nama]],0),0,1,90),Data_Base_Response[[#Headers],[V]])</f>
        <v>4</v>
      </c>
      <c r="M41" s="59" cm="1">
        <f t="array" aca="1" ref="M41" ca="1">COUNTIF(OFFSET($AS$2,MATCH(Data_Base_Response[[#This Row],[Nama]:[Nama]],Data_Base_Response[[Nama]:[Nama]],0),0,1,90),Data_Base_Response[[#Headers],[W]])</f>
        <v>6</v>
      </c>
      <c r="N41" s="59" cm="1">
        <f t="array" aca="1" ref="N41" ca="1">COUNTIF(OFFSET($AS$2,MATCH(Data_Base_Response[[#This Row],[Nama]:[Nama]],Data_Base_Response[[Nama]:[Nama]],0),0,1,90),Data_Base_Response[[#Headers],[F]])</f>
        <v>3</v>
      </c>
      <c r="O41" s="59" cm="1">
        <f t="array" aca="1" ref="O41" ca="1">COUNTIF(OFFSET($AS$2,MATCH(Data_Base_Response[[#This Row],[Nama]:[Nama]],Data_Base_Response[[Nama]:[Nama]],0),0,1,90),Data_Base_Response[[#Headers],[L]])</f>
        <v>4</v>
      </c>
      <c r="P41" s="59" cm="1">
        <f t="array" aca="1" ref="P41" ca="1">COUNTIF(OFFSET($AS$2,MATCH(Data_Base_Response[[#This Row],[Nama]:[Nama]],Data_Base_Response[[Nama]:[Nama]],0),0,1,90),Data_Base_Response[[#Headers],[P]])</f>
        <v>3</v>
      </c>
      <c r="Q41" s="59" cm="1">
        <f t="array" aca="1" ref="Q41" ca="1">COUNTIF(OFFSET($AS$2,MATCH(Data_Base_Response[[#This Row],[Nama]:[Nama]],Data_Base_Response[[Nama]:[Nama]],0),0,1,90),Data_Base_Response[[#Headers],[I]])</f>
        <v>6</v>
      </c>
      <c r="R41" s="59" cm="1">
        <f t="array" aca="1" ref="R41" ca="1">COUNTIF(OFFSET($AS$2,MATCH(Data_Base_Response[[#This Row],[Nama]:[Nama]],Data_Base_Response[[Nama]:[Nama]],0),0,1,90),Data_Base_Response[[#Headers],[S]])</f>
        <v>6</v>
      </c>
      <c r="S41" s="59" cm="1">
        <f t="array" aca="1" ref="S41" ca="1">COUNTIF(OFFSET($AS$2,MATCH(Data_Base_Response[[#This Row],[Nama]:[Nama]],Data_Base_Response[[Nama]:[Nama]],0),0,1,90),Data_Base_Response[[#Headers],[B]])</f>
        <v>8</v>
      </c>
      <c r="T41" s="59" cm="1">
        <f t="array" aca="1" ref="T41" ca="1">COUNTIF(OFFSET($AS$2,MATCH(Data_Base_Response[[#This Row],[Nama]:[Nama]],Data_Base_Response[[Nama]:[Nama]],0),0,1,90),Data_Base_Response[[#Headers],[O]])</f>
        <v>3</v>
      </c>
      <c r="U41" s="59" cm="1">
        <f t="array" aca="1" ref="U41" ca="1">COUNTIF(OFFSET($AS$2,MATCH(Data_Base_Response[[#This Row],[Nama]:[Nama]],Data_Base_Response[[Nama]:[Nama]],0),0,1,90),Data_Base_Response[[#Headers],[X]])</f>
        <v>4</v>
      </c>
      <c r="V41" s="59" cm="1">
        <f t="array" aca="1" ref="V41" ca="1">COUNTIF(OFFSET($AS$2,MATCH(Data_Base_Response[[#This Row],[Nama]:[Nama]],Data_Base_Response[[Nama]:[Nama]],0),0,1,90),Data_Base_Response[[#Headers],[E]])</f>
        <v>3</v>
      </c>
      <c r="W41" s="59" cm="1">
        <f t="array" aca="1" ref="W41" ca="1">COUNTIF(OFFSET($AS$2,MATCH(Data_Base_Response[[#This Row],[Nama]:[Nama]],Data_Base_Response[[Nama]:[Nama]],0),0,1,90),Data_Base_Response[[#Headers],[K]])</f>
        <v>2</v>
      </c>
      <c r="X41" s="59" cm="1">
        <f t="array" aca="1" ref="X41" ca="1">COUNTIF(OFFSET($AS$2,MATCH(Data_Base_Response[[#This Row],[Nama]:[Nama]],Data_Base_Response[[Nama]:[Nama]],0),0,1,90),Data_Base_Response[[#Headers],[Z]])</f>
        <v>4</v>
      </c>
      <c r="Y4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41"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4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41"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41" s="60" t="str">
        <f ca="1">INDEX(OFFSET(Dictionary!$AJ$3,MATCH(I$2,Dictionary!$AG$4:$AG$84,0),0,COUNTIF(Dictionary!$AG$4:$AG$84,I$2),1),MATCH(Data_Base_Response[[#This Row],[D]],OFFSET(Dictionary!$AH$3,MATCH(I$2,Dictionary!$AG$4:$AG$84,0),0,COUNTIF(Dictionary!$AG$4:$AG$84,I$2),1),1))</f>
        <v xml:space="preserve">Tertarik untuk menangani sendiri detail   </v>
      </c>
      <c r="AD41"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41"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41"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1"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41"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41"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4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1"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4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41"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1" s="60" t="str">
        <f ca="1">INDEX(OFFSET(Dictionary!$AJ$3,MATCH(X$2,Dictionary!$AG$4:$AG$84,0),0,COUNTIF(Dictionary!$AG$4:$AG$84,X$2),1),MATCH(Data_Base_Response[[#This Row],[Z]],OFFSET(Dictionary!$AH$3,MATCH(X$2,Dictionary!$AG$4:$AG$84,0),0,COUNTIF(Dictionary!$AG$4:$AG$84,X$2),1),1))</f>
        <v xml:space="preserve">Mudah beradaptasi, cukup menyukai perubahan    </v>
      </c>
      <c r="AS41" s="61" t="str">
        <f ca="1">IFERROR(INDEX(OFFSET(Dictionary!$AC$3,MATCH(COLUMNS($AS$2:AS40),Dictionary!$AC$4:$AC$93,0),1,1,2),1,MATCH(INDEX(Dictionary!$B$3:$C$3,1,MATCH(Form_Responses[[#This Row],[1]],OFFSET(Dictionary!$A$3,MATCH(COLUMNS($AS$2:AS40),Dictionary!$A$4:$A$93,0),1,1,2),0)),Dictionary!$AD$3:$AE$3,0)),"")</f>
        <v>E</v>
      </c>
      <c r="AT41" s="61" t="str">
        <f ca="1">IFERROR(INDEX(OFFSET(Dictionary!$AC$3,MATCH(COLUMNS($AS$2:AT$2),Dictionary!$AC$4:$AC$93,0),1,1,2),1,MATCH(INDEX(Dictionary!$B$3:$C$3,1,MATCH(Form_Responses[[#This Row],[2]],OFFSET(Dictionary!$A$3,MATCH(COLUMNS($AS$2:AT40),Dictionary!$A$4:$A$93,0),1,1,2),0)),Dictionary!$AD$3:$AE$3,0)),"")</f>
        <v>N</v>
      </c>
      <c r="AU41" s="61" t="str">
        <f ca="1">IFERROR(INDEX(OFFSET(Dictionary!$AC$3,MATCH(COLUMNS($AS$2:AU40),Dictionary!$AC$4:$AC$93,0),1,1,2),1,MATCH(INDEX(Dictionary!$B$3:$C$3,1,MATCH(Form_Responses[[#This Row],[3]],OFFSET(Dictionary!$A$3,MATCH(COLUMNS($AS$2:AU40),Dictionary!$A$4:$A$93,0),1,1,2),0)),Dictionary!$AD$3:$AE$3,0)),"")</f>
        <v>A</v>
      </c>
      <c r="AV41" s="61" t="str">
        <f ca="1">IFERROR(INDEX(OFFSET(Dictionary!$AC$3,MATCH(COLUMNS($AS$2:AV40),Dictionary!$AC$4:$AC$93,0),1,1,2),1,MATCH(INDEX(Dictionary!$B$3:$C$3,1,MATCH(Form_Responses[[#This Row],[4]],OFFSET(Dictionary!$A$3,MATCH(COLUMNS($AS$2:AV40),Dictionary!$A$4:$A$93,0),1,1,2),0)),Dictionary!$AD$3:$AE$3,0)),"")</f>
        <v>P</v>
      </c>
      <c r="AW41" s="61" t="str">
        <f ca="1">IFERROR(INDEX(OFFSET(Dictionary!$AC$3,MATCH(COLUMNS($AS$2:AW40),Dictionary!$AC$4:$AC$93,0),1,1,2),1,MATCH(INDEX(Dictionary!$B$3:$C$3,1,MATCH(Form_Responses[[#This Row],[5]],OFFSET(Dictionary!$A$3,MATCH(COLUMNS($AS$2:AW40),Dictionary!$A$4:$A$93,0),1,1,2),0)),Dictionary!$AD$3:$AE$3,0)),"")</f>
        <v>B</v>
      </c>
      <c r="AX41" s="61" t="str">
        <f ca="1">IFERROR(INDEX(OFFSET(Dictionary!$AC$3,MATCH(COLUMNS($AS$2:AX40),Dictionary!$AC$4:$AC$93,0),1,1,2),1,MATCH(INDEX(Dictionary!$B$3:$C$3,1,MATCH(Form_Responses[[#This Row],[6]],OFFSET(Dictionary!$A$3,MATCH(COLUMNS($AS$2:AX40),Dictionary!$A$4:$A$93,0),1,1,2),0)),Dictionary!$AD$3:$AE$3,0)),"")</f>
        <v>B</v>
      </c>
      <c r="AY41" s="61" t="str">
        <f ca="1">IFERROR(INDEX(OFFSET(Dictionary!$AC$3,MATCH(COLUMNS($AS$2:AY40),Dictionary!$AC$4:$AC$93,0),1,1,2),1,MATCH(INDEX(Dictionary!$B$3:$C$3,1,MATCH(Form_Responses[[#This Row],[7]],OFFSET(Dictionary!$A$3,MATCH(COLUMNS($AS$2:AY40),Dictionary!$A$4:$A$93,0),1,1,2),0)),Dictionary!$AD$3:$AE$3,0)),"")</f>
        <v>O</v>
      </c>
      <c r="AZ41" s="61" t="str">
        <f ca="1">IFERROR(INDEX(OFFSET(Dictionary!$AC$3,MATCH(COLUMNS($AS$2:AZ$2),Dictionary!$AC$4:$AC$93,0),1,1,2),1,MATCH(INDEX(Dictionary!$B$3:$C$3,1,MATCH(Form_Responses[[#This Row],[8]],OFFSET(Dictionary!$A$3,MATCH(COLUMNS($AS$2:AZ40),Dictionary!$A$4:$A$93,0),1,1,2),0)),Dictionary!$AD$3:$AE$3,0)),"")</f>
        <v>Z</v>
      </c>
      <c r="BA41" s="61" t="str">
        <f ca="1">IFERROR(INDEX(OFFSET(Dictionary!$AC$3,MATCH(COLUMNS($AS$2:BA40),Dictionary!$AC$4:$AC$93,0),1,1,2),1,MATCH(INDEX(Dictionary!$B$3:$C$3,1,MATCH(Form_Responses[[#This Row],[9]],OFFSET(Dictionary!$A$3,MATCH(COLUMNS($AS$2:BA40),Dictionary!$A$4:$A$93,0),1,1,2),0)),Dictionary!$AD$3:$AE$3,0)),"")</f>
        <v>K</v>
      </c>
      <c r="BB41" s="61" t="str">
        <f ca="1">IFERROR(INDEX(OFFSET(Dictionary!$AC$3,MATCH(COLUMNS($AS$2:BB40),Dictionary!$AC$4:$AC$93,0),1,1,2),1,MATCH(INDEX(Dictionary!$B$3:$C$3,1,MATCH(Form_Responses[[#This Row],[10]],OFFSET(Dictionary!$A$3,MATCH(COLUMNS($AS$2:BB40),Dictionary!$A$4:$A$93,0),1,1,2),0)),Dictionary!$AD$3:$AE$3,0)),"")</f>
        <v>W</v>
      </c>
      <c r="BC41" s="61" t="str">
        <f ca="1">IFERROR(INDEX(OFFSET(Dictionary!$AC$3,MATCH(COLUMNS($AS$2:BC40),Dictionary!$AC$4:$AC$93,0),1,1,2),1,MATCH(INDEX(Dictionary!$B$3:$C$3,1,MATCH(Form_Responses[[#This Row],[11]],OFFSET(Dictionary!$A$3,MATCH(COLUMNS($AS$2:BC40),Dictionary!$A$4:$A$93,0),1,1,2),0)),Dictionary!$AD$3:$AE$3,0)),"")</f>
        <v>C</v>
      </c>
      <c r="BD41" s="61" t="str">
        <f ca="1">IFERROR(INDEX(OFFSET(Dictionary!$AC$3,MATCH(COLUMNS($AS$2:BD40),Dictionary!$AC$4:$AC$93,0),1,1,2),1,MATCH(INDEX(Dictionary!$B$3:$C$3,1,MATCH(Form_Responses[[#This Row],[12]],OFFSET(Dictionary!$A$3,MATCH(COLUMNS($AS$2:BD40),Dictionary!$A$4:$A$93,0),1,1,2),0)),Dictionary!$AD$3:$AE$3,0)),"")</f>
        <v>E</v>
      </c>
      <c r="BE41" s="61" t="str">
        <f ca="1">IFERROR(INDEX(OFFSET(Dictionary!$AC$3,MATCH(COLUMNS($AS$2:BE40),Dictionary!$AC$4:$AC$93,0),1,1,2),1,MATCH(INDEX(Dictionary!$B$3:$C$3,1,MATCH(Form_Responses[[#This Row],[13]],OFFSET(Dictionary!$A$3,MATCH(COLUMNS($AS$2:BE40),Dictionary!$A$4:$A$93,0),1,1,2),0)),Dictionary!$AD$3:$AE$3,0)),"")</f>
        <v>N</v>
      </c>
      <c r="BF41" s="61" t="str">
        <f ca="1">IFERROR(INDEX(OFFSET(Dictionary!$AC$3,MATCH(COLUMNS($AS$2:BF40),Dictionary!$AC$4:$AC$93,0),1,1,2),1,MATCH(INDEX(Dictionary!$B$3:$C$3,1,MATCH(Form_Responses[[#This Row],[14]],OFFSET(Dictionary!$A$3,MATCH(COLUMNS($AS$2:BF40),Dictionary!$A$4:$A$93,0),1,1,2),0)),Dictionary!$AD$3:$AE$3,0)),"")</f>
        <v>X</v>
      </c>
      <c r="BG41" s="61" t="str">
        <f ca="1">IFERROR(INDEX(OFFSET(Dictionary!$AC$3,MATCH(COLUMNS($AS$2:BG40),Dictionary!$AC$4:$AC$93,0),1,1,2),1,MATCH(INDEX(Dictionary!$B$3:$C$3,1,MATCH(Form_Responses[[#This Row],[15]],OFFSET(Dictionary!$A$3,MATCH(COLUMNS($AS$2:BG40),Dictionary!$A$4:$A$93,0),1,1,2),0)),Dictionary!$AD$3:$AE$3,0)),"")</f>
        <v>B</v>
      </c>
      <c r="BH41" s="61" t="str">
        <f ca="1">IFERROR(INDEX(OFFSET(Dictionary!$AC$3,MATCH(COLUMNS($AS$2:BH40),Dictionary!$AC$4:$AC$93,0),1,1,2),1,MATCH(INDEX(Dictionary!$B$3:$C$3,1,MATCH(Form_Responses[[#This Row],[16]],OFFSET(Dictionary!$A$3,MATCH(COLUMNS($AS$2:BH40),Dictionary!$A$4:$A$93,0),1,1,2),0)),Dictionary!$AD$3:$AE$3,0)),"")</f>
        <v>O</v>
      </c>
      <c r="BI41" s="61" t="str">
        <f ca="1">IFERROR(INDEX(OFFSET(Dictionary!$AC$3,MATCH(COLUMNS($AS$2:BI40),Dictionary!$AC$4:$AC$93,0),1,1,2),1,MATCH(INDEX(Dictionary!$B$3:$C$3,1,MATCH(Form_Responses[[#This Row],[17]],OFFSET(Dictionary!$A$3,MATCH(COLUMNS($AS$2:BI40),Dictionary!$A$4:$A$93,0),1,1,2),0)),Dictionary!$AD$3:$AE$3,0)),"")</f>
        <v>B</v>
      </c>
      <c r="BJ41" s="61" t="str">
        <f ca="1">IFERROR(INDEX(OFFSET(Dictionary!$AC$3,MATCH(COLUMNS($AS$2:BJ40),Dictionary!$AC$4:$AC$93,0),1,1,2),1,MATCH(INDEX(Dictionary!$B$3:$C$3,1,MATCH(Form_Responses[[#This Row],[18]],OFFSET(Dictionary!$A$3,MATCH(COLUMNS($AS$2:BJ40),Dictionary!$A$4:$A$93,0),1,1,2),0)),Dictionary!$AD$3:$AE$3,0)),"")</f>
        <v>O</v>
      </c>
      <c r="BK41" s="61" t="str">
        <f ca="1">IFERROR(INDEX(OFFSET(Dictionary!$AC$3,MATCH(COLUMNS($AS$2:BK40),Dictionary!$AC$4:$AC$93,0),1,1,2),1,MATCH(INDEX(Dictionary!$B$3:$C$3,1,MATCH(Form_Responses[[#This Row],[19]],OFFSET(Dictionary!$A$3,MATCH(COLUMNS($AS$2:BK40),Dictionary!$A$4:$A$93,0),1,1,2),0)),Dictionary!$AD$3:$AE$3,0)),"")</f>
        <v>Z</v>
      </c>
      <c r="BL41" s="61" t="str">
        <f ca="1">IFERROR(INDEX(OFFSET(Dictionary!$AC$3,MATCH(COLUMNS($AS$2:BL40),Dictionary!$AC$4:$AC$93,0),1,1,2),1,MATCH(INDEX(Dictionary!$B$3:$C$3,1,MATCH(Form_Responses[[#This Row],[20]],OFFSET(Dictionary!$A$3,MATCH(COLUMNS($AS$2:BL40),Dictionary!$A$4:$A$93,0),1,1,2),0)),Dictionary!$AD$3:$AE$3,0)),"")</f>
        <v>W</v>
      </c>
      <c r="BM41" s="61" t="str">
        <f ca="1">IFERROR(INDEX(OFFSET(Dictionary!$AC$3,MATCH(COLUMNS($AS$2:BM40),Dictionary!$AC$4:$AC$93,0),1,1,2),1,MATCH(INDEX(Dictionary!$B$3:$C$3,1,MATCH(Form_Responses[[#This Row],[21]],OFFSET(Dictionary!$A$3,MATCH(COLUMNS($AS$2:BM40),Dictionary!$A$4:$A$93,0),1,1,2),0)),Dictionary!$AD$3:$AE$3,0)),"")</f>
        <v>D</v>
      </c>
      <c r="BN41" s="61" t="str">
        <f ca="1">IFERROR(INDEX(OFFSET(Dictionary!$AC$3,MATCH(COLUMNS($AS$2:BN40),Dictionary!$AC$4:$AC$93,0),1,1,2),1,MATCH(INDEX(Dictionary!$B$3:$C$3,1,MATCH(Form_Responses[[#This Row],[22]],OFFSET(Dictionary!$A$3,MATCH(COLUMNS($AS$2:BN40),Dictionary!$A$4:$A$93,0),1,1,2),0)),Dictionary!$AD$3:$AE$3,0)),"")</f>
        <v>C</v>
      </c>
      <c r="BO41" s="61" t="str">
        <f ca="1">IFERROR(INDEX(OFFSET(Dictionary!$AC$3,MATCH(COLUMNS($AS$2:BO40),Dictionary!$AC$4:$AC$93,0),1,1,2),1,MATCH(INDEX(Dictionary!$B$3:$C$3,1,MATCH(Form_Responses[[#This Row],[23]],OFFSET(Dictionary!$A$3,MATCH(COLUMNS($AS$2:BO40),Dictionary!$A$4:$A$93,0),1,1,2),0)),Dictionary!$AD$3:$AE$3,0)),"")</f>
        <v>I</v>
      </c>
      <c r="BP41" s="61" t="str">
        <f ca="1">IFERROR(INDEX(OFFSET(Dictionary!$AC$3,MATCH(COLUMNS($AS$2:BP40),Dictionary!$AC$4:$AC$93,0),1,1,2),1,MATCH(INDEX(Dictionary!$B$3:$C$3,1,MATCH(Form_Responses[[#This Row],[24]],OFFSET(Dictionary!$A$3,MATCH(COLUMNS($AS$2:BP40),Dictionary!$A$4:$A$93,0),1,1,2),0)),Dictionary!$AD$3:$AE$3,0)),"")</f>
        <v>X</v>
      </c>
      <c r="BQ41" s="61" t="str">
        <f ca="1">IFERROR(INDEX(OFFSET(Dictionary!$AC$3,MATCH(COLUMNS($AS$2:BQ40),Dictionary!$AC$4:$AC$93,0),1,1,2),1,MATCH(INDEX(Dictionary!$B$3:$C$3,1,MATCH(Form_Responses[[#This Row],[25]],OFFSET(Dictionary!$A$3,MATCH(COLUMNS($AS$2:BQ40),Dictionary!$A$4:$A$93,0),1,1,2),0)),Dictionary!$AD$3:$AE$3,0)),"")</f>
        <v>B</v>
      </c>
      <c r="BR41" s="61" t="str">
        <f ca="1">IFERROR(INDEX(OFFSET(Dictionary!$AC$3,MATCH(COLUMNS($AS$2:BR40),Dictionary!$AC$4:$AC$93,0),1,1,2),1,MATCH(INDEX(Dictionary!$B$3:$C$3,1,MATCH(Form_Responses[[#This Row],[26]],OFFSET(Dictionary!$A$3,MATCH(COLUMNS($AS$2:BR40),Dictionary!$A$4:$A$93,0),1,1,2),0)),Dictionary!$AD$3:$AE$3,0)),"")</f>
        <v>P</v>
      </c>
      <c r="BS41" s="61" t="str">
        <f ca="1">IFERROR(INDEX(OFFSET(Dictionary!$AC$3,MATCH(COLUMNS($AS$2:BS40),Dictionary!$AC$4:$AC$93,0),1,1,2),1,MATCH(INDEX(Dictionary!$B$3:$C$3,1,MATCH(Form_Responses[[#This Row],[27]],OFFSET(Dictionary!$A$3,MATCH(COLUMNS($AS$2:BS40),Dictionary!$A$4:$A$93,0),1,1,2),0)),Dictionary!$AD$3:$AE$3,0)),"")</f>
        <v>Z</v>
      </c>
      <c r="BT41" s="61" t="str">
        <f ca="1">IFERROR(INDEX(OFFSET(Dictionary!$AC$3,MATCH(COLUMNS($AS$2:BT40),Dictionary!$AC$4:$AC$93,0),1,1,2),1,MATCH(INDEX(Dictionary!$B$3:$C$3,1,MATCH(Form_Responses[[#This Row],[28]],OFFSET(Dictionary!$A$3,MATCH(COLUMNS($AS$2:BT40),Dictionary!$A$4:$A$93,0),1,1,2),0)),Dictionary!$AD$3:$AE$3,0)),"")</f>
        <v>B</v>
      </c>
      <c r="BU41" s="61" t="str">
        <f ca="1">IFERROR(INDEX(OFFSET(Dictionary!$AC$3,MATCH(COLUMNS($AS$2:BU40),Dictionary!$AC$4:$AC$93,0),1,1,2),1,MATCH(INDEX(Dictionary!$B$3:$C$3,1,MATCH(Form_Responses[[#This Row],[29]],OFFSET(Dictionary!$A$3,MATCH(COLUMNS($AS$2:BU40),Dictionary!$A$4:$A$93,0),1,1,2),0)),Dictionary!$AD$3:$AE$3,0)),"")</f>
        <v>F</v>
      </c>
      <c r="BV41" s="61" t="str">
        <f ca="1">IFERROR(INDEX(OFFSET(Dictionary!$AC$3,MATCH(COLUMNS($AS$2:BV40),Dictionary!$AC$4:$AC$93,0),1,1,2),1,MATCH(INDEX(Dictionary!$B$3:$C$3,1,MATCH(Form_Responses[[#This Row],[30]],OFFSET(Dictionary!$A$3,MATCH(COLUMNS($AS$2:BV40),Dictionary!$A$4:$A$93,0),1,1,2),0)),Dictionary!$AD$3:$AE$3,0)),"")</f>
        <v>W</v>
      </c>
      <c r="BW41" s="61" t="str">
        <f ca="1">IFERROR(INDEX(OFFSET(Dictionary!$AC$3,MATCH(COLUMNS($AS$2:BW40),Dictionary!$AC$4:$AC$93,0),1,1,2),1,MATCH(INDEX(Dictionary!$B$3:$C$3,1,MATCH(Form_Responses[[#This Row],[31]],OFFSET(Dictionary!$A$3,MATCH(COLUMNS($AS$2:BW40),Dictionary!$A$4:$A$93,0),1,1,2),0)),Dictionary!$AD$3:$AE$3,0)),"")</f>
        <v>G</v>
      </c>
      <c r="BX41" s="61" t="str">
        <f ca="1">IFERROR(INDEX(OFFSET(Dictionary!$AC$3,MATCH(COLUMNS($AS$2:BX40),Dictionary!$AC$4:$AC$93,0),1,1,2),1,MATCH(INDEX(Dictionary!$B$3:$C$3,1,MATCH(Form_Responses[[#This Row],[32]],OFFSET(Dictionary!$A$3,MATCH(COLUMNS($AS$2:BX40),Dictionary!$A$4:$A$93,0),1,1,2),0)),Dictionary!$AD$3:$AE$3,0)),"")</f>
        <v>L</v>
      </c>
      <c r="BY41" s="61" t="str">
        <f ca="1">IFERROR(INDEX(OFFSET(Dictionary!$AC$3,MATCH(COLUMNS($AS$2:BY40),Dictionary!$AC$4:$AC$93,0),1,1,2),1,MATCH(INDEX(Dictionary!$B$3:$C$3,1,MATCH(Form_Responses[[#This Row],[33]],OFFSET(Dictionary!$A$3,MATCH(COLUMNS($AS$2:BY40),Dictionary!$A$4:$A$93,0),1,1,2),0)),Dictionary!$AD$3:$AE$3,0)),"")</f>
        <v>C</v>
      </c>
      <c r="BZ41" s="61" t="str">
        <f ca="1">IFERROR(INDEX(OFFSET(Dictionary!$AC$3,MATCH(COLUMNS($AS$2:BZ40),Dictionary!$AC$4:$AC$93,0),1,1,2),1,MATCH(INDEX(Dictionary!$B$3:$C$3,1,MATCH(Form_Responses[[#This Row],[34]],OFFSET(Dictionary!$A$3,MATCH(COLUMNS($AS$2:BZ40),Dictionary!$A$4:$A$93,0),1,1,2),0)),Dictionary!$AD$3:$AE$3,0)),"")</f>
        <v>T</v>
      </c>
      <c r="CA41" s="61" t="str">
        <f ca="1">IFERROR(INDEX(OFFSET(Dictionary!$AC$3,MATCH(COLUMNS($AS$2:CA40),Dictionary!$AC$4:$AC$93,0),1,1,2),1,MATCH(INDEX(Dictionary!$B$3:$C$3,1,MATCH(Form_Responses[[#This Row],[35]],OFFSET(Dictionary!$A$3,MATCH(COLUMNS($AS$2:CA40),Dictionary!$A$4:$A$93,0),1,1,2),0)),Dictionary!$AD$3:$AE$3,0)),"")</f>
        <v>B</v>
      </c>
      <c r="CB41" s="61" t="str">
        <f ca="1">IFERROR(INDEX(OFFSET(Dictionary!$AC$3,MATCH(COLUMNS($AS$2:CB40),Dictionary!$AC$4:$AC$93,0),1,1,2),1,MATCH(INDEX(Dictionary!$B$3:$C$3,1,MATCH(Form_Responses[[#This Row],[36]],OFFSET(Dictionary!$A$3,MATCH(COLUMNS($AS$2:CB40),Dictionary!$A$4:$A$93,0),1,1,2),0)),Dictionary!$AD$3:$AE$3,0)),"")</f>
        <v>A</v>
      </c>
      <c r="CC41" s="61" t="str">
        <f ca="1">IFERROR(INDEX(OFFSET(Dictionary!$AC$3,MATCH(COLUMNS($AS$2:CC40),Dictionary!$AC$4:$AC$93,0),1,1,2),1,MATCH(INDEX(Dictionary!$B$3:$C$3,1,MATCH(Form_Responses[[#This Row],[37]],OFFSET(Dictionary!$A$3,MATCH(COLUMNS($AS$2:CC40),Dictionary!$A$4:$A$93,0),1,1,2),0)),Dictionary!$AD$3:$AE$3,0)),"")</f>
        <v>P</v>
      </c>
      <c r="CD41" s="61" t="str">
        <f ca="1">IFERROR(INDEX(OFFSET(Dictionary!$AC$3,MATCH(COLUMNS($AS$2:CD40),Dictionary!$AC$4:$AC$93,0),1,1,2),1,MATCH(INDEX(Dictionary!$B$3:$C$3,1,MATCH(Form_Responses[[#This Row],[38]],OFFSET(Dictionary!$A$3,MATCH(COLUMNS($AS$2:CD40),Dictionary!$A$4:$A$93,0),1,1,2),0)),Dictionary!$AD$3:$AE$3,0)),"")</f>
        <v>X</v>
      </c>
      <c r="CE41" s="61" t="str">
        <f ca="1">IFERROR(INDEX(OFFSET(Dictionary!$AC$3,MATCH(COLUMNS($AS$2:CE40),Dictionary!$AC$4:$AC$93,0),1,1,2),1,MATCH(INDEX(Dictionary!$B$3:$C$3,1,MATCH(Form_Responses[[#This Row],[39]],OFFSET(Dictionary!$A$3,MATCH(COLUMNS($AS$2:CE40),Dictionary!$A$4:$A$93,0),1,1,2),0)),Dictionary!$AD$3:$AE$3,0)),"")</f>
        <v>B</v>
      </c>
      <c r="CF41" s="61" t="str">
        <f ca="1">IFERROR(INDEX(OFFSET(Dictionary!$AC$3,MATCH(COLUMNS($AS$2:CF40),Dictionary!$AC$4:$AC$93,0),1,1,2),1,MATCH(INDEX(Dictionary!$B$3:$C$3,1,MATCH(Form_Responses[[#This Row],[40]],OFFSET(Dictionary!$A$3,MATCH(COLUMNS($AS$2:CF40),Dictionary!$A$4:$A$93,0),1,1,2),0)),Dictionary!$AD$3:$AE$3,0)),"")</f>
        <v>W</v>
      </c>
      <c r="CG41" s="61" t="str">
        <f ca="1">IFERROR(INDEX(OFFSET(Dictionary!$AC$3,MATCH(COLUMNS($AS$2:CG40),Dictionary!$AC$4:$AC$93,0),1,1,2),1,MATCH(INDEX(Dictionary!$B$3:$C$3,1,MATCH(Form_Responses[[#This Row],[41]],OFFSET(Dictionary!$A$3,MATCH(COLUMNS($AS$2:CG40),Dictionary!$A$4:$A$93,0),1,1,2),0)),Dictionary!$AD$3:$AE$3,0)),"")</f>
        <v>G</v>
      </c>
      <c r="CH41" s="61" t="str">
        <f ca="1">IFERROR(INDEX(OFFSET(Dictionary!$AC$3,MATCH(COLUMNS($AS$2:CH40),Dictionary!$AC$4:$AC$93,0),1,1,2),1,MATCH(INDEX(Dictionary!$B$3:$C$3,1,MATCH(Form_Responses[[#This Row],[42]],OFFSET(Dictionary!$A$3,MATCH(COLUMNS($AS$2:CH40),Dictionary!$A$4:$A$93,0),1,1,2),0)),Dictionary!$AD$3:$AE$3,0)),"")</f>
        <v>R</v>
      </c>
      <c r="CI41" s="61" t="str">
        <f ca="1">IFERROR(INDEX(OFFSET(Dictionary!$AC$3,MATCH(COLUMNS($AS$2:CI40),Dictionary!$AC$4:$AC$93,0),1,1,2),1,MATCH(INDEX(Dictionary!$B$3:$C$3,1,MATCH(Form_Responses[[#This Row],[43]],OFFSET(Dictionary!$A$3,MATCH(COLUMNS($AS$2:CI40),Dictionary!$A$4:$A$93,0),1,1,2),0)),Dictionary!$AD$3:$AE$3,0)),"")</f>
        <v>D</v>
      </c>
      <c r="CJ41" s="61" t="str">
        <f ca="1">IFERROR(INDEX(OFFSET(Dictionary!$AC$3,MATCH(COLUMNS($AS$2:CJ40),Dictionary!$AC$4:$AC$93,0),1,1,2),1,MATCH(INDEX(Dictionary!$B$3:$C$3,1,MATCH(Form_Responses[[#This Row],[44]],OFFSET(Dictionary!$A$3,MATCH(COLUMNS($AS$2:CJ40),Dictionary!$A$4:$A$93,0),1,1,2),0)),Dictionary!$AD$3:$AE$3,0)),"")</f>
        <v>C</v>
      </c>
      <c r="CK41" s="61" t="str">
        <f ca="1">IFERROR(INDEX(OFFSET(Dictionary!$AC$3,MATCH(COLUMNS($AS$2:CK40),Dictionary!$AC$4:$AC$93,0),1,1,2),1,MATCH(INDEX(Dictionary!$B$3:$C$3,1,MATCH(Form_Responses[[#This Row],[45]],OFFSET(Dictionary!$A$3,MATCH(COLUMNS($AS$2:CK40),Dictionary!$A$4:$A$93,0),1,1,2),0)),Dictionary!$AD$3:$AE$3,0)),"")</f>
        <v>V</v>
      </c>
      <c r="CL41" s="61" t="str">
        <f ca="1">IFERROR(INDEX(OFFSET(Dictionary!$AC$3,MATCH(COLUMNS($AS$2:CL40),Dictionary!$AC$4:$AC$93,0),1,1,2),1,MATCH(INDEX(Dictionary!$B$3:$C$3,1,MATCH(Form_Responses[[#This Row],[46]],OFFSET(Dictionary!$A$3,MATCH(COLUMNS($AS$2:CL40),Dictionary!$A$4:$A$93,0),1,1,2),0)),Dictionary!$AD$3:$AE$3,0)),"")</f>
        <v>N</v>
      </c>
      <c r="CM41" s="61" t="str">
        <f ca="1">IFERROR(INDEX(OFFSET(Dictionary!$AC$3,MATCH(COLUMNS($AS$2:CM40),Dictionary!$AC$4:$AC$93,0),1,1,2),1,MATCH(INDEX(Dictionary!$B$3:$C$3,1,MATCH(Form_Responses[[#This Row],[47]],OFFSET(Dictionary!$A$3,MATCH(COLUMNS($AS$2:CM40),Dictionary!$A$4:$A$93,0),1,1,2),0)),Dictionary!$AD$3:$AE$3,0)),"")</f>
        <v>Z</v>
      </c>
      <c r="CN41" s="61" t="str">
        <f ca="1">IFERROR(INDEX(OFFSET(Dictionary!$AC$3,MATCH(COLUMNS($AS$2:CN40),Dictionary!$AC$4:$AC$93,0),1,1,2),1,MATCH(INDEX(Dictionary!$B$3:$C$3,1,MATCH(Form_Responses[[#This Row],[48]],OFFSET(Dictionary!$A$3,MATCH(COLUMNS($AS$2:CN40),Dictionary!$A$4:$A$93,0),1,1,2),0)),Dictionary!$AD$3:$AE$3,0)),"")</f>
        <v>K</v>
      </c>
      <c r="CO41" s="61" t="str">
        <f ca="1">IFERROR(INDEX(OFFSET(Dictionary!$AC$3,MATCH(COLUMNS($AS$2:CO40),Dictionary!$AC$4:$AC$93,0),1,1,2),1,MATCH(INDEX(Dictionary!$B$3:$C$3,1,MATCH(Form_Responses[[#This Row],[49]],OFFSET(Dictionary!$A$3,MATCH(COLUMNS($AS$2:CO40),Dictionary!$A$4:$A$93,0),1,1,2),0)),Dictionary!$AD$3:$AE$3,0)),"")</f>
        <v>F</v>
      </c>
      <c r="CP41" s="61" t="str">
        <f ca="1">IFERROR(INDEX(OFFSET(Dictionary!$AC$3,MATCH(COLUMNS($AS$2:CP40),Dictionary!$AC$4:$AC$93,0),1,1,2),1,MATCH(INDEX(Dictionary!$B$3:$C$3,1,MATCH(Form_Responses[[#This Row],[50]],OFFSET(Dictionary!$A$3,MATCH(COLUMNS($AS$2:CP40),Dictionary!$A$4:$A$93,0),1,1,2),0)),Dictionary!$AD$3:$AE$3,0)),"")</f>
        <v>W</v>
      </c>
      <c r="CQ41" s="61" t="str">
        <f ca="1">IFERROR(INDEX(OFFSET(Dictionary!$AC$3,MATCH(COLUMNS($AS$2:CQ40),Dictionary!$AC$4:$AC$93,0),1,1,2),1,MATCH(INDEX(Dictionary!$B$3:$C$3,1,MATCH(Form_Responses[[#This Row],[51]],OFFSET(Dictionary!$A$3,MATCH(COLUMNS($AS$2:CQ40),Dictionary!$A$4:$A$93,0),1,1,2),0)),Dictionary!$AD$3:$AE$3,0)),"")</f>
        <v>G</v>
      </c>
      <c r="CR41" s="61" t="str">
        <f ca="1">IFERROR(INDEX(OFFSET(Dictionary!$AC$3,MATCH(COLUMNS($AS$2:CR40),Dictionary!$AC$4:$AC$93,0),1,1,2),1,MATCH(INDEX(Dictionary!$B$3:$C$3,1,MATCH(Form_Responses[[#This Row],[52]],OFFSET(Dictionary!$A$3,MATCH(COLUMNS($AS$2:CR40),Dictionary!$A$4:$A$93,0),1,1,2),0)),Dictionary!$AD$3:$AE$3,0)),"")</f>
        <v>S</v>
      </c>
      <c r="CS41" s="61" t="str">
        <f ca="1">IFERROR(INDEX(OFFSET(Dictionary!$AC$3,MATCH(COLUMNS($AS$2:CS40),Dictionary!$AC$4:$AC$93,0),1,1,2),1,MATCH(INDEX(Dictionary!$B$3:$C$3,1,MATCH(Form_Responses[[#This Row],[53]],OFFSET(Dictionary!$A$3,MATCH(COLUMNS($AS$2:CS40),Dictionary!$A$4:$A$93,0),1,1,2),0)),Dictionary!$AD$3:$AE$3,0)),"")</f>
        <v>I</v>
      </c>
      <c r="CT41" s="61" t="str">
        <f ca="1">IFERROR(INDEX(OFFSET(Dictionary!$AC$3,MATCH(COLUMNS($AS$2:CT40),Dictionary!$AC$4:$AC$93,0),1,1,2),1,MATCH(INDEX(Dictionary!$B$3:$C$3,1,MATCH(Form_Responses[[#This Row],[54]],OFFSET(Dictionary!$A$3,MATCH(COLUMNS($AS$2:CT40),Dictionary!$A$4:$A$93,0),1,1,2),0)),Dictionary!$AD$3:$AE$3,0)),"")</f>
        <v>D</v>
      </c>
      <c r="CU41" s="61" t="str">
        <f ca="1">IFERROR(INDEX(OFFSET(Dictionary!$AC$3,MATCH(COLUMNS($AS$2:CU40),Dictionary!$AC$4:$AC$93,0),1,1,2),1,MATCH(INDEX(Dictionary!$B$3:$C$3,1,MATCH(Form_Responses[[#This Row],[55]],OFFSET(Dictionary!$A$3,MATCH(COLUMNS($AS$2:CU40),Dictionary!$A$4:$A$93,0),1,1,2),0)),Dictionary!$AD$3:$AE$3,0)),"")</f>
        <v>C</v>
      </c>
      <c r="CV41" s="61" t="str">
        <f ca="1">IFERROR(INDEX(OFFSET(Dictionary!$AC$3,MATCH(COLUMNS($AS$2:CV40),Dictionary!$AC$4:$AC$93,0),1,1,2),1,MATCH(INDEX(Dictionary!$B$3:$C$3,1,MATCH(Form_Responses[[#This Row],[56]],OFFSET(Dictionary!$A$3,MATCH(COLUMNS($AS$2:CV40),Dictionary!$A$4:$A$93,0),1,1,2),0)),Dictionary!$AD$3:$AE$3,0)),"")</f>
        <v>S</v>
      </c>
      <c r="CW41" s="61" t="str">
        <f ca="1">IFERROR(INDEX(OFFSET(Dictionary!$AC$3,MATCH(COLUMNS($AS$2:CW40),Dictionary!$AC$4:$AC$93,0),1,1,2),1,MATCH(INDEX(Dictionary!$B$3:$C$3,1,MATCH(Form_Responses[[#This Row],[57]],OFFSET(Dictionary!$A$3,MATCH(COLUMNS($AS$2:CW40),Dictionary!$A$4:$A$93,0),1,1,2),0)),Dictionary!$AD$3:$AE$3,0)),"")</f>
        <v>N</v>
      </c>
      <c r="CX41" s="61" t="str">
        <f ca="1">IFERROR(INDEX(OFFSET(Dictionary!$AC$3,MATCH(COLUMNS($AS$2:CX40),Dictionary!$AC$4:$AC$93,0),1,1,2),1,MATCH(INDEX(Dictionary!$B$3:$C$3,1,MATCH(Form_Responses[[#This Row],[58]],OFFSET(Dictionary!$A$3,MATCH(COLUMNS($AS$2:CX40),Dictionary!$A$4:$A$93,0),1,1,2),0)),Dictionary!$AD$3:$AE$3,0)),"")</f>
        <v>A</v>
      </c>
      <c r="CY41" s="61" t="str">
        <f ca="1">IFERROR(INDEX(OFFSET(Dictionary!$AC$3,MATCH(COLUMNS($AS$2:CY40),Dictionary!$AC$4:$AC$93,0),1,1,2),1,MATCH(INDEX(Dictionary!$B$3:$C$3,1,MATCH(Form_Responses[[#This Row],[59]],OFFSET(Dictionary!$A$3,MATCH(COLUMNS($AS$2:CY40),Dictionary!$A$4:$A$93,0),1,1,2),0)),Dictionary!$AD$3:$AE$3,0)),"")</f>
        <v>F</v>
      </c>
      <c r="CZ41" s="61" t="str">
        <f ca="1">IFERROR(INDEX(OFFSET(Dictionary!$AC$3,MATCH(COLUMNS($AS$2:CZ40),Dictionary!$AC$4:$AC$93,0),1,1,2),1,MATCH(INDEX(Dictionary!$B$3:$C$3,1,MATCH(Form_Responses[[#This Row],[60]],OFFSET(Dictionary!$A$3,MATCH(COLUMNS($AS$2:CZ40),Dictionary!$A$4:$A$93,0),1,1,2),0)),Dictionary!$AD$3:$AE$3,0)),"")</f>
        <v>X</v>
      </c>
      <c r="DA41" s="61" t="str">
        <f ca="1">IFERROR(INDEX(OFFSET(Dictionary!$AC$3,MATCH(COLUMNS($AS$2:DA40),Dictionary!$AC$4:$AC$93,0),1,1,2),1,MATCH(INDEX(Dictionary!$B$3:$C$3,1,MATCH(Form_Responses[[#This Row],[61]],OFFSET(Dictionary!$A$3,MATCH(COLUMNS($AS$2:DA40),Dictionary!$A$4:$A$93,0),1,1,2),0)),Dictionary!$AD$3:$AE$3,0)),"")</f>
        <v>G</v>
      </c>
      <c r="DB41" s="61" t="str">
        <f ca="1">IFERROR(INDEX(OFFSET(Dictionary!$AC$3,MATCH(COLUMNS($AS$2:DB40),Dictionary!$AC$4:$AC$93,0),1,1,2),1,MATCH(INDEX(Dictionary!$B$3:$C$3,1,MATCH(Form_Responses[[#This Row],[62]],OFFSET(Dictionary!$A$3,MATCH(COLUMNS($AS$2:DB40),Dictionary!$A$4:$A$93,0),1,1,2),0)),Dictionary!$AD$3:$AE$3,0)),"")</f>
        <v>V</v>
      </c>
      <c r="DC41" s="61" t="str">
        <f ca="1">IFERROR(INDEX(OFFSET(Dictionary!$AC$3,MATCH(COLUMNS($AS$2:DC40),Dictionary!$AC$4:$AC$93,0),1,1,2),1,MATCH(INDEX(Dictionary!$B$3:$C$3,1,MATCH(Form_Responses[[#This Row],[63]],OFFSET(Dictionary!$A$3,MATCH(COLUMNS($AS$2:DC40),Dictionary!$A$4:$A$93,0),1,1,2),0)),Dictionary!$AD$3:$AE$3,0)),"")</f>
        <v>I</v>
      </c>
      <c r="DD41" s="61" t="str">
        <f ca="1">IFERROR(INDEX(OFFSET(Dictionary!$AC$3,MATCH(COLUMNS($AS$2:DD40),Dictionary!$AC$4:$AC$93,0),1,1,2),1,MATCH(INDEX(Dictionary!$B$3:$C$3,1,MATCH(Form_Responses[[#This Row],[64]],OFFSET(Dictionary!$A$3,MATCH(COLUMNS($AS$2:DD40),Dictionary!$A$4:$A$93,0),1,1,2),0)),Dictionary!$AD$3:$AE$3,0)),"")</f>
        <v>R</v>
      </c>
      <c r="DE41" s="61" t="str">
        <f ca="1">IFERROR(INDEX(OFFSET(Dictionary!$AC$3,MATCH(COLUMNS($AS$2:DE40),Dictionary!$AC$4:$AC$93,0),1,1,2),1,MATCH(INDEX(Dictionary!$B$3:$C$3,1,MATCH(Form_Responses[[#This Row],[65]],OFFSET(Dictionary!$A$3,MATCH(COLUMNS($AS$2:DE40),Dictionary!$A$4:$A$93,0),1,1,2),0)),Dictionary!$AD$3:$AE$3,0)),"")</f>
        <v>D</v>
      </c>
      <c r="DF41" s="61" t="str">
        <f ca="1">IFERROR(INDEX(OFFSET(Dictionary!$AC$3,MATCH(COLUMNS($AS$2:DF40),Dictionary!$AC$4:$AC$93,0),1,1,2),1,MATCH(INDEX(Dictionary!$B$3:$C$3,1,MATCH(Form_Responses[[#This Row],[66]],OFFSET(Dictionary!$A$3,MATCH(COLUMNS($AS$2:DF40),Dictionary!$A$4:$A$93,0),1,1,2),0)),Dictionary!$AD$3:$AE$3,0)),"")</f>
        <v>S</v>
      </c>
      <c r="DG41" s="61" t="str">
        <f ca="1">IFERROR(INDEX(OFFSET(Dictionary!$AC$3,MATCH(COLUMNS($AS$2:DG40),Dictionary!$AC$4:$AC$93,0),1,1,2),1,MATCH(INDEX(Dictionary!$B$3:$C$3,1,MATCH(Form_Responses[[#This Row],[67]],OFFSET(Dictionary!$A$3,MATCH(COLUMNS($AS$2:DG40),Dictionary!$A$4:$A$93,0),1,1,2),0)),Dictionary!$AD$3:$AE$3,0)),"")</f>
        <v>E</v>
      </c>
      <c r="DH41" s="61" t="str">
        <f ca="1">IFERROR(INDEX(OFFSET(Dictionary!$AC$3,MATCH(COLUMNS($AS$2:DH40),Dictionary!$AC$4:$AC$93,0),1,1,2),1,MATCH(INDEX(Dictionary!$B$3:$C$3,1,MATCH(Form_Responses[[#This Row],[68]],OFFSET(Dictionary!$A$3,MATCH(COLUMNS($AS$2:DH40),Dictionary!$A$4:$A$93,0),1,1,2),0)),Dictionary!$AD$3:$AE$3,0)),"")</f>
        <v>N</v>
      </c>
      <c r="DI41" s="61" t="str">
        <f ca="1">IFERROR(INDEX(OFFSET(Dictionary!$AC$3,MATCH(COLUMNS($AS$2:DI40),Dictionary!$AC$4:$AC$93,0),1,1,2),1,MATCH(INDEX(Dictionary!$B$3:$C$3,1,MATCH(Form_Responses[[#This Row],[69]],OFFSET(Dictionary!$A$3,MATCH(COLUMNS($AS$2:DI40),Dictionary!$A$4:$A$93,0),1,1,2),0)),Dictionary!$AD$3:$AE$3,0)),"")</f>
        <v>A</v>
      </c>
      <c r="DJ41" s="61" t="str">
        <f ca="1">IFERROR(INDEX(OFFSET(Dictionary!$AC$3,MATCH(COLUMNS($AS$2:DJ40),Dictionary!$AC$4:$AC$93,0),1,1,2),1,MATCH(INDEX(Dictionary!$B$3:$C$3,1,MATCH(Form_Responses[[#This Row],[70]],OFFSET(Dictionary!$A$3,MATCH(COLUMNS($AS$2:DJ40),Dictionary!$A$4:$A$93,0),1,1,2),0)),Dictionary!$AD$3:$AE$3,0)),"")</f>
        <v>W</v>
      </c>
      <c r="DK41" s="61" t="str">
        <f ca="1">IFERROR(INDEX(OFFSET(Dictionary!$AC$3,MATCH(COLUMNS($AS$2:DK40),Dictionary!$AC$4:$AC$93,0),1,1,2),1,MATCH(INDEX(Dictionary!$B$3:$C$3,1,MATCH(Form_Responses[[#This Row],[71]],OFFSET(Dictionary!$A$3,MATCH(COLUMNS($AS$2:DK40),Dictionary!$A$4:$A$93,0),1,1,2),0)),Dictionary!$AD$3:$AE$3,0)),"")</f>
        <v>I</v>
      </c>
      <c r="DL41" s="61" t="str">
        <f ca="1">IFERROR(INDEX(OFFSET(Dictionary!$AC$3,MATCH(COLUMNS($AS$2:DL40),Dictionary!$AC$4:$AC$93,0),1,1,2),1,MATCH(INDEX(Dictionary!$B$3:$C$3,1,MATCH(Form_Responses[[#This Row],[72]],OFFSET(Dictionary!$A$3,MATCH(COLUMNS($AS$2:DL40),Dictionary!$A$4:$A$93,0),1,1,2),0)),Dictionary!$AD$3:$AE$3,0)),"")</f>
        <v>L</v>
      </c>
      <c r="DM41" s="61" t="str">
        <f ca="1">IFERROR(INDEX(OFFSET(Dictionary!$AC$3,MATCH(COLUMNS($AS$2:DM40),Dictionary!$AC$4:$AC$93,0),1,1,2),1,MATCH(INDEX(Dictionary!$B$3:$C$3,1,MATCH(Form_Responses[[#This Row],[73]],OFFSET(Dictionary!$A$3,MATCH(COLUMNS($AS$2:DM40),Dictionary!$A$4:$A$93,0),1,1,2),0)),Dictionary!$AD$3:$AE$3,0)),"")</f>
        <v>I</v>
      </c>
      <c r="DN41" s="61" t="str">
        <f ca="1">IFERROR(INDEX(OFFSET(Dictionary!$AC$3,MATCH(COLUMNS($AS$2:DN40),Dictionary!$AC$4:$AC$93,0),1,1,2),1,MATCH(INDEX(Dictionary!$B$3:$C$3,1,MATCH(Form_Responses[[#This Row],[74]],OFFSET(Dictionary!$A$3,MATCH(COLUMNS($AS$2:DN40),Dictionary!$A$4:$A$93,0),1,1,2),0)),Dictionary!$AD$3:$AE$3,0)),"")</f>
        <v>S</v>
      </c>
      <c r="DO41" s="61" t="str">
        <f ca="1">IFERROR(INDEX(OFFSET(Dictionary!$AC$3,MATCH(COLUMNS($AS$2:DO40),Dictionary!$AC$4:$AC$93,0),1,1,2),1,MATCH(INDEX(Dictionary!$B$3:$C$3,1,MATCH(Form_Responses[[#This Row],[75]],OFFSET(Dictionary!$A$3,MATCH(COLUMNS($AS$2:DO40),Dictionary!$A$4:$A$93,0),1,1,2),0)),Dictionary!$AD$3:$AE$3,0)),"")</f>
        <v>V</v>
      </c>
      <c r="DP41" s="61" t="str">
        <f ca="1">IFERROR(INDEX(OFFSET(Dictionary!$AC$3,MATCH(COLUMNS($AS$2:DP40),Dictionary!$AC$4:$AC$93,0),1,1,2),1,MATCH(INDEX(Dictionary!$B$3:$C$3,1,MATCH(Form_Responses[[#This Row],[76]],OFFSET(Dictionary!$A$3,MATCH(COLUMNS($AS$2:DP40),Dictionary!$A$4:$A$93,0),1,1,2),0)),Dictionary!$AD$3:$AE$3,0)),"")</f>
        <v>S</v>
      </c>
      <c r="DQ41" s="61" t="str">
        <f ca="1">IFERROR(INDEX(OFFSET(Dictionary!$AC$3,MATCH(COLUMNS($AS$2:DQ40),Dictionary!$AC$4:$AC$93,0),1,1,2),1,MATCH(INDEX(Dictionary!$B$3:$C$3,1,MATCH(Form_Responses[[#This Row],[77]],OFFSET(Dictionary!$A$3,MATCH(COLUMNS($AS$2:DQ40),Dictionary!$A$4:$A$93,0),1,1,2),0)),Dictionary!$AD$3:$AE$3,0)),"")</f>
        <v>C</v>
      </c>
      <c r="DR41" s="61" t="str">
        <f ca="1">IFERROR(INDEX(OFFSET(Dictionary!$AC$3,MATCH(COLUMNS($AS$2:DR40),Dictionary!$AC$4:$AC$93,0),1,1,2),1,MATCH(INDEX(Dictionary!$B$3:$C$3,1,MATCH(Form_Responses[[#This Row],[78]],OFFSET(Dictionary!$A$3,MATCH(COLUMNS($AS$2:DR40),Dictionary!$A$4:$A$93,0),1,1,2),0)),Dictionary!$AD$3:$AE$3,0)),"")</f>
        <v>D</v>
      </c>
      <c r="DS41" s="61" t="str">
        <f ca="1">IFERROR(INDEX(OFFSET(Dictionary!$AC$3,MATCH(COLUMNS($AS$2:DS40),Dictionary!$AC$4:$AC$93,0),1,1,2),1,MATCH(INDEX(Dictionary!$B$3:$C$3,1,MATCH(Form_Responses[[#This Row],[79]],OFFSET(Dictionary!$A$3,MATCH(COLUMNS($AS$2:DS40),Dictionary!$A$4:$A$93,0),1,1,2),0)),Dictionary!$AD$3:$AE$3,0)),"")</f>
        <v>N</v>
      </c>
      <c r="DT41" s="61" t="str">
        <f ca="1">IFERROR(INDEX(OFFSET(Dictionary!$AC$3,MATCH(COLUMNS($AS$2:DT40),Dictionary!$AC$4:$AC$93,0),1,1,2),1,MATCH(INDEX(Dictionary!$B$3:$C$3,1,MATCH(Form_Responses[[#This Row],[80]],OFFSET(Dictionary!$A$3,MATCH(COLUMNS($AS$2:DT40),Dictionary!$A$4:$A$93,0),1,1,2),0)),Dictionary!$AD$3:$AE$3,0)),"")</f>
        <v>A</v>
      </c>
      <c r="DU41" s="61" t="str">
        <f ca="1">IFERROR(INDEX(OFFSET(Dictionary!$AC$3,MATCH(COLUMNS($AS$2:DU40),Dictionary!$AC$4:$AC$93,0),1,1,2),1,MATCH(INDEX(Dictionary!$B$3:$C$3,1,MATCH(Form_Responses[[#This Row],[81]],OFFSET(Dictionary!$A$3,MATCH(COLUMNS($AS$2:DU40),Dictionary!$A$4:$A$93,0),1,1,2),0)),Dictionary!$AD$3:$AE$3,0)),"")</f>
        <v>L</v>
      </c>
      <c r="DV41" s="61" t="str">
        <f ca="1">IFERROR(INDEX(OFFSET(Dictionary!$AC$3,MATCH(COLUMNS($AS$2:DV40),Dictionary!$AC$4:$AC$93,0),1,1,2),1,MATCH(INDEX(Dictionary!$B$3:$C$3,1,MATCH(Form_Responses[[#This Row],[82]],OFFSET(Dictionary!$A$3,MATCH(COLUMNS($AS$2:DV40),Dictionary!$A$4:$A$93,0),1,1,2),0)),Dictionary!$AD$3:$AE$3,0)),"")</f>
        <v>L</v>
      </c>
      <c r="DW41" s="61" t="str">
        <f ca="1">IFERROR(INDEX(OFFSET(Dictionary!$AC$3,MATCH(COLUMNS($AS$2:DW40),Dictionary!$AC$4:$AC$93,0),1,1,2),1,MATCH(INDEX(Dictionary!$B$3:$C$3,1,MATCH(Form_Responses[[#This Row],[83]],OFFSET(Dictionary!$A$3,MATCH(COLUMNS($AS$2:DW40),Dictionary!$A$4:$A$93,0),1,1,2),0)),Dictionary!$AD$3:$AE$3,0)),"")</f>
        <v>I</v>
      </c>
      <c r="DX41" s="61" t="str">
        <f ca="1">IFERROR(INDEX(OFFSET(Dictionary!$AC$3,MATCH(COLUMNS($AS$2:DX40),Dictionary!$AC$4:$AC$93,0),1,1,2),1,MATCH(INDEX(Dictionary!$B$3:$C$3,1,MATCH(Form_Responses[[#This Row],[84]],OFFSET(Dictionary!$A$3,MATCH(COLUMNS($AS$2:DX40),Dictionary!$A$4:$A$93,0),1,1,2),0)),Dictionary!$AD$3:$AE$3,0)),"")</f>
        <v>V</v>
      </c>
      <c r="DY41" s="61" t="str">
        <f ca="1">IFERROR(INDEX(OFFSET(Dictionary!$AC$3,MATCH(COLUMNS($AS$2:DY40),Dictionary!$AC$4:$AC$93,0),1,1,2),1,MATCH(INDEX(Dictionary!$B$3:$C$3,1,MATCH(Form_Responses[[#This Row],[85]],OFFSET(Dictionary!$A$3,MATCH(COLUMNS($AS$2:DY40),Dictionary!$A$4:$A$93,0),1,1,2),0)),Dictionary!$AD$3:$AE$3,0)),"")</f>
        <v>S</v>
      </c>
      <c r="DZ41" s="61" t="str">
        <f ca="1">IFERROR(INDEX(OFFSET(Dictionary!$AC$3,MATCH(COLUMNS($AS$2:DZ40),Dictionary!$AC$4:$AC$93,0),1,1,2),1,MATCH(INDEX(Dictionary!$B$3:$C$3,1,MATCH(Form_Responses[[#This Row],[86]],OFFSET(Dictionary!$A$3,MATCH(COLUMNS($AS$2:DZ40),Dictionary!$A$4:$A$93,0),1,1,2),0)),Dictionary!$AD$3:$AE$3,0)),"")</f>
        <v>R</v>
      </c>
      <c r="EA41" s="61" t="str">
        <f ca="1">IFERROR(INDEX(OFFSET(Dictionary!$AC$3,MATCH(COLUMNS($AS$2:EA40),Dictionary!$AC$4:$AC$93,0),1,1,2),1,MATCH(INDEX(Dictionary!$B$3:$C$3,1,MATCH(Form_Responses[[#This Row],[87]],OFFSET(Dictionary!$A$3,MATCH(COLUMNS($AS$2:EA40),Dictionary!$A$4:$A$93,0),1,1,2),0)),Dictionary!$AD$3:$AE$3,0)),"")</f>
        <v>D</v>
      </c>
      <c r="EB41" s="61" t="str">
        <f ca="1">IFERROR(INDEX(OFFSET(Dictionary!$AC$3,MATCH(COLUMNS($AS$2:EB40),Dictionary!$AC$4:$AC$93,0),1,1,2),1,MATCH(INDEX(Dictionary!$B$3:$C$3,1,MATCH(Form_Responses[[#This Row],[88]],OFFSET(Dictionary!$A$3,MATCH(COLUMNS($AS$2:EB40),Dictionary!$A$4:$A$93,0),1,1,2),0)),Dictionary!$AD$3:$AE$3,0)),"")</f>
        <v>C</v>
      </c>
      <c r="EC41" s="61" t="str">
        <f ca="1">IFERROR(INDEX(OFFSET(Dictionary!$AC$3,MATCH(COLUMNS($AS$2:EC40),Dictionary!$AC$4:$AC$93,0),1,1,2),1,MATCH(INDEX(Dictionary!$B$3:$C$3,1,MATCH(Form_Responses[[#This Row],[89]],OFFSET(Dictionary!$A$3,MATCH(COLUMNS($AS$2:EC40),Dictionary!$A$4:$A$93,0),1,1,2),0)),Dictionary!$AD$3:$AE$3,0)),"")</f>
        <v>C</v>
      </c>
      <c r="ED41" s="61" t="str">
        <f ca="1">IFERROR(INDEX(OFFSET(Dictionary!$AC$3,MATCH(COLUMNS($AS$2:ED40),Dictionary!$AC$4:$AC$93,0),1,1,2),1,MATCH(INDEX(Dictionary!$B$3:$C$3,1,MATCH(Form_Responses[[#This Row],[90]],OFFSET(Dictionary!$A$3,MATCH(COLUMNS($AS$2:ED40),Dictionary!$A$4:$A$93,0),1,1,2),0)),Dictionary!$AD$3:$AE$3,0)),"")</f>
        <v>N</v>
      </c>
    </row>
    <row r="42" spans="1:134" ht="240" x14ac:dyDescent="0.25">
      <c r="A42" s="164">
        <v>40</v>
      </c>
      <c r="B42" s="61" t="s">
        <v>963</v>
      </c>
      <c r="C42" s="61" t="s">
        <v>918</v>
      </c>
      <c r="D42" s="59" t="s">
        <v>793</v>
      </c>
      <c r="E42" s="59" cm="1">
        <f t="array" aca="1" ref="E42" ca="1">COUNTIF(OFFSET($AS$2,MATCH(Data_Base_Response[[#This Row],[Nama]:[Nama]],Data_Base_Response[[Nama]:[Nama]],0),0,1,90),Data_Base_Response[[#Headers],[A]])</f>
        <v>4</v>
      </c>
      <c r="F42" s="59" cm="1">
        <f t="array" aca="1" ref="F42" ca="1">COUNTIF(OFFSET($AS$2,MATCH(Data_Base_Response[[#This Row],[Nama]:[Nama]],Data_Base_Response[[Nama]:[Nama]],0),0,1,90),Data_Base_Response[[#Headers],[N]])</f>
        <v>6</v>
      </c>
      <c r="G42" s="59" cm="1">
        <f t="array" aca="1" ref="G42" ca="1">COUNTIF(OFFSET($AS$2,MATCH(Data_Base_Response[[#This Row],[Nama]:[Nama]],Data_Base_Response[[Nama]:[Nama]],0),0,1,90),Data_Base_Response[[#Headers],[G]])</f>
        <v>7</v>
      </c>
      <c r="H42" s="59" cm="1">
        <f t="array" aca="1" ref="H42" ca="1">COUNTIF(OFFSET($AS$2,MATCH(Data_Base_Response[[#This Row],[Nama]:[Nama]],Data_Base_Response[[Nama]:[Nama]],0),0,1,90),Data_Base_Response[[#Headers],[C]])</f>
        <v>8</v>
      </c>
      <c r="I42" s="59" cm="1">
        <f t="array" aca="1" ref="I42" ca="1">COUNTIF(OFFSET($AS$2,MATCH(Data_Base_Response[[#This Row],[Nama]:[Nama]],Data_Base_Response[[Nama]:[Nama]],0),0,1,90),Data_Base_Response[[#Headers],[D]])</f>
        <v>9</v>
      </c>
      <c r="J42" s="59" cm="1">
        <f t="array" aca="1" ref="J42" ca="1">COUNTIF(OFFSET($AS$2,MATCH(Data_Base_Response[[#This Row],[Nama]:[Nama]],Data_Base_Response[[Nama]:[Nama]],0),0,1,90),Data_Base_Response[[#Headers],[R]])</f>
        <v>2</v>
      </c>
      <c r="K42" s="59" cm="1">
        <f t="array" aca="1" ref="K42" ca="1">COUNTIF(OFFSET($AS$2,MATCH(Data_Base_Response[[#This Row],[Nama]:[Nama]],Data_Base_Response[[Nama]:[Nama]],0),0,1,90),Data_Base_Response[[#Headers],[T]])</f>
        <v>2</v>
      </c>
      <c r="L42" s="59" cm="1">
        <f t="array" aca="1" ref="L42" ca="1">COUNTIF(OFFSET($AS$2,MATCH(Data_Base_Response[[#This Row],[Nama]:[Nama]],Data_Base_Response[[Nama]:[Nama]],0),0,1,90),Data_Base_Response[[#Headers],[V]])</f>
        <v>5</v>
      </c>
      <c r="M42" s="59" cm="1">
        <f t="array" aca="1" ref="M42" ca="1">COUNTIF(OFFSET($AS$2,MATCH(Data_Base_Response[[#This Row],[Nama]:[Nama]],Data_Base_Response[[Nama]:[Nama]],0),0,1,90),Data_Base_Response[[#Headers],[W]])</f>
        <v>6</v>
      </c>
      <c r="N42" s="59" cm="1">
        <f t="array" aca="1" ref="N42" ca="1">COUNTIF(OFFSET($AS$2,MATCH(Data_Base_Response[[#This Row],[Nama]:[Nama]],Data_Base_Response[[Nama]:[Nama]],0),0,1,90),Data_Base_Response[[#Headers],[F]])</f>
        <v>3</v>
      </c>
      <c r="O42" s="59" cm="1">
        <f t="array" aca="1" ref="O42" ca="1">COUNTIF(OFFSET($AS$2,MATCH(Data_Base_Response[[#This Row],[Nama]:[Nama]],Data_Base_Response[[Nama]:[Nama]],0),0,1,90),Data_Base_Response[[#Headers],[L]])</f>
        <v>2</v>
      </c>
      <c r="P42" s="59" cm="1">
        <f t="array" aca="1" ref="P42" ca="1">COUNTIF(OFFSET($AS$2,MATCH(Data_Base_Response[[#This Row],[Nama]:[Nama]],Data_Base_Response[[Nama]:[Nama]],0),0,1,90),Data_Base_Response[[#Headers],[P]])</f>
        <v>5</v>
      </c>
      <c r="Q42" s="59" cm="1">
        <f t="array" aca="1" ref="Q42" ca="1">COUNTIF(OFFSET($AS$2,MATCH(Data_Base_Response[[#This Row],[Nama]:[Nama]],Data_Base_Response[[Nama]:[Nama]],0),0,1,90),Data_Base_Response[[#Headers],[I]])</f>
        <v>2</v>
      </c>
      <c r="R42" s="59" cm="1">
        <f t="array" aca="1" ref="R42" ca="1">COUNTIF(OFFSET($AS$2,MATCH(Data_Base_Response[[#This Row],[Nama]:[Nama]],Data_Base_Response[[Nama]:[Nama]],0),0,1,90),Data_Base_Response[[#Headers],[S]])</f>
        <v>6</v>
      </c>
      <c r="S42" s="59" cm="1">
        <f t="array" aca="1" ref="S42" ca="1">COUNTIF(OFFSET($AS$2,MATCH(Data_Base_Response[[#This Row],[Nama]:[Nama]],Data_Base_Response[[Nama]:[Nama]],0),0,1,90),Data_Base_Response[[#Headers],[B]])</f>
        <v>7</v>
      </c>
      <c r="T42" s="59" cm="1">
        <f t="array" aca="1" ref="T42" ca="1">COUNTIF(OFFSET($AS$2,MATCH(Data_Base_Response[[#This Row],[Nama]:[Nama]],Data_Base_Response[[Nama]:[Nama]],0),0,1,90),Data_Base_Response[[#Headers],[O]])</f>
        <v>4</v>
      </c>
      <c r="U42" s="59" cm="1">
        <f t="array" aca="1" ref="U42" ca="1">COUNTIF(OFFSET($AS$2,MATCH(Data_Base_Response[[#This Row],[Nama]:[Nama]],Data_Base_Response[[Nama]:[Nama]],0),0,1,90),Data_Base_Response[[#Headers],[X]])</f>
        <v>4</v>
      </c>
      <c r="V42" s="59" cm="1">
        <f t="array" aca="1" ref="V42" ca="1">COUNTIF(OFFSET($AS$2,MATCH(Data_Base_Response[[#This Row],[Nama]:[Nama]],Data_Base_Response[[Nama]:[Nama]],0),0,1,90),Data_Base_Response[[#Headers],[E]])</f>
        <v>2</v>
      </c>
      <c r="W42" s="59" cm="1">
        <f t="array" aca="1" ref="W42" ca="1">COUNTIF(OFFSET($AS$2,MATCH(Data_Base_Response[[#This Row],[Nama]:[Nama]],Data_Base_Response[[Nama]:[Nama]],0),0,1,90),Data_Base_Response[[#Headers],[K]])</f>
        <v>2</v>
      </c>
      <c r="X42" s="59" cm="1">
        <f t="array" aca="1" ref="X42" ca="1">COUNTIF(OFFSET($AS$2,MATCH(Data_Base_Response[[#This Row],[Nama]:[Nama]],Data_Base_Response[[Nama]:[Nama]],0),0,1,90),Data_Base_Response[[#Headers],[Z]])</f>
        <v>4</v>
      </c>
      <c r="Y42"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4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4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42"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42"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4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2"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4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2"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42"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42" s="60" t="str">
        <f ca="1">INDEX(OFFSET(Dictionary!$AJ$3,MATCH(Q$2,Dictionary!$AG$4:$AG$84,0),0,COUNTIF(Dictionary!$AG$4:$AG$84,Q$2),1),MATCH(Data_Base_Response[[#This Row],[I]],OFFSET(Dictionary!$AH$3,MATCH(Q$2,Dictionary!$AG$4:$AG$84,0),0,COUNTIF(Dictionary!$AG$4:$AG$84,Q$2),1),1))</f>
        <v xml:space="preserve">Enggan mengambil keputusan   </v>
      </c>
      <c r="AL42"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2"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42"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4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2" s="60" t="str">
        <f ca="1">INDEX(OFFSET(Dictionary!$AJ$3,MATCH(X$2,Dictionary!$AG$4:$AG$84,0),0,COUNTIF(Dictionary!$AG$4:$AG$84,X$2),1),MATCH(Data_Base_Response[[#This Row],[Z]],OFFSET(Dictionary!$AH$3,MATCH(X$2,Dictionary!$AG$4:$AG$84,0),0,COUNTIF(Dictionary!$AG$4:$AG$84,X$2),1),1))</f>
        <v xml:space="preserve">Mudah beradaptasi, cukup menyukai perubahan    </v>
      </c>
      <c r="AS42" s="61" t="str">
        <f ca="1">IFERROR(INDEX(OFFSET(Dictionary!$AC$3,MATCH(COLUMNS($AS$2:AS41),Dictionary!$AC$4:$AC$93,0),1,1,2),1,MATCH(INDEX(Dictionary!$B$3:$C$3,1,MATCH(Form_Responses[[#This Row],[1]],OFFSET(Dictionary!$A$3,MATCH(COLUMNS($AS$2:AS41),Dictionary!$A$4:$A$93,0),1,1,2),0)),Dictionary!$AD$3:$AE$3,0)),"")</f>
        <v>G</v>
      </c>
      <c r="AT42" s="61" t="str">
        <f ca="1">IFERROR(INDEX(OFFSET(Dictionary!$AC$3,MATCH(COLUMNS($AS$2:AT$2),Dictionary!$AC$4:$AC$93,0),1,1,2),1,MATCH(INDEX(Dictionary!$B$3:$C$3,1,MATCH(Form_Responses[[#This Row],[2]],OFFSET(Dictionary!$A$3,MATCH(COLUMNS($AS$2:AT41),Dictionary!$A$4:$A$93,0),1,1,2),0)),Dictionary!$AD$3:$AE$3,0)),"")</f>
        <v>N</v>
      </c>
      <c r="AU42" s="61" t="str">
        <f ca="1">IFERROR(INDEX(OFFSET(Dictionary!$AC$3,MATCH(COLUMNS($AS$2:AU41),Dictionary!$AC$4:$AC$93,0),1,1,2),1,MATCH(INDEX(Dictionary!$B$3:$C$3,1,MATCH(Form_Responses[[#This Row],[3]],OFFSET(Dictionary!$A$3,MATCH(COLUMNS($AS$2:AU41),Dictionary!$A$4:$A$93,0),1,1,2),0)),Dictionary!$AD$3:$AE$3,0)),"")</f>
        <v>A</v>
      </c>
      <c r="AV42" s="61" t="str">
        <f ca="1">IFERROR(INDEX(OFFSET(Dictionary!$AC$3,MATCH(COLUMNS($AS$2:AV41),Dictionary!$AC$4:$AC$93,0),1,1,2),1,MATCH(INDEX(Dictionary!$B$3:$C$3,1,MATCH(Form_Responses[[#This Row],[4]],OFFSET(Dictionary!$A$3,MATCH(COLUMNS($AS$2:AV41),Dictionary!$A$4:$A$93,0),1,1,2),0)),Dictionary!$AD$3:$AE$3,0)),"")</f>
        <v>P</v>
      </c>
      <c r="AW42" s="61" t="str">
        <f ca="1">IFERROR(INDEX(OFFSET(Dictionary!$AC$3,MATCH(COLUMNS($AS$2:AW41),Dictionary!$AC$4:$AC$93,0),1,1,2),1,MATCH(INDEX(Dictionary!$B$3:$C$3,1,MATCH(Form_Responses[[#This Row],[5]],OFFSET(Dictionary!$A$3,MATCH(COLUMNS($AS$2:AW41),Dictionary!$A$4:$A$93,0),1,1,2),0)),Dictionary!$AD$3:$AE$3,0)),"")</f>
        <v>B</v>
      </c>
      <c r="AX42" s="61" t="str">
        <f ca="1">IFERROR(INDEX(OFFSET(Dictionary!$AC$3,MATCH(COLUMNS($AS$2:AX41),Dictionary!$AC$4:$AC$93,0),1,1,2),1,MATCH(INDEX(Dictionary!$B$3:$C$3,1,MATCH(Form_Responses[[#This Row],[6]],OFFSET(Dictionary!$A$3,MATCH(COLUMNS($AS$2:AX41),Dictionary!$A$4:$A$93,0),1,1,2),0)),Dictionary!$AD$3:$AE$3,0)),"")</f>
        <v>B</v>
      </c>
      <c r="AY42" s="61" t="str">
        <f ca="1">IFERROR(INDEX(OFFSET(Dictionary!$AC$3,MATCH(COLUMNS($AS$2:AY41),Dictionary!$AC$4:$AC$93,0),1,1,2),1,MATCH(INDEX(Dictionary!$B$3:$C$3,1,MATCH(Form_Responses[[#This Row],[7]],OFFSET(Dictionary!$A$3,MATCH(COLUMNS($AS$2:AY41),Dictionary!$A$4:$A$93,0),1,1,2),0)),Dictionary!$AD$3:$AE$3,0)),"")</f>
        <v>O</v>
      </c>
      <c r="AZ42" s="61" t="str">
        <f ca="1">IFERROR(INDEX(OFFSET(Dictionary!$AC$3,MATCH(COLUMNS($AS$2:AZ$2),Dictionary!$AC$4:$AC$93,0),1,1,2),1,MATCH(INDEX(Dictionary!$B$3:$C$3,1,MATCH(Form_Responses[[#This Row],[8]],OFFSET(Dictionary!$A$3,MATCH(COLUMNS($AS$2:AZ41),Dictionary!$A$4:$A$93,0),1,1,2),0)),Dictionary!$AD$3:$AE$3,0)),"")</f>
        <v>Z</v>
      </c>
      <c r="BA42" s="61" t="str">
        <f ca="1">IFERROR(INDEX(OFFSET(Dictionary!$AC$3,MATCH(COLUMNS($AS$2:BA41),Dictionary!$AC$4:$AC$93,0),1,1,2),1,MATCH(INDEX(Dictionary!$B$3:$C$3,1,MATCH(Form_Responses[[#This Row],[9]],OFFSET(Dictionary!$A$3,MATCH(COLUMNS($AS$2:BA41),Dictionary!$A$4:$A$93,0),1,1,2),0)),Dictionary!$AD$3:$AE$3,0)),"")</f>
        <v>K</v>
      </c>
      <c r="BB42" s="61" t="str">
        <f ca="1">IFERROR(INDEX(OFFSET(Dictionary!$AC$3,MATCH(COLUMNS($AS$2:BB41),Dictionary!$AC$4:$AC$93,0),1,1,2),1,MATCH(INDEX(Dictionary!$B$3:$C$3,1,MATCH(Form_Responses[[#This Row],[10]],OFFSET(Dictionary!$A$3,MATCH(COLUMNS($AS$2:BB41),Dictionary!$A$4:$A$93,0),1,1,2),0)),Dictionary!$AD$3:$AE$3,0)),"")</f>
        <v>F</v>
      </c>
      <c r="BC42" s="61" t="str">
        <f ca="1">IFERROR(INDEX(OFFSET(Dictionary!$AC$3,MATCH(COLUMNS($AS$2:BC41),Dictionary!$AC$4:$AC$93,0),1,1,2),1,MATCH(INDEX(Dictionary!$B$3:$C$3,1,MATCH(Form_Responses[[#This Row],[11]],OFFSET(Dictionary!$A$3,MATCH(COLUMNS($AS$2:BC41),Dictionary!$A$4:$A$93,0),1,1,2),0)),Dictionary!$AD$3:$AE$3,0)),"")</f>
        <v>C</v>
      </c>
      <c r="BD42" s="61" t="str">
        <f ca="1">IFERROR(INDEX(OFFSET(Dictionary!$AC$3,MATCH(COLUMNS($AS$2:BD41),Dictionary!$AC$4:$AC$93,0),1,1,2),1,MATCH(INDEX(Dictionary!$B$3:$C$3,1,MATCH(Form_Responses[[#This Row],[12]],OFFSET(Dictionary!$A$3,MATCH(COLUMNS($AS$2:BD41),Dictionary!$A$4:$A$93,0),1,1,2),0)),Dictionary!$AD$3:$AE$3,0)),"")</f>
        <v>E</v>
      </c>
      <c r="BE42" s="61" t="str">
        <f ca="1">IFERROR(INDEX(OFFSET(Dictionary!$AC$3,MATCH(COLUMNS($AS$2:BE41),Dictionary!$AC$4:$AC$93,0),1,1,2),1,MATCH(INDEX(Dictionary!$B$3:$C$3,1,MATCH(Form_Responses[[#This Row],[13]],OFFSET(Dictionary!$A$3,MATCH(COLUMNS($AS$2:BE41),Dictionary!$A$4:$A$93,0),1,1,2),0)),Dictionary!$AD$3:$AE$3,0)),"")</f>
        <v>P</v>
      </c>
      <c r="BF42" s="61" t="str">
        <f ca="1">IFERROR(INDEX(OFFSET(Dictionary!$AC$3,MATCH(COLUMNS($AS$2:BF41),Dictionary!$AC$4:$AC$93,0),1,1,2),1,MATCH(INDEX(Dictionary!$B$3:$C$3,1,MATCH(Form_Responses[[#This Row],[14]],OFFSET(Dictionary!$A$3,MATCH(COLUMNS($AS$2:BF41),Dictionary!$A$4:$A$93,0),1,1,2),0)),Dictionary!$AD$3:$AE$3,0)),"")</f>
        <v>X</v>
      </c>
      <c r="BG42" s="61" t="str">
        <f ca="1">IFERROR(INDEX(OFFSET(Dictionary!$AC$3,MATCH(COLUMNS($AS$2:BG41),Dictionary!$AC$4:$AC$93,0),1,1,2),1,MATCH(INDEX(Dictionary!$B$3:$C$3,1,MATCH(Form_Responses[[#This Row],[15]],OFFSET(Dictionary!$A$3,MATCH(COLUMNS($AS$2:BG41),Dictionary!$A$4:$A$93,0),1,1,2),0)),Dictionary!$AD$3:$AE$3,0)),"")</f>
        <v>P</v>
      </c>
      <c r="BH42" s="61" t="str">
        <f ca="1">IFERROR(INDEX(OFFSET(Dictionary!$AC$3,MATCH(COLUMNS($AS$2:BH41),Dictionary!$AC$4:$AC$93,0),1,1,2),1,MATCH(INDEX(Dictionary!$B$3:$C$3,1,MATCH(Form_Responses[[#This Row],[16]],OFFSET(Dictionary!$A$3,MATCH(COLUMNS($AS$2:BH41),Dictionary!$A$4:$A$93,0),1,1,2),0)),Dictionary!$AD$3:$AE$3,0)),"")</f>
        <v>O</v>
      </c>
      <c r="BI42" s="61" t="str">
        <f ca="1">IFERROR(INDEX(OFFSET(Dictionary!$AC$3,MATCH(COLUMNS($AS$2:BI41),Dictionary!$AC$4:$AC$93,0),1,1,2),1,MATCH(INDEX(Dictionary!$B$3:$C$3,1,MATCH(Form_Responses[[#This Row],[17]],OFFSET(Dictionary!$A$3,MATCH(COLUMNS($AS$2:BI41),Dictionary!$A$4:$A$93,0),1,1,2),0)),Dictionary!$AD$3:$AE$3,0)),"")</f>
        <v>B</v>
      </c>
      <c r="BJ42" s="61" t="str">
        <f ca="1">IFERROR(INDEX(OFFSET(Dictionary!$AC$3,MATCH(COLUMNS($AS$2:BJ41),Dictionary!$AC$4:$AC$93,0),1,1,2),1,MATCH(INDEX(Dictionary!$B$3:$C$3,1,MATCH(Form_Responses[[#This Row],[18]],OFFSET(Dictionary!$A$3,MATCH(COLUMNS($AS$2:BJ41),Dictionary!$A$4:$A$93,0),1,1,2),0)),Dictionary!$AD$3:$AE$3,0)),"")</f>
        <v>O</v>
      </c>
      <c r="BK42" s="61" t="str">
        <f ca="1">IFERROR(INDEX(OFFSET(Dictionary!$AC$3,MATCH(COLUMNS($AS$2:BK41),Dictionary!$AC$4:$AC$93,0),1,1,2),1,MATCH(INDEX(Dictionary!$B$3:$C$3,1,MATCH(Form_Responses[[#This Row],[19]],OFFSET(Dictionary!$A$3,MATCH(COLUMNS($AS$2:BK41),Dictionary!$A$4:$A$93,0),1,1,2),0)),Dictionary!$AD$3:$AE$3,0)),"")</f>
        <v>Z</v>
      </c>
      <c r="BL42" s="61" t="str">
        <f ca="1">IFERROR(INDEX(OFFSET(Dictionary!$AC$3,MATCH(COLUMNS($AS$2:BL41),Dictionary!$AC$4:$AC$93,0),1,1,2),1,MATCH(INDEX(Dictionary!$B$3:$C$3,1,MATCH(Form_Responses[[#This Row],[20]],OFFSET(Dictionary!$A$3,MATCH(COLUMNS($AS$2:BL41),Dictionary!$A$4:$A$93,0),1,1,2),0)),Dictionary!$AD$3:$AE$3,0)),"")</f>
        <v>W</v>
      </c>
      <c r="BM42" s="61" t="str">
        <f ca="1">IFERROR(INDEX(OFFSET(Dictionary!$AC$3,MATCH(COLUMNS($AS$2:BM41),Dictionary!$AC$4:$AC$93,0),1,1,2),1,MATCH(INDEX(Dictionary!$B$3:$C$3,1,MATCH(Form_Responses[[#This Row],[21]],OFFSET(Dictionary!$A$3,MATCH(COLUMNS($AS$2:BM41),Dictionary!$A$4:$A$93,0),1,1,2),0)),Dictionary!$AD$3:$AE$3,0)),"")</f>
        <v>D</v>
      </c>
      <c r="BN42" s="61" t="str">
        <f ca="1">IFERROR(INDEX(OFFSET(Dictionary!$AC$3,MATCH(COLUMNS($AS$2:BN41),Dictionary!$AC$4:$AC$93,0),1,1,2),1,MATCH(INDEX(Dictionary!$B$3:$C$3,1,MATCH(Form_Responses[[#This Row],[22]],OFFSET(Dictionary!$A$3,MATCH(COLUMNS($AS$2:BN41),Dictionary!$A$4:$A$93,0),1,1,2),0)),Dictionary!$AD$3:$AE$3,0)),"")</f>
        <v>C</v>
      </c>
      <c r="BO42" s="61" t="str">
        <f ca="1">IFERROR(INDEX(OFFSET(Dictionary!$AC$3,MATCH(COLUMNS($AS$2:BO41),Dictionary!$AC$4:$AC$93,0),1,1,2),1,MATCH(INDEX(Dictionary!$B$3:$C$3,1,MATCH(Form_Responses[[#This Row],[23]],OFFSET(Dictionary!$A$3,MATCH(COLUMNS($AS$2:BO41),Dictionary!$A$4:$A$93,0),1,1,2),0)),Dictionary!$AD$3:$AE$3,0)),"")</f>
        <v>E</v>
      </c>
      <c r="BP42" s="61" t="str">
        <f ca="1">IFERROR(INDEX(OFFSET(Dictionary!$AC$3,MATCH(COLUMNS($AS$2:BP41),Dictionary!$AC$4:$AC$93,0),1,1,2),1,MATCH(INDEX(Dictionary!$B$3:$C$3,1,MATCH(Form_Responses[[#This Row],[24]],OFFSET(Dictionary!$A$3,MATCH(COLUMNS($AS$2:BP41),Dictionary!$A$4:$A$93,0),1,1,2),0)),Dictionary!$AD$3:$AE$3,0)),"")</f>
        <v>X</v>
      </c>
      <c r="BQ42" s="61" t="str">
        <f ca="1">IFERROR(INDEX(OFFSET(Dictionary!$AC$3,MATCH(COLUMNS($AS$2:BQ41),Dictionary!$AC$4:$AC$93,0),1,1,2),1,MATCH(INDEX(Dictionary!$B$3:$C$3,1,MATCH(Form_Responses[[#This Row],[25]],OFFSET(Dictionary!$A$3,MATCH(COLUMNS($AS$2:BQ41),Dictionary!$A$4:$A$93,0),1,1,2),0)),Dictionary!$AD$3:$AE$3,0)),"")</f>
        <v>B</v>
      </c>
      <c r="BR42" s="61" t="str">
        <f ca="1">IFERROR(INDEX(OFFSET(Dictionary!$AC$3,MATCH(COLUMNS($AS$2:BR41),Dictionary!$AC$4:$AC$93,0),1,1,2),1,MATCH(INDEX(Dictionary!$B$3:$C$3,1,MATCH(Form_Responses[[#This Row],[26]],OFFSET(Dictionary!$A$3,MATCH(COLUMNS($AS$2:BR41),Dictionary!$A$4:$A$93,0),1,1,2),0)),Dictionary!$AD$3:$AE$3,0)),"")</f>
        <v>P</v>
      </c>
      <c r="BS42" s="61" t="str">
        <f ca="1">IFERROR(INDEX(OFFSET(Dictionary!$AC$3,MATCH(COLUMNS($AS$2:BS41),Dictionary!$AC$4:$AC$93,0),1,1,2),1,MATCH(INDEX(Dictionary!$B$3:$C$3,1,MATCH(Form_Responses[[#This Row],[27]],OFFSET(Dictionary!$A$3,MATCH(COLUMNS($AS$2:BS41),Dictionary!$A$4:$A$93,0),1,1,2),0)),Dictionary!$AD$3:$AE$3,0)),"")</f>
        <v>Z</v>
      </c>
      <c r="BT42" s="61" t="str">
        <f ca="1">IFERROR(INDEX(OFFSET(Dictionary!$AC$3,MATCH(COLUMNS($AS$2:BT41),Dictionary!$AC$4:$AC$93,0),1,1,2),1,MATCH(INDEX(Dictionary!$B$3:$C$3,1,MATCH(Form_Responses[[#This Row],[28]],OFFSET(Dictionary!$A$3,MATCH(COLUMNS($AS$2:BT41),Dictionary!$A$4:$A$93,0),1,1,2),0)),Dictionary!$AD$3:$AE$3,0)),"")</f>
        <v>B</v>
      </c>
      <c r="BU42" s="61" t="str">
        <f ca="1">IFERROR(INDEX(OFFSET(Dictionary!$AC$3,MATCH(COLUMNS($AS$2:BU41),Dictionary!$AC$4:$AC$93,0),1,1,2),1,MATCH(INDEX(Dictionary!$B$3:$C$3,1,MATCH(Form_Responses[[#This Row],[29]],OFFSET(Dictionary!$A$3,MATCH(COLUMNS($AS$2:BU41),Dictionary!$A$4:$A$93,0),1,1,2),0)),Dictionary!$AD$3:$AE$3,0)),"")</f>
        <v>O</v>
      </c>
      <c r="BV42" s="61" t="str">
        <f ca="1">IFERROR(INDEX(OFFSET(Dictionary!$AC$3,MATCH(COLUMNS($AS$2:BV41),Dictionary!$AC$4:$AC$93,0),1,1,2),1,MATCH(INDEX(Dictionary!$B$3:$C$3,1,MATCH(Form_Responses[[#This Row],[30]],OFFSET(Dictionary!$A$3,MATCH(COLUMNS($AS$2:BV41),Dictionary!$A$4:$A$93,0),1,1,2),0)),Dictionary!$AD$3:$AE$3,0)),"")</f>
        <v>W</v>
      </c>
      <c r="BW42" s="61" t="str">
        <f ca="1">IFERROR(INDEX(OFFSET(Dictionary!$AC$3,MATCH(COLUMNS($AS$2:BW41),Dictionary!$AC$4:$AC$93,0),1,1,2),1,MATCH(INDEX(Dictionary!$B$3:$C$3,1,MATCH(Form_Responses[[#This Row],[31]],OFFSET(Dictionary!$A$3,MATCH(COLUMNS($AS$2:BW41),Dictionary!$A$4:$A$93,0),1,1,2),0)),Dictionary!$AD$3:$AE$3,0)),"")</f>
        <v>G</v>
      </c>
      <c r="BX42" s="61" t="str">
        <f ca="1">IFERROR(INDEX(OFFSET(Dictionary!$AC$3,MATCH(COLUMNS($AS$2:BX41),Dictionary!$AC$4:$AC$93,0),1,1,2),1,MATCH(INDEX(Dictionary!$B$3:$C$3,1,MATCH(Form_Responses[[#This Row],[32]],OFFSET(Dictionary!$A$3,MATCH(COLUMNS($AS$2:BX41),Dictionary!$A$4:$A$93,0),1,1,2),0)),Dictionary!$AD$3:$AE$3,0)),"")</f>
        <v>D</v>
      </c>
      <c r="BY42" s="61" t="str">
        <f ca="1">IFERROR(INDEX(OFFSET(Dictionary!$AC$3,MATCH(COLUMNS($AS$2:BY41),Dictionary!$AC$4:$AC$93,0),1,1,2),1,MATCH(INDEX(Dictionary!$B$3:$C$3,1,MATCH(Form_Responses[[#This Row],[33]],OFFSET(Dictionary!$A$3,MATCH(COLUMNS($AS$2:BY41),Dictionary!$A$4:$A$93,0),1,1,2),0)),Dictionary!$AD$3:$AE$3,0)),"")</f>
        <v>C</v>
      </c>
      <c r="BZ42" s="61" t="str">
        <f ca="1">IFERROR(INDEX(OFFSET(Dictionary!$AC$3,MATCH(COLUMNS($AS$2:BZ41),Dictionary!$AC$4:$AC$93,0),1,1,2),1,MATCH(INDEX(Dictionary!$B$3:$C$3,1,MATCH(Form_Responses[[#This Row],[34]],OFFSET(Dictionary!$A$3,MATCH(COLUMNS($AS$2:BZ41),Dictionary!$A$4:$A$93,0),1,1,2),0)),Dictionary!$AD$3:$AE$3,0)),"")</f>
        <v>T</v>
      </c>
      <c r="CA42" s="61" t="str">
        <f ca="1">IFERROR(INDEX(OFFSET(Dictionary!$AC$3,MATCH(COLUMNS($AS$2:CA41),Dictionary!$AC$4:$AC$93,0),1,1,2),1,MATCH(INDEX(Dictionary!$B$3:$C$3,1,MATCH(Form_Responses[[#This Row],[35]],OFFSET(Dictionary!$A$3,MATCH(COLUMNS($AS$2:CA41),Dictionary!$A$4:$A$93,0),1,1,2),0)),Dictionary!$AD$3:$AE$3,0)),"")</f>
        <v>B</v>
      </c>
      <c r="CB42" s="61" t="str">
        <f ca="1">IFERROR(INDEX(OFFSET(Dictionary!$AC$3,MATCH(COLUMNS($AS$2:CB41),Dictionary!$AC$4:$AC$93,0),1,1,2),1,MATCH(INDEX(Dictionary!$B$3:$C$3,1,MATCH(Form_Responses[[#This Row],[36]],OFFSET(Dictionary!$A$3,MATCH(COLUMNS($AS$2:CB41),Dictionary!$A$4:$A$93,0),1,1,2),0)),Dictionary!$AD$3:$AE$3,0)),"")</f>
        <v>A</v>
      </c>
      <c r="CC42" s="61" t="str">
        <f ca="1">IFERROR(INDEX(OFFSET(Dictionary!$AC$3,MATCH(COLUMNS($AS$2:CC41),Dictionary!$AC$4:$AC$93,0),1,1,2),1,MATCH(INDEX(Dictionary!$B$3:$C$3,1,MATCH(Form_Responses[[#This Row],[37]],OFFSET(Dictionary!$A$3,MATCH(COLUMNS($AS$2:CC41),Dictionary!$A$4:$A$93,0),1,1,2),0)),Dictionary!$AD$3:$AE$3,0)),"")</f>
        <v>P</v>
      </c>
      <c r="CD42" s="61" t="str">
        <f ca="1">IFERROR(INDEX(OFFSET(Dictionary!$AC$3,MATCH(COLUMNS($AS$2:CD41),Dictionary!$AC$4:$AC$93,0),1,1,2),1,MATCH(INDEX(Dictionary!$B$3:$C$3,1,MATCH(Form_Responses[[#This Row],[38]],OFFSET(Dictionary!$A$3,MATCH(COLUMNS($AS$2:CD41),Dictionary!$A$4:$A$93,0),1,1,2),0)),Dictionary!$AD$3:$AE$3,0)),"")</f>
        <v>X</v>
      </c>
      <c r="CE42" s="61" t="str">
        <f ca="1">IFERROR(INDEX(OFFSET(Dictionary!$AC$3,MATCH(COLUMNS($AS$2:CE41),Dictionary!$AC$4:$AC$93,0),1,1,2),1,MATCH(INDEX(Dictionary!$B$3:$C$3,1,MATCH(Form_Responses[[#This Row],[39]],OFFSET(Dictionary!$A$3,MATCH(COLUMNS($AS$2:CE41),Dictionary!$A$4:$A$93,0),1,1,2),0)),Dictionary!$AD$3:$AE$3,0)),"")</f>
        <v>B</v>
      </c>
      <c r="CF42" s="61" t="str">
        <f ca="1">IFERROR(INDEX(OFFSET(Dictionary!$AC$3,MATCH(COLUMNS($AS$2:CF41),Dictionary!$AC$4:$AC$93,0),1,1,2),1,MATCH(INDEX(Dictionary!$B$3:$C$3,1,MATCH(Form_Responses[[#This Row],[40]],OFFSET(Dictionary!$A$3,MATCH(COLUMNS($AS$2:CF41),Dictionary!$A$4:$A$93,0),1,1,2),0)),Dictionary!$AD$3:$AE$3,0)),"")</f>
        <v>W</v>
      </c>
      <c r="CG42" s="61" t="str">
        <f ca="1">IFERROR(INDEX(OFFSET(Dictionary!$AC$3,MATCH(COLUMNS($AS$2:CG41),Dictionary!$AC$4:$AC$93,0),1,1,2),1,MATCH(INDEX(Dictionary!$B$3:$C$3,1,MATCH(Form_Responses[[#This Row],[41]],OFFSET(Dictionary!$A$3,MATCH(COLUMNS($AS$2:CG41),Dictionary!$A$4:$A$93,0),1,1,2),0)),Dictionary!$AD$3:$AE$3,0)),"")</f>
        <v>G</v>
      </c>
      <c r="CH42" s="61" t="str">
        <f ca="1">IFERROR(INDEX(OFFSET(Dictionary!$AC$3,MATCH(COLUMNS($AS$2:CH41),Dictionary!$AC$4:$AC$93,0),1,1,2),1,MATCH(INDEX(Dictionary!$B$3:$C$3,1,MATCH(Form_Responses[[#This Row],[42]],OFFSET(Dictionary!$A$3,MATCH(COLUMNS($AS$2:CH41),Dictionary!$A$4:$A$93,0),1,1,2),0)),Dictionary!$AD$3:$AE$3,0)),"")</f>
        <v>R</v>
      </c>
      <c r="CI42" s="61" t="str">
        <f ca="1">IFERROR(INDEX(OFFSET(Dictionary!$AC$3,MATCH(COLUMNS($AS$2:CI41),Dictionary!$AC$4:$AC$93,0),1,1,2),1,MATCH(INDEX(Dictionary!$B$3:$C$3,1,MATCH(Form_Responses[[#This Row],[43]],OFFSET(Dictionary!$A$3,MATCH(COLUMNS($AS$2:CI41),Dictionary!$A$4:$A$93,0),1,1,2),0)),Dictionary!$AD$3:$AE$3,0)),"")</f>
        <v>D</v>
      </c>
      <c r="CJ42" s="61" t="str">
        <f ca="1">IFERROR(INDEX(OFFSET(Dictionary!$AC$3,MATCH(COLUMNS($AS$2:CJ41),Dictionary!$AC$4:$AC$93,0),1,1,2),1,MATCH(INDEX(Dictionary!$B$3:$C$3,1,MATCH(Form_Responses[[#This Row],[44]],OFFSET(Dictionary!$A$3,MATCH(COLUMNS($AS$2:CJ41),Dictionary!$A$4:$A$93,0),1,1,2),0)),Dictionary!$AD$3:$AE$3,0)),"")</f>
        <v>C</v>
      </c>
      <c r="CK42" s="61" t="str">
        <f ca="1">IFERROR(INDEX(OFFSET(Dictionary!$AC$3,MATCH(COLUMNS($AS$2:CK41),Dictionary!$AC$4:$AC$93,0),1,1,2),1,MATCH(INDEX(Dictionary!$B$3:$C$3,1,MATCH(Form_Responses[[#This Row],[45]],OFFSET(Dictionary!$A$3,MATCH(COLUMNS($AS$2:CK41),Dictionary!$A$4:$A$93,0),1,1,2),0)),Dictionary!$AD$3:$AE$3,0)),"")</f>
        <v>V</v>
      </c>
      <c r="CL42" s="61" t="str">
        <f ca="1">IFERROR(INDEX(OFFSET(Dictionary!$AC$3,MATCH(COLUMNS($AS$2:CL41),Dictionary!$AC$4:$AC$93,0),1,1,2),1,MATCH(INDEX(Dictionary!$B$3:$C$3,1,MATCH(Form_Responses[[#This Row],[46]],OFFSET(Dictionary!$A$3,MATCH(COLUMNS($AS$2:CL41),Dictionary!$A$4:$A$93,0),1,1,2),0)),Dictionary!$AD$3:$AE$3,0)),"")</f>
        <v>N</v>
      </c>
      <c r="CM42" s="61" t="str">
        <f ca="1">IFERROR(INDEX(OFFSET(Dictionary!$AC$3,MATCH(COLUMNS($AS$2:CM41),Dictionary!$AC$4:$AC$93,0),1,1,2),1,MATCH(INDEX(Dictionary!$B$3:$C$3,1,MATCH(Form_Responses[[#This Row],[47]],OFFSET(Dictionary!$A$3,MATCH(COLUMNS($AS$2:CM41),Dictionary!$A$4:$A$93,0),1,1,2),0)),Dictionary!$AD$3:$AE$3,0)),"")</f>
        <v>Z</v>
      </c>
      <c r="CN42" s="61" t="str">
        <f ca="1">IFERROR(INDEX(OFFSET(Dictionary!$AC$3,MATCH(COLUMNS($AS$2:CN41),Dictionary!$AC$4:$AC$93,0),1,1,2),1,MATCH(INDEX(Dictionary!$B$3:$C$3,1,MATCH(Form_Responses[[#This Row],[48]],OFFSET(Dictionary!$A$3,MATCH(COLUMNS($AS$2:CN41),Dictionary!$A$4:$A$93,0),1,1,2),0)),Dictionary!$AD$3:$AE$3,0)),"")</f>
        <v>K</v>
      </c>
      <c r="CO42" s="61" t="str">
        <f ca="1">IFERROR(INDEX(OFFSET(Dictionary!$AC$3,MATCH(COLUMNS($AS$2:CO41),Dictionary!$AC$4:$AC$93,0),1,1,2),1,MATCH(INDEX(Dictionary!$B$3:$C$3,1,MATCH(Form_Responses[[#This Row],[49]],OFFSET(Dictionary!$A$3,MATCH(COLUMNS($AS$2:CO41),Dictionary!$A$4:$A$93,0),1,1,2),0)),Dictionary!$AD$3:$AE$3,0)),"")</f>
        <v>F</v>
      </c>
      <c r="CP42" s="61" t="str">
        <f ca="1">IFERROR(INDEX(OFFSET(Dictionary!$AC$3,MATCH(COLUMNS($AS$2:CP41),Dictionary!$AC$4:$AC$93,0),1,1,2),1,MATCH(INDEX(Dictionary!$B$3:$C$3,1,MATCH(Form_Responses[[#This Row],[50]],OFFSET(Dictionary!$A$3,MATCH(COLUMNS($AS$2:CP41),Dictionary!$A$4:$A$93,0),1,1,2),0)),Dictionary!$AD$3:$AE$3,0)),"")</f>
        <v>W</v>
      </c>
      <c r="CQ42" s="61" t="str">
        <f ca="1">IFERROR(INDEX(OFFSET(Dictionary!$AC$3,MATCH(COLUMNS($AS$2:CQ41),Dictionary!$AC$4:$AC$93,0),1,1,2),1,MATCH(INDEX(Dictionary!$B$3:$C$3,1,MATCH(Form_Responses[[#This Row],[51]],OFFSET(Dictionary!$A$3,MATCH(COLUMNS($AS$2:CQ41),Dictionary!$A$4:$A$93,0),1,1,2),0)),Dictionary!$AD$3:$AE$3,0)),"")</f>
        <v>G</v>
      </c>
      <c r="CR42" s="61" t="str">
        <f ca="1">IFERROR(INDEX(OFFSET(Dictionary!$AC$3,MATCH(COLUMNS($AS$2:CR41),Dictionary!$AC$4:$AC$93,0),1,1,2),1,MATCH(INDEX(Dictionary!$B$3:$C$3,1,MATCH(Form_Responses[[#This Row],[52]],OFFSET(Dictionary!$A$3,MATCH(COLUMNS($AS$2:CR41),Dictionary!$A$4:$A$93,0),1,1,2),0)),Dictionary!$AD$3:$AE$3,0)),"")</f>
        <v>S</v>
      </c>
      <c r="CS42" s="61" t="str">
        <f ca="1">IFERROR(INDEX(OFFSET(Dictionary!$AC$3,MATCH(COLUMNS($AS$2:CS41),Dictionary!$AC$4:$AC$93,0),1,1,2),1,MATCH(INDEX(Dictionary!$B$3:$C$3,1,MATCH(Form_Responses[[#This Row],[53]],OFFSET(Dictionary!$A$3,MATCH(COLUMNS($AS$2:CS41),Dictionary!$A$4:$A$93,0),1,1,2),0)),Dictionary!$AD$3:$AE$3,0)),"")</f>
        <v>I</v>
      </c>
      <c r="CT42" s="61" t="str">
        <f ca="1">IFERROR(INDEX(OFFSET(Dictionary!$AC$3,MATCH(COLUMNS($AS$2:CT41),Dictionary!$AC$4:$AC$93,0),1,1,2),1,MATCH(INDEX(Dictionary!$B$3:$C$3,1,MATCH(Form_Responses[[#This Row],[54]],OFFSET(Dictionary!$A$3,MATCH(COLUMNS($AS$2:CT41),Dictionary!$A$4:$A$93,0),1,1,2),0)),Dictionary!$AD$3:$AE$3,0)),"")</f>
        <v>D</v>
      </c>
      <c r="CU42" s="61" t="str">
        <f ca="1">IFERROR(INDEX(OFFSET(Dictionary!$AC$3,MATCH(COLUMNS($AS$2:CU41),Dictionary!$AC$4:$AC$93,0),1,1,2),1,MATCH(INDEX(Dictionary!$B$3:$C$3,1,MATCH(Form_Responses[[#This Row],[55]],OFFSET(Dictionary!$A$3,MATCH(COLUMNS($AS$2:CU41),Dictionary!$A$4:$A$93,0),1,1,2),0)),Dictionary!$AD$3:$AE$3,0)),"")</f>
        <v>C</v>
      </c>
      <c r="CV42" s="61" t="str">
        <f ca="1">IFERROR(INDEX(OFFSET(Dictionary!$AC$3,MATCH(COLUMNS($AS$2:CV41),Dictionary!$AC$4:$AC$93,0),1,1,2),1,MATCH(INDEX(Dictionary!$B$3:$C$3,1,MATCH(Form_Responses[[#This Row],[56]],OFFSET(Dictionary!$A$3,MATCH(COLUMNS($AS$2:CV41),Dictionary!$A$4:$A$93,0),1,1,2),0)),Dictionary!$AD$3:$AE$3,0)),"")</f>
        <v>S</v>
      </c>
      <c r="CW42" s="61" t="str">
        <f ca="1">IFERROR(INDEX(OFFSET(Dictionary!$AC$3,MATCH(COLUMNS($AS$2:CW41),Dictionary!$AC$4:$AC$93,0),1,1,2),1,MATCH(INDEX(Dictionary!$B$3:$C$3,1,MATCH(Form_Responses[[#This Row],[57]],OFFSET(Dictionary!$A$3,MATCH(COLUMNS($AS$2:CW41),Dictionary!$A$4:$A$93,0),1,1,2),0)),Dictionary!$AD$3:$AE$3,0)),"")</f>
        <v>N</v>
      </c>
      <c r="CX42" s="61" t="str">
        <f ca="1">IFERROR(INDEX(OFFSET(Dictionary!$AC$3,MATCH(COLUMNS($AS$2:CX41),Dictionary!$AC$4:$AC$93,0),1,1,2),1,MATCH(INDEX(Dictionary!$B$3:$C$3,1,MATCH(Form_Responses[[#This Row],[58]],OFFSET(Dictionary!$A$3,MATCH(COLUMNS($AS$2:CX41),Dictionary!$A$4:$A$93,0),1,1,2),0)),Dictionary!$AD$3:$AE$3,0)),"")</f>
        <v>A</v>
      </c>
      <c r="CY42" s="61" t="str">
        <f ca="1">IFERROR(INDEX(OFFSET(Dictionary!$AC$3,MATCH(COLUMNS($AS$2:CY41),Dictionary!$AC$4:$AC$93,0),1,1,2),1,MATCH(INDEX(Dictionary!$B$3:$C$3,1,MATCH(Form_Responses[[#This Row],[59]],OFFSET(Dictionary!$A$3,MATCH(COLUMNS($AS$2:CY41),Dictionary!$A$4:$A$93,0),1,1,2),0)),Dictionary!$AD$3:$AE$3,0)),"")</f>
        <v>F</v>
      </c>
      <c r="CZ42" s="61" t="str">
        <f ca="1">IFERROR(INDEX(OFFSET(Dictionary!$AC$3,MATCH(COLUMNS($AS$2:CZ41),Dictionary!$AC$4:$AC$93,0),1,1,2),1,MATCH(INDEX(Dictionary!$B$3:$C$3,1,MATCH(Form_Responses[[#This Row],[60]],OFFSET(Dictionary!$A$3,MATCH(COLUMNS($AS$2:CZ41),Dictionary!$A$4:$A$93,0),1,1,2),0)),Dictionary!$AD$3:$AE$3,0)),"")</f>
        <v>X</v>
      </c>
      <c r="DA42" s="61" t="str">
        <f ca="1">IFERROR(INDEX(OFFSET(Dictionary!$AC$3,MATCH(COLUMNS($AS$2:DA41),Dictionary!$AC$4:$AC$93,0),1,1,2),1,MATCH(INDEX(Dictionary!$B$3:$C$3,1,MATCH(Form_Responses[[#This Row],[61]],OFFSET(Dictionary!$A$3,MATCH(COLUMNS($AS$2:DA41),Dictionary!$A$4:$A$93,0),1,1,2),0)),Dictionary!$AD$3:$AE$3,0)),"")</f>
        <v>G</v>
      </c>
      <c r="DB42" s="61" t="str">
        <f ca="1">IFERROR(INDEX(OFFSET(Dictionary!$AC$3,MATCH(COLUMNS($AS$2:DB41),Dictionary!$AC$4:$AC$93,0),1,1,2),1,MATCH(INDEX(Dictionary!$B$3:$C$3,1,MATCH(Form_Responses[[#This Row],[62]],OFFSET(Dictionary!$A$3,MATCH(COLUMNS($AS$2:DB41),Dictionary!$A$4:$A$93,0),1,1,2),0)),Dictionary!$AD$3:$AE$3,0)),"")</f>
        <v>V</v>
      </c>
      <c r="DC42" s="61" t="str">
        <f ca="1">IFERROR(INDEX(OFFSET(Dictionary!$AC$3,MATCH(COLUMNS($AS$2:DC41),Dictionary!$AC$4:$AC$93,0),1,1,2),1,MATCH(INDEX(Dictionary!$B$3:$C$3,1,MATCH(Form_Responses[[#This Row],[63]],OFFSET(Dictionary!$A$3,MATCH(COLUMNS($AS$2:DC41),Dictionary!$A$4:$A$93,0),1,1,2),0)),Dictionary!$AD$3:$AE$3,0)),"")</f>
        <v>S</v>
      </c>
      <c r="DD42" s="61" t="str">
        <f ca="1">IFERROR(INDEX(OFFSET(Dictionary!$AC$3,MATCH(COLUMNS($AS$2:DD41),Dictionary!$AC$4:$AC$93,0),1,1,2),1,MATCH(INDEX(Dictionary!$B$3:$C$3,1,MATCH(Form_Responses[[#This Row],[64]],OFFSET(Dictionary!$A$3,MATCH(COLUMNS($AS$2:DD41),Dictionary!$A$4:$A$93,0),1,1,2),0)),Dictionary!$AD$3:$AE$3,0)),"")</f>
        <v>T</v>
      </c>
      <c r="DE42" s="61" t="str">
        <f ca="1">IFERROR(INDEX(OFFSET(Dictionary!$AC$3,MATCH(COLUMNS($AS$2:DE41),Dictionary!$AC$4:$AC$93,0),1,1,2),1,MATCH(INDEX(Dictionary!$B$3:$C$3,1,MATCH(Form_Responses[[#This Row],[65]],OFFSET(Dictionary!$A$3,MATCH(COLUMNS($AS$2:DE41),Dictionary!$A$4:$A$93,0),1,1,2),0)),Dictionary!$AD$3:$AE$3,0)),"")</f>
        <v>D</v>
      </c>
      <c r="DF42" s="61" t="str">
        <f ca="1">IFERROR(INDEX(OFFSET(Dictionary!$AC$3,MATCH(COLUMNS($AS$2:DF41),Dictionary!$AC$4:$AC$93,0),1,1,2),1,MATCH(INDEX(Dictionary!$B$3:$C$3,1,MATCH(Form_Responses[[#This Row],[66]],OFFSET(Dictionary!$A$3,MATCH(COLUMNS($AS$2:DF41),Dictionary!$A$4:$A$93,0),1,1,2),0)),Dictionary!$AD$3:$AE$3,0)),"")</f>
        <v>C</v>
      </c>
      <c r="DG42" s="61" t="str">
        <f ca="1">IFERROR(INDEX(OFFSET(Dictionary!$AC$3,MATCH(COLUMNS($AS$2:DG41),Dictionary!$AC$4:$AC$93,0),1,1,2),1,MATCH(INDEX(Dictionary!$B$3:$C$3,1,MATCH(Form_Responses[[#This Row],[67]],OFFSET(Dictionary!$A$3,MATCH(COLUMNS($AS$2:DG41),Dictionary!$A$4:$A$93,0),1,1,2),0)),Dictionary!$AD$3:$AE$3,0)),"")</f>
        <v>R</v>
      </c>
      <c r="DH42" s="61" t="str">
        <f ca="1">IFERROR(INDEX(OFFSET(Dictionary!$AC$3,MATCH(COLUMNS($AS$2:DH41),Dictionary!$AC$4:$AC$93,0),1,1,2),1,MATCH(INDEX(Dictionary!$B$3:$C$3,1,MATCH(Form_Responses[[#This Row],[68]],OFFSET(Dictionary!$A$3,MATCH(COLUMNS($AS$2:DH41),Dictionary!$A$4:$A$93,0),1,1,2),0)),Dictionary!$AD$3:$AE$3,0)),"")</f>
        <v>N</v>
      </c>
      <c r="DI42" s="61" t="str">
        <f ca="1">IFERROR(INDEX(OFFSET(Dictionary!$AC$3,MATCH(COLUMNS($AS$2:DI41),Dictionary!$AC$4:$AC$93,0),1,1,2),1,MATCH(INDEX(Dictionary!$B$3:$C$3,1,MATCH(Form_Responses[[#This Row],[69]],OFFSET(Dictionary!$A$3,MATCH(COLUMNS($AS$2:DI41),Dictionary!$A$4:$A$93,0),1,1,2),0)),Dictionary!$AD$3:$AE$3,0)),"")</f>
        <v>A</v>
      </c>
      <c r="DJ42" s="61" t="str">
        <f ca="1">IFERROR(INDEX(OFFSET(Dictionary!$AC$3,MATCH(COLUMNS($AS$2:DJ41),Dictionary!$AC$4:$AC$93,0),1,1,2),1,MATCH(INDEX(Dictionary!$B$3:$C$3,1,MATCH(Form_Responses[[#This Row],[70]],OFFSET(Dictionary!$A$3,MATCH(COLUMNS($AS$2:DJ41),Dictionary!$A$4:$A$93,0),1,1,2),0)),Dictionary!$AD$3:$AE$3,0)),"")</f>
        <v>W</v>
      </c>
      <c r="DK42" s="61" t="str">
        <f ca="1">IFERROR(INDEX(OFFSET(Dictionary!$AC$3,MATCH(COLUMNS($AS$2:DK41),Dictionary!$AC$4:$AC$93,0),1,1,2),1,MATCH(INDEX(Dictionary!$B$3:$C$3,1,MATCH(Form_Responses[[#This Row],[71]],OFFSET(Dictionary!$A$3,MATCH(COLUMNS($AS$2:DK41),Dictionary!$A$4:$A$93,0),1,1,2),0)),Dictionary!$AD$3:$AE$3,0)),"")</f>
        <v>G</v>
      </c>
      <c r="DL42" s="61" t="str">
        <f ca="1">IFERROR(INDEX(OFFSET(Dictionary!$AC$3,MATCH(COLUMNS($AS$2:DL41),Dictionary!$AC$4:$AC$93,0),1,1,2),1,MATCH(INDEX(Dictionary!$B$3:$C$3,1,MATCH(Form_Responses[[#This Row],[72]],OFFSET(Dictionary!$A$3,MATCH(COLUMNS($AS$2:DL41),Dictionary!$A$4:$A$93,0),1,1,2),0)),Dictionary!$AD$3:$AE$3,0)),"")</f>
        <v>L</v>
      </c>
      <c r="DM42" s="61" t="str">
        <f ca="1">IFERROR(INDEX(OFFSET(Dictionary!$AC$3,MATCH(COLUMNS($AS$2:DM41),Dictionary!$AC$4:$AC$93,0),1,1,2),1,MATCH(INDEX(Dictionary!$B$3:$C$3,1,MATCH(Form_Responses[[#This Row],[73]],OFFSET(Dictionary!$A$3,MATCH(COLUMNS($AS$2:DM41),Dictionary!$A$4:$A$93,0),1,1,2),0)),Dictionary!$AD$3:$AE$3,0)),"")</f>
        <v>V</v>
      </c>
      <c r="DN42" s="61" t="str">
        <f ca="1">IFERROR(INDEX(OFFSET(Dictionary!$AC$3,MATCH(COLUMNS($AS$2:DN41),Dictionary!$AC$4:$AC$93,0),1,1,2),1,MATCH(INDEX(Dictionary!$B$3:$C$3,1,MATCH(Form_Responses[[#This Row],[74]],OFFSET(Dictionary!$A$3,MATCH(COLUMNS($AS$2:DN41),Dictionary!$A$4:$A$93,0),1,1,2),0)),Dictionary!$AD$3:$AE$3,0)),"")</f>
        <v>S</v>
      </c>
      <c r="DO42" s="61" t="str">
        <f ca="1">IFERROR(INDEX(OFFSET(Dictionary!$AC$3,MATCH(COLUMNS($AS$2:DO41),Dictionary!$AC$4:$AC$93,0),1,1,2),1,MATCH(INDEX(Dictionary!$B$3:$C$3,1,MATCH(Form_Responses[[#This Row],[75]],OFFSET(Dictionary!$A$3,MATCH(COLUMNS($AS$2:DO41),Dictionary!$A$4:$A$93,0),1,1,2),0)),Dictionary!$AD$3:$AE$3,0)),"")</f>
        <v>V</v>
      </c>
      <c r="DP42" s="61" t="str">
        <f ca="1">IFERROR(INDEX(OFFSET(Dictionary!$AC$3,MATCH(COLUMNS($AS$2:DP41),Dictionary!$AC$4:$AC$93,0),1,1,2),1,MATCH(INDEX(Dictionary!$B$3:$C$3,1,MATCH(Form_Responses[[#This Row],[76]],OFFSET(Dictionary!$A$3,MATCH(COLUMNS($AS$2:DP41),Dictionary!$A$4:$A$93,0),1,1,2),0)),Dictionary!$AD$3:$AE$3,0)),"")</f>
        <v>D</v>
      </c>
      <c r="DQ42" s="61" t="str">
        <f ca="1">IFERROR(INDEX(OFFSET(Dictionary!$AC$3,MATCH(COLUMNS($AS$2:DQ41),Dictionary!$AC$4:$AC$93,0),1,1,2),1,MATCH(INDEX(Dictionary!$B$3:$C$3,1,MATCH(Form_Responses[[#This Row],[77]],OFFSET(Dictionary!$A$3,MATCH(COLUMNS($AS$2:DQ41),Dictionary!$A$4:$A$93,0),1,1,2),0)),Dictionary!$AD$3:$AE$3,0)),"")</f>
        <v>C</v>
      </c>
      <c r="DR42" s="61" t="str">
        <f ca="1">IFERROR(INDEX(OFFSET(Dictionary!$AC$3,MATCH(COLUMNS($AS$2:DR41),Dictionary!$AC$4:$AC$93,0),1,1,2),1,MATCH(INDEX(Dictionary!$B$3:$C$3,1,MATCH(Form_Responses[[#This Row],[78]],OFFSET(Dictionary!$A$3,MATCH(COLUMNS($AS$2:DR41),Dictionary!$A$4:$A$93,0),1,1,2),0)),Dictionary!$AD$3:$AE$3,0)),"")</f>
        <v>D</v>
      </c>
      <c r="DS42" s="61" t="str">
        <f ca="1">IFERROR(INDEX(OFFSET(Dictionary!$AC$3,MATCH(COLUMNS($AS$2:DS41),Dictionary!$AC$4:$AC$93,0),1,1,2),1,MATCH(INDEX(Dictionary!$B$3:$C$3,1,MATCH(Form_Responses[[#This Row],[79]],OFFSET(Dictionary!$A$3,MATCH(COLUMNS($AS$2:DS41),Dictionary!$A$4:$A$93,0),1,1,2),0)),Dictionary!$AD$3:$AE$3,0)),"")</f>
        <v>N</v>
      </c>
      <c r="DT42" s="61" t="str">
        <f ca="1">IFERROR(INDEX(OFFSET(Dictionary!$AC$3,MATCH(COLUMNS($AS$2:DT41),Dictionary!$AC$4:$AC$93,0),1,1,2),1,MATCH(INDEX(Dictionary!$B$3:$C$3,1,MATCH(Form_Responses[[#This Row],[80]],OFFSET(Dictionary!$A$3,MATCH(COLUMNS($AS$2:DT41),Dictionary!$A$4:$A$93,0),1,1,2),0)),Dictionary!$AD$3:$AE$3,0)),"")</f>
        <v>W</v>
      </c>
      <c r="DU42" s="61" t="str">
        <f ca="1">IFERROR(INDEX(OFFSET(Dictionary!$AC$3,MATCH(COLUMNS($AS$2:DU41),Dictionary!$AC$4:$AC$93,0),1,1,2),1,MATCH(INDEX(Dictionary!$B$3:$C$3,1,MATCH(Form_Responses[[#This Row],[81]],OFFSET(Dictionary!$A$3,MATCH(COLUMNS($AS$2:DU41),Dictionary!$A$4:$A$93,0),1,1,2),0)),Dictionary!$AD$3:$AE$3,0)),"")</f>
        <v>G</v>
      </c>
      <c r="DV42" s="61" t="str">
        <f ca="1">IFERROR(INDEX(OFFSET(Dictionary!$AC$3,MATCH(COLUMNS($AS$2:DV41),Dictionary!$AC$4:$AC$93,0),1,1,2),1,MATCH(INDEX(Dictionary!$B$3:$C$3,1,MATCH(Form_Responses[[#This Row],[82]],OFFSET(Dictionary!$A$3,MATCH(COLUMNS($AS$2:DV41),Dictionary!$A$4:$A$93,0),1,1,2),0)),Dictionary!$AD$3:$AE$3,0)),"")</f>
        <v>L</v>
      </c>
      <c r="DW42" s="61" t="str">
        <f ca="1">IFERROR(INDEX(OFFSET(Dictionary!$AC$3,MATCH(COLUMNS($AS$2:DW41),Dictionary!$AC$4:$AC$93,0),1,1,2),1,MATCH(INDEX(Dictionary!$B$3:$C$3,1,MATCH(Form_Responses[[#This Row],[83]],OFFSET(Dictionary!$A$3,MATCH(COLUMNS($AS$2:DW41),Dictionary!$A$4:$A$93,0),1,1,2),0)),Dictionary!$AD$3:$AE$3,0)),"")</f>
        <v>I</v>
      </c>
      <c r="DX42" s="61" t="str">
        <f ca="1">IFERROR(INDEX(OFFSET(Dictionary!$AC$3,MATCH(COLUMNS($AS$2:DX41),Dictionary!$AC$4:$AC$93,0),1,1,2),1,MATCH(INDEX(Dictionary!$B$3:$C$3,1,MATCH(Form_Responses[[#This Row],[84]],OFFSET(Dictionary!$A$3,MATCH(COLUMNS($AS$2:DX41),Dictionary!$A$4:$A$93,0),1,1,2),0)),Dictionary!$AD$3:$AE$3,0)),"")</f>
        <v>V</v>
      </c>
      <c r="DY42" s="61" t="str">
        <f ca="1">IFERROR(INDEX(OFFSET(Dictionary!$AC$3,MATCH(COLUMNS($AS$2:DY41),Dictionary!$AC$4:$AC$93,0),1,1,2),1,MATCH(INDEX(Dictionary!$B$3:$C$3,1,MATCH(Form_Responses[[#This Row],[85]],OFFSET(Dictionary!$A$3,MATCH(COLUMNS($AS$2:DY41),Dictionary!$A$4:$A$93,0),1,1,2),0)),Dictionary!$AD$3:$AE$3,0)),"")</f>
        <v>S</v>
      </c>
      <c r="DZ42" s="61" t="str">
        <f ca="1">IFERROR(INDEX(OFFSET(Dictionary!$AC$3,MATCH(COLUMNS($AS$2:DZ41),Dictionary!$AC$4:$AC$93,0),1,1,2),1,MATCH(INDEX(Dictionary!$B$3:$C$3,1,MATCH(Form_Responses[[#This Row],[86]],OFFSET(Dictionary!$A$3,MATCH(COLUMNS($AS$2:DZ41),Dictionary!$A$4:$A$93,0),1,1,2),0)),Dictionary!$AD$3:$AE$3,0)),"")</f>
        <v>S</v>
      </c>
      <c r="EA42" s="61" t="str">
        <f ca="1">IFERROR(INDEX(OFFSET(Dictionary!$AC$3,MATCH(COLUMNS($AS$2:EA41),Dictionary!$AC$4:$AC$93,0),1,1,2),1,MATCH(INDEX(Dictionary!$B$3:$C$3,1,MATCH(Form_Responses[[#This Row],[87]],OFFSET(Dictionary!$A$3,MATCH(COLUMNS($AS$2:EA41),Dictionary!$A$4:$A$93,0),1,1,2),0)),Dictionary!$AD$3:$AE$3,0)),"")</f>
        <v>D</v>
      </c>
      <c r="EB42" s="61" t="str">
        <f ca="1">IFERROR(INDEX(OFFSET(Dictionary!$AC$3,MATCH(COLUMNS($AS$2:EB41),Dictionary!$AC$4:$AC$93,0),1,1,2),1,MATCH(INDEX(Dictionary!$B$3:$C$3,1,MATCH(Form_Responses[[#This Row],[88]],OFFSET(Dictionary!$A$3,MATCH(COLUMNS($AS$2:EB41),Dictionary!$A$4:$A$93,0),1,1,2),0)),Dictionary!$AD$3:$AE$3,0)),"")</f>
        <v>D</v>
      </c>
      <c r="EC42" s="61" t="str">
        <f ca="1">IFERROR(INDEX(OFFSET(Dictionary!$AC$3,MATCH(COLUMNS($AS$2:EC41),Dictionary!$AC$4:$AC$93,0),1,1,2),1,MATCH(INDEX(Dictionary!$B$3:$C$3,1,MATCH(Form_Responses[[#This Row],[89]],OFFSET(Dictionary!$A$3,MATCH(COLUMNS($AS$2:EC41),Dictionary!$A$4:$A$93,0),1,1,2),0)),Dictionary!$AD$3:$AE$3,0)),"")</f>
        <v>C</v>
      </c>
      <c r="ED42" s="61" t="str">
        <f ca="1">IFERROR(INDEX(OFFSET(Dictionary!$AC$3,MATCH(COLUMNS($AS$2:ED41),Dictionary!$AC$4:$AC$93,0),1,1,2),1,MATCH(INDEX(Dictionary!$B$3:$C$3,1,MATCH(Form_Responses[[#This Row],[90]],OFFSET(Dictionary!$A$3,MATCH(COLUMNS($AS$2:ED41),Dictionary!$A$4:$A$93,0),1,1,2),0)),Dictionary!$AD$3:$AE$3,0)),"")</f>
        <v>N</v>
      </c>
    </row>
    <row r="43" spans="1:134" ht="195" x14ac:dyDescent="0.25">
      <c r="A43" s="164">
        <v>41</v>
      </c>
      <c r="B43" s="61" t="s">
        <v>965</v>
      </c>
      <c r="C43" s="61" t="s">
        <v>966</v>
      </c>
      <c r="D43" s="59" t="s">
        <v>794</v>
      </c>
      <c r="E43" s="59" cm="1">
        <f t="array" aca="1" ref="E43" ca="1">COUNTIF(OFFSET($AS$2,MATCH(Data_Base_Response[[#This Row],[Nama]:[Nama]],Data_Base_Response[[Nama]:[Nama]],0),0,1,90),Data_Base_Response[[#Headers],[A]])</f>
        <v>5</v>
      </c>
      <c r="F43" s="59" cm="1">
        <f t="array" aca="1" ref="F43" ca="1">COUNTIF(OFFSET($AS$2,MATCH(Data_Base_Response[[#This Row],[Nama]:[Nama]],Data_Base_Response[[Nama]:[Nama]],0),0,1,90),Data_Base_Response[[#Headers],[N]])</f>
        <v>5</v>
      </c>
      <c r="G43" s="59" cm="1">
        <f t="array" aca="1" ref="G43" ca="1">COUNTIF(OFFSET($AS$2,MATCH(Data_Base_Response[[#This Row],[Nama]:[Nama]],Data_Base_Response[[Nama]:[Nama]],0),0,1,90),Data_Base_Response[[#Headers],[G]])</f>
        <v>4</v>
      </c>
      <c r="H43" s="59" cm="1">
        <f t="array" aca="1" ref="H43" ca="1">COUNTIF(OFFSET($AS$2,MATCH(Data_Base_Response[[#This Row],[Nama]:[Nama]],Data_Base_Response[[Nama]:[Nama]],0),0,1,90),Data_Base_Response[[#Headers],[C]])</f>
        <v>6</v>
      </c>
      <c r="I43" s="59" cm="1">
        <f t="array" aca="1" ref="I43" ca="1">COUNTIF(OFFSET($AS$2,MATCH(Data_Base_Response[[#This Row],[Nama]:[Nama]],Data_Base_Response[[Nama]:[Nama]],0),0,1,90),Data_Base_Response[[#Headers],[D]])</f>
        <v>7</v>
      </c>
      <c r="J43" s="59" cm="1">
        <f t="array" aca="1" ref="J43" ca="1">COUNTIF(OFFSET($AS$2,MATCH(Data_Base_Response[[#This Row],[Nama]:[Nama]],Data_Base_Response[[Nama]:[Nama]],0),0,1,90),Data_Base_Response[[#Headers],[R]])</f>
        <v>4</v>
      </c>
      <c r="K43" s="59" cm="1">
        <f t="array" aca="1" ref="K43" ca="1">COUNTIF(OFFSET($AS$2,MATCH(Data_Base_Response[[#This Row],[Nama]:[Nama]],Data_Base_Response[[Nama]:[Nama]],0),0,1,90),Data_Base_Response[[#Headers],[T]])</f>
        <v>5</v>
      </c>
      <c r="L43" s="59" cm="1">
        <f t="array" aca="1" ref="L43" ca="1">COUNTIF(OFFSET($AS$2,MATCH(Data_Base_Response[[#This Row],[Nama]:[Nama]],Data_Base_Response[[Nama]:[Nama]],0),0,1,90),Data_Base_Response[[#Headers],[V]])</f>
        <v>4</v>
      </c>
      <c r="M43" s="59" cm="1">
        <f t="array" aca="1" ref="M43" ca="1">COUNTIF(OFFSET($AS$2,MATCH(Data_Base_Response[[#This Row],[Nama]:[Nama]],Data_Base_Response[[Nama]:[Nama]],0),0,1,90),Data_Base_Response[[#Headers],[W]])</f>
        <v>5</v>
      </c>
      <c r="N43" s="59" cm="1">
        <f t="array" aca="1" ref="N43" ca="1">COUNTIF(OFFSET($AS$2,MATCH(Data_Base_Response[[#This Row],[Nama]:[Nama]],Data_Base_Response[[Nama]:[Nama]],0),0,1,90),Data_Base_Response[[#Headers],[F]])</f>
        <v>2</v>
      </c>
      <c r="O43" s="59" cm="1">
        <f t="array" aca="1" ref="O43" ca="1">COUNTIF(OFFSET($AS$2,MATCH(Data_Base_Response[[#This Row],[Nama]:[Nama]],Data_Base_Response[[Nama]:[Nama]],0),0,1,90),Data_Base_Response[[#Headers],[L]])</f>
        <v>7</v>
      </c>
      <c r="P43" s="59" cm="1">
        <f t="array" aca="1" ref="P43" ca="1">COUNTIF(OFFSET($AS$2,MATCH(Data_Base_Response[[#This Row],[Nama]:[Nama]],Data_Base_Response[[Nama]:[Nama]],0),0,1,90),Data_Base_Response[[#Headers],[P]])</f>
        <v>4</v>
      </c>
      <c r="Q43" s="59" cm="1">
        <f t="array" aca="1" ref="Q43" ca="1">COUNTIF(OFFSET($AS$2,MATCH(Data_Base_Response[[#This Row],[Nama]:[Nama]],Data_Base_Response[[Nama]:[Nama]],0),0,1,90),Data_Base_Response[[#Headers],[I]])</f>
        <v>3</v>
      </c>
      <c r="R43" s="59" cm="1">
        <f t="array" aca="1" ref="R43" ca="1">COUNTIF(OFFSET($AS$2,MATCH(Data_Base_Response[[#This Row],[Nama]:[Nama]],Data_Base_Response[[Nama]:[Nama]],0),0,1,90),Data_Base_Response[[#Headers],[S]])</f>
        <v>4</v>
      </c>
      <c r="S43" s="59" cm="1">
        <f t="array" aca="1" ref="S43" ca="1">COUNTIF(OFFSET($AS$2,MATCH(Data_Base_Response[[#This Row],[Nama]:[Nama]],Data_Base_Response[[Nama]:[Nama]],0),0,1,90),Data_Base_Response[[#Headers],[B]])</f>
        <v>6</v>
      </c>
      <c r="T43" s="59" cm="1">
        <f t="array" aca="1" ref="T43" ca="1">COUNTIF(OFFSET($AS$2,MATCH(Data_Base_Response[[#This Row],[Nama]:[Nama]],Data_Base_Response[[Nama]:[Nama]],0),0,1,90),Data_Base_Response[[#Headers],[O]])</f>
        <v>5</v>
      </c>
      <c r="U43" s="59" cm="1">
        <f t="array" aca="1" ref="U43" ca="1">COUNTIF(OFFSET($AS$2,MATCH(Data_Base_Response[[#This Row],[Nama]:[Nama]],Data_Base_Response[[Nama]:[Nama]],0),0,1,90),Data_Base_Response[[#Headers],[X]])</f>
        <v>3</v>
      </c>
      <c r="V43" s="59" cm="1">
        <f t="array" aca="1" ref="V43" ca="1">COUNTIF(OFFSET($AS$2,MATCH(Data_Base_Response[[#This Row],[Nama]:[Nama]],Data_Base_Response[[Nama]:[Nama]],0),0,1,90),Data_Base_Response[[#Headers],[E]])</f>
        <v>1</v>
      </c>
      <c r="W43" s="59" cm="1">
        <f t="array" aca="1" ref="W43" ca="1">COUNTIF(OFFSET($AS$2,MATCH(Data_Base_Response[[#This Row],[Nama]:[Nama]],Data_Base_Response[[Nama]:[Nama]],0),0,1,90),Data_Base_Response[[#Headers],[K]])</f>
        <v>5</v>
      </c>
      <c r="X43" s="59" cm="1">
        <f t="array" aca="1" ref="X43" ca="1">COUNTIF(OFFSET($AS$2,MATCH(Data_Base_Response[[#This Row],[Nama]:[Nama]],Data_Base_Response[[Nama]:[Nama]],0),0,1,90),Data_Base_Response[[#Headers],[Z]])</f>
        <v>5</v>
      </c>
      <c r="Y4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43"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43"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43"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43"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4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43"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4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3" s="60" t="str">
        <f ca="1">INDEX(OFFSET(Dictionary!$AJ$3,MATCH(M$2,Dictionary!$AG$4:$AG$84,0),0,COUNTIF(Dictionary!$AG$4:$AG$84,M$2),1),MATCH(Data_Base_Response[[#This Row],[W]],OFFSET(Dictionary!$AH$3,MATCH(M$2,Dictionary!$AG$4:$AG$84,0),0,COUNTIF(Dictionary!$AG$4:$AG$84,M$2),1),1))</f>
        <v xml:space="preserve">Perlu pengarahan awal dan tolok ukur keberhasilan   </v>
      </c>
      <c r="AH4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3" s="60" t="str">
        <f ca="1">INDEX(OFFSET(Dictionary!$AJ$3,MATCH(O$2,Dictionary!$AG$4:$AG$84,0),0,COUNTIF(Dictionary!$AG$4:$AG$84,O$2),1),MATCH(Data_Base_Response[[#This Row],[L]],OFFSET(Dictionary!$AH$3,MATCH(O$2,Dictionary!$AG$4:$AG$84,0),0,COUNTIF(Dictionary!$AG$4:$AG$84,O$2),1),1))</f>
        <v xml:space="preserve">Percaya diri dan ingin berperan sebagai pemimpin      </v>
      </c>
      <c r="AJ43"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43" s="60" t="str">
        <f ca="1">INDEX(OFFSET(Dictionary!$AJ$3,MATCH(Q$2,Dictionary!$AG$4:$AG$84,0),0,COUNTIF(Dictionary!$AG$4:$AG$84,Q$2),1),MATCH(Data_Base_Response[[#This Row],[I]],OFFSET(Dictionary!$AH$3,MATCH(Q$2,Dictionary!$AG$4:$AG$84,0),0,COUNTIF(Dictionary!$AG$4:$AG$84,Q$2),1),1))</f>
        <v xml:space="preserve">Enggan mengambil keputusan   </v>
      </c>
      <c r="AL43"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4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43"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43"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43" s="60" t="str">
        <f ca="1">INDEX(OFFSET(Dictionary!$AJ$3,MATCH(X$2,Dictionary!$AG$4:$AG$84,0),0,COUNTIF(Dictionary!$AG$4:$AG$84,X$2),1),MATCH(Data_Base_Response[[#This Row],[Z]],OFFSET(Dictionary!$AH$3,MATCH(X$2,Dictionary!$AG$4:$AG$84,0),0,COUNTIF(Dictionary!$AG$4:$AG$84,X$2),1),1))</f>
        <v xml:space="preserve">Mudah beradaptasi, cukup menyukai perubahan    </v>
      </c>
      <c r="AS43" s="61" t="str">
        <f ca="1">IFERROR(INDEX(OFFSET(Dictionary!$AC$3,MATCH(COLUMNS($AS$2:AS42),Dictionary!$AC$4:$AC$93,0),1,1,2),1,MATCH(INDEX(Dictionary!$B$3:$C$3,1,MATCH(Form_Responses[[#This Row],[1]],OFFSET(Dictionary!$A$3,MATCH(COLUMNS($AS$2:AS42),Dictionary!$A$4:$A$93,0),1,1,2),0)),Dictionary!$AD$3:$AE$3,0)),"")</f>
        <v>G</v>
      </c>
      <c r="AT43" s="61" t="str">
        <f ca="1">IFERROR(INDEX(OFFSET(Dictionary!$AC$3,MATCH(COLUMNS($AS$2:AT$2),Dictionary!$AC$4:$AC$93,0),1,1,2),1,MATCH(INDEX(Dictionary!$B$3:$C$3,1,MATCH(Form_Responses[[#This Row],[2]],OFFSET(Dictionary!$A$3,MATCH(COLUMNS($AS$2:AT42),Dictionary!$A$4:$A$93,0),1,1,2),0)),Dictionary!$AD$3:$AE$3,0)),"")</f>
        <v>N</v>
      </c>
      <c r="AU43" s="61" t="str">
        <f ca="1">IFERROR(INDEX(OFFSET(Dictionary!$AC$3,MATCH(COLUMNS($AS$2:AU42),Dictionary!$AC$4:$AC$93,0),1,1,2),1,MATCH(INDEX(Dictionary!$B$3:$C$3,1,MATCH(Form_Responses[[#This Row],[3]],OFFSET(Dictionary!$A$3,MATCH(COLUMNS($AS$2:AU42),Dictionary!$A$4:$A$93,0),1,1,2),0)),Dictionary!$AD$3:$AE$3,0)),"")</f>
        <v>A</v>
      </c>
      <c r="AV43" s="61" t="str">
        <f ca="1">IFERROR(INDEX(OFFSET(Dictionary!$AC$3,MATCH(COLUMNS($AS$2:AV42),Dictionary!$AC$4:$AC$93,0),1,1,2),1,MATCH(INDEX(Dictionary!$B$3:$C$3,1,MATCH(Form_Responses[[#This Row],[4]],OFFSET(Dictionary!$A$3,MATCH(COLUMNS($AS$2:AV42),Dictionary!$A$4:$A$93,0),1,1,2),0)),Dictionary!$AD$3:$AE$3,0)),"")</f>
        <v>P</v>
      </c>
      <c r="AW43" s="61" t="str">
        <f ca="1">IFERROR(INDEX(OFFSET(Dictionary!$AC$3,MATCH(COLUMNS($AS$2:AW42),Dictionary!$AC$4:$AC$93,0),1,1,2),1,MATCH(INDEX(Dictionary!$B$3:$C$3,1,MATCH(Form_Responses[[#This Row],[5]],OFFSET(Dictionary!$A$3,MATCH(COLUMNS($AS$2:AW42),Dictionary!$A$4:$A$93,0),1,1,2),0)),Dictionary!$AD$3:$AE$3,0)),"")</f>
        <v>B</v>
      </c>
      <c r="AX43" s="61" t="str">
        <f ca="1">IFERROR(INDEX(OFFSET(Dictionary!$AC$3,MATCH(COLUMNS($AS$2:AX42),Dictionary!$AC$4:$AC$93,0),1,1,2),1,MATCH(INDEX(Dictionary!$B$3:$C$3,1,MATCH(Form_Responses[[#This Row],[6]],OFFSET(Dictionary!$A$3,MATCH(COLUMNS($AS$2:AX42),Dictionary!$A$4:$A$93,0),1,1,2),0)),Dictionary!$AD$3:$AE$3,0)),"")</f>
        <v>B</v>
      </c>
      <c r="AY43" s="61" t="str">
        <f ca="1">IFERROR(INDEX(OFFSET(Dictionary!$AC$3,MATCH(COLUMNS($AS$2:AY42),Dictionary!$AC$4:$AC$93,0),1,1,2),1,MATCH(INDEX(Dictionary!$B$3:$C$3,1,MATCH(Form_Responses[[#This Row],[7]],OFFSET(Dictionary!$A$3,MATCH(COLUMNS($AS$2:AY42),Dictionary!$A$4:$A$93,0),1,1,2),0)),Dictionary!$AD$3:$AE$3,0)),"")</f>
        <v>O</v>
      </c>
      <c r="AZ43" s="61" t="str">
        <f ca="1">IFERROR(INDEX(OFFSET(Dictionary!$AC$3,MATCH(COLUMNS($AS$2:AZ$2),Dictionary!$AC$4:$AC$93,0),1,1,2),1,MATCH(INDEX(Dictionary!$B$3:$C$3,1,MATCH(Form_Responses[[#This Row],[8]],OFFSET(Dictionary!$A$3,MATCH(COLUMNS($AS$2:AZ42),Dictionary!$A$4:$A$93,0),1,1,2),0)),Dictionary!$AD$3:$AE$3,0)),"")</f>
        <v>Z</v>
      </c>
      <c r="BA43" s="61" t="str">
        <f ca="1">IFERROR(INDEX(OFFSET(Dictionary!$AC$3,MATCH(COLUMNS($AS$2:BA42),Dictionary!$AC$4:$AC$93,0),1,1,2),1,MATCH(INDEX(Dictionary!$B$3:$C$3,1,MATCH(Form_Responses[[#This Row],[9]],OFFSET(Dictionary!$A$3,MATCH(COLUMNS($AS$2:BA42),Dictionary!$A$4:$A$93,0),1,1,2),0)),Dictionary!$AD$3:$AE$3,0)),"")</f>
        <v>K</v>
      </c>
      <c r="BB43" s="61" t="str">
        <f ca="1">IFERROR(INDEX(OFFSET(Dictionary!$AC$3,MATCH(COLUMNS($AS$2:BB42),Dictionary!$AC$4:$AC$93,0),1,1,2),1,MATCH(INDEX(Dictionary!$B$3:$C$3,1,MATCH(Form_Responses[[#This Row],[10]],OFFSET(Dictionary!$A$3,MATCH(COLUMNS($AS$2:BB42),Dictionary!$A$4:$A$93,0),1,1,2),0)),Dictionary!$AD$3:$AE$3,0)),"")</f>
        <v>W</v>
      </c>
      <c r="BC43" s="61" t="str">
        <f ca="1">IFERROR(INDEX(OFFSET(Dictionary!$AC$3,MATCH(COLUMNS($AS$2:BC42),Dictionary!$AC$4:$AC$93,0),1,1,2),1,MATCH(INDEX(Dictionary!$B$3:$C$3,1,MATCH(Form_Responses[[#This Row],[11]],OFFSET(Dictionary!$A$3,MATCH(COLUMNS($AS$2:BC42),Dictionary!$A$4:$A$93,0),1,1,2),0)),Dictionary!$AD$3:$AE$3,0)),"")</f>
        <v>C</v>
      </c>
      <c r="BD43" s="61" t="str">
        <f ca="1">IFERROR(INDEX(OFFSET(Dictionary!$AC$3,MATCH(COLUMNS($AS$2:BD42),Dictionary!$AC$4:$AC$93,0),1,1,2),1,MATCH(INDEX(Dictionary!$B$3:$C$3,1,MATCH(Form_Responses[[#This Row],[12]],OFFSET(Dictionary!$A$3,MATCH(COLUMNS($AS$2:BD42),Dictionary!$A$4:$A$93,0),1,1,2),0)),Dictionary!$AD$3:$AE$3,0)),"")</f>
        <v>E</v>
      </c>
      <c r="BE43" s="61" t="str">
        <f ca="1">IFERROR(INDEX(OFFSET(Dictionary!$AC$3,MATCH(COLUMNS($AS$2:BE42),Dictionary!$AC$4:$AC$93,0),1,1,2),1,MATCH(INDEX(Dictionary!$B$3:$C$3,1,MATCH(Form_Responses[[#This Row],[13]],OFFSET(Dictionary!$A$3,MATCH(COLUMNS($AS$2:BE42),Dictionary!$A$4:$A$93,0),1,1,2),0)),Dictionary!$AD$3:$AE$3,0)),"")</f>
        <v>P</v>
      </c>
      <c r="BF43" s="61" t="str">
        <f ca="1">IFERROR(INDEX(OFFSET(Dictionary!$AC$3,MATCH(COLUMNS($AS$2:BF42),Dictionary!$AC$4:$AC$93,0),1,1,2),1,MATCH(INDEX(Dictionary!$B$3:$C$3,1,MATCH(Form_Responses[[#This Row],[14]],OFFSET(Dictionary!$A$3,MATCH(COLUMNS($AS$2:BF42),Dictionary!$A$4:$A$93,0),1,1,2),0)),Dictionary!$AD$3:$AE$3,0)),"")</f>
        <v>A</v>
      </c>
      <c r="BG43" s="61" t="str">
        <f ca="1">IFERROR(INDEX(OFFSET(Dictionary!$AC$3,MATCH(COLUMNS($AS$2:BG42),Dictionary!$AC$4:$AC$93,0),1,1,2),1,MATCH(INDEX(Dictionary!$B$3:$C$3,1,MATCH(Form_Responses[[#This Row],[15]],OFFSET(Dictionary!$A$3,MATCH(COLUMNS($AS$2:BG42),Dictionary!$A$4:$A$93,0),1,1,2),0)),Dictionary!$AD$3:$AE$3,0)),"")</f>
        <v>B</v>
      </c>
      <c r="BH43" s="61" t="str">
        <f ca="1">IFERROR(INDEX(OFFSET(Dictionary!$AC$3,MATCH(COLUMNS($AS$2:BH42),Dictionary!$AC$4:$AC$93,0),1,1,2),1,MATCH(INDEX(Dictionary!$B$3:$C$3,1,MATCH(Form_Responses[[#This Row],[16]],OFFSET(Dictionary!$A$3,MATCH(COLUMNS($AS$2:BH42),Dictionary!$A$4:$A$93,0),1,1,2),0)),Dictionary!$AD$3:$AE$3,0)),"")</f>
        <v>X</v>
      </c>
      <c r="BI43" s="61" t="str">
        <f ca="1">IFERROR(INDEX(OFFSET(Dictionary!$AC$3,MATCH(COLUMNS($AS$2:BI42),Dictionary!$AC$4:$AC$93,0),1,1,2),1,MATCH(INDEX(Dictionary!$B$3:$C$3,1,MATCH(Form_Responses[[#This Row],[17]],OFFSET(Dictionary!$A$3,MATCH(COLUMNS($AS$2:BI42),Dictionary!$A$4:$A$93,0),1,1,2),0)),Dictionary!$AD$3:$AE$3,0)),"")</f>
        <v>B</v>
      </c>
      <c r="BJ43" s="61" t="str">
        <f ca="1">IFERROR(INDEX(OFFSET(Dictionary!$AC$3,MATCH(COLUMNS($AS$2:BJ42),Dictionary!$AC$4:$AC$93,0),1,1,2),1,MATCH(INDEX(Dictionary!$B$3:$C$3,1,MATCH(Form_Responses[[#This Row],[18]],OFFSET(Dictionary!$A$3,MATCH(COLUMNS($AS$2:BJ42),Dictionary!$A$4:$A$93,0),1,1,2),0)),Dictionary!$AD$3:$AE$3,0)),"")</f>
        <v>O</v>
      </c>
      <c r="BK43" s="61" t="str">
        <f ca="1">IFERROR(INDEX(OFFSET(Dictionary!$AC$3,MATCH(COLUMNS($AS$2:BK42),Dictionary!$AC$4:$AC$93,0),1,1,2),1,MATCH(INDEX(Dictionary!$B$3:$C$3,1,MATCH(Form_Responses[[#This Row],[19]],OFFSET(Dictionary!$A$3,MATCH(COLUMNS($AS$2:BK42),Dictionary!$A$4:$A$93,0),1,1,2),0)),Dictionary!$AD$3:$AE$3,0)),"")</f>
        <v>Z</v>
      </c>
      <c r="BL43" s="61" t="str">
        <f ca="1">IFERROR(INDEX(OFFSET(Dictionary!$AC$3,MATCH(COLUMNS($AS$2:BL42),Dictionary!$AC$4:$AC$93,0),1,1,2),1,MATCH(INDEX(Dictionary!$B$3:$C$3,1,MATCH(Form_Responses[[#This Row],[20]],OFFSET(Dictionary!$A$3,MATCH(COLUMNS($AS$2:BL42),Dictionary!$A$4:$A$93,0),1,1,2),0)),Dictionary!$AD$3:$AE$3,0)),"")</f>
        <v>W</v>
      </c>
      <c r="BM43" s="61" t="str">
        <f ca="1">IFERROR(INDEX(OFFSET(Dictionary!$AC$3,MATCH(COLUMNS($AS$2:BM42),Dictionary!$AC$4:$AC$93,0),1,1,2),1,MATCH(INDEX(Dictionary!$B$3:$C$3,1,MATCH(Form_Responses[[#This Row],[21]],OFFSET(Dictionary!$A$3,MATCH(COLUMNS($AS$2:BM42),Dictionary!$A$4:$A$93,0),1,1,2),0)),Dictionary!$AD$3:$AE$3,0)),"")</f>
        <v>D</v>
      </c>
      <c r="BN43" s="61" t="str">
        <f ca="1">IFERROR(INDEX(OFFSET(Dictionary!$AC$3,MATCH(COLUMNS($AS$2:BN42),Dictionary!$AC$4:$AC$93,0),1,1,2),1,MATCH(INDEX(Dictionary!$B$3:$C$3,1,MATCH(Form_Responses[[#This Row],[22]],OFFSET(Dictionary!$A$3,MATCH(COLUMNS($AS$2:BN42),Dictionary!$A$4:$A$93,0),1,1,2),0)),Dictionary!$AD$3:$AE$3,0)),"")</f>
        <v>L</v>
      </c>
      <c r="BO43" s="61" t="str">
        <f ca="1">IFERROR(INDEX(OFFSET(Dictionary!$AC$3,MATCH(COLUMNS($AS$2:BO42),Dictionary!$AC$4:$AC$93,0),1,1,2),1,MATCH(INDEX(Dictionary!$B$3:$C$3,1,MATCH(Form_Responses[[#This Row],[23]],OFFSET(Dictionary!$A$3,MATCH(COLUMNS($AS$2:BO42),Dictionary!$A$4:$A$93,0),1,1,2),0)),Dictionary!$AD$3:$AE$3,0)),"")</f>
        <v>I</v>
      </c>
      <c r="BP43" s="61" t="str">
        <f ca="1">IFERROR(INDEX(OFFSET(Dictionary!$AC$3,MATCH(COLUMNS($AS$2:BP42),Dictionary!$AC$4:$AC$93,0),1,1,2),1,MATCH(INDEX(Dictionary!$B$3:$C$3,1,MATCH(Form_Responses[[#This Row],[24]],OFFSET(Dictionary!$A$3,MATCH(COLUMNS($AS$2:BP42),Dictionary!$A$4:$A$93,0),1,1,2),0)),Dictionary!$AD$3:$AE$3,0)),"")</f>
        <v>X</v>
      </c>
      <c r="BQ43" s="61" t="str">
        <f ca="1">IFERROR(INDEX(OFFSET(Dictionary!$AC$3,MATCH(COLUMNS($AS$2:BQ42),Dictionary!$AC$4:$AC$93,0),1,1,2),1,MATCH(INDEX(Dictionary!$B$3:$C$3,1,MATCH(Form_Responses[[#This Row],[25]],OFFSET(Dictionary!$A$3,MATCH(COLUMNS($AS$2:BQ42),Dictionary!$A$4:$A$93,0),1,1,2),0)),Dictionary!$AD$3:$AE$3,0)),"")</f>
        <v>A</v>
      </c>
      <c r="BR43" s="61" t="str">
        <f ca="1">IFERROR(INDEX(OFFSET(Dictionary!$AC$3,MATCH(COLUMNS($AS$2:BR42),Dictionary!$AC$4:$AC$93,0),1,1,2),1,MATCH(INDEX(Dictionary!$B$3:$C$3,1,MATCH(Form_Responses[[#This Row],[26]],OFFSET(Dictionary!$A$3,MATCH(COLUMNS($AS$2:BR42),Dictionary!$A$4:$A$93,0),1,1,2),0)),Dictionary!$AD$3:$AE$3,0)),"")</f>
        <v>O</v>
      </c>
      <c r="BS43" s="61" t="str">
        <f ca="1">IFERROR(INDEX(OFFSET(Dictionary!$AC$3,MATCH(COLUMNS($AS$2:BS42),Dictionary!$AC$4:$AC$93,0),1,1,2),1,MATCH(INDEX(Dictionary!$B$3:$C$3,1,MATCH(Form_Responses[[#This Row],[27]],OFFSET(Dictionary!$A$3,MATCH(COLUMNS($AS$2:BS42),Dictionary!$A$4:$A$93,0),1,1,2),0)),Dictionary!$AD$3:$AE$3,0)),"")</f>
        <v>Z</v>
      </c>
      <c r="BT43" s="61" t="str">
        <f ca="1">IFERROR(INDEX(OFFSET(Dictionary!$AC$3,MATCH(COLUMNS($AS$2:BT42),Dictionary!$AC$4:$AC$93,0),1,1,2),1,MATCH(INDEX(Dictionary!$B$3:$C$3,1,MATCH(Form_Responses[[#This Row],[28]],OFFSET(Dictionary!$A$3,MATCH(COLUMNS($AS$2:BT42),Dictionary!$A$4:$A$93,0),1,1,2),0)),Dictionary!$AD$3:$AE$3,0)),"")</f>
        <v>K</v>
      </c>
      <c r="BU43" s="61" t="str">
        <f ca="1">IFERROR(INDEX(OFFSET(Dictionary!$AC$3,MATCH(COLUMNS($AS$2:BU42),Dictionary!$AC$4:$AC$93,0),1,1,2),1,MATCH(INDEX(Dictionary!$B$3:$C$3,1,MATCH(Form_Responses[[#This Row],[29]],OFFSET(Dictionary!$A$3,MATCH(COLUMNS($AS$2:BU42),Dictionary!$A$4:$A$93,0),1,1,2),0)),Dictionary!$AD$3:$AE$3,0)),"")</f>
        <v>O</v>
      </c>
      <c r="BV43" s="61" t="str">
        <f ca="1">IFERROR(INDEX(OFFSET(Dictionary!$AC$3,MATCH(COLUMNS($AS$2:BV42),Dictionary!$AC$4:$AC$93,0),1,1,2),1,MATCH(INDEX(Dictionary!$B$3:$C$3,1,MATCH(Form_Responses[[#This Row],[30]],OFFSET(Dictionary!$A$3,MATCH(COLUMNS($AS$2:BV42),Dictionary!$A$4:$A$93,0),1,1,2),0)),Dictionary!$AD$3:$AE$3,0)),"")</f>
        <v>W</v>
      </c>
      <c r="BW43" s="61" t="str">
        <f ca="1">IFERROR(INDEX(OFFSET(Dictionary!$AC$3,MATCH(COLUMNS($AS$2:BW42),Dictionary!$AC$4:$AC$93,0),1,1,2),1,MATCH(INDEX(Dictionary!$B$3:$C$3,1,MATCH(Form_Responses[[#This Row],[31]],OFFSET(Dictionary!$A$3,MATCH(COLUMNS($AS$2:BW42),Dictionary!$A$4:$A$93,0),1,1,2),0)),Dictionary!$AD$3:$AE$3,0)),"")</f>
        <v>R</v>
      </c>
      <c r="BX43" s="61" t="str">
        <f ca="1">IFERROR(INDEX(OFFSET(Dictionary!$AC$3,MATCH(COLUMNS($AS$2:BX42),Dictionary!$AC$4:$AC$93,0),1,1,2),1,MATCH(INDEX(Dictionary!$B$3:$C$3,1,MATCH(Form_Responses[[#This Row],[32]],OFFSET(Dictionary!$A$3,MATCH(COLUMNS($AS$2:BX42),Dictionary!$A$4:$A$93,0),1,1,2),0)),Dictionary!$AD$3:$AE$3,0)),"")</f>
        <v>L</v>
      </c>
      <c r="BY43" s="61" t="str">
        <f ca="1">IFERROR(INDEX(OFFSET(Dictionary!$AC$3,MATCH(COLUMNS($AS$2:BY42),Dictionary!$AC$4:$AC$93,0),1,1,2),1,MATCH(INDEX(Dictionary!$B$3:$C$3,1,MATCH(Form_Responses[[#This Row],[33]],OFFSET(Dictionary!$A$3,MATCH(COLUMNS($AS$2:BY42),Dictionary!$A$4:$A$93,0),1,1,2),0)),Dictionary!$AD$3:$AE$3,0)),"")</f>
        <v>C</v>
      </c>
      <c r="BZ43" s="61" t="str">
        <f ca="1">IFERROR(INDEX(OFFSET(Dictionary!$AC$3,MATCH(COLUMNS($AS$2:BZ42),Dictionary!$AC$4:$AC$93,0),1,1,2),1,MATCH(INDEX(Dictionary!$B$3:$C$3,1,MATCH(Form_Responses[[#This Row],[34]],OFFSET(Dictionary!$A$3,MATCH(COLUMNS($AS$2:BZ42),Dictionary!$A$4:$A$93,0),1,1,2),0)),Dictionary!$AD$3:$AE$3,0)),"")</f>
        <v>T</v>
      </c>
      <c r="CA43" s="61" t="str">
        <f ca="1">IFERROR(INDEX(OFFSET(Dictionary!$AC$3,MATCH(COLUMNS($AS$2:CA42),Dictionary!$AC$4:$AC$93,0),1,1,2),1,MATCH(INDEX(Dictionary!$B$3:$C$3,1,MATCH(Form_Responses[[#This Row],[35]],OFFSET(Dictionary!$A$3,MATCH(COLUMNS($AS$2:CA42),Dictionary!$A$4:$A$93,0),1,1,2),0)),Dictionary!$AD$3:$AE$3,0)),"")</f>
        <v>B</v>
      </c>
      <c r="CB43" s="61" t="str">
        <f ca="1">IFERROR(INDEX(OFFSET(Dictionary!$AC$3,MATCH(COLUMNS($AS$2:CB42),Dictionary!$AC$4:$AC$93,0),1,1,2),1,MATCH(INDEX(Dictionary!$B$3:$C$3,1,MATCH(Form_Responses[[#This Row],[36]],OFFSET(Dictionary!$A$3,MATCH(COLUMNS($AS$2:CB42),Dictionary!$A$4:$A$93,0),1,1,2),0)),Dictionary!$AD$3:$AE$3,0)),"")</f>
        <v>O</v>
      </c>
      <c r="CC43" s="61" t="str">
        <f ca="1">IFERROR(INDEX(OFFSET(Dictionary!$AC$3,MATCH(COLUMNS($AS$2:CC42),Dictionary!$AC$4:$AC$93,0),1,1,2),1,MATCH(INDEX(Dictionary!$B$3:$C$3,1,MATCH(Form_Responses[[#This Row],[37]],OFFSET(Dictionary!$A$3,MATCH(COLUMNS($AS$2:CC42),Dictionary!$A$4:$A$93,0),1,1,2),0)),Dictionary!$AD$3:$AE$3,0)),"")</f>
        <v>P</v>
      </c>
      <c r="CD43" s="61" t="str">
        <f ca="1">IFERROR(INDEX(OFFSET(Dictionary!$AC$3,MATCH(COLUMNS($AS$2:CD42),Dictionary!$AC$4:$AC$93,0),1,1,2),1,MATCH(INDEX(Dictionary!$B$3:$C$3,1,MATCH(Form_Responses[[#This Row],[38]],OFFSET(Dictionary!$A$3,MATCH(COLUMNS($AS$2:CD42),Dictionary!$A$4:$A$93,0),1,1,2),0)),Dictionary!$AD$3:$AE$3,0)),"")</f>
        <v>K</v>
      </c>
      <c r="CE43" s="61" t="str">
        <f ca="1">IFERROR(INDEX(OFFSET(Dictionary!$AC$3,MATCH(COLUMNS($AS$2:CE42),Dictionary!$AC$4:$AC$93,0),1,1,2),1,MATCH(INDEX(Dictionary!$B$3:$C$3,1,MATCH(Form_Responses[[#This Row],[39]],OFFSET(Dictionary!$A$3,MATCH(COLUMNS($AS$2:CE42),Dictionary!$A$4:$A$93,0),1,1,2),0)),Dictionary!$AD$3:$AE$3,0)),"")</f>
        <v>B</v>
      </c>
      <c r="CF43" s="61" t="str">
        <f ca="1">IFERROR(INDEX(OFFSET(Dictionary!$AC$3,MATCH(COLUMNS($AS$2:CF42),Dictionary!$AC$4:$AC$93,0),1,1,2),1,MATCH(INDEX(Dictionary!$B$3:$C$3,1,MATCH(Form_Responses[[#This Row],[40]],OFFSET(Dictionary!$A$3,MATCH(COLUMNS($AS$2:CF42),Dictionary!$A$4:$A$93,0),1,1,2),0)),Dictionary!$AD$3:$AE$3,0)),"")</f>
        <v>W</v>
      </c>
      <c r="CG43" s="61" t="str">
        <f ca="1">IFERROR(INDEX(OFFSET(Dictionary!$AC$3,MATCH(COLUMNS($AS$2:CG42),Dictionary!$AC$4:$AC$93,0),1,1,2),1,MATCH(INDEX(Dictionary!$B$3:$C$3,1,MATCH(Form_Responses[[#This Row],[41]],OFFSET(Dictionary!$A$3,MATCH(COLUMNS($AS$2:CG42),Dictionary!$A$4:$A$93,0),1,1,2),0)),Dictionary!$AD$3:$AE$3,0)),"")</f>
        <v>G</v>
      </c>
      <c r="CH43" s="61" t="str">
        <f ca="1">IFERROR(INDEX(OFFSET(Dictionary!$AC$3,MATCH(COLUMNS($AS$2:CH42),Dictionary!$AC$4:$AC$93,0),1,1,2),1,MATCH(INDEX(Dictionary!$B$3:$C$3,1,MATCH(Form_Responses[[#This Row],[42]],OFFSET(Dictionary!$A$3,MATCH(COLUMNS($AS$2:CH42),Dictionary!$A$4:$A$93,0),1,1,2),0)),Dictionary!$AD$3:$AE$3,0)),"")</f>
        <v>R</v>
      </c>
      <c r="CI43" s="61" t="str">
        <f ca="1">IFERROR(INDEX(OFFSET(Dictionary!$AC$3,MATCH(COLUMNS($AS$2:CI42),Dictionary!$AC$4:$AC$93,0),1,1,2),1,MATCH(INDEX(Dictionary!$B$3:$C$3,1,MATCH(Form_Responses[[#This Row],[43]],OFFSET(Dictionary!$A$3,MATCH(COLUMNS($AS$2:CI42),Dictionary!$A$4:$A$93,0),1,1,2),0)),Dictionary!$AD$3:$AE$3,0)),"")</f>
        <v>I</v>
      </c>
      <c r="CJ43" s="61" t="str">
        <f ca="1">IFERROR(INDEX(OFFSET(Dictionary!$AC$3,MATCH(COLUMNS($AS$2:CJ42),Dictionary!$AC$4:$AC$93,0),1,1,2),1,MATCH(INDEX(Dictionary!$B$3:$C$3,1,MATCH(Form_Responses[[#This Row],[44]],OFFSET(Dictionary!$A$3,MATCH(COLUMNS($AS$2:CJ42),Dictionary!$A$4:$A$93,0),1,1,2),0)),Dictionary!$AD$3:$AE$3,0)),"")</f>
        <v>C</v>
      </c>
      <c r="CK43" s="61" t="str">
        <f ca="1">IFERROR(INDEX(OFFSET(Dictionary!$AC$3,MATCH(COLUMNS($AS$2:CK42),Dictionary!$AC$4:$AC$93,0),1,1,2),1,MATCH(INDEX(Dictionary!$B$3:$C$3,1,MATCH(Form_Responses[[#This Row],[45]],OFFSET(Dictionary!$A$3,MATCH(COLUMNS($AS$2:CK42),Dictionary!$A$4:$A$93,0),1,1,2),0)),Dictionary!$AD$3:$AE$3,0)),"")</f>
        <v>V</v>
      </c>
      <c r="CL43" s="61" t="str">
        <f ca="1">IFERROR(INDEX(OFFSET(Dictionary!$AC$3,MATCH(COLUMNS($AS$2:CL42),Dictionary!$AC$4:$AC$93,0),1,1,2),1,MATCH(INDEX(Dictionary!$B$3:$C$3,1,MATCH(Form_Responses[[#This Row],[46]],OFFSET(Dictionary!$A$3,MATCH(COLUMNS($AS$2:CL42),Dictionary!$A$4:$A$93,0),1,1,2),0)),Dictionary!$AD$3:$AE$3,0)),"")</f>
        <v>N</v>
      </c>
      <c r="CM43" s="61" t="str">
        <f ca="1">IFERROR(INDEX(OFFSET(Dictionary!$AC$3,MATCH(COLUMNS($AS$2:CM42),Dictionary!$AC$4:$AC$93,0),1,1,2),1,MATCH(INDEX(Dictionary!$B$3:$C$3,1,MATCH(Form_Responses[[#This Row],[47]],OFFSET(Dictionary!$A$3,MATCH(COLUMNS($AS$2:CM42),Dictionary!$A$4:$A$93,0),1,1,2),0)),Dictionary!$AD$3:$AE$3,0)),"")</f>
        <v>Z</v>
      </c>
      <c r="CN43" s="61" t="str">
        <f ca="1">IFERROR(INDEX(OFFSET(Dictionary!$AC$3,MATCH(COLUMNS($AS$2:CN42),Dictionary!$AC$4:$AC$93,0),1,1,2),1,MATCH(INDEX(Dictionary!$B$3:$C$3,1,MATCH(Form_Responses[[#This Row],[48]],OFFSET(Dictionary!$A$3,MATCH(COLUMNS($AS$2:CN42),Dictionary!$A$4:$A$93,0),1,1,2),0)),Dictionary!$AD$3:$AE$3,0)),"")</f>
        <v>K</v>
      </c>
      <c r="CO43" s="61" t="str">
        <f ca="1">IFERROR(INDEX(OFFSET(Dictionary!$AC$3,MATCH(COLUMNS($AS$2:CO42),Dictionary!$AC$4:$AC$93,0),1,1,2),1,MATCH(INDEX(Dictionary!$B$3:$C$3,1,MATCH(Form_Responses[[#This Row],[49]],OFFSET(Dictionary!$A$3,MATCH(COLUMNS($AS$2:CO42),Dictionary!$A$4:$A$93,0),1,1,2),0)),Dictionary!$AD$3:$AE$3,0)),"")</f>
        <v>F</v>
      </c>
      <c r="CP43" s="61" t="str">
        <f ca="1">IFERROR(INDEX(OFFSET(Dictionary!$AC$3,MATCH(COLUMNS($AS$2:CP42),Dictionary!$AC$4:$AC$93,0),1,1,2),1,MATCH(INDEX(Dictionary!$B$3:$C$3,1,MATCH(Form_Responses[[#This Row],[50]],OFFSET(Dictionary!$A$3,MATCH(COLUMNS($AS$2:CP42),Dictionary!$A$4:$A$93,0),1,1,2),0)),Dictionary!$AD$3:$AE$3,0)),"")</f>
        <v>W</v>
      </c>
      <c r="CQ43" s="61" t="str">
        <f ca="1">IFERROR(INDEX(OFFSET(Dictionary!$AC$3,MATCH(COLUMNS($AS$2:CQ42),Dictionary!$AC$4:$AC$93,0),1,1,2),1,MATCH(INDEX(Dictionary!$B$3:$C$3,1,MATCH(Form_Responses[[#This Row],[51]],OFFSET(Dictionary!$A$3,MATCH(COLUMNS($AS$2:CQ42),Dictionary!$A$4:$A$93,0),1,1,2),0)),Dictionary!$AD$3:$AE$3,0)),"")</f>
        <v>G</v>
      </c>
      <c r="CR43" s="61" t="str">
        <f ca="1">IFERROR(INDEX(OFFSET(Dictionary!$AC$3,MATCH(COLUMNS($AS$2:CR42),Dictionary!$AC$4:$AC$93,0),1,1,2),1,MATCH(INDEX(Dictionary!$B$3:$C$3,1,MATCH(Form_Responses[[#This Row],[52]],OFFSET(Dictionary!$A$3,MATCH(COLUMNS($AS$2:CR42),Dictionary!$A$4:$A$93,0),1,1,2),0)),Dictionary!$AD$3:$AE$3,0)),"")</f>
        <v>L</v>
      </c>
      <c r="CS43" s="61" t="str">
        <f ca="1">IFERROR(INDEX(OFFSET(Dictionary!$AC$3,MATCH(COLUMNS($AS$2:CS42),Dictionary!$AC$4:$AC$93,0),1,1,2),1,MATCH(INDEX(Dictionary!$B$3:$C$3,1,MATCH(Form_Responses[[#This Row],[53]],OFFSET(Dictionary!$A$3,MATCH(COLUMNS($AS$2:CS42),Dictionary!$A$4:$A$93,0),1,1,2),0)),Dictionary!$AD$3:$AE$3,0)),"")</f>
        <v>I</v>
      </c>
      <c r="CT43" s="61" t="str">
        <f ca="1">IFERROR(INDEX(OFFSET(Dictionary!$AC$3,MATCH(COLUMNS($AS$2:CT42),Dictionary!$AC$4:$AC$93,0),1,1,2),1,MATCH(INDEX(Dictionary!$B$3:$C$3,1,MATCH(Form_Responses[[#This Row],[54]],OFFSET(Dictionary!$A$3,MATCH(COLUMNS($AS$2:CT42),Dictionary!$A$4:$A$93,0),1,1,2),0)),Dictionary!$AD$3:$AE$3,0)),"")</f>
        <v>D</v>
      </c>
      <c r="CU43" s="61" t="str">
        <f ca="1">IFERROR(INDEX(OFFSET(Dictionary!$AC$3,MATCH(COLUMNS($AS$2:CU42),Dictionary!$AC$4:$AC$93,0),1,1,2),1,MATCH(INDEX(Dictionary!$B$3:$C$3,1,MATCH(Form_Responses[[#This Row],[55]],OFFSET(Dictionary!$A$3,MATCH(COLUMNS($AS$2:CU42),Dictionary!$A$4:$A$93,0),1,1,2),0)),Dictionary!$AD$3:$AE$3,0)),"")</f>
        <v>C</v>
      </c>
      <c r="CV43" s="61" t="str">
        <f ca="1">IFERROR(INDEX(OFFSET(Dictionary!$AC$3,MATCH(COLUMNS($AS$2:CV42),Dictionary!$AC$4:$AC$93,0),1,1,2),1,MATCH(INDEX(Dictionary!$B$3:$C$3,1,MATCH(Form_Responses[[#This Row],[56]],OFFSET(Dictionary!$A$3,MATCH(COLUMNS($AS$2:CV42),Dictionary!$A$4:$A$93,0),1,1,2),0)),Dictionary!$AD$3:$AE$3,0)),"")</f>
        <v>S</v>
      </c>
      <c r="CW43" s="61" t="str">
        <f ca="1">IFERROR(INDEX(OFFSET(Dictionary!$AC$3,MATCH(COLUMNS($AS$2:CW42),Dictionary!$AC$4:$AC$93,0),1,1,2),1,MATCH(INDEX(Dictionary!$B$3:$C$3,1,MATCH(Form_Responses[[#This Row],[57]],OFFSET(Dictionary!$A$3,MATCH(COLUMNS($AS$2:CW42),Dictionary!$A$4:$A$93,0),1,1,2),0)),Dictionary!$AD$3:$AE$3,0)),"")</f>
        <v>Z</v>
      </c>
      <c r="CX43" s="61" t="str">
        <f ca="1">IFERROR(INDEX(OFFSET(Dictionary!$AC$3,MATCH(COLUMNS($AS$2:CX42),Dictionary!$AC$4:$AC$93,0),1,1,2),1,MATCH(INDEX(Dictionary!$B$3:$C$3,1,MATCH(Form_Responses[[#This Row],[58]],OFFSET(Dictionary!$A$3,MATCH(COLUMNS($AS$2:CX42),Dictionary!$A$4:$A$93,0),1,1,2),0)),Dictionary!$AD$3:$AE$3,0)),"")</f>
        <v>K</v>
      </c>
      <c r="CY43" s="61" t="str">
        <f ca="1">IFERROR(INDEX(OFFSET(Dictionary!$AC$3,MATCH(COLUMNS($AS$2:CY42),Dictionary!$AC$4:$AC$93,0),1,1,2),1,MATCH(INDEX(Dictionary!$B$3:$C$3,1,MATCH(Form_Responses[[#This Row],[59]],OFFSET(Dictionary!$A$3,MATCH(COLUMNS($AS$2:CY42),Dictionary!$A$4:$A$93,0),1,1,2),0)),Dictionary!$AD$3:$AE$3,0)),"")</f>
        <v>F</v>
      </c>
      <c r="CZ43" s="61" t="str">
        <f ca="1">IFERROR(INDEX(OFFSET(Dictionary!$AC$3,MATCH(COLUMNS($AS$2:CZ42),Dictionary!$AC$4:$AC$93,0),1,1,2),1,MATCH(INDEX(Dictionary!$B$3:$C$3,1,MATCH(Form_Responses[[#This Row],[60]],OFFSET(Dictionary!$A$3,MATCH(COLUMNS($AS$2:CZ42),Dictionary!$A$4:$A$93,0),1,1,2),0)),Dictionary!$AD$3:$AE$3,0)),"")</f>
        <v>X</v>
      </c>
      <c r="DA43" s="61" t="str">
        <f ca="1">IFERROR(INDEX(OFFSET(Dictionary!$AC$3,MATCH(COLUMNS($AS$2:DA42),Dictionary!$AC$4:$AC$93,0),1,1,2),1,MATCH(INDEX(Dictionary!$B$3:$C$3,1,MATCH(Form_Responses[[#This Row],[61]],OFFSET(Dictionary!$A$3,MATCH(COLUMNS($AS$2:DA42),Dictionary!$A$4:$A$93,0),1,1,2),0)),Dictionary!$AD$3:$AE$3,0)),"")</f>
        <v>T</v>
      </c>
      <c r="DB43" s="61" t="str">
        <f ca="1">IFERROR(INDEX(OFFSET(Dictionary!$AC$3,MATCH(COLUMNS($AS$2:DB42),Dictionary!$AC$4:$AC$93,0),1,1,2),1,MATCH(INDEX(Dictionary!$B$3:$C$3,1,MATCH(Form_Responses[[#This Row],[62]],OFFSET(Dictionary!$A$3,MATCH(COLUMNS($AS$2:DB42),Dictionary!$A$4:$A$93,0),1,1,2),0)),Dictionary!$AD$3:$AE$3,0)),"")</f>
        <v>L</v>
      </c>
      <c r="DC43" s="61" t="str">
        <f ca="1">IFERROR(INDEX(OFFSET(Dictionary!$AC$3,MATCH(COLUMNS($AS$2:DC42),Dictionary!$AC$4:$AC$93,0),1,1,2),1,MATCH(INDEX(Dictionary!$B$3:$C$3,1,MATCH(Form_Responses[[#This Row],[63]],OFFSET(Dictionary!$A$3,MATCH(COLUMNS($AS$2:DC42),Dictionary!$A$4:$A$93,0),1,1,2),0)),Dictionary!$AD$3:$AE$3,0)),"")</f>
        <v>S</v>
      </c>
      <c r="DD43" s="61" t="str">
        <f ca="1">IFERROR(INDEX(OFFSET(Dictionary!$AC$3,MATCH(COLUMNS($AS$2:DD42),Dictionary!$AC$4:$AC$93,0),1,1,2),1,MATCH(INDEX(Dictionary!$B$3:$C$3,1,MATCH(Form_Responses[[#This Row],[64]],OFFSET(Dictionary!$A$3,MATCH(COLUMNS($AS$2:DD42),Dictionary!$A$4:$A$93,0),1,1,2),0)),Dictionary!$AD$3:$AE$3,0)),"")</f>
        <v>T</v>
      </c>
      <c r="DE43" s="61" t="str">
        <f ca="1">IFERROR(INDEX(OFFSET(Dictionary!$AC$3,MATCH(COLUMNS($AS$2:DE42),Dictionary!$AC$4:$AC$93,0),1,1,2),1,MATCH(INDEX(Dictionary!$B$3:$C$3,1,MATCH(Form_Responses[[#This Row],[65]],OFFSET(Dictionary!$A$3,MATCH(COLUMNS($AS$2:DE42),Dictionary!$A$4:$A$93,0),1,1,2),0)),Dictionary!$AD$3:$AE$3,0)),"")</f>
        <v>D</v>
      </c>
      <c r="DF43" s="61" t="str">
        <f ca="1">IFERROR(INDEX(OFFSET(Dictionary!$AC$3,MATCH(COLUMNS($AS$2:DF42),Dictionary!$AC$4:$AC$93,0),1,1,2),1,MATCH(INDEX(Dictionary!$B$3:$C$3,1,MATCH(Form_Responses[[#This Row],[66]],OFFSET(Dictionary!$A$3,MATCH(COLUMNS($AS$2:DF42),Dictionary!$A$4:$A$93,0),1,1,2),0)),Dictionary!$AD$3:$AE$3,0)),"")</f>
        <v>C</v>
      </c>
      <c r="DG43" s="61" t="str">
        <f ca="1">IFERROR(INDEX(OFFSET(Dictionary!$AC$3,MATCH(COLUMNS($AS$2:DG42),Dictionary!$AC$4:$AC$93,0),1,1,2),1,MATCH(INDEX(Dictionary!$B$3:$C$3,1,MATCH(Form_Responses[[#This Row],[67]],OFFSET(Dictionary!$A$3,MATCH(COLUMNS($AS$2:DG42),Dictionary!$A$4:$A$93,0),1,1,2),0)),Dictionary!$AD$3:$AE$3,0)),"")</f>
        <v>R</v>
      </c>
      <c r="DH43" s="61" t="str">
        <f ca="1">IFERROR(INDEX(OFFSET(Dictionary!$AC$3,MATCH(COLUMNS($AS$2:DH42),Dictionary!$AC$4:$AC$93,0),1,1,2),1,MATCH(INDEX(Dictionary!$B$3:$C$3,1,MATCH(Form_Responses[[#This Row],[68]],OFFSET(Dictionary!$A$3,MATCH(COLUMNS($AS$2:DH42),Dictionary!$A$4:$A$93,0),1,1,2),0)),Dictionary!$AD$3:$AE$3,0)),"")</f>
        <v>N</v>
      </c>
      <c r="DI43" s="61" t="str">
        <f ca="1">IFERROR(INDEX(OFFSET(Dictionary!$AC$3,MATCH(COLUMNS($AS$2:DI42),Dictionary!$AC$4:$AC$93,0),1,1,2),1,MATCH(INDEX(Dictionary!$B$3:$C$3,1,MATCH(Form_Responses[[#This Row],[69]],OFFSET(Dictionary!$A$3,MATCH(COLUMNS($AS$2:DI42),Dictionary!$A$4:$A$93,0),1,1,2),0)),Dictionary!$AD$3:$AE$3,0)),"")</f>
        <v>A</v>
      </c>
      <c r="DJ43" s="61" t="str">
        <f ca="1">IFERROR(INDEX(OFFSET(Dictionary!$AC$3,MATCH(COLUMNS($AS$2:DJ42),Dictionary!$AC$4:$AC$93,0),1,1,2),1,MATCH(INDEX(Dictionary!$B$3:$C$3,1,MATCH(Form_Responses[[#This Row],[70]],OFFSET(Dictionary!$A$3,MATCH(COLUMNS($AS$2:DJ42),Dictionary!$A$4:$A$93,0),1,1,2),0)),Dictionary!$AD$3:$AE$3,0)),"")</f>
        <v>P</v>
      </c>
      <c r="DK43" s="61" t="str">
        <f ca="1">IFERROR(INDEX(OFFSET(Dictionary!$AC$3,MATCH(COLUMNS($AS$2:DK42),Dictionary!$AC$4:$AC$93,0),1,1,2),1,MATCH(INDEX(Dictionary!$B$3:$C$3,1,MATCH(Form_Responses[[#This Row],[71]],OFFSET(Dictionary!$A$3,MATCH(COLUMNS($AS$2:DK42),Dictionary!$A$4:$A$93,0),1,1,2),0)),Dictionary!$AD$3:$AE$3,0)),"")</f>
        <v>G</v>
      </c>
      <c r="DL43" s="61" t="str">
        <f ca="1">IFERROR(INDEX(OFFSET(Dictionary!$AC$3,MATCH(COLUMNS($AS$2:DL42),Dictionary!$AC$4:$AC$93,0),1,1,2),1,MATCH(INDEX(Dictionary!$B$3:$C$3,1,MATCH(Form_Responses[[#This Row],[72]],OFFSET(Dictionary!$A$3,MATCH(COLUMNS($AS$2:DL42),Dictionary!$A$4:$A$93,0),1,1,2),0)),Dictionary!$AD$3:$AE$3,0)),"")</f>
        <v>L</v>
      </c>
      <c r="DM43" s="61" t="str">
        <f ca="1">IFERROR(INDEX(OFFSET(Dictionary!$AC$3,MATCH(COLUMNS($AS$2:DM42),Dictionary!$AC$4:$AC$93,0),1,1,2),1,MATCH(INDEX(Dictionary!$B$3:$C$3,1,MATCH(Form_Responses[[#This Row],[73]],OFFSET(Dictionary!$A$3,MATCH(COLUMNS($AS$2:DM42),Dictionary!$A$4:$A$93,0),1,1,2),0)),Dictionary!$AD$3:$AE$3,0)),"")</f>
        <v>V</v>
      </c>
      <c r="DN43" s="61" t="str">
        <f ca="1">IFERROR(INDEX(OFFSET(Dictionary!$AC$3,MATCH(COLUMNS($AS$2:DN42),Dictionary!$AC$4:$AC$93,0),1,1,2),1,MATCH(INDEX(Dictionary!$B$3:$C$3,1,MATCH(Form_Responses[[#This Row],[74]],OFFSET(Dictionary!$A$3,MATCH(COLUMNS($AS$2:DN42),Dictionary!$A$4:$A$93,0),1,1,2),0)),Dictionary!$AD$3:$AE$3,0)),"")</f>
        <v>T</v>
      </c>
      <c r="DO43" s="61" t="str">
        <f ca="1">IFERROR(INDEX(OFFSET(Dictionary!$AC$3,MATCH(COLUMNS($AS$2:DO42),Dictionary!$AC$4:$AC$93,0),1,1,2),1,MATCH(INDEX(Dictionary!$B$3:$C$3,1,MATCH(Form_Responses[[#This Row],[75]],OFFSET(Dictionary!$A$3,MATCH(COLUMNS($AS$2:DO42),Dictionary!$A$4:$A$93,0),1,1,2),0)),Dictionary!$AD$3:$AE$3,0)),"")</f>
        <v>V</v>
      </c>
      <c r="DP43" s="61" t="str">
        <f ca="1">IFERROR(INDEX(OFFSET(Dictionary!$AC$3,MATCH(COLUMNS($AS$2:DP42),Dictionary!$AC$4:$AC$93,0),1,1,2),1,MATCH(INDEX(Dictionary!$B$3:$C$3,1,MATCH(Form_Responses[[#This Row],[76]],OFFSET(Dictionary!$A$3,MATCH(COLUMNS($AS$2:DP42),Dictionary!$A$4:$A$93,0),1,1,2),0)),Dictionary!$AD$3:$AE$3,0)),"")</f>
        <v>D</v>
      </c>
      <c r="DQ43" s="61" t="str">
        <f ca="1">IFERROR(INDEX(OFFSET(Dictionary!$AC$3,MATCH(COLUMNS($AS$2:DQ42),Dictionary!$AC$4:$AC$93,0),1,1,2),1,MATCH(INDEX(Dictionary!$B$3:$C$3,1,MATCH(Form_Responses[[#This Row],[77]],OFFSET(Dictionary!$A$3,MATCH(COLUMNS($AS$2:DQ42),Dictionary!$A$4:$A$93,0),1,1,2),0)),Dictionary!$AD$3:$AE$3,0)),"")</f>
        <v>R</v>
      </c>
      <c r="DR43" s="61" t="str">
        <f ca="1">IFERROR(INDEX(OFFSET(Dictionary!$AC$3,MATCH(COLUMNS($AS$2:DR42),Dictionary!$AC$4:$AC$93,0),1,1,2),1,MATCH(INDEX(Dictionary!$B$3:$C$3,1,MATCH(Form_Responses[[#This Row],[78]],OFFSET(Dictionary!$A$3,MATCH(COLUMNS($AS$2:DR42),Dictionary!$A$4:$A$93,0),1,1,2),0)),Dictionary!$AD$3:$AE$3,0)),"")</f>
        <v>D</v>
      </c>
      <c r="DS43" s="61" t="str">
        <f ca="1">IFERROR(INDEX(OFFSET(Dictionary!$AC$3,MATCH(COLUMNS($AS$2:DS42),Dictionary!$AC$4:$AC$93,0),1,1,2),1,MATCH(INDEX(Dictionary!$B$3:$C$3,1,MATCH(Form_Responses[[#This Row],[79]],OFFSET(Dictionary!$A$3,MATCH(COLUMNS($AS$2:DS42),Dictionary!$A$4:$A$93,0),1,1,2),0)),Dictionary!$AD$3:$AE$3,0)),"")</f>
        <v>N</v>
      </c>
      <c r="DT43" s="61" t="str">
        <f ca="1">IFERROR(INDEX(OFFSET(Dictionary!$AC$3,MATCH(COLUMNS($AS$2:DT42),Dictionary!$AC$4:$AC$93,0),1,1,2),1,MATCH(INDEX(Dictionary!$B$3:$C$3,1,MATCH(Form_Responses[[#This Row],[80]],OFFSET(Dictionary!$A$3,MATCH(COLUMNS($AS$2:DT42),Dictionary!$A$4:$A$93,0),1,1,2),0)),Dictionary!$AD$3:$AE$3,0)),"")</f>
        <v>A</v>
      </c>
      <c r="DU43" s="61" t="str">
        <f ca="1">IFERROR(INDEX(OFFSET(Dictionary!$AC$3,MATCH(COLUMNS($AS$2:DU42),Dictionary!$AC$4:$AC$93,0),1,1,2),1,MATCH(INDEX(Dictionary!$B$3:$C$3,1,MATCH(Form_Responses[[#This Row],[81]],OFFSET(Dictionary!$A$3,MATCH(COLUMNS($AS$2:DU42),Dictionary!$A$4:$A$93,0),1,1,2),0)),Dictionary!$AD$3:$AE$3,0)),"")</f>
        <v>L</v>
      </c>
      <c r="DV43" s="61" t="str">
        <f ca="1">IFERROR(INDEX(OFFSET(Dictionary!$AC$3,MATCH(COLUMNS($AS$2:DV42),Dictionary!$AC$4:$AC$93,0),1,1,2),1,MATCH(INDEX(Dictionary!$B$3:$C$3,1,MATCH(Form_Responses[[#This Row],[82]],OFFSET(Dictionary!$A$3,MATCH(COLUMNS($AS$2:DV42),Dictionary!$A$4:$A$93,0),1,1,2),0)),Dictionary!$AD$3:$AE$3,0)),"")</f>
        <v>L</v>
      </c>
      <c r="DW43" s="61" t="str">
        <f ca="1">IFERROR(INDEX(OFFSET(Dictionary!$AC$3,MATCH(COLUMNS($AS$2:DW42),Dictionary!$AC$4:$AC$93,0),1,1,2),1,MATCH(INDEX(Dictionary!$B$3:$C$3,1,MATCH(Form_Responses[[#This Row],[83]],OFFSET(Dictionary!$A$3,MATCH(COLUMNS($AS$2:DW42),Dictionary!$A$4:$A$93,0),1,1,2),0)),Dictionary!$AD$3:$AE$3,0)),"")</f>
        <v>T</v>
      </c>
      <c r="DX43" s="61" t="str">
        <f ca="1">IFERROR(INDEX(OFFSET(Dictionary!$AC$3,MATCH(COLUMNS($AS$2:DX42),Dictionary!$AC$4:$AC$93,0),1,1,2),1,MATCH(INDEX(Dictionary!$B$3:$C$3,1,MATCH(Form_Responses[[#This Row],[84]],OFFSET(Dictionary!$A$3,MATCH(COLUMNS($AS$2:DX42),Dictionary!$A$4:$A$93,0),1,1,2),0)),Dictionary!$AD$3:$AE$3,0)),"")</f>
        <v>V</v>
      </c>
      <c r="DY43" s="61" t="str">
        <f ca="1">IFERROR(INDEX(OFFSET(Dictionary!$AC$3,MATCH(COLUMNS($AS$2:DY42),Dictionary!$AC$4:$AC$93,0),1,1,2),1,MATCH(INDEX(Dictionary!$B$3:$C$3,1,MATCH(Form_Responses[[#This Row],[85]],OFFSET(Dictionary!$A$3,MATCH(COLUMNS($AS$2:DY42),Dictionary!$A$4:$A$93,0),1,1,2),0)),Dictionary!$AD$3:$AE$3,0)),"")</f>
        <v>S</v>
      </c>
      <c r="DZ43" s="61" t="str">
        <f ca="1">IFERROR(INDEX(OFFSET(Dictionary!$AC$3,MATCH(COLUMNS($AS$2:DZ42),Dictionary!$AC$4:$AC$93,0),1,1,2),1,MATCH(INDEX(Dictionary!$B$3:$C$3,1,MATCH(Form_Responses[[#This Row],[86]],OFFSET(Dictionary!$A$3,MATCH(COLUMNS($AS$2:DZ42),Dictionary!$A$4:$A$93,0),1,1,2),0)),Dictionary!$AD$3:$AE$3,0)),"")</f>
        <v>S</v>
      </c>
      <c r="EA43" s="61" t="str">
        <f ca="1">IFERROR(INDEX(OFFSET(Dictionary!$AC$3,MATCH(COLUMNS($AS$2:EA42),Dictionary!$AC$4:$AC$93,0),1,1,2),1,MATCH(INDEX(Dictionary!$B$3:$C$3,1,MATCH(Form_Responses[[#This Row],[87]],OFFSET(Dictionary!$A$3,MATCH(COLUMNS($AS$2:EA42),Dictionary!$A$4:$A$93,0),1,1,2),0)),Dictionary!$AD$3:$AE$3,0)),"")</f>
        <v>D</v>
      </c>
      <c r="EB43" s="61" t="str">
        <f ca="1">IFERROR(INDEX(OFFSET(Dictionary!$AC$3,MATCH(COLUMNS($AS$2:EB42),Dictionary!$AC$4:$AC$93,0),1,1,2),1,MATCH(INDEX(Dictionary!$B$3:$C$3,1,MATCH(Form_Responses[[#This Row],[88]],OFFSET(Dictionary!$A$3,MATCH(COLUMNS($AS$2:EB42),Dictionary!$A$4:$A$93,0),1,1,2),0)),Dictionary!$AD$3:$AE$3,0)),"")</f>
        <v>D</v>
      </c>
      <c r="EC43" s="61" t="str">
        <f ca="1">IFERROR(INDEX(OFFSET(Dictionary!$AC$3,MATCH(COLUMNS($AS$2:EC42),Dictionary!$AC$4:$AC$93,0),1,1,2),1,MATCH(INDEX(Dictionary!$B$3:$C$3,1,MATCH(Form_Responses[[#This Row],[89]],OFFSET(Dictionary!$A$3,MATCH(COLUMNS($AS$2:EC42),Dictionary!$A$4:$A$93,0),1,1,2),0)),Dictionary!$AD$3:$AE$3,0)),"")</f>
        <v>C</v>
      </c>
      <c r="ED43" s="61" t="str">
        <f ca="1">IFERROR(INDEX(OFFSET(Dictionary!$AC$3,MATCH(COLUMNS($AS$2:ED42),Dictionary!$AC$4:$AC$93,0),1,1,2),1,MATCH(INDEX(Dictionary!$B$3:$C$3,1,MATCH(Form_Responses[[#This Row],[90]],OFFSET(Dictionary!$A$3,MATCH(COLUMNS($AS$2:ED42),Dictionary!$A$4:$A$93,0),1,1,2),0)),Dictionary!$AD$3:$AE$3,0)),"")</f>
        <v>N</v>
      </c>
    </row>
    <row r="44" spans="1:134" ht="195" x14ac:dyDescent="0.25">
      <c r="A44" s="164">
        <v>42</v>
      </c>
      <c r="B44" s="61" t="s">
        <v>961</v>
      </c>
      <c r="C44" s="61" t="s">
        <v>918</v>
      </c>
      <c r="D44" s="59" t="s">
        <v>794</v>
      </c>
      <c r="E44" s="59" cm="1">
        <f t="array" aca="1" ref="E44" ca="1">COUNTIF(OFFSET($AS$2,MATCH(Data_Base_Response[[#This Row],[Nama]:[Nama]],Data_Base_Response[[Nama]:[Nama]],0),0,1,90),Data_Base_Response[[#Headers],[A]])</f>
        <v>5</v>
      </c>
      <c r="F44" s="59" cm="1">
        <f t="array" aca="1" ref="F44" ca="1">COUNTIF(OFFSET($AS$2,MATCH(Data_Base_Response[[#This Row],[Nama]:[Nama]],Data_Base_Response[[Nama]:[Nama]],0),0,1,90),Data_Base_Response[[#Headers],[N]])</f>
        <v>6</v>
      </c>
      <c r="G44" s="59" cm="1">
        <f t="array" aca="1" ref="G44" ca="1">COUNTIF(OFFSET($AS$2,MATCH(Data_Base_Response[[#This Row],[Nama]:[Nama]],Data_Base_Response[[Nama]:[Nama]],0),0,1,90),Data_Base_Response[[#Headers],[G]])</f>
        <v>5</v>
      </c>
      <c r="H44" s="59" cm="1">
        <f t="array" aca="1" ref="H44" ca="1">COUNTIF(OFFSET($AS$2,MATCH(Data_Base_Response[[#This Row],[Nama]:[Nama]],Data_Base_Response[[Nama]:[Nama]],0),0,1,90),Data_Base_Response[[#Headers],[C]])</f>
        <v>5</v>
      </c>
      <c r="I44" s="59" cm="1">
        <f t="array" aca="1" ref="I44" ca="1">COUNTIF(OFFSET($AS$2,MATCH(Data_Base_Response[[#This Row],[Nama]:[Nama]],Data_Base_Response[[Nama]:[Nama]],0),0,1,90),Data_Base_Response[[#Headers],[D]])</f>
        <v>3</v>
      </c>
      <c r="J44" s="59" cm="1">
        <f t="array" aca="1" ref="J44" ca="1">COUNTIF(OFFSET($AS$2,MATCH(Data_Base_Response[[#This Row],[Nama]:[Nama]],Data_Base_Response[[Nama]:[Nama]],0),0,1,90),Data_Base_Response[[#Headers],[R]])</f>
        <v>1</v>
      </c>
      <c r="K44" s="59" cm="1">
        <f t="array" aca="1" ref="K44" ca="1">COUNTIF(OFFSET($AS$2,MATCH(Data_Base_Response[[#This Row],[Nama]:[Nama]],Data_Base_Response[[Nama]:[Nama]],0),0,1,90),Data_Base_Response[[#Headers],[T]])</f>
        <v>3</v>
      </c>
      <c r="L44" s="59" cm="1">
        <f t="array" aca="1" ref="L44" ca="1">COUNTIF(OFFSET($AS$2,MATCH(Data_Base_Response[[#This Row],[Nama]:[Nama]],Data_Base_Response[[Nama]:[Nama]],0),0,1,90),Data_Base_Response[[#Headers],[V]])</f>
        <v>6</v>
      </c>
      <c r="M44" s="59" cm="1">
        <f t="array" aca="1" ref="M44" ca="1">COUNTIF(OFFSET($AS$2,MATCH(Data_Base_Response[[#This Row],[Nama]:[Nama]],Data_Base_Response[[Nama]:[Nama]],0),0,1,90),Data_Base_Response[[#Headers],[W]])</f>
        <v>8</v>
      </c>
      <c r="N44" s="59" cm="1">
        <f t="array" aca="1" ref="N44" ca="1">COUNTIF(OFFSET($AS$2,MATCH(Data_Base_Response[[#This Row],[Nama]:[Nama]],Data_Base_Response[[Nama]:[Nama]],0),0,1,90),Data_Base_Response[[#Headers],[F]])</f>
        <v>3</v>
      </c>
      <c r="O44" s="59" cm="1">
        <f t="array" aca="1" ref="O44" ca="1">COUNTIF(OFFSET($AS$2,MATCH(Data_Base_Response[[#This Row],[Nama]:[Nama]],Data_Base_Response[[Nama]:[Nama]],0),0,1,90),Data_Base_Response[[#Headers],[L]])</f>
        <v>7</v>
      </c>
      <c r="P44" s="59" cm="1">
        <f t="array" aca="1" ref="P44" ca="1">COUNTIF(OFFSET($AS$2,MATCH(Data_Base_Response[[#This Row],[Nama]:[Nama]],Data_Base_Response[[Nama]:[Nama]],0),0,1,90),Data_Base_Response[[#Headers],[P]])</f>
        <v>1</v>
      </c>
      <c r="Q44" s="59" cm="1">
        <f t="array" aca="1" ref="Q44" ca="1">COUNTIF(OFFSET($AS$2,MATCH(Data_Base_Response[[#This Row],[Nama]:[Nama]],Data_Base_Response[[Nama]:[Nama]],0),0,1,90),Data_Base_Response[[#Headers],[I]])</f>
        <v>6</v>
      </c>
      <c r="R44" s="59" cm="1">
        <f t="array" aca="1" ref="R44" ca="1">COUNTIF(OFFSET($AS$2,MATCH(Data_Base_Response[[#This Row],[Nama]:[Nama]],Data_Base_Response[[Nama]:[Nama]],0),0,1,90),Data_Base_Response[[#Headers],[S]])</f>
        <v>6</v>
      </c>
      <c r="S44" s="59" cm="1">
        <f t="array" aca="1" ref="S44" ca="1">COUNTIF(OFFSET($AS$2,MATCH(Data_Base_Response[[#This Row],[Nama]:[Nama]],Data_Base_Response[[Nama]:[Nama]],0),0,1,90),Data_Base_Response[[#Headers],[B]])</f>
        <v>5</v>
      </c>
      <c r="T44" s="59" cm="1">
        <f t="array" aca="1" ref="T44" ca="1">COUNTIF(OFFSET($AS$2,MATCH(Data_Base_Response[[#This Row],[Nama]:[Nama]],Data_Base_Response[[Nama]:[Nama]],0),0,1,90),Data_Base_Response[[#Headers],[O]])</f>
        <v>4</v>
      </c>
      <c r="U44" s="59" cm="1">
        <f t="array" aca="1" ref="U44" ca="1">COUNTIF(OFFSET($AS$2,MATCH(Data_Base_Response[[#This Row],[Nama]:[Nama]],Data_Base_Response[[Nama]:[Nama]],0),0,1,90),Data_Base_Response[[#Headers],[X]])</f>
        <v>3</v>
      </c>
      <c r="V44" s="59" cm="1">
        <f t="array" aca="1" ref="V44" ca="1">COUNTIF(OFFSET($AS$2,MATCH(Data_Base_Response[[#This Row],[Nama]:[Nama]],Data_Base_Response[[Nama]:[Nama]],0),0,1,90),Data_Base_Response[[#Headers],[E]])</f>
        <v>3</v>
      </c>
      <c r="W44" s="59" cm="1">
        <f t="array" aca="1" ref="W44" ca="1">COUNTIF(OFFSET($AS$2,MATCH(Data_Base_Response[[#This Row],[Nama]:[Nama]],Data_Base_Response[[Nama]:[Nama]],0),0,1,90),Data_Base_Response[[#Headers],[K]])</f>
        <v>3</v>
      </c>
      <c r="X44" s="59" cm="1">
        <f t="array" aca="1" ref="X44" ca="1">COUNTIF(OFFSET($AS$2,MATCH(Data_Base_Response[[#This Row],[Nama]:[Nama]],Data_Base_Response[[Nama]:[Nama]],0),0,1,90),Data_Base_Response[[#Headers],[Z]])</f>
        <v>7</v>
      </c>
      <c r="Y4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4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4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4"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44" s="60" t="str">
        <f ca="1">INDEX(OFFSET(Dictionary!$AJ$3,MATCH(I$2,Dictionary!$AG$4:$AG$84,0),0,COUNTIF(Dictionary!$AG$4:$AG$84,I$2),1),MATCH(Data_Base_Response[[#This Row],[D]],OFFSET(Dictionary!$AH$3,MATCH(I$2,Dictionary!$AG$4:$AG$84,0),0,COUNTIF(Dictionary!$AG$4:$AG$84,I$2),1),1))</f>
        <v xml:space="preserve">Cukup peduli akan akurasi dan kelengkapan data   </v>
      </c>
      <c r="AD4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4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4"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4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4" s="60" t="str">
        <f ca="1">INDEX(OFFSET(Dictionary!$AJ$3,MATCH(O$2,Dictionary!$AG$4:$AG$84,0),0,COUNTIF(Dictionary!$AG$4:$AG$84,O$2),1),MATCH(Data_Base_Response[[#This Row],[L]],OFFSET(Dictionary!$AH$3,MATCH(O$2,Dictionary!$AG$4:$AG$84,0),0,COUNTIF(Dictionary!$AG$4:$AG$84,O$2),1),1))</f>
        <v xml:space="preserve">Percaya diri dan ingin berperan sebagai pemimpin      </v>
      </c>
      <c r="AJ44"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44"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44"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4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4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4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44" s="61" t="str">
        <f ca="1">IFERROR(INDEX(OFFSET(Dictionary!$AC$3,MATCH(COLUMNS($AS$2:AS43),Dictionary!$AC$4:$AC$93,0),1,1,2),1,MATCH(INDEX(Dictionary!$B$3:$C$3,1,MATCH(Form_Responses[[#This Row],[1]],OFFSET(Dictionary!$A$3,MATCH(COLUMNS($AS$2:AS43),Dictionary!$A$4:$A$93,0),1,1,2),0)),Dictionary!$AD$3:$AE$3,0)),"")</f>
        <v>G</v>
      </c>
      <c r="AT44" s="61" t="str">
        <f ca="1">IFERROR(INDEX(OFFSET(Dictionary!$AC$3,MATCH(COLUMNS($AS$2:AT$2),Dictionary!$AC$4:$AC$93,0),1,1,2),1,MATCH(INDEX(Dictionary!$B$3:$C$3,1,MATCH(Form_Responses[[#This Row],[2]],OFFSET(Dictionary!$A$3,MATCH(COLUMNS($AS$2:AT43),Dictionary!$A$4:$A$93,0),1,1,2),0)),Dictionary!$AD$3:$AE$3,0)),"")</f>
        <v>N</v>
      </c>
      <c r="AU44" s="61" t="str">
        <f ca="1">IFERROR(INDEX(OFFSET(Dictionary!$AC$3,MATCH(COLUMNS($AS$2:AU43),Dictionary!$AC$4:$AC$93,0),1,1,2),1,MATCH(INDEX(Dictionary!$B$3:$C$3,1,MATCH(Form_Responses[[#This Row],[3]],OFFSET(Dictionary!$A$3,MATCH(COLUMNS($AS$2:AU43),Dictionary!$A$4:$A$93,0),1,1,2),0)),Dictionary!$AD$3:$AE$3,0)),"")</f>
        <v>A</v>
      </c>
      <c r="AV44" s="61" t="str">
        <f ca="1">IFERROR(INDEX(OFFSET(Dictionary!$AC$3,MATCH(COLUMNS($AS$2:AV43),Dictionary!$AC$4:$AC$93,0),1,1,2),1,MATCH(INDEX(Dictionary!$B$3:$C$3,1,MATCH(Form_Responses[[#This Row],[4]],OFFSET(Dictionary!$A$3,MATCH(COLUMNS($AS$2:AV43),Dictionary!$A$4:$A$93,0),1,1,2),0)),Dictionary!$AD$3:$AE$3,0)),"")</f>
        <v>X</v>
      </c>
      <c r="AW44" s="61" t="str">
        <f ca="1">IFERROR(INDEX(OFFSET(Dictionary!$AC$3,MATCH(COLUMNS($AS$2:AW43),Dictionary!$AC$4:$AC$93,0),1,1,2),1,MATCH(INDEX(Dictionary!$B$3:$C$3,1,MATCH(Form_Responses[[#This Row],[5]],OFFSET(Dictionary!$A$3,MATCH(COLUMNS($AS$2:AW43),Dictionary!$A$4:$A$93,0),1,1,2),0)),Dictionary!$AD$3:$AE$3,0)),"")</f>
        <v>B</v>
      </c>
      <c r="AX44" s="61" t="str">
        <f ca="1">IFERROR(INDEX(OFFSET(Dictionary!$AC$3,MATCH(COLUMNS($AS$2:AX43),Dictionary!$AC$4:$AC$93,0),1,1,2),1,MATCH(INDEX(Dictionary!$B$3:$C$3,1,MATCH(Form_Responses[[#This Row],[6]],OFFSET(Dictionary!$A$3,MATCH(COLUMNS($AS$2:AX43),Dictionary!$A$4:$A$93,0),1,1,2),0)),Dictionary!$AD$3:$AE$3,0)),"")</f>
        <v>O</v>
      </c>
      <c r="AY44" s="61" t="str">
        <f ca="1">IFERROR(INDEX(OFFSET(Dictionary!$AC$3,MATCH(COLUMNS($AS$2:AY43),Dictionary!$AC$4:$AC$93,0),1,1,2),1,MATCH(INDEX(Dictionary!$B$3:$C$3,1,MATCH(Form_Responses[[#This Row],[7]],OFFSET(Dictionary!$A$3,MATCH(COLUMNS($AS$2:AY43),Dictionary!$A$4:$A$93,0),1,1,2),0)),Dictionary!$AD$3:$AE$3,0)),"")</f>
        <v>Z</v>
      </c>
      <c r="AZ44" s="61" t="str">
        <f ca="1">IFERROR(INDEX(OFFSET(Dictionary!$AC$3,MATCH(COLUMNS($AS$2:AZ$2),Dictionary!$AC$4:$AC$93,0),1,1,2),1,MATCH(INDEX(Dictionary!$B$3:$C$3,1,MATCH(Form_Responses[[#This Row],[8]],OFFSET(Dictionary!$A$3,MATCH(COLUMNS($AS$2:AZ43),Dictionary!$A$4:$A$93,0),1,1,2),0)),Dictionary!$AD$3:$AE$3,0)),"")</f>
        <v>Z</v>
      </c>
      <c r="BA44" s="61" t="str">
        <f ca="1">IFERROR(INDEX(OFFSET(Dictionary!$AC$3,MATCH(COLUMNS($AS$2:BA43),Dictionary!$AC$4:$AC$93,0),1,1,2),1,MATCH(INDEX(Dictionary!$B$3:$C$3,1,MATCH(Form_Responses[[#This Row],[9]],OFFSET(Dictionary!$A$3,MATCH(COLUMNS($AS$2:BA43),Dictionary!$A$4:$A$93,0),1,1,2),0)),Dictionary!$AD$3:$AE$3,0)),"")</f>
        <v>F</v>
      </c>
      <c r="BB44" s="61" t="str">
        <f ca="1">IFERROR(INDEX(OFFSET(Dictionary!$AC$3,MATCH(COLUMNS($AS$2:BB43),Dictionary!$AC$4:$AC$93,0),1,1,2),1,MATCH(INDEX(Dictionary!$B$3:$C$3,1,MATCH(Form_Responses[[#This Row],[10]],OFFSET(Dictionary!$A$3,MATCH(COLUMNS($AS$2:BB43),Dictionary!$A$4:$A$93,0),1,1,2),0)),Dictionary!$AD$3:$AE$3,0)),"")</f>
        <v>W</v>
      </c>
      <c r="BC44" s="61" t="str">
        <f ca="1">IFERROR(INDEX(OFFSET(Dictionary!$AC$3,MATCH(COLUMNS($AS$2:BC43),Dictionary!$AC$4:$AC$93,0),1,1,2),1,MATCH(INDEX(Dictionary!$B$3:$C$3,1,MATCH(Form_Responses[[#This Row],[11]],OFFSET(Dictionary!$A$3,MATCH(COLUMNS($AS$2:BC43),Dictionary!$A$4:$A$93,0),1,1,2),0)),Dictionary!$AD$3:$AE$3,0)),"")</f>
        <v>C</v>
      </c>
      <c r="BD44" s="61" t="str">
        <f ca="1">IFERROR(INDEX(OFFSET(Dictionary!$AC$3,MATCH(COLUMNS($AS$2:BD43),Dictionary!$AC$4:$AC$93,0),1,1,2),1,MATCH(INDEX(Dictionary!$B$3:$C$3,1,MATCH(Form_Responses[[#This Row],[12]],OFFSET(Dictionary!$A$3,MATCH(COLUMNS($AS$2:BD43),Dictionary!$A$4:$A$93,0),1,1,2),0)),Dictionary!$AD$3:$AE$3,0)),"")</f>
        <v>E</v>
      </c>
      <c r="BE44" s="61" t="str">
        <f ca="1">IFERROR(INDEX(OFFSET(Dictionary!$AC$3,MATCH(COLUMNS($AS$2:BE43),Dictionary!$AC$4:$AC$93,0),1,1,2),1,MATCH(INDEX(Dictionary!$B$3:$C$3,1,MATCH(Form_Responses[[#This Row],[13]],OFFSET(Dictionary!$A$3,MATCH(COLUMNS($AS$2:BE43),Dictionary!$A$4:$A$93,0),1,1,2),0)),Dictionary!$AD$3:$AE$3,0)),"")</f>
        <v>N</v>
      </c>
      <c r="BF44" s="61" t="str">
        <f ca="1">IFERROR(INDEX(OFFSET(Dictionary!$AC$3,MATCH(COLUMNS($AS$2:BF43),Dictionary!$AC$4:$AC$93,0),1,1,2),1,MATCH(INDEX(Dictionary!$B$3:$C$3,1,MATCH(Form_Responses[[#This Row],[14]],OFFSET(Dictionary!$A$3,MATCH(COLUMNS($AS$2:BF43),Dictionary!$A$4:$A$93,0),1,1,2),0)),Dictionary!$AD$3:$AE$3,0)),"")</f>
        <v>A</v>
      </c>
      <c r="BG44" s="61" t="str">
        <f ca="1">IFERROR(INDEX(OFFSET(Dictionary!$AC$3,MATCH(COLUMNS($AS$2:BG43),Dictionary!$AC$4:$AC$93,0),1,1,2),1,MATCH(INDEX(Dictionary!$B$3:$C$3,1,MATCH(Form_Responses[[#This Row],[15]],OFFSET(Dictionary!$A$3,MATCH(COLUMNS($AS$2:BG43),Dictionary!$A$4:$A$93,0),1,1,2),0)),Dictionary!$AD$3:$AE$3,0)),"")</f>
        <v>B</v>
      </c>
      <c r="BH44" s="61" t="str">
        <f ca="1">IFERROR(INDEX(OFFSET(Dictionary!$AC$3,MATCH(COLUMNS($AS$2:BH43),Dictionary!$AC$4:$AC$93,0),1,1,2),1,MATCH(INDEX(Dictionary!$B$3:$C$3,1,MATCH(Form_Responses[[#This Row],[16]],OFFSET(Dictionary!$A$3,MATCH(COLUMNS($AS$2:BH43),Dictionary!$A$4:$A$93,0),1,1,2),0)),Dictionary!$AD$3:$AE$3,0)),"")</f>
        <v>X</v>
      </c>
      <c r="BI44" s="61" t="str">
        <f ca="1">IFERROR(INDEX(OFFSET(Dictionary!$AC$3,MATCH(COLUMNS($AS$2:BI43),Dictionary!$AC$4:$AC$93,0),1,1,2),1,MATCH(INDEX(Dictionary!$B$3:$C$3,1,MATCH(Form_Responses[[#This Row],[17]],OFFSET(Dictionary!$A$3,MATCH(COLUMNS($AS$2:BI43),Dictionary!$A$4:$A$93,0),1,1,2),0)),Dictionary!$AD$3:$AE$3,0)),"")</f>
        <v>Z</v>
      </c>
      <c r="BJ44" s="61" t="str">
        <f ca="1">IFERROR(INDEX(OFFSET(Dictionary!$AC$3,MATCH(COLUMNS($AS$2:BJ43),Dictionary!$AC$4:$AC$93,0),1,1,2),1,MATCH(INDEX(Dictionary!$B$3:$C$3,1,MATCH(Form_Responses[[#This Row],[18]],OFFSET(Dictionary!$A$3,MATCH(COLUMNS($AS$2:BJ43),Dictionary!$A$4:$A$93,0),1,1,2),0)),Dictionary!$AD$3:$AE$3,0)),"")</f>
        <v>O</v>
      </c>
      <c r="BK44" s="61" t="str">
        <f ca="1">IFERROR(INDEX(OFFSET(Dictionary!$AC$3,MATCH(COLUMNS($AS$2:BK43),Dictionary!$AC$4:$AC$93,0),1,1,2),1,MATCH(INDEX(Dictionary!$B$3:$C$3,1,MATCH(Form_Responses[[#This Row],[19]],OFFSET(Dictionary!$A$3,MATCH(COLUMNS($AS$2:BK43),Dictionary!$A$4:$A$93,0),1,1,2),0)),Dictionary!$AD$3:$AE$3,0)),"")</f>
        <v>Z</v>
      </c>
      <c r="BL44" s="61" t="str">
        <f ca="1">IFERROR(INDEX(OFFSET(Dictionary!$AC$3,MATCH(COLUMNS($AS$2:BL43),Dictionary!$AC$4:$AC$93,0),1,1,2),1,MATCH(INDEX(Dictionary!$B$3:$C$3,1,MATCH(Form_Responses[[#This Row],[20]],OFFSET(Dictionary!$A$3,MATCH(COLUMNS($AS$2:BL43),Dictionary!$A$4:$A$93,0),1,1,2),0)),Dictionary!$AD$3:$AE$3,0)),"")</f>
        <v>W</v>
      </c>
      <c r="BM44" s="61" t="str">
        <f ca="1">IFERROR(INDEX(OFFSET(Dictionary!$AC$3,MATCH(COLUMNS($AS$2:BM43),Dictionary!$AC$4:$AC$93,0),1,1,2),1,MATCH(INDEX(Dictionary!$B$3:$C$3,1,MATCH(Form_Responses[[#This Row],[21]],OFFSET(Dictionary!$A$3,MATCH(COLUMNS($AS$2:BM43),Dictionary!$A$4:$A$93,0),1,1,2),0)),Dictionary!$AD$3:$AE$3,0)),"")</f>
        <v>D</v>
      </c>
      <c r="BN44" s="61" t="str">
        <f ca="1">IFERROR(INDEX(OFFSET(Dictionary!$AC$3,MATCH(COLUMNS($AS$2:BN43),Dictionary!$AC$4:$AC$93,0),1,1,2),1,MATCH(INDEX(Dictionary!$B$3:$C$3,1,MATCH(Form_Responses[[#This Row],[22]],OFFSET(Dictionary!$A$3,MATCH(COLUMNS($AS$2:BN43),Dictionary!$A$4:$A$93,0),1,1,2),0)),Dictionary!$AD$3:$AE$3,0)),"")</f>
        <v>L</v>
      </c>
      <c r="BO44" s="61" t="str">
        <f ca="1">IFERROR(INDEX(OFFSET(Dictionary!$AC$3,MATCH(COLUMNS($AS$2:BO43),Dictionary!$AC$4:$AC$93,0),1,1,2),1,MATCH(INDEX(Dictionary!$B$3:$C$3,1,MATCH(Form_Responses[[#This Row],[23]],OFFSET(Dictionary!$A$3,MATCH(COLUMNS($AS$2:BO43),Dictionary!$A$4:$A$93,0),1,1,2),0)),Dictionary!$AD$3:$AE$3,0)),"")</f>
        <v>I</v>
      </c>
      <c r="BP44" s="61" t="str">
        <f ca="1">IFERROR(INDEX(OFFSET(Dictionary!$AC$3,MATCH(COLUMNS($AS$2:BP43),Dictionary!$AC$4:$AC$93,0),1,1,2),1,MATCH(INDEX(Dictionary!$B$3:$C$3,1,MATCH(Form_Responses[[#This Row],[24]],OFFSET(Dictionary!$A$3,MATCH(COLUMNS($AS$2:BP43),Dictionary!$A$4:$A$93,0),1,1,2),0)),Dictionary!$AD$3:$AE$3,0)),"")</f>
        <v>X</v>
      </c>
      <c r="BQ44" s="61" t="str">
        <f ca="1">IFERROR(INDEX(OFFSET(Dictionary!$AC$3,MATCH(COLUMNS($AS$2:BQ43),Dictionary!$AC$4:$AC$93,0),1,1,2),1,MATCH(INDEX(Dictionary!$B$3:$C$3,1,MATCH(Form_Responses[[#This Row],[25]],OFFSET(Dictionary!$A$3,MATCH(COLUMNS($AS$2:BQ43),Dictionary!$A$4:$A$93,0),1,1,2),0)),Dictionary!$AD$3:$AE$3,0)),"")</f>
        <v>A</v>
      </c>
      <c r="BR44" s="61" t="str">
        <f ca="1">IFERROR(INDEX(OFFSET(Dictionary!$AC$3,MATCH(COLUMNS($AS$2:BR43),Dictionary!$AC$4:$AC$93,0),1,1,2),1,MATCH(INDEX(Dictionary!$B$3:$C$3,1,MATCH(Form_Responses[[#This Row],[26]],OFFSET(Dictionary!$A$3,MATCH(COLUMNS($AS$2:BR43),Dictionary!$A$4:$A$93,0),1,1,2),0)),Dictionary!$AD$3:$AE$3,0)),"")</f>
        <v>O</v>
      </c>
      <c r="BS44" s="61" t="str">
        <f ca="1">IFERROR(INDEX(OFFSET(Dictionary!$AC$3,MATCH(COLUMNS($AS$2:BS43),Dictionary!$AC$4:$AC$93,0),1,1,2),1,MATCH(INDEX(Dictionary!$B$3:$C$3,1,MATCH(Form_Responses[[#This Row],[27]],OFFSET(Dictionary!$A$3,MATCH(COLUMNS($AS$2:BS43),Dictionary!$A$4:$A$93,0),1,1,2),0)),Dictionary!$AD$3:$AE$3,0)),"")</f>
        <v>Z</v>
      </c>
      <c r="BT44" s="61" t="str">
        <f ca="1">IFERROR(INDEX(OFFSET(Dictionary!$AC$3,MATCH(COLUMNS($AS$2:BT43),Dictionary!$AC$4:$AC$93,0),1,1,2),1,MATCH(INDEX(Dictionary!$B$3:$C$3,1,MATCH(Form_Responses[[#This Row],[28]],OFFSET(Dictionary!$A$3,MATCH(COLUMNS($AS$2:BT43),Dictionary!$A$4:$A$93,0),1,1,2),0)),Dictionary!$AD$3:$AE$3,0)),"")</f>
        <v>B</v>
      </c>
      <c r="BU44" s="61" t="str">
        <f ca="1">IFERROR(INDEX(OFFSET(Dictionary!$AC$3,MATCH(COLUMNS($AS$2:BU43),Dictionary!$AC$4:$AC$93,0),1,1,2),1,MATCH(INDEX(Dictionary!$B$3:$C$3,1,MATCH(Form_Responses[[#This Row],[29]],OFFSET(Dictionary!$A$3,MATCH(COLUMNS($AS$2:BU43),Dictionary!$A$4:$A$93,0),1,1,2),0)),Dictionary!$AD$3:$AE$3,0)),"")</f>
        <v>O</v>
      </c>
      <c r="BV44" s="61" t="str">
        <f ca="1">IFERROR(INDEX(OFFSET(Dictionary!$AC$3,MATCH(COLUMNS($AS$2:BV43),Dictionary!$AC$4:$AC$93,0),1,1,2),1,MATCH(INDEX(Dictionary!$B$3:$C$3,1,MATCH(Form_Responses[[#This Row],[30]],OFFSET(Dictionary!$A$3,MATCH(COLUMNS($AS$2:BV43),Dictionary!$A$4:$A$93,0),1,1,2),0)),Dictionary!$AD$3:$AE$3,0)),"")</f>
        <v>W</v>
      </c>
      <c r="BW44" s="61" t="str">
        <f ca="1">IFERROR(INDEX(OFFSET(Dictionary!$AC$3,MATCH(COLUMNS($AS$2:BW43),Dictionary!$AC$4:$AC$93,0),1,1,2),1,MATCH(INDEX(Dictionary!$B$3:$C$3,1,MATCH(Form_Responses[[#This Row],[31]],OFFSET(Dictionary!$A$3,MATCH(COLUMNS($AS$2:BW43),Dictionary!$A$4:$A$93,0),1,1,2),0)),Dictionary!$AD$3:$AE$3,0)),"")</f>
        <v>G</v>
      </c>
      <c r="BX44" s="61" t="str">
        <f ca="1">IFERROR(INDEX(OFFSET(Dictionary!$AC$3,MATCH(COLUMNS($AS$2:BX43),Dictionary!$AC$4:$AC$93,0),1,1,2),1,MATCH(INDEX(Dictionary!$B$3:$C$3,1,MATCH(Form_Responses[[#This Row],[32]],OFFSET(Dictionary!$A$3,MATCH(COLUMNS($AS$2:BX43),Dictionary!$A$4:$A$93,0),1,1,2),0)),Dictionary!$AD$3:$AE$3,0)),"")</f>
        <v>L</v>
      </c>
      <c r="BY44" s="61" t="str">
        <f ca="1">IFERROR(INDEX(OFFSET(Dictionary!$AC$3,MATCH(COLUMNS($AS$2:BY43),Dictionary!$AC$4:$AC$93,0),1,1,2),1,MATCH(INDEX(Dictionary!$B$3:$C$3,1,MATCH(Form_Responses[[#This Row],[33]],OFFSET(Dictionary!$A$3,MATCH(COLUMNS($AS$2:BY43),Dictionary!$A$4:$A$93,0),1,1,2),0)),Dictionary!$AD$3:$AE$3,0)),"")</f>
        <v>I</v>
      </c>
      <c r="BZ44" s="61" t="str">
        <f ca="1">IFERROR(INDEX(OFFSET(Dictionary!$AC$3,MATCH(COLUMNS($AS$2:BZ43),Dictionary!$AC$4:$AC$93,0),1,1,2),1,MATCH(INDEX(Dictionary!$B$3:$C$3,1,MATCH(Form_Responses[[#This Row],[34]],OFFSET(Dictionary!$A$3,MATCH(COLUMNS($AS$2:BZ43),Dictionary!$A$4:$A$93,0),1,1,2),0)),Dictionary!$AD$3:$AE$3,0)),"")</f>
        <v>T</v>
      </c>
      <c r="CA44" s="61" t="str">
        <f ca="1">IFERROR(INDEX(OFFSET(Dictionary!$AC$3,MATCH(COLUMNS($AS$2:CA43),Dictionary!$AC$4:$AC$93,0),1,1,2),1,MATCH(INDEX(Dictionary!$B$3:$C$3,1,MATCH(Form_Responses[[#This Row],[35]],OFFSET(Dictionary!$A$3,MATCH(COLUMNS($AS$2:CA43),Dictionary!$A$4:$A$93,0),1,1,2),0)),Dictionary!$AD$3:$AE$3,0)),"")</f>
        <v>B</v>
      </c>
      <c r="CB44" s="61" t="str">
        <f ca="1">IFERROR(INDEX(OFFSET(Dictionary!$AC$3,MATCH(COLUMNS($AS$2:CB43),Dictionary!$AC$4:$AC$93,0),1,1,2),1,MATCH(INDEX(Dictionary!$B$3:$C$3,1,MATCH(Form_Responses[[#This Row],[36]],OFFSET(Dictionary!$A$3,MATCH(COLUMNS($AS$2:CB43),Dictionary!$A$4:$A$93,0),1,1,2),0)),Dictionary!$AD$3:$AE$3,0)),"")</f>
        <v>A</v>
      </c>
      <c r="CC44" s="61" t="str">
        <f ca="1">IFERROR(INDEX(OFFSET(Dictionary!$AC$3,MATCH(COLUMNS($AS$2:CC43),Dictionary!$AC$4:$AC$93,0),1,1,2),1,MATCH(INDEX(Dictionary!$B$3:$C$3,1,MATCH(Form_Responses[[#This Row],[37]],OFFSET(Dictionary!$A$3,MATCH(COLUMNS($AS$2:CC43),Dictionary!$A$4:$A$93,0),1,1,2),0)),Dictionary!$AD$3:$AE$3,0)),"")</f>
        <v>Z</v>
      </c>
      <c r="CD44" s="61" t="str">
        <f ca="1">IFERROR(INDEX(OFFSET(Dictionary!$AC$3,MATCH(COLUMNS($AS$2:CD43),Dictionary!$AC$4:$AC$93,0),1,1,2),1,MATCH(INDEX(Dictionary!$B$3:$C$3,1,MATCH(Form_Responses[[#This Row],[38]],OFFSET(Dictionary!$A$3,MATCH(COLUMNS($AS$2:CD43),Dictionary!$A$4:$A$93,0),1,1,2),0)),Dictionary!$AD$3:$AE$3,0)),"")</f>
        <v>K</v>
      </c>
      <c r="CE44" s="61" t="str">
        <f ca="1">IFERROR(INDEX(OFFSET(Dictionary!$AC$3,MATCH(COLUMNS($AS$2:CE43),Dictionary!$AC$4:$AC$93,0),1,1,2),1,MATCH(INDEX(Dictionary!$B$3:$C$3,1,MATCH(Form_Responses[[#This Row],[39]],OFFSET(Dictionary!$A$3,MATCH(COLUMNS($AS$2:CE43),Dictionary!$A$4:$A$93,0),1,1,2),0)),Dictionary!$AD$3:$AE$3,0)),"")</f>
        <v>B</v>
      </c>
      <c r="CF44" s="61" t="str">
        <f ca="1">IFERROR(INDEX(OFFSET(Dictionary!$AC$3,MATCH(COLUMNS($AS$2:CF43),Dictionary!$AC$4:$AC$93,0),1,1,2),1,MATCH(INDEX(Dictionary!$B$3:$C$3,1,MATCH(Form_Responses[[#This Row],[40]],OFFSET(Dictionary!$A$3,MATCH(COLUMNS($AS$2:CF43),Dictionary!$A$4:$A$93,0),1,1,2),0)),Dictionary!$AD$3:$AE$3,0)),"")</f>
        <v>W</v>
      </c>
      <c r="CG44" s="61" t="str">
        <f ca="1">IFERROR(INDEX(OFFSET(Dictionary!$AC$3,MATCH(COLUMNS($AS$2:CG43),Dictionary!$AC$4:$AC$93,0),1,1,2),1,MATCH(INDEX(Dictionary!$B$3:$C$3,1,MATCH(Form_Responses[[#This Row],[41]],OFFSET(Dictionary!$A$3,MATCH(COLUMNS($AS$2:CG43),Dictionary!$A$4:$A$93,0),1,1,2),0)),Dictionary!$AD$3:$AE$3,0)),"")</f>
        <v>S</v>
      </c>
      <c r="CH44" s="61" t="str">
        <f ca="1">IFERROR(INDEX(OFFSET(Dictionary!$AC$3,MATCH(COLUMNS($AS$2:CH43),Dictionary!$AC$4:$AC$93,0),1,1,2),1,MATCH(INDEX(Dictionary!$B$3:$C$3,1,MATCH(Form_Responses[[#This Row],[42]],OFFSET(Dictionary!$A$3,MATCH(COLUMNS($AS$2:CH43),Dictionary!$A$4:$A$93,0),1,1,2),0)),Dictionary!$AD$3:$AE$3,0)),"")</f>
        <v>L</v>
      </c>
      <c r="CI44" s="61" t="str">
        <f ca="1">IFERROR(INDEX(OFFSET(Dictionary!$AC$3,MATCH(COLUMNS($AS$2:CI43),Dictionary!$AC$4:$AC$93,0),1,1,2),1,MATCH(INDEX(Dictionary!$B$3:$C$3,1,MATCH(Form_Responses[[#This Row],[43]],OFFSET(Dictionary!$A$3,MATCH(COLUMNS($AS$2:CI43),Dictionary!$A$4:$A$93,0),1,1,2),0)),Dictionary!$AD$3:$AE$3,0)),"")</f>
        <v>I</v>
      </c>
      <c r="CJ44" s="61" t="str">
        <f ca="1">IFERROR(INDEX(OFFSET(Dictionary!$AC$3,MATCH(COLUMNS($AS$2:CJ43),Dictionary!$AC$4:$AC$93,0),1,1,2),1,MATCH(INDEX(Dictionary!$B$3:$C$3,1,MATCH(Form_Responses[[#This Row],[44]],OFFSET(Dictionary!$A$3,MATCH(COLUMNS($AS$2:CJ43),Dictionary!$A$4:$A$93,0),1,1,2),0)),Dictionary!$AD$3:$AE$3,0)),"")</f>
        <v>T</v>
      </c>
      <c r="CK44" s="61" t="str">
        <f ca="1">IFERROR(INDEX(OFFSET(Dictionary!$AC$3,MATCH(COLUMNS($AS$2:CK43),Dictionary!$AC$4:$AC$93,0),1,1,2),1,MATCH(INDEX(Dictionary!$B$3:$C$3,1,MATCH(Form_Responses[[#This Row],[45]],OFFSET(Dictionary!$A$3,MATCH(COLUMNS($AS$2:CK43),Dictionary!$A$4:$A$93,0),1,1,2),0)),Dictionary!$AD$3:$AE$3,0)),"")</f>
        <v>V</v>
      </c>
      <c r="CL44" s="61" t="str">
        <f ca="1">IFERROR(INDEX(OFFSET(Dictionary!$AC$3,MATCH(COLUMNS($AS$2:CL43),Dictionary!$AC$4:$AC$93,0),1,1,2),1,MATCH(INDEX(Dictionary!$B$3:$C$3,1,MATCH(Form_Responses[[#This Row],[46]],OFFSET(Dictionary!$A$3,MATCH(COLUMNS($AS$2:CL43),Dictionary!$A$4:$A$93,0),1,1,2),0)),Dictionary!$AD$3:$AE$3,0)),"")</f>
        <v>N</v>
      </c>
      <c r="CM44" s="61" t="str">
        <f ca="1">IFERROR(INDEX(OFFSET(Dictionary!$AC$3,MATCH(COLUMNS($AS$2:CM43),Dictionary!$AC$4:$AC$93,0),1,1,2),1,MATCH(INDEX(Dictionary!$B$3:$C$3,1,MATCH(Form_Responses[[#This Row],[47]],OFFSET(Dictionary!$A$3,MATCH(COLUMNS($AS$2:CM43),Dictionary!$A$4:$A$93,0),1,1,2),0)),Dictionary!$AD$3:$AE$3,0)),"")</f>
        <v>Z</v>
      </c>
      <c r="CN44" s="61" t="str">
        <f ca="1">IFERROR(INDEX(OFFSET(Dictionary!$AC$3,MATCH(COLUMNS($AS$2:CN43),Dictionary!$AC$4:$AC$93,0),1,1,2),1,MATCH(INDEX(Dictionary!$B$3:$C$3,1,MATCH(Form_Responses[[#This Row],[48]],OFFSET(Dictionary!$A$3,MATCH(COLUMNS($AS$2:CN43),Dictionary!$A$4:$A$93,0),1,1,2),0)),Dictionary!$AD$3:$AE$3,0)),"")</f>
        <v>K</v>
      </c>
      <c r="CO44" s="61" t="str">
        <f ca="1">IFERROR(INDEX(OFFSET(Dictionary!$AC$3,MATCH(COLUMNS($AS$2:CO43),Dictionary!$AC$4:$AC$93,0),1,1,2),1,MATCH(INDEX(Dictionary!$B$3:$C$3,1,MATCH(Form_Responses[[#This Row],[49]],OFFSET(Dictionary!$A$3,MATCH(COLUMNS($AS$2:CO43),Dictionary!$A$4:$A$93,0),1,1,2),0)),Dictionary!$AD$3:$AE$3,0)),"")</f>
        <v>F</v>
      </c>
      <c r="CP44" s="61" t="str">
        <f ca="1">IFERROR(INDEX(OFFSET(Dictionary!$AC$3,MATCH(COLUMNS($AS$2:CP43),Dictionary!$AC$4:$AC$93,0),1,1,2),1,MATCH(INDEX(Dictionary!$B$3:$C$3,1,MATCH(Form_Responses[[#This Row],[50]],OFFSET(Dictionary!$A$3,MATCH(COLUMNS($AS$2:CP43),Dictionary!$A$4:$A$93,0),1,1,2),0)),Dictionary!$AD$3:$AE$3,0)),"")</f>
        <v>W</v>
      </c>
      <c r="CQ44" s="61" t="str">
        <f ca="1">IFERROR(INDEX(OFFSET(Dictionary!$AC$3,MATCH(COLUMNS($AS$2:CQ43),Dictionary!$AC$4:$AC$93,0),1,1,2),1,MATCH(INDEX(Dictionary!$B$3:$C$3,1,MATCH(Form_Responses[[#This Row],[51]],OFFSET(Dictionary!$A$3,MATCH(COLUMNS($AS$2:CQ43),Dictionary!$A$4:$A$93,0),1,1,2),0)),Dictionary!$AD$3:$AE$3,0)),"")</f>
        <v>V</v>
      </c>
      <c r="CR44" s="61" t="str">
        <f ca="1">IFERROR(INDEX(OFFSET(Dictionary!$AC$3,MATCH(COLUMNS($AS$2:CR43),Dictionary!$AC$4:$AC$93,0),1,1,2),1,MATCH(INDEX(Dictionary!$B$3:$C$3,1,MATCH(Form_Responses[[#This Row],[52]],OFFSET(Dictionary!$A$3,MATCH(COLUMNS($AS$2:CR43),Dictionary!$A$4:$A$93,0),1,1,2),0)),Dictionary!$AD$3:$AE$3,0)),"")</f>
        <v>L</v>
      </c>
      <c r="CS44" s="61" t="str">
        <f ca="1">IFERROR(INDEX(OFFSET(Dictionary!$AC$3,MATCH(COLUMNS($AS$2:CS43),Dictionary!$AC$4:$AC$93,0),1,1,2),1,MATCH(INDEX(Dictionary!$B$3:$C$3,1,MATCH(Form_Responses[[#This Row],[53]],OFFSET(Dictionary!$A$3,MATCH(COLUMNS($AS$2:CS43),Dictionary!$A$4:$A$93,0),1,1,2),0)),Dictionary!$AD$3:$AE$3,0)),"")</f>
        <v>I</v>
      </c>
      <c r="CT44" s="61" t="str">
        <f ca="1">IFERROR(INDEX(OFFSET(Dictionary!$AC$3,MATCH(COLUMNS($AS$2:CT43),Dictionary!$AC$4:$AC$93,0),1,1,2),1,MATCH(INDEX(Dictionary!$B$3:$C$3,1,MATCH(Form_Responses[[#This Row],[54]],OFFSET(Dictionary!$A$3,MATCH(COLUMNS($AS$2:CT43),Dictionary!$A$4:$A$93,0),1,1,2),0)),Dictionary!$AD$3:$AE$3,0)),"")</f>
        <v>D</v>
      </c>
      <c r="CU44" s="61" t="str">
        <f ca="1">IFERROR(INDEX(OFFSET(Dictionary!$AC$3,MATCH(COLUMNS($AS$2:CU43),Dictionary!$AC$4:$AC$93,0),1,1,2),1,MATCH(INDEX(Dictionary!$B$3:$C$3,1,MATCH(Form_Responses[[#This Row],[55]],OFFSET(Dictionary!$A$3,MATCH(COLUMNS($AS$2:CU43),Dictionary!$A$4:$A$93,0),1,1,2),0)),Dictionary!$AD$3:$AE$3,0)),"")</f>
        <v>C</v>
      </c>
      <c r="CV44" s="61" t="str">
        <f ca="1">IFERROR(INDEX(OFFSET(Dictionary!$AC$3,MATCH(COLUMNS($AS$2:CV43),Dictionary!$AC$4:$AC$93,0),1,1,2),1,MATCH(INDEX(Dictionary!$B$3:$C$3,1,MATCH(Form_Responses[[#This Row],[56]],OFFSET(Dictionary!$A$3,MATCH(COLUMNS($AS$2:CV43),Dictionary!$A$4:$A$93,0),1,1,2),0)),Dictionary!$AD$3:$AE$3,0)),"")</f>
        <v>E</v>
      </c>
      <c r="CW44" s="61" t="str">
        <f ca="1">IFERROR(INDEX(OFFSET(Dictionary!$AC$3,MATCH(COLUMNS($AS$2:CW43),Dictionary!$AC$4:$AC$93,0),1,1,2),1,MATCH(INDEX(Dictionary!$B$3:$C$3,1,MATCH(Form_Responses[[#This Row],[57]],OFFSET(Dictionary!$A$3,MATCH(COLUMNS($AS$2:CW43),Dictionary!$A$4:$A$93,0),1,1,2),0)),Dictionary!$AD$3:$AE$3,0)),"")</f>
        <v>N</v>
      </c>
      <c r="CX44" s="61" t="str">
        <f ca="1">IFERROR(INDEX(OFFSET(Dictionary!$AC$3,MATCH(COLUMNS($AS$2:CX43),Dictionary!$AC$4:$AC$93,0),1,1,2),1,MATCH(INDEX(Dictionary!$B$3:$C$3,1,MATCH(Form_Responses[[#This Row],[58]],OFFSET(Dictionary!$A$3,MATCH(COLUMNS($AS$2:CX43),Dictionary!$A$4:$A$93,0),1,1,2),0)),Dictionary!$AD$3:$AE$3,0)),"")</f>
        <v>K</v>
      </c>
      <c r="CY44" s="61" t="str">
        <f ca="1">IFERROR(INDEX(OFFSET(Dictionary!$AC$3,MATCH(COLUMNS($AS$2:CY43),Dictionary!$AC$4:$AC$93,0),1,1,2),1,MATCH(INDEX(Dictionary!$B$3:$C$3,1,MATCH(Form_Responses[[#This Row],[59]],OFFSET(Dictionary!$A$3,MATCH(COLUMNS($AS$2:CY43),Dictionary!$A$4:$A$93,0),1,1,2),0)),Dictionary!$AD$3:$AE$3,0)),"")</f>
        <v>F</v>
      </c>
      <c r="CZ44" s="61" t="str">
        <f ca="1">IFERROR(INDEX(OFFSET(Dictionary!$AC$3,MATCH(COLUMNS($AS$2:CZ43),Dictionary!$AC$4:$AC$93,0),1,1,2),1,MATCH(INDEX(Dictionary!$B$3:$C$3,1,MATCH(Form_Responses[[#This Row],[60]],OFFSET(Dictionary!$A$3,MATCH(COLUMNS($AS$2:CZ43),Dictionary!$A$4:$A$93,0),1,1,2),0)),Dictionary!$AD$3:$AE$3,0)),"")</f>
        <v>W</v>
      </c>
      <c r="DA44" s="61" t="str">
        <f ca="1">IFERROR(INDEX(OFFSET(Dictionary!$AC$3,MATCH(COLUMNS($AS$2:DA43),Dictionary!$AC$4:$AC$93,0),1,1,2),1,MATCH(INDEX(Dictionary!$B$3:$C$3,1,MATCH(Form_Responses[[#This Row],[61]],OFFSET(Dictionary!$A$3,MATCH(COLUMNS($AS$2:DA43),Dictionary!$A$4:$A$93,0),1,1,2),0)),Dictionary!$AD$3:$AE$3,0)),"")</f>
        <v>G</v>
      </c>
      <c r="DB44" s="61" t="str">
        <f ca="1">IFERROR(INDEX(OFFSET(Dictionary!$AC$3,MATCH(COLUMNS($AS$2:DB43),Dictionary!$AC$4:$AC$93,0),1,1,2),1,MATCH(INDEX(Dictionary!$B$3:$C$3,1,MATCH(Form_Responses[[#This Row],[62]],OFFSET(Dictionary!$A$3,MATCH(COLUMNS($AS$2:DB43),Dictionary!$A$4:$A$93,0),1,1,2),0)),Dictionary!$AD$3:$AE$3,0)),"")</f>
        <v>L</v>
      </c>
      <c r="DC44" s="61" t="str">
        <f ca="1">IFERROR(INDEX(OFFSET(Dictionary!$AC$3,MATCH(COLUMNS($AS$2:DC43),Dictionary!$AC$4:$AC$93,0),1,1,2),1,MATCH(INDEX(Dictionary!$B$3:$C$3,1,MATCH(Form_Responses[[#This Row],[63]],OFFSET(Dictionary!$A$3,MATCH(COLUMNS($AS$2:DC43),Dictionary!$A$4:$A$93,0),1,1,2),0)),Dictionary!$AD$3:$AE$3,0)),"")</f>
        <v>S</v>
      </c>
      <c r="DD44" s="61" t="str">
        <f ca="1">IFERROR(INDEX(OFFSET(Dictionary!$AC$3,MATCH(COLUMNS($AS$2:DD43),Dictionary!$AC$4:$AC$93,0),1,1,2),1,MATCH(INDEX(Dictionary!$B$3:$C$3,1,MATCH(Form_Responses[[#This Row],[64]],OFFSET(Dictionary!$A$3,MATCH(COLUMNS($AS$2:DD43),Dictionary!$A$4:$A$93,0),1,1,2),0)),Dictionary!$AD$3:$AE$3,0)),"")</f>
        <v>T</v>
      </c>
      <c r="DE44" s="61" t="str">
        <f ca="1">IFERROR(INDEX(OFFSET(Dictionary!$AC$3,MATCH(COLUMNS($AS$2:DE43),Dictionary!$AC$4:$AC$93,0),1,1,2),1,MATCH(INDEX(Dictionary!$B$3:$C$3,1,MATCH(Form_Responses[[#This Row],[65]],OFFSET(Dictionary!$A$3,MATCH(COLUMNS($AS$2:DE43),Dictionary!$A$4:$A$93,0),1,1,2),0)),Dictionary!$AD$3:$AE$3,0)),"")</f>
        <v>V</v>
      </c>
      <c r="DF44" s="61" t="str">
        <f ca="1">IFERROR(INDEX(OFFSET(Dictionary!$AC$3,MATCH(COLUMNS($AS$2:DF43),Dictionary!$AC$4:$AC$93,0),1,1,2),1,MATCH(INDEX(Dictionary!$B$3:$C$3,1,MATCH(Form_Responses[[#This Row],[66]],OFFSET(Dictionary!$A$3,MATCH(COLUMNS($AS$2:DF43),Dictionary!$A$4:$A$93,0),1,1,2),0)),Dictionary!$AD$3:$AE$3,0)),"")</f>
        <v>S</v>
      </c>
      <c r="DG44" s="61" t="str">
        <f ca="1">IFERROR(INDEX(OFFSET(Dictionary!$AC$3,MATCH(COLUMNS($AS$2:DG43),Dictionary!$AC$4:$AC$93,0),1,1,2),1,MATCH(INDEX(Dictionary!$B$3:$C$3,1,MATCH(Form_Responses[[#This Row],[67]],OFFSET(Dictionary!$A$3,MATCH(COLUMNS($AS$2:DG43),Dictionary!$A$4:$A$93,0),1,1,2),0)),Dictionary!$AD$3:$AE$3,0)),"")</f>
        <v>R</v>
      </c>
      <c r="DH44" s="61" t="str">
        <f ca="1">IFERROR(INDEX(OFFSET(Dictionary!$AC$3,MATCH(COLUMNS($AS$2:DH43),Dictionary!$AC$4:$AC$93,0),1,1,2),1,MATCH(INDEX(Dictionary!$B$3:$C$3,1,MATCH(Form_Responses[[#This Row],[68]],OFFSET(Dictionary!$A$3,MATCH(COLUMNS($AS$2:DH43),Dictionary!$A$4:$A$93,0),1,1,2),0)),Dictionary!$AD$3:$AE$3,0)),"")</f>
        <v>N</v>
      </c>
      <c r="DI44" s="61" t="str">
        <f ca="1">IFERROR(INDEX(OFFSET(Dictionary!$AC$3,MATCH(COLUMNS($AS$2:DI43),Dictionary!$AC$4:$AC$93,0),1,1,2),1,MATCH(INDEX(Dictionary!$B$3:$C$3,1,MATCH(Form_Responses[[#This Row],[69]],OFFSET(Dictionary!$A$3,MATCH(COLUMNS($AS$2:DI43),Dictionary!$A$4:$A$93,0),1,1,2),0)),Dictionary!$AD$3:$AE$3,0)),"")</f>
        <v>A</v>
      </c>
      <c r="DJ44" s="61" t="str">
        <f ca="1">IFERROR(INDEX(OFFSET(Dictionary!$AC$3,MATCH(COLUMNS($AS$2:DJ43),Dictionary!$AC$4:$AC$93,0),1,1,2),1,MATCH(INDEX(Dictionary!$B$3:$C$3,1,MATCH(Form_Responses[[#This Row],[70]],OFFSET(Dictionary!$A$3,MATCH(COLUMNS($AS$2:DJ43),Dictionary!$A$4:$A$93,0),1,1,2),0)),Dictionary!$AD$3:$AE$3,0)),"")</f>
        <v>P</v>
      </c>
      <c r="DK44" s="61" t="str">
        <f ca="1">IFERROR(INDEX(OFFSET(Dictionary!$AC$3,MATCH(COLUMNS($AS$2:DK43),Dictionary!$AC$4:$AC$93,0),1,1,2),1,MATCH(INDEX(Dictionary!$B$3:$C$3,1,MATCH(Form_Responses[[#This Row],[71]],OFFSET(Dictionary!$A$3,MATCH(COLUMNS($AS$2:DK43),Dictionary!$A$4:$A$93,0),1,1,2),0)),Dictionary!$AD$3:$AE$3,0)),"")</f>
        <v>G</v>
      </c>
      <c r="DL44" s="61" t="str">
        <f ca="1">IFERROR(INDEX(OFFSET(Dictionary!$AC$3,MATCH(COLUMNS($AS$2:DL43),Dictionary!$AC$4:$AC$93,0),1,1,2),1,MATCH(INDEX(Dictionary!$B$3:$C$3,1,MATCH(Form_Responses[[#This Row],[72]],OFFSET(Dictionary!$A$3,MATCH(COLUMNS($AS$2:DL43),Dictionary!$A$4:$A$93,0),1,1,2),0)),Dictionary!$AD$3:$AE$3,0)),"")</f>
        <v>L</v>
      </c>
      <c r="DM44" s="61" t="str">
        <f ca="1">IFERROR(INDEX(OFFSET(Dictionary!$AC$3,MATCH(COLUMNS($AS$2:DM43),Dictionary!$AC$4:$AC$93,0),1,1,2),1,MATCH(INDEX(Dictionary!$B$3:$C$3,1,MATCH(Form_Responses[[#This Row],[73]],OFFSET(Dictionary!$A$3,MATCH(COLUMNS($AS$2:DM43),Dictionary!$A$4:$A$93,0),1,1,2),0)),Dictionary!$AD$3:$AE$3,0)),"")</f>
        <v>I</v>
      </c>
      <c r="DN44" s="61" t="str">
        <f ca="1">IFERROR(INDEX(OFFSET(Dictionary!$AC$3,MATCH(COLUMNS($AS$2:DN43),Dictionary!$AC$4:$AC$93,0),1,1,2),1,MATCH(INDEX(Dictionary!$B$3:$C$3,1,MATCH(Form_Responses[[#This Row],[74]],OFFSET(Dictionary!$A$3,MATCH(COLUMNS($AS$2:DN43),Dictionary!$A$4:$A$93,0),1,1,2),0)),Dictionary!$AD$3:$AE$3,0)),"")</f>
        <v>S</v>
      </c>
      <c r="DO44" s="61" t="str">
        <f ca="1">IFERROR(INDEX(OFFSET(Dictionary!$AC$3,MATCH(COLUMNS($AS$2:DO43),Dictionary!$AC$4:$AC$93,0),1,1,2),1,MATCH(INDEX(Dictionary!$B$3:$C$3,1,MATCH(Form_Responses[[#This Row],[75]],OFFSET(Dictionary!$A$3,MATCH(COLUMNS($AS$2:DO43),Dictionary!$A$4:$A$93,0),1,1,2),0)),Dictionary!$AD$3:$AE$3,0)),"")</f>
        <v>V</v>
      </c>
      <c r="DP44" s="61" t="str">
        <f ca="1">IFERROR(INDEX(OFFSET(Dictionary!$AC$3,MATCH(COLUMNS($AS$2:DP43),Dictionary!$AC$4:$AC$93,0),1,1,2),1,MATCH(INDEX(Dictionary!$B$3:$C$3,1,MATCH(Form_Responses[[#This Row],[76]],OFFSET(Dictionary!$A$3,MATCH(COLUMNS($AS$2:DP43),Dictionary!$A$4:$A$93,0),1,1,2),0)),Dictionary!$AD$3:$AE$3,0)),"")</f>
        <v>S</v>
      </c>
      <c r="DQ44" s="61" t="str">
        <f ca="1">IFERROR(INDEX(OFFSET(Dictionary!$AC$3,MATCH(COLUMNS($AS$2:DQ43),Dictionary!$AC$4:$AC$93,0),1,1,2),1,MATCH(INDEX(Dictionary!$B$3:$C$3,1,MATCH(Form_Responses[[#This Row],[77]],OFFSET(Dictionary!$A$3,MATCH(COLUMNS($AS$2:DQ43),Dictionary!$A$4:$A$93,0),1,1,2),0)),Dictionary!$AD$3:$AE$3,0)),"")</f>
        <v>C</v>
      </c>
      <c r="DR44" s="61" t="str">
        <f ca="1">IFERROR(INDEX(OFFSET(Dictionary!$AC$3,MATCH(COLUMNS($AS$2:DR43),Dictionary!$AC$4:$AC$93,0),1,1,2),1,MATCH(INDEX(Dictionary!$B$3:$C$3,1,MATCH(Form_Responses[[#This Row],[78]],OFFSET(Dictionary!$A$3,MATCH(COLUMNS($AS$2:DR43),Dictionary!$A$4:$A$93,0),1,1,2),0)),Dictionary!$AD$3:$AE$3,0)),"")</f>
        <v>E</v>
      </c>
      <c r="DS44" s="61" t="str">
        <f ca="1">IFERROR(INDEX(OFFSET(Dictionary!$AC$3,MATCH(COLUMNS($AS$2:DS43),Dictionary!$AC$4:$AC$93,0),1,1,2),1,MATCH(INDEX(Dictionary!$B$3:$C$3,1,MATCH(Form_Responses[[#This Row],[79]],OFFSET(Dictionary!$A$3,MATCH(COLUMNS($AS$2:DS43),Dictionary!$A$4:$A$93,0),1,1,2),0)),Dictionary!$AD$3:$AE$3,0)),"")</f>
        <v>N</v>
      </c>
      <c r="DT44" s="61" t="str">
        <f ca="1">IFERROR(INDEX(OFFSET(Dictionary!$AC$3,MATCH(COLUMNS($AS$2:DT43),Dictionary!$AC$4:$AC$93,0),1,1,2),1,MATCH(INDEX(Dictionary!$B$3:$C$3,1,MATCH(Form_Responses[[#This Row],[80]],OFFSET(Dictionary!$A$3,MATCH(COLUMNS($AS$2:DT43),Dictionary!$A$4:$A$93,0),1,1,2),0)),Dictionary!$AD$3:$AE$3,0)),"")</f>
        <v>W</v>
      </c>
      <c r="DU44" s="61" t="str">
        <f ca="1">IFERROR(INDEX(OFFSET(Dictionary!$AC$3,MATCH(COLUMNS($AS$2:DU43),Dictionary!$AC$4:$AC$93,0),1,1,2),1,MATCH(INDEX(Dictionary!$B$3:$C$3,1,MATCH(Form_Responses[[#This Row],[81]],OFFSET(Dictionary!$A$3,MATCH(COLUMNS($AS$2:DU43),Dictionary!$A$4:$A$93,0),1,1,2),0)),Dictionary!$AD$3:$AE$3,0)),"")</f>
        <v>G</v>
      </c>
      <c r="DV44" s="61" t="str">
        <f ca="1">IFERROR(INDEX(OFFSET(Dictionary!$AC$3,MATCH(COLUMNS($AS$2:DV43),Dictionary!$AC$4:$AC$93,0),1,1,2),1,MATCH(INDEX(Dictionary!$B$3:$C$3,1,MATCH(Form_Responses[[#This Row],[82]],OFFSET(Dictionary!$A$3,MATCH(COLUMNS($AS$2:DV43),Dictionary!$A$4:$A$93,0),1,1,2),0)),Dictionary!$AD$3:$AE$3,0)),"")</f>
        <v>L</v>
      </c>
      <c r="DW44" s="61" t="str">
        <f ca="1">IFERROR(INDEX(OFFSET(Dictionary!$AC$3,MATCH(COLUMNS($AS$2:DW43),Dictionary!$AC$4:$AC$93,0),1,1,2),1,MATCH(INDEX(Dictionary!$B$3:$C$3,1,MATCH(Form_Responses[[#This Row],[83]],OFFSET(Dictionary!$A$3,MATCH(COLUMNS($AS$2:DW43),Dictionary!$A$4:$A$93,0),1,1,2),0)),Dictionary!$AD$3:$AE$3,0)),"")</f>
        <v>I</v>
      </c>
      <c r="DX44" s="61" t="str">
        <f ca="1">IFERROR(INDEX(OFFSET(Dictionary!$AC$3,MATCH(COLUMNS($AS$2:DX43),Dictionary!$AC$4:$AC$93,0),1,1,2),1,MATCH(INDEX(Dictionary!$B$3:$C$3,1,MATCH(Form_Responses[[#This Row],[84]],OFFSET(Dictionary!$A$3,MATCH(COLUMNS($AS$2:DX43),Dictionary!$A$4:$A$93,0),1,1,2),0)),Dictionary!$AD$3:$AE$3,0)),"")</f>
        <v>V</v>
      </c>
      <c r="DY44" s="61" t="str">
        <f ca="1">IFERROR(INDEX(OFFSET(Dictionary!$AC$3,MATCH(COLUMNS($AS$2:DY43),Dictionary!$AC$4:$AC$93,0),1,1,2),1,MATCH(INDEX(Dictionary!$B$3:$C$3,1,MATCH(Form_Responses[[#This Row],[85]],OFFSET(Dictionary!$A$3,MATCH(COLUMNS($AS$2:DY43),Dictionary!$A$4:$A$93,0),1,1,2),0)),Dictionary!$AD$3:$AE$3,0)),"")</f>
        <v>V</v>
      </c>
      <c r="DZ44" s="61" t="str">
        <f ca="1">IFERROR(INDEX(OFFSET(Dictionary!$AC$3,MATCH(COLUMNS($AS$2:DZ43),Dictionary!$AC$4:$AC$93,0),1,1,2),1,MATCH(INDEX(Dictionary!$B$3:$C$3,1,MATCH(Form_Responses[[#This Row],[86]],OFFSET(Dictionary!$A$3,MATCH(COLUMNS($AS$2:DZ43),Dictionary!$A$4:$A$93,0),1,1,2),0)),Dictionary!$AD$3:$AE$3,0)),"")</f>
        <v>S</v>
      </c>
      <c r="EA44" s="61" t="str">
        <f ca="1">IFERROR(INDEX(OFFSET(Dictionary!$AC$3,MATCH(COLUMNS($AS$2:EA43),Dictionary!$AC$4:$AC$93,0),1,1,2),1,MATCH(INDEX(Dictionary!$B$3:$C$3,1,MATCH(Form_Responses[[#This Row],[87]],OFFSET(Dictionary!$A$3,MATCH(COLUMNS($AS$2:EA43),Dictionary!$A$4:$A$93,0),1,1,2),0)),Dictionary!$AD$3:$AE$3,0)),"")</f>
        <v>D</v>
      </c>
      <c r="EB44" s="61" t="str">
        <f ca="1">IFERROR(INDEX(OFFSET(Dictionary!$AC$3,MATCH(COLUMNS($AS$2:EB43),Dictionary!$AC$4:$AC$93,0),1,1,2),1,MATCH(INDEX(Dictionary!$B$3:$C$3,1,MATCH(Form_Responses[[#This Row],[88]],OFFSET(Dictionary!$A$3,MATCH(COLUMNS($AS$2:EB43),Dictionary!$A$4:$A$93,0),1,1,2),0)),Dictionary!$AD$3:$AE$3,0)),"")</f>
        <v>C</v>
      </c>
      <c r="EC44" s="61" t="str">
        <f ca="1">IFERROR(INDEX(OFFSET(Dictionary!$AC$3,MATCH(COLUMNS($AS$2:EC43),Dictionary!$AC$4:$AC$93,0),1,1,2),1,MATCH(INDEX(Dictionary!$B$3:$C$3,1,MATCH(Form_Responses[[#This Row],[89]],OFFSET(Dictionary!$A$3,MATCH(COLUMNS($AS$2:EC43),Dictionary!$A$4:$A$93,0),1,1,2),0)),Dictionary!$AD$3:$AE$3,0)),"")</f>
        <v>C</v>
      </c>
      <c r="ED44" s="61" t="str">
        <f ca="1">IFERROR(INDEX(OFFSET(Dictionary!$AC$3,MATCH(COLUMNS($AS$2:ED43),Dictionary!$AC$4:$AC$93,0),1,1,2),1,MATCH(INDEX(Dictionary!$B$3:$C$3,1,MATCH(Form_Responses[[#This Row],[90]],OFFSET(Dictionary!$A$3,MATCH(COLUMNS($AS$2:ED43),Dictionary!$A$4:$A$93,0),1,1,2),0)),Dictionary!$AD$3:$AE$3,0)),"")</f>
        <v>W</v>
      </c>
    </row>
    <row r="45" spans="1:134" ht="180" x14ac:dyDescent="0.25">
      <c r="A45" s="164">
        <v>43</v>
      </c>
      <c r="B45" s="61" t="s">
        <v>968</v>
      </c>
      <c r="C45" s="61" t="s">
        <v>918</v>
      </c>
      <c r="D45" s="59" t="s">
        <v>798</v>
      </c>
      <c r="E45" s="59" cm="1">
        <f t="array" aca="1" ref="E45" ca="1">COUNTIF(OFFSET($AS$2,MATCH(Data_Base_Response[[#This Row],[Nama]:[Nama]],Data_Base_Response[[Nama]:[Nama]],0),0,1,90),Data_Base_Response[[#Headers],[A]])</f>
        <v>5</v>
      </c>
      <c r="F45" s="59" cm="1">
        <f t="array" aca="1" ref="F45" ca="1">COUNTIF(OFFSET($AS$2,MATCH(Data_Base_Response[[#This Row],[Nama]:[Nama]],Data_Base_Response[[Nama]:[Nama]],0),0,1,90),Data_Base_Response[[#Headers],[N]])</f>
        <v>6</v>
      </c>
      <c r="G45" s="59" cm="1">
        <f t="array" aca="1" ref="G45" ca="1">COUNTIF(OFFSET($AS$2,MATCH(Data_Base_Response[[#This Row],[Nama]:[Nama]],Data_Base_Response[[Nama]:[Nama]],0),0,1,90),Data_Base_Response[[#Headers],[G]])</f>
        <v>5</v>
      </c>
      <c r="H45" s="59" cm="1">
        <f t="array" aca="1" ref="H45" ca="1">COUNTIF(OFFSET($AS$2,MATCH(Data_Base_Response[[#This Row],[Nama]:[Nama]],Data_Base_Response[[Nama]:[Nama]],0),0,1,90),Data_Base_Response[[#Headers],[C]])</f>
        <v>8</v>
      </c>
      <c r="I45" s="59" cm="1">
        <f t="array" aca="1" ref="I45" ca="1">COUNTIF(OFFSET($AS$2,MATCH(Data_Base_Response[[#This Row],[Nama]:[Nama]],Data_Base_Response[[Nama]:[Nama]],0),0,1,90),Data_Base_Response[[#Headers],[D]])</f>
        <v>6</v>
      </c>
      <c r="J45" s="59" cm="1">
        <f t="array" aca="1" ref="J45" ca="1">COUNTIF(OFFSET($AS$2,MATCH(Data_Base_Response[[#This Row],[Nama]:[Nama]],Data_Base_Response[[Nama]:[Nama]],0),0,1,90),Data_Base_Response[[#Headers],[R]])</f>
        <v>8</v>
      </c>
      <c r="K45" s="59" cm="1">
        <f t="array" aca="1" ref="K45" ca="1">COUNTIF(OFFSET($AS$2,MATCH(Data_Base_Response[[#This Row],[Nama]:[Nama]],Data_Base_Response[[Nama]:[Nama]],0),0,1,90),Data_Base_Response[[#Headers],[T]])</f>
        <v>0</v>
      </c>
      <c r="L45" s="59" cm="1">
        <f t="array" aca="1" ref="L45" ca="1">COUNTIF(OFFSET($AS$2,MATCH(Data_Base_Response[[#This Row],[Nama]:[Nama]],Data_Base_Response[[Nama]:[Nama]],0),0,1,90),Data_Base_Response[[#Headers],[V]])</f>
        <v>3</v>
      </c>
      <c r="M45" s="59" cm="1">
        <f t="array" aca="1" ref="M45" ca="1">COUNTIF(OFFSET($AS$2,MATCH(Data_Base_Response[[#This Row],[Nama]:[Nama]],Data_Base_Response[[Nama]:[Nama]],0),0,1,90),Data_Base_Response[[#Headers],[W]])</f>
        <v>5</v>
      </c>
      <c r="N45" s="59" cm="1">
        <f t="array" aca="1" ref="N45" ca="1">COUNTIF(OFFSET($AS$2,MATCH(Data_Base_Response[[#This Row],[Nama]:[Nama]],Data_Base_Response[[Nama]:[Nama]],0),0,1,90),Data_Base_Response[[#Headers],[F]])</f>
        <v>3</v>
      </c>
      <c r="O45" s="59" cm="1">
        <f t="array" aca="1" ref="O45" ca="1">COUNTIF(OFFSET($AS$2,MATCH(Data_Base_Response[[#This Row],[Nama]:[Nama]],Data_Base_Response[[Nama]:[Nama]],0),0,1,90),Data_Base_Response[[#Headers],[L]])</f>
        <v>4</v>
      </c>
      <c r="P45" s="59" cm="1">
        <f t="array" aca="1" ref="P45" ca="1">COUNTIF(OFFSET($AS$2,MATCH(Data_Base_Response[[#This Row],[Nama]:[Nama]],Data_Base_Response[[Nama]:[Nama]],0),0,1,90),Data_Base_Response[[#Headers],[P]])</f>
        <v>8</v>
      </c>
      <c r="Q45" s="59" cm="1">
        <f t="array" aca="1" ref="Q45" ca="1">COUNTIF(OFFSET($AS$2,MATCH(Data_Base_Response[[#This Row],[Nama]:[Nama]],Data_Base_Response[[Nama]:[Nama]],0),0,1,90),Data_Base_Response[[#Headers],[I]])</f>
        <v>4</v>
      </c>
      <c r="R45" s="59" cm="1">
        <f t="array" aca="1" ref="R45" ca="1">COUNTIF(OFFSET($AS$2,MATCH(Data_Base_Response[[#This Row],[Nama]:[Nama]],Data_Base_Response[[Nama]:[Nama]],0),0,1,90),Data_Base_Response[[#Headers],[S]])</f>
        <v>3</v>
      </c>
      <c r="S45" s="59" cm="1">
        <f t="array" aca="1" ref="S45" ca="1">COUNTIF(OFFSET($AS$2,MATCH(Data_Base_Response[[#This Row],[Nama]:[Nama]],Data_Base_Response[[Nama]:[Nama]],0),0,1,90),Data_Base_Response[[#Headers],[B]])</f>
        <v>5</v>
      </c>
      <c r="T45" s="59" cm="1">
        <f t="array" aca="1" ref="T45" ca="1">COUNTIF(OFFSET($AS$2,MATCH(Data_Base_Response[[#This Row],[Nama]:[Nama]],Data_Base_Response[[Nama]:[Nama]],0),0,1,90),Data_Base_Response[[#Headers],[O]])</f>
        <v>1</v>
      </c>
      <c r="U45" s="59" cm="1">
        <f t="array" aca="1" ref="U45" ca="1">COUNTIF(OFFSET($AS$2,MATCH(Data_Base_Response[[#This Row],[Nama]:[Nama]],Data_Base_Response[[Nama]:[Nama]],0),0,1,90),Data_Base_Response[[#Headers],[X]])</f>
        <v>5</v>
      </c>
      <c r="V45" s="59" cm="1">
        <f t="array" aca="1" ref="V45" ca="1">COUNTIF(OFFSET($AS$2,MATCH(Data_Base_Response[[#This Row],[Nama]:[Nama]],Data_Base_Response[[Nama]:[Nama]],0),0,1,90),Data_Base_Response[[#Headers],[E]])</f>
        <v>4</v>
      </c>
      <c r="W45" s="59" cm="1">
        <f t="array" aca="1" ref="W45" ca="1">COUNTIF(OFFSET($AS$2,MATCH(Data_Base_Response[[#This Row],[Nama]:[Nama]],Data_Base_Response[[Nama]:[Nama]],0),0,1,90),Data_Base_Response[[#Headers],[K]])</f>
        <v>3</v>
      </c>
      <c r="X45" s="59" cm="1">
        <f t="array" aca="1" ref="X45" ca="1">COUNTIF(OFFSET($AS$2,MATCH(Data_Base_Response[[#This Row],[Nama]:[Nama]],Data_Base_Response[[Nama]:[Nama]],0),0,1,90),Data_Base_Response[[#Headers],[Z]])</f>
        <v>4</v>
      </c>
      <c r="Y4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45"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4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5"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45" s="60" t="str">
        <f ca="1">INDEX(OFFSET(Dictionary!$AJ$3,MATCH(I$2,Dictionary!$AG$4:$AG$84,0),0,COUNTIF(Dictionary!$AG$4:$AG$84,I$2),1),MATCH(Data_Base_Response[[#This Row],[D]],OFFSET(Dictionary!$AH$3,MATCH(I$2,Dictionary!$AG$4:$AG$84,0),0,COUNTIF(Dictionary!$AG$4:$AG$84,I$2),1),1))</f>
        <v xml:space="preserve">Tertarik untuk menangani sendiri detail   </v>
      </c>
      <c r="AD45"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4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5" s="60" t="str">
        <f ca="1">INDEX(OFFSET(Dictionary!$AJ$3,MATCH(M$2,Dictionary!$AG$4:$AG$84,0),0,COUNTIF(Dictionary!$AG$4:$AG$84,M$2),1),MATCH(Data_Base_Response[[#This Row],[W]],OFFSET(Dictionary!$AH$3,MATCH(M$2,Dictionary!$AG$4:$AG$84,0),0,COUNTIF(Dictionary!$AG$4:$AG$84,M$2),1),1))</f>
        <v xml:space="preserve">Perlu pengarahan awal dan tolok ukur keberhasilan   </v>
      </c>
      <c r="AH4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5"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45"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45" s="60" t="str">
        <f ca="1">INDEX(OFFSET(Dictionary!$AJ$3,MATCH(Q$2,Dictionary!$AG$4:$AG$84,0),0,COUNTIF(Dictionary!$AG$4:$AG$84,Q$2),1),MATCH(Data_Base_Response[[#This Row],[I]],OFFSET(Dictionary!$AH$3,MATCH(Q$2,Dictionary!$AG$4:$AG$84,0),0,COUNTIF(Dictionary!$AG$4:$AG$84,Q$2),1),1))</f>
        <v xml:space="preserve">Berhati - hati dlm pengambilan keputusan   </v>
      </c>
      <c r="AL45"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4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45"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45"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45"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4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5" s="60" t="str">
        <f ca="1">INDEX(OFFSET(Dictionary!$AJ$3,MATCH(X$2,Dictionary!$AG$4:$AG$84,0),0,COUNTIF(Dictionary!$AG$4:$AG$84,X$2),1),MATCH(Data_Base_Response[[#This Row],[Z]],OFFSET(Dictionary!$AH$3,MATCH(X$2,Dictionary!$AG$4:$AG$84,0),0,COUNTIF(Dictionary!$AG$4:$AG$84,X$2),1),1))</f>
        <v xml:space="preserve">Mudah beradaptasi, cukup menyukai perubahan    </v>
      </c>
      <c r="AS45" s="61" t="str">
        <f ca="1">IFERROR(INDEX(OFFSET(Dictionary!$AC$3,MATCH(COLUMNS($AS$2:AS44),Dictionary!$AC$4:$AC$93,0),1,1,2),1,MATCH(INDEX(Dictionary!$B$3:$C$3,1,MATCH(Form_Responses[[#This Row],[1]],OFFSET(Dictionary!$A$3,MATCH(COLUMNS($AS$2:AS44),Dictionary!$A$4:$A$93,0),1,1,2),0)),Dictionary!$AD$3:$AE$3,0)),"")</f>
        <v>G</v>
      </c>
      <c r="AT45" s="61" t="str">
        <f ca="1">IFERROR(INDEX(OFFSET(Dictionary!$AC$3,MATCH(COLUMNS($AS$2:AT$2),Dictionary!$AC$4:$AC$93,0),1,1,2),1,MATCH(INDEX(Dictionary!$B$3:$C$3,1,MATCH(Form_Responses[[#This Row],[2]],OFFSET(Dictionary!$A$3,MATCH(COLUMNS($AS$2:AT44),Dictionary!$A$4:$A$93,0),1,1,2),0)),Dictionary!$AD$3:$AE$3,0)),"")</f>
        <v>N</v>
      </c>
      <c r="AU45" s="61" t="str">
        <f ca="1">IFERROR(INDEX(OFFSET(Dictionary!$AC$3,MATCH(COLUMNS($AS$2:AU44),Dictionary!$AC$4:$AC$93,0),1,1,2),1,MATCH(INDEX(Dictionary!$B$3:$C$3,1,MATCH(Form_Responses[[#This Row],[3]],OFFSET(Dictionary!$A$3,MATCH(COLUMNS($AS$2:AU44),Dictionary!$A$4:$A$93,0),1,1,2),0)),Dictionary!$AD$3:$AE$3,0)),"")</f>
        <v>P</v>
      </c>
      <c r="AV45" s="61" t="str">
        <f ca="1">IFERROR(INDEX(OFFSET(Dictionary!$AC$3,MATCH(COLUMNS($AS$2:AV44),Dictionary!$AC$4:$AC$93,0),1,1,2),1,MATCH(INDEX(Dictionary!$B$3:$C$3,1,MATCH(Form_Responses[[#This Row],[4]],OFFSET(Dictionary!$A$3,MATCH(COLUMNS($AS$2:AV44),Dictionary!$A$4:$A$93,0),1,1,2),0)),Dictionary!$AD$3:$AE$3,0)),"")</f>
        <v>P</v>
      </c>
      <c r="AW45" s="61" t="str">
        <f ca="1">IFERROR(INDEX(OFFSET(Dictionary!$AC$3,MATCH(COLUMNS($AS$2:AW44),Dictionary!$AC$4:$AC$93,0),1,1,2),1,MATCH(INDEX(Dictionary!$B$3:$C$3,1,MATCH(Form_Responses[[#This Row],[5]],OFFSET(Dictionary!$A$3,MATCH(COLUMNS($AS$2:AW44),Dictionary!$A$4:$A$93,0),1,1,2),0)),Dictionary!$AD$3:$AE$3,0)),"")</f>
        <v>B</v>
      </c>
      <c r="AX45" s="61" t="str">
        <f ca="1">IFERROR(INDEX(OFFSET(Dictionary!$AC$3,MATCH(COLUMNS($AS$2:AX44),Dictionary!$AC$4:$AC$93,0),1,1,2),1,MATCH(INDEX(Dictionary!$B$3:$C$3,1,MATCH(Form_Responses[[#This Row],[6]],OFFSET(Dictionary!$A$3,MATCH(COLUMNS($AS$2:AX44),Dictionary!$A$4:$A$93,0),1,1,2),0)),Dictionary!$AD$3:$AE$3,0)),"")</f>
        <v>B</v>
      </c>
      <c r="AY45" s="61" t="str">
        <f ca="1">IFERROR(INDEX(OFFSET(Dictionary!$AC$3,MATCH(COLUMNS($AS$2:AY44),Dictionary!$AC$4:$AC$93,0),1,1,2),1,MATCH(INDEX(Dictionary!$B$3:$C$3,1,MATCH(Form_Responses[[#This Row],[7]],OFFSET(Dictionary!$A$3,MATCH(COLUMNS($AS$2:AY44),Dictionary!$A$4:$A$93,0),1,1,2),0)),Dictionary!$AD$3:$AE$3,0)),"")</f>
        <v>Z</v>
      </c>
      <c r="AZ45" s="61" t="str">
        <f ca="1">IFERROR(INDEX(OFFSET(Dictionary!$AC$3,MATCH(COLUMNS($AS$2:AZ$2),Dictionary!$AC$4:$AC$93,0),1,1,2),1,MATCH(INDEX(Dictionary!$B$3:$C$3,1,MATCH(Form_Responses[[#This Row],[8]],OFFSET(Dictionary!$A$3,MATCH(COLUMNS($AS$2:AZ44),Dictionary!$A$4:$A$93,0),1,1,2),0)),Dictionary!$AD$3:$AE$3,0)),"")</f>
        <v>Z</v>
      </c>
      <c r="BA45" s="61" t="str">
        <f ca="1">IFERROR(INDEX(OFFSET(Dictionary!$AC$3,MATCH(COLUMNS($AS$2:BA44),Dictionary!$AC$4:$AC$93,0),1,1,2),1,MATCH(INDEX(Dictionary!$B$3:$C$3,1,MATCH(Form_Responses[[#This Row],[9]],OFFSET(Dictionary!$A$3,MATCH(COLUMNS($AS$2:BA44),Dictionary!$A$4:$A$93,0),1,1,2),0)),Dictionary!$AD$3:$AE$3,0)),"")</f>
        <v>K</v>
      </c>
      <c r="BB45" s="61" t="str">
        <f ca="1">IFERROR(INDEX(OFFSET(Dictionary!$AC$3,MATCH(COLUMNS($AS$2:BB44),Dictionary!$AC$4:$AC$93,0),1,1,2),1,MATCH(INDEX(Dictionary!$B$3:$C$3,1,MATCH(Form_Responses[[#This Row],[10]],OFFSET(Dictionary!$A$3,MATCH(COLUMNS($AS$2:BB44),Dictionary!$A$4:$A$93,0),1,1,2),0)),Dictionary!$AD$3:$AE$3,0)),"")</f>
        <v>W</v>
      </c>
      <c r="BC45" s="61" t="str">
        <f ca="1">IFERROR(INDEX(OFFSET(Dictionary!$AC$3,MATCH(COLUMNS($AS$2:BC44),Dictionary!$AC$4:$AC$93,0),1,1,2),1,MATCH(INDEX(Dictionary!$B$3:$C$3,1,MATCH(Form_Responses[[#This Row],[11]],OFFSET(Dictionary!$A$3,MATCH(COLUMNS($AS$2:BC44),Dictionary!$A$4:$A$93,0),1,1,2),0)),Dictionary!$AD$3:$AE$3,0)),"")</f>
        <v>C</v>
      </c>
      <c r="BD45" s="61" t="str">
        <f ca="1">IFERROR(INDEX(OFFSET(Dictionary!$AC$3,MATCH(COLUMNS($AS$2:BD44),Dictionary!$AC$4:$AC$93,0),1,1,2),1,MATCH(INDEX(Dictionary!$B$3:$C$3,1,MATCH(Form_Responses[[#This Row],[12]],OFFSET(Dictionary!$A$3,MATCH(COLUMNS($AS$2:BD44),Dictionary!$A$4:$A$93,0),1,1,2),0)),Dictionary!$AD$3:$AE$3,0)),"")</f>
        <v>L</v>
      </c>
      <c r="BE45" s="61" t="str">
        <f ca="1">IFERROR(INDEX(OFFSET(Dictionary!$AC$3,MATCH(COLUMNS($AS$2:BE44),Dictionary!$AC$4:$AC$93,0),1,1,2),1,MATCH(INDEX(Dictionary!$B$3:$C$3,1,MATCH(Form_Responses[[#This Row],[13]],OFFSET(Dictionary!$A$3,MATCH(COLUMNS($AS$2:BE44),Dictionary!$A$4:$A$93,0),1,1,2),0)),Dictionary!$AD$3:$AE$3,0)),"")</f>
        <v>P</v>
      </c>
      <c r="BF45" s="61" t="str">
        <f ca="1">IFERROR(INDEX(OFFSET(Dictionary!$AC$3,MATCH(COLUMNS($AS$2:BF44),Dictionary!$AC$4:$AC$93,0),1,1,2),1,MATCH(INDEX(Dictionary!$B$3:$C$3,1,MATCH(Form_Responses[[#This Row],[14]],OFFSET(Dictionary!$A$3,MATCH(COLUMNS($AS$2:BF44),Dictionary!$A$4:$A$93,0),1,1,2),0)),Dictionary!$AD$3:$AE$3,0)),"")</f>
        <v>A</v>
      </c>
      <c r="BG45" s="61" t="str">
        <f ca="1">IFERROR(INDEX(OFFSET(Dictionary!$AC$3,MATCH(COLUMNS($AS$2:BG44),Dictionary!$AC$4:$AC$93,0),1,1,2),1,MATCH(INDEX(Dictionary!$B$3:$C$3,1,MATCH(Form_Responses[[#This Row],[15]],OFFSET(Dictionary!$A$3,MATCH(COLUMNS($AS$2:BG44),Dictionary!$A$4:$A$93,0),1,1,2),0)),Dictionary!$AD$3:$AE$3,0)),"")</f>
        <v>P</v>
      </c>
      <c r="BH45" s="61" t="str">
        <f ca="1">IFERROR(INDEX(OFFSET(Dictionary!$AC$3,MATCH(COLUMNS($AS$2:BH44),Dictionary!$AC$4:$AC$93,0),1,1,2),1,MATCH(INDEX(Dictionary!$B$3:$C$3,1,MATCH(Form_Responses[[#This Row],[16]],OFFSET(Dictionary!$A$3,MATCH(COLUMNS($AS$2:BH44),Dictionary!$A$4:$A$93,0),1,1,2),0)),Dictionary!$AD$3:$AE$3,0)),"")</f>
        <v>X</v>
      </c>
      <c r="BI45" s="61" t="str">
        <f ca="1">IFERROR(INDEX(OFFSET(Dictionary!$AC$3,MATCH(COLUMNS($AS$2:BI44),Dictionary!$AC$4:$AC$93,0),1,1,2),1,MATCH(INDEX(Dictionary!$B$3:$C$3,1,MATCH(Form_Responses[[#This Row],[17]],OFFSET(Dictionary!$A$3,MATCH(COLUMNS($AS$2:BI44),Dictionary!$A$4:$A$93,0),1,1,2),0)),Dictionary!$AD$3:$AE$3,0)),"")</f>
        <v>Z</v>
      </c>
      <c r="BJ45" s="61" t="str">
        <f ca="1">IFERROR(INDEX(OFFSET(Dictionary!$AC$3,MATCH(COLUMNS($AS$2:BJ44),Dictionary!$AC$4:$AC$93,0),1,1,2),1,MATCH(INDEX(Dictionary!$B$3:$C$3,1,MATCH(Form_Responses[[#This Row],[18]],OFFSET(Dictionary!$A$3,MATCH(COLUMNS($AS$2:BJ44),Dictionary!$A$4:$A$93,0),1,1,2),0)),Dictionary!$AD$3:$AE$3,0)),"")</f>
        <v>K</v>
      </c>
      <c r="BK45" s="61" t="str">
        <f ca="1">IFERROR(INDEX(OFFSET(Dictionary!$AC$3,MATCH(COLUMNS($AS$2:BK44),Dictionary!$AC$4:$AC$93,0),1,1,2),1,MATCH(INDEX(Dictionary!$B$3:$C$3,1,MATCH(Form_Responses[[#This Row],[19]],OFFSET(Dictionary!$A$3,MATCH(COLUMNS($AS$2:BK44),Dictionary!$A$4:$A$93,0),1,1,2),0)),Dictionary!$AD$3:$AE$3,0)),"")</f>
        <v>F</v>
      </c>
      <c r="BL45" s="61" t="str">
        <f ca="1">IFERROR(INDEX(OFFSET(Dictionary!$AC$3,MATCH(COLUMNS($AS$2:BL44),Dictionary!$AC$4:$AC$93,0),1,1,2),1,MATCH(INDEX(Dictionary!$B$3:$C$3,1,MATCH(Form_Responses[[#This Row],[20]],OFFSET(Dictionary!$A$3,MATCH(COLUMNS($AS$2:BL44),Dictionary!$A$4:$A$93,0),1,1,2),0)),Dictionary!$AD$3:$AE$3,0)),"")</f>
        <v>K</v>
      </c>
      <c r="BM45" s="61" t="str">
        <f ca="1">IFERROR(INDEX(OFFSET(Dictionary!$AC$3,MATCH(COLUMNS($AS$2:BM44),Dictionary!$AC$4:$AC$93,0),1,1,2),1,MATCH(INDEX(Dictionary!$B$3:$C$3,1,MATCH(Form_Responses[[#This Row],[21]],OFFSET(Dictionary!$A$3,MATCH(COLUMNS($AS$2:BM44),Dictionary!$A$4:$A$93,0),1,1,2),0)),Dictionary!$AD$3:$AE$3,0)),"")</f>
        <v>D</v>
      </c>
      <c r="BN45" s="61" t="str">
        <f ca="1">IFERROR(INDEX(OFFSET(Dictionary!$AC$3,MATCH(COLUMNS($AS$2:BN44),Dictionary!$AC$4:$AC$93,0),1,1,2),1,MATCH(INDEX(Dictionary!$B$3:$C$3,1,MATCH(Form_Responses[[#This Row],[22]],OFFSET(Dictionary!$A$3,MATCH(COLUMNS($AS$2:BN44),Dictionary!$A$4:$A$93,0),1,1,2),0)),Dictionary!$AD$3:$AE$3,0)),"")</f>
        <v>C</v>
      </c>
      <c r="BO45" s="61" t="str">
        <f ca="1">IFERROR(INDEX(OFFSET(Dictionary!$AC$3,MATCH(COLUMNS($AS$2:BO44),Dictionary!$AC$4:$AC$93,0),1,1,2),1,MATCH(INDEX(Dictionary!$B$3:$C$3,1,MATCH(Form_Responses[[#This Row],[23]],OFFSET(Dictionary!$A$3,MATCH(COLUMNS($AS$2:BO44),Dictionary!$A$4:$A$93,0),1,1,2),0)),Dictionary!$AD$3:$AE$3,0)),"")</f>
        <v>E</v>
      </c>
      <c r="BP45" s="61" t="str">
        <f ca="1">IFERROR(INDEX(OFFSET(Dictionary!$AC$3,MATCH(COLUMNS($AS$2:BP44),Dictionary!$AC$4:$AC$93,0),1,1,2),1,MATCH(INDEX(Dictionary!$B$3:$C$3,1,MATCH(Form_Responses[[#This Row],[24]],OFFSET(Dictionary!$A$3,MATCH(COLUMNS($AS$2:BP44),Dictionary!$A$4:$A$93,0),1,1,2),0)),Dictionary!$AD$3:$AE$3,0)),"")</f>
        <v>X</v>
      </c>
      <c r="BQ45" s="61" t="str">
        <f ca="1">IFERROR(INDEX(OFFSET(Dictionary!$AC$3,MATCH(COLUMNS($AS$2:BQ44),Dictionary!$AC$4:$AC$93,0),1,1,2),1,MATCH(INDEX(Dictionary!$B$3:$C$3,1,MATCH(Form_Responses[[#This Row],[25]],OFFSET(Dictionary!$A$3,MATCH(COLUMNS($AS$2:BQ44),Dictionary!$A$4:$A$93,0),1,1,2),0)),Dictionary!$AD$3:$AE$3,0)),"")</f>
        <v>A</v>
      </c>
      <c r="BR45" s="61" t="str">
        <f ca="1">IFERROR(INDEX(OFFSET(Dictionary!$AC$3,MATCH(COLUMNS($AS$2:BR44),Dictionary!$AC$4:$AC$93,0),1,1,2),1,MATCH(INDEX(Dictionary!$B$3:$C$3,1,MATCH(Form_Responses[[#This Row],[26]],OFFSET(Dictionary!$A$3,MATCH(COLUMNS($AS$2:BR44),Dictionary!$A$4:$A$93,0),1,1,2),0)),Dictionary!$AD$3:$AE$3,0)),"")</f>
        <v>P</v>
      </c>
      <c r="BS45" s="61" t="str">
        <f ca="1">IFERROR(INDEX(OFFSET(Dictionary!$AC$3,MATCH(COLUMNS($AS$2:BS44),Dictionary!$AC$4:$AC$93,0),1,1,2),1,MATCH(INDEX(Dictionary!$B$3:$C$3,1,MATCH(Form_Responses[[#This Row],[27]],OFFSET(Dictionary!$A$3,MATCH(COLUMNS($AS$2:BS44),Dictionary!$A$4:$A$93,0),1,1,2),0)),Dictionary!$AD$3:$AE$3,0)),"")</f>
        <v>X</v>
      </c>
      <c r="BT45" s="61" t="str">
        <f ca="1">IFERROR(INDEX(OFFSET(Dictionary!$AC$3,MATCH(COLUMNS($AS$2:BT44),Dictionary!$AC$4:$AC$93,0),1,1,2),1,MATCH(INDEX(Dictionary!$B$3:$C$3,1,MATCH(Form_Responses[[#This Row],[28]],OFFSET(Dictionary!$A$3,MATCH(COLUMNS($AS$2:BT44),Dictionary!$A$4:$A$93,0),1,1,2),0)),Dictionary!$AD$3:$AE$3,0)),"")</f>
        <v>B</v>
      </c>
      <c r="BU45" s="61" t="str">
        <f ca="1">IFERROR(INDEX(OFFSET(Dictionary!$AC$3,MATCH(COLUMNS($AS$2:BU44),Dictionary!$AC$4:$AC$93,0),1,1,2),1,MATCH(INDEX(Dictionary!$B$3:$C$3,1,MATCH(Form_Responses[[#This Row],[29]],OFFSET(Dictionary!$A$3,MATCH(COLUMNS($AS$2:BU44),Dictionary!$A$4:$A$93,0),1,1,2),0)),Dictionary!$AD$3:$AE$3,0)),"")</f>
        <v>O</v>
      </c>
      <c r="BV45" s="61" t="str">
        <f ca="1">IFERROR(INDEX(OFFSET(Dictionary!$AC$3,MATCH(COLUMNS($AS$2:BV44),Dictionary!$AC$4:$AC$93,0),1,1,2),1,MATCH(INDEX(Dictionary!$B$3:$C$3,1,MATCH(Form_Responses[[#This Row],[30]],OFFSET(Dictionary!$A$3,MATCH(COLUMNS($AS$2:BV44),Dictionary!$A$4:$A$93,0),1,1,2),0)),Dictionary!$AD$3:$AE$3,0)),"")</f>
        <v>W</v>
      </c>
      <c r="BW45" s="61" t="str">
        <f ca="1">IFERROR(INDEX(OFFSET(Dictionary!$AC$3,MATCH(COLUMNS($AS$2:BW44),Dictionary!$AC$4:$AC$93,0),1,1,2),1,MATCH(INDEX(Dictionary!$B$3:$C$3,1,MATCH(Form_Responses[[#This Row],[31]],OFFSET(Dictionary!$A$3,MATCH(COLUMNS($AS$2:BW44),Dictionary!$A$4:$A$93,0),1,1,2),0)),Dictionary!$AD$3:$AE$3,0)),"")</f>
        <v>R</v>
      </c>
      <c r="BX45" s="61" t="str">
        <f ca="1">IFERROR(INDEX(OFFSET(Dictionary!$AC$3,MATCH(COLUMNS($AS$2:BX44),Dictionary!$AC$4:$AC$93,0),1,1,2),1,MATCH(INDEX(Dictionary!$B$3:$C$3,1,MATCH(Form_Responses[[#This Row],[32]],OFFSET(Dictionary!$A$3,MATCH(COLUMNS($AS$2:BX44),Dictionary!$A$4:$A$93,0),1,1,2),0)),Dictionary!$AD$3:$AE$3,0)),"")</f>
        <v>D</v>
      </c>
      <c r="BY45" s="61" t="str">
        <f ca="1">IFERROR(INDEX(OFFSET(Dictionary!$AC$3,MATCH(COLUMNS($AS$2:BY44),Dictionary!$AC$4:$AC$93,0),1,1,2),1,MATCH(INDEX(Dictionary!$B$3:$C$3,1,MATCH(Form_Responses[[#This Row],[33]],OFFSET(Dictionary!$A$3,MATCH(COLUMNS($AS$2:BY44),Dictionary!$A$4:$A$93,0),1,1,2),0)),Dictionary!$AD$3:$AE$3,0)),"")</f>
        <v>C</v>
      </c>
      <c r="BZ45" s="61" t="str">
        <f ca="1">IFERROR(INDEX(OFFSET(Dictionary!$AC$3,MATCH(COLUMNS($AS$2:BZ44),Dictionary!$AC$4:$AC$93,0),1,1,2),1,MATCH(INDEX(Dictionary!$B$3:$C$3,1,MATCH(Form_Responses[[#This Row],[34]],OFFSET(Dictionary!$A$3,MATCH(COLUMNS($AS$2:BZ44),Dictionary!$A$4:$A$93,0),1,1,2),0)),Dictionary!$AD$3:$AE$3,0)),"")</f>
        <v>E</v>
      </c>
      <c r="CA45" s="61" t="str">
        <f ca="1">IFERROR(INDEX(OFFSET(Dictionary!$AC$3,MATCH(COLUMNS($AS$2:CA44),Dictionary!$AC$4:$AC$93,0),1,1,2),1,MATCH(INDEX(Dictionary!$B$3:$C$3,1,MATCH(Form_Responses[[#This Row],[35]],OFFSET(Dictionary!$A$3,MATCH(COLUMNS($AS$2:CA44),Dictionary!$A$4:$A$93,0),1,1,2),0)),Dictionary!$AD$3:$AE$3,0)),"")</f>
        <v>B</v>
      </c>
      <c r="CB45" s="61" t="str">
        <f ca="1">IFERROR(INDEX(OFFSET(Dictionary!$AC$3,MATCH(COLUMNS($AS$2:CB44),Dictionary!$AC$4:$AC$93,0),1,1,2),1,MATCH(INDEX(Dictionary!$B$3:$C$3,1,MATCH(Form_Responses[[#This Row],[36]],OFFSET(Dictionary!$A$3,MATCH(COLUMNS($AS$2:CB44),Dictionary!$A$4:$A$93,0),1,1,2),0)),Dictionary!$AD$3:$AE$3,0)),"")</f>
        <v>A</v>
      </c>
      <c r="CC45" s="61" t="str">
        <f ca="1">IFERROR(INDEX(OFFSET(Dictionary!$AC$3,MATCH(COLUMNS($AS$2:CC44),Dictionary!$AC$4:$AC$93,0),1,1,2),1,MATCH(INDEX(Dictionary!$B$3:$C$3,1,MATCH(Form_Responses[[#This Row],[37]],OFFSET(Dictionary!$A$3,MATCH(COLUMNS($AS$2:CC44),Dictionary!$A$4:$A$93,0),1,1,2),0)),Dictionary!$AD$3:$AE$3,0)),"")</f>
        <v>P</v>
      </c>
      <c r="CD45" s="61" t="str">
        <f ca="1">IFERROR(INDEX(OFFSET(Dictionary!$AC$3,MATCH(COLUMNS($AS$2:CD44),Dictionary!$AC$4:$AC$93,0),1,1,2),1,MATCH(INDEX(Dictionary!$B$3:$C$3,1,MATCH(Form_Responses[[#This Row],[38]],OFFSET(Dictionary!$A$3,MATCH(COLUMNS($AS$2:CD44),Dictionary!$A$4:$A$93,0),1,1,2),0)),Dictionary!$AD$3:$AE$3,0)),"")</f>
        <v>X</v>
      </c>
      <c r="CE45" s="61" t="str">
        <f ca="1">IFERROR(INDEX(OFFSET(Dictionary!$AC$3,MATCH(COLUMNS($AS$2:CE44),Dictionary!$AC$4:$AC$93,0),1,1,2),1,MATCH(INDEX(Dictionary!$B$3:$C$3,1,MATCH(Form_Responses[[#This Row],[39]],OFFSET(Dictionary!$A$3,MATCH(COLUMNS($AS$2:CE44),Dictionary!$A$4:$A$93,0),1,1,2),0)),Dictionary!$AD$3:$AE$3,0)),"")</f>
        <v>B</v>
      </c>
      <c r="CF45" s="61" t="str">
        <f ca="1">IFERROR(INDEX(OFFSET(Dictionary!$AC$3,MATCH(COLUMNS($AS$2:CF44),Dictionary!$AC$4:$AC$93,0),1,1,2),1,MATCH(INDEX(Dictionary!$B$3:$C$3,1,MATCH(Form_Responses[[#This Row],[40]],OFFSET(Dictionary!$A$3,MATCH(COLUMNS($AS$2:CF44),Dictionary!$A$4:$A$93,0),1,1,2),0)),Dictionary!$AD$3:$AE$3,0)),"")</f>
        <v>W</v>
      </c>
      <c r="CG45" s="61" t="str">
        <f ca="1">IFERROR(INDEX(OFFSET(Dictionary!$AC$3,MATCH(COLUMNS($AS$2:CG44),Dictionary!$AC$4:$AC$93,0),1,1,2),1,MATCH(INDEX(Dictionary!$B$3:$C$3,1,MATCH(Form_Responses[[#This Row],[41]],OFFSET(Dictionary!$A$3,MATCH(COLUMNS($AS$2:CG44),Dictionary!$A$4:$A$93,0),1,1,2),0)),Dictionary!$AD$3:$AE$3,0)),"")</f>
        <v>G</v>
      </c>
      <c r="CH45" s="61" t="str">
        <f ca="1">IFERROR(INDEX(OFFSET(Dictionary!$AC$3,MATCH(COLUMNS($AS$2:CH44),Dictionary!$AC$4:$AC$93,0),1,1,2),1,MATCH(INDEX(Dictionary!$B$3:$C$3,1,MATCH(Form_Responses[[#This Row],[42]],OFFSET(Dictionary!$A$3,MATCH(COLUMNS($AS$2:CH44),Dictionary!$A$4:$A$93,0),1,1,2),0)),Dictionary!$AD$3:$AE$3,0)),"")</f>
        <v>R</v>
      </c>
      <c r="CI45" s="61" t="str">
        <f ca="1">IFERROR(INDEX(OFFSET(Dictionary!$AC$3,MATCH(COLUMNS($AS$2:CI44),Dictionary!$AC$4:$AC$93,0),1,1,2),1,MATCH(INDEX(Dictionary!$B$3:$C$3,1,MATCH(Form_Responses[[#This Row],[43]],OFFSET(Dictionary!$A$3,MATCH(COLUMNS($AS$2:CI44),Dictionary!$A$4:$A$93,0),1,1,2),0)),Dictionary!$AD$3:$AE$3,0)),"")</f>
        <v>I</v>
      </c>
      <c r="CJ45" s="61" t="str">
        <f ca="1">IFERROR(INDEX(OFFSET(Dictionary!$AC$3,MATCH(COLUMNS($AS$2:CJ44),Dictionary!$AC$4:$AC$93,0),1,1,2),1,MATCH(INDEX(Dictionary!$B$3:$C$3,1,MATCH(Form_Responses[[#This Row],[44]],OFFSET(Dictionary!$A$3,MATCH(COLUMNS($AS$2:CJ44),Dictionary!$A$4:$A$93,0),1,1,2),0)),Dictionary!$AD$3:$AE$3,0)),"")</f>
        <v>C</v>
      </c>
      <c r="CK45" s="61" t="str">
        <f ca="1">IFERROR(INDEX(OFFSET(Dictionary!$AC$3,MATCH(COLUMNS($AS$2:CK44),Dictionary!$AC$4:$AC$93,0),1,1,2),1,MATCH(INDEX(Dictionary!$B$3:$C$3,1,MATCH(Form_Responses[[#This Row],[45]],OFFSET(Dictionary!$A$3,MATCH(COLUMNS($AS$2:CK44),Dictionary!$A$4:$A$93,0),1,1,2),0)),Dictionary!$AD$3:$AE$3,0)),"")</f>
        <v>V</v>
      </c>
      <c r="CL45" s="61" t="str">
        <f ca="1">IFERROR(INDEX(OFFSET(Dictionary!$AC$3,MATCH(COLUMNS($AS$2:CL44),Dictionary!$AC$4:$AC$93,0),1,1,2),1,MATCH(INDEX(Dictionary!$B$3:$C$3,1,MATCH(Form_Responses[[#This Row],[46]],OFFSET(Dictionary!$A$3,MATCH(COLUMNS($AS$2:CL44),Dictionary!$A$4:$A$93,0),1,1,2),0)),Dictionary!$AD$3:$AE$3,0)),"")</f>
        <v>N</v>
      </c>
      <c r="CM45" s="61" t="str">
        <f ca="1">IFERROR(INDEX(OFFSET(Dictionary!$AC$3,MATCH(COLUMNS($AS$2:CM44),Dictionary!$AC$4:$AC$93,0),1,1,2),1,MATCH(INDEX(Dictionary!$B$3:$C$3,1,MATCH(Form_Responses[[#This Row],[47]],OFFSET(Dictionary!$A$3,MATCH(COLUMNS($AS$2:CM44),Dictionary!$A$4:$A$93,0),1,1,2),0)),Dictionary!$AD$3:$AE$3,0)),"")</f>
        <v>Z</v>
      </c>
      <c r="CN45" s="61" t="str">
        <f ca="1">IFERROR(INDEX(OFFSET(Dictionary!$AC$3,MATCH(COLUMNS($AS$2:CN44),Dictionary!$AC$4:$AC$93,0),1,1,2),1,MATCH(INDEX(Dictionary!$B$3:$C$3,1,MATCH(Form_Responses[[#This Row],[48]],OFFSET(Dictionary!$A$3,MATCH(COLUMNS($AS$2:CN44),Dictionary!$A$4:$A$93,0),1,1,2),0)),Dictionary!$AD$3:$AE$3,0)),"")</f>
        <v>P</v>
      </c>
      <c r="CO45" s="61" t="str">
        <f ca="1">IFERROR(INDEX(OFFSET(Dictionary!$AC$3,MATCH(COLUMNS($AS$2:CO44),Dictionary!$AC$4:$AC$93,0),1,1,2),1,MATCH(INDEX(Dictionary!$B$3:$C$3,1,MATCH(Form_Responses[[#This Row],[49]],OFFSET(Dictionary!$A$3,MATCH(COLUMNS($AS$2:CO44),Dictionary!$A$4:$A$93,0),1,1,2),0)),Dictionary!$AD$3:$AE$3,0)),"")</f>
        <v>F</v>
      </c>
      <c r="CP45" s="61" t="str">
        <f ca="1">IFERROR(INDEX(OFFSET(Dictionary!$AC$3,MATCH(COLUMNS($AS$2:CP44),Dictionary!$AC$4:$AC$93,0),1,1,2),1,MATCH(INDEX(Dictionary!$B$3:$C$3,1,MATCH(Form_Responses[[#This Row],[50]],OFFSET(Dictionary!$A$3,MATCH(COLUMNS($AS$2:CP44),Dictionary!$A$4:$A$93,0),1,1,2),0)),Dictionary!$AD$3:$AE$3,0)),"")</f>
        <v>W</v>
      </c>
      <c r="CQ45" s="61" t="str">
        <f ca="1">IFERROR(INDEX(OFFSET(Dictionary!$AC$3,MATCH(COLUMNS($AS$2:CQ44),Dictionary!$AC$4:$AC$93,0),1,1,2),1,MATCH(INDEX(Dictionary!$B$3:$C$3,1,MATCH(Form_Responses[[#This Row],[51]],OFFSET(Dictionary!$A$3,MATCH(COLUMNS($AS$2:CQ44),Dictionary!$A$4:$A$93,0),1,1,2),0)),Dictionary!$AD$3:$AE$3,0)),"")</f>
        <v>G</v>
      </c>
      <c r="CR45" s="61" t="str">
        <f ca="1">IFERROR(INDEX(OFFSET(Dictionary!$AC$3,MATCH(COLUMNS($AS$2:CR44),Dictionary!$AC$4:$AC$93,0),1,1,2),1,MATCH(INDEX(Dictionary!$B$3:$C$3,1,MATCH(Form_Responses[[#This Row],[52]],OFFSET(Dictionary!$A$3,MATCH(COLUMNS($AS$2:CR44),Dictionary!$A$4:$A$93,0),1,1,2),0)),Dictionary!$AD$3:$AE$3,0)),"")</f>
        <v>L</v>
      </c>
      <c r="CS45" s="61" t="str">
        <f ca="1">IFERROR(INDEX(OFFSET(Dictionary!$AC$3,MATCH(COLUMNS($AS$2:CS44),Dictionary!$AC$4:$AC$93,0),1,1,2),1,MATCH(INDEX(Dictionary!$B$3:$C$3,1,MATCH(Form_Responses[[#This Row],[53]],OFFSET(Dictionary!$A$3,MATCH(COLUMNS($AS$2:CS44),Dictionary!$A$4:$A$93,0),1,1,2),0)),Dictionary!$AD$3:$AE$3,0)),"")</f>
        <v>R</v>
      </c>
      <c r="CT45" s="61" t="str">
        <f ca="1">IFERROR(INDEX(OFFSET(Dictionary!$AC$3,MATCH(COLUMNS($AS$2:CT44),Dictionary!$AC$4:$AC$93,0),1,1,2),1,MATCH(INDEX(Dictionary!$B$3:$C$3,1,MATCH(Form_Responses[[#This Row],[54]],OFFSET(Dictionary!$A$3,MATCH(COLUMNS($AS$2:CT44),Dictionary!$A$4:$A$93,0),1,1,2),0)),Dictionary!$AD$3:$AE$3,0)),"")</f>
        <v>D</v>
      </c>
      <c r="CU45" s="61" t="str">
        <f ca="1">IFERROR(INDEX(OFFSET(Dictionary!$AC$3,MATCH(COLUMNS($AS$2:CU44),Dictionary!$AC$4:$AC$93,0),1,1,2),1,MATCH(INDEX(Dictionary!$B$3:$C$3,1,MATCH(Form_Responses[[#This Row],[55]],OFFSET(Dictionary!$A$3,MATCH(COLUMNS($AS$2:CU44),Dictionary!$A$4:$A$93,0),1,1,2),0)),Dictionary!$AD$3:$AE$3,0)),"")</f>
        <v>C</v>
      </c>
      <c r="CV45" s="61" t="str">
        <f ca="1">IFERROR(INDEX(OFFSET(Dictionary!$AC$3,MATCH(COLUMNS($AS$2:CV44),Dictionary!$AC$4:$AC$93,0),1,1,2),1,MATCH(INDEX(Dictionary!$B$3:$C$3,1,MATCH(Form_Responses[[#This Row],[56]],OFFSET(Dictionary!$A$3,MATCH(COLUMNS($AS$2:CV44),Dictionary!$A$4:$A$93,0),1,1,2),0)),Dictionary!$AD$3:$AE$3,0)),"")</f>
        <v>E</v>
      </c>
      <c r="CW45" s="61" t="str">
        <f ca="1">IFERROR(INDEX(OFFSET(Dictionary!$AC$3,MATCH(COLUMNS($AS$2:CW44),Dictionary!$AC$4:$AC$93,0),1,1,2),1,MATCH(INDEX(Dictionary!$B$3:$C$3,1,MATCH(Form_Responses[[#This Row],[57]],OFFSET(Dictionary!$A$3,MATCH(COLUMNS($AS$2:CW44),Dictionary!$A$4:$A$93,0),1,1,2),0)),Dictionary!$AD$3:$AE$3,0)),"")</f>
        <v>N</v>
      </c>
      <c r="CX45" s="61" t="str">
        <f ca="1">IFERROR(INDEX(OFFSET(Dictionary!$AC$3,MATCH(COLUMNS($AS$2:CX44),Dictionary!$AC$4:$AC$93,0),1,1,2),1,MATCH(INDEX(Dictionary!$B$3:$C$3,1,MATCH(Form_Responses[[#This Row],[58]],OFFSET(Dictionary!$A$3,MATCH(COLUMNS($AS$2:CX44),Dictionary!$A$4:$A$93,0),1,1,2),0)),Dictionary!$AD$3:$AE$3,0)),"")</f>
        <v>A</v>
      </c>
      <c r="CY45" s="61" t="str">
        <f ca="1">IFERROR(INDEX(OFFSET(Dictionary!$AC$3,MATCH(COLUMNS($AS$2:CY44),Dictionary!$AC$4:$AC$93,0),1,1,2),1,MATCH(INDEX(Dictionary!$B$3:$C$3,1,MATCH(Form_Responses[[#This Row],[59]],OFFSET(Dictionary!$A$3,MATCH(COLUMNS($AS$2:CY44),Dictionary!$A$4:$A$93,0),1,1,2),0)),Dictionary!$AD$3:$AE$3,0)),"")</f>
        <v>F</v>
      </c>
      <c r="CZ45" s="61" t="str">
        <f ca="1">IFERROR(INDEX(OFFSET(Dictionary!$AC$3,MATCH(COLUMNS($AS$2:CZ44),Dictionary!$AC$4:$AC$93,0),1,1,2),1,MATCH(INDEX(Dictionary!$B$3:$C$3,1,MATCH(Form_Responses[[#This Row],[60]],OFFSET(Dictionary!$A$3,MATCH(COLUMNS($AS$2:CZ44),Dictionary!$A$4:$A$93,0),1,1,2),0)),Dictionary!$AD$3:$AE$3,0)),"")</f>
        <v>X</v>
      </c>
      <c r="DA45" s="61" t="str">
        <f ca="1">IFERROR(INDEX(OFFSET(Dictionary!$AC$3,MATCH(COLUMNS($AS$2:DA44),Dictionary!$AC$4:$AC$93,0),1,1,2),1,MATCH(INDEX(Dictionary!$B$3:$C$3,1,MATCH(Form_Responses[[#This Row],[61]],OFFSET(Dictionary!$A$3,MATCH(COLUMNS($AS$2:DA44),Dictionary!$A$4:$A$93,0),1,1,2),0)),Dictionary!$AD$3:$AE$3,0)),"")</f>
        <v>G</v>
      </c>
      <c r="DB45" s="61" t="str">
        <f ca="1">IFERROR(INDEX(OFFSET(Dictionary!$AC$3,MATCH(COLUMNS($AS$2:DB44),Dictionary!$AC$4:$AC$93,0),1,1,2),1,MATCH(INDEX(Dictionary!$B$3:$C$3,1,MATCH(Form_Responses[[#This Row],[62]],OFFSET(Dictionary!$A$3,MATCH(COLUMNS($AS$2:DB44),Dictionary!$A$4:$A$93,0),1,1,2),0)),Dictionary!$AD$3:$AE$3,0)),"")</f>
        <v>V</v>
      </c>
      <c r="DC45" s="61" t="str">
        <f ca="1">IFERROR(INDEX(OFFSET(Dictionary!$AC$3,MATCH(COLUMNS($AS$2:DC44),Dictionary!$AC$4:$AC$93,0),1,1,2),1,MATCH(INDEX(Dictionary!$B$3:$C$3,1,MATCH(Form_Responses[[#This Row],[63]],OFFSET(Dictionary!$A$3,MATCH(COLUMNS($AS$2:DC44),Dictionary!$A$4:$A$93,0),1,1,2),0)),Dictionary!$AD$3:$AE$3,0)),"")</f>
        <v>S</v>
      </c>
      <c r="DD45" s="61" t="str">
        <f ca="1">IFERROR(INDEX(OFFSET(Dictionary!$AC$3,MATCH(COLUMNS($AS$2:DD44),Dictionary!$AC$4:$AC$93,0),1,1,2),1,MATCH(INDEX(Dictionary!$B$3:$C$3,1,MATCH(Form_Responses[[#This Row],[64]],OFFSET(Dictionary!$A$3,MATCH(COLUMNS($AS$2:DD44),Dictionary!$A$4:$A$93,0),1,1,2),0)),Dictionary!$AD$3:$AE$3,0)),"")</f>
        <v>R</v>
      </c>
      <c r="DE45" s="61" t="str">
        <f ca="1">IFERROR(INDEX(OFFSET(Dictionary!$AC$3,MATCH(COLUMNS($AS$2:DE44),Dictionary!$AC$4:$AC$93,0),1,1,2),1,MATCH(INDEX(Dictionary!$B$3:$C$3,1,MATCH(Form_Responses[[#This Row],[65]],OFFSET(Dictionary!$A$3,MATCH(COLUMNS($AS$2:DE44),Dictionary!$A$4:$A$93,0),1,1,2),0)),Dictionary!$AD$3:$AE$3,0)),"")</f>
        <v>D</v>
      </c>
      <c r="DF45" s="61" t="str">
        <f ca="1">IFERROR(INDEX(OFFSET(Dictionary!$AC$3,MATCH(COLUMNS($AS$2:DF44),Dictionary!$AC$4:$AC$93,0),1,1,2),1,MATCH(INDEX(Dictionary!$B$3:$C$3,1,MATCH(Form_Responses[[#This Row],[66]],OFFSET(Dictionary!$A$3,MATCH(COLUMNS($AS$2:DF44),Dictionary!$A$4:$A$93,0),1,1,2),0)),Dictionary!$AD$3:$AE$3,0)),"")</f>
        <v>C</v>
      </c>
      <c r="DG45" s="61" t="str">
        <f ca="1">IFERROR(INDEX(OFFSET(Dictionary!$AC$3,MATCH(COLUMNS($AS$2:DG44),Dictionary!$AC$4:$AC$93,0),1,1,2),1,MATCH(INDEX(Dictionary!$B$3:$C$3,1,MATCH(Form_Responses[[#This Row],[67]],OFFSET(Dictionary!$A$3,MATCH(COLUMNS($AS$2:DG44),Dictionary!$A$4:$A$93,0),1,1,2),0)),Dictionary!$AD$3:$AE$3,0)),"")</f>
        <v>R</v>
      </c>
      <c r="DH45" s="61" t="str">
        <f ca="1">IFERROR(INDEX(OFFSET(Dictionary!$AC$3,MATCH(COLUMNS($AS$2:DH44),Dictionary!$AC$4:$AC$93,0),1,1,2),1,MATCH(INDEX(Dictionary!$B$3:$C$3,1,MATCH(Form_Responses[[#This Row],[68]],OFFSET(Dictionary!$A$3,MATCH(COLUMNS($AS$2:DH44),Dictionary!$A$4:$A$93,0),1,1,2),0)),Dictionary!$AD$3:$AE$3,0)),"")</f>
        <v>N</v>
      </c>
      <c r="DI45" s="61" t="str">
        <f ca="1">IFERROR(INDEX(OFFSET(Dictionary!$AC$3,MATCH(COLUMNS($AS$2:DI44),Dictionary!$AC$4:$AC$93,0),1,1,2),1,MATCH(INDEX(Dictionary!$B$3:$C$3,1,MATCH(Form_Responses[[#This Row],[69]],OFFSET(Dictionary!$A$3,MATCH(COLUMNS($AS$2:DI44),Dictionary!$A$4:$A$93,0),1,1,2),0)),Dictionary!$AD$3:$AE$3,0)),"")</f>
        <v>A</v>
      </c>
      <c r="DJ45" s="61" t="str">
        <f ca="1">IFERROR(INDEX(OFFSET(Dictionary!$AC$3,MATCH(COLUMNS($AS$2:DJ44),Dictionary!$AC$4:$AC$93,0),1,1,2),1,MATCH(INDEX(Dictionary!$B$3:$C$3,1,MATCH(Form_Responses[[#This Row],[70]],OFFSET(Dictionary!$A$3,MATCH(COLUMNS($AS$2:DJ44),Dictionary!$A$4:$A$93,0),1,1,2),0)),Dictionary!$AD$3:$AE$3,0)),"")</f>
        <v>P</v>
      </c>
      <c r="DK45" s="61" t="str">
        <f ca="1">IFERROR(INDEX(OFFSET(Dictionary!$AC$3,MATCH(COLUMNS($AS$2:DK44),Dictionary!$AC$4:$AC$93,0),1,1,2),1,MATCH(INDEX(Dictionary!$B$3:$C$3,1,MATCH(Form_Responses[[#This Row],[71]],OFFSET(Dictionary!$A$3,MATCH(COLUMNS($AS$2:DK44),Dictionary!$A$4:$A$93,0),1,1,2),0)),Dictionary!$AD$3:$AE$3,0)),"")</f>
        <v>G</v>
      </c>
      <c r="DL45" s="61" t="str">
        <f ca="1">IFERROR(INDEX(OFFSET(Dictionary!$AC$3,MATCH(COLUMNS($AS$2:DL44),Dictionary!$AC$4:$AC$93,0),1,1,2),1,MATCH(INDEX(Dictionary!$B$3:$C$3,1,MATCH(Form_Responses[[#This Row],[72]],OFFSET(Dictionary!$A$3,MATCH(COLUMNS($AS$2:DL44),Dictionary!$A$4:$A$93,0),1,1,2),0)),Dictionary!$AD$3:$AE$3,0)),"")</f>
        <v>L</v>
      </c>
      <c r="DM45" s="61" t="str">
        <f ca="1">IFERROR(INDEX(OFFSET(Dictionary!$AC$3,MATCH(COLUMNS($AS$2:DM44),Dictionary!$AC$4:$AC$93,0),1,1,2),1,MATCH(INDEX(Dictionary!$B$3:$C$3,1,MATCH(Form_Responses[[#This Row],[73]],OFFSET(Dictionary!$A$3,MATCH(COLUMNS($AS$2:DM44),Dictionary!$A$4:$A$93,0),1,1,2),0)),Dictionary!$AD$3:$AE$3,0)),"")</f>
        <v>I</v>
      </c>
      <c r="DN45" s="61" t="str">
        <f ca="1">IFERROR(INDEX(OFFSET(Dictionary!$AC$3,MATCH(COLUMNS($AS$2:DN44),Dictionary!$AC$4:$AC$93,0),1,1,2),1,MATCH(INDEX(Dictionary!$B$3:$C$3,1,MATCH(Form_Responses[[#This Row],[74]],OFFSET(Dictionary!$A$3,MATCH(COLUMNS($AS$2:DN44),Dictionary!$A$4:$A$93,0),1,1,2),0)),Dictionary!$AD$3:$AE$3,0)),"")</f>
        <v>S</v>
      </c>
      <c r="DO45" s="61" t="str">
        <f ca="1">IFERROR(INDEX(OFFSET(Dictionary!$AC$3,MATCH(COLUMNS($AS$2:DO44),Dictionary!$AC$4:$AC$93,0),1,1,2),1,MATCH(INDEX(Dictionary!$B$3:$C$3,1,MATCH(Form_Responses[[#This Row],[75]],OFFSET(Dictionary!$A$3,MATCH(COLUMNS($AS$2:DO44),Dictionary!$A$4:$A$93,0),1,1,2),0)),Dictionary!$AD$3:$AE$3,0)),"")</f>
        <v>R</v>
      </c>
      <c r="DP45" s="61" t="str">
        <f ca="1">IFERROR(INDEX(OFFSET(Dictionary!$AC$3,MATCH(COLUMNS($AS$2:DP44),Dictionary!$AC$4:$AC$93,0),1,1,2),1,MATCH(INDEX(Dictionary!$B$3:$C$3,1,MATCH(Form_Responses[[#This Row],[76]],OFFSET(Dictionary!$A$3,MATCH(COLUMNS($AS$2:DP44),Dictionary!$A$4:$A$93,0),1,1,2),0)),Dictionary!$AD$3:$AE$3,0)),"")</f>
        <v>D</v>
      </c>
      <c r="DQ45" s="61" t="str">
        <f ca="1">IFERROR(INDEX(OFFSET(Dictionary!$AC$3,MATCH(COLUMNS($AS$2:DQ44),Dictionary!$AC$4:$AC$93,0),1,1,2),1,MATCH(INDEX(Dictionary!$B$3:$C$3,1,MATCH(Form_Responses[[#This Row],[77]],OFFSET(Dictionary!$A$3,MATCH(COLUMNS($AS$2:DQ44),Dictionary!$A$4:$A$93,0),1,1,2),0)),Dictionary!$AD$3:$AE$3,0)),"")</f>
        <v>R</v>
      </c>
      <c r="DR45" s="61" t="str">
        <f ca="1">IFERROR(INDEX(OFFSET(Dictionary!$AC$3,MATCH(COLUMNS($AS$2:DR44),Dictionary!$AC$4:$AC$93,0),1,1,2),1,MATCH(INDEX(Dictionary!$B$3:$C$3,1,MATCH(Form_Responses[[#This Row],[78]],OFFSET(Dictionary!$A$3,MATCH(COLUMNS($AS$2:DR44),Dictionary!$A$4:$A$93,0),1,1,2),0)),Dictionary!$AD$3:$AE$3,0)),"")</f>
        <v>E</v>
      </c>
      <c r="DS45" s="61" t="str">
        <f ca="1">IFERROR(INDEX(OFFSET(Dictionary!$AC$3,MATCH(COLUMNS($AS$2:DS44),Dictionary!$AC$4:$AC$93,0),1,1,2),1,MATCH(INDEX(Dictionary!$B$3:$C$3,1,MATCH(Form_Responses[[#This Row],[79]],OFFSET(Dictionary!$A$3,MATCH(COLUMNS($AS$2:DS44),Dictionary!$A$4:$A$93,0),1,1,2),0)),Dictionary!$AD$3:$AE$3,0)),"")</f>
        <v>N</v>
      </c>
      <c r="DT45" s="61" t="str">
        <f ca="1">IFERROR(INDEX(OFFSET(Dictionary!$AC$3,MATCH(COLUMNS($AS$2:DT44),Dictionary!$AC$4:$AC$93,0),1,1,2),1,MATCH(INDEX(Dictionary!$B$3:$C$3,1,MATCH(Form_Responses[[#This Row],[80]],OFFSET(Dictionary!$A$3,MATCH(COLUMNS($AS$2:DT44),Dictionary!$A$4:$A$93,0),1,1,2),0)),Dictionary!$AD$3:$AE$3,0)),"")</f>
        <v>W</v>
      </c>
      <c r="DU45" s="61" t="str">
        <f ca="1">IFERROR(INDEX(OFFSET(Dictionary!$AC$3,MATCH(COLUMNS($AS$2:DU44),Dictionary!$AC$4:$AC$93,0),1,1,2),1,MATCH(INDEX(Dictionary!$B$3:$C$3,1,MATCH(Form_Responses[[#This Row],[81]],OFFSET(Dictionary!$A$3,MATCH(COLUMNS($AS$2:DU44),Dictionary!$A$4:$A$93,0),1,1,2),0)),Dictionary!$AD$3:$AE$3,0)),"")</f>
        <v>L</v>
      </c>
      <c r="DV45" s="61" t="str">
        <f ca="1">IFERROR(INDEX(OFFSET(Dictionary!$AC$3,MATCH(COLUMNS($AS$2:DV44),Dictionary!$AC$4:$AC$93,0),1,1,2),1,MATCH(INDEX(Dictionary!$B$3:$C$3,1,MATCH(Form_Responses[[#This Row],[82]],OFFSET(Dictionary!$A$3,MATCH(COLUMNS($AS$2:DV44),Dictionary!$A$4:$A$93,0),1,1,2),0)),Dictionary!$AD$3:$AE$3,0)),"")</f>
        <v>I</v>
      </c>
      <c r="DW45" s="61" t="str">
        <f ca="1">IFERROR(INDEX(OFFSET(Dictionary!$AC$3,MATCH(COLUMNS($AS$2:DW44),Dictionary!$AC$4:$AC$93,0),1,1,2),1,MATCH(INDEX(Dictionary!$B$3:$C$3,1,MATCH(Form_Responses[[#This Row],[83]],OFFSET(Dictionary!$A$3,MATCH(COLUMNS($AS$2:DW44),Dictionary!$A$4:$A$93,0),1,1,2),0)),Dictionary!$AD$3:$AE$3,0)),"")</f>
        <v>I</v>
      </c>
      <c r="DX45" s="61" t="str">
        <f ca="1">IFERROR(INDEX(OFFSET(Dictionary!$AC$3,MATCH(COLUMNS($AS$2:DX44),Dictionary!$AC$4:$AC$93,0),1,1,2),1,MATCH(INDEX(Dictionary!$B$3:$C$3,1,MATCH(Form_Responses[[#This Row],[84]],OFFSET(Dictionary!$A$3,MATCH(COLUMNS($AS$2:DX44),Dictionary!$A$4:$A$93,0),1,1,2),0)),Dictionary!$AD$3:$AE$3,0)),"")</f>
        <v>V</v>
      </c>
      <c r="DY45" s="61" t="str">
        <f ca="1">IFERROR(INDEX(OFFSET(Dictionary!$AC$3,MATCH(COLUMNS($AS$2:DY44),Dictionary!$AC$4:$AC$93,0),1,1,2),1,MATCH(INDEX(Dictionary!$B$3:$C$3,1,MATCH(Form_Responses[[#This Row],[85]],OFFSET(Dictionary!$A$3,MATCH(COLUMNS($AS$2:DY44),Dictionary!$A$4:$A$93,0),1,1,2),0)),Dictionary!$AD$3:$AE$3,0)),"")</f>
        <v>S</v>
      </c>
      <c r="DZ45" s="61" t="str">
        <f ca="1">IFERROR(INDEX(OFFSET(Dictionary!$AC$3,MATCH(COLUMNS($AS$2:DZ44),Dictionary!$AC$4:$AC$93,0),1,1,2),1,MATCH(INDEX(Dictionary!$B$3:$C$3,1,MATCH(Form_Responses[[#This Row],[86]],OFFSET(Dictionary!$A$3,MATCH(COLUMNS($AS$2:DZ44),Dictionary!$A$4:$A$93,0),1,1,2),0)),Dictionary!$AD$3:$AE$3,0)),"")</f>
        <v>R</v>
      </c>
      <c r="EA45" s="61" t="str">
        <f ca="1">IFERROR(INDEX(OFFSET(Dictionary!$AC$3,MATCH(COLUMNS($AS$2:EA44),Dictionary!$AC$4:$AC$93,0),1,1,2),1,MATCH(INDEX(Dictionary!$B$3:$C$3,1,MATCH(Form_Responses[[#This Row],[87]],OFFSET(Dictionary!$A$3,MATCH(COLUMNS($AS$2:EA44),Dictionary!$A$4:$A$93,0),1,1,2),0)),Dictionary!$AD$3:$AE$3,0)),"")</f>
        <v>D</v>
      </c>
      <c r="EB45" s="61" t="str">
        <f ca="1">IFERROR(INDEX(OFFSET(Dictionary!$AC$3,MATCH(COLUMNS($AS$2:EB44),Dictionary!$AC$4:$AC$93,0),1,1,2),1,MATCH(INDEX(Dictionary!$B$3:$C$3,1,MATCH(Form_Responses[[#This Row],[88]],OFFSET(Dictionary!$A$3,MATCH(COLUMNS($AS$2:EB44),Dictionary!$A$4:$A$93,0),1,1,2),0)),Dictionary!$AD$3:$AE$3,0)),"")</f>
        <v>C</v>
      </c>
      <c r="EC45" s="61" t="str">
        <f ca="1">IFERROR(INDEX(OFFSET(Dictionary!$AC$3,MATCH(COLUMNS($AS$2:EC44),Dictionary!$AC$4:$AC$93,0),1,1,2),1,MATCH(INDEX(Dictionary!$B$3:$C$3,1,MATCH(Form_Responses[[#This Row],[89]],OFFSET(Dictionary!$A$3,MATCH(COLUMNS($AS$2:EC44),Dictionary!$A$4:$A$93,0),1,1,2),0)),Dictionary!$AD$3:$AE$3,0)),"")</f>
        <v>C</v>
      </c>
      <c r="ED45" s="61" t="str">
        <f ca="1">IFERROR(INDEX(OFFSET(Dictionary!$AC$3,MATCH(COLUMNS($AS$2:ED44),Dictionary!$AC$4:$AC$93,0),1,1,2),1,MATCH(INDEX(Dictionary!$B$3:$C$3,1,MATCH(Form_Responses[[#This Row],[90]],OFFSET(Dictionary!$A$3,MATCH(COLUMNS($AS$2:ED44),Dictionary!$A$4:$A$93,0),1,1,2),0)),Dictionary!$AD$3:$AE$3,0)),"")</f>
        <v>N</v>
      </c>
    </row>
    <row r="46" spans="1:134" ht="195" x14ac:dyDescent="0.25">
      <c r="A46" s="164">
        <v>44</v>
      </c>
      <c r="B46" s="61" t="s">
        <v>970</v>
      </c>
      <c r="C46" s="61" t="s">
        <v>918</v>
      </c>
      <c r="D46" s="59" t="s">
        <v>793</v>
      </c>
      <c r="E46" s="59" cm="1">
        <f t="array" aca="1" ref="E46" ca="1">COUNTIF(OFFSET($AS$2,MATCH(Data_Base_Response[[#This Row],[Nama]:[Nama]],Data_Base_Response[[Nama]:[Nama]],0),0,1,90),Data_Base_Response[[#Headers],[A]])</f>
        <v>6</v>
      </c>
      <c r="F46" s="59" cm="1">
        <f t="array" aca="1" ref="F46" ca="1">COUNTIF(OFFSET($AS$2,MATCH(Data_Base_Response[[#This Row],[Nama]:[Nama]],Data_Base_Response[[Nama]:[Nama]],0),0,1,90),Data_Base_Response[[#Headers],[N]])</f>
        <v>9</v>
      </c>
      <c r="G46" s="59" cm="1">
        <f t="array" aca="1" ref="G46" ca="1">COUNTIF(OFFSET($AS$2,MATCH(Data_Base_Response[[#This Row],[Nama]:[Nama]],Data_Base_Response[[Nama]:[Nama]],0),0,1,90),Data_Base_Response[[#Headers],[G]])</f>
        <v>6</v>
      </c>
      <c r="H46" s="59" cm="1">
        <f t="array" aca="1" ref="H46" ca="1">COUNTIF(OFFSET($AS$2,MATCH(Data_Base_Response[[#This Row],[Nama]:[Nama]],Data_Base_Response[[Nama]:[Nama]],0),0,1,90),Data_Base_Response[[#Headers],[C]])</f>
        <v>6</v>
      </c>
      <c r="I46" s="59" cm="1">
        <f t="array" aca="1" ref="I46" ca="1">COUNTIF(OFFSET($AS$2,MATCH(Data_Base_Response[[#This Row],[Nama]:[Nama]],Data_Base_Response[[Nama]:[Nama]],0),0,1,90),Data_Base_Response[[#Headers],[D]])</f>
        <v>7</v>
      </c>
      <c r="J46" s="59" cm="1">
        <f t="array" aca="1" ref="J46" ca="1">COUNTIF(OFFSET($AS$2,MATCH(Data_Base_Response[[#This Row],[Nama]:[Nama]],Data_Base_Response[[Nama]:[Nama]],0),0,1,90),Data_Base_Response[[#Headers],[R]])</f>
        <v>5</v>
      </c>
      <c r="K46" s="59" cm="1">
        <f t="array" aca="1" ref="K46" ca="1">COUNTIF(OFFSET($AS$2,MATCH(Data_Base_Response[[#This Row],[Nama]:[Nama]],Data_Base_Response[[Nama]:[Nama]],0),0,1,90),Data_Base_Response[[#Headers],[T]])</f>
        <v>0</v>
      </c>
      <c r="L46" s="59" cm="1">
        <f t="array" aca="1" ref="L46" ca="1">COUNTIF(OFFSET($AS$2,MATCH(Data_Base_Response[[#This Row],[Nama]:[Nama]],Data_Base_Response[[Nama]:[Nama]],0),0,1,90),Data_Base_Response[[#Headers],[V]])</f>
        <v>6</v>
      </c>
      <c r="M46" s="59" cm="1">
        <f t="array" aca="1" ref="M46" ca="1">COUNTIF(OFFSET($AS$2,MATCH(Data_Base_Response[[#This Row],[Nama]:[Nama]],Data_Base_Response[[Nama]:[Nama]],0),0,1,90),Data_Base_Response[[#Headers],[W]])</f>
        <v>4</v>
      </c>
      <c r="N46" s="59" cm="1">
        <f t="array" aca="1" ref="N46" ca="1">COUNTIF(OFFSET($AS$2,MATCH(Data_Base_Response[[#This Row],[Nama]:[Nama]],Data_Base_Response[[Nama]:[Nama]],0),0,1,90),Data_Base_Response[[#Headers],[F]])</f>
        <v>1</v>
      </c>
      <c r="O46" s="59" cm="1">
        <f t="array" aca="1" ref="O46" ca="1">COUNTIF(OFFSET($AS$2,MATCH(Data_Base_Response[[#This Row],[Nama]:[Nama]],Data_Base_Response[[Nama]:[Nama]],0),0,1,90),Data_Base_Response[[#Headers],[L]])</f>
        <v>2</v>
      </c>
      <c r="P46" s="59" cm="1">
        <f t="array" aca="1" ref="P46" ca="1">COUNTIF(OFFSET($AS$2,MATCH(Data_Base_Response[[#This Row],[Nama]:[Nama]],Data_Base_Response[[Nama]:[Nama]],0),0,1,90),Data_Base_Response[[#Headers],[P]])</f>
        <v>4</v>
      </c>
      <c r="Q46" s="59" cm="1">
        <f t="array" aca="1" ref="Q46" ca="1">COUNTIF(OFFSET($AS$2,MATCH(Data_Base_Response[[#This Row],[Nama]:[Nama]],Data_Base_Response[[Nama]:[Nama]],0),0,1,90),Data_Base_Response[[#Headers],[I]])</f>
        <v>2</v>
      </c>
      <c r="R46" s="59" cm="1">
        <f t="array" aca="1" ref="R46" ca="1">COUNTIF(OFFSET($AS$2,MATCH(Data_Base_Response[[#This Row],[Nama]:[Nama]],Data_Base_Response[[Nama]:[Nama]],0),0,1,90),Data_Base_Response[[#Headers],[S]])</f>
        <v>5</v>
      </c>
      <c r="S46" s="59" cm="1">
        <f t="array" aca="1" ref="S46" ca="1">COUNTIF(OFFSET($AS$2,MATCH(Data_Base_Response[[#This Row],[Nama]:[Nama]],Data_Base_Response[[Nama]:[Nama]],0),0,1,90),Data_Base_Response[[#Headers],[B]])</f>
        <v>5</v>
      </c>
      <c r="T46" s="59" cm="1">
        <f t="array" aca="1" ref="T46" ca="1">COUNTIF(OFFSET($AS$2,MATCH(Data_Base_Response[[#This Row],[Nama]:[Nama]],Data_Base_Response[[Nama]:[Nama]],0),0,1,90),Data_Base_Response[[#Headers],[O]])</f>
        <v>4</v>
      </c>
      <c r="U46" s="59" cm="1">
        <f t="array" aca="1" ref="U46" ca="1">COUNTIF(OFFSET($AS$2,MATCH(Data_Base_Response[[#This Row],[Nama]:[Nama]],Data_Base_Response[[Nama]:[Nama]],0),0,1,90),Data_Base_Response[[#Headers],[X]])</f>
        <v>3</v>
      </c>
      <c r="V46" s="59" cm="1">
        <f t="array" aca="1" ref="V46" ca="1">COUNTIF(OFFSET($AS$2,MATCH(Data_Base_Response[[#This Row],[Nama]:[Nama]],Data_Base_Response[[Nama]:[Nama]],0),0,1,90),Data_Base_Response[[#Headers],[E]])</f>
        <v>6</v>
      </c>
      <c r="W46" s="59" cm="1">
        <f t="array" aca="1" ref="W46" ca="1">COUNTIF(OFFSET($AS$2,MATCH(Data_Base_Response[[#This Row],[Nama]:[Nama]],Data_Base_Response[[Nama]:[Nama]],0),0,1,90),Data_Base_Response[[#Headers],[K]])</f>
        <v>4</v>
      </c>
      <c r="X46" s="59" cm="1">
        <f t="array" aca="1" ref="X46" ca="1">COUNTIF(OFFSET($AS$2,MATCH(Data_Base_Response[[#This Row],[Nama]:[Nama]],Data_Base_Response[[Nama]:[Nama]],0),0,1,90),Data_Base_Response[[#Headers],[Z]])</f>
        <v>5</v>
      </c>
      <c r="Y4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46"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4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46"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4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4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6" s="60" t="str">
        <f ca="1">INDEX(OFFSET(Dictionary!$AJ$3,MATCH(M$2,Dictionary!$AG$4:$AG$84,0),0,COUNTIF(Dictionary!$AG$4:$AG$84,M$2),1),MATCH(Data_Base_Response[[#This Row],[W]],OFFSET(Dictionary!$AH$3,MATCH(M$2,Dictionary!$AG$4:$AG$84,0),0,COUNTIF(Dictionary!$AG$4:$AG$84,M$2),1),1))</f>
        <v xml:space="preserve">Perlu pengarahan awal dan tolok ukur keberhasilan   </v>
      </c>
      <c r="AH46"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6"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46"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46" s="60" t="str">
        <f ca="1">INDEX(OFFSET(Dictionary!$AJ$3,MATCH(Q$2,Dictionary!$AG$4:$AG$84,0),0,COUNTIF(Dictionary!$AG$4:$AG$84,Q$2),1),MATCH(Data_Base_Response[[#This Row],[I]],OFFSET(Dictionary!$AH$3,MATCH(Q$2,Dictionary!$AG$4:$AG$84,0),0,COUNTIF(Dictionary!$AG$4:$AG$84,Q$2),1),1))</f>
        <v xml:space="preserve">Enggan mengambil keputusan   </v>
      </c>
      <c r="AL4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4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6"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46"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46"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46" s="60" t="str">
        <f ca="1">INDEX(OFFSET(Dictionary!$AJ$3,MATCH(X$2,Dictionary!$AG$4:$AG$84,0),0,COUNTIF(Dictionary!$AG$4:$AG$84,X$2),1),MATCH(Data_Base_Response[[#This Row],[Z]],OFFSET(Dictionary!$AH$3,MATCH(X$2,Dictionary!$AG$4:$AG$84,0),0,COUNTIF(Dictionary!$AG$4:$AG$84,X$2),1),1))</f>
        <v xml:space="preserve">Mudah beradaptasi, cukup menyukai perubahan    </v>
      </c>
      <c r="AS46" s="61" t="str">
        <f ca="1">IFERROR(INDEX(OFFSET(Dictionary!$AC$3,MATCH(COLUMNS($AS$2:AS45),Dictionary!$AC$4:$AC$93,0),1,1,2),1,MATCH(INDEX(Dictionary!$B$3:$C$3,1,MATCH(Form_Responses[[#This Row],[1]],OFFSET(Dictionary!$A$3,MATCH(COLUMNS($AS$2:AS45),Dictionary!$A$4:$A$93,0),1,1,2),0)),Dictionary!$AD$3:$AE$3,0)),"")</f>
        <v>G</v>
      </c>
      <c r="AT46" s="61" t="str">
        <f ca="1">IFERROR(INDEX(OFFSET(Dictionary!$AC$3,MATCH(COLUMNS($AS$2:AT$2),Dictionary!$AC$4:$AC$93,0),1,1,2),1,MATCH(INDEX(Dictionary!$B$3:$C$3,1,MATCH(Form_Responses[[#This Row],[2]],OFFSET(Dictionary!$A$3,MATCH(COLUMNS($AS$2:AT45),Dictionary!$A$4:$A$93,0),1,1,2),0)),Dictionary!$AD$3:$AE$3,0)),"")</f>
        <v>N</v>
      </c>
      <c r="AU46" s="61" t="str">
        <f ca="1">IFERROR(INDEX(OFFSET(Dictionary!$AC$3,MATCH(COLUMNS($AS$2:AU45),Dictionary!$AC$4:$AC$93,0),1,1,2),1,MATCH(INDEX(Dictionary!$B$3:$C$3,1,MATCH(Form_Responses[[#This Row],[3]],OFFSET(Dictionary!$A$3,MATCH(COLUMNS($AS$2:AU45),Dictionary!$A$4:$A$93,0),1,1,2),0)),Dictionary!$AD$3:$AE$3,0)),"")</f>
        <v>A</v>
      </c>
      <c r="AV46" s="61" t="str">
        <f ca="1">IFERROR(INDEX(OFFSET(Dictionary!$AC$3,MATCH(COLUMNS($AS$2:AV45),Dictionary!$AC$4:$AC$93,0),1,1,2),1,MATCH(INDEX(Dictionary!$B$3:$C$3,1,MATCH(Form_Responses[[#This Row],[4]],OFFSET(Dictionary!$A$3,MATCH(COLUMNS($AS$2:AV45),Dictionary!$A$4:$A$93,0),1,1,2),0)),Dictionary!$AD$3:$AE$3,0)),"")</f>
        <v>P</v>
      </c>
      <c r="AW46" s="61" t="str">
        <f ca="1">IFERROR(INDEX(OFFSET(Dictionary!$AC$3,MATCH(COLUMNS($AS$2:AW45),Dictionary!$AC$4:$AC$93,0),1,1,2),1,MATCH(INDEX(Dictionary!$B$3:$C$3,1,MATCH(Form_Responses[[#This Row],[5]],OFFSET(Dictionary!$A$3,MATCH(COLUMNS($AS$2:AW45),Dictionary!$A$4:$A$93,0),1,1,2),0)),Dictionary!$AD$3:$AE$3,0)),"")</f>
        <v>B</v>
      </c>
      <c r="AX46" s="61" t="str">
        <f ca="1">IFERROR(INDEX(OFFSET(Dictionary!$AC$3,MATCH(COLUMNS($AS$2:AX45),Dictionary!$AC$4:$AC$93,0),1,1,2),1,MATCH(INDEX(Dictionary!$B$3:$C$3,1,MATCH(Form_Responses[[#This Row],[6]],OFFSET(Dictionary!$A$3,MATCH(COLUMNS($AS$2:AX45),Dictionary!$A$4:$A$93,0),1,1,2),0)),Dictionary!$AD$3:$AE$3,0)),"")</f>
        <v>B</v>
      </c>
      <c r="AY46" s="61" t="str">
        <f ca="1">IFERROR(INDEX(OFFSET(Dictionary!$AC$3,MATCH(COLUMNS($AS$2:AY45),Dictionary!$AC$4:$AC$93,0),1,1,2),1,MATCH(INDEX(Dictionary!$B$3:$C$3,1,MATCH(Form_Responses[[#This Row],[7]],OFFSET(Dictionary!$A$3,MATCH(COLUMNS($AS$2:AY45),Dictionary!$A$4:$A$93,0),1,1,2),0)),Dictionary!$AD$3:$AE$3,0)),"")</f>
        <v>Z</v>
      </c>
      <c r="AZ46" s="61" t="str">
        <f ca="1">IFERROR(INDEX(OFFSET(Dictionary!$AC$3,MATCH(COLUMNS($AS$2:AZ$2),Dictionary!$AC$4:$AC$93,0),1,1,2),1,MATCH(INDEX(Dictionary!$B$3:$C$3,1,MATCH(Form_Responses[[#This Row],[8]],OFFSET(Dictionary!$A$3,MATCH(COLUMNS($AS$2:AZ45),Dictionary!$A$4:$A$93,0),1,1,2),0)),Dictionary!$AD$3:$AE$3,0)),"")</f>
        <v>Z</v>
      </c>
      <c r="BA46" s="61" t="str">
        <f ca="1">IFERROR(INDEX(OFFSET(Dictionary!$AC$3,MATCH(COLUMNS($AS$2:BA45),Dictionary!$AC$4:$AC$93,0),1,1,2),1,MATCH(INDEX(Dictionary!$B$3:$C$3,1,MATCH(Form_Responses[[#This Row],[9]],OFFSET(Dictionary!$A$3,MATCH(COLUMNS($AS$2:BA45),Dictionary!$A$4:$A$93,0),1,1,2),0)),Dictionary!$AD$3:$AE$3,0)),"")</f>
        <v>K</v>
      </c>
      <c r="BB46" s="61" t="str">
        <f ca="1">IFERROR(INDEX(OFFSET(Dictionary!$AC$3,MATCH(COLUMNS($AS$2:BB45),Dictionary!$AC$4:$AC$93,0),1,1,2),1,MATCH(INDEX(Dictionary!$B$3:$C$3,1,MATCH(Form_Responses[[#This Row],[10]],OFFSET(Dictionary!$A$3,MATCH(COLUMNS($AS$2:BB45),Dictionary!$A$4:$A$93,0),1,1,2),0)),Dictionary!$AD$3:$AE$3,0)),"")</f>
        <v>W</v>
      </c>
      <c r="BC46" s="61" t="str">
        <f ca="1">IFERROR(INDEX(OFFSET(Dictionary!$AC$3,MATCH(COLUMNS($AS$2:BC45),Dictionary!$AC$4:$AC$93,0),1,1,2),1,MATCH(INDEX(Dictionary!$B$3:$C$3,1,MATCH(Form_Responses[[#This Row],[11]],OFFSET(Dictionary!$A$3,MATCH(COLUMNS($AS$2:BC45),Dictionary!$A$4:$A$93,0),1,1,2),0)),Dictionary!$AD$3:$AE$3,0)),"")</f>
        <v>G</v>
      </c>
      <c r="BD46" s="61" t="str">
        <f ca="1">IFERROR(INDEX(OFFSET(Dictionary!$AC$3,MATCH(COLUMNS($AS$2:BD45),Dictionary!$AC$4:$AC$93,0),1,1,2),1,MATCH(INDEX(Dictionary!$B$3:$C$3,1,MATCH(Form_Responses[[#This Row],[12]],OFFSET(Dictionary!$A$3,MATCH(COLUMNS($AS$2:BD45),Dictionary!$A$4:$A$93,0),1,1,2),0)),Dictionary!$AD$3:$AE$3,0)),"")</f>
        <v>E</v>
      </c>
      <c r="BE46" s="61" t="str">
        <f ca="1">IFERROR(INDEX(OFFSET(Dictionary!$AC$3,MATCH(COLUMNS($AS$2:BE45),Dictionary!$AC$4:$AC$93,0),1,1,2),1,MATCH(INDEX(Dictionary!$B$3:$C$3,1,MATCH(Form_Responses[[#This Row],[13]],OFFSET(Dictionary!$A$3,MATCH(COLUMNS($AS$2:BE45),Dictionary!$A$4:$A$93,0),1,1,2),0)),Dictionary!$AD$3:$AE$3,0)),"")</f>
        <v>N</v>
      </c>
      <c r="BF46" s="61" t="str">
        <f ca="1">IFERROR(INDEX(OFFSET(Dictionary!$AC$3,MATCH(COLUMNS($AS$2:BF45),Dictionary!$AC$4:$AC$93,0),1,1,2),1,MATCH(INDEX(Dictionary!$B$3:$C$3,1,MATCH(Form_Responses[[#This Row],[14]],OFFSET(Dictionary!$A$3,MATCH(COLUMNS($AS$2:BF45),Dictionary!$A$4:$A$93,0),1,1,2),0)),Dictionary!$AD$3:$AE$3,0)),"")</f>
        <v>A</v>
      </c>
      <c r="BG46" s="61" t="str">
        <f ca="1">IFERROR(INDEX(OFFSET(Dictionary!$AC$3,MATCH(COLUMNS($AS$2:BG45),Dictionary!$AC$4:$AC$93,0),1,1,2),1,MATCH(INDEX(Dictionary!$B$3:$C$3,1,MATCH(Form_Responses[[#This Row],[15]],OFFSET(Dictionary!$A$3,MATCH(COLUMNS($AS$2:BG45),Dictionary!$A$4:$A$93,0),1,1,2),0)),Dictionary!$AD$3:$AE$3,0)),"")</f>
        <v>B</v>
      </c>
      <c r="BH46" s="61" t="str">
        <f ca="1">IFERROR(INDEX(OFFSET(Dictionary!$AC$3,MATCH(COLUMNS($AS$2:BH45),Dictionary!$AC$4:$AC$93,0),1,1,2),1,MATCH(INDEX(Dictionary!$B$3:$C$3,1,MATCH(Form_Responses[[#This Row],[16]],OFFSET(Dictionary!$A$3,MATCH(COLUMNS($AS$2:BH45),Dictionary!$A$4:$A$93,0),1,1,2),0)),Dictionary!$AD$3:$AE$3,0)),"")</f>
        <v>X</v>
      </c>
      <c r="BI46" s="61" t="str">
        <f ca="1">IFERROR(INDEX(OFFSET(Dictionary!$AC$3,MATCH(COLUMNS($AS$2:BI45),Dictionary!$AC$4:$AC$93,0),1,1,2),1,MATCH(INDEX(Dictionary!$B$3:$C$3,1,MATCH(Form_Responses[[#This Row],[17]],OFFSET(Dictionary!$A$3,MATCH(COLUMNS($AS$2:BI45),Dictionary!$A$4:$A$93,0),1,1,2),0)),Dictionary!$AD$3:$AE$3,0)),"")</f>
        <v>Z</v>
      </c>
      <c r="BJ46" s="61" t="str">
        <f ca="1">IFERROR(INDEX(OFFSET(Dictionary!$AC$3,MATCH(COLUMNS($AS$2:BJ45),Dictionary!$AC$4:$AC$93,0),1,1,2),1,MATCH(INDEX(Dictionary!$B$3:$C$3,1,MATCH(Form_Responses[[#This Row],[18]],OFFSET(Dictionary!$A$3,MATCH(COLUMNS($AS$2:BJ45),Dictionary!$A$4:$A$93,0),1,1,2),0)),Dictionary!$AD$3:$AE$3,0)),"")</f>
        <v>O</v>
      </c>
      <c r="BK46" s="61" t="str">
        <f ca="1">IFERROR(INDEX(OFFSET(Dictionary!$AC$3,MATCH(COLUMNS($AS$2:BK45),Dictionary!$AC$4:$AC$93,0),1,1,2),1,MATCH(INDEX(Dictionary!$B$3:$C$3,1,MATCH(Form_Responses[[#This Row],[19]],OFFSET(Dictionary!$A$3,MATCH(COLUMNS($AS$2:BK45),Dictionary!$A$4:$A$93,0),1,1,2),0)),Dictionary!$AD$3:$AE$3,0)),"")</f>
        <v>Z</v>
      </c>
      <c r="BL46" s="61" t="str">
        <f ca="1">IFERROR(INDEX(OFFSET(Dictionary!$AC$3,MATCH(COLUMNS($AS$2:BL45),Dictionary!$AC$4:$AC$93,0),1,1,2),1,MATCH(INDEX(Dictionary!$B$3:$C$3,1,MATCH(Form_Responses[[#This Row],[20]],OFFSET(Dictionary!$A$3,MATCH(COLUMNS($AS$2:BL45),Dictionary!$A$4:$A$93,0),1,1,2),0)),Dictionary!$AD$3:$AE$3,0)),"")</f>
        <v>W</v>
      </c>
      <c r="BM46" s="61" t="str">
        <f ca="1">IFERROR(INDEX(OFFSET(Dictionary!$AC$3,MATCH(COLUMNS($AS$2:BM45),Dictionary!$AC$4:$AC$93,0),1,1,2),1,MATCH(INDEX(Dictionary!$B$3:$C$3,1,MATCH(Form_Responses[[#This Row],[21]],OFFSET(Dictionary!$A$3,MATCH(COLUMNS($AS$2:BM45),Dictionary!$A$4:$A$93,0),1,1,2),0)),Dictionary!$AD$3:$AE$3,0)),"")</f>
        <v>D</v>
      </c>
      <c r="BN46" s="61" t="str">
        <f ca="1">IFERROR(INDEX(OFFSET(Dictionary!$AC$3,MATCH(COLUMNS($AS$2:BN45),Dictionary!$AC$4:$AC$93,0),1,1,2),1,MATCH(INDEX(Dictionary!$B$3:$C$3,1,MATCH(Form_Responses[[#This Row],[22]],OFFSET(Dictionary!$A$3,MATCH(COLUMNS($AS$2:BN45),Dictionary!$A$4:$A$93,0),1,1,2),0)),Dictionary!$AD$3:$AE$3,0)),"")</f>
        <v>C</v>
      </c>
      <c r="BO46" s="61" t="str">
        <f ca="1">IFERROR(INDEX(OFFSET(Dictionary!$AC$3,MATCH(COLUMNS($AS$2:BO45),Dictionary!$AC$4:$AC$93,0),1,1,2),1,MATCH(INDEX(Dictionary!$B$3:$C$3,1,MATCH(Form_Responses[[#This Row],[23]],OFFSET(Dictionary!$A$3,MATCH(COLUMNS($AS$2:BO45),Dictionary!$A$4:$A$93,0),1,1,2),0)),Dictionary!$AD$3:$AE$3,0)),"")</f>
        <v>E</v>
      </c>
      <c r="BP46" s="61" t="str">
        <f ca="1">IFERROR(INDEX(OFFSET(Dictionary!$AC$3,MATCH(COLUMNS($AS$2:BP45),Dictionary!$AC$4:$AC$93,0),1,1,2),1,MATCH(INDEX(Dictionary!$B$3:$C$3,1,MATCH(Form_Responses[[#This Row],[24]],OFFSET(Dictionary!$A$3,MATCH(COLUMNS($AS$2:BP45),Dictionary!$A$4:$A$93,0),1,1,2),0)),Dictionary!$AD$3:$AE$3,0)),"")</f>
        <v>N</v>
      </c>
      <c r="BQ46" s="61" t="str">
        <f ca="1">IFERROR(INDEX(OFFSET(Dictionary!$AC$3,MATCH(COLUMNS($AS$2:BQ45),Dictionary!$AC$4:$AC$93,0),1,1,2),1,MATCH(INDEX(Dictionary!$B$3:$C$3,1,MATCH(Form_Responses[[#This Row],[25]],OFFSET(Dictionary!$A$3,MATCH(COLUMNS($AS$2:BQ45),Dictionary!$A$4:$A$93,0),1,1,2),0)),Dictionary!$AD$3:$AE$3,0)),"")</f>
        <v>A</v>
      </c>
      <c r="BR46" s="61" t="str">
        <f ca="1">IFERROR(INDEX(OFFSET(Dictionary!$AC$3,MATCH(COLUMNS($AS$2:BR45),Dictionary!$AC$4:$AC$93,0),1,1,2),1,MATCH(INDEX(Dictionary!$B$3:$C$3,1,MATCH(Form_Responses[[#This Row],[26]],OFFSET(Dictionary!$A$3,MATCH(COLUMNS($AS$2:BR45),Dictionary!$A$4:$A$93,0),1,1,2),0)),Dictionary!$AD$3:$AE$3,0)),"")</f>
        <v>O</v>
      </c>
      <c r="BS46" s="61" t="str">
        <f ca="1">IFERROR(INDEX(OFFSET(Dictionary!$AC$3,MATCH(COLUMNS($AS$2:BS45),Dictionary!$AC$4:$AC$93,0),1,1,2),1,MATCH(INDEX(Dictionary!$B$3:$C$3,1,MATCH(Form_Responses[[#This Row],[27]],OFFSET(Dictionary!$A$3,MATCH(COLUMNS($AS$2:BS45),Dictionary!$A$4:$A$93,0),1,1,2),0)),Dictionary!$AD$3:$AE$3,0)),"")</f>
        <v>X</v>
      </c>
      <c r="BT46" s="61" t="str">
        <f ca="1">IFERROR(INDEX(OFFSET(Dictionary!$AC$3,MATCH(COLUMNS($AS$2:BT45),Dictionary!$AC$4:$AC$93,0),1,1,2),1,MATCH(INDEX(Dictionary!$B$3:$C$3,1,MATCH(Form_Responses[[#This Row],[28]],OFFSET(Dictionary!$A$3,MATCH(COLUMNS($AS$2:BT45),Dictionary!$A$4:$A$93,0),1,1,2),0)),Dictionary!$AD$3:$AE$3,0)),"")</f>
        <v>K</v>
      </c>
      <c r="BU46" s="61" t="str">
        <f ca="1">IFERROR(INDEX(OFFSET(Dictionary!$AC$3,MATCH(COLUMNS($AS$2:BU45),Dictionary!$AC$4:$AC$93,0),1,1,2),1,MATCH(INDEX(Dictionary!$B$3:$C$3,1,MATCH(Form_Responses[[#This Row],[29]],OFFSET(Dictionary!$A$3,MATCH(COLUMNS($AS$2:BU45),Dictionary!$A$4:$A$93,0),1,1,2),0)),Dictionary!$AD$3:$AE$3,0)),"")</f>
        <v>O</v>
      </c>
      <c r="BV46" s="61" t="str">
        <f ca="1">IFERROR(INDEX(OFFSET(Dictionary!$AC$3,MATCH(COLUMNS($AS$2:BV45),Dictionary!$AC$4:$AC$93,0),1,1,2),1,MATCH(INDEX(Dictionary!$B$3:$C$3,1,MATCH(Form_Responses[[#This Row],[30]],OFFSET(Dictionary!$A$3,MATCH(COLUMNS($AS$2:BV45),Dictionary!$A$4:$A$93,0),1,1,2),0)),Dictionary!$AD$3:$AE$3,0)),"")</f>
        <v>W</v>
      </c>
      <c r="BW46" s="61" t="str">
        <f ca="1">IFERROR(INDEX(OFFSET(Dictionary!$AC$3,MATCH(COLUMNS($AS$2:BW45),Dictionary!$AC$4:$AC$93,0),1,1,2),1,MATCH(INDEX(Dictionary!$B$3:$C$3,1,MATCH(Form_Responses[[#This Row],[31]],OFFSET(Dictionary!$A$3,MATCH(COLUMNS($AS$2:BW45),Dictionary!$A$4:$A$93,0),1,1,2),0)),Dictionary!$AD$3:$AE$3,0)),"")</f>
        <v>R</v>
      </c>
      <c r="BX46" s="61" t="str">
        <f ca="1">IFERROR(INDEX(OFFSET(Dictionary!$AC$3,MATCH(COLUMNS($AS$2:BX45),Dictionary!$AC$4:$AC$93,0),1,1,2),1,MATCH(INDEX(Dictionary!$B$3:$C$3,1,MATCH(Form_Responses[[#This Row],[32]],OFFSET(Dictionary!$A$3,MATCH(COLUMNS($AS$2:BX45),Dictionary!$A$4:$A$93,0),1,1,2),0)),Dictionary!$AD$3:$AE$3,0)),"")</f>
        <v>D</v>
      </c>
      <c r="BY46" s="61" t="str">
        <f ca="1">IFERROR(INDEX(OFFSET(Dictionary!$AC$3,MATCH(COLUMNS($AS$2:BY45),Dictionary!$AC$4:$AC$93,0),1,1,2),1,MATCH(INDEX(Dictionary!$B$3:$C$3,1,MATCH(Form_Responses[[#This Row],[33]],OFFSET(Dictionary!$A$3,MATCH(COLUMNS($AS$2:BY45),Dictionary!$A$4:$A$93,0),1,1,2),0)),Dictionary!$AD$3:$AE$3,0)),"")</f>
        <v>C</v>
      </c>
      <c r="BZ46" s="61" t="str">
        <f ca="1">IFERROR(INDEX(OFFSET(Dictionary!$AC$3,MATCH(COLUMNS($AS$2:BZ45),Dictionary!$AC$4:$AC$93,0),1,1,2),1,MATCH(INDEX(Dictionary!$B$3:$C$3,1,MATCH(Form_Responses[[#This Row],[34]],OFFSET(Dictionary!$A$3,MATCH(COLUMNS($AS$2:BZ45),Dictionary!$A$4:$A$93,0),1,1,2),0)),Dictionary!$AD$3:$AE$3,0)),"")</f>
        <v>E</v>
      </c>
      <c r="CA46" s="61" t="str">
        <f ca="1">IFERROR(INDEX(OFFSET(Dictionary!$AC$3,MATCH(COLUMNS($AS$2:CA45),Dictionary!$AC$4:$AC$93,0),1,1,2),1,MATCH(INDEX(Dictionary!$B$3:$C$3,1,MATCH(Form_Responses[[#This Row],[35]],OFFSET(Dictionary!$A$3,MATCH(COLUMNS($AS$2:CA45),Dictionary!$A$4:$A$93,0),1,1,2),0)),Dictionary!$AD$3:$AE$3,0)),"")</f>
        <v>N</v>
      </c>
      <c r="CB46" s="61" t="str">
        <f ca="1">IFERROR(INDEX(OFFSET(Dictionary!$AC$3,MATCH(COLUMNS($AS$2:CB45),Dictionary!$AC$4:$AC$93,0),1,1,2),1,MATCH(INDEX(Dictionary!$B$3:$C$3,1,MATCH(Form_Responses[[#This Row],[36]],OFFSET(Dictionary!$A$3,MATCH(COLUMNS($AS$2:CB45),Dictionary!$A$4:$A$93,0),1,1,2),0)),Dictionary!$AD$3:$AE$3,0)),"")</f>
        <v>O</v>
      </c>
      <c r="CC46" s="61" t="str">
        <f ca="1">IFERROR(INDEX(OFFSET(Dictionary!$AC$3,MATCH(COLUMNS($AS$2:CC45),Dictionary!$AC$4:$AC$93,0),1,1,2),1,MATCH(INDEX(Dictionary!$B$3:$C$3,1,MATCH(Form_Responses[[#This Row],[37]],OFFSET(Dictionary!$A$3,MATCH(COLUMNS($AS$2:CC45),Dictionary!$A$4:$A$93,0),1,1,2),0)),Dictionary!$AD$3:$AE$3,0)),"")</f>
        <v>Z</v>
      </c>
      <c r="CD46" s="61" t="str">
        <f ca="1">IFERROR(INDEX(OFFSET(Dictionary!$AC$3,MATCH(COLUMNS($AS$2:CD45),Dictionary!$AC$4:$AC$93,0),1,1,2),1,MATCH(INDEX(Dictionary!$B$3:$C$3,1,MATCH(Form_Responses[[#This Row],[38]],OFFSET(Dictionary!$A$3,MATCH(COLUMNS($AS$2:CD45),Dictionary!$A$4:$A$93,0),1,1,2),0)),Dictionary!$AD$3:$AE$3,0)),"")</f>
        <v>K</v>
      </c>
      <c r="CE46" s="61" t="str">
        <f ca="1">IFERROR(INDEX(OFFSET(Dictionary!$AC$3,MATCH(COLUMNS($AS$2:CE45),Dictionary!$AC$4:$AC$93,0),1,1,2),1,MATCH(INDEX(Dictionary!$B$3:$C$3,1,MATCH(Form_Responses[[#This Row],[39]],OFFSET(Dictionary!$A$3,MATCH(COLUMNS($AS$2:CE45),Dictionary!$A$4:$A$93,0),1,1,2),0)),Dictionary!$AD$3:$AE$3,0)),"")</f>
        <v>B</v>
      </c>
      <c r="CF46" s="61" t="str">
        <f ca="1">IFERROR(INDEX(OFFSET(Dictionary!$AC$3,MATCH(COLUMNS($AS$2:CF45),Dictionary!$AC$4:$AC$93,0),1,1,2),1,MATCH(INDEX(Dictionary!$B$3:$C$3,1,MATCH(Form_Responses[[#This Row],[40]],OFFSET(Dictionary!$A$3,MATCH(COLUMNS($AS$2:CF45),Dictionary!$A$4:$A$93,0),1,1,2),0)),Dictionary!$AD$3:$AE$3,0)),"")</f>
        <v>W</v>
      </c>
      <c r="CG46" s="61" t="str">
        <f ca="1">IFERROR(INDEX(OFFSET(Dictionary!$AC$3,MATCH(COLUMNS($AS$2:CG45),Dictionary!$AC$4:$AC$93,0),1,1,2),1,MATCH(INDEX(Dictionary!$B$3:$C$3,1,MATCH(Form_Responses[[#This Row],[41]],OFFSET(Dictionary!$A$3,MATCH(COLUMNS($AS$2:CG45),Dictionary!$A$4:$A$93,0),1,1,2),0)),Dictionary!$AD$3:$AE$3,0)),"")</f>
        <v>S</v>
      </c>
      <c r="CH46" s="61" t="str">
        <f ca="1">IFERROR(INDEX(OFFSET(Dictionary!$AC$3,MATCH(COLUMNS($AS$2:CH45),Dictionary!$AC$4:$AC$93,0),1,1,2),1,MATCH(INDEX(Dictionary!$B$3:$C$3,1,MATCH(Form_Responses[[#This Row],[42]],OFFSET(Dictionary!$A$3,MATCH(COLUMNS($AS$2:CH45),Dictionary!$A$4:$A$93,0),1,1,2),0)),Dictionary!$AD$3:$AE$3,0)),"")</f>
        <v>R</v>
      </c>
      <c r="CI46" s="61" t="str">
        <f ca="1">IFERROR(INDEX(OFFSET(Dictionary!$AC$3,MATCH(COLUMNS($AS$2:CI45),Dictionary!$AC$4:$AC$93,0),1,1,2),1,MATCH(INDEX(Dictionary!$B$3:$C$3,1,MATCH(Form_Responses[[#This Row],[43]],OFFSET(Dictionary!$A$3,MATCH(COLUMNS($AS$2:CI45),Dictionary!$A$4:$A$93,0),1,1,2),0)),Dictionary!$AD$3:$AE$3,0)),"")</f>
        <v>D</v>
      </c>
      <c r="CJ46" s="61" t="str">
        <f ca="1">IFERROR(INDEX(OFFSET(Dictionary!$AC$3,MATCH(COLUMNS($AS$2:CJ45),Dictionary!$AC$4:$AC$93,0),1,1,2),1,MATCH(INDEX(Dictionary!$B$3:$C$3,1,MATCH(Form_Responses[[#This Row],[44]],OFFSET(Dictionary!$A$3,MATCH(COLUMNS($AS$2:CJ45),Dictionary!$A$4:$A$93,0),1,1,2),0)),Dictionary!$AD$3:$AE$3,0)),"")</f>
        <v>C</v>
      </c>
      <c r="CK46" s="61" t="str">
        <f ca="1">IFERROR(INDEX(OFFSET(Dictionary!$AC$3,MATCH(COLUMNS($AS$2:CK45),Dictionary!$AC$4:$AC$93,0),1,1,2),1,MATCH(INDEX(Dictionary!$B$3:$C$3,1,MATCH(Form_Responses[[#This Row],[45]],OFFSET(Dictionary!$A$3,MATCH(COLUMNS($AS$2:CK45),Dictionary!$A$4:$A$93,0),1,1,2),0)),Dictionary!$AD$3:$AE$3,0)),"")</f>
        <v>E</v>
      </c>
      <c r="CL46" s="61" t="str">
        <f ca="1">IFERROR(INDEX(OFFSET(Dictionary!$AC$3,MATCH(COLUMNS($AS$2:CL45),Dictionary!$AC$4:$AC$93,0),1,1,2),1,MATCH(INDEX(Dictionary!$B$3:$C$3,1,MATCH(Form_Responses[[#This Row],[46]],OFFSET(Dictionary!$A$3,MATCH(COLUMNS($AS$2:CL45),Dictionary!$A$4:$A$93,0),1,1,2),0)),Dictionary!$AD$3:$AE$3,0)),"")</f>
        <v>N</v>
      </c>
      <c r="CM46" s="61" t="str">
        <f ca="1">IFERROR(INDEX(OFFSET(Dictionary!$AC$3,MATCH(COLUMNS($AS$2:CM45),Dictionary!$AC$4:$AC$93,0),1,1,2),1,MATCH(INDEX(Dictionary!$B$3:$C$3,1,MATCH(Form_Responses[[#This Row],[47]],OFFSET(Dictionary!$A$3,MATCH(COLUMNS($AS$2:CM45),Dictionary!$A$4:$A$93,0),1,1,2),0)),Dictionary!$AD$3:$AE$3,0)),"")</f>
        <v>A</v>
      </c>
      <c r="CN46" s="61" t="str">
        <f ca="1">IFERROR(INDEX(OFFSET(Dictionary!$AC$3,MATCH(COLUMNS($AS$2:CN45),Dictionary!$AC$4:$AC$93,0),1,1,2),1,MATCH(INDEX(Dictionary!$B$3:$C$3,1,MATCH(Form_Responses[[#This Row],[48]],OFFSET(Dictionary!$A$3,MATCH(COLUMNS($AS$2:CN45),Dictionary!$A$4:$A$93,0),1,1,2),0)),Dictionary!$AD$3:$AE$3,0)),"")</f>
        <v>P</v>
      </c>
      <c r="CO46" s="61" t="str">
        <f ca="1">IFERROR(INDEX(OFFSET(Dictionary!$AC$3,MATCH(COLUMNS($AS$2:CO45),Dictionary!$AC$4:$AC$93,0),1,1,2),1,MATCH(INDEX(Dictionary!$B$3:$C$3,1,MATCH(Form_Responses[[#This Row],[49]],OFFSET(Dictionary!$A$3,MATCH(COLUMNS($AS$2:CO45),Dictionary!$A$4:$A$93,0),1,1,2),0)),Dictionary!$AD$3:$AE$3,0)),"")</f>
        <v>F</v>
      </c>
      <c r="CP46" s="61" t="str">
        <f ca="1">IFERROR(INDEX(OFFSET(Dictionary!$AC$3,MATCH(COLUMNS($AS$2:CP45),Dictionary!$AC$4:$AC$93,0),1,1,2),1,MATCH(INDEX(Dictionary!$B$3:$C$3,1,MATCH(Form_Responses[[#This Row],[50]],OFFSET(Dictionary!$A$3,MATCH(COLUMNS($AS$2:CP45),Dictionary!$A$4:$A$93,0),1,1,2),0)),Dictionary!$AD$3:$AE$3,0)),"")</f>
        <v>B</v>
      </c>
      <c r="CQ46" s="61" t="str">
        <f ca="1">IFERROR(INDEX(OFFSET(Dictionary!$AC$3,MATCH(COLUMNS($AS$2:CQ45),Dictionary!$AC$4:$AC$93,0),1,1,2),1,MATCH(INDEX(Dictionary!$B$3:$C$3,1,MATCH(Form_Responses[[#This Row],[51]],OFFSET(Dictionary!$A$3,MATCH(COLUMNS($AS$2:CQ45),Dictionary!$A$4:$A$93,0),1,1,2),0)),Dictionary!$AD$3:$AE$3,0)),"")</f>
        <v>G</v>
      </c>
      <c r="CR46" s="61" t="str">
        <f ca="1">IFERROR(INDEX(OFFSET(Dictionary!$AC$3,MATCH(COLUMNS($AS$2:CR45),Dictionary!$AC$4:$AC$93,0),1,1,2),1,MATCH(INDEX(Dictionary!$B$3:$C$3,1,MATCH(Form_Responses[[#This Row],[52]],OFFSET(Dictionary!$A$3,MATCH(COLUMNS($AS$2:CR45),Dictionary!$A$4:$A$93,0),1,1,2),0)),Dictionary!$AD$3:$AE$3,0)),"")</f>
        <v>S</v>
      </c>
      <c r="CS46" s="61" t="str">
        <f ca="1">IFERROR(INDEX(OFFSET(Dictionary!$AC$3,MATCH(COLUMNS($AS$2:CS45),Dictionary!$AC$4:$AC$93,0),1,1,2),1,MATCH(INDEX(Dictionary!$B$3:$C$3,1,MATCH(Form_Responses[[#This Row],[53]],OFFSET(Dictionary!$A$3,MATCH(COLUMNS($AS$2:CS45),Dictionary!$A$4:$A$93,0),1,1,2),0)),Dictionary!$AD$3:$AE$3,0)),"")</f>
        <v>I</v>
      </c>
      <c r="CT46" s="61" t="str">
        <f ca="1">IFERROR(INDEX(OFFSET(Dictionary!$AC$3,MATCH(COLUMNS($AS$2:CT45),Dictionary!$AC$4:$AC$93,0),1,1,2),1,MATCH(INDEX(Dictionary!$B$3:$C$3,1,MATCH(Form_Responses[[#This Row],[54]],OFFSET(Dictionary!$A$3,MATCH(COLUMNS($AS$2:CT45),Dictionary!$A$4:$A$93,0),1,1,2),0)),Dictionary!$AD$3:$AE$3,0)),"")</f>
        <v>D</v>
      </c>
      <c r="CU46" s="61" t="str">
        <f ca="1">IFERROR(INDEX(OFFSET(Dictionary!$AC$3,MATCH(COLUMNS($AS$2:CU45),Dictionary!$AC$4:$AC$93,0),1,1,2),1,MATCH(INDEX(Dictionary!$B$3:$C$3,1,MATCH(Form_Responses[[#This Row],[55]],OFFSET(Dictionary!$A$3,MATCH(COLUMNS($AS$2:CU45),Dictionary!$A$4:$A$93,0),1,1,2),0)),Dictionary!$AD$3:$AE$3,0)),"")</f>
        <v>C</v>
      </c>
      <c r="CV46" s="61" t="str">
        <f ca="1">IFERROR(INDEX(OFFSET(Dictionary!$AC$3,MATCH(COLUMNS($AS$2:CV45),Dictionary!$AC$4:$AC$93,0),1,1,2),1,MATCH(INDEX(Dictionary!$B$3:$C$3,1,MATCH(Form_Responses[[#This Row],[56]],OFFSET(Dictionary!$A$3,MATCH(COLUMNS($AS$2:CV45),Dictionary!$A$4:$A$93,0),1,1,2),0)),Dictionary!$AD$3:$AE$3,0)),"")</f>
        <v>E</v>
      </c>
      <c r="CW46" s="61" t="str">
        <f ca="1">IFERROR(INDEX(OFFSET(Dictionary!$AC$3,MATCH(COLUMNS($AS$2:CW45),Dictionary!$AC$4:$AC$93,0),1,1,2),1,MATCH(INDEX(Dictionary!$B$3:$C$3,1,MATCH(Form_Responses[[#This Row],[57]],OFFSET(Dictionary!$A$3,MATCH(COLUMNS($AS$2:CW45),Dictionary!$A$4:$A$93,0),1,1,2),0)),Dictionary!$AD$3:$AE$3,0)),"")</f>
        <v>N</v>
      </c>
      <c r="CX46" s="61" t="str">
        <f ca="1">IFERROR(INDEX(OFFSET(Dictionary!$AC$3,MATCH(COLUMNS($AS$2:CX45),Dictionary!$AC$4:$AC$93,0),1,1,2),1,MATCH(INDEX(Dictionary!$B$3:$C$3,1,MATCH(Form_Responses[[#This Row],[58]],OFFSET(Dictionary!$A$3,MATCH(COLUMNS($AS$2:CX45),Dictionary!$A$4:$A$93,0),1,1,2),0)),Dictionary!$AD$3:$AE$3,0)),"")</f>
        <v>K</v>
      </c>
      <c r="CY46" s="61" t="str">
        <f ca="1">IFERROR(INDEX(OFFSET(Dictionary!$AC$3,MATCH(COLUMNS($AS$2:CY45),Dictionary!$AC$4:$AC$93,0),1,1,2),1,MATCH(INDEX(Dictionary!$B$3:$C$3,1,MATCH(Form_Responses[[#This Row],[59]],OFFSET(Dictionary!$A$3,MATCH(COLUMNS($AS$2:CY45),Dictionary!$A$4:$A$93,0),1,1,2),0)),Dictionary!$AD$3:$AE$3,0)),"")</f>
        <v>P</v>
      </c>
      <c r="CZ46" s="61" t="str">
        <f ca="1">IFERROR(INDEX(OFFSET(Dictionary!$AC$3,MATCH(COLUMNS($AS$2:CZ45),Dictionary!$AC$4:$AC$93,0),1,1,2),1,MATCH(INDEX(Dictionary!$B$3:$C$3,1,MATCH(Form_Responses[[#This Row],[60]],OFFSET(Dictionary!$A$3,MATCH(COLUMNS($AS$2:CZ45),Dictionary!$A$4:$A$93,0),1,1,2),0)),Dictionary!$AD$3:$AE$3,0)),"")</f>
        <v>X</v>
      </c>
      <c r="DA46" s="61" t="str">
        <f ca="1">IFERROR(INDEX(OFFSET(Dictionary!$AC$3,MATCH(COLUMNS($AS$2:DA45),Dictionary!$AC$4:$AC$93,0),1,1,2),1,MATCH(INDEX(Dictionary!$B$3:$C$3,1,MATCH(Form_Responses[[#This Row],[61]],OFFSET(Dictionary!$A$3,MATCH(COLUMNS($AS$2:DA45),Dictionary!$A$4:$A$93,0),1,1,2),0)),Dictionary!$AD$3:$AE$3,0)),"")</f>
        <v>G</v>
      </c>
      <c r="DB46" s="61" t="str">
        <f ca="1">IFERROR(INDEX(OFFSET(Dictionary!$AC$3,MATCH(COLUMNS($AS$2:DB45),Dictionary!$AC$4:$AC$93,0),1,1,2),1,MATCH(INDEX(Dictionary!$B$3:$C$3,1,MATCH(Form_Responses[[#This Row],[62]],OFFSET(Dictionary!$A$3,MATCH(COLUMNS($AS$2:DB45),Dictionary!$A$4:$A$93,0),1,1,2),0)),Dictionary!$AD$3:$AE$3,0)),"")</f>
        <v>V</v>
      </c>
      <c r="DC46" s="61" t="str">
        <f ca="1">IFERROR(INDEX(OFFSET(Dictionary!$AC$3,MATCH(COLUMNS($AS$2:DC45),Dictionary!$AC$4:$AC$93,0),1,1,2),1,MATCH(INDEX(Dictionary!$B$3:$C$3,1,MATCH(Form_Responses[[#This Row],[63]],OFFSET(Dictionary!$A$3,MATCH(COLUMNS($AS$2:DC45),Dictionary!$A$4:$A$93,0),1,1,2),0)),Dictionary!$AD$3:$AE$3,0)),"")</f>
        <v>S</v>
      </c>
      <c r="DD46" s="61" t="str">
        <f ca="1">IFERROR(INDEX(OFFSET(Dictionary!$AC$3,MATCH(COLUMNS($AS$2:DD45),Dictionary!$AC$4:$AC$93,0),1,1,2),1,MATCH(INDEX(Dictionary!$B$3:$C$3,1,MATCH(Form_Responses[[#This Row],[64]],OFFSET(Dictionary!$A$3,MATCH(COLUMNS($AS$2:DD45),Dictionary!$A$4:$A$93,0),1,1,2),0)),Dictionary!$AD$3:$AE$3,0)),"")</f>
        <v>R</v>
      </c>
      <c r="DE46" s="61" t="str">
        <f ca="1">IFERROR(INDEX(OFFSET(Dictionary!$AC$3,MATCH(COLUMNS($AS$2:DE45),Dictionary!$AC$4:$AC$93,0),1,1,2),1,MATCH(INDEX(Dictionary!$B$3:$C$3,1,MATCH(Form_Responses[[#This Row],[65]],OFFSET(Dictionary!$A$3,MATCH(COLUMNS($AS$2:DE45),Dictionary!$A$4:$A$93,0),1,1,2),0)),Dictionary!$AD$3:$AE$3,0)),"")</f>
        <v>V</v>
      </c>
      <c r="DF46" s="61" t="str">
        <f ca="1">IFERROR(INDEX(OFFSET(Dictionary!$AC$3,MATCH(COLUMNS($AS$2:DF45),Dictionary!$AC$4:$AC$93,0),1,1,2),1,MATCH(INDEX(Dictionary!$B$3:$C$3,1,MATCH(Form_Responses[[#This Row],[66]],OFFSET(Dictionary!$A$3,MATCH(COLUMNS($AS$2:DF45),Dictionary!$A$4:$A$93,0),1,1,2),0)),Dictionary!$AD$3:$AE$3,0)),"")</f>
        <v>S</v>
      </c>
      <c r="DG46" s="61" t="str">
        <f ca="1">IFERROR(INDEX(OFFSET(Dictionary!$AC$3,MATCH(COLUMNS($AS$2:DG45),Dictionary!$AC$4:$AC$93,0),1,1,2),1,MATCH(INDEX(Dictionary!$B$3:$C$3,1,MATCH(Form_Responses[[#This Row],[67]],OFFSET(Dictionary!$A$3,MATCH(COLUMNS($AS$2:DG45),Dictionary!$A$4:$A$93,0),1,1,2),0)),Dictionary!$AD$3:$AE$3,0)),"")</f>
        <v>E</v>
      </c>
      <c r="DH46" s="61" t="str">
        <f ca="1">IFERROR(INDEX(OFFSET(Dictionary!$AC$3,MATCH(COLUMNS($AS$2:DH45),Dictionary!$AC$4:$AC$93,0),1,1,2),1,MATCH(INDEX(Dictionary!$B$3:$C$3,1,MATCH(Form_Responses[[#This Row],[68]],OFFSET(Dictionary!$A$3,MATCH(COLUMNS($AS$2:DH45),Dictionary!$A$4:$A$93,0),1,1,2),0)),Dictionary!$AD$3:$AE$3,0)),"")</f>
        <v>N</v>
      </c>
      <c r="DI46" s="61" t="str">
        <f ca="1">IFERROR(INDEX(OFFSET(Dictionary!$AC$3,MATCH(COLUMNS($AS$2:DI45),Dictionary!$AC$4:$AC$93,0),1,1,2),1,MATCH(INDEX(Dictionary!$B$3:$C$3,1,MATCH(Form_Responses[[#This Row],[69]],OFFSET(Dictionary!$A$3,MATCH(COLUMNS($AS$2:DI45),Dictionary!$A$4:$A$93,0),1,1,2),0)),Dictionary!$AD$3:$AE$3,0)),"")</f>
        <v>A</v>
      </c>
      <c r="DJ46" s="61" t="str">
        <f ca="1">IFERROR(INDEX(OFFSET(Dictionary!$AC$3,MATCH(COLUMNS($AS$2:DJ45),Dictionary!$AC$4:$AC$93,0),1,1,2),1,MATCH(INDEX(Dictionary!$B$3:$C$3,1,MATCH(Form_Responses[[#This Row],[70]],OFFSET(Dictionary!$A$3,MATCH(COLUMNS($AS$2:DJ45),Dictionary!$A$4:$A$93,0),1,1,2),0)),Dictionary!$AD$3:$AE$3,0)),"")</f>
        <v>P</v>
      </c>
      <c r="DK46" s="61" t="str">
        <f ca="1">IFERROR(INDEX(OFFSET(Dictionary!$AC$3,MATCH(COLUMNS($AS$2:DK45),Dictionary!$AC$4:$AC$93,0),1,1,2),1,MATCH(INDEX(Dictionary!$B$3:$C$3,1,MATCH(Form_Responses[[#This Row],[71]],OFFSET(Dictionary!$A$3,MATCH(COLUMNS($AS$2:DK45),Dictionary!$A$4:$A$93,0),1,1,2),0)),Dictionary!$AD$3:$AE$3,0)),"")</f>
        <v>G</v>
      </c>
      <c r="DL46" s="61" t="str">
        <f ca="1">IFERROR(INDEX(OFFSET(Dictionary!$AC$3,MATCH(COLUMNS($AS$2:DL45),Dictionary!$AC$4:$AC$93,0),1,1,2),1,MATCH(INDEX(Dictionary!$B$3:$C$3,1,MATCH(Form_Responses[[#This Row],[72]],OFFSET(Dictionary!$A$3,MATCH(COLUMNS($AS$2:DL45),Dictionary!$A$4:$A$93,0),1,1,2),0)),Dictionary!$AD$3:$AE$3,0)),"")</f>
        <v>L</v>
      </c>
      <c r="DM46" s="61" t="str">
        <f ca="1">IFERROR(INDEX(OFFSET(Dictionary!$AC$3,MATCH(COLUMNS($AS$2:DM45),Dictionary!$AC$4:$AC$93,0),1,1,2),1,MATCH(INDEX(Dictionary!$B$3:$C$3,1,MATCH(Form_Responses[[#This Row],[73]],OFFSET(Dictionary!$A$3,MATCH(COLUMNS($AS$2:DM45),Dictionary!$A$4:$A$93,0),1,1,2),0)),Dictionary!$AD$3:$AE$3,0)),"")</f>
        <v>V</v>
      </c>
      <c r="DN46" s="61" t="str">
        <f ca="1">IFERROR(INDEX(OFFSET(Dictionary!$AC$3,MATCH(COLUMNS($AS$2:DN45),Dictionary!$AC$4:$AC$93,0),1,1,2),1,MATCH(INDEX(Dictionary!$B$3:$C$3,1,MATCH(Form_Responses[[#This Row],[74]],OFFSET(Dictionary!$A$3,MATCH(COLUMNS($AS$2:DN45),Dictionary!$A$4:$A$93,0),1,1,2),0)),Dictionary!$AD$3:$AE$3,0)),"")</f>
        <v>S</v>
      </c>
      <c r="DO46" s="61" t="str">
        <f ca="1">IFERROR(INDEX(OFFSET(Dictionary!$AC$3,MATCH(COLUMNS($AS$2:DO45),Dictionary!$AC$4:$AC$93,0),1,1,2),1,MATCH(INDEX(Dictionary!$B$3:$C$3,1,MATCH(Form_Responses[[#This Row],[75]],OFFSET(Dictionary!$A$3,MATCH(COLUMNS($AS$2:DO45),Dictionary!$A$4:$A$93,0),1,1,2),0)),Dictionary!$AD$3:$AE$3,0)),"")</f>
        <v>V</v>
      </c>
      <c r="DP46" s="61" t="str">
        <f ca="1">IFERROR(INDEX(OFFSET(Dictionary!$AC$3,MATCH(COLUMNS($AS$2:DP45),Dictionary!$AC$4:$AC$93,0),1,1,2),1,MATCH(INDEX(Dictionary!$B$3:$C$3,1,MATCH(Form_Responses[[#This Row],[76]],OFFSET(Dictionary!$A$3,MATCH(COLUMNS($AS$2:DP45),Dictionary!$A$4:$A$93,0),1,1,2),0)),Dictionary!$AD$3:$AE$3,0)),"")</f>
        <v>D</v>
      </c>
      <c r="DQ46" s="61" t="str">
        <f ca="1">IFERROR(INDEX(OFFSET(Dictionary!$AC$3,MATCH(COLUMNS($AS$2:DQ45),Dictionary!$AC$4:$AC$93,0),1,1,2),1,MATCH(INDEX(Dictionary!$B$3:$C$3,1,MATCH(Form_Responses[[#This Row],[77]],OFFSET(Dictionary!$A$3,MATCH(COLUMNS($AS$2:DQ45),Dictionary!$A$4:$A$93,0),1,1,2),0)),Dictionary!$AD$3:$AE$3,0)),"")</f>
        <v>R</v>
      </c>
      <c r="DR46" s="61" t="str">
        <f ca="1">IFERROR(INDEX(OFFSET(Dictionary!$AC$3,MATCH(COLUMNS($AS$2:DR45),Dictionary!$AC$4:$AC$93,0),1,1,2),1,MATCH(INDEX(Dictionary!$B$3:$C$3,1,MATCH(Form_Responses[[#This Row],[78]],OFFSET(Dictionary!$A$3,MATCH(COLUMNS($AS$2:DR45),Dictionary!$A$4:$A$93,0),1,1,2),0)),Dictionary!$AD$3:$AE$3,0)),"")</f>
        <v>D</v>
      </c>
      <c r="DS46" s="61" t="str">
        <f ca="1">IFERROR(INDEX(OFFSET(Dictionary!$AC$3,MATCH(COLUMNS($AS$2:DS45),Dictionary!$AC$4:$AC$93,0),1,1,2),1,MATCH(INDEX(Dictionary!$B$3:$C$3,1,MATCH(Form_Responses[[#This Row],[79]],OFFSET(Dictionary!$A$3,MATCH(COLUMNS($AS$2:DS45),Dictionary!$A$4:$A$93,0),1,1,2),0)),Dictionary!$AD$3:$AE$3,0)),"")</f>
        <v>N</v>
      </c>
      <c r="DT46" s="61" t="str">
        <f ca="1">IFERROR(INDEX(OFFSET(Dictionary!$AC$3,MATCH(COLUMNS($AS$2:DT45),Dictionary!$AC$4:$AC$93,0),1,1,2),1,MATCH(INDEX(Dictionary!$B$3:$C$3,1,MATCH(Form_Responses[[#This Row],[80]],OFFSET(Dictionary!$A$3,MATCH(COLUMNS($AS$2:DT45),Dictionary!$A$4:$A$93,0),1,1,2),0)),Dictionary!$AD$3:$AE$3,0)),"")</f>
        <v>A</v>
      </c>
      <c r="DU46" s="61" t="str">
        <f ca="1">IFERROR(INDEX(OFFSET(Dictionary!$AC$3,MATCH(COLUMNS($AS$2:DU45),Dictionary!$AC$4:$AC$93,0),1,1,2),1,MATCH(INDEX(Dictionary!$B$3:$C$3,1,MATCH(Form_Responses[[#This Row],[81]],OFFSET(Dictionary!$A$3,MATCH(COLUMNS($AS$2:DU45),Dictionary!$A$4:$A$93,0),1,1,2),0)),Dictionary!$AD$3:$AE$3,0)),"")</f>
        <v>G</v>
      </c>
      <c r="DV46" s="61" t="str">
        <f ca="1">IFERROR(INDEX(OFFSET(Dictionary!$AC$3,MATCH(COLUMNS($AS$2:DV45),Dictionary!$AC$4:$AC$93,0),1,1,2),1,MATCH(INDEX(Dictionary!$B$3:$C$3,1,MATCH(Form_Responses[[#This Row],[82]],OFFSET(Dictionary!$A$3,MATCH(COLUMNS($AS$2:DV45),Dictionary!$A$4:$A$93,0),1,1,2),0)),Dictionary!$AD$3:$AE$3,0)),"")</f>
        <v>L</v>
      </c>
      <c r="DW46" s="61" t="str">
        <f ca="1">IFERROR(INDEX(OFFSET(Dictionary!$AC$3,MATCH(COLUMNS($AS$2:DW45),Dictionary!$AC$4:$AC$93,0),1,1,2),1,MATCH(INDEX(Dictionary!$B$3:$C$3,1,MATCH(Form_Responses[[#This Row],[83]],OFFSET(Dictionary!$A$3,MATCH(COLUMNS($AS$2:DW45),Dictionary!$A$4:$A$93,0),1,1,2),0)),Dictionary!$AD$3:$AE$3,0)),"")</f>
        <v>I</v>
      </c>
      <c r="DX46" s="61" t="str">
        <f ca="1">IFERROR(INDEX(OFFSET(Dictionary!$AC$3,MATCH(COLUMNS($AS$2:DX45),Dictionary!$AC$4:$AC$93,0),1,1,2),1,MATCH(INDEX(Dictionary!$B$3:$C$3,1,MATCH(Form_Responses[[#This Row],[84]],OFFSET(Dictionary!$A$3,MATCH(COLUMNS($AS$2:DX45),Dictionary!$A$4:$A$93,0),1,1,2),0)),Dictionary!$AD$3:$AE$3,0)),"")</f>
        <v>V</v>
      </c>
      <c r="DY46" s="61" t="str">
        <f ca="1">IFERROR(INDEX(OFFSET(Dictionary!$AC$3,MATCH(COLUMNS($AS$2:DY45),Dictionary!$AC$4:$AC$93,0),1,1,2),1,MATCH(INDEX(Dictionary!$B$3:$C$3,1,MATCH(Form_Responses[[#This Row],[85]],OFFSET(Dictionary!$A$3,MATCH(COLUMNS($AS$2:DY45),Dictionary!$A$4:$A$93,0),1,1,2),0)),Dictionary!$AD$3:$AE$3,0)),"")</f>
        <v>V</v>
      </c>
      <c r="DZ46" s="61" t="str">
        <f ca="1">IFERROR(INDEX(OFFSET(Dictionary!$AC$3,MATCH(COLUMNS($AS$2:DZ45),Dictionary!$AC$4:$AC$93,0),1,1,2),1,MATCH(INDEX(Dictionary!$B$3:$C$3,1,MATCH(Form_Responses[[#This Row],[86]],OFFSET(Dictionary!$A$3,MATCH(COLUMNS($AS$2:DZ45),Dictionary!$A$4:$A$93,0),1,1,2),0)),Dictionary!$AD$3:$AE$3,0)),"")</f>
        <v>R</v>
      </c>
      <c r="EA46" s="61" t="str">
        <f ca="1">IFERROR(INDEX(OFFSET(Dictionary!$AC$3,MATCH(COLUMNS($AS$2:EA45),Dictionary!$AC$4:$AC$93,0),1,1,2),1,MATCH(INDEX(Dictionary!$B$3:$C$3,1,MATCH(Form_Responses[[#This Row],[87]],OFFSET(Dictionary!$A$3,MATCH(COLUMNS($AS$2:EA45),Dictionary!$A$4:$A$93,0),1,1,2),0)),Dictionary!$AD$3:$AE$3,0)),"")</f>
        <v>D</v>
      </c>
      <c r="EB46" s="61" t="str">
        <f ca="1">IFERROR(INDEX(OFFSET(Dictionary!$AC$3,MATCH(COLUMNS($AS$2:EB45),Dictionary!$AC$4:$AC$93,0),1,1,2),1,MATCH(INDEX(Dictionary!$B$3:$C$3,1,MATCH(Form_Responses[[#This Row],[88]],OFFSET(Dictionary!$A$3,MATCH(COLUMNS($AS$2:EB45),Dictionary!$A$4:$A$93,0),1,1,2),0)),Dictionary!$AD$3:$AE$3,0)),"")</f>
        <v>C</v>
      </c>
      <c r="EC46" s="61" t="str">
        <f ca="1">IFERROR(INDEX(OFFSET(Dictionary!$AC$3,MATCH(COLUMNS($AS$2:EC45),Dictionary!$AC$4:$AC$93,0),1,1,2),1,MATCH(INDEX(Dictionary!$B$3:$C$3,1,MATCH(Form_Responses[[#This Row],[89]],OFFSET(Dictionary!$A$3,MATCH(COLUMNS($AS$2:EC45),Dictionary!$A$4:$A$93,0),1,1,2),0)),Dictionary!$AD$3:$AE$3,0)),"")</f>
        <v>C</v>
      </c>
      <c r="ED46" s="61" t="str">
        <f ca="1">IFERROR(INDEX(OFFSET(Dictionary!$AC$3,MATCH(COLUMNS($AS$2:ED45),Dictionary!$AC$4:$AC$93,0),1,1,2),1,MATCH(INDEX(Dictionary!$B$3:$C$3,1,MATCH(Form_Responses[[#This Row],[90]],OFFSET(Dictionary!$A$3,MATCH(COLUMNS($AS$2:ED45),Dictionary!$A$4:$A$93,0),1,1,2),0)),Dictionary!$AD$3:$AE$3,0)),"")</f>
        <v>N</v>
      </c>
    </row>
    <row r="47" spans="1:134" ht="195" x14ac:dyDescent="0.25">
      <c r="A47" s="164">
        <v>45</v>
      </c>
      <c r="B47" s="61" t="s">
        <v>972</v>
      </c>
      <c r="C47" s="61" t="s">
        <v>918</v>
      </c>
      <c r="D47" s="59" t="s">
        <v>793</v>
      </c>
      <c r="E47" s="59" cm="1">
        <f t="array" aca="1" ref="E47" ca="1">COUNTIF(OFFSET($AS$2,MATCH(Data_Base_Response[[#This Row],[Nama]:[Nama]],Data_Base_Response[[Nama]:[Nama]],0),0,1,90),Data_Base_Response[[#Headers],[A]])</f>
        <v>5</v>
      </c>
      <c r="F47" s="59" cm="1">
        <f t="array" aca="1" ref="F47" ca="1">COUNTIF(OFFSET($AS$2,MATCH(Data_Base_Response[[#This Row],[Nama]:[Nama]],Data_Base_Response[[Nama]:[Nama]],0),0,1,90),Data_Base_Response[[#Headers],[N]])</f>
        <v>9</v>
      </c>
      <c r="G47" s="59" cm="1">
        <f t="array" aca="1" ref="G47" ca="1">COUNTIF(OFFSET($AS$2,MATCH(Data_Base_Response[[#This Row],[Nama]:[Nama]],Data_Base_Response[[Nama]:[Nama]],0),0,1,90),Data_Base_Response[[#Headers],[G]])</f>
        <v>6</v>
      </c>
      <c r="H47" s="59" cm="1">
        <f t="array" aca="1" ref="H47" ca="1">COUNTIF(OFFSET($AS$2,MATCH(Data_Base_Response[[#This Row],[Nama]:[Nama]],Data_Base_Response[[Nama]:[Nama]],0),0,1,90),Data_Base_Response[[#Headers],[C]])</f>
        <v>6</v>
      </c>
      <c r="I47" s="59" cm="1">
        <f t="array" aca="1" ref="I47" ca="1">COUNTIF(OFFSET($AS$2,MATCH(Data_Base_Response[[#This Row],[Nama]:[Nama]],Data_Base_Response[[Nama]:[Nama]],0),0,1,90),Data_Base_Response[[#Headers],[D]])</f>
        <v>7</v>
      </c>
      <c r="J47" s="59" cm="1">
        <f t="array" aca="1" ref="J47" ca="1">COUNTIF(OFFSET($AS$2,MATCH(Data_Base_Response[[#This Row],[Nama]:[Nama]],Data_Base_Response[[Nama]:[Nama]],0),0,1,90),Data_Base_Response[[#Headers],[R]])</f>
        <v>5</v>
      </c>
      <c r="K47" s="59" cm="1">
        <f t="array" aca="1" ref="K47" ca="1">COUNTIF(OFFSET($AS$2,MATCH(Data_Base_Response[[#This Row],[Nama]:[Nama]],Data_Base_Response[[Nama]:[Nama]],0),0,1,90),Data_Base_Response[[#Headers],[T]])</f>
        <v>0</v>
      </c>
      <c r="L47" s="59" cm="1">
        <f t="array" aca="1" ref="L47" ca="1">COUNTIF(OFFSET($AS$2,MATCH(Data_Base_Response[[#This Row],[Nama]:[Nama]],Data_Base_Response[[Nama]:[Nama]],0),0,1,90),Data_Base_Response[[#Headers],[V]])</f>
        <v>6</v>
      </c>
      <c r="M47" s="59" cm="1">
        <f t="array" aca="1" ref="M47" ca="1">COUNTIF(OFFSET($AS$2,MATCH(Data_Base_Response[[#This Row],[Nama]:[Nama]],Data_Base_Response[[Nama]:[Nama]],0),0,1,90),Data_Base_Response[[#Headers],[W]])</f>
        <v>4</v>
      </c>
      <c r="N47" s="59" cm="1">
        <f t="array" aca="1" ref="N47" ca="1">COUNTIF(OFFSET($AS$2,MATCH(Data_Base_Response[[#This Row],[Nama]:[Nama]],Data_Base_Response[[Nama]:[Nama]],0),0,1,90),Data_Base_Response[[#Headers],[F]])</f>
        <v>1</v>
      </c>
      <c r="O47" s="59" cm="1">
        <f t="array" aca="1" ref="O47" ca="1">COUNTIF(OFFSET($AS$2,MATCH(Data_Base_Response[[#This Row],[Nama]:[Nama]],Data_Base_Response[[Nama]:[Nama]],0),0,1,90),Data_Base_Response[[#Headers],[L]])</f>
        <v>2</v>
      </c>
      <c r="P47" s="59" cm="1">
        <f t="array" aca="1" ref="P47" ca="1">COUNTIF(OFFSET($AS$2,MATCH(Data_Base_Response[[#This Row],[Nama]:[Nama]],Data_Base_Response[[Nama]:[Nama]],0),0,1,90),Data_Base_Response[[#Headers],[P]])</f>
        <v>4</v>
      </c>
      <c r="Q47" s="59" cm="1">
        <f t="array" aca="1" ref="Q47" ca="1">COUNTIF(OFFSET($AS$2,MATCH(Data_Base_Response[[#This Row],[Nama]:[Nama]],Data_Base_Response[[Nama]:[Nama]],0),0,1,90),Data_Base_Response[[#Headers],[I]])</f>
        <v>2</v>
      </c>
      <c r="R47" s="59" cm="1">
        <f t="array" aca="1" ref="R47" ca="1">COUNTIF(OFFSET($AS$2,MATCH(Data_Base_Response[[#This Row],[Nama]:[Nama]],Data_Base_Response[[Nama]:[Nama]],0),0,1,90),Data_Base_Response[[#Headers],[S]])</f>
        <v>5</v>
      </c>
      <c r="S47" s="59" cm="1">
        <f t="array" aca="1" ref="S47" ca="1">COUNTIF(OFFSET($AS$2,MATCH(Data_Base_Response[[#This Row],[Nama]:[Nama]],Data_Base_Response[[Nama]:[Nama]],0),0,1,90),Data_Base_Response[[#Headers],[B]])</f>
        <v>5</v>
      </c>
      <c r="T47" s="59" cm="1">
        <f t="array" aca="1" ref="T47" ca="1">COUNTIF(OFFSET($AS$2,MATCH(Data_Base_Response[[#This Row],[Nama]:[Nama]],Data_Base_Response[[Nama]:[Nama]],0),0,1,90),Data_Base_Response[[#Headers],[O]])</f>
        <v>4</v>
      </c>
      <c r="U47" s="59" cm="1">
        <f t="array" aca="1" ref="U47" ca="1">COUNTIF(OFFSET($AS$2,MATCH(Data_Base_Response[[#This Row],[Nama]:[Nama]],Data_Base_Response[[Nama]:[Nama]],0),0,1,90),Data_Base_Response[[#Headers],[X]])</f>
        <v>4</v>
      </c>
      <c r="V47" s="59" cm="1">
        <f t="array" aca="1" ref="V47" ca="1">COUNTIF(OFFSET($AS$2,MATCH(Data_Base_Response[[#This Row],[Nama]:[Nama]],Data_Base_Response[[Nama]:[Nama]],0),0,1,90),Data_Base_Response[[#Headers],[E]])</f>
        <v>6</v>
      </c>
      <c r="W47" s="59" cm="1">
        <f t="array" aca="1" ref="W47" ca="1">COUNTIF(OFFSET($AS$2,MATCH(Data_Base_Response[[#This Row],[Nama]:[Nama]],Data_Base_Response[[Nama]:[Nama]],0),0,1,90),Data_Base_Response[[#Headers],[K]])</f>
        <v>4</v>
      </c>
      <c r="X47" s="59" cm="1">
        <f t="array" aca="1" ref="X47" ca="1">COUNTIF(OFFSET($AS$2,MATCH(Data_Base_Response[[#This Row],[Nama]:[Nama]],Data_Base_Response[[Nama]:[Nama]],0),0,1,90),Data_Base_Response[[#Headers],[Z]])</f>
        <v>5</v>
      </c>
      <c r="Y4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47"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4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7"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47"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47"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4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7" s="60" t="str">
        <f ca="1">INDEX(OFFSET(Dictionary!$AJ$3,MATCH(M$2,Dictionary!$AG$4:$AG$84,0),0,COUNTIF(Dictionary!$AG$4:$AG$84,M$2),1),MATCH(Data_Base_Response[[#This Row],[W]],OFFSET(Dictionary!$AH$3,MATCH(M$2,Dictionary!$AG$4:$AG$84,0),0,COUNTIF(Dictionary!$AG$4:$AG$84,M$2),1),1))</f>
        <v xml:space="preserve">Perlu pengarahan awal dan tolok ukur keberhasilan   </v>
      </c>
      <c r="AH4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7"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47"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47" s="60" t="str">
        <f ca="1">INDEX(OFFSET(Dictionary!$AJ$3,MATCH(Q$2,Dictionary!$AG$4:$AG$84,0),0,COUNTIF(Dictionary!$AG$4:$AG$84,Q$2),1),MATCH(Data_Base_Response[[#This Row],[I]],OFFSET(Dictionary!$AH$3,MATCH(Q$2,Dictionary!$AG$4:$AG$84,0),0,COUNTIF(Dictionary!$AG$4:$AG$84,Q$2),1),1))</f>
        <v xml:space="preserve">Enggan mengambil keputusan   </v>
      </c>
      <c r="AL4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7"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4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47"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47"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47" s="60" t="str">
        <f ca="1">INDEX(OFFSET(Dictionary!$AJ$3,MATCH(X$2,Dictionary!$AG$4:$AG$84,0),0,COUNTIF(Dictionary!$AG$4:$AG$84,X$2),1),MATCH(Data_Base_Response[[#This Row],[Z]],OFFSET(Dictionary!$AH$3,MATCH(X$2,Dictionary!$AG$4:$AG$84,0),0,COUNTIF(Dictionary!$AG$4:$AG$84,X$2),1),1))</f>
        <v xml:space="preserve">Mudah beradaptasi, cukup menyukai perubahan    </v>
      </c>
      <c r="AS47" s="61" t="str">
        <f ca="1">IFERROR(INDEX(OFFSET(Dictionary!$AC$3,MATCH(COLUMNS($AS$2:AS46),Dictionary!$AC$4:$AC$93,0),1,1,2),1,MATCH(INDEX(Dictionary!$B$3:$C$3,1,MATCH(Form_Responses[[#This Row],[1]],OFFSET(Dictionary!$A$3,MATCH(COLUMNS($AS$2:AS46),Dictionary!$A$4:$A$93,0),1,1,2),0)),Dictionary!$AD$3:$AE$3,0)),"")</f>
        <v>G</v>
      </c>
      <c r="AT47" s="61" t="str">
        <f ca="1">IFERROR(INDEX(OFFSET(Dictionary!$AC$3,MATCH(COLUMNS($AS$2:AT$2),Dictionary!$AC$4:$AC$93,0),1,1,2),1,MATCH(INDEX(Dictionary!$B$3:$C$3,1,MATCH(Form_Responses[[#This Row],[2]],OFFSET(Dictionary!$A$3,MATCH(COLUMNS($AS$2:AT46),Dictionary!$A$4:$A$93,0),1,1,2),0)),Dictionary!$AD$3:$AE$3,0)),"")</f>
        <v>N</v>
      </c>
      <c r="AU47" s="61" t="str">
        <f ca="1">IFERROR(INDEX(OFFSET(Dictionary!$AC$3,MATCH(COLUMNS($AS$2:AU46),Dictionary!$AC$4:$AC$93,0),1,1,2),1,MATCH(INDEX(Dictionary!$B$3:$C$3,1,MATCH(Form_Responses[[#This Row],[3]],OFFSET(Dictionary!$A$3,MATCH(COLUMNS($AS$2:AU46),Dictionary!$A$4:$A$93,0),1,1,2),0)),Dictionary!$AD$3:$AE$3,0)),"")</f>
        <v>A</v>
      </c>
      <c r="AV47" s="61" t="str">
        <f ca="1">IFERROR(INDEX(OFFSET(Dictionary!$AC$3,MATCH(COLUMNS($AS$2:AV46),Dictionary!$AC$4:$AC$93,0),1,1,2),1,MATCH(INDEX(Dictionary!$B$3:$C$3,1,MATCH(Form_Responses[[#This Row],[4]],OFFSET(Dictionary!$A$3,MATCH(COLUMNS($AS$2:AV46),Dictionary!$A$4:$A$93,0),1,1,2),0)),Dictionary!$AD$3:$AE$3,0)),"")</f>
        <v>P</v>
      </c>
      <c r="AW47" s="61" t="str">
        <f ca="1">IFERROR(INDEX(OFFSET(Dictionary!$AC$3,MATCH(COLUMNS($AS$2:AW46),Dictionary!$AC$4:$AC$93,0),1,1,2),1,MATCH(INDEX(Dictionary!$B$3:$C$3,1,MATCH(Form_Responses[[#This Row],[5]],OFFSET(Dictionary!$A$3,MATCH(COLUMNS($AS$2:AW46),Dictionary!$A$4:$A$93,0),1,1,2),0)),Dictionary!$AD$3:$AE$3,0)),"")</f>
        <v>B</v>
      </c>
      <c r="AX47" s="61" t="str">
        <f ca="1">IFERROR(INDEX(OFFSET(Dictionary!$AC$3,MATCH(COLUMNS($AS$2:AX46),Dictionary!$AC$4:$AC$93,0),1,1,2),1,MATCH(INDEX(Dictionary!$B$3:$C$3,1,MATCH(Form_Responses[[#This Row],[6]],OFFSET(Dictionary!$A$3,MATCH(COLUMNS($AS$2:AX46),Dictionary!$A$4:$A$93,0),1,1,2),0)),Dictionary!$AD$3:$AE$3,0)),"")</f>
        <v>B</v>
      </c>
      <c r="AY47" s="61" t="str">
        <f ca="1">IFERROR(INDEX(OFFSET(Dictionary!$AC$3,MATCH(COLUMNS($AS$2:AY46),Dictionary!$AC$4:$AC$93,0),1,1,2),1,MATCH(INDEX(Dictionary!$B$3:$C$3,1,MATCH(Form_Responses[[#This Row],[7]],OFFSET(Dictionary!$A$3,MATCH(COLUMNS($AS$2:AY46),Dictionary!$A$4:$A$93,0),1,1,2),0)),Dictionary!$AD$3:$AE$3,0)),"")</f>
        <v>Z</v>
      </c>
      <c r="AZ47" s="61" t="str">
        <f ca="1">IFERROR(INDEX(OFFSET(Dictionary!$AC$3,MATCH(COLUMNS($AS$2:AZ$2),Dictionary!$AC$4:$AC$93,0),1,1,2),1,MATCH(INDEX(Dictionary!$B$3:$C$3,1,MATCH(Form_Responses[[#This Row],[8]],OFFSET(Dictionary!$A$3,MATCH(COLUMNS($AS$2:AZ46),Dictionary!$A$4:$A$93,0),1,1,2),0)),Dictionary!$AD$3:$AE$3,0)),"")</f>
        <v>Z</v>
      </c>
      <c r="BA47" s="61" t="str">
        <f ca="1">IFERROR(INDEX(OFFSET(Dictionary!$AC$3,MATCH(COLUMNS($AS$2:BA46),Dictionary!$AC$4:$AC$93,0),1,1,2),1,MATCH(INDEX(Dictionary!$B$3:$C$3,1,MATCH(Form_Responses[[#This Row],[9]],OFFSET(Dictionary!$A$3,MATCH(COLUMNS($AS$2:BA46),Dictionary!$A$4:$A$93,0),1,1,2),0)),Dictionary!$AD$3:$AE$3,0)),"")</f>
        <v>K</v>
      </c>
      <c r="BB47" s="61" t="str">
        <f ca="1">IFERROR(INDEX(OFFSET(Dictionary!$AC$3,MATCH(COLUMNS($AS$2:BB46),Dictionary!$AC$4:$AC$93,0),1,1,2),1,MATCH(INDEX(Dictionary!$B$3:$C$3,1,MATCH(Form_Responses[[#This Row],[10]],OFFSET(Dictionary!$A$3,MATCH(COLUMNS($AS$2:BB46),Dictionary!$A$4:$A$93,0),1,1,2),0)),Dictionary!$AD$3:$AE$3,0)),"")</f>
        <v>W</v>
      </c>
      <c r="BC47" s="61" t="str">
        <f ca="1">IFERROR(INDEX(OFFSET(Dictionary!$AC$3,MATCH(COLUMNS($AS$2:BC46),Dictionary!$AC$4:$AC$93,0),1,1,2),1,MATCH(INDEX(Dictionary!$B$3:$C$3,1,MATCH(Form_Responses[[#This Row],[11]],OFFSET(Dictionary!$A$3,MATCH(COLUMNS($AS$2:BC46),Dictionary!$A$4:$A$93,0),1,1,2),0)),Dictionary!$AD$3:$AE$3,0)),"")</f>
        <v>G</v>
      </c>
      <c r="BD47" s="61" t="str">
        <f ca="1">IFERROR(INDEX(OFFSET(Dictionary!$AC$3,MATCH(COLUMNS($AS$2:BD46),Dictionary!$AC$4:$AC$93,0),1,1,2),1,MATCH(INDEX(Dictionary!$B$3:$C$3,1,MATCH(Form_Responses[[#This Row],[12]],OFFSET(Dictionary!$A$3,MATCH(COLUMNS($AS$2:BD46),Dictionary!$A$4:$A$93,0),1,1,2),0)),Dictionary!$AD$3:$AE$3,0)),"")</f>
        <v>E</v>
      </c>
      <c r="BE47" s="61" t="str">
        <f ca="1">IFERROR(INDEX(OFFSET(Dictionary!$AC$3,MATCH(COLUMNS($AS$2:BE46),Dictionary!$AC$4:$AC$93,0),1,1,2),1,MATCH(INDEX(Dictionary!$B$3:$C$3,1,MATCH(Form_Responses[[#This Row],[13]],OFFSET(Dictionary!$A$3,MATCH(COLUMNS($AS$2:BE46),Dictionary!$A$4:$A$93,0),1,1,2),0)),Dictionary!$AD$3:$AE$3,0)),"")</f>
        <v>N</v>
      </c>
      <c r="BF47" s="61" t="str">
        <f ca="1">IFERROR(INDEX(OFFSET(Dictionary!$AC$3,MATCH(COLUMNS($AS$2:BF46),Dictionary!$AC$4:$AC$93,0),1,1,2),1,MATCH(INDEX(Dictionary!$B$3:$C$3,1,MATCH(Form_Responses[[#This Row],[14]],OFFSET(Dictionary!$A$3,MATCH(COLUMNS($AS$2:BF46),Dictionary!$A$4:$A$93,0),1,1,2),0)),Dictionary!$AD$3:$AE$3,0)),"")</f>
        <v>X</v>
      </c>
      <c r="BG47" s="61" t="str">
        <f ca="1">IFERROR(INDEX(OFFSET(Dictionary!$AC$3,MATCH(COLUMNS($AS$2:BG46),Dictionary!$AC$4:$AC$93,0),1,1,2),1,MATCH(INDEX(Dictionary!$B$3:$C$3,1,MATCH(Form_Responses[[#This Row],[15]],OFFSET(Dictionary!$A$3,MATCH(COLUMNS($AS$2:BG46),Dictionary!$A$4:$A$93,0),1,1,2),0)),Dictionary!$AD$3:$AE$3,0)),"")</f>
        <v>B</v>
      </c>
      <c r="BH47" s="61" t="str">
        <f ca="1">IFERROR(INDEX(OFFSET(Dictionary!$AC$3,MATCH(COLUMNS($AS$2:BH46),Dictionary!$AC$4:$AC$93,0),1,1,2),1,MATCH(INDEX(Dictionary!$B$3:$C$3,1,MATCH(Form_Responses[[#This Row],[16]],OFFSET(Dictionary!$A$3,MATCH(COLUMNS($AS$2:BH46),Dictionary!$A$4:$A$93,0),1,1,2),0)),Dictionary!$AD$3:$AE$3,0)),"")</f>
        <v>X</v>
      </c>
      <c r="BI47" s="61" t="str">
        <f ca="1">IFERROR(INDEX(OFFSET(Dictionary!$AC$3,MATCH(COLUMNS($AS$2:BI46),Dictionary!$AC$4:$AC$93,0),1,1,2),1,MATCH(INDEX(Dictionary!$B$3:$C$3,1,MATCH(Form_Responses[[#This Row],[17]],OFFSET(Dictionary!$A$3,MATCH(COLUMNS($AS$2:BI46),Dictionary!$A$4:$A$93,0),1,1,2),0)),Dictionary!$AD$3:$AE$3,0)),"")</f>
        <v>Z</v>
      </c>
      <c r="BJ47" s="61" t="str">
        <f ca="1">IFERROR(INDEX(OFFSET(Dictionary!$AC$3,MATCH(COLUMNS($AS$2:BJ46),Dictionary!$AC$4:$AC$93,0),1,1,2),1,MATCH(INDEX(Dictionary!$B$3:$C$3,1,MATCH(Form_Responses[[#This Row],[18]],OFFSET(Dictionary!$A$3,MATCH(COLUMNS($AS$2:BJ46),Dictionary!$A$4:$A$93,0),1,1,2),0)),Dictionary!$AD$3:$AE$3,0)),"")</f>
        <v>O</v>
      </c>
      <c r="BK47" s="61" t="str">
        <f ca="1">IFERROR(INDEX(OFFSET(Dictionary!$AC$3,MATCH(COLUMNS($AS$2:BK46),Dictionary!$AC$4:$AC$93,0),1,1,2),1,MATCH(INDEX(Dictionary!$B$3:$C$3,1,MATCH(Form_Responses[[#This Row],[19]],OFFSET(Dictionary!$A$3,MATCH(COLUMNS($AS$2:BK46),Dictionary!$A$4:$A$93,0),1,1,2),0)),Dictionary!$AD$3:$AE$3,0)),"")</f>
        <v>Z</v>
      </c>
      <c r="BL47" s="61" t="str">
        <f ca="1">IFERROR(INDEX(OFFSET(Dictionary!$AC$3,MATCH(COLUMNS($AS$2:BL46),Dictionary!$AC$4:$AC$93,0),1,1,2),1,MATCH(INDEX(Dictionary!$B$3:$C$3,1,MATCH(Form_Responses[[#This Row],[20]],OFFSET(Dictionary!$A$3,MATCH(COLUMNS($AS$2:BL46),Dictionary!$A$4:$A$93,0),1,1,2),0)),Dictionary!$AD$3:$AE$3,0)),"")</f>
        <v>W</v>
      </c>
      <c r="BM47" s="61" t="str">
        <f ca="1">IFERROR(INDEX(OFFSET(Dictionary!$AC$3,MATCH(COLUMNS($AS$2:BM46),Dictionary!$AC$4:$AC$93,0),1,1,2),1,MATCH(INDEX(Dictionary!$B$3:$C$3,1,MATCH(Form_Responses[[#This Row],[21]],OFFSET(Dictionary!$A$3,MATCH(COLUMNS($AS$2:BM46),Dictionary!$A$4:$A$93,0),1,1,2),0)),Dictionary!$AD$3:$AE$3,0)),"")</f>
        <v>D</v>
      </c>
      <c r="BN47" s="61" t="str">
        <f ca="1">IFERROR(INDEX(OFFSET(Dictionary!$AC$3,MATCH(COLUMNS($AS$2:BN46),Dictionary!$AC$4:$AC$93,0),1,1,2),1,MATCH(INDEX(Dictionary!$B$3:$C$3,1,MATCH(Form_Responses[[#This Row],[22]],OFFSET(Dictionary!$A$3,MATCH(COLUMNS($AS$2:BN46),Dictionary!$A$4:$A$93,0),1,1,2),0)),Dictionary!$AD$3:$AE$3,0)),"")</f>
        <v>C</v>
      </c>
      <c r="BO47" s="61" t="str">
        <f ca="1">IFERROR(INDEX(OFFSET(Dictionary!$AC$3,MATCH(COLUMNS($AS$2:BO46),Dictionary!$AC$4:$AC$93,0),1,1,2),1,MATCH(INDEX(Dictionary!$B$3:$C$3,1,MATCH(Form_Responses[[#This Row],[23]],OFFSET(Dictionary!$A$3,MATCH(COLUMNS($AS$2:BO46),Dictionary!$A$4:$A$93,0),1,1,2),0)),Dictionary!$AD$3:$AE$3,0)),"")</f>
        <v>E</v>
      </c>
      <c r="BP47" s="61" t="str">
        <f ca="1">IFERROR(INDEX(OFFSET(Dictionary!$AC$3,MATCH(COLUMNS($AS$2:BP46),Dictionary!$AC$4:$AC$93,0),1,1,2),1,MATCH(INDEX(Dictionary!$B$3:$C$3,1,MATCH(Form_Responses[[#This Row],[24]],OFFSET(Dictionary!$A$3,MATCH(COLUMNS($AS$2:BP46),Dictionary!$A$4:$A$93,0),1,1,2),0)),Dictionary!$AD$3:$AE$3,0)),"")</f>
        <v>N</v>
      </c>
      <c r="BQ47" s="61" t="str">
        <f ca="1">IFERROR(INDEX(OFFSET(Dictionary!$AC$3,MATCH(COLUMNS($AS$2:BQ46),Dictionary!$AC$4:$AC$93,0),1,1,2),1,MATCH(INDEX(Dictionary!$B$3:$C$3,1,MATCH(Form_Responses[[#This Row],[25]],OFFSET(Dictionary!$A$3,MATCH(COLUMNS($AS$2:BQ46),Dictionary!$A$4:$A$93,0),1,1,2),0)),Dictionary!$AD$3:$AE$3,0)),"")</f>
        <v>A</v>
      </c>
      <c r="BR47" s="61" t="str">
        <f ca="1">IFERROR(INDEX(OFFSET(Dictionary!$AC$3,MATCH(COLUMNS($AS$2:BR46),Dictionary!$AC$4:$AC$93,0),1,1,2),1,MATCH(INDEX(Dictionary!$B$3:$C$3,1,MATCH(Form_Responses[[#This Row],[26]],OFFSET(Dictionary!$A$3,MATCH(COLUMNS($AS$2:BR46),Dictionary!$A$4:$A$93,0),1,1,2),0)),Dictionary!$AD$3:$AE$3,0)),"")</f>
        <v>O</v>
      </c>
      <c r="BS47" s="61" t="str">
        <f ca="1">IFERROR(INDEX(OFFSET(Dictionary!$AC$3,MATCH(COLUMNS($AS$2:BS46),Dictionary!$AC$4:$AC$93,0),1,1,2),1,MATCH(INDEX(Dictionary!$B$3:$C$3,1,MATCH(Form_Responses[[#This Row],[27]],OFFSET(Dictionary!$A$3,MATCH(COLUMNS($AS$2:BS46),Dictionary!$A$4:$A$93,0),1,1,2),0)),Dictionary!$AD$3:$AE$3,0)),"")</f>
        <v>X</v>
      </c>
      <c r="BT47" s="61" t="str">
        <f ca="1">IFERROR(INDEX(OFFSET(Dictionary!$AC$3,MATCH(COLUMNS($AS$2:BT46),Dictionary!$AC$4:$AC$93,0),1,1,2),1,MATCH(INDEX(Dictionary!$B$3:$C$3,1,MATCH(Form_Responses[[#This Row],[28]],OFFSET(Dictionary!$A$3,MATCH(COLUMNS($AS$2:BT46),Dictionary!$A$4:$A$93,0),1,1,2),0)),Dictionary!$AD$3:$AE$3,0)),"")</f>
        <v>K</v>
      </c>
      <c r="BU47" s="61" t="str">
        <f ca="1">IFERROR(INDEX(OFFSET(Dictionary!$AC$3,MATCH(COLUMNS($AS$2:BU46),Dictionary!$AC$4:$AC$93,0),1,1,2),1,MATCH(INDEX(Dictionary!$B$3:$C$3,1,MATCH(Form_Responses[[#This Row],[29]],OFFSET(Dictionary!$A$3,MATCH(COLUMNS($AS$2:BU46),Dictionary!$A$4:$A$93,0),1,1,2),0)),Dictionary!$AD$3:$AE$3,0)),"")</f>
        <v>O</v>
      </c>
      <c r="BV47" s="61" t="str">
        <f ca="1">IFERROR(INDEX(OFFSET(Dictionary!$AC$3,MATCH(COLUMNS($AS$2:BV46),Dictionary!$AC$4:$AC$93,0),1,1,2),1,MATCH(INDEX(Dictionary!$B$3:$C$3,1,MATCH(Form_Responses[[#This Row],[30]],OFFSET(Dictionary!$A$3,MATCH(COLUMNS($AS$2:BV46),Dictionary!$A$4:$A$93,0),1,1,2),0)),Dictionary!$AD$3:$AE$3,0)),"")</f>
        <v>W</v>
      </c>
      <c r="BW47" s="61" t="str">
        <f ca="1">IFERROR(INDEX(OFFSET(Dictionary!$AC$3,MATCH(COLUMNS($AS$2:BW46),Dictionary!$AC$4:$AC$93,0),1,1,2),1,MATCH(INDEX(Dictionary!$B$3:$C$3,1,MATCH(Form_Responses[[#This Row],[31]],OFFSET(Dictionary!$A$3,MATCH(COLUMNS($AS$2:BW46),Dictionary!$A$4:$A$93,0),1,1,2),0)),Dictionary!$AD$3:$AE$3,0)),"")</f>
        <v>R</v>
      </c>
      <c r="BX47" s="61" t="str">
        <f ca="1">IFERROR(INDEX(OFFSET(Dictionary!$AC$3,MATCH(COLUMNS($AS$2:BX46),Dictionary!$AC$4:$AC$93,0),1,1,2),1,MATCH(INDEX(Dictionary!$B$3:$C$3,1,MATCH(Form_Responses[[#This Row],[32]],OFFSET(Dictionary!$A$3,MATCH(COLUMNS($AS$2:BX46),Dictionary!$A$4:$A$93,0),1,1,2),0)),Dictionary!$AD$3:$AE$3,0)),"")</f>
        <v>D</v>
      </c>
      <c r="BY47" s="61" t="str">
        <f ca="1">IFERROR(INDEX(OFFSET(Dictionary!$AC$3,MATCH(COLUMNS($AS$2:BY46),Dictionary!$AC$4:$AC$93,0),1,1,2),1,MATCH(INDEX(Dictionary!$B$3:$C$3,1,MATCH(Form_Responses[[#This Row],[33]],OFFSET(Dictionary!$A$3,MATCH(COLUMNS($AS$2:BY46),Dictionary!$A$4:$A$93,0),1,1,2),0)),Dictionary!$AD$3:$AE$3,0)),"")</f>
        <v>C</v>
      </c>
      <c r="BZ47" s="61" t="str">
        <f ca="1">IFERROR(INDEX(OFFSET(Dictionary!$AC$3,MATCH(COLUMNS($AS$2:BZ46),Dictionary!$AC$4:$AC$93,0),1,1,2),1,MATCH(INDEX(Dictionary!$B$3:$C$3,1,MATCH(Form_Responses[[#This Row],[34]],OFFSET(Dictionary!$A$3,MATCH(COLUMNS($AS$2:BZ46),Dictionary!$A$4:$A$93,0),1,1,2),0)),Dictionary!$AD$3:$AE$3,0)),"")</f>
        <v>E</v>
      </c>
      <c r="CA47" s="61" t="str">
        <f ca="1">IFERROR(INDEX(OFFSET(Dictionary!$AC$3,MATCH(COLUMNS($AS$2:CA46),Dictionary!$AC$4:$AC$93,0),1,1,2),1,MATCH(INDEX(Dictionary!$B$3:$C$3,1,MATCH(Form_Responses[[#This Row],[35]],OFFSET(Dictionary!$A$3,MATCH(COLUMNS($AS$2:CA46),Dictionary!$A$4:$A$93,0),1,1,2),0)),Dictionary!$AD$3:$AE$3,0)),"")</f>
        <v>N</v>
      </c>
      <c r="CB47" s="61" t="str">
        <f ca="1">IFERROR(INDEX(OFFSET(Dictionary!$AC$3,MATCH(COLUMNS($AS$2:CB46),Dictionary!$AC$4:$AC$93,0),1,1,2),1,MATCH(INDEX(Dictionary!$B$3:$C$3,1,MATCH(Form_Responses[[#This Row],[36]],OFFSET(Dictionary!$A$3,MATCH(COLUMNS($AS$2:CB46),Dictionary!$A$4:$A$93,0),1,1,2),0)),Dictionary!$AD$3:$AE$3,0)),"")</f>
        <v>O</v>
      </c>
      <c r="CC47" s="61" t="str">
        <f ca="1">IFERROR(INDEX(OFFSET(Dictionary!$AC$3,MATCH(COLUMNS($AS$2:CC46),Dictionary!$AC$4:$AC$93,0),1,1,2),1,MATCH(INDEX(Dictionary!$B$3:$C$3,1,MATCH(Form_Responses[[#This Row],[37]],OFFSET(Dictionary!$A$3,MATCH(COLUMNS($AS$2:CC46),Dictionary!$A$4:$A$93,0),1,1,2),0)),Dictionary!$AD$3:$AE$3,0)),"")</f>
        <v>Z</v>
      </c>
      <c r="CD47" s="61" t="str">
        <f ca="1">IFERROR(INDEX(OFFSET(Dictionary!$AC$3,MATCH(COLUMNS($AS$2:CD46),Dictionary!$AC$4:$AC$93,0),1,1,2),1,MATCH(INDEX(Dictionary!$B$3:$C$3,1,MATCH(Form_Responses[[#This Row],[38]],OFFSET(Dictionary!$A$3,MATCH(COLUMNS($AS$2:CD46),Dictionary!$A$4:$A$93,0),1,1,2),0)),Dictionary!$AD$3:$AE$3,0)),"")</f>
        <v>K</v>
      </c>
      <c r="CE47" s="61" t="str">
        <f ca="1">IFERROR(INDEX(OFFSET(Dictionary!$AC$3,MATCH(COLUMNS($AS$2:CE46),Dictionary!$AC$4:$AC$93,0),1,1,2),1,MATCH(INDEX(Dictionary!$B$3:$C$3,1,MATCH(Form_Responses[[#This Row],[39]],OFFSET(Dictionary!$A$3,MATCH(COLUMNS($AS$2:CE46),Dictionary!$A$4:$A$93,0),1,1,2),0)),Dictionary!$AD$3:$AE$3,0)),"")</f>
        <v>B</v>
      </c>
      <c r="CF47" s="61" t="str">
        <f ca="1">IFERROR(INDEX(OFFSET(Dictionary!$AC$3,MATCH(COLUMNS($AS$2:CF46),Dictionary!$AC$4:$AC$93,0),1,1,2),1,MATCH(INDEX(Dictionary!$B$3:$C$3,1,MATCH(Form_Responses[[#This Row],[40]],OFFSET(Dictionary!$A$3,MATCH(COLUMNS($AS$2:CF46),Dictionary!$A$4:$A$93,0),1,1,2),0)),Dictionary!$AD$3:$AE$3,0)),"")</f>
        <v>W</v>
      </c>
      <c r="CG47" s="61" t="str">
        <f ca="1">IFERROR(INDEX(OFFSET(Dictionary!$AC$3,MATCH(COLUMNS($AS$2:CG46),Dictionary!$AC$4:$AC$93,0),1,1,2),1,MATCH(INDEX(Dictionary!$B$3:$C$3,1,MATCH(Form_Responses[[#This Row],[41]],OFFSET(Dictionary!$A$3,MATCH(COLUMNS($AS$2:CG46),Dictionary!$A$4:$A$93,0),1,1,2),0)),Dictionary!$AD$3:$AE$3,0)),"")</f>
        <v>S</v>
      </c>
      <c r="CH47" s="61" t="str">
        <f ca="1">IFERROR(INDEX(OFFSET(Dictionary!$AC$3,MATCH(COLUMNS($AS$2:CH46),Dictionary!$AC$4:$AC$93,0),1,1,2),1,MATCH(INDEX(Dictionary!$B$3:$C$3,1,MATCH(Form_Responses[[#This Row],[42]],OFFSET(Dictionary!$A$3,MATCH(COLUMNS($AS$2:CH46),Dictionary!$A$4:$A$93,0),1,1,2),0)),Dictionary!$AD$3:$AE$3,0)),"")</f>
        <v>R</v>
      </c>
      <c r="CI47" s="61" t="str">
        <f ca="1">IFERROR(INDEX(OFFSET(Dictionary!$AC$3,MATCH(COLUMNS($AS$2:CI46),Dictionary!$AC$4:$AC$93,0),1,1,2),1,MATCH(INDEX(Dictionary!$B$3:$C$3,1,MATCH(Form_Responses[[#This Row],[43]],OFFSET(Dictionary!$A$3,MATCH(COLUMNS($AS$2:CI46),Dictionary!$A$4:$A$93,0),1,1,2),0)),Dictionary!$AD$3:$AE$3,0)),"")</f>
        <v>D</v>
      </c>
      <c r="CJ47" s="61" t="str">
        <f ca="1">IFERROR(INDEX(OFFSET(Dictionary!$AC$3,MATCH(COLUMNS($AS$2:CJ46),Dictionary!$AC$4:$AC$93,0),1,1,2),1,MATCH(INDEX(Dictionary!$B$3:$C$3,1,MATCH(Form_Responses[[#This Row],[44]],OFFSET(Dictionary!$A$3,MATCH(COLUMNS($AS$2:CJ46),Dictionary!$A$4:$A$93,0),1,1,2),0)),Dictionary!$AD$3:$AE$3,0)),"")</f>
        <v>C</v>
      </c>
      <c r="CK47" s="61" t="str">
        <f ca="1">IFERROR(INDEX(OFFSET(Dictionary!$AC$3,MATCH(COLUMNS($AS$2:CK46),Dictionary!$AC$4:$AC$93,0),1,1,2),1,MATCH(INDEX(Dictionary!$B$3:$C$3,1,MATCH(Form_Responses[[#This Row],[45]],OFFSET(Dictionary!$A$3,MATCH(COLUMNS($AS$2:CK46),Dictionary!$A$4:$A$93,0),1,1,2),0)),Dictionary!$AD$3:$AE$3,0)),"")</f>
        <v>E</v>
      </c>
      <c r="CL47" s="61" t="str">
        <f ca="1">IFERROR(INDEX(OFFSET(Dictionary!$AC$3,MATCH(COLUMNS($AS$2:CL46),Dictionary!$AC$4:$AC$93,0),1,1,2),1,MATCH(INDEX(Dictionary!$B$3:$C$3,1,MATCH(Form_Responses[[#This Row],[46]],OFFSET(Dictionary!$A$3,MATCH(COLUMNS($AS$2:CL46),Dictionary!$A$4:$A$93,0),1,1,2),0)),Dictionary!$AD$3:$AE$3,0)),"")</f>
        <v>N</v>
      </c>
      <c r="CM47" s="61" t="str">
        <f ca="1">IFERROR(INDEX(OFFSET(Dictionary!$AC$3,MATCH(COLUMNS($AS$2:CM46),Dictionary!$AC$4:$AC$93,0),1,1,2),1,MATCH(INDEX(Dictionary!$B$3:$C$3,1,MATCH(Form_Responses[[#This Row],[47]],OFFSET(Dictionary!$A$3,MATCH(COLUMNS($AS$2:CM46),Dictionary!$A$4:$A$93,0),1,1,2),0)),Dictionary!$AD$3:$AE$3,0)),"")</f>
        <v>A</v>
      </c>
      <c r="CN47" s="61" t="str">
        <f ca="1">IFERROR(INDEX(OFFSET(Dictionary!$AC$3,MATCH(COLUMNS($AS$2:CN46),Dictionary!$AC$4:$AC$93,0),1,1,2),1,MATCH(INDEX(Dictionary!$B$3:$C$3,1,MATCH(Form_Responses[[#This Row],[48]],OFFSET(Dictionary!$A$3,MATCH(COLUMNS($AS$2:CN46),Dictionary!$A$4:$A$93,0),1,1,2),0)),Dictionary!$AD$3:$AE$3,0)),"")</f>
        <v>P</v>
      </c>
      <c r="CO47" s="61" t="str">
        <f ca="1">IFERROR(INDEX(OFFSET(Dictionary!$AC$3,MATCH(COLUMNS($AS$2:CO46),Dictionary!$AC$4:$AC$93,0),1,1,2),1,MATCH(INDEX(Dictionary!$B$3:$C$3,1,MATCH(Form_Responses[[#This Row],[49]],OFFSET(Dictionary!$A$3,MATCH(COLUMNS($AS$2:CO46),Dictionary!$A$4:$A$93,0),1,1,2),0)),Dictionary!$AD$3:$AE$3,0)),"")</f>
        <v>F</v>
      </c>
      <c r="CP47" s="61" t="str">
        <f ca="1">IFERROR(INDEX(OFFSET(Dictionary!$AC$3,MATCH(COLUMNS($AS$2:CP46),Dictionary!$AC$4:$AC$93,0),1,1,2),1,MATCH(INDEX(Dictionary!$B$3:$C$3,1,MATCH(Form_Responses[[#This Row],[50]],OFFSET(Dictionary!$A$3,MATCH(COLUMNS($AS$2:CP46),Dictionary!$A$4:$A$93,0),1,1,2),0)),Dictionary!$AD$3:$AE$3,0)),"")</f>
        <v>B</v>
      </c>
      <c r="CQ47" s="61" t="str">
        <f ca="1">IFERROR(INDEX(OFFSET(Dictionary!$AC$3,MATCH(COLUMNS($AS$2:CQ46),Dictionary!$AC$4:$AC$93,0),1,1,2),1,MATCH(INDEX(Dictionary!$B$3:$C$3,1,MATCH(Form_Responses[[#This Row],[51]],OFFSET(Dictionary!$A$3,MATCH(COLUMNS($AS$2:CQ46),Dictionary!$A$4:$A$93,0),1,1,2),0)),Dictionary!$AD$3:$AE$3,0)),"")</f>
        <v>G</v>
      </c>
      <c r="CR47" s="61" t="str">
        <f ca="1">IFERROR(INDEX(OFFSET(Dictionary!$AC$3,MATCH(COLUMNS($AS$2:CR46),Dictionary!$AC$4:$AC$93,0),1,1,2),1,MATCH(INDEX(Dictionary!$B$3:$C$3,1,MATCH(Form_Responses[[#This Row],[52]],OFFSET(Dictionary!$A$3,MATCH(COLUMNS($AS$2:CR46),Dictionary!$A$4:$A$93,0),1,1,2),0)),Dictionary!$AD$3:$AE$3,0)),"")</f>
        <v>S</v>
      </c>
      <c r="CS47" s="61" t="str">
        <f ca="1">IFERROR(INDEX(OFFSET(Dictionary!$AC$3,MATCH(COLUMNS($AS$2:CS46),Dictionary!$AC$4:$AC$93,0),1,1,2),1,MATCH(INDEX(Dictionary!$B$3:$C$3,1,MATCH(Form_Responses[[#This Row],[53]],OFFSET(Dictionary!$A$3,MATCH(COLUMNS($AS$2:CS46),Dictionary!$A$4:$A$93,0),1,1,2),0)),Dictionary!$AD$3:$AE$3,0)),"")</f>
        <v>I</v>
      </c>
      <c r="CT47" s="61" t="str">
        <f ca="1">IFERROR(INDEX(OFFSET(Dictionary!$AC$3,MATCH(COLUMNS($AS$2:CT46),Dictionary!$AC$4:$AC$93,0),1,1,2),1,MATCH(INDEX(Dictionary!$B$3:$C$3,1,MATCH(Form_Responses[[#This Row],[54]],OFFSET(Dictionary!$A$3,MATCH(COLUMNS($AS$2:CT46),Dictionary!$A$4:$A$93,0),1,1,2),0)),Dictionary!$AD$3:$AE$3,0)),"")</f>
        <v>D</v>
      </c>
      <c r="CU47" s="61" t="str">
        <f ca="1">IFERROR(INDEX(OFFSET(Dictionary!$AC$3,MATCH(COLUMNS($AS$2:CU46),Dictionary!$AC$4:$AC$93,0),1,1,2),1,MATCH(INDEX(Dictionary!$B$3:$C$3,1,MATCH(Form_Responses[[#This Row],[55]],OFFSET(Dictionary!$A$3,MATCH(COLUMNS($AS$2:CU46),Dictionary!$A$4:$A$93,0),1,1,2),0)),Dictionary!$AD$3:$AE$3,0)),"")</f>
        <v>C</v>
      </c>
      <c r="CV47" s="61" t="str">
        <f ca="1">IFERROR(INDEX(OFFSET(Dictionary!$AC$3,MATCH(COLUMNS($AS$2:CV46),Dictionary!$AC$4:$AC$93,0),1,1,2),1,MATCH(INDEX(Dictionary!$B$3:$C$3,1,MATCH(Form_Responses[[#This Row],[56]],OFFSET(Dictionary!$A$3,MATCH(COLUMNS($AS$2:CV46),Dictionary!$A$4:$A$93,0),1,1,2),0)),Dictionary!$AD$3:$AE$3,0)),"")</f>
        <v>E</v>
      </c>
      <c r="CW47" s="61" t="str">
        <f ca="1">IFERROR(INDEX(OFFSET(Dictionary!$AC$3,MATCH(COLUMNS($AS$2:CW46),Dictionary!$AC$4:$AC$93,0),1,1,2),1,MATCH(INDEX(Dictionary!$B$3:$C$3,1,MATCH(Form_Responses[[#This Row],[57]],OFFSET(Dictionary!$A$3,MATCH(COLUMNS($AS$2:CW46),Dictionary!$A$4:$A$93,0),1,1,2),0)),Dictionary!$AD$3:$AE$3,0)),"")</f>
        <v>N</v>
      </c>
      <c r="CX47" s="61" t="str">
        <f ca="1">IFERROR(INDEX(OFFSET(Dictionary!$AC$3,MATCH(COLUMNS($AS$2:CX46),Dictionary!$AC$4:$AC$93,0),1,1,2),1,MATCH(INDEX(Dictionary!$B$3:$C$3,1,MATCH(Form_Responses[[#This Row],[58]],OFFSET(Dictionary!$A$3,MATCH(COLUMNS($AS$2:CX46),Dictionary!$A$4:$A$93,0),1,1,2),0)),Dictionary!$AD$3:$AE$3,0)),"")</f>
        <v>K</v>
      </c>
      <c r="CY47" s="61" t="str">
        <f ca="1">IFERROR(INDEX(OFFSET(Dictionary!$AC$3,MATCH(COLUMNS($AS$2:CY46),Dictionary!$AC$4:$AC$93,0),1,1,2),1,MATCH(INDEX(Dictionary!$B$3:$C$3,1,MATCH(Form_Responses[[#This Row],[59]],OFFSET(Dictionary!$A$3,MATCH(COLUMNS($AS$2:CY46),Dictionary!$A$4:$A$93,0),1,1,2),0)),Dictionary!$AD$3:$AE$3,0)),"")</f>
        <v>P</v>
      </c>
      <c r="CZ47" s="61" t="str">
        <f ca="1">IFERROR(INDEX(OFFSET(Dictionary!$AC$3,MATCH(COLUMNS($AS$2:CZ46),Dictionary!$AC$4:$AC$93,0),1,1,2),1,MATCH(INDEX(Dictionary!$B$3:$C$3,1,MATCH(Form_Responses[[#This Row],[60]],OFFSET(Dictionary!$A$3,MATCH(COLUMNS($AS$2:CZ46),Dictionary!$A$4:$A$93,0),1,1,2),0)),Dictionary!$AD$3:$AE$3,0)),"")</f>
        <v>X</v>
      </c>
      <c r="DA47" s="61" t="str">
        <f ca="1">IFERROR(INDEX(OFFSET(Dictionary!$AC$3,MATCH(COLUMNS($AS$2:DA46),Dictionary!$AC$4:$AC$93,0),1,1,2),1,MATCH(INDEX(Dictionary!$B$3:$C$3,1,MATCH(Form_Responses[[#This Row],[61]],OFFSET(Dictionary!$A$3,MATCH(COLUMNS($AS$2:DA46),Dictionary!$A$4:$A$93,0),1,1,2),0)),Dictionary!$AD$3:$AE$3,0)),"")</f>
        <v>G</v>
      </c>
      <c r="DB47" s="61" t="str">
        <f ca="1">IFERROR(INDEX(OFFSET(Dictionary!$AC$3,MATCH(COLUMNS($AS$2:DB46),Dictionary!$AC$4:$AC$93,0),1,1,2),1,MATCH(INDEX(Dictionary!$B$3:$C$3,1,MATCH(Form_Responses[[#This Row],[62]],OFFSET(Dictionary!$A$3,MATCH(COLUMNS($AS$2:DB46),Dictionary!$A$4:$A$93,0),1,1,2),0)),Dictionary!$AD$3:$AE$3,0)),"")</f>
        <v>V</v>
      </c>
      <c r="DC47" s="61" t="str">
        <f ca="1">IFERROR(INDEX(OFFSET(Dictionary!$AC$3,MATCH(COLUMNS($AS$2:DC46),Dictionary!$AC$4:$AC$93,0),1,1,2),1,MATCH(INDEX(Dictionary!$B$3:$C$3,1,MATCH(Form_Responses[[#This Row],[63]],OFFSET(Dictionary!$A$3,MATCH(COLUMNS($AS$2:DC46),Dictionary!$A$4:$A$93,0),1,1,2),0)),Dictionary!$AD$3:$AE$3,0)),"")</f>
        <v>S</v>
      </c>
      <c r="DD47" s="61" t="str">
        <f ca="1">IFERROR(INDEX(OFFSET(Dictionary!$AC$3,MATCH(COLUMNS($AS$2:DD46),Dictionary!$AC$4:$AC$93,0),1,1,2),1,MATCH(INDEX(Dictionary!$B$3:$C$3,1,MATCH(Form_Responses[[#This Row],[64]],OFFSET(Dictionary!$A$3,MATCH(COLUMNS($AS$2:DD46),Dictionary!$A$4:$A$93,0),1,1,2),0)),Dictionary!$AD$3:$AE$3,0)),"")</f>
        <v>R</v>
      </c>
      <c r="DE47" s="61" t="str">
        <f ca="1">IFERROR(INDEX(OFFSET(Dictionary!$AC$3,MATCH(COLUMNS($AS$2:DE46),Dictionary!$AC$4:$AC$93,0),1,1,2),1,MATCH(INDEX(Dictionary!$B$3:$C$3,1,MATCH(Form_Responses[[#This Row],[65]],OFFSET(Dictionary!$A$3,MATCH(COLUMNS($AS$2:DE46),Dictionary!$A$4:$A$93,0),1,1,2),0)),Dictionary!$AD$3:$AE$3,0)),"")</f>
        <v>V</v>
      </c>
      <c r="DF47" s="61" t="str">
        <f ca="1">IFERROR(INDEX(OFFSET(Dictionary!$AC$3,MATCH(COLUMNS($AS$2:DF46),Dictionary!$AC$4:$AC$93,0),1,1,2),1,MATCH(INDEX(Dictionary!$B$3:$C$3,1,MATCH(Form_Responses[[#This Row],[66]],OFFSET(Dictionary!$A$3,MATCH(COLUMNS($AS$2:DF46),Dictionary!$A$4:$A$93,0),1,1,2),0)),Dictionary!$AD$3:$AE$3,0)),"")</f>
        <v>S</v>
      </c>
      <c r="DG47" s="61" t="str">
        <f ca="1">IFERROR(INDEX(OFFSET(Dictionary!$AC$3,MATCH(COLUMNS($AS$2:DG46),Dictionary!$AC$4:$AC$93,0),1,1,2),1,MATCH(INDEX(Dictionary!$B$3:$C$3,1,MATCH(Form_Responses[[#This Row],[67]],OFFSET(Dictionary!$A$3,MATCH(COLUMNS($AS$2:DG46),Dictionary!$A$4:$A$93,0),1,1,2),0)),Dictionary!$AD$3:$AE$3,0)),"")</f>
        <v>E</v>
      </c>
      <c r="DH47" s="61" t="str">
        <f ca="1">IFERROR(INDEX(OFFSET(Dictionary!$AC$3,MATCH(COLUMNS($AS$2:DH46),Dictionary!$AC$4:$AC$93,0),1,1,2),1,MATCH(INDEX(Dictionary!$B$3:$C$3,1,MATCH(Form_Responses[[#This Row],[68]],OFFSET(Dictionary!$A$3,MATCH(COLUMNS($AS$2:DH46),Dictionary!$A$4:$A$93,0),1,1,2),0)),Dictionary!$AD$3:$AE$3,0)),"")</f>
        <v>N</v>
      </c>
      <c r="DI47" s="61" t="str">
        <f ca="1">IFERROR(INDEX(OFFSET(Dictionary!$AC$3,MATCH(COLUMNS($AS$2:DI46),Dictionary!$AC$4:$AC$93,0),1,1,2),1,MATCH(INDEX(Dictionary!$B$3:$C$3,1,MATCH(Form_Responses[[#This Row],[69]],OFFSET(Dictionary!$A$3,MATCH(COLUMNS($AS$2:DI46),Dictionary!$A$4:$A$93,0),1,1,2),0)),Dictionary!$AD$3:$AE$3,0)),"")</f>
        <v>A</v>
      </c>
      <c r="DJ47" s="61" t="str">
        <f ca="1">IFERROR(INDEX(OFFSET(Dictionary!$AC$3,MATCH(COLUMNS($AS$2:DJ46),Dictionary!$AC$4:$AC$93,0),1,1,2),1,MATCH(INDEX(Dictionary!$B$3:$C$3,1,MATCH(Form_Responses[[#This Row],[70]],OFFSET(Dictionary!$A$3,MATCH(COLUMNS($AS$2:DJ46),Dictionary!$A$4:$A$93,0),1,1,2),0)),Dictionary!$AD$3:$AE$3,0)),"")</f>
        <v>P</v>
      </c>
      <c r="DK47" s="61" t="str">
        <f ca="1">IFERROR(INDEX(OFFSET(Dictionary!$AC$3,MATCH(COLUMNS($AS$2:DK46),Dictionary!$AC$4:$AC$93,0),1,1,2),1,MATCH(INDEX(Dictionary!$B$3:$C$3,1,MATCH(Form_Responses[[#This Row],[71]],OFFSET(Dictionary!$A$3,MATCH(COLUMNS($AS$2:DK46),Dictionary!$A$4:$A$93,0),1,1,2),0)),Dictionary!$AD$3:$AE$3,0)),"")</f>
        <v>G</v>
      </c>
      <c r="DL47" s="61" t="str">
        <f ca="1">IFERROR(INDEX(OFFSET(Dictionary!$AC$3,MATCH(COLUMNS($AS$2:DL46),Dictionary!$AC$4:$AC$93,0),1,1,2),1,MATCH(INDEX(Dictionary!$B$3:$C$3,1,MATCH(Form_Responses[[#This Row],[72]],OFFSET(Dictionary!$A$3,MATCH(COLUMNS($AS$2:DL46),Dictionary!$A$4:$A$93,0),1,1,2),0)),Dictionary!$AD$3:$AE$3,0)),"")</f>
        <v>L</v>
      </c>
      <c r="DM47" s="61" t="str">
        <f ca="1">IFERROR(INDEX(OFFSET(Dictionary!$AC$3,MATCH(COLUMNS($AS$2:DM46),Dictionary!$AC$4:$AC$93,0),1,1,2),1,MATCH(INDEX(Dictionary!$B$3:$C$3,1,MATCH(Form_Responses[[#This Row],[73]],OFFSET(Dictionary!$A$3,MATCH(COLUMNS($AS$2:DM46),Dictionary!$A$4:$A$93,0),1,1,2),0)),Dictionary!$AD$3:$AE$3,0)),"")</f>
        <v>V</v>
      </c>
      <c r="DN47" s="61" t="str">
        <f ca="1">IFERROR(INDEX(OFFSET(Dictionary!$AC$3,MATCH(COLUMNS($AS$2:DN46),Dictionary!$AC$4:$AC$93,0),1,1,2),1,MATCH(INDEX(Dictionary!$B$3:$C$3,1,MATCH(Form_Responses[[#This Row],[74]],OFFSET(Dictionary!$A$3,MATCH(COLUMNS($AS$2:DN46),Dictionary!$A$4:$A$93,0),1,1,2),0)),Dictionary!$AD$3:$AE$3,0)),"")</f>
        <v>S</v>
      </c>
      <c r="DO47" s="61" t="str">
        <f ca="1">IFERROR(INDEX(OFFSET(Dictionary!$AC$3,MATCH(COLUMNS($AS$2:DO46),Dictionary!$AC$4:$AC$93,0),1,1,2),1,MATCH(INDEX(Dictionary!$B$3:$C$3,1,MATCH(Form_Responses[[#This Row],[75]],OFFSET(Dictionary!$A$3,MATCH(COLUMNS($AS$2:DO46),Dictionary!$A$4:$A$93,0),1,1,2),0)),Dictionary!$AD$3:$AE$3,0)),"")</f>
        <v>V</v>
      </c>
      <c r="DP47" s="61" t="str">
        <f ca="1">IFERROR(INDEX(OFFSET(Dictionary!$AC$3,MATCH(COLUMNS($AS$2:DP46),Dictionary!$AC$4:$AC$93,0),1,1,2),1,MATCH(INDEX(Dictionary!$B$3:$C$3,1,MATCH(Form_Responses[[#This Row],[76]],OFFSET(Dictionary!$A$3,MATCH(COLUMNS($AS$2:DP46),Dictionary!$A$4:$A$93,0),1,1,2),0)),Dictionary!$AD$3:$AE$3,0)),"")</f>
        <v>D</v>
      </c>
      <c r="DQ47" s="61" t="str">
        <f ca="1">IFERROR(INDEX(OFFSET(Dictionary!$AC$3,MATCH(COLUMNS($AS$2:DQ46),Dictionary!$AC$4:$AC$93,0),1,1,2),1,MATCH(INDEX(Dictionary!$B$3:$C$3,1,MATCH(Form_Responses[[#This Row],[77]],OFFSET(Dictionary!$A$3,MATCH(COLUMNS($AS$2:DQ46),Dictionary!$A$4:$A$93,0),1,1,2),0)),Dictionary!$AD$3:$AE$3,0)),"")</f>
        <v>R</v>
      </c>
      <c r="DR47" s="61" t="str">
        <f ca="1">IFERROR(INDEX(OFFSET(Dictionary!$AC$3,MATCH(COLUMNS($AS$2:DR46),Dictionary!$AC$4:$AC$93,0),1,1,2),1,MATCH(INDEX(Dictionary!$B$3:$C$3,1,MATCH(Form_Responses[[#This Row],[78]],OFFSET(Dictionary!$A$3,MATCH(COLUMNS($AS$2:DR46),Dictionary!$A$4:$A$93,0),1,1,2),0)),Dictionary!$AD$3:$AE$3,0)),"")</f>
        <v>D</v>
      </c>
      <c r="DS47" s="61" t="str">
        <f ca="1">IFERROR(INDEX(OFFSET(Dictionary!$AC$3,MATCH(COLUMNS($AS$2:DS46),Dictionary!$AC$4:$AC$93,0),1,1,2),1,MATCH(INDEX(Dictionary!$B$3:$C$3,1,MATCH(Form_Responses[[#This Row],[79]],OFFSET(Dictionary!$A$3,MATCH(COLUMNS($AS$2:DS46),Dictionary!$A$4:$A$93,0),1,1,2),0)),Dictionary!$AD$3:$AE$3,0)),"")</f>
        <v>N</v>
      </c>
      <c r="DT47" s="61" t="str">
        <f ca="1">IFERROR(INDEX(OFFSET(Dictionary!$AC$3,MATCH(COLUMNS($AS$2:DT46),Dictionary!$AC$4:$AC$93,0),1,1,2),1,MATCH(INDEX(Dictionary!$B$3:$C$3,1,MATCH(Form_Responses[[#This Row],[80]],OFFSET(Dictionary!$A$3,MATCH(COLUMNS($AS$2:DT46),Dictionary!$A$4:$A$93,0),1,1,2),0)),Dictionary!$AD$3:$AE$3,0)),"")</f>
        <v>A</v>
      </c>
      <c r="DU47" s="61" t="str">
        <f ca="1">IFERROR(INDEX(OFFSET(Dictionary!$AC$3,MATCH(COLUMNS($AS$2:DU46),Dictionary!$AC$4:$AC$93,0),1,1,2),1,MATCH(INDEX(Dictionary!$B$3:$C$3,1,MATCH(Form_Responses[[#This Row],[81]],OFFSET(Dictionary!$A$3,MATCH(COLUMNS($AS$2:DU46),Dictionary!$A$4:$A$93,0),1,1,2),0)),Dictionary!$AD$3:$AE$3,0)),"")</f>
        <v>G</v>
      </c>
      <c r="DV47" s="61" t="str">
        <f ca="1">IFERROR(INDEX(OFFSET(Dictionary!$AC$3,MATCH(COLUMNS($AS$2:DV46),Dictionary!$AC$4:$AC$93,0),1,1,2),1,MATCH(INDEX(Dictionary!$B$3:$C$3,1,MATCH(Form_Responses[[#This Row],[82]],OFFSET(Dictionary!$A$3,MATCH(COLUMNS($AS$2:DV46),Dictionary!$A$4:$A$93,0),1,1,2),0)),Dictionary!$AD$3:$AE$3,0)),"")</f>
        <v>L</v>
      </c>
      <c r="DW47" s="61" t="str">
        <f ca="1">IFERROR(INDEX(OFFSET(Dictionary!$AC$3,MATCH(COLUMNS($AS$2:DW46),Dictionary!$AC$4:$AC$93,0),1,1,2),1,MATCH(INDEX(Dictionary!$B$3:$C$3,1,MATCH(Form_Responses[[#This Row],[83]],OFFSET(Dictionary!$A$3,MATCH(COLUMNS($AS$2:DW46),Dictionary!$A$4:$A$93,0),1,1,2),0)),Dictionary!$AD$3:$AE$3,0)),"")</f>
        <v>I</v>
      </c>
      <c r="DX47" s="61" t="str">
        <f ca="1">IFERROR(INDEX(OFFSET(Dictionary!$AC$3,MATCH(COLUMNS($AS$2:DX46),Dictionary!$AC$4:$AC$93,0),1,1,2),1,MATCH(INDEX(Dictionary!$B$3:$C$3,1,MATCH(Form_Responses[[#This Row],[84]],OFFSET(Dictionary!$A$3,MATCH(COLUMNS($AS$2:DX46),Dictionary!$A$4:$A$93,0),1,1,2),0)),Dictionary!$AD$3:$AE$3,0)),"")</f>
        <v>V</v>
      </c>
      <c r="DY47" s="61" t="str">
        <f ca="1">IFERROR(INDEX(OFFSET(Dictionary!$AC$3,MATCH(COLUMNS($AS$2:DY46),Dictionary!$AC$4:$AC$93,0),1,1,2),1,MATCH(INDEX(Dictionary!$B$3:$C$3,1,MATCH(Form_Responses[[#This Row],[85]],OFFSET(Dictionary!$A$3,MATCH(COLUMNS($AS$2:DY46),Dictionary!$A$4:$A$93,0),1,1,2),0)),Dictionary!$AD$3:$AE$3,0)),"")</f>
        <v>V</v>
      </c>
      <c r="DZ47" s="61" t="str">
        <f ca="1">IFERROR(INDEX(OFFSET(Dictionary!$AC$3,MATCH(COLUMNS($AS$2:DZ46),Dictionary!$AC$4:$AC$93,0),1,1,2),1,MATCH(INDEX(Dictionary!$B$3:$C$3,1,MATCH(Form_Responses[[#This Row],[86]],OFFSET(Dictionary!$A$3,MATCH(COLUMNS($AS$2:DZ46),Dictionary!$A$4:$A$93,0),1,1,2),0)),Dictionary!$AD$3:$AE$3,0)),"")</f>
        <v>R</v>
      </c>
      <c r="EA47" s="61" t="str">
        <f ca="1">IFERROR(INDEX(OFFSET(Dictionary!$AC$3,MATCH(COLUMNS($AS$2:EA46),Dictionary!$AC$4:$AC$93,0),1,1,2),1,MATCH(INDEX(Dictionary!$B$3:$C$3,1,MATCH(Form_Responses[[#This Row],[87]],OFFSET(Dictionary!$A$3,MATCH(COLUMNS($AS$2:EA46),Dictionary!$A$4:$A$93,0),1,1,2),0)),Dictionary!$AD$3:$AE$3,0)),"")</f>
        <v>D</v>
      </c>
      <c r="EB47" s="61" t="str">
        <f ca="1">IFERROR(INDEX(OFFSET(Dictionary!$AC$3,MATCH(COLUMNS($AS$2:EB46),Dictionary!$AC$4:$AC$93,0),1,1,2),1,MATCH(INDEX(Dictionary!$B$3:$C$3,1,MATCH(Form_Responses[[#This Row],[88]],OFFSET(Dictionary!$A$3,MATCH(COLUMNS($AS$2:EB46),Dictionary!$A$4:$A$93,0),1,1,2),0)),Dictionary!$AD$3:$AE$3,0)),"")</f>
        <v>C</v>
      </c>
      <c r="EC47" s="61" t="str">
        <f ca="1">IFERROR(INDEX(OFFSET(Dictionary!$AC$3,MATCH(COLUMNS($AS$2:EC46),Dictionary!$AC$4:$AC$93,0),1,1,2),1,MATCH(INDEX(Dictionary!$B$3:$C$3,1,MATCH(Form_Responses[[#This Row],[89]],OFFSET(Dictionary!$A$3,MATCH(COLUMNS($AS$2:EC46),Dictionary!$A$4:$A$93,0),1,1,2),0)),Dictionary!$AD$3:$AE$3,0)),"")</f>
        <v>C</v>
      </c>
      <c r="ED47" s="61" t="str">
        <f ca="1">IFERROR(INDEX(OFFSET(Dictionary!$AC$3,MATCH(COLUMNS($AS$2:ED46),Dictionary!$AC$4:$AC$93,0),1,1,2),1,MATCH(INDEX(Dictionary!$B$3:$C$3,1,MATCH(Form_Responses[[#This Row],[90]],OFFSET(Dictionary!$A$3,MATCH(COLUMNS($AS$2:ED46),Dictionary!$A$4:$A$93,0),1,1,2),0)),Dictionary!$AD$3:$AE$3,0)),"")</f>
        <v>N</v>
      </c>
    </row>
    <row r="48" spans="1:134" ht="225" x14ac:dyDescent="0.25">
      <c r="A48" s="164">
        <v>46</v>
      </c>
      <c r="B48" s="61" t="s">
        <v>974</v>
      </c>
      <c r="C48" s="61" t="s">
        <v>918</v>
      </c>
      <c r="D48" s="59" t="s">
        <v>794</v>
      </c>
      <c r="E48" s="59" cm="1">
        <f t="array" aca="1" ref="E48" ca="1">COUNTIF(OFFSET($AS$2,MATCH(Data_Base_Response[[#This Row],[Nama]:[Nama]],Data_Base_Response[[Nama]:[Nama]],0),0,1,90),Data_Base_Response[[#Headers],[A]])</f>
        <v>8</v>
      </c>
      <c r="F48" s="59" cm="1">
        <f t="array" aca="1" ref="F48" ca="1">COUNTIF(OFFSET($AS$2,MATCH(Data_Base_Response[[#This Row],[Nama]:[Nama]],Data_Base_Response[[Nama]:[Nama]],0),0,1,90),Data_Base_Response[[#Headers],[N]])</f>
        <v>5</v>
      </c>
      <c r="G48" s="59" cm="1">
        <f t="array" aca="1" ref="G48" ca="1">COUNTIF(OFFSET($AS$2,MATCH(Data_Base_Response[[#This Row],[Nama]:[Nama]],Data_Base_Response[[Nama]:[Nama]],0),0,1,90),Data_Base_Response[[#Headers],[G]])</f>
        <v>5</v>
      </c>
      <c r="H48" s="59" cm="1">
        <f t="array" aca="1" ref="H48" ca="1">COUNTIF(OFFSET($AS$2,MATCH(Data_Base_Response[[#This Row],[Nama]:[Nama]],Data_Base_Response[[Nama]:[Nama]],0),0,1,90),Data_Base_Response[[#Headers],[C]])</f>
        <v>5</v>
      </c>
      <c r="I48" s="59" cm="1">
        <f t="array" aca="1" ref="I48" ca="1">COUNTIF(OFFSET($AS$2,MATCH(Data_Base_Response[[#This Row],[Nama]:[Nama]],Data_Base_Response[[Nama]:[Nama]],0),0,1,90),Data_Base_Response[[#Headers],[D]])</f>
        <v>7</v>
      </c>
      <c r="J48" s="59" cm="1">
        <f t="array" aca="1" ref="J48" ca="1">COUNTIF(OFFSET($AS$2,MATCH(Data_Base_Response[[#This Row],[Nama]:[Nama]],Data_Base_Response[[Nama]:[Nama]],0),0,1,90),Data_Base_Response[[#Headers],[R]])</f>
        <v>4</v>
      </c>
      <c r="K48" s="59" cm="1">
        <f t="array" aca="1" ref="K48" ca="1">COUNTIF(OFFSET($AS$2,MATCH(Data_Base_Response[[#This Row],[Nama]:[Nama]],Data_Base_Response[[Nama]:[Nama]],0),0,1,90),Data_Base_Response[[#Headers],[T]])</f>
        <v>1</v>
      </c>
      <c r="L48" s="59" cm="1">
        <f t="array" aca="1" ref="L48" ca="1">COUNTIF(OFFSET($AS$2,MATCH(Data_Base_Response[[#This Row],[Nama]:[Nama]],Data_Base_Response[[Nama]:[Nama]],0),0,1,90),Data_Base_Response[[#Headers],[V]])</f>
        <v>5</v>
      </c>
      <c r="M48" s="59" cm="1">
        <f t="array" aca="1" ref="M48" ca="1">COUNTIF(OFFSET($AS$2,MATCH(Data_Base_Response[[#This Row],[Nama]:[Nama]],Data_Base_Response[[Nama]:[Nama]],0),0,1,90),Data_Base_Response[[#Headers],[W]])</f>
        <v>3</v>
      </c>
      <c r="N48" s="59" cm="1">
        <f t="array" aca="1" ref="N48" ca="1">COUNTIF(OFFSET($AS$2,MATCH(Data_Base_Response[[#This Row],[Nama]:[Nama]],Data_Base_Response[[Nama]:[Nama]],0),0,1,90),Data_Base_Response[[#Headers],[F]])</f>
        <v>5</v>
      </c>
      <c r="O48" s="59" cm="1">
        <f t="array" aca="1" ref="O48" ca="1">COUNTIF(OFFSET($AS$2,MATCH(Data_Base_Response[[#This Row],[Nama]:[Nama]],Data_Base_Response[[Nama]:[Nama]],0),0,1,90),Data_Base_Response[[#Headers],[L]])</f>
        <v>6</v>
      </c>
      <c r="P48" s="59" cm="1">
        <f t="array" aca="1" ref="P48" ca="1">COUNTIF(OFFSET($AS$2,MATCH(Data_Base_Response[[#This Row],[Nama]:[Nama]],Data_Base_Response[[Nama]:[Nama]],0),0,1,90),Data_Base_Response[[#Headers],[P]])</f>
        <v>6</v>
      </c>
      <c r="Q48" s="59" cm="1">
        <f t="array" aca="1" ref="Q48" ca="1">COUNTIF(OFFSET($AS$2,MATCH(Data_Base_Response[[#This Row],[Nama]:[Nama]],Data_Base_Response[[Nama]:[Nama]],0),0,1,90),Data_Base_Response[[#Headers],[I]])</f>
        <v>4</v>
      </c>
      <c r="R48" s="59" cm="1">
        <f t="array" aca="1" ref="R48" ca="1">COUNTIF(OFFSET($AS$2,MATCH(Data_Base_Response[[#This Row],[Nama]:[Nama]],Data_Base_Response[[Nama]:[Nama]],0),0,1,90),Data_Base_Response[[#Headers],[S]])</f>
        <v>5</v>
      </c>
      <c r="S48" s="59" cm="1">
        <f t="array" aca="1" ref="S48" ca="1">COUNTIF(OFFSET($AS$2,MATCH(Data_Base_Response[[#This Row],[Nama]:[Nama]],Data_Base_Response[[Nama]:[Nama]],0),0,1,90),Data_Base_Response[[#Headers],[B]])</f>
        <v>6</v>
      </c>
      <c r="T48" s="59" cm="1">
        <f t="array" aca="1" ref="T48" ca="1">COUNTIF(OFFSET($AS$2,MATCH(Data_Base_Response[[#This Row],[Nama]:[Nama]],Data_Base_Response[[Nama]:[Nama]],0),0,1,90),Data_Base_Response[[#Headers],[O]])</f>
        <v>3</v>
      </c>
      <c r="U48" s="59" cm="1">
        <f t="array" aca="1" ref="U48" ca="1">COUNTIF(OFFSET($AS$2,MATCH(Data_Base_Response[[#This Row],[Nama]:[Nama]],Data_Base_Response[[Nama]:[Nama]],0),0,1,90),Data_Base_Response[[#Headers],[X]])</f>
        <v>2</v>
      </c>
      <c r="V48" s="59" cm="1">
        <f t="array" aca="1" ref="V48" ca="1">COUNTIF(OFFSET($AS$2,MATCH(Data_Base_Response[[#This Row],[Nama]:[Nama]],Data_Base_Response[[Nama]:[Nama]],0),0,1,90),Data_Base_Response[[#Headers],[E]])</f>
        <v>3</v>
      </c>
      <c r="W48" s="59" cm="1">
        <f t="array" aca="1" ref="W48" ca="1">COUNTIF(OFFSET($AS$2,MATCH(Data_Base_Response[[#This Row],[Nama]:[Nama]],Data_Base_Response[[Nama]:[Nama]],0),0,1,90),Data_Base_Response[[#Headers],[K]])</f>
        <v>2</v>
      </c>
      <c r="X48" s="59" cm="1">
        <f t="array" aca="1" ref="X48" ca="1">COUNTIF(OFFSET($AS$2,MATCH(Data_Base_Response[[#This Row],[Nama]:[Nama]],Data_Base_Response[[Nama]:[Nama]],0),0,1,90),Data_Base_Response[[#Headers],[Z]])</f>
        <v>5</v>
      </c>
      <c r="Y48" s="60" t="str">
        <f ca="1">INDEX(OFFSET(Dictionary!$AJ$3,MATCH(E$2,Dictionary!$AG$4:$AG$84,0),0,COUNTIF(Dictionary!$AG$4:$AG$84,E$2),1),MATCH(Data_Base_Response[[#This Row],[A]],OFFSET(Dictionary!$AH$3,MATCH(E$2,Dictionary!$AG$4:$AG$84,0),0,COUNTIF(Dictionary!$AG$4:$AG$84,E$2),1),1))</f>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48"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4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8"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48"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4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4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4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8"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48" s="60" t="str">
        <f ca="1">INDEX(OFFSET(Dictionary!$AJ$3,MATCH(N$2,Dictionary!$AG$4:$AG$84,0),0,COUNTIF(Dictionary!$AG$4:$AG$84,N$2),1),MATCH(Data_Base_Response[[#This Row],[F]],OFFSET(Dictionary!$AH$3,MATCH(N$2,Dictionary!$AG$4:$AG$84,0),0,COUNTIF(Dictionary!$AG$4:$AG$84,N$2),1),1))</f>
        <v xml:space="preserve">Loyal pada Perusahaan   </v>
      </c>
      <c r="AI48" s="60" t="str">
        <f ca="1">INDEX(OFFSET(Dictionary!$AJ$3,MATCH(O$2,Dictionary!$AG$4:$AG$84,0),0,COUNTIF(Dictionary!$AG$4:$AG$84,O$2),1),MATCH(Data_Base_Response[[#This Row],[L]],OFFSET(Dictionary!$AH$3,MATCH(O$2,Dictionary!$AG$4:$AG$84,0),0,COUNTIF(Dictionary!$AG$4:$AG$84,O$2),1),1))</f>
        <v xml:space="preserve">Percaya diri dan ingin berperan sebagai pemimpin      </v>
      </c>
      <c r="AJ48"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48" s="60" t="str">
        <f ca="1">INDEX(OFFSET(Dictionary!$AJ$3,MATCH(Q$2,Dictionary!$AG$4:$AG$84,0),0,COUNTIF(Dictionary!$AG$4:$AG$84,Q$2),1),MATCH(Data_Base_Response[[#This Row],[I]],OFFSET(Dictionary!$AH$3,MATCH(Q$2,Dictionary!$AG$4:$AG$84,0),0,COUNTIF(Dictionary!$AG$4:$AG$84,Q$2),1),1))</f>
        <v xml:space="preserve">Berhati - hati dlm pengambilan keputusan   </v>
      </c>
      <c r="AL4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8"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4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4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8" s="60" t="str">
        <f ca="1">INDEX(OFFSET(Dictionary!$AJ$3,MATCH(X$2,Dictionary!$AG$4:$AG$84,0),0,COUNTIF(Dictionary!$AG$4:$AG$84,X$2),1),MATCH(Data_Base_Response[[#This Row],[Z]],OFFSET(Dictionary!$AH$3,MATCH(X$2,Dictionary!$AG$4:$AG$84,0),0,COUNTIF(Dictionary!$AG$4:$AG$84,X$2),1),1))</f>
        <v xml:space="preserve">Mudah beradaptasi, cukup menyukai perubahan    </v>
      </c>
      <c r="AS48" s="61" t="str">
        <f ca="1">IFERROR(INDEX(OFFSET(Dictionary!$AC$3,MATCH(COLUMNS($AS$2:AS47),Dictionary!$AC$4:$AC$93,0),1,1,2),1,MATCH(INDEX(Dictionary!$B$3:$C$3,1,MATCH(Form_Responses[[#This Row],[1]],OFFSET(Dictionary!$A$3,MATCH(COLUMNS($AS$2:AS47),Dictionary!$A$4:$A$93,0),1,1,2),0)),Dictionary!$AD$3:$AE$3,0)),"")</f>
        <v>G</v>
      </c>
      <c r="AT48" s="61" t="str">
        <f ca="1">IFERROR(INDEX(OFFSET(Dictionary!$AC$3,MATCH(COLUMNS($AS$2:AT$2),Dictionary!$AC$4:$AC$93,0),1,1,2),1,MATCH(INDEX(Dictionary!$B$3:$C$3,1,MATCH(Form_Responses[[#This Row],[2]],OFFSET(Dictionary!$A$3,MATCH(COLUMNS($AS$2:AT47),Dictionary!$A$4:$A$93,0),1,1,2),0)),Dictionary!$AD$3:$AE$3,0)),"")</f>
        <v>A</v>
      </c>
      <c r="AU48" s="61" t="str">
        <f ca="1">IFERROR(INDEX(OFFSET(Dictionary!$AC$3,MATCH(COLUMNS($AS$2:AU47),Dictionary!$AC$4:$AC$93,0),1,1,2),1,MATCH(INDEX(Dictionary!$B$3:$C$3,1,MATCH(Form_Responses[[#This Row],[3]],OFFSET(Dictionary!$A$3,MATCH(COLUMNS($AS$2:AU47),Dictionary!$A$4:$A$93,0),1,1,2),0)),Dictionary!$AD$3:$AE$3,0)),"")</f>
        <v>A</v>
      </c>
      <c r="AV48" s="61" t="str">
        <f ca="1">IFERROR(INDEX(OFFSET(Dictionary!$AC$3,MATCH(COLUMNS($AS$2:AV47),Dictionary!$AC$4:$AC$93,0),1,1,2),1,MATCH(INDEX(Dictionary!$B$3:$C$3,1,MATCH(Form_Responses[[#This Row],[4]],OFFSET(Dictionary!$A$3,MATCH(COLUMNS($AS$2:AV47),Dictionary!$A$4:$A$93,0),1,1,2),0)),Dictionary!$AD$3:$AE$3,0)),"")</f>
        <v>P</v>
      </c>
      <c r="AW48" s="61" t="str">
        <f ca="1">IFERROR(INDEX(OFFSET(Dictionary!$AC$3,MATCH(COLUMNS($AS$2:AW47),Dictionary!$AC$4:$AC$93,0),1,1,2),1,MATCH(INDEX(Dictionary!$B$3:$C$3,1,MATCH(Form_Responses[[#This Row],[5]],OFFSET(Dictionary!$A$3,MATCH(COLUMNS($AS$2:AW47),Dictionary!$A$4:$A$93,0),1,1,2),0)),Dictionary!$AD$3:$AE$3,0)),"")</f>
        <v>B</v>
      </c>
      <c r="AX48" s="61" t="str">
        <f ca="1">IFERROR(INDEX(OFFSET(Dictionary!$AC$3,MATCH(COLUMNS($AS$2:AX47),Dictionary!$AC$4:$AC$93,0),1,1,2),1,MATCH(INDEX(Dictionary!$B$3:$C$3,1,MATCH(Form_Responses[[#This Row],[6]],OFFSET(Dictionary!$A$3,MATCH(COLUMNS($AS$2:AX47),Dictionary!$A$4:$A$93,0),1,1,2),0)),Dictionary!$AD$3:$AE$3,0)),"")</f>
        <v>B</v>
      </c>
      <c r="AY48" s="61" t="str">
        <f ca="1">IFERROR(INDEX(OFFSET(Dictionary!$AC$3,MATCH(COLUMNS($AS$2:AY47),Dictionary!$AC$4:$AC$93,0),1,1,2),1,MATCH(INDEX(Dictionary!$B$3:$C$3,1,MATCH(Form_Responses[[#This Row],[7]],OFFSET(Dictionary!$A$3,MATCH(COLUMNS($AS$2:AY47),Dictionary!$A$4:$A$93,0),1,1,2),0)),Dictionary!$AD$3:$AE$3,0)),"")</f>
        <v>O</v>
      </c>
      <c r="AZ48" s="61" t="str">
        <f ca="1">IFERROR(INDEX(OFFSET(Dictionary!$AC$3,MATCH(COLUMNS($AS$2:AZ$2),Dictionary!$AC$4:$AC$93,0),1,1,2),1,MATCH(INDEX(Dictionary!$B$3:$C$3,1,MATCH(Form_Responses[[#This Row],[8]],OFFSET(Dictionary!$A$3,MATCH(COLUMNS($AS$2:AZ47),Dictionary!$A$4:$A$93,0),1,1,2),0)),Dictionary!$AD$3:$AE$3,0)),"")</f>
        <v>Z</v>
      </c>
      <c r="BA48" s="61" t="str">
        <f ca="1">IFERROR(INDEX(OFFSET(Dictionary!$AC$3,MATCH(COLUMNS($AS$2:BA47),Dictionary!$AC$4:$AC$93,0),1,1,2),1,MATCH(INDEX(Dictionary!$B$3:$C$3,1,MATCH(Form_Responses[[#This Row],[9]],OFFSET(Dictionary!$A$3,MATCH(COLUMNS($AS$2:BA47),Dictionary!$A$4:$A$93,0),1,1,2),0)),Dictionary!$AD$3:$AE$3,0)),"")</f>
        <v>F</v>
      </c>
      <c r="BB48" s="61" t="str">
        <f ca="1">IFERROR(INDEX(OFFSET(Dictionary!$AC$3,MATCH(COLUMNS($AS$2:BB47),Dictionary!$AC$4:$AC$93,0),1,1,2),1,MATCH(INDEX(Dictionary!$B$3:$C$3,1,MATCH(Form_Responses[[#This Row],[10]],OFFSET(Dictionary!$A$3,MATCH(COLUMNS($AS$2:BB47),Dictionary!$A$4:$A$93,0),1,1,2),0)),Dictionary!$AD$3:$AE$3,0)),"")</f>
        <v>W</v>
      </c>
      <c r="BC48" s="61" t="str">
        <f ca="1">IFERROR(INDEX(OFFSET(Dictionary!$AC$3,MATCH(COLUMNS($AS$2:BC47),Dictionary!$AC$4:$AC$93,0),1,1,2),1,MATCH(INDEX(Dictionary!$B$3:$C$3,1,MATCH(Form_Responses[[#This Row],[11]],OFFSET(Dictionary!$A$3,MATCH(COLUMNS($AS$2:BC47),Dictionary!$A$4:$A$93,0),1,1,2),0)),Dictionary!$AD$3:$AE$3,0)),"")</f>
        <v>C</v>
      </c>
      <c r="BD48" s="61" t="str">
        <f ca="1">IFERROR(INDEX(OFFSET(Dictionary!$AC$3,MATCH(COLUMNS($AS$2:BD47),Dictionary!$AC$4:$AC$93,0),1,1,2),1,MATCH(INDEX(Dictionary!$B$3:$C$3,1,MATCH(Form_Responses[[#This Row],[12]],OFFSET(Dictionary!$A$3,MATCH(COLUMNS($AS$2:BD47),Dictionary!$A$4:$A$93,0),1,1,2),0)),Dictionary!$AD$3:$AE$3,0)),"")</f>
        <v>E</v>
      </c>
      <c r="BE48" s="61" t="str">
        <f ca="1">IFERROR(INDEX(OFFSET(Dictionary!$AC$3,MATCH(COLUMNS($AS$2:BE47),Dictionary!$AC$4:$AC$93,0),1,1,2),1,MATCH(INDEX(Dictionary!$B$3:$C$3,1,MATCH(Form_Responses[[#This Row],[13]],OFFSET(Dictionary!$A$3,MATCH(COLUMNS($AS$2:BE47),Dictionary!$A$4:$A$93,0),1,1,2),0)),Dictionary!$AD$3:$AE$3,0)),"")</f>
        <v>P</v>
      </c>
      <c r="BF48" s="61" t="str">
        <f ca="1">IFERROR(INDEX(OFFSET(Dictionary!$AC$3,MATCH(COLUMNS($AS$2:BF47),Dictionary!$AC$4:$AC$93,0),1,1,2),1,MATCH(INDEX(Dictionary!$B$3:$C$3,1,MATCH(Form_Responses[[#This Row],[14]],OFFSET(Dictionary!$A$3,MATCH(COLUMNS($AS$2:BF47),Dictionary!$A$4:$A$93,0),1,1,2),0)),Dictionary!$AD$3:$AE$3,0)),"")</f>
        <v>A</v>
      </c>
      <c r="BG48" s="61" t="str">
        <f ca="1">IFERROR(INDEX(OFFSET(Dictionary!$AC$3,MATCH(COLUMNS($AS$2:BG47),Dictionary!$AC$4:$AC$93,0),1,1,2),1,MATCH(INDEX(Dictionary!$B$3:$C$3,1,MATCH(Form_Responses[[#This Row],[15]],OFFSET(Dictionary!$A$3,MATCH(COLUMNS($AS$2:BG47),Dictionary!$A$4:$A$93,0),1,1,2),0)),Dictionary!$AD$3:$AE$3,0)),"")</f>
        <v>B</v>
      </c>
      <c r="BH48" s="61" t="str">
        <f ca="1">IFERROR(INDEX(OFFSET(Dictionary!$AC$3,MATCH(COLUMNS($AS$2:BH47),Dictionary!$AC$4:$AC$93,0),1,1,2),1,MATCH(INDEX(Dictionary!$B$3:$C$3,1,MATCH(Form_Responses[[#This Row],[16]],OFFSET(Dictionary!$A$3,MATCH(COLUMNS($AS$2:BH47),Dictionary!$A$4:$A$93,0),1,1,2),0)),Dictionary!$AD$3:$AE$3,0)),"")</f>
        <v>O</v>
      </c>
      <c r="BI48" s="61" t="str">
        <f ca="1">IFERROR(INDEX(OFFSET(Dictionary!$AC$3,MATCH(COLUMNS($AS$2:BI47),Dictionary!$AC$4:$AC$93,0),1,1,2),1,MATCH(INDEX(Dictionary!$B$3:$C$3,1,MATCH(Form_Responses[[#This Row],[17]],OFFSET(Dictionary!$A$3,MATCH(COLUMNS($AS$2:BI47),Dictionary!$A$4:$A$93,0),1,1,2),0)),Dictionary!$AD$3:$AE$3,0)),"")</f>
        <v>Z</v>
      </c>
      <c r="BJ48" s="61" t="str">
        <f ca="1">IFERROR(INDEX(OFFSET(Dictionary!$AC$3,MATCH(COLUMNS($AS$2:BJ47),Dictionary!$AC$4:$AC$93,0),1,1,2),1,MATCH(INDEX(Dictionary!$B$3:$C$3,1,MATCH(Form_Responses[[#This Row],[18]],OFFSET(Dictionary!$A$3,MATCH(COLUMNS($AS$2:BJ47),Dictionary!$A$4:$A$93,0),1,1,2),0)),Dictionary!$AD$3:$AE$3,0)),"")</f>
        <v>O</v>
      </c>
      <c r="BK48" s="61" t="str">
        <f ca="1">IFERROR(INDEX(OFFSET(Dictionary!$AC$3,MATCH(COLUMNS($AS$2:BK47),Dictionary!$AC$4:$AC$93,0),1,1,2),1,MATCH(INDEX(Dictionary!$B$3:$C$3,1,MATCH(Form_Responses[[#This Row],[19]],OFFSET(Dictionary!$A$3,MATCH(COLUMNS($AS$2:BK47),Dictionary!$A$4:$A$93,0),1,1,2),0)),Dictionary!$AD$3:$AE$3,0)),"")</f>
        <v>Z</v>
      </c>
      <c r="BL48" s="61" t="str">
        <f ca="1">IFERROR(INDEX(OFFSET(Dictionary!$AC$3,MATCH(COLUMNS($AS$2:BL47),Dictionary!$AC$4:$AC$93,0),1,1,2),1,MATCH(INDEX(Dictionary!$B$3:$C$3,1,MATCH(Form_Responses[[#This Row],[20]],OFFSET(Dictionary!$A$3,MATCH(COLUMNS($AS$2:BL47),Dictionary!$A$4:$A$93,0),1,1,2),0)),Dictionary!$AD$3:$AE$3,0)),"")</f>
        <v>K</v>
      </c>
      <c r="BM48" s="61" t="str">
        <f ca="1">IFERROR(INDEX(OFFSET(Dictionary!$AC$3,MATCH(COLUMNS($AS$2:BM47),Dictionary!$AC$4:$AC$93,0),1,1,2),1,MATCH(INDEX(Dictionary!$B$3:$C$3,1,MATCH(Form_Responses[[#This Row],[21]],OFFSET(Dictionary!$A$3,MATCH(COLUMNS($AS$2:BM47),Dictionary!$A$4:$A$93,0),1,1,2),0)),Dictionary!$AD$3:$AE$3,0)),"")</f>
        <v>D</v>
      </c>
      <c r="BN48" s="61" t="str">
        <f ca="1">IFERROR(INDEX(OFFSET(Dictionary!$AC$3,MATCH(COLUMNS($AS$2:BN47),Dictionary!$AC$4:$AC$93,0),1,1,2),1,MATCH(INDEX(Dictionary!$B$3:$C$3,1,MATCH(Form_Responses[[#This Row],[22]],OFFSET(Dictionary!$A$3,MATCH(COLUMNS($AS$2:BN47),Dictionary!$A$4:$A$93,0),1,1,2),0)),Dictionary!$AD$3:$AE$3,0)),"")</f>
        <v>L</v>
      </c>
      <c r="BO48" s="61" t="str">
        <f ca="1">IFERROR(INDEX(OFFSET(Dictionary!$AC$3,MATCH(COLUMNS($AS$2:BO47),Dictionary!$AC$4:$AC$93,0),1,1,2),1,MATCH(INDEX(Dictionary!$B$3:$C$3,1,MATCH(Form_Responses[[#This Row],[23]],OFFSET(Dictionary!$A$3,MATCH(COLUMNS($AS$2:BO47),Dictionary!$A$4:$A$93,0),1,1,2),0)),Dictionary!$AD$3:$AE$3,0)),"")</f>
        <v>E</v>
      </c>
      <c r="BP48" s="61" t="str">
        <f ca="1">IFERROR(INDEX(OFFSET(Dictionary!$AC$3,MATCH(COLUMNS($AS$2:BP47),Dictionary!$AC$4:$AC$93,0),1,1,2),1,MATCH(INDEX(Dictionary!$B$3:$C$3,1,MATCH(Form_Responses[[#This Row],[24]],OFFSET(Dictionary!$A$3,MATCH(COLUMNS($AS$2:BP47),Dictionary!$A$4:$A$93,0),1,1,2),0)),Dictionary!$AD$3:$AE$3,0)),"")</f>
        <v>X</v>
      </c>
      <c r="BQ48" s="61" t="str">
        <f ca="1">IFERROR(INDEX(OFFSET(Dictionary!$AC$3,MATCH(COLUMNS($AS$2:BQ47),Dictionary!$AC$4:$AC$93,0),1,1,2),1,MATCH(INDEX(Dictionary!$B$3:$C$3,1,MATCH(Form_Responses[[#This Row],[25]],OFFSET(Dictionary!$A$3,MATCH(COLUMNS($AS$2:BQ47),Dictionary!$A$4:$A$93,0),1,1,2),0)),Dictionary!$AD$3:$AE$3,0)),"")</f>
        <v>A</v>
      </c>
      <c r="BR48" s="61" t="str">
        <f ca="1">IFERROR(INDEX(OFFSET(Dictionary!$AC$3,MATCH(COLUMNS($AS$2:BR47),Dictionary!$AC$4:$AC$93,0),1,1,2),1,MATCH(INDEX(Dictionary!$B$3:$C$3,1,MATCH(Form_Responses[[#This Row],[26]],OFFSET(Dictionary!$A$3,MATCH(COLUMNS($AS$2:BR47),Dictionary!$A$4:$A$93,0),1,1,2),0)),Dictionary!$AD$3:$AE$3,0)),"")</f>
        <v>P</v>
      </c>
      <c r="BS48" s="61" t="str">
        <f ca="1">IFERROR(INDEX(OFFSET(Dictionary!$AC$3,MATCH(COLUMNS($AS$2:BS47),Dictionary!$AC$4:$AC$93,0),1,1,2),1,MATCH(INDEX(Dictionary!$B$3:$C$3,1,MATCH(Form_Responses[[#This Row],[27]],OFFSET(Dictionary!$A$3,MATCH(COLUMNS($AS$2:BS47),Dictionary!$A$4:$A$93,0),1,1,2),0)),Dictionary!$AD$3:$AE$3,0)),"")</f>
        <v>Z</v>
      </c>
      <c r="BT48" s="61" t="str">
        <f ca="1">IFERROR(INDEX(OFFSET(Dictionary!$AC$3,MATCH(COLUMNS($AS$2:BT47),Dictionary!$AC$4:$AC$93,0),1,1,2),1,MATCH(INDEX(Dictionary!$B$3:$C$3,1,MATCH(Form_Responses[[#This Row],[28]],OFFSET(Dictionary!$A$3,MATCH(COLUMNS($AS$2:BT47),Dictionary!$A$4:$A$93,0),1,1,2),0)),Dictionary!$AD$3:$AE$3,0)),"")</f>
        <v>B</v>
      </c>
      <c r="BU48" s="61" t="str">
        <f ca="1">IFERROR(INDEX(OFFSET(Dictionary!$AC$3,MATCH(COLUMNS($AS$2:BU47),Dictionary!$AC$4:$AC$93,0),1,1,2),1,MATCH(INDEX(Dictionary!$B$3:$C$3,1,MATCH(Form_Responses[[#This Row],[29]],OFFSET(Dictionary!$A$3,MATCH(COLUMNS($AS$2:BU47),Dictionary!$A$4:$A$93,0),1,1,2),0)),Dictionary!$AD$3:$AE$3,0)),"")</f>
        <v>F</v>
      </c>
      <c r="BV48" s="61" t="str">
        <f ca="1">IFERROR(INDEX(OFFSET(Dictionary!$AC$3,MATCH(COLUMNS($AS$2:BV47),Dictionary!$AC$4:$AC$93,0),1,1,2),1,MATCH(INDEX(Dictionary!$B$3:$C$3,1,MATCH(Form_Responses[[#This Row],[30]],OFFSET(Dictionary!$A$3,MATCH(COLUMNS($AS$2:BV47),Dictionary!$A$4:$A$93,0),1,1,2),0)),Dictionary!$AD$3:$AE$3,0)),"")</f>
        <v>W</v>
      </c>
      <c r="BW48" s="61" t="str">
        <f ca="1">IFERROR(INDEX(OFFSET(Dictionary!$AC$3,MATCH(COLUMNS($AS$2:BW47),Dictionary!$AC$4:$AC$93,0),1,1,2),1,MATCH(INDEX(Dictionary!$B$3:$C$3,1,MATCH(Form_Responses[[#This Row],[31]],OFFSET(Dictionary!$A$3,MATCH(COLUMNS($AS$2:BW47),Dictionary!$A$4:$A$93,0),1,1,2),0)),Dictionary!$AD$3:$AE$3,0)),"")</f>
        <v>G</v>
      </c>
      <c r="BX48" s="61" t="str">
        <f ca="1">IFERROR(INDEX(OFFSET(Dictionary!$AC$3,MATCH(COLUMNS($AS$2:BX47),Dictionary!$AC$4:$AC$93,0),1,1,2),1,MATCH(INDEX(Dictionary!$B$3:$C$3,1,MATCH(Form_Responses[[#This Row],[32]],OFFSET(Dictionary!$A$3,MATCH(COLUMNS($AS$2:BX47),Dictionary!$A$4:$A$93,0),1,1,2),0)),Dictionary!$AD$3:$AE$3,0)),"")</f>
        <v>L</v>
      </c>
      <c r="BY48" s="61" t="str">
        <f ca="1">IFERROR(INDEX(OFFSET(Dictionary!$AC$3,MATCH(COLUMNS($AS$2:BY47),Dictionary!$AC$4:$AC$93,0),1,1,2),1,MATCH(INDEX(Dictionary!$B$3:$C$3,1,MATCH(Form_Responses[[#This Row],[33]],OFFSET(Dictionary!$A$3,MATCH(COLUMNS($AS$2:BY47),Dictionary!$A$4:$A$93,0),1,1,2),0)),Dictionary!$AD$3:$AE$3,0)),"")</f>
        <v>C</v>
      </c>
      <c r="BZ48" s="61" t="str">
        <f ca="1">IFERROR(INDEX(OFFSET(Dictionary!$AC$3,MATCH(COLUMNS($AS$2:BZ47),Dictionary!$AC$4:$AC$93,0),1,1,2),1,MATCH(INDEX(Dictionary!$B$3:$C$3,1,MATCH(Form_Responses[[#This Row],[34]],OFFSET(Dictionary!$A$3,MATCH(COLUMNS($AS$2:BZ47),Dictionary!$A$4:$A$93,0),1,1,2),0)),Dictionary!$AD$3:$AE$3,0)),"")</f>
        <v>T</v>
      </c>
      <c r="CA48" s="61" t="str">
        <f ca="1">IFERROR(INDEX(OFFSET(Dictionary!$AC$3,MATCH(COLUMNS($AS$2:CA47),Dictionary!$AC$4:$AC$93,0),1,1,2),1,MATCH(INDEX(Dictionary!$B$3:$C$3,1,MATCH(Form_Responses[[#This Row],[35]],OFFSET(Dictionary!$A$3,MATCH(COLUMNS($AS$2:CA47),Dictionary!$A$4:$A$93,0),1,1,2),0)),Dictionary!$AD$3:$AE$3,0)),"")</f>
        <v>B</v>
      </c>
      <c r="CB48" s="61" t="str">
        <f ca="1">IFERROR(INDEX(OFFSET(Dictionary!$AC$3,MATCH(COLUMNS($AS$2:CB47),Dictionary!$AC$4:$AC$93,0),1,1,2),1,MATCH(INDEX(Dictionary!$B$3:$C$3,1,MATCH(Form_Responses[[#This Row],[36]],OFFSET(Dictionary!$A$3,MATCH(COLUMNS($AS$2:CB47),Dictionary!$A$4:$A$93,0),1,1,2),0)),Dictionary!$AD$3:$AE$3,0)),"")</f>
        <v>A</v>
      </c>
      <c r="CC48" s="61" t="str">
        <f ca="1">IFERROR(INDEX(OFFSET(Dictionary!$AC$3,MATCH(COLUMNS($AS$2:CC47),Dictionary!$AC$4:$AC$93,0),1,1,2),1,MATCH(INDEX(Dictionary!$B$3:$C$3,1,MATCH(Form_Responses[[#This Row],[37]],OFFSET(Dictionary!$A$3,MATCH(COLUMNS($AS$2:CC47),Dictionary!$A$4:$A$93,0),1,1,2),0)),Dictionary!$AD$3:$AE$3,0)),"")</f>
        <v>P</v>
      </c>
      <c r="CD48" s="61" t="str">
        <f ca="1">IFERROR(INDEX(OFFSET(Dictionary!$AC$3,MATCH(COLUMNS($AS$2:CD47),Dictionary!$AC$4:$AC$93,0),1,1,2),1,MATCH(INDEX(Dictionary!$B$3:$C$3,1,MATCH(Form_Responses[[#This Row],[38]],OFFSET(Dictionary!$A$3,MATCH(COLUMNS($AS$2:CD47),Dictionary!$A$4:$A$93,0),1,1,2),0)),Dictionary!$AD$3:$AE$3,0)),"")</f>
        <v>K</v>
      </c>
      <c r="CE48" s="61" t="str">
        <f ca="1">IFERROR(INDEX(OFFSET(Dictionary!$AC$3,MATCH(COLUMNS($AS$2:CE47),Dictionary!$AC$4:$AC$93,0),1,1,2),1,MATCH(INDEX(Dictionary!$B$3:$C$3,1,MATCH(Form_Responses[[#This Row],[39]],OFFSET(Dictionary!$A$3,MATCH(COLUMNS($AS$2:CE47),Dictionary!$A$4:$A$93,0),1,1,2),0)),Dictionary!$AD$3:$AE$3,0)),"")</f>
        <v>F</v>
      </c>
      <c r="CF48" s="61" t="str">
        <f ca="1">IFERROR(INDEX(OFFSET(Dictionary!$AC$3,MATCH(COLUMNS($AS$2:CF47),Dictionary!$AC$4:$AC$93,0),1,1,2),1,MATCH(INDEX(Dictionary!$B$3:$C$3,1,MATCH(Form_Responses[[#This Row],[40]],OFFSET(Dictionary!$A$3,MATCH(COLUMNS($AS$2:CF47),Dictionary!$A$4:$A$93,0),1,1,2),0)),Dictionary!$AD$3:$AE$3,0)),"")</f>
        <v>W</v>
      </c>
      <c r="CG48" s="61" t="str">
        <f ca="1">IFERROR(INDEX(OFFSET(Dictionary!$AC$3,MATCH(COLUMNS($AS$2:CG47),Dictionary!$AC$4:$AC$93,0),1,1,2),1,MATCH(INDEX(Dictionary!$B$3:$C$3,1,MATCH(Form_Responses[[#This Row],[41]],OFFSET(Dictionary!$A$3,MATCH(COLUMNS($AS$2:CG47),Dictionary!$A$4:$A$93,0),1,1,2),0)),Dictionary!$AD$3:$AE$3,0)),"")</f>
        <v>G</v>
      </c>
      <c r="CH48" s="61" t="str">
        <f ca="1">IFERROR(INDEX(OFFSET(Dictionary!$AC$3,MATCH(COLUMNS($AS$2:CH47),Dictionary!$AC$4:$AC$93,0),1,1,2),1,MATCH(INDEX(Dictionary!$B$3:$C$3,1,MATCH(Form_Responses[[#This Row],[42]],OFFSET(Dictionary!$A$3,MATCH(COLUMNS($AS$2:CH47),Dictionary!$A$4:$A$93,0),1,1,2),0)),Dictionary!$AD$3:$AE$3,0)),"")</f>
        <v>R</v>
      </c>
      <c r="CI48" s="61" t="str">
        <f ca="1">IFERROR(INDEX(OFFSET(Dictionary!$AC$3,MATCH(COLUMNS($AS$2:CI47),Dictionary!$AC$4:$AC$93,0),1,1,2),1,MATCH(INDEX(Dictionary!$B$3:$C$3,1,MATCH(Form_Responses[[#This Row],[43]],OFFSET(Dictionary!$A$3,MATCH(COLUMNS($AS$2:CI47),Dictionary!$A$4:$A$93,0),1,1,2),0)),Dictionary!$AD$3:$AE$3,0)),"")</f>
        <v>I</v>
      </c>
      <c r="CJ48" s="61" t="str">
        <f ca="1">IFERROR(INDEX(OFFSET(Dictionary!$AC$3,MATCH(COLUMNS($AS$2:CJ47),Dictionary!$AC$4:$AC$93,0),1,1,2),1,MATCH(INDEX(Dictionary!$B$3:$C$3,1,MATCH(Form_Responses[[#This Row],[44]],OFFSET(Dictionary!$A$3,MATCH(COLUMNS($AS$2:CJ47),Dictionary!$A$4:$A$93,0),1,1,2),0)),Dictionary!$AD$3:$AE$3,0)),"")</f>
        <v>C</v>
      </c>
      <c r="CK48" s="61" t="str">
        <f ca="1">IFERROR(INDEX(OFFSET(Dictionary!$AC$3,MATCH(COLUMNS($AS$2:CK47),Dictionary!$AC$4:$AC$93,0),1,1,2),1,MATCH(INDEX(Dictionary!$B$3:$C$3,1,MATCH(Form_Responses[[#This Row],[45]],OFFSET(Dictionary!$A$3,MATCH(COLUMNS($AS$2:CK47),Dictionary!$A$4:$A$93,0),1,1,2),0)),Dictionary!$AD$3:$AE$3,0)),"")</f>
        <v>V</v>
      </c>
      <c r="CL48" s="61" t="str">
        <f ca="1">IFERROR(INDEX(OFFSET(Dictionary!$AC$3,MATCH(COLUMNS($AS$2:CL47),Dictionary!$AC$4:$AC$93,0),1,1,2),1,MATCH(INDEX(Dictionary!$B$3:$C$3,1,MATCH(Form_Responses[[#This Row],[46]],OFFSET(Dictionary!$A$3,MATCH(COLUMNS($AS$2:CL47),Dictionary!$A$4:$A$93,0),1,1,2),0)),Dictionary!$AD$3:$AE$3,0)),"")</f>
        <v>N</v>
      </c>
      <c r="CM48" s="61" t="str">
        <f ca="1">IFERROR(INDEX(OFFSET(Dictionary!$AC$3,MATCH(COLUMNS($AS$2:CM47),Dictionary!$AC$4:$AC$93,0),1,1,2),1,MATCH(INDEX(Dictionary!$B$3:$C$3,1,MATCH(Form_Responses[[#This Row],[47]],OFFSET(Dictionary!$A$3,MATCH(COLUMNS($AS$2:CM47),Dictionary!$A$4:$A$93,0),1,1,2),0)),Dictionary!$AD$3:$AE$3,0)),"")</f>
        <v>Z</v>
      </c>
      <c r="CN48" s="61" t="str">
        <f ca="1">IFERROR(INDEX(OFFSET(Dictionary!$AC$3,MATCH(COLUMNS($AS$2:CN47),Dictionary!$AC$4:$AC$93,0),1,1,2),1,MATCH(INDEX(Dictionary!$B$3:$C$3,1,MATCH(Form_Responses[[#This Row],[48]],OFFSET(Dictionary!$A$3,MATCH(COLUMNS($AS$2:CN47),Dictionary!$A$4:$A$93,0),1,1,2),0)),Dictionary!$AD$3:$AE$3,0)),"")</f>
        <v>P</v>
      </c>
      <c r="CO48" s="61" t="str">
        <f ca="1">IFERROR(INDEX(OFFSET(Dictionary!$AC$3,MATCH(COLUMNS($AS$2:CO47),Dictionary!$AC$4:$AC$93,0),1,1,2),1,MATCH(INDEX(Dictionary!$B$3:$C$3,1,MATCH(Form_Responses[[#This Row],[49]],OFFSET(Dictionary!$A$3,MATCH(COLUMNS($AS$2:CO47),Dictionary!$A$4:$A$93,0),1,1,2),0)),Dictionary!$AD$3:$AE$3,0)),"")</f>
        <v>F</v>
      </c>
      <c r="CP48" s="61" t="str">
        <f ca="1">IFERROR(INDEX(OFFSET(Dictionary!$AC$3,MATCH(COLUMNS($AS$2:CP47),Dictionary!$AC$4:$AC$93,0),1,1,2),1,MATCH(INDEX(Dictionary!$B$3:$C$3,1,MATCH(Form_Responses[[#This Row],[50]],OFFSET(Dictionary!$A$3,MATCH(COLUMNS($AS$2:CP47),Dictionary!$A$4:$A$93,0),1,1,2),0)),Dictionary!$AD$3:$AE$3,0)),"")</f>
        <v>B</v>
      </c>
      <c r="CQ48" s="61" t="str">
        <f ca="1">IFERROR(INDEX(OFFSET(Dictionary!$AC$3,MATCH(COLUMNS($AS$2:CQ47),Dictionary!$AC$4:$AC$93,0),1,1,2),1,MATCH(INDEX(Dictionary!$B$3:$C$3,1,MATCH(Form_Responses[[#This Row],[51]],OFFSET(Dictionary!$A$3,MATCH(COLUMNS($AS$2:CQ47),Dictionary!$A$4:$A$93,0),1,1,2),0)),Dictionary!$AD$3:$AE$3,0)),"")</f>
        <v>V</v>
      </c>
      <c r="CR48" s="61" t="str">
        <f ca="1">IFERROR(INDEX(OFFSET(Dictionary!$AC$3,MATCH(COLUMNS($AS$2:CR47),Dictionary!$AC$4:$AC$93,0),1,1,2),1,MATCH(INDEX(Dictionary!$B$3:$C$3,1,MATCH(Form_Responses[[#This Row],[52]],OFFSET(Dictionary!$A$3,MATCH(COLUMNS($AS$2:CR47),Dictionary!$A$4:$A$93,0),1,1,2),0)),Dictionary!$AD$3:$AE$3,0)),"")</f>
        <v>L</v>
      </c>
      <c r="CS48" s="61" t="str">
        <f ca="1">IFERROR(INDEX(OFFSET(Dictionary!$AC$3,MATCH(COLUMNS($AS$2:CS47),Dictionary!$AC$4:$AC$93,0),1,1,2),1,MATCH(INDEX(Dictionary!$B$3:$C$3,1,MATCH(Form_Responses[[#This Row],[53]],OFFSET(Dictionary!$A$3,MATCH(COLUMNS($AS$2:CS47),Dictionary!$A$4:$A$93,0),1,1,2),0)),Dictionary!$AD$3:$AE$3,0)),"")</f>
        <v>I</v>
      </c>
      <c r="CT48" s="61" t="str">
        <f ca="1">IFERROR(INDEX(OFFSET(Dictionary!$AC$3,MATCH(COLUMNS($AS$2:CT47),Dictionary!$AC$4:$AC$93,0),1,1,2),1,MATCH(INDEX(Dictionary!$B$3:$C$3,1,MATCH(Form_Responses[[#This Row],[54]],OFFSET(Dictionary!$A$3,MATCH(COLUMNS($AS$2:CT47),Dictionary!$A$4:$A$93,0),1,1,2),0)),Dictionary!$AD$3:$AE$3,0)),"")</f>
        <v>D</v>
      </c>
      <c r="CU48" s="61" t="str">
        <f ca="1">IFERROR(INDEX(OFFSET(Dictionary!$AC$3,MATCH(COLUMNS($AS$2:CU47),Dictionary!$AC$4:$AC$93,0),1,1,2),1,MATCH(INDEX(Dictionary!$B$3:$C$3,1,MATCH(Form_Responses[[#This Row],[55]],OFFSET(Dictionary!$A$3,MATCH(COLUMNS($AS$2:CU47),Dictionary!$A$4:$A$93,0),1,1,2),0)),Dictionary!$AD$3:$AE$3,0)),"")</f>
        <v>C</v>
      </c>
      <c r="CV48" s="61" t="str">
        <f ca="1">IFERROR(INDEX(OFFSET(Dictionary!$AC$3,MATCH(COLUMNS($AS$2:CV47),Dictionary!$AC$4:$AC$93,0),1,1,2),1,MATCH(INDEX(Dictionary!$B$3:$C$3,1,MATCH(Form_Responses[[#This Row],[56]],OFFSET(Dictionary!$A$3,MATCH(COLUMNS($AS$2:CV47),Dictionary!$A$4:$A$93,0),1,1,2),0)),Dictionary!$AD$3:$AE$3,0)),"")</f>
        <v>E</v>
      </c>
      <c r="CW48" s="61" t="str">
        <f ca="1">IFERROR(INDEX(OFFSET(Dictionary!$AC$3,MATCH(COLUMNS($AS$2:CW47),Dictionary!$AC$4:$AC$93,0),1,1,2),1,MATCH(INDEX(Dictionary!$B$3:$C$3,1,MATCH(Form_Responses[[#This Row],[57]],OFFSET(Dictionary!$A$3,MATCH(COLUMNS($AS$2:CW47),Dictionary!$A$4:$A$93,0),1,1,2),0)),Dictionary!$AD$3:$AE$3,0)),"")</f>
        <v>N</v>
      </c>
      <c r="CX48" s="61" t="str">
        <f ca="1">IFERROR(INDEX(OFFSET(Dictionary!$AC$3,MATCH(COLUMNS($AS$2:CX47),Dictionary!$AC$4:$AC$93,0),1,1,2),1,MATCH(INDEX(Dictionary!$B$3:$C$3,1,MATCH(Form_Responses[[#This Row],[58]],OFFSET(Dictionary!$A$3,MATCH(COLUMNS($AS$2:CX47),Dictionary!$A$4:$A$93,0),1,1,2),0)),Dictionary!$AD$3:$AE$3,0)),"")</f>
        <v>A</v>
      </c>
      <c r="CY48" s="61" t="str">
        <f ca="1">IFERROR(INDEX(OFFSET(Dictionary!$AC$3,MATCH(COLUMNS($AS$2:CY47),Dictionary!$AC$4:$AC$93,0),1,1,2),1,MATCH(INDEX(Dictionary!$B$3:$C$3,1,MATCH(Form_Responses[[#This Row],[59]],OFFSET(Dictionary!$A$3,MATCH(COLUMNS($AS$2:CY47),Dictionary!$A$4:$A$93,0),1,1,2),0)),Dictionary!$AD$3:$AE$3,0)),"")</f>
        <v>F</v>
      </c>
      <c r="CZ48" s="61" t="str">
        <f ca="1">IFERROR(INDEX(OFFSET(Dictionary!$AC$3,MATCH(COLUMNS($AS$2:CZ47),Dictionary!$AC$4:$AC$93,0),1,1,2),1,MATCH(INDEX(Dictionary!$B$3:$C$3,1,MATCH(Form_Responses[[#This Row],[60]],OFFSET(Dictionary!$A$3,MATCH(COLUMNS($AS$2:CZ47),Dictionary!$A$4:$A$93,0),1,1,2),0)),Dictionary!$AD$3:$AE$3,0)),"")</f>
        <v>X</v>
      </c>
      <c r="DA48" s="61" t="str">
        <f ca="1">IFERROR(INDEX(OFFSET(Dictionary!$AC$3,MATCH(COLUMNS($AS$2:DA47),Dictionary!$AC$4:$AC$93,0),1,1,2),1,MATCH(INDEX(Dictionary!$B$3:$C$3,1,MATCH(Form_Responses[[#This Row],[61]],OFFSET(Dictionary!$A$3,MATCH(COLUMNS($AS$2:DA47),Dictionary!$A$4:$A$93,0),1,1,2),0)),Dictionary!$AD$3:$AE$3,0)),"")</f>
        <v>G</v>
      </c>
      <c r="DB48" s="61" t="str">
        <f ca="1">IFERROR(INDEX(OFFSET(Dictionary!$AC$3,MATCH(COLUMNS($AS$2:DB47),Dictionary!$AC$4:$AC$93,0),1,1,2),1,MATCH(INDEX(Dictionary!$B$3:$C$3,1,MATCH(Form_Responses[[#This Row],[62]],OFFSET(Dictionary!$A$3,MATCH(COLUMNS($AS$2:DB47),Dictionary!$A$4:$A$93,0),1,1,2),0)),Dictionary!$AD$3:$AE$3,0)),"")</f>
        <v>L</v>
      </c>
      <c r="DC48" s="61" t="str">
        <f ca="1">IFERROR(INDEX(OFFSET(Dictionary!$AC$3,MATCH(COLUMNS($AS$2:DC47),Dictionary!$AC$4:$AC$93,0),1,1,2),1,MATCH(INDEX(Dictionary!$B$3:$C$3,1,MATCH(Form_Responses[[#This Row],[63]],OFFSET(Dictionary!$A$3,MATCH(COLUMNS($AS$2:DC47),Dictionary!$A$4:$A$93,0),1,1,2),0)),Dictionary!$AD$3:$AE$3,0)),"")</f>
        <v>S</v>
      </c>
      <c r="DD48" s="61" t="str">
        <f ca="1">IFERROR(INDEX(OFFSET(Dictionary!$AC$3,MATCH(COLUMNS($AS$2:DD47),Dictionary!$AC$4:$AC$93,0),1,1,2),1,MATCH(INDEX(Dictionary!$B$3:$C$3,1,MATCH(Form_Responses[[#This Row],[64]],OFFSET(Dictionary!$A$3,MATCH(COLUMNS($AS$2:DD47),Dictionary!$A$4:$A$93,0),1,1,2),0)),Dictionary!$AD$3:$AE$3,0)),"")</f>
        <v>R</v>
      </c>
      <c r="DE48" s="61" t="str">
        <f ca="1">IFERROR(INDEX(OFFSET(Dictionary!$AC$3,MATCH(COLUMNS($AS$2:DE47),Dictionary!$AC$4:$AC$93,0),1,1,2),1,MATCH(INDEX(Dictionary!$B$3:$C$3,1,MATCH(Form_Responses[[#This Row],[65]],OFFSET(Dictionary!$A$3,MATCH(COLUMNS($AS$2:DE47),Dictionary!$A$4:$A$93,0),1,1,2),0)),Dictionary!$AD$3:$AE$3,0)),"")</f>
        <v>D</v>
      </c>
      <c r="DF48" s="61" t="str">
        <f ca="1">IFERROR(INDEX(OFFSET(Dictionary!$AC$3,MATCH(COLUMNS($AS$2:DF47),Dictionary!$AC$4:$AC$93,0),1,1,2),1,MATCH(INDEX(Dictionary!$B$3:$C$3,1,MATCH(Form_Responses[[#This Row],[66]],OFFSET(Dictionary!$A$3,MATCH(COLUMNS($AS$2:DF47),Dictionary!$A$4:$A$93,0),1,1,2),0)),Dictionary!$AD$3:$AE$3,0)),"")</f>
        <v>S</v>
      </c>
      <c r="DG48" s="61" t="str">
        <f ca="1">IFERROR(INDEX(OFFSET(Dictionary!$AC$3,MATCH(COLUMNS($AS$2:DG47),Dictionary!$AC$4:$AC$93,0),1,1,2),1,MATCH(INDEX(Dictionary!$B$3:$C$3,1,MATCH(Form_Responses[[#This Row],[67]],OFFSET(Dictionary!$A$3,MATCH(COLUMNS($AS$2:DG47),Dictionary!$A$4:$A$93,0),1,1,2),0)),Dictionary!$AD$3:$AE$3,0)),"")</f>
        <v>R</v>
      </c>
      <c r="DH48" s="61" t="str">
        <f ca="1">IFERROR(INDEX(OFFSET(Dictionary!$AC$3,MATCH(COLUMNS($AS$2:DH47),Dictionary!$AC$4:$AC$93,0),1,1,2),1,MATCH(INDEX(Dictionary!$B$3:$C$3,1,MATCH(Form_Responses[[#This Row],[68]],OFFSET(Dictionary!$A$3,MATCH(COLUMNS($AS$2:DH47),Dictionary!$A$4:$A$93,0),1,1,2),0)),Dictionary!$AD$3:$AE$3,0)),"")</f>
        <v>N</v>
      </c>
      <c r="DI48" s="61" t="str">
        <f ca="1">IFERROR(INDEX(OFFSET(Dictionary!$AC$3,MATCH(COLUMNS($AS$2:DI47),Dictionary!$AC$4:$AC$93,0),1,1,2),1,MATCH(INDEX(Dictionary!$B$3:$C$3,1,MATCH(Form_Responses[[#This Row],[69]],OFFSET(Dictionary!$A$3,MATCH(COLUMNS($AS$2:DI47),Dictionary!$A$4:$A$93,0),1,1,2),0)),Dictionary!$AD$3:$AE$3,0)),"")</f>
        <v>A</v>
      </c>
      <c r="DJ48" s="61" t="str">
        <f ca="1">IFERROR(INDEX(OFFSET(Dictionary!$AC$3,MATCH(COLUMNS($AS$2:DJ47),Dictionary!$AC$4:$AC$93,0),1,1,2),1,MATCH(INDEX(Dictionary!$B$3:$C$3,1,MATCH(Form_Responses[[#This Row],[70]],OFFSET(Dictionary!$A$3,MATCH(COLUMNS($AS$2:DJ47),Dictionary!$A$4:$A$93,0),1,1,2),0)),Dictionary!$AD$3:$AE$3,0)),"")</f>
        <v>P</v>
      </c>
      <c r="DK48" s="61" t="str">
        <f ca="1">IFERROR(INDEX(OFFSET(Dictionary!$AC$3,MATCH(COLUMNS($AS$2:DK47),Dictionary!$AC$4:$AC$93,0),1,1,2),1,MATCH(INDEX(Dictionary!$B$3:$C$3,1,MATCH(Form_Responses[[#This Row],[71]],OFFSET(Dictionary!$A$3,MATCH(COLUMNS($AS$2:DK47),Dictionary!$A$4:$A$93,0),1,1,2),0)),Dictionary!$AD$3:$AE$3,0)),"")</f>
        <v>G</v>
      </c>
      <c r="DL48" s="61" t="str">
        <f ca="1">IFERROR(INDEX(OFFSET(Dictionary!$AC$3,MATCH(COLUMNS($AS$2:DL47),Dictionary!$AC$4:$AC$93,0),1,1,2),1,MATCH(INDEX(Dictionary!$B$3:$C$3,1,MATCH(Form_Responses[[#This Row],[72]],OFFSET(Dictionary!$A$3,MATCH(COLUMNS($AS$2:DL47),Dictionary!$A$4:$A$93,0),1,1,2),0)),Dictionary!$AD$3:$AE$3,0)),"")</f>
        <v>L</v>
      </c>
      <c r="DM48" s="61" t="str">
        <f ca="1">IFERROR(INDEX(OFFSET(Dictionary!$AC$3,MATCH(COLUMNS($AS$2:DM47),Dictionary!$AC$4:$AC$93,0),1,1,2),1,MATCH(INDEX(Dictionary!$B$3:$C$3,1,MATCH(Form_Responses[[#This Row],[73]],OFFSET(Dictionary!$A$3,MATCH(COLUMNS($AS$2:DM47),Dictionary!$A$4:$A$93,0),1,1,2),0)),Dictionary!$AD$3:$AE$3,0)),"")</f>
        <v>V</v>
      </c>
      <c r="DN48" s="61" t="str">
        <f ca="1">IFERROR(INDEX(OFFSET(Dictionary!$AC$3,MATCH(COLUMNS($AS$2:DN47),Dictionary!$AC$4:$AC$93,0),1,1,2),1,MATCH(INDEX(Dictionary!$B$3:$C$3,1,MATCH(Form_Responses[[#This Row],[74]],OFFSET(Dictionary!$A$3,MATCH(COLUMNS($AS$2:DN47),Dictionary!$A$4:$A$93,0),1,1,2),0)),Dictionary!$AD$3:$AE$3,0)),"")</f>
        <v>S</v>
      </c>
      <c r="DO48" s="61" t="str">
        <f ca="1">IFERROR(INDEX(OFFSET(Dictionary!$AC$3,MATCH(COLUMNS($AS$2:DO47),Dictionary!$AC$4:$AC$93,0),1,1,2),1,MATCH(INDEX(Dictionary!$B$3:$C$3,1,MATCH(Form_Responses[[#This Row],[75]],OFFSET(Dictionary!$A$3,MATCH(COLUMNS($AS$2:DO47),Dictionary!$A$4:$A$93,0),1,1,2),0)),Dictionary!$AD$3:$AE$3,0)),"")</f>
        <v>V</v>
      </c>
      <c r="DP48" s="61" t="str">
        <f ca="1">IFERROR(INDEX(OFFSET(Dictionary!$AC$3,MATCH(COLUMNS($AS$2:DP47),Dictionary!$AC$4:$AC$93,0),1,1,2),1,MATCH(INDEX(Dictionary!$B$3:$C$3,1,MATCH(Form_Responses[[#This Row],[76]],OFFSET(Dictionary!$A$3,MATCH(COLUMNS($AS$2:DP47),Dictionary!$A$4:$A$93,0),1,1,2),0)),Dictionary!$AD$3:$AE$3,0)),"")</f>
        <v>D</v>
      </c>
      <c r="DQ48" s="61" t="str">
        <f ca="1">IFERROR(INDEX(OFFSET(Dictionary!$AC$3,MATCH(COLUMNS($AS$2:DQ47),Dictionary!$AC$4:$AC$93,0),1,1,2),1,MATCH(INDEX(Dictionary!$B$3:$C$3,1,MATCH(Form_Responses[[#This Row],[77]],OFFSET(Dictionary!$A$3,MATCH(COLUMNS($AS$2:DQ47),Dictionary!$A$4:$A$93,0),1,1,2),0)),Dictionary!$AD$3:$AE$3,0)),"")</f>
        <v>R</v>
      </c>
      <c r="DR48" s="61" t="str">
        <f ca="1">IFERROR(INDEX(OFFSET(Dictionary!$AC$3,MATCH(COLUMNS($AS$2:DR47),Dictionary!$AC$4:$AC$93,0),1,1,2),1,MATCH(INDEX(Dictionary!$B$3:$C$3,1,MATCH(Form_Responses[[#This Row],[78]],OFFSET(Dictionary!$A$3,MATCH(COLUMNS($AS$2:DR47),Dictionary!$A$4:$A$93,0),1,1,2),0)),Dictionary!$AD$3:$AE$3,0)),"")</f>
        <v>D</v>
      </c>
      <c r="DS48" s="61" t="str">
        <f ca="1">IFERROR(INDEX(OFFSET(Dictionary!$AC$3,MATCH(COLUMNS($AS$2:DS47),Dictionary!$AC$4:$AC$93,0),1,1,2),1,MATCH(INDEX(Dictionary!$B$3:$C$3,1,MATCH(Form_Responses[[#This Row],[79]],OFFSET(Dictionary!$A$3,MATCH(COLUMNS($AS$2:DS47),Dictionary!$A$4:$A$93,0),1,1,2),0)),Dictionary!$AD$3:$AE$3,0)),"")</f>
        <v>N</v>
      </c>
      <c r="DT48" s="61" t="str">
        <f ca="1">IFERROR(INDEX(OFFSET(Dictionary!$AC$3,MATCH(COLUMNS($AS$2:DT47),Dictionary!$AC$4:$AC$93,0),1,1,2),1,MATCH(INDEX(Dictionary!$B$3:$C$3,1,MATCH(Form_Responses[[#This Row],[80]],OFFSET(Dictionary!$A$3,MATCH(COLUMNS($AS$2:DT47),Dictionary!$A$4:$A$93,0),1,1,2),0)),Dictionary!$AD$3:$AE$3,0)),"")</f>
        <v>A</v>
      </c>
      <c r="DU48" s="61" t="str">
        <f ca="1">IFERROR(INDEX(OFFSET(Dictionary!$AC$3,MATCH(COLUMNS($AS$2:DU47),Dictionary!$AC$4:$AC$93,0),1,1,2),1,MATCH(INDEX(Dictionary!$B$3:$C$3,1,MATCH(Form_Responses[[#This Row],[81]],OFFSET(Dictionary!$A$3,MATCH(COLUMNS($AS$2:DU47),Dictionary!$A$4:$A$93,0),1,1,2),0)),Dictionary!$AD$3:$AE$3,0)),"")</f>
        <v>L</v>
      </c>
      <c r="DV48" s="61" t="str">
        <f ca="1">IFERROR(INDEX(OFFSET(Dictionary!$AC$3,MATCH(COLUMNS($AS$2:DV47),Dictionary!$AC$4:$AC$93,0),1,1,2),1,MATCH(INDEX(Dictionary!$B$3:$C$3,1,MATCH(Form_Responses[[#This Row],[82]],OFFSET(Dictionary!$A$3,MATCH(COLUMNS($AS$2:DV47),Dictionary!$A$4:$A$93,0),1,1,2),0)),Dictionary!$AD$3:$AE$3,0)),"")</f>
        <v>I</v>
      </c>
      <c r="DW48" s="61" t="str">
        <f ca="1">IFERROR(INDEX(OFFSET(Dictionary!$AC$3,MATCH(COLUMNS($AS$2:DW47),Dictionary!$AC$4:$AC$93,0),1,1,2),1,MATCH(INDEX(Dictionary!$B$3:$C$3,1,MATCH(Form_Responses[[#This Row],[83]],OFFSET(Dictionary!$A$3,MATCH(COLUMNS($AS$2:DW47),Dictionary!$A$4:$A$93,0),1,1,2),0)),Dictionary!$AD$3:$AE$3,0)),"")</f>
        <v>I</v>
      </c>
      <c r="DX48" s="61" t="str">
        <f ca="1">IFERROR(INDEX(OFFSET(Dictionary!$AC$3,MATCH(COLUMNS($AS$2:DX47),Dictionary!$AC$4:$AC$93,0),1,1,2),1,MATCH(INDEX(Dictionary!$B$3:$C$3,1,MATCH(Form_Responses[[#This Row],[84]],OFFSET(Dictionary!$A$3,MATCH(COLUMNS($AS$2:DX47),Dictionary!$A$4:$A$93,0),1,1,2),0)),Dictionary!$AD$3:$AE$3,0)),"")</f>
        <v>V</v>
      </c>
      <c r="DY48" s="61" t="str">
        <f ca="1">IFERROR(INDEX(OFFSET(Dictionary!$AC$3,MATCH(COLUMNS($AS$2:DY47),Dictionary!$AC$4:$AC$93,0),1,1,2),1,MATCH(INDEX(Dictionary!$B$3:$C$3,1,MATCH(Form_Responses[[#This Row],[85]],OFFSET(Dictionary!$A$3,MATCH(COLUMNS($AS$2:DY47),Dictionary!$A$4:$A$93,0),1,1,2),0)),Dictionary!$AD$3:$AE$3,0)),"")</f>
        <v>S</v>
      </c>
      <c r="DZ48" s="61" t="str">
        <f ca="1">IFERROR(INDEX(OFFSET(Dictionary!$AC$3,MATCH(COLUMNS($AS$2:DZ47),Dictionary!$AC$4:$AC$93,0),1,1,2),1,MATCH(INDEX(Dictionary!$B$3:$C$3,1,MATCH(Form_Responses[[#This Row],[86]],OFFSET(Dictionary!$A$3,MATCH(COLUMNS($AS$2:DZ47),Dictionary!$A$4:$A$93,0),1,1,2),0)),Dictionary!$AD$3:$AE$3,0)),"")</f>
        <v>S</v>
      </c>
      <c r="EA48" s="61" t="str">
        <f ca="1">IFERROR(INDEX(OFFSET(Dictionary!$AC$3,MATCH(COLUMNS($AS$2:EA47),Dictionary!$AC$4:$AC$93,0),1,1,2),1,MATCH(INDEX(Dictionary!$B$3:$C$3,1,MATCH(Form_Responses[[#This Row],[87]],OFFSET(Dictionary!$A$3,MATCH(COLUMNS($AS$2:EA47),Dictionary!$A$4:$A$93,0),1,1,2),0)),Dictionary!$AD$3:$AE$3,0)),"")</f>
        <v>D</v>
      </c>
      <c r="EB48" s="61" t="str">
        <f ca="1">IFERROR(INDEX(OFFSET(Dictionary!$AC$3,MATCH(COLUMNS($AS$2:EB47),Dictionary!$AC$4:$AC$93,0),1,1,2),1,MATCH(INDEX(Dictionary!$B$3:$C$3,1,MATCH(Form_Responses[[#This Row],[88]],OFFSET(Dictionary!$A$3,MATCH(COLUMNS($AS$2:EB47),Dictionary!$A$4:$A$93,0),1,1,2),0)),Dictionary!$AD$3:$AE$3,0)),"")</f>
        <v>D</v>
      </c>
      <c r="EC48" s="61" t="str">
        <f ca="1">IFERROR(INDEX(OFFSET(Dictionary!$AC$3,MATCH(COLUMNS($AS$2:EC47),Dictionary!$AC$4:$AC$93,0),1,1,2),1,MATCH(INDEX(Dictionary!$B$3:$C$3,1,MATCH(Form_Responses[[#This Row],[89]],OFFSET(Dictionary!$A$3,MATCH(COLUMNS($AS$2:EC47),Dictionary!$A$4:$A$93,0),1,1,2),0)),Dictionary!$AD$3:$AE$3,0)),"")</f>
        <v>C</v>
      </c>
      <c r="ED48" s="61" t="str">
        <f ca="1">IFERROR(INDEX(OFFSET(Dictionary!$AC$3,MATCH(COLUMNS($AS$2:ED47),Dictionary!$AC$4:$AC$93,0),1,1,2),1,MATCH(INDEX(Dictionary!$B$3:$C$3,1,MATCH(Form_Responses[[#This Row],[90]],OFFSET(Dictionary!$A$3,MATCH(COLUMNS($AS$2:ED47),Dictionary!$A$4:$A$93,0),1,1,2),0)),Dictionary!$AD$3:$AE$3,0)),"")</f>
        <v>N</v>
      </c>
    </row>
    <row r="49" spans="1:134" ht="225" x14ac:dyDescent="0.25">
      <c r="A49" s="164">
        <v>47</v>
      </c>
      <c r="B49" s="61" t="s">
        <v>978</v>
      </c>
      <c r="C49" s="61" t="s">
        <v>918</v>
      </c>
      <c r="D49" s="59" t="s">
        <v>793</v>
      </c>
      <c r="E49" s="59" cm="1">
        <f t="array" aca="1" ref="E49" ca="1">COUNTIF(OFFSET($AS$2,MATCH(Data_Base_Response[[#This Row],[Nama]:[Nama]],Data_Base_Response[[Nama]:[Nama]],0),0,1,90),Data_Base_Response[[#Headers],[A]])</f>
        <v>8</v>
      </c>
      <c r="F49" s="59" cm="1">
        <f t="array" aca="1" ref="F49" ca="1">COUNTIF(OFFSET($AS$2,MATCH(Data_Base_Response[[#This Row],[Nama]:[Nama]],Data_Base_Response[[Nama]:[Nama]],0),0,1,90),Data_Base_Response[[#Headers],[N]])</f>
        <v>5</v>
      </c>
      <c r="G49" s="59" cm="1">
        <f t="array" aca="1" ref="G49" ca="1">COUNTIF(OFFSET($AS$2,MATCH(Data_Base_Response[[#This Row],[Nama]:[Nama]],Data_Base_Response[[Nama]:[Nama]],0),0,1,90),Data_Base_Response[[#Headers],[G]])</f>
        <v>7</v>
      </c>
      <c r="H49" s="59" cm="1">
        <f t="array" aca="1" ref="H49" ca="1">COUNTIF(OFFSET($AS$2,MATCH(Data_Base_Response[[#This Row],[Nama]:[Nama]],Data_Base_Response[[Nama]:[Nama]],0),0,1,90),Data_Base_Response[[#Headers],[C]])</f>
        <v>8</v>
      </c>
      <c r="I49" s="59" cm="1">
        <f t="array" aca="1" ref="I49" ca="1">COUNTIF(OFFSET($AS$2,MATCH(Data_Base_Response[[#This Row],[Nama]:[Nama]],Data_Base_Response[[Nama]:[Nama]],0),0,1,90),Data_Base_Response[[#Headers],[D]])</f>
        <v>7</v>
      </c>
      <c r="J49" s="59" cm="1">
        <f t="array" aca="1" ref="J49" ca="1">COUNTIF(OFFSET($AS$2,MATCH(Data_Base_Response[[#This Row],[Nama]:[Nama]],Data_Base_Response[[Nama]:[Nama]],0),0,1,90),Data_Base_Response[[#Headers],[R]])</f>
        <v>3</v>
      </c>
      <c r="K49" s="59" cm="1">
        <f t="array" aca="1" ref="K49" ca="1">COUNTIF(OFFSET($AS$2,MATCH(Data_Base_Response[[#This Row],[Nama]:[Nama]],Data_Base_Response[[Nama]:[Nama]],0),0,1,90),Data_Base_Response[[#Headers],[T]])</f>
        <v>5</v>
      </c>
      <c r="L49" s="59" cm="1">
        <f t="array" aca="1" ref="L49" ca="1">COUNTIF(OFFSET($AS$2,MATCH(Data_Base_Response[[#This Row],[Nama]:[Nama]],Data_Base_Response[[Nama]:[Nama]],0),0,1,90),Data_Base_Response[[#Headers],[V]])</f>
        <v>6</v>
      </c>
      <c r="M49" s="59" cm="1">
        <f t="array" aca="1" ref="M49" ca="1">COUNTIF(OFFSET($AS$2,MATCH(Data_Base_Response[[#This Row],[Nama]:[Nama]],Data_Base_Response[[Nama]:[Nama]],0),0,1,90),Data_Base_Response[[#Headers],[W]])</f>
        <v>9</v>
      </c>
      <c r="N49" s="59" cm="1">
        <f t="array" aca="1" ref="N49" ca="1">COUNTIF(OFFSET($AS$2,MATCH(Data_Base_Response[[#This Row],[Nama]:[Nama]],Data_Base_Response[[Nama]:[Nama]],0),0,1,90),Data_Base_Response[[#Headers],[F]])</f>
        <v>2</v>
      </c>
      <c r="O49" s="59" cm="1">
        <f t="array" aca="1" ref="O49" ca="1">COUNTIF(OFFSET($AS$2,MATCH(Data_Base_Response[[#This Row],[Nama]:[Nama]],Data_Base_Response[[Nama]:[Nama]],0),0,1,90),Data_Base_Response[[#Headers],[L]])</f>
        <v>1</v>
      </c>
      <c r="P49" s="59" cm="1">
        <f t="array" aca="1" ref="P49" ca="1">COUNTIF(OFFSET($AS$2,MATCH(Data_Base_Response[[#This Row],[Nama]:[Nama]],Data_Base_Response[[Nama]:[Nama]],0),0,1,90),Data_Base_Response[[#Headers],[P]])</f>
        <v>3</v>
      </c>
      <c r="Q49" s="59" cm="1">
        <f t="array" aca="1" ref="Q49" ca="1">COUNTIF(OFFSET($AS$2,MATCH(Data_Base_Response[[#This Row],[Nama]:[Nama]],Data_Base_Response[[Nama]:[Nama]],0),0,1,90),Data_Base_Response[[#Headers],[I]])</f>
        <v>1</v>
      </c>
      <c r="R49" s="59" cm="1">
        <f t="array" aca="1" ref="R49" ca="1">COUNTIF(OFFSET($AS$2,MATCH(Data_Base_Response[[#This Row],[Nama]:[Nama]],Data_Base_Response[[Nama]:[Nama]],0),0,1,90),Data_Base_Response[[#Headers],[S]])</f>
        <v>5</v>
      </c>
      <c r="S49" s="59" cm="1">
        <f t="array" aca="1" ref="S49" ca="1">COUNTIF(OFFSET($AS$2,MATCH(Data_Base_Response[[#This Row],[Nama]:[Nama]],Data_Base_Response[[Nama]:[Nama]],0),0,1,90),Data_Base_Response[[#Headers],[B]])</f>
        <v>6</v>
      </c>
      <c r="T49" s="59" cm="1">
        <f t="array" aca="1" ref="T49" ca="1">COUNTIF(OFFSET($AS$2,MATCH(Data_Base_Response[[#This Row],[Nama]:[Nama]],Data_Base_Response[[Nama]:[Nama]],0),0,1,90),Data_Base_Response[[#Headers],[O]])</f>
        <v>3</v>
      </c>
      <c r="U49" s="59" cm="1">
        <f t="array" aca="1" ref="U49" ca="1">COUNTIF(OFFSET($AS$2,MATCH(Data_Base_Response[[#This Row],[Nama]:[Nama]],Data_Base_Response[[Nama]:[Nama]],0),0,1,90),Data_Base_Response[[#Headers],[X]])</f>
        <v>2</v>
      </c>
      <c r="V49" s="59" cm="1">
        <f t="array" aca="1" ref="V49" ca="1">COUNTIF(OFFSET($AS$2,MATCH(Data_Base_Response[[#This Row],[Nama]:[Nama]],Data_Base_Response[[Nama]:[Nama]],0),0,1,90),Data_Base_Response[[#Headers],[E]])</f>
        <v>2</v>
      </c>
      <c r="W49" s="59" cm="1">
        <f t="array" aca="1" ref="W49" ca="1">COUNTIF(OFFSET($AS$2,MATCH(Data_Base_Response[[#This Row],[Nama]:[Nama]],Data_Base_Response[[Nama]:[Nama]],0),0,1,90),Data_Base_Response[[#Headers],[K]])</f>
        <v>2</v>
      </c>
      <c r="X49" s="59" cm="1">
        <f t="array" aca="1" ref="X49" ca="1">COUNTIF(OFFSET($AS$2,MATCH(Data_Base_Response[[#This Row],[Nama]:[Nama]],Data_Base_Response[[Nama]:[Nama]],0),0,1,90),Data_Base_Response[[#Headers],[Z]])</f>
        <v>5</v>
      </c>
      <c r="Y49" s="60" t="str">
        <f ca="1">INDEX(OFFSET(Dictionary!$AJ$3,MATCH(E$2,Dictionary!$AG$4:$AG$84,0),0,COUNTIF(Dictionary!$AG$4:$AG$84,E$2),1),MATCH(Data_Base_Response[[#This Row],[A]],OFFSET(Dictionary!$AH$3,MATCH(E$2,Dictionary!$AG$4:$AG$84,0),0,COUNTIF(Dictionary!$AG$4:$AG$84,E$2),1),1))</f>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4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4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49"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4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49"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49"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4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49"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4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49"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49"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49"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49"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9"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49"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4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4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49"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49" s="60" t="str">
        <f ca="1">INDEX(OFFSET(Dictionary!$AJ$3,MATCH(X$2,Dictionary!$AG$4:$AG$84,0),0,COUNTIF(Dictionary!$AG$4:$AG$84,X$2),1),MATCH(Data_Base_Response[[#This Row],[Z]],OFFSET(Dictionary!$AH$3,MATCH(X$2,Dictionary!$AG$4:$AG$84,0),0,COUNTIF(Dictionary!$AG$4:$AG$84,X$2),1),1))</f>
        <v xml:space="preserve">Mudah beradaptasi, cukup menyukai perubahan    </v>
      </c>
      <c r="AS49" s="61" t="str">
        <f ca="1">IFERROR(INDEX(OFFSET(Dictionary!$AC$3,MATCH(COLUMNS($AS$2:AS48),Dictionary!$AC$4:$AC$93,0),1,1,2),1,MATCH(INDEX(Dictionary!$B$3:$C$3,1,MATCH(Form_Responses[[#This Row],[1]],OFFSET(Dictionary!$A$3,MATCH(COLUMNS($AS$2:AS48),Dictionary!$A$4:$A$93,0),1,1,2),0)),Dictionary!$AD$3:$AE$3,0)),"")</f>
        <v>G</v>
      </c>
      <c r="AT49" s="61" t="str">
        <f ca="1">IFERROR(INDEX(OFFSET(Dictionary!$AC$3,MATCH(COLUMNS($AS$2:AT$2),Dictionary!$AC$4:$AC$93,0),1,1,2),1,MATCH(INDEX(Dictionary!$B$3:$C$3,1,MATCH(Form_Responses[[#This Row],[2]],OFFSET(Dictionary!$A$3,MATCH(COLUMNS($AS$2:AT48),Dictionary!$A$4:$A$93,0),1,1,2),0)),Dictionary!$AD$3:$AE$3,0)),"")</f>
        <v>A</v>
      </c>
      <c r="AU49" s="61" t="str">
        <f ca="1">IFERROR(INDEX(OFFSET(Dictionary!$AC$3,MATCH(COLUMNS($AS$2:AU48),Dictionary!$AC$4:$AC$93,0),1,1,2),1,MATCH(INDEX(Dictionary!$B$3:$C$3,1,MATCH(Form_Responses[[#This Row],[3]],OFFSET(Dictionary!$A$3,MATCH(COLUMNS($AS$2:AU48),Dictionary!$A$4:$A$93,0),1,1,2),0)),Dictionary!$AD$3:$AE$3,0)),"")</f>
        <v>A</v>
      </c>
      <c r="AV49" s="61" t="str">
        <f ca="1">IFERROR(INDEX(OFFSET(Dictionary!$AC$3,MATCH(COLUMNS($AS$2:AV48),Dictionary!$AC$4:$AC$93,0),1,1,2),1,MATCH(INDEX(Dictionary!$B$3:$C$3,1,MATCH(Form_Responses[[#This Row],[4]],OFFSET(Dictionary!$A$3,MATCH(COLUMNS($AS$2:AV48),Dictionary!$A$4:$A$93,0),1,1,2),0)),Dictionary!$AD$3:$AE$3,0)),"")</f>
        <v>P</v>
      </c>
      <c r="AW49" s="61" t="str">
        <f ca="1">IFERROR(INDEX(OFFSET(Dictionary!$AC$3,MATCH(COLUMNS($AS$2:AW48),Dictionary!$AC$4:$AC$93,0),1,1,2),1,MATCH(INDEX(Dictionary!$B$3:$C$3,1,MATCH(Form_Responses[[#This Row],[5]],OFFSET(Dictionary!$A$3,MATCH(COLUMNS($AS$2:AW48),Dictionary!$A$4:$A$93,0),1,1,2),0)),Dictionary!$AD$3:$AE$3,0)),"")</f>
        <v>B</v>
      </c>
      <c r="AX49" s="61" t="str">
        <f ca="1">IFERROR(INDEX(OFFSET(Dictionary!$AC$3,MATCH(COLUMNS($AS$2:AX48),Dictionary!$AC$4:$AC$93,0),1,1,2),1,MATCH(INDEX(Dictionary!$B$3:$C$3,1,MATCH(Form_Responses[[#This Row],[6]],OFFSET(Dictionary!$A$3,MATCH(COLUMNS($AS$2:AX48),Dictionary!$A$4:$A$93,0),1,1,2),0)),Dictionary!$AD$3:$AE$3,0)),"")</f>
        <v>B</v>
      </c>
      <c r="AY49" s="61" t="str">
        <f ca="1">IFERROR(INDEX(OFFSET(Dictionary!$AC$3,MATCH(COLUMNS($AS$2:AY48),Dictionary!$AC$4:$AC$93,0),1,1,2),1,MATCH(INDEX(Dictionary!$B$3:$C$3,1,MATCH(Form_Responses[[#This Row],[7]],OFFSET(Dictionary!$A$3,MATCH(COLUMNS($AS$2:AY48),Dictionary!$A$4:$A$93,0),1,1,2),0)),Dictionary!$AD$3:$AE$3,0)),"")</f>
        <v>Z</v>
      </c>
      <c r="AZ49" s="61" t="str">
        <f ca="1">IFERROR(INDEX(OFFSET(Dictionary!$AC$3,MATCH(COLUMNS($AS$2:AZ$2),Dictionary!$AC$4:$AC$93,0),1,1,2),1,MATCH(INDEX(Dictionary!$B$3:$C$3,1,MATCH(Form_Responses[[#This Row],[8]],OFFSET(Dictionary!$A$3,MATCH(COLUMNS($AS$2:AZ48),Dictionary!$A$4:$A$93,0),1,1,2),0)),Dictionary!$AD$3:$AE$3,0)),"")</f>
        <v>Z</v>
      </c>
      <c r="BA49" s="61" t="str">
        <f ca="1">IFERROR(INDEX(OFFSET(Dictionary!$AC$3,MATCH(COLUMNS($AS$2:BA48),Dictionary!$AC$4:$AC$93,0),1,1,2),1,MATCH(INDEX(Dictionary!$B$3:$C$3,1,MATCH(Form_Responses[[#This Row],[9]],OFFSET(Dictionary!$A$3,MATCH(COLUMNS($AS$2:BA48),Dictionary!$A$4:$A$93,0),1,1,2),0)),Dictionary!$AD$3:$AE$3,0)),"")</f>
        <v>K</v>
      </c>
      <c r="BB49" s="61" t="str">
        <f ca="1">IFERROR(INDEX(OFFSET(Dictionary!$AC$3,MATCH(COLUMNS($AS$2:BB48),Dictionary!$AC$4:$AC$93,0),1,1,2),1,MATCH(INDEX(Dictionary!$B$3:$C$3,1,MATCH(Form_Responses[[#This Row],[10]],OFFSET(Dictionary!$A$3,MATCH(COLUMNS($AS$2:BB48),Dictionary!$A$4:$A$93,0),1,1,2),0)),Dictionary!$AD$3:$AE$3,0)),"")</f>
        <v>W</v>
      </c>
      <c r="BC49" s="61" t="str">
        <f ca="1">IFERROR(INDEX(OFFSET(Dictionary!$AC$3,MATCH(COLUMNS($AS$2:BC48),Dictionary!$AC$4:$AC$93,0),1,1,2),1,MATCH(INDEX(Dictionary!$B$3:$C$3,1,MATCH(Form_Responses[[#This Row],[11]],OFFSET(Dictionary!$A$3,MATCH(COLUMNS($AS$2:BC48),Dictionary!$A$4:$A$93,0),1,1,2),0)),Dictionary!$AD$3:$AE$3,0)),"")</f>
        <v>C</v>
      </c>
      <c r="BD49" s="61" t="str">
        <f ca="1">IFERROR(INDEX(OFFSET(Dictionary!$AC$3,MATCH(COLUMNS($AS$2:BD48),Dictionary!$AC$4:$AC$93,0),1,1,2),1,MATCH(INDEX(Dictionary!$B$3:$C$3,1,MATCH(Form_Responses[[#This Row],[12]],OFFSET(Dictionary!$A$3,MATCH(COLUMNS($AS$2:BD48),Dictionary!$A$4:$A$93,0),1,1,2),0)),Dictionary!$AD$3:$AE$3,0)),"")</f>
        <v>E</v>
      </c>
      <c r="BE49" s="61" t="str">
        <f ca="1">IFERROR(INDEX(OFFSET(Dictionary!$AC$3,MATCH(COLUMNS($AS$2:BE48),Dictionary!$AC$4:$AC$93,0),1,1,2),1,MATCH(INDEX(Dictionary!$B$3:$C$3,1,MATCH(Form_Responses[[#This Row],[13]],OFFSET(Dictionary!$A$3,MATCH(COLUMNS($AS$2:BE48),Dictionary!$A$4:$A$93,0),1,1,2),0)),Dictionary!$AD$3:$AE$3,0)),"")</f>
        <v>N</v>
      </c>
      <c r="BF49" s="61" t="str">
        <f ca="1">IFERROR(INDEX(OFFSET(Dictionary!$AC$3,MATCH(COLUMNS($AS$2:BF48),Dictionary!$AC$4:$AC$93,0),1,1,2),1,MATCH(INDEX(Dictionary!$B$3:$C$3,1,MATCH(Form_Responses[[#This Row],[14]],OFFSET(Dictionary!$A$3,MATCH(COLUMNS($AS$2:BF48),Dictionary!$A$4:$A$93,0),1,1,2),0)),Dictionary!$AD$3:$AE$3,0)),"")</f>
        <v>A</v>
      </c>
      <c r="BG49" s="61" t="str">
        <f ca="1">IFERROR(INDEX(OFFSET(Dictionary!$AC$3,MATCH(COLUMNS($AS$2:BG48),Dictionary!$AC$4:$AC$93,0),1,1,2),1,MATCH(INDEX(Dictionary!$B$3:$C$3,1,MATCH(Form_Responses[[#This Row],[15]],OFFSET(Dictionary!$A$3,MATCH(COLUMNS($AS$2:BG48),Dictionary!$A$4:$A$93,0),1,1,2),0)),Dictionary!$AD$3:$AE$3,0)),"")</f>
        <v>B</v>
      </c>
      <c r="BH49" s="61" t="str">
        <f ca="1">IFERROR(INDEX(OFFSET(Dictionary!$AC$3,MATCH(COLUMNS($AS$2:BH48),Dictionary!$AC$4:$AC$93,0),1,1,2),1,MATCH(INDEX(Dictionary!$B$3:$C$3,1,MATCH(Form_Responses[[#This Row],[16]],OFFSET(Dictionary!$A$3,MATCH(COLUMNS($AS$2:BH48),Dictionary!$A$4:$A$93,0),1,1,2),0)),Dictionary!$AD$3:$AE$3,0)),"")</f>
        <v>O</v>
      </c>
      <c r="BI49" s="61" t="str">
        <f ca="1">IFERROR(INDEX(OFFSET(Dictionary!$AC$3,MATCH(COLUMNS($AS$2:BI48),Dictionary!$AC$4:$AC$93,0),1,1,2),1,MATCH(INDEX(Dictionary!$B$3:$C$3,1,MATCH(Form_Responses[[#This Row],[17]],OFFSET(Dictionary!$A$3,MATCH(COLUMNS($AS$2:BI48),Dictionary!$A$4:$A$93,0),1,1,2),0)),Dictionary!$AD$3:$AE$3,0)),"")</f>
        <v>Z</v>
      </c>
      <c r="BJ49" s="61" t="str">
        <f ca="1">IFERROR(INDEX(OFFSET(Dictionary!$AC$3,MATCH(COLUMNS($AS$2:BJ48),Dictionary!$AC$4:$AC$93,0),1,1,2),1,MATCH(INDEX(Dictionary!$B$3:$C$3,1,MATCH(Form_Responses[[#This Row],[18]],OFFSET(Dictionary!$A$3,MATCH(COLUMNS($AS$2:BJ48),Dictionary!$A$4:$A$93,0),1,1,2),0)),Dictionary!$AD$3:$AE$3,0)),"")</f>
        <v>O</v>
      </c>
      <c r="BK49" s="61" t="str">
        <f ca="1">IFERROR(INDEX(OFFSET(Dictionary!$AC$3,MATCH(COLUMNS($AS$2:BK48),Dictionary!$AC$4:$AC$93,0),1,1,2),1,MATCH(INDEX(Dictionary!$B$3:$C$3,1,MATCH(Form_Responses[[#This Row],[19]],OFFSET(Dictionary!$A$3,MATCH(COLUMNS($AS$2:BK48),Dictionary!$A$4:$A$93,0),1,1,2),0)),Dictionary!$AD$3:$AE$3,0)),"")</f>
        <v>Z</v>
      </c>
      <c r="BL49" s="61" t="str">
        <f ca="1">IFERROR(INDEX(OFFSET(Dictionary!$AC$3,MATCH(COLUMNS($AS$2:BL48),Dictionary!$AC$4:$AC$93,0),1,1,2),1,MATCH(INDEX(Dictionary!$B$3:$C$3,1,MATCH(Form_Responses[[#This Row],[20]],OFFSET(Dictionary!$A$3,MATCH(COLUMNS($AS$2:BL48),Dictionary!$A$4:$A$93,0),1,1,2),0)),Dictionary!$AD$3:$AE$3,0)),"")</f>
        <v>W</v>
      </c>
      <c r="BM49" s="61" t="str">
        <f ca="1">IFERROR(INDEX(OFFSET(Dictionary!$AC$3,MATCH(COLUMNS($AS$2:BM48),Dictionary!$AC$4:$AC$93,0),1,1,2),1,MATCH(INDEX(Dictionary!$B$3:$C$3,1,MATCH(Form_Responses[[#This Row],[21]],OFFSET(Dictionary!$A$3,MATCH(COLUMNS($AS$2:BM48),Dictionary!$A$4:$A$93,0),1,1,2),0)),Dictionary!$AD$3:$AE$3,0)),"")</f>
        <v>D</v>
      </c>
      <c r="BN49" s="61" t="str">
        <f ca="1">IFERROR(INDEX(OFFSET(Dictionary!$AC$3,MATCH(COLUMNS($AS$2:BN48),Dictionary!$AC$4:$AC$93,0),1,1,2),1,MATCH(INDEX(Dictionary!$B$3:$C$3,1,MATCH(Form_Responses[[#This Row],[22]],OFFSET(Dictionary!$A$3,MATCH(COLUMNS($AS$2:BN48),Dictionary!$A$4:$A$93,0),1,1,2),0)),Dictionary!$AD$3:$AE$3,0)),"")</f>
        <v>C</v>
      </c>
      <c r="BO49" s="61" t="str">
        <f ca="1">IFERROR(INDEX(OFFSET(Dictionary!$AC$3,MATCH(COLUMNS($AS$2:BO48),Dictionary!$AC$4:$AC$93,0),1,1,2),1,MATCH(INDEX(Dictionary!$B$3:$C$3,1,MATCH(Form_Responses[[#This Row],[23]],OFFSET(Dictionary!$A$3,MATCH(COLUMNS($AS$2:BO48),Dictionary!$A$4:$A$93,0),1,1,2),0)),Dictionary!$AD$3:$AE$3,0)),"")</f>
        <v>E</v>
      </c>
      <c r="BP49" s="61" t="str">
        <f ca="1">IFERROR(INDEX(OFFSET(Dictionary!$AC$3,MATCH(COLUMNS($AS$2:BP48),Dictionary!$AC$4:$AC$93,0),1,1,2),1,MATCH(INDEX(Dictionary!$B$3:$C$3,1,MATCH(Form_Responses[[#This Row],[24]],OFFSET(Dictionary!$A$3,MATCH(COLUMNS($AS$2:BP48),Dictionary!$A$4:$A$93,0),1,1,2),0)),Dictionary!$AD$3:$AE$3,0)),"")</f>
        <v>X</v>
      </c>
      <c r="BQ49" s="61" t="str">
        <f ca="1">IFERROR(INDEX(OFFSET(Dictionary!$AC$3,MATCH(COLUMNS($AS$2:BQ48),Dictionary!$AC$4:$AC$93,0),1,1,2),1,MATCH(INDEX(Dictionary!$B$3:$C$3,1,MATCH(Form_Responses[[#This Row],[25]],OFFSET(Dictionary!$A$3,MATCH(COLUMNS($AS$2:BQ48),Dictionary!$A$4:$A$93,0),1,1,2),0)),Dictionary!$AD$3:$AE$3,0)),"")</f>
        <v>A</v>
      </c>
      <c r="BR49" s="61" t="str">
        <f ca="1">IFERROR(INDEX(OFFSET(Dictionary!$AC$3,MATCH(COLUMNS($AS$2:BR48),Dictionary!$AC$4:$AC$93,0),1,1,2),1,MATCH(INDEX(Dictionary!$B$3:$C$3,1,MATCH(Form_Responses[[#This Row],[26]],OFFSET(Dictionary!$A$3,MATCH(COLUMNS($AS$2:BR48),Dictionary!$A$4:$A$93,0),1,1,2),0)),Dictionary!$AD$3:$AE$3,0)),"")</f>
        <v>P</v>
      </c>
      <c r="BS49" s="61" t="str">
        <f ca="1">IFERROR(INDEX(OFFSET(Dictionary!$AC$3,MATCH(COLUMNS($AS$2:BS48),Dictionary!$AC$4:$AC$93,0),1,1,2),1,MATCH(INDEX(Dictionary!$B$3:$C$3,1,MATCH(Form_Responses[[#This Row],[27]],OFFSET(Dictionary!$A$3,MATCH(COLUMNS($AS$2:BS48),Dictionary!$A$4:$A$93,0),1,1,2),0)),Dictionary!$AD$3:$AE$3,0)),"")</f>
        <v>Z</v>
      </c>
      <c r="BT49" s="61" t="str">
        <f ca="1">IFERROR(INDEX(OFFSET(Dictionary!$AC$3,MATCH(COLUMNS($AS$2:BT48),Dictionary!$AC$4:$AC$93,0),1,1,2),1,MATCH(INDEX(Dictionary!$B$3:$C$3,1,MATCH(Form_Responses[[#This Row],[28]],OFFSET(Dictionary!$A$3,MATCH(COLUMNS($AS$2:BT48),Dictionary!$A$4:$A$93,0),1,1,2),0)),Dictionary!$AD$3:$AE$3,0)),"")</f>
        <v>B</v>
      </c>
      <c r="BU49" s="61" t="str">
        <f ca="1">IFERROR(INDEX(OFFSET(Dictionary!$AC$3,MATCH(COLUMNS($AS$2:BU48),Dictionary!$AC$4:$AC$93,0),1,1,2),1,MATCH(INDEX(Dictionary!$B$3:$C$3,1,MATCH(Form_Responses[[#This Row],[29]],OFFSET(Dictionary!$A$3,MATCH(COLUMNS($AS$2:BU48),Dictionary!$A$4:$A$93,0),1,1,2),0)),Dictionary!$AD$3:$AE$3,0)),"")</f>
        <v>O</v>
      </c>
      <c r="BV49" s="61" t="str">
        <f ca="1">IFERROR(INDEX(OFFSET(Dictionary!$AC$3,MATCH(COLUMNS($AS$2:BV48),Dictionary!$AC$4:$AC$93,0),1,1,2),1,MATCH(INDEX(Dictionary!$B$3:$C$3,1,MATCH(Form_Responses[[#This Row],[30]],OFFSET(Dictionary!$A$3,MATCH(COLUMNS($AS$2:BV48),Dictionary!$A$4:$A$93,0),1,1,2),0)),Dictionary!$AD$3:$AE$3,0)),"")</f>
        <v>W</v>
      </c>
      <c r="BW49" s="61" t="str">
        <f ca="1">IFERROR(INDEX(OFFSET(Dictionary!$AC$3,MATCH(COLUMNS($AS$2:BW48),Dictionary!$AC$4:$AC$93,0),1,1,2),1,MATCH(INDEX(Dictionary!$B$3:$C$3,1,MATCH(Form_Responses[[#This Row],[31]],OFFSET(Dictionary!$A$3,MATCH(COLUMNS($AS$2:BW48),Dictionary!$A$4:$A$93,0),1,1,2),0)),Dictionary!$AD$3:$AE$3,0)),"")</f>
        <v>G</v>
      </c>
      <c r="BX49" s="61" t="str">
        <f ca="1">IFERROR(INDEX(OFFSET(Dictionary!$AC$3,MATCH(COLUMNS($AS$2:BX48),Dictionary!$AC$4:$AC$93,0),1,1,2),1,MATCH(INDEX(Dictionary!$B$3:$C$3,1,MATCH(Form_Responses[[#This Row],[32]],OFFSET(Dictionary!$A$3,MATCH(COLUMNS($AS$2:BX48),Dictionary!$A$4:$A$93,0),1,1,2),0)),Dictionary!$AD$3:$AE$3,0)),"")</f>
        <v>D</v>
      </c>
      <c r="BY49" s="61" t="str">
        <f ca="1">IFERROR(INDEX(OFFSET(Dictionary!$AC$3,MATCH(COLUMNS($AS$2:BY48),Dictionary!$AC$4:$AC$93,0),1,1,2),1,MATCH(INDEX(Dictionary!$B$3:$C$3,1,MATCH(Form_Responses[[#This Row],[33]],OFFSET(Dictionary!$A$3,MATCH(COLUMNS($AS$2:BY48),Dictionary!$A$4:$A$93,0),1,1,2),0)),Dictionary!$AD$3:$AE$3,0)),"")</f>
        <v>C</v>
      </c>
      <c r="BZ49" s="61" t="str">
        <f ca="1">IFERROR(INDEX(OFFSET(Dictionary!$AC$3,MATCH(COLUMNS($AS$2:BZ48),Dictionary!$AC$4:$AC$93,0),1,1,2),1,MATCH(INDEX(Dictionary!$B$3:$C$3,1,MATCH(Form_Responses[[#This Row],[34]],OFFSET(Dictionary!$A$3,MATCH(COLUMNS($AS$2:BZ48),Dictionary!$A$4:$A$93,0),1,1,2),0)),Dictionary!$AD$3:$AE$3,0)),"")</f>
        <v>T</v>
      </c>
      <c r="CA49" s="61" t="str">
        <f ca="1">IFERROR(INDEX(OFFSET(Dictionary!$AC$3,MATCH(COLUMNS($AS$2:CA48),Dictionary!$AC$4:$AC$93,0),1,1,2),1,MATCH(INDEX(Dictionary!$B$3:$C$3,1,MATCH(Form_Responses[[#This Row],[35]],OFFSET(Dictionary!$A$3,MATCH(COLUMNS($AS$2:CA48),Dictionary!$A$4:$A$93,0),1,1,2),0)),Dictionary!$AD$3:$AE$3,0)),"")</f>
        <v>B</v>
      </c>
      <c r="CB49" s="61" t="str">
        <f ca="1">IFERROR(INDEX(OFFSET(Dictionary!$AC$3,MATCH(COLUMNS($AS$2:CB48),Dictionary!$AC$4:$AC$93,0),1,1,2),1,MATCH(INDEX(Dictionary!$B$3:$C$3,1,MATCH(Form_Responses[[#This Row],[36]],OFFSET(Dictionary!$A$3,MATCH(COLUMNS($AS$2:CB48),Dictionary!$A$4:$A$93,0),1,1,2),0)),Dictionary!$AD$3:$AE$3,0)),"")</f>
        <v>A</v>
      </c>
      <c r="CC49" s="61" t="str">
        <f ca="1">IFERROR(INDEX(OFFSET(Dictionary!$AC$3,MATCH(COLUMNS($AS$2:CC48),Dictionary!$AC$4:$AC$93,0),1,1,2),1,MATCH(INDEX(Dictionary!$B$3:$C$3,1,MATCH(Form_Responses[[#This Row],[37]],OFFSET(Dictionary!$A$3,MATCH(COLUMNS($AS$2:CC48),Dictionary!$A$4:$A$93,0),1,1,2),0)),Dictionary!$AD$3:$AE$3,0)),"")</f>
        <v>P</v>
      </c>
      <c r="CD49" s="61" t="str">
        <f ca="1">IFERROR(INDEX(OFFSET(Dictionary!$AC$3,MATCH(COLUMNS($AS$2:CD48),Dictionary!$AC$4:$AC$93,0),1,1,2),1,MATCH(INDEX(Dictionary!$B$3:$C$3,1,MATCH(Form_Responses[[#This Row],[38]],OFFSET(Dictionary!$A$3,MATCH(COLUMNS($AS$2:CD48),Dictionary!$A$4:$A$93,0),1,1,2),0)),Dictionary!$AD$3:$AE$3,0)),"")</f>
        <v>X</v>
      </c>
      <c r="CE49" s="61" t="str">
        <f ca="1">IFERROR(INDEX(OFFSET(Dictionary!$AC$3,MATCH(COLUMNS($AS$2:CE48),Dictionary!$AC$4:$AC$93,0),1,1,2),1,MATCH(INDEX(Dictionary!$B$3:$C$3,1,MATCH(Form_Responses[[#This Row],[39]],OFFSET(Dictionary!$A$3,MATCH(COLUMNS($AS$2:CE48),Dictionary!$A$4:$A$93,0),1,1,2),0)),Dictionary!$AD$3:$AE$3,0)),"")</f>
        <v>B</v>
      </c>
      <c r="CF49" s="61" t="str">
        <f ca="1">IFERROR(INDEX(OFFSET(Dictionary!$AC$3,MATCH(COLUMNS($AS$2:CF48),Dictionary!$AC$4:$AC$93,0),1,1,2),1,MATCH(INDEX(Dictionary!$B$3:$C$3,1,MATCH(Form_Responses[[#This Row],[40]],OFFSET(Dictionary!$A$3,MATCH(COLUMNS($AS$2:CF48),Dictionary!$A$4:$A$93,0),1,1,2),0)),Dictionary!$AD$3:$AE$3,0)),"")</f>
        <v>W</v>
      </c>
      <c r="CG49" s="61" t="str">
        <f ca="1">IFERROR(INDEX(OFFSET(Dictionary!$AC$3,MATCH(COLUMNS($AS$2:CG48),Dictionary!$AC$4:$AC$93,0),1,1,2),1,MATCH(INDEX(Dictionary!$B$3:$C$3,1,MATCH(Form_Responses[[#This Row],[41]],OFFSET(Dictionary!$A$3,MATCH(COLUMNS($AS$2:CG48),Dictionary!$A$4:$A$93,0),1,1,2),0)),Dictionary!$AD$3:$AE$3,0)),"")</f>
        <v>G</v>
      </c>
      <c r="CH49" s="61" t="str">
        <f ca="1">IFERROR(INDEX(OFFSET(Dictionary!$AC$3,MATCH(COLUMNS($AS$2:CH48),Dictionary!$AC$4:$AC$93,0),1,1,2),1,MATCH(INDEX(Dictionary!$B$3:$C$3,1,MATCH(Form_Responses[[#This Row],[42]],OFFSET(Dictionary!$A$3,MATCH(COLUMNS($AS$2:CH48),Dictionary!$A$4:$A$93,0),1,1,2),0)),Dictionary!$AD$3:$AE$3,0)),"")</f>
        <v>R</v>
      </c>
      <c r="CI49" s="61" t="str">
        <f ca="1">IFERROR(INDEX(OFFSET(Dictionary!$AC$3,MATCH(COLUMNS($AS$2:CI48),Dictionary!$AC$4:$AC$93,0),1,1,2),1,MATCH(INDEX(Dictionary!$B$3:$C$3,1,MATCH(Form_Responses[[#This Row],[43]],OFFSET(Dictionary!$A$3,MATCH(COLUMNS($AS$2:CI48),Dictionary!$A$4:$A$93,0),1,1,2),0)),Dictionary!$AD$3:$AE$3,0)),"")</f>
        <v>D</v>
      </c>
      <c r="CJ49" s="61" t="str">
        <f ca="1">IFERROR(INDEX(OFFSET(Dictionary!$AC$3,MATCH(COLUMNS($AS$2:CJ48),Dictionary!$AC$4:$AC$93,0),1,1,2),1,MATCH(INDEX(Dictionary!$B$3:$C$3,1,MATCH(Form_Responses[[#This Row],[44]],OFFSET(Dictionary!$A$3,MATCH(COLUMNS($AS$2:CJ48),Dictionary!$A$4:$A$93,0),1,1,2),0)),Dictionary!$AD$3:$AE$3,0)),"")</f>
        <v>C</v>
      </c>
      <c r="CK49" s="61" t="str">
        <f ca="1">IFERROR(INDEX(OFFSET(Dictionary!$AC$3,MATCH(COLUMNS($AS$2:CK48),Dictionary!$AC$4:$AC$93,0),1,1,2),1,MATCH(INDEX(Dictionary!$B$3:$C$3,1,MATCH(Form_Responses[[#This Row],[45]],OFFSET(Dictionary!$A$3,MATCH(COLUMNS($AS$2:CK48),Dictionary!$A$4:$A$93,0),1,1,2),0)),Dictionary!$AD$3:$AE$3,0)),"")</f>
        <v>V</v>
      </c>
      <c r="CL49" s="61" t="str">
        <f ca="1">IFERROR(INDEX(OFFSET(Dictionary!$AC$3,MATCH(COLUMNS($AS$2:CL48),Dictionary!$AC$4:$AC$93,0),1,1,2),1,MATCH(INDEX(Dictionary!$B$3:$C$3,1,MATCH(Form_Responses[[#This Row],[46]],OFFSET(Dictionary!$A$3,MATCH(COLUMNS($AS$2:CL48),Dictionary!$A$4:$A$93,0),1,1,2),0)),Dictionary!$AD$3:$AE$3,0)),"")</f>
        <v>N</v>
      </c>
      <c r="CM49" s="61" t="str">
        <f ca="1">IFERROR(INDEX(OFFSET(Dictionary!$AC$3,MATCH(COLUMNS($AS$2:CM48),Dictionary!$AC$4:$AC$93,0),1,1,2),1,MATCH(INDEX(Dictionary!$B$3:$C$3,1,MATCH(Form_Responses[[#This Row],[47]],OFFSET(Dictionary!$A$3,MATCH(COLUMNS($AS$2:CM48),Dictionary!$A$4:$A$93,0),1,1,2),0)),Dictionary!$AD$3:$AE$3,0)),"")</f>
        <v>A</v>
      </c>
      <c r="CN49" s="61" t="str">
        <f ca="1">IFERROR(INDEX(OFFSET(Dictionary!$AC$3,MATCH(COLUMNS($AS$2:CN48),Dictionary!$AC$4:$AC$93,0),1,1,2),1,MATCH(INDEX(Dictionary!$B$3:$C$3,1,MATCH(Form_Responses[[#This Row],[48]],OFFSET(Dictionary!$A$3,MATCH(COLUMNS($AS$2:CN48),Dictionary!$A$4:$A$93,0),1,1,2),0)),Dictionary!$AD$3:$AE$3,0)),"")</f>
        <v>K</v>
      </c>
      <c r="CO49" s="61" t="str">
        <f ca="1">IFERROR(INDEX(OFFSET(Dictionary!$AC$3,MATCH(COLUMNS($AS$2:CO48),Dictionary!$AC$4:$AC$93,0),1,1,2),1,MATCH(INDEX(Dictionary!$B$3:$C$3,1,MATCH(Form_Responses[[#This Row],[49]],OFFSET(Dictionary!$A$3,MATCH(COLUMNS($AS$2:CO48),Dictionary!$A$4:$A$93,0),1,1,2),0)),Dictionary!$AD$3:$AE$3,0)),"")</f>
        <v>F</v>
      </c>
      <c r="CP49" s="61" t="str">
        <f ca="1">IFERROR(INDEX(OFFSET(Dictionary!$AC$3,MATCH(COLUMNS($AS$2:CP48),Dictionary!$AC$4:$AC$93,0),1,1,2),1,MATCH(INDEX(Dictionary!$B$3:$C$3,1,MATCH(Form_Responses[[#This Row],[50]],OFFSET(Dictionary!$A$3,MATCH(COLUMNS($AS$2:CP48),Dictionary!$A$4:$A$93,0),1,1,2),0)),Dictionary!$AD$3:$AE$3,0)),"")</f>
        <v>W</v>
      </c>
      <c r="CQ49" s="61" t="str">
        <f ca="1">IFERROR(INDEX(OFFSET(Dictionary!$AC$3,MATCH(COLUMNS($AS$2:CQ48),Dictionary!$AC$4:$AC$93,0),1,1,2),1,MATCH(INDEX(Dictionary!$B$3:$C$3,1,MATCH(Form_Responses[[#This Row],[51]],OFFSET(Dictionary!$A$3,MATCH(COLUMNS($AS$2:CQ48),Dictionary!$A$4:$A$93,0),1,1,2),0)),Dictionary!$AD$3:$AE$3,0)),"")</f>
        <v>G</v>
      </c>
      <c r="CR49" s="61" t="str">
        <f ca="1">IFERROR(INDEX(OFFSET(Dictionary!$AC$3,MATCH(COLUMNS($AS$2:CR48),Dictionary!$AC$4:$AC$93,0),1,1,2),1,MATCH(INDEX(Dictionary!$B$3:$C$3,1,MATCH(Form_Responses[[#This Row],[52]],OFFSET(Dictionary!$A$3,MATCH(COLUMNS($AS$2:CR48),Dictionary!$A$4:$A$93,0),1,1,2),0)),Dictionary!$AD$3:$AE$3,0)),"")</f>
        <v>S</v>
      </c>
      <c r="CS49" s="61" t="str">
        <f ca="1">IFERROR(INDEX(OFFSET(Dictionary!$AC$3,MATCH(COLUMNS($AS$2:CS48),Dictionary!$AC$4:$AC$93,0),1,1,2),1,MATCH(INDEX(Dictionary!$B$3:$C$3,1,MATCH(Form_Responses[[#This Row],[53]],OFFSET(Dictionary!$A$3,MATCH(COLUMNS($AS$2:CS48),Dictionary!$A$4:$A$93,0),1,1,2),0)),Dictionary!$AD$3:$AE$3,0)),"")</f>
        <v>I</v>
      </c>
      <c r="CT49" s="61" t="str">
        <f ca="1">IFERROR(INDEX(OFFSET(Dictionary!$AC$3,MATCH(COLUMNS($AS$2:CT48),Dictionary!$AC$4:$AC$93,0),1,1,2),1,MATCH(INDEX(Dictionary!$B$3:$C$3,1,MATCH(Form_Responses[[#This Row],[54]],OFFSET(Dictionary!$A$3,MATCH(COLUMNS($AS$2:CT48),Dictionary!$A$4:$A$93,0),1,1,2),0)),Dictionary!$AD$3:$AE$3,0)),"")</f>
        <v>D</v>
      </c>
      <c r="CU49" s="61" t="str">
        <f ca="1">IFERROR(INDEX(OFFSET(Dictionary!$AC$3,MATCH(COLUMNS($AS$2:CU48),Dictionary!$AC$4:$AC$93,0),1,1,2),1,MATCH(INDEX(Dictionary!$B$3:$C$3,1,MATCH(Form_Responses[[#This Row],[55]],OFFSET(Dictionary!$A$3,MATCH(COLUMNS($AS$2:CU48),Dictionary!$A$4:$A$93,0),1,1,2),0)),Dictionary!$AD$3:$AE$3,0)),"")</f>
        <v>C</v>
      </c>
      <c r="CV49" s="61" t="str">
        <f ca="1">IFERROR(INDEX(OFFSET(Dictionary!$AC$3,MATCH(COLUMNS($AS$2:CV48),Dictionary!$AC$4:$AC$93,0),1,1,2),1,MATCH(INDEX(Dictionary!$B$3:$C$3,1,MATCH(Form_Responses[[#This Row],[56]],OFFSET(Dictionary!$A$3,MATCH(COLUMNS($AS$2:CV48),Dictionary!$A$4:$A$93,0),1,1,2),0)),Dictionary!$AD$3:$AE$3,0)),"")</f>
        <v>S</v>
      </c>
      <c r="CW49" s="61" t="str">
        <f ca="1">IFERROR(INDEX(OFFSET(Dictionary!$AC$3,MATCH(COLUMNS($AS$2:CW48),Dictionary!$AC$4:$AC$93,0),1,1,2),1,MATCH(INDEX(Dictionary!$B$3:$C$3,1,MATCH(Form_Responses[[#This Row],[57]],OFFSET(Dictionary!$A$3,MATCH(COLUMNS($AS$2:CW48),Dictionary!$A$4:$A$93,0),1,1,2),0)),Dictionary!$AD$3:$AE$3,0)),"")</f>
        <v>N</v>
      </c>
      <c r="CX49" s="61" t="str">
        <f ca="1">IFERROR(INDEX(OFFSET(Dictionary!$AC$3,MATCH(COLUMNS($AS$2:CX48),Dictionary!$AC$4:$AC$93,0),1,1,2),1,MATCH(INDEX(Dictionary!$B$3:$C$3,1,MATCH(Form_Responses[[#This Row],[58]],OFFSET(Dictionary!$A$3,MATCH(COLUMNS($AS$2:CX48),Dictionary!$A$4:$A$93,0),1,1,2),0)),Dictionary!$AD$3:$AE$3,0)),"")</f>
        <v>A</v>
      </c>
      <c r="CY49" s="61" t="str">
        <f ca="1">IFERROR(INDEX(OFFSET(Dictionary!$AC$3,MATCH(COLUMNS($AS$2:CY48),Dictionary!$AC$4:$AC$93,0),1,1,2),1,MATCH(INDEX(Dictionary!$B$3:$C$3,1,MATCH(Form_Responses[[#This Row],[59]],OFFSET(Dictionary!$A$3,MATCH(COLUMNS($AS$2:CY48),Dictionary!$A$4:$A$93,0),1,1,2),0)),Dictionary!$AD$3:$AE$3,0)),"")</f>
        <v>F</v>
      </c>
      <c r="CZ49" s="61" t="str">
        <f ca="1">IFERROR(INDEX(OFFSET(Dictionary!$AC$3,MATCH(COLUMNS($AS$2:CZ48),Dictionary!$AC$4:$AC$93,0),1,1,2),1,MATCH(INDEX(Dictionary!$B$3:$C$3,1,MATCH(Form_Responses[[#This Row],[60]],OFFSET(Dictionary!$A$3,MATCH(COLUMNS($AS$2:CZ48),Dictionary!$A$4:$A$93,0),1,1,2),0)),Dictionary!$AD$3:$AE$3,0)),"")</f>
        <v>W</v>
      </c>
      <c r="DA49" s="61" t="str">
        <f ca="1">IFERROR(INDEX(OFFSET(Dictionary!$AC$3,MATCH(COLUMNS($AS$2:DA48),Dictionary!$AC$4:$AC$93,0),1,1,2),1,MATCH(INDEX(Dictionary!$B$3:$C$3,1,MATCH(Form_Responses[[#This Row],[61]],OFFSET(Dictionary!$A$3,MATCH(COLUMNS($AS$2:DA48),Dictionary!$A$4:$A$93,0),1,1,2),0)),Dictionary!$AD$3:$AE$3,0)),"")</f>
        <v>G</v>
      </c>
      <c r="DB49" s="61" t="str">
        <f ca="1">IFERROR(INDEX(OFFSET(Dictionary!$AC$3,MATCH(COLUMNS($AS$2:DB48),Dictionary!$AC$4:$AC$93,0),1,1,2),1,MATCH(INDEX(Dictionary!$B$3:$C$3,1,MATCH(Form_Responses[[#This Row],[62]],OFFSET(Dictionary!$A$3,MATCH(COLUMNS($AS$2:DB48),Dictionary!$A$4:$A$93,0),1,1,2),0)),Dictionary!$AD$3:$AE$3,0)),"")</f>
        <v>V</v>
      </c>
      <c r="DC49" s="61" t="str">
        <f ca="1">IFERROR(INDEX(OFFSET(Dictionary!$AC$3,MATCH(COLUMNS($AS$2:DC48),Dictionary!$AC$4:$AC$93,0),1,1,2),1,MATCH(INDEX(Dictionary!$B$3:$C$3,1,MATCH(Form_Responses[[#This Row],[63]],OFFSET(Dictionary!$A$3,MATCH(COLUMNS($AS$2:DC48),Dictionary!$A$4:$A$93,0),1,1,2),0)),Dictionary!$AD$3:$AE$3,0)),"")</f>
        <v>S</v>
      </c>
      <c r="DD49" s="61" t="str">
        <f ca="1">IFERROR(INDEX(OFFSET(Dictionary!$AC$3,MATCH(COLUMNS($AS$2:DD48),Dictionary!$AC$4:$AC$93,0),1,1,2),1,MATCH(INDEX(Dictionary!$B$3:$C$3,1,MATCH(Form_Responses[[#This Row],[64]],OFFSET(Dictionary!$A$3,MATCH(COLUMNS($AS$2:DD48),Dictionary!$A$4:$A$93,0),1,1,2),0)),Dictionary!$AD$3:$AE$3,0)),"")</f>
        <v>R</v>
      </c>
      <c r="DE49" s="61" t="str">
        <f ca="1">IFERROR(INDEX(OFFSET(Dictionary!$AC$3,MATCH(COLUMNS($AS$2:DE48),Dictionary!$AC$4:$AC$93,0),1,1,2),1,MATCH(INDEX(Dictionary!$B$3:$C$3,1,MATCH(Form_Responses[[#This Row],[65]],OFFSET(Dictionary!$A$3,MATCH(COLUMNS($AS$2:DE48),Dictionary!$A$4:$A$93,0),1,1,2),0)),Dictionary!$AD$3:$AE$3,0)),"")</f>
        <v>V</v>
      </c>
      <c r="DF49" s="61" t="str">
        <f ca="1">IFERROR(INDEX(OFFSET(Dictionary!$AC$3,MATCH(COLUMNS($AS$2:DF48),Dictionary!$AC$4:$AC$93,0),1,1,2),1,MATCH(INDEX(Dictionary!$B$3:$C$3,1,MATCH(Form_Responses[[#This Row],[66]],OFFSET(Dictionary!$A$3,MATCH(COLUMNS($AS$2:DF48),Dictionary!$A$4:$A$93,0),1,1,2),0)),Dictionary!$AD$3:$AE$3,0)),"")</f>
        <v>S</v>
      </c>
      <c r="DG49" s="61" t="str">
        <f ca="1">IFERROR(INDEX(OFFSET(Dictionary!$AC$3,MATCH(COLUMNS($AS$2:DG48),Dictionary!$AC$4:$AC$93,0),1,1,2),1,MATCH(INDEX(Dictionary!$B$3:$C$3,1,MATCH(Form_Responses[[#This Row],[67]],OFFSET(Dictionary!$A$3,MATCH(COLUMNS($AS$2:DG48),Dictionary!$A$4:$A$93,0),1,1,2),0)),Dictionary!$AD$3:$AE$3,0)),"")</f>
        <v>R</v>
      </c>
      <c r="DH49" s="61" t="str">
        <f ca="1">IFERROR(INDEX(OFFSET(Dictionary!$AC$3,MATCH(COLUMNS($AS$2:DH48),Dictionary!$AC$4:$AC$93,0),1,1,2),1,MATCH(INDEX(Dictionary!$B$3:$C$3,1,MATCH(Form_Responses[[#This Row],[68]],OFFSET(Dictionary!$A$3,MATCH(COLUMNS($AS$2:DH48),Dictionary!$A$4:$A$93,0),1,1,2),0)),Dictionary!$AD$3:$AE$3,0)),"")</f>
        <v>N</v>
      </c>
      <c r="DI49" s="61" t="str">
        <f ca="1">IFERROR(INDEX(OFFSET(Dictionary!$AC$3,MATCH(COLUMNS($AS$2:DI48),Dictionary!$AC$4:$AC$93,0),1,1,2),1,MATCH(INDEX(Dictionary!$B$3:$C$3,1,MATCH(Form_Responses[[#This Row],[69]],OFFSET(Dictionary!$A$3,MATCH(COLUMNS($AS$2:DI48),Dictionary!$A$4:$A$93,0),1,1,2),0)),Dictionary!$AD$3:$AE$3,0)),"")</f>
        <v>A</v>
      </c>
      <c r="DJ49" s="61" t="str">
        <f ca="1">IFERROR(INDEX(OFFSET(Dictionary!$AC$3,MATCH(COLUMNS($AS$2:DJ48),Dictionary!$AC$4:$AC$93,0),1,1,2),1,MATCH(INDEX(Dictionary!$B$3:$C$3,1,MATCH(Form_Responses[[#This Row],[70]],OFFSET(Dictionary!$A$3,MATCH(COLUMNS($AS$2:DJ48),Dictionary!$A$4:$A$93,0),1,1,2),0)),Dictionary!$AD$3:$AE$3,0)),"")</f>
        <v>W</v>
      </c>
      <c r="DK49" s="61" t="str">
        <f ca="1">IFERROR(INDEX(OFFSET(Dictionary!$AC$3,MATCH(COLUMNS($AS$2:DK48),Dictionary!$AC$4:$AC$93,0),1,1,2),1,MATCH(INDEX(Dictionary!$B$3:$C$3,1,MATCH(Form_Responses[[#This Row],[71]],OFFSET(Dictionary!$A$3,MATCH(COLUMNS($AS$2:DK48),Dictionary!$A$4:$A$93,0),1,1,2),0)),Dictionary!$AD$3:$AE$3,0)),"")</f>
        <v>G</v>
      </c>
      <c r="DL49" s="61" t="str">
        <f ca="1">IFERROR(INDEX(OFFSET(Dictionary!$AC$3,MATCH(COLUMNS($AS$2:DL48),Dictionary!$AC$4:$AC$93,0),1,1,2),1,MATCH(INDEX(Dictionary!$B$3:$C$3,1,MATCH(Form_Responses[[#This Row],[72]],OFFSET(Dictionary!$A$3,MATCH(COLUMNS($AS$2:DL48),Dictionary!$A$4:$A$93,0),1,1,2),0)),Dictionary!$AD$3:$AE$3,0)),"")</f>
        <v>T</v>
      </c>
      <c r="DM49" s="61" t="str">
        <f ca="1">IFERROR(INDEX(OFFSET(Dictionary!$AC$3,MATCH(COLUMNS($AS$2:DM48),Dictionary!$AC$4:$AC$93,0),1,1,2),1,MATCH(INDEX(Dictionary!$B$3:$C$3,1,MATCH(Form_Responses[[#This Row],[73]],OFFSET(Dictionary!$A$3,MATCH(COLUMNS($AS$2:DM48),Dictionary!$A$4:$A$93,0),1,1,2),0)),Dictionary!$AD$3:$AE$3,0)),"")</f>
        <v>V</v>
      </c>
      <c r="DN49" s="61" t="str">
        <f ca="1">IFERROR(INDEX(OFFSET(Dictionary!$AC$3,MATCH(COLUMNS($AS$2:DN48),Dictionary!$AC$4:$AC$93,0),1,1,2),1,MATCH(INDEX(Dictionary!$B$3:$C$3,1,MATCH(Form_Responses[[#This Row],[74]],OFFSET(Dictionary!$A$3,MATCH(COLUMNS($AS$2:DN48),Dictionary!$A$4:$A$93,0),1,1,2),0)),Dictionary!$AD$3:$AE$3,0)),"")</f>
        <v>T</v>
      </c>
      <c r="DO49" s="61" t="str">
        <f ca="1">IFERROR(INDEX(OFFSET(Dictionary!$AC$3,MATCH(COLUMNS($AS$2:DO48),Dictionary!$AC$4:$AC$93,0),1,1,2),1,MATCH(INDEX(Dictionary!$B$3:$C$3,1,MATCH(Form_Responses[[#This Row],[75]],OFFSET(Dictionary!$A$3,MATCH(COLUMNS($AS$2:DO48),Dictionary!$A$4:$A$93,0),1,1,2),0)),Dictionary!$AD$3:$AE$3,0)),"")</f>
        <v>V</v>
      </c>
      <c r="DP49" s="61" t="str">
        <f ca="1">IFERROR(INDEX(OFFSET(Dictionary!$AC$3,MATCH(COLUMNS($AS$2:DP48),Dictionary!$AC$4:$AC$93,0),1,1,2),1,MATCH(INDEX(Dictionary!$B$3:$C$3,1,MATCH(Form_Responses[[#This Row],[76]],OFFSET(Dictionary!$A$3,MATCH(COLUMNS($AS$2:DP48),Dictionary!$A$4:$A$93,0),1,1,2),0)),Dictionary!$AD$3:$AE$3,0)),"")</f>
        <v>D</v>
      </c>
      <c r="DQ49" s="61" t="str">
        <f ca="1">IFERROR(INDEX(OFFSET(Dictionary!$AC$3,MATCH(COLUMNS($AS$2:DQ48),Dictionary!$AC$4:$AC$93,0),1,1,2),1,MATCH(INDEX(Dictionary!$B$3:$C$3,1,MATCH(Form_Responses[[#This Row],[77]],OFFSET(Dictionary!$A$3,MATCH(COLUMNS($AS$2:DQ48),Dictionary!$A$4:$A$93,0),1,1,2),0)),Dictionary!$AD$3:$AE$3,0)),"")</f>
        <v>C</v>
      </c>
      <c r="DR49" s="61" t="str">
        <f ca="1">IFERROR(INDEX(OFFSET(Dictionary!$AC$3,MATCH(COLUMNS($AS$2:DR48),Dictionary!$AC$4:$AC$93,0),1,1,2),1,MATCH(INDEX(Dictionary!$B$3:$C$3,1,MATCH(Form_Responses[[#This Row],[78]],OFFSET(Dictionary!$A$3,MATCH(COLUMNS($AS$2:DR48),Dictionary!$A$4:$A$93,0),1,1,2),0)),Dictionary!$AD$3:$AE$3,0)),"")</f>
        <v>D</v>
      </c>
      <c r="DS49" s="61" t="str">
        <f ca="1">IFERROR(INDEX(OFFSET(Dictionary!$AC$3,MATCH(COLUMNS($AS$2:DS48),Dictionary!$AC$4:$AC$93,0),1,1,2),1,MATCH(INDEX(Dictionary!$B$3:$C$3,1,MATCH(Form_Responses[[#This Row],[79]],OFFSET(Dictionary!$A$3,MATCH(COLUMNS($AS$2:DS48),Dictionary!$A$4:$A$93,0),1,1,2),0)),Dictionary!$AD$3:$AE$3,0)),"")</f>
        <v>N</v>
      </c>
      <c r="DT49" s="61" t="str">
        <f ca="1">IFERROR(INDEX(OFFSET(Dictionary!$AC$3,MATCH(COLUMNS($AS$2:DT48),Dictionary!$AC$4:$AC$93,0),1,1,2),1,MATCH(INDEX(Dictionary!$B$3:$C$3,1,MATCH(Form_Responses[[#This Row],[80]],OFFSET(Dictionary!$A$3,MATCH(COLUMNS($AS$2:DT48),Dictionary!$A$4:$A$93,0),1,1,2),0)),Dictionary!$AD$3:$AE$3,0)),"")</f>
        <v>W</v>
      </c>
      <c r="DU49" s="61" t="str">
        <f ca="1">IFERROR(INDEX(OFFSET(Dictionary!$AC$3,MATCH(COLUMNS($AS$2:DU48),Dictionary!$AC$4:$AC$93,0),1,1,2),1,MATCH(INDEX(Dictionary!$B$3:$C$3,1,MATCH(Form_Responses[[#This Row],[81]],OFFSET(Dictionary!$A$3,MATCH(COLUMNS($AS$2:DU48),Dictionary!$A$4:$A$93,0),1,1,2),0)),Dictionary!$AD$3:$AE$3,0)),"")</f>
        <v>G</v>
      </c>
      <c r="DV49" s="61" t="str">
        <f ca="1">IFERROR(INDEX(OFFSET(Dictionary!$AC$3,MATCH(COLUMNS($AS$2:DV48),Dictionary!$AC$4:$AC$93,0),1,1,2),1,MATCH(INDEX(Dictionary!$B$3:$C$3,1,MATCH(Form_Responses[[#This Row],[82]],OFFSET(Dictionary!$A$3,MATCH(COLUMNS($AS$2:DV48),Dictionary!$A$4:$A$93,0),1,1,2),0)),Dictionary!$AD$3:$AE$3,0)),"")</f>
        <v>L</v>
      </c>
      <c r="DW49" s="61" t="str">
        <f ca="1">IFERROR(INDEX(OFFSET(Dictionary!$AC$3,MATCH(COLUMNS($AS$2:DW48),Dictionary!$AC$4:$AC$93,0),1,1,2),1,MATCH(INDEX(Dictionary!$B$3:$C$3,1,MATCH(Form_Responses[[#This Row],[83]],OFFSET(Dictionary!$A$3,MATCH(COLUMNS($AS$2:DW48),Dictionary!$A$4:$A$93,0),1,1,2),0)),Dictionary!$AD$3:$AE$3,0)),"")</f>
        <v>T</v>
      </c>
      <c r="DX49" s="61" t="str">
        <f ca="1">IFERROR(INDEX(OFFSET(Dictionary!$AC$3,MATCH(COLUMNS($AS$2:DX48),Dictionary!$AC$4:$AC$93,0),1,1,2),1,MATCH(INDEX(Dictionary!$B$3:$C$3,1,MATCH(Form_Responses[[#This Row],[84]],OFFSET(Dictionary!$A$3,MATCH(COLUMNS($AS$2:DX48),Dictionary!$A$4:$A$93,0),1,1,2),0)),Dictionary!$AD$3:$AE$3,0)),"")</f>
        <v>T</v>
      </c>
      <c r="DY49" s="61" t="str">
        <f ca="1">IFERROR(INDEX(OFFSET(Dictionary!$AC$3,MATCH(COLUMNS($AS$2:DY48),Dictionary!$AC$4:$AC$93,0),1,1,2),1,MATCH(INDEX(Dictionary!$B$3:$C$3,1,MATCH(Form_Responses[[#This Row],[85]],OFFSET(Dictionary!$A$3,MATCH(COLUMNS($AS$2:DY48),Dictionary!$A$4:$A$93,0),1,1,2),0)),Dictionary!$AD$3:$AE$3,0)),"")</f>
        <v>V</v>
      </c>
      <c r="DZ49" s="61" t="str">
        <f ca="1">IFERROR(INDEX(OFFSET(Dictionary!$AC$3,MATCH(COLUMNS($AS$2:DZ48),Dictionary!$AC$4:$AC$93,0),1,1,2),1,MATCH(INDEX(Dictionary!$B$3:$C$3,1,MATCH(Form_Responses[[#This Row],[86]],OFFSET(Dictionary!$A$3,MATCH(COLUMNS($AS$2:DZ48),Dictionary!$A$4:$A$93,0),1,1,2),0)),Dictionary!$AD$3:$AE$3,0)),"")</f>
        <v>S</v>
      </c>
      <c r="EA49" s="61" t="str">
        <f ca="1">IFERROR(INDEX(OFFSET(Dictionary!$AC$3,MATCH(COLUMNS($AS$2:EA48),Dictionary!$AC$4:$AC$93,0),1,1,2),1,MATCH(INDEX(Dictionary!$B$3:$C$3,1,MATCH(Form_Responses[[#This Row],[87]],OFFSET(Dictionary!$A$3,MATCH(COLUMNS($AS$2:EA48),Dictionary!$A$4:$A$93,0),1,1,2),0)),Dictionary!$AD$3:$AE$3,0)),"")</f>
        <v>D</v>
      </c>
      <c r="EB49" s="61" t="str">
        <f ca="1">IFERROR(INDEX(OFFSET(Dictionary!$AC$3,MATCH(COLUMNS($AS$2:EB48),Dictionary!$AC$4:$AC$93,0),1,1,2),1,MATCH(INDEX(Dictionary!$B$3:$C$3,1,MATCH(Form_Responses[[#This Row],[88]],OFFSET(Dictionary!$A$3,MATCH(COLUMNS($AS$2:EB48),Dictionary!$A$4:$A$93,0),1,1,2),0)),Dictionary!$AD$3:$AE$3,0)),"")</f>
        <v>C</v>
      </c>
      <c r="EC49" s="61" t="str">
        <f ca="1">IFERROR(INDEX(OFFSET(Dictionary!$AC$3,MATCH(COLUMNS($AS$2:EC48),Dictionary!$AC$4:$AC$93,0),1,1,2),1,MATCH(INDEX(Dictionary!$B$3:$C$3,1,MATCH(Form_Responses[[#This Row],[89]],OFFSET(Dictionary!$A$3,MATCH(COLUMNS($AS$2:EC48),Dictionary!$A$4:$A$93,0),1,1,2),0)),Dictionary!$AD$3:$AE$3,0)),"")</f>
        <v>C</v>
      </c>
      <c r="ED49" s="61" t="str">
        <f ca="1">IFERROR(INDEX(OFFSET(Dictionary!$AC$3,MATCH(COLUMNS($AS$2:ED48),Dictionary!$AC$4:$AC$93,0),1,1,2),1,MATCH(INDEX(Dictionary!$B$3:$C$3,1,MATCH(Form_Responses[[#This Row],[90]],OFFSET(Dictionary!$A$3,MATCH(COLUMNS($AS$2:ED48),Dictionary!$A$4:$A$93,0),1,1,2),0)),Dictionary!$AD$3:$AE$3,0)),"")</f>
        <v>W</v>
      </c>
    </row>
    <row r="50" spans="1:134" ht="195" x14ac:dyDescent="0.25">
      <c r="A50" s="164">
        <v>48</v>
      </c>
      <c r="B50" s="61" t="s">
        <v>981</v>
      </c>
      <c r="C50" s="61" t="s">
        <v>918</v>
      </c>
      <c r="D50" s="59" t="s">
        <v>794</v>
      </c>
      <c r="E50" s="59" cm="1">
        <f t="array" aca="1" ref="E50" ca="1">COUNTIF(OFFSET($AS$2,MATCH(Data_Base_Response[[#This Row],[Nama]:[Nama]],Data_Base_Response[[Nama]:[Nama]],0),0,1,90),Data_Base_Response[[#Headers],[A]])</f>
        <v>5</v>
      </c>
      <c r="F50" s="59" cm="1">
        <f t="array" aca="1" ref="F50" ca="1">COUNTIF(OFFSET($AS$2,MATCH(Data_Base_Response[[#This Row],[Nama]:[Nama]],Data_Base_Response[[Nama]:[Nama]],0),0,1,90),Data_Base_Response[[#Headers],[N]])</f>
        <v>4</v>
      </c>
      <c r="G50" s="59" cm="1">
        <f t="array" aca="1" ref="G50" ca="1">COUNTIF(OFFSET($AS$2,MATCH(Data_Base_Response[[#This Row],[Nama]:[Nama]],Data_Base_Response[[Nama]:[Nama]],0),0,1,90),Data_Base_Response[[#Headers],[G]])</f>
        <v>5</v>
      </c>
      <c r="H50" s="59" cm="1">
        <f t="array" aca="1" ref="H50" ca="1">COUNTIF(OFFSET($AS$2,MATCH(Data_Base_Response[[#This Row],[Nama]:[Nama]],Data_Base_Response[[Nama]:[Nama]],0),0,1,90),Data_Base_Response[[#Headers],[C]])</f>
        <v>5</v>
      </c>
      <c r="I50" s="59" cm="1">
        <f t="array" aca="1" ref="I50" ca="1">COUNTIF(OFFSET($AS$2,MATCH(Data_Base_Response[[#This Row],[Nama]:[Nama]],Data_Base_Response[[Nama]:[Nama]],0),0,1,90),Data_Base_Response[[#Headers],[D]])</f>
        <v>2</v>
      </c>
      <c r="J50" s="59" cm="1">
        <f t="array" aca="1" ref="J50" ca="1">COUNTIF(OFFSET($AS$2,MATCH(Data_Base_Response[[#This Row],[Nama]:[Nama]],Data_Base_Response[[Nama]:[Nama]],0),0,1,90),Data_Base_Response[[#Headers],[R]])</f>
        <v>0</v>
      </c>
      <c r="K50" s="59" cm="1">
        <f t="array" aca="1" ref="K50" ca="1">COUNTIF(OFFSET($AS$2,MATCH(Data_Base_Response[[#This Row],[Nama]:[Nama]],Data_Base_Response[[Nama]:[Nama]],0),0,1,90),Data_Base_Response[[#Headers],[T]])</f>
        <v>7</v>
      </c>
      <c r="L50" s="59" cm="1">
        <f t="array" aca="1" ref="L50" ca="1">COUNTIF(OFFSET($AS$2,MATCH(Data_Base_Response[[#This Row],[Nama]:[Nama]],Data_Base_Response[[Nama]:[Nama]],0),0,1,90),Data_Base_Response[[#Headers],[V]])</f>
        <v>6</v>
      </c>
      <c r="M50" s="59" cm="1">
        <f t="array" aca="1" ref="M50" ca="1">COUNTIF(OFFSET($AS$2,MATCH(Data_Base_Response[[#This Row],[Nama]:[Nama]],Data_Base_Response[[Nama]:[Nama]],0),0,1,90),Data_Base_Response[[#Headers],[W]])</f>
        <v>6</v>
      </c>
      <c r="N50" s="59" cm="1">
        <f t="array" aca="1" ref="N50" ca="1">COUNTIF(OFFSET($AS$2,MATCH(Data_Base_Response[[#This Row],[Nama]:[Nama]],Data_Base_Response[[Nama]:[Nama]],0),0,1,90),Data_Base_Response[[#Headers],[F]])</f>
        <v>4</v>
      </c>
      <c r="O50" s="59" cm="1">
        <f t="array" aca="1" ref="O50" ca="1">COUNTIF(OFFSET($AS$2,MATCH(Data_Base_Response[[#This Row],[Nama]:[Nama]],Data_Base_Response[[Nama]:[Nama]],0),0,1,90),Data_Base_Response[[#Headers],[L]])</f>
        <v>4</v>
      </c>
      <c r="P50" s="59" cm="1">
        <f t="array" aca="1" ref="P50" ca="1">COUNTIF(OFFSET($AS$2,MATCH(Data_Base_Response[[#This Row],[Nama]:[Nama]],Data_Base_Response[[Nama]:[Nama]],0),0,1,90),Data_Base_Response[[#Headers],[P]])</f>
        <v>4</v>
      </c>
      <c r="Q50" s="59" cm="1">
        <f t="array" aca="1" ref="Q50" ca="1">COUNTIF(OFFSET($AS$2,MATCH(Data_Base_Response[[#This Row],[Nama]:[Nama]],Data_Base_Response[[Nama]:[Nama]],0),0,1,90),Data_Base_Response[[#Headers],[I]])</f>
        <v>3</v>
      </c>
      <c r="R50" s="59" cm="1">
        <f t="array" aca="1" ref="R50" ca="1">COUNTIF(OFFSET($AS$2,MATCH(Data_Base_Response[[#This Row],[Nama]:[Nama]],Data_Base_Response[[Nama]:[Nama]],0),0,1,90),Data_Base_Response[[#Headers],[S]])</f>
        <v>8</v>
      </c>
      <c r="S50" s="59" cm="1">
        <f t="array" aca="1" ref="S50" ca="1">COUNTIF(OFFSET($AS$2,MATCH(Data_Base_Response[[#This Row],[Nama]:[Nama]],Data_Base_Response[[Nama]:[Nama]],0),0,1,90),Data_Base_Response[[#Headers],[B]])</f>
        <v>5</v>
      </c>
      <c r="T50" s="59" cm="1">
        <f t="array" aca="1" ref="T50" ca="1">COUNTIF(OFFSET($AS$2,MATCH(Data_Base_Response[[#This Row],[Nama]:[Nama]],Data_Base_Response[[Nama]:[Nama]],0),0,1,90),Data_Base_Response[[#Headers],[O]])</f>
        <v>5</v>
      </c>
      <c r="U50" s="59" cm="1">
        <f t="array" aca="1" ref="U50" ca="1">COUNTIF(OFFSET($AS$2,MATCH(Data_Base_Response[[#This Row],[Nama]:[Nama]],Data_Base_Response[[Nama]:[Nama]],0),0,1,90),Data_Base_Response[[#Headers],[X]])</f>
        <v>3</v>
      </c>
      <c r="V50" s="59" cm="1">
        <f t="array" aca="1" ref="V50" ca="1">COUNTIF(OFFSET($AS$2,MATCH(Data_Base_Response[[#This Row],[Nama]:[Nama]],Data_Base_Response[[Nama]:[Nama]],0),0,1,90),Data_Base_Response[[#Headers],[E]])</f>
        <v>5</v>
      </c>
      <c r="W50" s="59" cm="1">
        <f t="array" aca="1" ref="W50" ca="1">COUNTIF(OFFSET($AS$2,MATCH(Data_Base_Response[[#This Row],[Nama]:[Nama]],Data_Base_Response[[Nama]:[Nama]],0),0,1,90),Data_Base_Response[[#Headers],[K]])</f>
        <v>4</v>
      </c>
      <c r="X50" s="59" cm="1">
        <f t="array" aca="1" ref="X50" ca="1">COUNTIF(OFFSET($AS$2,MATCH(Data_Base_Response[[#This Row],[Nama]:[Nama]],Data_Base_Response[[Nama]:[Nama]],0),0,1,90),Data_Base_Response[[#Headers],[Z]])</f>
        <v>5</v>
      </c>
      <c r="Y50"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5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50"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50" s="60" t="str">
        <f ca="1">INDEX(OFFSET(Dictionary!$AJ$3,MATCH(I$2,Dictionary!$AG$4:$AG$84,0),0,COUNTIF(Dictionary!$AG$4:$AG$84,I$2),1),MATCH(Data_Base_Response[[#This Row],[D]],OFFSET(Dictionary!$AH$3,MATCH(I$2,Dictionary!$AG$4:$AG$84,0),0,COUNTIF(Dictionary!$AG$4:$AG$84,I$2),1),1))</f>
        <v xml:space="preserve">Cukup peduli akan akurasi dan kelengkapan data   </v>
      </c>
      <c r="AD50"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50" s="60" t="str">
        <f ca="1">INDEX(OFFSET(Dictionary!$AJ$3,MATCH(K$2,Dictionary!$AG$4:$AG$84,0),0,COUNTIF(Dictionary!$AG$4:$AG$84,K$2),1),MATCH(Data_Base_Response[[#This Row],[T]],OFFSET(Dictionary!$AH$3,MATCH(K$2,Dictionary!$AG$4:$AG$84,0),0,COUNTIF(Dictionary!$AG$4:$AG$84,K$2),1),1))</f>
        <v xml:space="preserve">Cekatan, selalu siaga, bekerja cepat, ingin segera menyelesaikan tugas.  Negatifnya : Tegang, cemas, impulsif, mungkin ceroboh, banyak gerakan yang tidak perlu.  </v>
      </c>
      <c r="AF5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50" s="60" t="str">
        <f ca="1">INDEX(OFFSET(Dictionary!$AJ$3,MATCH(N$2,Dictionary!$AG$4:$AG$84,0),0,COUNTIF(Dictionary!$AG$4:$AG$84,N$2),1),MATCH(Data_Base_Response[[#This Row],[F]],OFFSET(Dictionary!$AH$3,MATCH(N$2,Dictionary!$AG$4:$AG$84,0),0,COUNTIF(Dictionary!$AG$4:$AG$84,N$2),1),1))</f>
        <v xml:space="preserve">Loyal pada Perusahaan   </v>
      </c>
      <c r="AI50"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50"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50" s="60" t="str">
        <f ca="1">INDEX(OFFSET(Dictionary!$AJ$3,MATCH(Q$2,Dictionary!$AG$4:$AG$84,0),0,COUNTIF(Dictionary!$AG$4:$AG$84,Q$2),1),MATCH(Data_Base_Response[[#This Row],[I]],OFFSET(Dictionary!$AH$3,MATCH(Q$2,Dictionary!$AG$4:$AG$84,0),0,COUNTIF(Dictionary!$AG$4:$AG$84,Q$2),1),1))</f>
        <v xml:space="preserve">Enggan mengambil keputusan   </v>
      </c>
      <c r="AL5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0"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5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50"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0"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5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50" s="60" t="str">
        <f ca="1">INDEX(OFFSET(Dictionary!$AJ$3,MATCH(X$2,Dictionary!$AG$4:$AG$84,0),0,COUNTIF(Dictionary!$AG$4:$AG$84,X$2),1),MATCH(Data_Base_Response[[#This Row],[Z]],OFFSET(Dictionary!$AH$3,MATCH(X$2,Dictionary!$AG$4:$AG$84,0),0,COUNTIF(Dictionary!$AG$4:$AG$84,X$2),1),1))</f>
        <v xml:space="preserve">Mudah beradaptasi, cukup menyukai perubahan    </v>
      </c>
      <c r="AS50" s="61" t="str">
        <f ca="1">IFERROR(INDEX(OFFSET(Dictionary!$AC$3,MATCH(COLUMNS($AS$2:AS49),Dictionary!$AC$4:$AC$93,0),1,1,2),1,MATCH(INDEX(Dictionary!$B$3:$C$3,1,MATCH(Form_Responses[[#This Row],[1]],OFFSET(Dictionary!$A$3,MATCH(COLUMNS($AS$2:AS49),Dictionary!$A$4:$A$93,0),1,1,2),0)),Dictionary!$AD$3:$AE$3,0)),"")</f>
        <v>G</v>
      </c>
      <c r="AT50" s="61" t="str">
        <f ca="1">IFERROR(INDEX(OFFSET(Dictionary!$AC$3,MATCH(COLUMNS($AS$2:AT$2),Dictionary!$AC$4:$AC$93,0),1,1,2),1,MATCH(INDEX(Dictionary!$B$3:$C$3,1,MATCH(Form_Responses[[#This Row],[2]],OFFSET(Dictionary!$A$3,MATCH(COLUMNS($AS$2:AT49),Dictionary!$A$4:$A$93,0),1,1,2),0)),Dictionary!$AD$3:$AE$3,0)),"")</f>
        <v>N</v>
      </c>
      <c r="AU50" s="61" t="str">
        <f ca="1">IFERROR(INDEX(OFFSET(Dictionary!$AC$3,MATCH(COLUMNS($AS$2:AU49),Dictionary!$AC$4:$AC$93,0),1,1,2),1,MATCH(INDEX(Dictionary!$B$3:$C$3,1,MATCH(Form_Responses[[#This Row],[3]],OFFSET(Dictionary!$A$3,MATCH(COLUMNS($AS$2:AU49),Dictionary!$A$4:$A$93,0),1,1,2),0)),Dictionary!$AD$3:$AE$3,0)),"")</f>
        <v>A</v>
      </c>
      <c r="AV50" s="61" t="str">
        <f ca="1">IFERROR(INDEX(OFFSET(Dictionary!$AC$3,MATCH(COLUMNS($AS$2:AV49),Dictionary!$AC$4:$AC$93,0),1,1,2),1,MATCH(INDEX(Dictionary!$B$3:$C$3,1,MATCH(Form_Responses[[#This Row],[4]],OFFSET(Dictionary!$A$3,MATCH(COLUMNS($AS$2:AV49),Dictionary!$A$4:$A$93,0),1,1,2),0)),Dictionary!$AD$3:$AE$3,0)),"")</f>
        <v>X</v>
      </c>
      <c r="AW50" s="61" t="str">
        <f ca="1">IFERROR(INDEX(OFFSET(Dictionary!$AC$3,MATCH(COLUMNS($AS$2:AW49),Dictionary!$AC$4:$AC$93,0),1,1,2),1,MATCH(INDEX(Dictionary!$B$3:$C$3,1,MATCH(Form_Responses[[#This Row],[5]],OFFSET(Dictionary!$A$3,MATCH(COLUMNS($AS$2:AW49),Dictionary!$A$4:$A$93,0),1,1,2),0)),Dictionary!$AD$3:$AE$3,0)),"")</f>
        <v>B</v>
      </c>
      <c r="AX50" s="61" t="str">
        <f ca="1">IFERROR(INDEX(OFFSET(Dictionary!$AC$3,MATCH(COLUMNS($AS$2:AX49),Dictionary!$AC$4:$AC$93,0),1,1,2),1,MATCH(INDEX(Dictionary!$B$3:$C$3,1,MATCH(Form_Responses[[#This Row],[6]],OFFSET(Dictionary!$A$3,MATCH(COLUMNS($AS$2:AX49),Dictionary!$A$4:$A$93,0),1,1,2),0)),Dictionary!$AD$3:$AE$3,0)),"")</f>
        <v>B</v>
      </c>
      <c r="AY50" s="61" t="str">
        <f ca="1">IFERROR(INDEX(OFFSET(Dictionary!$AC$3,MATCH(COLUMNS($AS$2:AY49),Dictionary!$AC$4:$AC$93,0),1,1,2),1,MATCH(INDEX(Dictionary!$B$3:$C$3,1,MATCH(Form_Responses[[#This Row],[7]],OFFSET(Dictionary!$A$3,MATCH(COLUMNS($AS$2:AY49),Dictionary!$A$4:$A$93,0),1,1,2),0)),Dictionary!$AD$3:$AE$3,0)),"")</f>
        <v>O</v>
      </c>
      <c r="AZ50" s="61" t="str">
        <f ca="1">IFERROR(INDEX(OFFSET(Dictionary!$AC$3,MATCH(COLUMNS($AS$2:AZ$2),Dictionary!$AC$4:$AC$93,0),1,1,2),1,MATCH(INDEX(Dictionary!$B$3:$C$3,1,MATCH(Form_Responses[[#This Row],[8]],OFFSET(Dictionary!$A$3,MATCH(COLUMNS($AS$2:AZ49),Dictionary!$A$4:$A$93,0),1,1,2),0)),Dictionary!$AD$3:$AE$3,0)),"")</f>
        <v>Z</v>
      </c>
      <c r="BA50" s="61" t="str">
        <f ca="1">IFERROR(INDEX(OFFSET(Dictionary!$AC$3,MATCH(COLUMNS($AS$2:BA49),Dictionary!$AC$4:$AC$93,0),1,1,2),1,MATCH(INDEX(Dictionary!$B$3:$C$3,1,MATCH(Form_Responses[[#This Row],[9]],OFFSET(Dictionary!$A$3,MATCH(COLUMNS($AS$2:BA49),Dictionary!$A$4:$A$93,0),1,1,2),0)),Dictionary!$AD$3:$AE$3,0)),"")</f>
        <v>K</v>
      </c>
      <c r="BB50" s="61" t="str">
        <f ca="1">IFERROR(INDEX(OFFSET(Dictionary!$AC$3,MATCH(COLUMNS($AS$2:BB49),Dictionary!$AC$4:$AC$93,0),1,1,2),1,MATCH(INDEX(Dictionary!$B$3:$C$3,1,MATCH(Form_Responses[[#This Row],[10]],OFFSET(Dictionary!$A$3,MATCH(COLUMNS($AS$2:BB49),Dictionary!$A$4:$A$93,0),1,1,2),0)),Dictionary!$AD$3:$AE$3,0)),"")</f>
        <v>W</v>
      </c>
      <c r="BC50" s="61" t="str">
        <f ca="1">IFERROR(INDEX(OFFSET(Dictionary!$AC$3,MATCH(COLUMNS($AS$2:BC49),Dictionary!$AC$4:$AC$93,0),1,1,2),1,MATCH(INDEX(Dictionary!$B$3:$C$3,1,MATCH(Form_Responses[[#This Row],[11]],OFFSET(Dictionary!$A$3,MATCH(COLUMNS($AS$2:BC49),Dictionary!$A$4:$A$93,0),1,1,2),0)),Dictionary!$AD$3:$AE$3,0)),"")</f>
        <v>C</v>
      </c>
      <c r="BD50" s="61" t="str">
        <f ca="1">IFERROR(INDEX(OFFSET(Dictionary!$AC$3,MATCH(COLUMNS($AS$2:BD49),Dictionary!$AC$4:$AC$93,0),1,1,2),1,MATCH(INDEX(Dictionary!$B$3:$C$3,1,MATCH(Form_Responses[[#This Row],[12]],OFFSET(Dictionary!$A$3,MATCH(COLUMNS($AS$2:BD49),Dictionary!$A$4:$A$93,0),1,1,2),0)),Dictionary!$AD$3:$AE$3,0)),"")</f>
        <v>E</v>
      </c>
      <c r="BE50" s="61" t="str">
        <f ca="1">IFERROR(INDEX(OFFSET(Dictionary!$AC$3,MATCH(COLUMNS($AS$2:BE49),Dictionary!$AC$4:$AC$93,0),1,1,2),1,MATCH(INDEX(Dictionary!$B$3:$C$3,1,MATCH(Form_Responses[[#This Row],[13]],OFFSET(Dictionary!$A$3,MATCH(COLUMNS($AS$2:BE49),Dictionary!$A$4:$A$93,0),1,1,2),0)),Dictionary!$AD$3:$AE$3,0)),"")</f>
        <v>N</v>
      </c>
      <c r="BF50" s="61" t="str">
        <f ca="1">IFERROR(INDEX(OFFSET(Dictionary!$AC$3,MATCH(COLUMNS($AS$2:BF49),Dictionary!$AC$4:$AC$93,0),1,1,2),1,MATCH(INDEX(Dictionary!$B$3:$C$3,1,MATCH(Form_Responses[[#This Row],[14]],OFFSET(Dictionary!$A$3,MATCH(COLUMNS($AS$2:BF49),Dictionary!$A$4:$A$93,0),1,1,2),0)),Dictionary!$AD$3:$AE$3,0)),"")</f>
        <v>A</v>
      </c>
      <c r="BG50" s="61" t="str">
        <f ca="1">IFERROR(INDEX(OFFSET(Dictionary!$AC$3,MATCH(COLUMNS($AS$2:BG49),Dictionary!$AC$4:$AC$93,0),1,1,2),1,MATCH(INDEX(Dictionary!$B$3:$C$3,1,MATCH(Form_Responses[[#This Row],[15]],OFFSET(Dictionary!$A$3,MATCH(COLUMNS($AS$2:BG49),Dictionary!$A$4:$A$93,0),1,1,2),0)),Dictionary!$AD$3:$AE$3,0)),"")</f>
        <v>P</v>
      </c>
      <c r="BH50" s="61" t="str">
        <f ca="1">IFERROR(INDEX(OFFSET(Dictionary!$AC$3,MATCH(COLUMNS($AS$2:BH49),Dictionary!$AC$4:$AC$93,0),1,1,2),1,MATCH(INDEX(Dictionary!$B$3:$C$3,1,MATCH(Form_Responses[[#This Row],[16]],OFFSET(Dictionary!$A$3,MATCH(COLUMNS($AS$2:BH49),Dictionary!$A$4:$A$93,0),1,1,2),0)),Dictionary!$AD$3:$AE$3,0)),"")</f>
        <v>O</v>
      </c>
      <c r="BI50" s="61" t="str">
        <f ca="1">IFERROR(INDEX(OFFSET(Dictionary!$AC$3,MATCH(COLUMNS($AS$2:BI49),Dictionary!$AC$4:$AC$93,0),1,1,2),1,MATCH(INDEX(Dictionary!$B$3:$C$3,1,MATCH(Form_Responses[[#This Row],[17]],OFFSET(Dictionary!$A$3,MATCH(COLUMNS($AS$2:BI49),Dictionary!$A$4:$A$93,0),1,1,2),0)),Dictionary!$AD$3:$AE$3,0)),"")</f>
        <v>Z</v>
      </c>
      <c r="BJ50" s="61" t="str">
        <f ca="1">IFERROR(INDEX(OFFSET(Dictionary!$AC$3,MATCH(COLUMNS($AS$2:BJ49),Dictionary!$AC$4:$AC$93,0),1,1,2),1,MATCH(INDEX(Dictionary!$B$3:$C$3,1,MATCH(Form_Responses[[#This Row],[18]],OFFSET(Dictionary!$A$3,MATCH(COLUMNS($AS$2:BJ49),Dictionary!$A$4:$A$93,0),1,1,2),0)),Dictionary!$AD$3:$AE$3,0)),"")</f>
        <v>O</v>
      </c>
      <c r="BK50" s="61" t="str">
        <f ca="1">IFERROR(INDEX(OFFSET(Dictionary!$AC$3,MATCH(COLUMNS($AS$2:BK49),Dictionary!$AC$4:$AC$93,0),1,1,2),1,MATCH(INDEX(Dictionary!$B$3:$C$3,1,MATCH(Form_Responses[[#This Row],[19]],OFFSET(Dictionary!$A$3,MATCH(COLUMNS($AS$2:BK49),Dictionary!$A$4:$A$93,0),1,1,2),0)),Dictionary!$AD$3:$AE$3,0)),"")</f>
        <v>F</v>
      </c>
      <c r="BL50" s="61" t="str">
        <f ca="1">IFERROR(INDEX(OFFSET(Dictionary!$AC$3,MATCH(COLUMNS($AS$2:BL49),Dictionary!$AC$4:$AC$93,0),1,1,2),1,MATCH(INDEX(Dictionary!$B$3:$C$3,1,MATCH(Form_Responses[[#This Row],[20]],OFFSET(Dictionary!$A$3,MATCH(COLUMNS($AS$2:BL49),Dictionary!$A$4:$A$93,0),1,1,2),0)),Dictionary!$AD$3:$AE$3,0)),"")</f>
        <v>W</v>
      </c>
      <c r="BM50" s="61" t="str">
        <f ca="1">IFERROR(INDEX(OFFSET(Dictionary!$AC$3,MATCH(COLUMNS($AS$2:BM49),Dictionary!$AC$4:$AC$93,0),1,1,2),1,MATCH(INDEX(Dictionary!$B$3:$C$3,1,MATCH(Form_Responses[[#This Row],[21]],OFFSET(Dictionary!$A$3,MATCH(COLUMNS($AS$2:BM49),Dictionary!$A$4:$A$93,0),1,1,2),0)),Dictionary!$AD$3:$AE$3,0)),"")</f>
        <v>G</v>
      </c>
      <c r="BN50" s="61" t="str">
        <f ca="1">IFERROR(INDEX(OFFSET(Dictionary!$AC$3,MATCH(COLUMNS($AS$2:BN49),Dictionary!$AC$4:$AC$93,0),1,1,2),1,MATCH(INDEX(Dictionary!$B$3:$C$3,1,MATCH(Form_Responses[[#This Row],[22]],OFFSET(Dictionary!$A$3,MATCH(COLUMNS($AS$2:BN49),Dictionary!$A$4:$A$93,0),1,1,2),0)),Dictionary!$AD$3:$AE$3,0)),"")</f>
        <v>C</v>
      </c>
      <c r="BO50" s="61" t="str">
        <f ca="1">IFERROR(INDEX(OFFSET(Dictionary!$AC$3,MATCH(COLUMNS($AS$2:BO49),Dictionary!$AC$4:$AC$93,0),1,1,2),1,MATCH(INDEX(Dictionary!$B$3:$C$3,1,MATCH(Form_Responses[[#This Row],[23]],OFFSET(Dictionary!$A$3,MATCH(COLUMNS($AS$2:BO49),Dictionary!$A$4:$A$93,0),1,1,2),0)),Dictionary!$AD$3:$AE$3,0)),"")</f>
        <v>E</v>
      </c>
      <c r="BP50" s="61" t="str">
        <f ca="1">IFERROR(INDEX(OFFSET(Dictionary!$AC$3,MATCH(COLUMNS($AS$2:BP49),Dictionary!$AC$4:$AC$93,0),1,1,2),1,MATCH(INDEX(Dictionary!$B$3:$C$3,1,MATCH(Form_Responses[[#This Row],[24]],OFFSET(Dictionary!$A$3,MATCH(COLUMNS($AS$2:BP49),Dictionary!$A$4:$A$93,0),1,1,2),0)),Dictionary!$AD$3:$AE$3,0)),"")</f>
        <v>X</v>
      </c>
      <c r="BQ50" s="61" t="str">
        <f ca="1">IFERROR(INDEX(OFFSET(Dictionary!$AC$3,MATCH(COLUMNS($AS$2:BQ49),Dictionary!$AC$4:$AC$93,0),1,1,2),1,MATCH(INDEX(Dictionary!$B$3:$C$3,1,MATCH(Form_Responses[[#This Row],[25]],OFFSET(Dictionary!$A$3,MATCH(COLUMNS($AS$2:BQ49),Dictionary!$A$4:$A$93,0),1,1,2),0)),Dictionary!$AD$3:$AE$3,0)),"")</f>
        <v>B</v>
      </c>
      <c r="BR50" s="61" t="str">
        <f ca="1">IFERROR(INDEX(OFFSET(Dictionary!$AC$3,MATCH(COLUMNS($AS$2:BR49),Dictionary!$AC$4:$AC$93,0),1,1,2),1,MATCH(INDEX(Dictionary!$B$3:$C$3,1,MATCH(Form_Responses[[#This Row],[26]],OFFSET(Dictionary!$A$3,MATCH(COLUMNS($AS$2:BR49),Dictionary!$A$4:$A$93,0),1,1,2),0)),Dictionary!$AD$3:$AE$3,0)),"")</f>
        <v>P</v>
      </c>
      <c r="BS50" s="61" t="str">
        <f ca="1">IFERROR(INDEX(OFFSET(Dictionary!$AC$3,MATCH(COLUMNS($AS$2:BS49),Dictionary!$AC$4:$AC$93,0),1,1,2),1,MATCH(INDEX(Dictionary!$B$3:$C$3,1,MATCH(Form_Responses[[#This Row],[27]],OFFSET(Dictionary!$A$3,MATCH(COLUMNS($AS$2:BS49),Dictionary!$A$4:$A$93,0),1,1,2),0)),Dictionary!$AD$3:$AE$3,0)),"")</f>
        <v>Z</v>
      </c>
      <c r="BT50" s="61" t="str">
        <f ca="1">IFERROR(INDEX(OFFSET(Dictionary!$AC$3,MATCH(COLUMNS($AS$2:BT49),Dictionary!$AC$4:$AC$93,0),1,1,2),1,MATCH(INDEX(Dictionary!$B$3:$C$3,1,MATCH(Form_Responses[[#This Row],[28]],OFFSET(Dictionary!$A$3,MATCH(COLUMNS($AS$2:BT49),Dictionary!$A$4:$A$93,0),1,1,2),0)),Dictionary!$AD$3:$AE$3,0)),"")</f>
        <v>B</v>
      </c>
      <c r="BU50" s="61" t="str">
        <f ca="1">IFERROR(INDEX(OFFSET(Dictionary!$AC$3,MATCH(COLUMNS($AS$2:BU49),Dictionary!$AC$4:$AC$93,0),1,1,2),1,MATCH(INDEX(Dictionary!$B$3:$C$3,1,MATCH(Form_Responses[[#This Row],[29]],OFFSET(Dictionary!$A$3,MATCH(COLUMNS($AS$2:BU49),Dictionary!$A$4:$A$93,0),1,1,2),0)),Dictionary!$AD$3:$AE$3,0)),"")</f>
        <v>O</v>
      </c>
      <c r="BV50" s="61" t="str">
        <f ca="1">IFERROR(INDEX(OFFSET(Dictionary!$AC$3,MATCH(COLUMNS($AS$2:BV49),Dictionary!$AC$4:$AC$93,0),1,1,2),1,MATCH(INDEX(Dictionary!$B$3:$C$3,1,MATCH(Form_Responses[[#This Row],[30]],OFFSET(Dictionary!$A$3,MATCH(COLUMNS($AS$2:BV49),Dictionary!$A$4:$A$93,0),1,1,2),0)),Dictionary!$AD$3:$AE$3,0)),"")</f>
        <v>W</v>
      </c>
      <c r="BW50" s="61" t="str">
        <f ca="1">IFERROR(INDEX(OFFSET(Dictionary!$AC$3,MATCH(COLUMNS($AS$2:BW49),Dictionary!$AC$4:$AC$93,0),1,1,2),1,MATCH(INDEX(Dictionary!$B$3:$C$3,1,MATCH(Form_Responses[[#This Row],[31]],OFFSET(Dictionary!$A$3,MATCH(COLUMNS($AS$2:BW49),Dictionary!$A$4:$A$93,0),1,1,2),0)),Dictionary!$AD$3:$AE$3,0)),"")</f>
        <v>G</v>
      </c>
      <c r="BX50" s="61" t="str">
        <f ca="1">IFERROR(INDEX(OFFSET(Dictionary!$AC$3,MATCH(COLUMNS($AS$2:BX49),Dictionary!$AC$4:$AC$93,0),1,1,2),1,MATCH(INDEX(Dictionary!$B$3:$C$3,1,MATCH(Form_Responses[[#This Row],[32]],OFFSET(Dictionary!$A$3,MATCH(COLUMNS($AS$2:BX49),Dictionary!$A$4:$A$93,0),1,1,2),0)),Dictionary!$AD$3:$AE$3,0)),"")</f>
        <v>L</v>
      </c>
      <c r="BY50" s="61" t="str">
        <f ca="1">IFERROR(INDEX(OFFSET(Dictionary!$AC$3,MATCH(COLUMNS($AS$2:BY49),Dictionary!$AC$4:$AC$93,0),1,1,2),1,MATCH(INDEX(Dictionary!$B$3:$C$3,1,MATCH(Form_Responses[[#This Row],[33]],OFFSET(Dictionary!$A$3,MATCH(COLUMNS($AS$2:BY49),Dictionary!$A$4:$A$93,0),1,1,2),0)),Dictionary!$AD$3:$AE$3,0)),"")</f>
        <v>C</v>
      </c>
      <c r="BZ50" s="61" t="str">
        <f ca="1">IFERROR(INDEX(OFFSET(Dictionary!$AC$3,MATCH(COLUMNS($AS$2:BZ49),Dictionary!$AC$4:$AC$93,0),1,1,2),1,MATCH(INDEX(Dictionary!$B$3:$C$3,1,MATCH(Form_Responses[[#This Row],[34]],OFFSET(Dictionary!$A$3,MATCH(COLUMNS($AS$2:BZ49),Dictionary!$A$4:$A$93,0),1,1,2),0)),Dictionary!$AD$3:$AE$3,0)),"")</f>
        <v>T</v>
      </c>
      <c r="CA50" s="61" t="str">
        <f ca="1">IFERROR(INDEX(OFFSET(Dictionary!$AC$3,MATCH(COLUMNS($AS$2:CA49),Dictionary!$AC$4:$AC$93,0),1,1,2),1,MATCH(INDEX(Dictionary!$B$3:$C$3,1,MATCH(Form_Responses[[#This Row],[35]],OFFSET(Dictionary!$A$3,MATCH(COLUMNS($AS$2:CA49),Dictionary!$A$4:$A$93,0),1,1,2),0)),Dictionary!$AD$3:$AE$3,0)),"")</f>
        <v>B</v>
      </c>
      <c r="CB50" s="61" t="str">
        <f ca="1">IFERROR(INDEX(OFFSET(Dictionary!$AC$3,MATCH(COLUMNS($AS$2:CB49),Dictionary!$AC$4:$AC$93,0),1,1,2),1,MATCH(INDEX(Dictionary!$B$3:$C$3,1,MATCH(Form_Responses[[#This Row],[36]],OFFSET(Dictionary!$A$3,MATCH(COLUMNS($AS$2:CB49),Dictionary!$A$4:$A$93,0),1,1,2),0)),Dictionary!$AD$3:$AE$3,0)),"")</f>
        <v>A</v>
      </c>
      <c r="CC50" s="61" t="str">
        <f ca="1">IFERROR(INDEX(OFFSET(Dictionary!$AC$3,MATCH(COLUMNS($AS$2:CC49),Dictionary!$AC$4:$AC$93,0),1,1,2),1,MATCH(INDEX(Dictionary!$B$3:$C$3,1,MATCH(Form_Responses[[#This Row],[37]],OFFSET(Dictionary!$A$3,MATCH(COLUMNS($AS$2:CC49),Dictionary!$A$4:$A$93,0),1,1,2),0)),Dictionary!$AD$3:$AE$3,0)),"")</f>
        <v>P</v>
      </c>
      <c r="CD50" s="61" t="str">
        <f ca="1">IFERROR(INDEX(OFFSET(Dictionary!$AC$3,MATCH(COLUMNS($AS$2:CD49),Dictionary!$AC$4:$AC$93,0),1,1,2),1,MATCH(INDEX(Dictionary!$B$3:$C$3,1,MATCH(Form_Responses[[#This Row],[38]],OFFSET(Dictionary!$A$3,MATCH(COLUMNS($AS$2:CD49),Dictionary!$A$4:$A$93,0),1,1,2),0)),Dictionary!$AD$3:$AE$3,0)),"")</f>
        <v>K</v>
      </c>
      <c r="CE50" s="61" t="str">
        <f ca="1">IFERROR(INDEX(OFFSET(Dictionary!$AC$3,MATCH(COLUMNS($AS$2:CE49),Dictionary!$AC$4:$AC$93,0),1,1,2),1,MATCH(INDEX(Dictionary!$B$3:$C$3,1,MATCH(Form_Responses[[#This Row],[39]],OFFSET(Dictionary!$A$3,MATCH(COLUMNS($AS$2:CE49),Dictionary!$A$4:$A$93,0),1,1,2),0)),Dictionary!$AD$3:$AE$3,0)),"")</f>
        <v>F</v>
      </c>
      <c r="CF50" s="61" t="str">
        <f ca="1">IFERROR(INDEX(OFFSET(Dictionary!$AC$3,MATCH(COLUMNS($AS$2:CF49),Dictionary!$AC$4:$AC$93,0),1,1,2),1,MATCH(INDEX(Dictionary!$B$3:$C$3,1,MATCH(Form_Responses[[#This Row],[40]],OFFSET(Dictionary!$A$3,MATCH(COLUMNS($AS$2:CF49),Dictionary!$A$4:$A$93,0),1,1,2),0)),Dictionary!$AD$3:$AE$3,0)),"")</f>
        <v>W</v>
      </c>
      <c r="CG50" s="61" t="str">
        <f ca="1">IFERROR(INDEX(OFFSET(Dictionary!$AC$3,MATCH(COLUMNS($AS$2:CG49),Dictionary!$AC$4:$AC$93,0),1,1,2),1,MATCH(INDEX(Dictionary!$B$3:$C$3,1,MATCH(Form_Responses[[#This Row],[41]],OFFSET(Dictionary!$A$3,MATCH(COLUMNS($AS$2:CG49),Dictionary!$A$4:$A$93,0),1,1,2),0)),Dictionary!$AD$3:$AE$3,0)),"")</f>
        <v>S</v>
      </c>
      <c r="CH50" s="61" t="str">
        <f ca="1">IFERROR(INDEX(OFFSET(Dictionary!$AC$3,MATCH(COLUMNS($AS$2:CH49),Dictionary!$AC$4:$AC$93,0),1,1,2),1,MATCH(INDEX(Dictionary!$B$3:$C$3,1,MATCH(Form_Responses[[#This Row],[42]],OFFSET(Dictionary!$A$3,MATCH(COLUMNS($AS$2:CH49),Dictionary!$A$4:$A$93,0),1,1,2),0)),Dictionary!$AD$3:$AE$3,0)),"")</f>
        <v>L</v>
      </c>
      <c r="CI50" s="61" t="str">
        <f ca="1">IFERROR(INDEX(OFFSET(Dictionary!$AC$3,MATCH(COLUMNS($AS$2:CI49),Dictionary!$AC$4:$AC$93,0),1,1,2),1,MATCH(INDEX(Dictionary!$B$3:$C$3,1,MATCH(Form_Responses[[#This Row],[43]],OFFSET(Dictionary!$A$3,MATCH(COLUMNS($AS$2:CI49),Dictionary!$A$4:$A$93,0),1,1,2),0)),Dictionary!$AD$3:$AE$3,0)),"")</f>
        <v>I</v>
      </c>
      <c r="CJ50" s="61" t="str">
        <f ca="1">IFERROR(INDEX(OFFSET(Dictionary!$AC$3,MATCH(COLUMNS($AS$2:CJ49),Dictionary!$AC$4:$AC$93,0),1,1,2),1,MATCH(INDEX(Dictionary!$B$3:$C$3,1,MATCH(Form_Responses[[#This Row],[44]],OFFSET(Dictionary!$A$3,MATCH(COLUMNS($AS$2:CJ49),Dictionary!$A$4:$A$93,0),1,1,2),0)),Dictionary!$AD$3:$AE$3,0)),"")</f>
        <v>T</v>
      </c>
      <c r="CK50" s="61" t="str">
        <f ca="1">IFERROR(INDEX(OFFSET(Dictionary!$AC$3,MATCH(COLUMNS($AS$2:CK49),Dictionary!$AC$4:$AC$93,0),1,1,2),1,MATCH(INDEX(Dictionary!$B$3:$C$3,1,MATCH(Form_Responses[[#This Row],[45]],OFFSET(Dictionary!$A$3,MATCH(COLUMNS($AS$2:CK49),Dictionary!$A$4:$A$93,0),1,1,2),0)),Dictionary!$AD$3:$AE$3,0)),"")</f>
        <v>V</v>
      </c>
      <c r="CL50" s="61" t="str">
        <f ca="1">IFERROR(INDEX(OFFSET(Dictionary!$AC$3,MATCH(COLUMNS($AS$2:CL49),Dictionary!$AC$4:$AC$93,0),1,1,2),1,MATCH(INDEX(Dictionary!$B$3:$C$3,1,MATCH(Form_Responses[[#This Row],[46]],OFFSET(Dictionary!$A$3,MATCH(COLUMNS($AS$2:CL49),Dictionary!$A$4:$A$93,0),1,1,2),0)),Dictionary!$AD$3:$AE$3,0)),"")</f>
        <v>O</v>
      </c>
      <c r="CM50" s="61" t="str">
        <f ca="1">IFERROR(INDEX(OFFSET(Dictionary!$AC$3,MATCH(COLUMNS($AS$2:CM49),Dictionary!$AC$4:$AC$93,0),1,1,2),1,MATCH(INDEX(Dictionary!$B$3:$C$3,1,MATCH(Form_Responses[[#This Row],[47]],OFFSET(Dictionary!$A$3,MATCH(COLUMNS($AS$2:CM49),Dictionary!$A$4:$A$93,0),1,1,2),0)),Dictionary!$AD$3:$AE$3,0)),"")</f>
        <v>Z</v>
      </c>
      <c r="CN50" s="61" t="str">
        <f ca="1">IFERROR(INDEX(OFFSET(Dictionary!$AC$3,MATCH(COLUMNS($AS$2:CN49),Dictionary!$AC$4:$AC$93,0),1,1,2),1,MATCH(INDEX(Dictionary!$B$3:$C$3,1,MATCH(Form_Responses[[#This Row],[48]],OFFSET(Dictionary!$A$3,MATCH(COLUMNS($AS$2:CN49),Dictionary!$A$4:$A$93,0),1,1,2),0)),Dictionary!$AD$3:$AE$3,0)),"")</f>
        <v>K</v>
      </c>
      <c r="CO50" s="61" t="str">
        <f ca="1">IFERROR(INDEX(OFFSET(Dictionary!$AC$3,MATCH(COLUMNS($AS$2:CO49),Dictionary!$AC$4:$AC$93,0),1,1,2),1,MATCH(INDEX(Dictionary!$B$3:$C$3,1,MATCH(Form_Responses[[#This Row],[49]],OFFSET(Dictionary!$A$3,MATCH(COLUMNS($AS$2:CO49),Dictionary!$A$4:$A$93,0),1,1,2),0)),Dictionary!$AD$3:$AE$3,0)),"")</f>
        <v>F</v>
      </c>
      <c r="CP50" s="61" t="str">
        <f ca="1">IFERROR(INDEX(OFFSET(Dictionary!$AC$3,MATCH(COLUMNS($AS$2:CP49),Dictionary!$AC$4:$AC$93,0),1,1,2),1,MATCH(INDEX(Dictionary!$B$3:$C$3,1,MATCH(Form_Responses[[#This Row],[50]],OFFSET(Dictionary!$A$3,MATCH(COLUMNS($AS$2:CP49),Dictionary!$A$4:$A$93,0),1,1,2),0)),Dictionary!$AD$3:$AE$3,0)),"")</f>
        <v>W</v>
      </c>
      <c r="CQ50" s="61" t="str">
        <f ca="1">IFERROR(INDEX(OFFSET(Dictionary!$AC$3,MATCH(COLUMNS($AS$2:CQ49),Dictionary!$AC$4:$AC$93,0),1,1,2),1,MATCH(INDEX(Dictionary!$B$3:$C$3,1,MATCH(Form_Responses[[#This Row],[51]],OFFSET(Dictionary!$A$3,MATCH(COLUMNS($AS$2:CQ49),Dictionary!$A$4:$A$93,0),1,1,2),0)),Dictionary!$AD$3:$AE$3,0)),"")</f>
        <v>V</v>
      </c>
      <c r="CR50" s="61" t="str">
        <f ca="1">IFERROR(INDEX(OFFSET(Dictionary!$AC$3,MATCH(COLUMNS($AS$2:CR49),Dictionary!$AC$4:$AC$93,0),1,1,2),1,MATCH(INDEX(Dictionary!$B$3:$C$3,1,MATCH(Form_Responses[[#This Row],[52]],OFFSET(Dictionary!$A$3,MATCH(COLUMNS($AS$2:CR49),Dictionary!$A$4:$A$93,0),1,1,2),0)),Dictionary!$AD$3:$AE$3,0)),"")</f>
        <v>S</v>
      </c>
      <c r="CS50" s="61" t="str">
        <f ca="1">IFERROR(INDEX(OFFSET(Dictionary!$AC$3,MATCH(COLUMNS($AS$2:CS49),Dictionary!$AC$4:$AC$93,0),1,1,2),1,MATCH(INDEX(Dictionary!$B$3:$C$3,1,MATCH(Form_Responses[[#This Row],[53]],OFFSET(Dictionary!$A$3,MATCH(COLUMNS($AS$2:CS49),Dictionary!$A$4:$A$93,0),1,1,2),0)),Dictionary!$AD$3:$AE$3,0)),"")</f>
        <v>I</v>
      </c>
      <c r="CT50" s="61" t="str">
        <f ca="1">IFERROR(INDEX(OFFSET(Dictionary!$AC$3,MATCH(COLUMNS($AS$2:CT49),Dictionary!$AC$4:$AC$93,0),1,1,2),1,MATCH(INDEX(Dictionary!$B$3:$C$3,1,MATCH(Form_Responses[[#This Row],[54]],OFFSET(Dictionary!$A$3,MATCH(COLUMNS($AS$2:CT49),Dictionary!$A$4:$A$93,0),1,1,2),0)),Dictionary!$AD$3:$AE$3,0)),"")</f>
        <v>T</v>
      </c>
      <c r="CU50" s="61" t="str">
        <f ca="1">IFERROR(INDEX(OFFSET(Dictionary!$AC$3,MATCH(COLUMNS($AS$2:CU49),Dictionary!$AC$4:$AC$93,0),1,1,2),1,MATCH(INDEX(Dictionary!$B$3:$C$3,1,MATCH(Form_Responses[[#This Row],[55]],OFFSET(Dictionary!$A$3,MATCH(COLUMNS($AS$2:CU49),Dictionary!$A$4:$A$93,0),1,1,2),0)),Dictionary!$AD$3:$AE$3,0)),"")</f>
        <v>V</v>
      </c>
      <c r="CV50" s="61" t="str">
        <f ca="1">IFERROR(INDEX(OFFSET(Dictionary!$AC$3,MATCH(COLUMNS($AS$2:CV49),Dictionary!$AC$4:$AC$93,0),1,1,2),1,MATCH(INDEX(Dictionary!$B$3:$C$3,1,MATCH(Form_Responses[[#This Row],[56]],OFFSET(Dictionary!$A$3,MATCH(COLUMNS($AS$2:CV49),Dictionary!$A$4:$A$93,0),1,1,2),0)),Dictionary!$AD$3:$AE$3,0)),"")</f>
        <v>S</v>
      </c>
      <c r="CW50" s="61" t="str">
        <f ca="1">IFERROR(INDEX(OFFSET(Dictionary!$AC$3,MATCH(COLUMNS($AS$2:CW49),Dictionary!$AC$4:$AC$93,0),1,1,2),1,MATCH(INDEX(Dictionary!$B$3:$C$3,1,MATCH(Form_Responses[[#This Row],[57]],OFFSET(Dictionary!$A$3,MATCH(COLUMNS($AS$2:CW49),Dictionary!$A$4:$A$93,0),1,1,2),0)),Dictionary!$AD$3:$AE$3,0)),"")</f>
        <v>Z</v>
      </c>
      <c r="CX50" s="61" t="str">
        <f ca="1">IFERROR(INDEX(OFFSET(Dictionary!$AC$3,MATCH(COLUMNS($AS$2:CX49),Dictionary!$AC$4:$AC$93,0),1,1,2),1,MATCH(INDEX(Dictionary!$B$3:$C$3,1,MATCH(Form_Responses[[#This Row],[58]],OFFSET(Dictionary!$A$3,MATCH(COLUMNS($AS$2:CX49),Dictionary!$A$4:$A$93,0),1,1,2),0)),Dictionary!$AD$3:$AE$3,0)),"")</f>
        <v>K</v>
      </c>
      <c r="CY50" s="61" t="str">
        <f ca="1">IFERROR(INDEX(OFFSET(Dictionary!$AC$3,MATCH(COLUMNS($AS$2:CY49),Dictionary!$AC$4:$AC$93,0),1,1,2),1,MATCH(INDEX(Dictionary!$B$3:$C$3,1,MATCH(Form_Responses[[#This Row],[59]],OFFSET(Dictionary!$A$3,MATCH(COLUMNS($AS$2:CY49),Dictionary!$A$4:$A$93,0),1,1,2),0)),Dictionary!$AD$3:$AE$3,0)),"")</f>
        <v>F</v>
      </c>
      <c r="CZ50" s="61" t="str">
        <f ca="1">IFERROR(INDEX(OFFSET(Dictionary!$AC$3,MATCH(COLUMNS($AS$2:CZ49),Dictionary!$AC$4:$AC$93,0),1,1,2),1,MATCH(INDEX(Dictionary!$B$3:$C$3,1,MATCH(Form_Responses[[#This Row],[60]],OFFSET(Dictionary!$A$3,MATCH(COLUMNS($AS$2:CZ49),Dictionary!$A$4:$A$93,0),1,1,2),0)),Dictionary!$AD$3:$AE$3,0)),"")</f>
        <v>X</v>
      </c>
      <c r="DA50" s="61" t="str">
        <f ca="1">IFERROR(INDEX(OFFSET(Dictionary!$AC$3,MATCH(COLUMNS($AS$2:DA49),Dictionary!$AC$4:$AC$93,0),1,1,2),1,MATCH(INDEX(Dictionary!$B$3:$C$3,1,MATCH(Form_Responses[[#This Row],[61]],OFFSET(Dictionary!$A$3,MATCH(COLUMNS($AS$2:DA49),Dictionary!$A$4:$A$93,0),1,1,2),0)),Dictionary!$AD$3:$AE$3,0)),"")</f>
        <v>G</v>
      </c>
      <c r="DB50" s="61" t="str">
        <f ca="1">IFERROR(INDEX(OFFSET(Dictionary!$AC$3,MATCH(COLUMNS($AS$2:DB49),Dictionary!$AC$4:$AC$93,0),1,1,2),1,MATCH(INDEX(Dictionary!$B$3:$C$3,1,MATCH(Form_Responses[[#This Row],[62]],OFFSET(Dictionary!$A$3,MATCH(COLUMNS($AS$2:DB49),Dictionary!$A$4:$A$93,0),1,1,2),0)),Dictionary!$AD$3:$AE$3,0)),"")</f>
        <v>L</v>
      </c>
      <c r="DC50" s="61" t="str">
        <f ca="1">IFERROR(INDEX(OFFSET(Dictionary!$AC$3,MATCH(COLUMNS($AS$2:DC49),Dictionary!$AC$4:$AC$93,0),1,1,2),1,MATCH(INDEX(Dictionary!$B$3:$C$3,1,MATCH(Form_Responses[[#This Row],[63]],OFFSET(Dictionary!$A$3,MATCH(COLUMNS($AS$2:DC49),Dictionary!$A$4:$A$93,0),1,1,2),0)),Dictionary!$AD$3:$AE$3,0)),"")</f>
        <v>S</v>
      </c>
      <c r="DD50" s="61" t="str">
        <f ca="1">IFERROR(INDEX(OFFSET(Dictionary!$AC$3,MATCH(COLUMNS($AS$2:DD49),Dictionary!$AC$4:$AC$93,0),1,1,2),1,MATCH(INDEX(Dictionary!$B$3:$C$3,1,MATCH(Form_Responses[[#This Row],[64]],OFFSET(Dictionary!$A$3,MATCH(COLUMNS($AS$2:DD49),Dictionary!$A$4:$A$93,0),1,1,2),0)),Dictionary!$AD$3:$AE$3,0)),"")</f>
        <v>T</v>
      </c>
      <c r="DE50" s="61" t="str">
        <f ca="1">IFERROR(INDEX(OFFSET(Dictionary!$AC$3,MATCH(COLUMNS($AS$2:DE49),Dictionary!$AC$4:$AC$93,0),1,1,2),1,MATCH(INDEX(Dictionary!$B$3:$C$3,1,MATCH(Form_Responses[[#This Row],[65]],OFFSET(Dictionary!$A$3,MATCH(COLUMNS($AS$2:DE49),Dictionary!$A$4:$A$93,0),1,1,2),0)),Dictionary!$AD$3:$AE$3,0)),"")</f>
        <v>V</v>
      </c>
      <c r="DF50" s="61" t="str">
        <f ca="1">IFERROR(INDEX(OFFSET(Dictionary!$AC$3,MATCH(COLUMNS($AS$2:DF49),Dictionary!$AC$4:$AC$93,0),1,1,2),1,MATCH(INDEX(Dictionary!$B$3:$C$3,1,MATCH(Form_Responses[[#This Row],[66]],OFFSET(Dictionary!$A$3,MATCH(COLUMNS($AS$2:DF49),Dictionary!$A$4:$A$93,0),1,1,2),0)),Dictionary!$AD$3:$AE$3,0)),"")</f>
        <v>S</v>
      </c>
      <c r="DG50" s="61" t="str">
        <f ca="1">IFERROR(INDEX(OFFSET(Dictionary!$AC$3,MATCH(COLUMNS($AS$2:DG49),Dictionary!$AC$4:$AC$93,0),1,1,2),1,MATCH(INDEX(Dictionary!$B$3:$C$3,1,MATCH(Form_Responses[[#This Row],[67]],OFFSET(Dictionary!$A$3,MATCH(COLUMNS($AS$2:DG49),Dictionary!$A$4:$A$93,0),1,1,2),0)),Dictionary!$AD$3:$AE$3,0)),"")</f>
        <v>E</v>
      </c>
      <c r="DH50" s="61" t="str">
        <f ca="1">IFERROR(INDEX(OFFSET(Dictionary!$AC$3,MATCH(COLUMNS($AS$2:DH49),Dictionary!$AC$4:$AC$93,0),1,1,2),1,MATCH(INDEX(Dictionary!$B$3:$C$3,1,MATCH(Form_Responses[[#This Row],[68]],OFFSET(Dictionary!$A$3,MATCH(COLUMNS($AS$2:DH49),Dictionary!$A$4:$A$93,0),1,1,2),0)),Dictionary!$AD$3:$AE$3,0)),"")</f>
        <v>N</v>
      </c>
      <c r="DI50" s="61" t="str">
        <f ca="1">IFERROR(INDEX(OFFSET(Dictionary!$AC$3,MATCH(COLUMNS($AS$2:DI49),Dictionary!$AC$4:$AC$93,0),1,1,2),1,MATCH(INDEX(Dictionary!$B$3:$C$3,1,MATCH(Form_Responses[[#This Row],[69]],OFFSET(Dictionary!$A$3,MATCH(COLUMNS($AS$2:DI49),Dictionary!$A$4:$A$93,0),1,1,2),0)),Dictionary!$AD$3:$AE$3,0)),"")</f>
        <v>A</v>
      </c>
      <c r="DJ50" s="61" t="str">
        <f ca="1">IFERROR(INDEX(OFFSET(Dictionary!$AC$3,MATCH(COLUMNS($AS$2:DJ49),Dictionary!$AC$4:$AC$93,0),1,1,2),1,MATCH(INDEX(Dictionary!$B$3:$C$3,1,MATCH(Form_Responses[[#This Row],[70]],OFFSET(Dictionary!$A$3,MATCH(COLUMNS($AS$2:DJ49),Dictionary!$A$4:$A$93,0),1,1,2),0)),Dictionary!$AD$3:$AE$3,0)),"")</f>
        <v>P</v>
      </c>
      <c r="DK50" s="61" t="str">
        <f ca="1">IFERROR(INDEX(OFFSET(Dictionary!$AC$3,MATCH(COLUMNS($AS$2:DK49),Dictionary!$AC$4:$AC$93,0),1,1,2),1,MATCH(INDEX(Dictionary!$B$3:$C$3,1,MATCH(Form_Responses[[#This Row],[71]],OFFSET(Dictionary!$A$3,MATCH(COLUMNS($AS$2:DK49),Dictionary!$A$4:$A$93,0),1,1,2),0)),Dictionary!$AD$3:$AE$3,0)),"")</f>
        <v>G</v>
      </c>
      <c r="DL50" s="61" t="str">
        <f ca="1">IFERROR(INDEX(OFFSET(Dictionary!$AC$3,MATCH(COLUMNS($AS$2:DL49),Dictionary!$AC$4:$AC$93,0),1,1,2),1,MATCH(INDEX(Dictionary!$B$3:$C$3,1,MATCH(Form_Responses[[#This Row],[72]],OFFSET(Dictionary!$A$3,MATCH(COLUMNS($AS$2:DL49),Dictionary!$A$4:$A$93,0),1,1,2),0)),Dictionary!$AD$3:$AE$3,0)),"")</f>
        <v>T</v>
      </c>
      <c r="DM50" s="61" t="str">
        <f ca="1">IFERROR(INDEX(OFFSET(Dictionary!$AC$3,MATCH(COLUMNS($AS$2:DM49),Dictionary!$AC$4:$AC$93,0),1,1,2),1,MATCH(INDEX(Dictionary!$B$3:$C$3,1,MATCH(Form_Responses[[#This Row],[73]],OFFSET(Dictionary!$A$3,MATCH(COLUMNS($AS$2:DM49),Dictionary!$A$4:$A$93,0),1,1,2),0)),Dictionary!$AD$3:$AE$3,0)),"")</f>
        <v>V</v>
      </c>
      <c r="DN50" s="61" t="str">
        <f ca="1">IFERROR(INDEX(OFFSET(Dictionary!$AC$3,MATCH(COLUMNS($AS$2:DN49),Dictionary!$AC$4:$AC$93,0),1,1,2),1,MATCH(INDEX(Dictionary!$B$3:$C$3,1,MATCH(Form_Responses[[#This Row],[74]],OFFSET(Dictionary!$A$3,MATCH(COLUMNS($AS$2:DN49),Dictionary!$A$4:$A$93,0),1,1,2),0)),Dictionary!$AD$3:$AE$3,0)),"")</f>
        <v>S</v>
      </c>
      <c r="DO50" s="61" t="str">
        <f ca="1">IFERROR(INDEX(OFFSET(Dictionary!$AC$3,MATCH(COLUMNS($AS$2:DO49),Dictionary!$AC$4:$AC$93,0),1,1,2),1,MATCH(INDEX(Dictionary!$B$3:$C$3,1,MATCH(Form_Responses[[#This Row],[75]],OFFSET(Dictionary!$A$3,MATCH(COLUMNS($AS$2:DO49),Dictionary!$A$4:$A$93,0),1,1,2),0)),Dictionary!$AD$3:$AE$3,0)),"")</f>
        <v>V</v>
      </c>
      <c r="DP50" s="61" t="str">
        <f ca="1">IFERROR(INDEX(OFFSET(Dictionary!$AC$3,MATCH(COLUMNS($AS$2:DP49),Dictionary!$AC$4:$AC$93,0),1,1,2),1,MATCH(INDEX(Dictionary!$B$3:$C$3,1,MATCH(Form_Responses[[#This Row],[76]],OFFSET(Dictionary!$A$3,MATCH(COLUMNS($AS$2:DP49),Dictionary!$A$4:$A$93,0),1,1,2),0)),Dictionary!$AD$3:$AE$3,0)),"")</f>
        <v>D</v>
      </c>
      <c r="DQ50" s="61" t="str">
        <f ca="1">IFERROR(INDEX(OFFSET(Dictionary!$AC$3,MATCH(COLUMNS($AS$2:DQ49),Dictionary!$AC$4:$AC$93,0),1,1,2),1,MATCH(INDEX(Dictionary!$B$3:$C$3,1,MATCH(Form_Responses[[#This Row],[77]],OFFSET(Dictionary!$A$3,MATCH(COLUMNS($AS$2:DQ49),Dictionary!$A$4:$A$93,0),1,1,2),0)),Dictionary!$AD$3:$AE$3,0)),"")</f>
        <v>C</v>
      </c>
      <c r="DR50" s="61" t="str">
        <f ca="1">IFERROR(INDEX(OFFSET(Dictionary!$AC$3,MATCH(COLUMNS($AS$2:DR49),Dictionary!$AC$4:$AC$93,0),1,1,2),1,MATCH(INDEX(Dictionary!$B$3:$C$3,1,MATCH(Form_Responses[[#This Row],[78]],OFFSET(Dictionary!$A$3,MATCH(COLUMNS($AS$2:DR49),Dictionary!$A$4:$A$93,0),1,1,2),0)),Dictionary!$AD$3:$AE$3,0)),"")</f>
        <v>E</v>
      </c>
      <c r="DS50" s="61" t="str">
        <f ca="1">IFERROR(INDEX(OFFSET(Dictionary!$AC$3,MATCH(COLUMNS($AS$2:DS49),Dictionary!$AC$4:$AC$93,0),1,1,2),1,MATCH(INDEX(Dictionary!$B$3:$C$3,1,MATCH(Form_Responses[[#This Row],[79]],OFFSET(Dictionary!$A$3,MATCH(COLUMNS($AS$2:DS49),Dictionary!$A$4:$A$93,0),1,1,2),0)),Dictionary!$AD$3:$AE$3,0)),"")</f>
        <v>N</v>
      </c>
      <c r="DT50" s="61" t="str">
        <f ca="1">IFERROR(INDEX(OFFSET(Dictionary!$AC$3,MATCH(COLUMNS($AS$2:DT49),Dictionary!$AC$4:$AC$93,0),1,1,2),1,MATCH(INDEX(Dictionary!$B$3:$C$3,1,MATCH(Form_Responses[[#This Row],[80]],OFFSET(Dictionary!$A$3,MATCH(COLUMNS($AS$2:DT49),Dictionary!$A$4:$A$93,0),1,1,2),0)),Dictionary!$AD$3:$AE$3,0)),"")</f>
        <v>A</v>
      </c>
      <c r="DU50" s="61" t="str">
        <f ca="1">IFERROR(INDEX(OFFSET(Dictionary!$AC$3,MATCH(COLUMNS($AS$2:DU49),Dictionary!$AC$4:$AC$93,0),1,1,2),1,MATCH(INDEX(Dictionary!$B$3:$C$3,1,MATCH(Form_Responses[[#This Row],[81]],OFFSET(Dictionary!$A$3,MATCH(COLUMNS($AS$2:DU49),Dictionary!$A$4:$A$93,0),1,1,2),0)),Dictionary!$AD$3:$AE$3,0)),"")</f>
        <v>L</v>
      </c>
      <c r="DV50" s="61" t="str">
        <f ca="1">IFERROR(INDEX(OFFSET(Dictionary!$AC$3,MATCH(COLUMNS($AS$2:DV49),Dictionary!$AC$4:$AC$93,0),1,1,2),1,MATCH(INDEX(Dictionary!$B$3:$C$3,1,MATCH(Form_Responses[[#This Row],[82]],OFFSET(Dictionary!$A$3,MATCH(COLUMNS($AS$2:DV49),Dictionary!$A$4:$A$93,0),1,1,2),0)),Dictionary!$AD$3:$AE$3,0)),"")</f>
        <v>I</v>
      </c>
      <c r="DW50" s="61" t="str">
        <f ca="1">IFERROR(INDEX(OFFSET(Dictionary!$AC$3,MATCH(COLUMNS($AS$2:DW49),Dictionary!$AC$4:$AC$93,0),1,1,2),1,MATCH(INDEX(Dictionary!$B$3:$C$3,1,MATCH(Form_Responses[[#This Row],[83]],OFFSET(Dictionary!$A$3,MATCH(COLUMNS($AS$2:DW49),Dictionary!$A$4:$A$93,0),1,1,2),0)),Dictionary!$AD$3:$AE$3,0)),"")</f>
        <v>T</v>
      </c>
      <c r="DX50" s="61" t="str">
        <f ca="1">IFERROR(INDEX(OFFSET(Dictionary!$AC$3,MATCH(COLUMNS($AS$2:DX49),Dictionary!$AC$4:$AC$93,0),1,1,2),1,MATCH(INDEX(Dictionary!$B$3:$C$3,1,MATCH(Form_Responses[[#This Row],[84]],OFFSET(Dictionary!$A$3,MATCH(COLUMNS($AS$2:DX49),Dictionary!$A$4:$A$93,0),1,1,2),0)),Dictionary!$AD$3:$AE$3,0)),"")</f>
        <v>T</v>
      </c>
      <c r="DY50" s="61" t="str">
        <f ca="1">IFERROR(INDEX(OFFSET(Dictionary!$AC$3,MATCH(COLUMNS($AS$2:DY49),Dictionary!$AC$4:$AC$93,0),1,1,2),1,MATCH(INDEX(Dictionary!$B$3:$C$3,1,MATCH(Form_Responses[[#This Row],[85]],OFFSET(Dictionary!$A$3,MATCH(COLUMNS($AS$2:DY49),Dictionary!$A$4:$A$93,0),1,1,2),0)),Dictionary!$AD$3:$AE$3,0)),"")</f>
        <v>S</v>
      </c>
      <c r="DZ50" s="61" t="str">
        <f ca="1">IFERROR(INDEX(OFFSET(Dictionary!$AC$3,MATCH(COLUMNS($AS$2:DZ49),Dictionary!$AC$4:$AC$93,0),1,1,2),1,MATCH(INDEX(Dictionary!$B$3:$C$3,1,MATCH(Form_Responses[[#This Row],[86]],OFFSET(Dictionary!$A$3,MATCH(COLUMNS($AS$2:DZ49),Dictionary!$A$4:$A$93,0),1,1,2),0)),Dictionary!$AD$3:$AE$3,0)),"")</f>
        <v>S</v>
      </c>
      <c r="EA50" s="61" t="str">
        <f ca="1">IFERROR(INDEX(OFFSET(Dictionary!$AC$3,MATCH(COLUMNS($AS$2:EA49),Dictionary!$AC$4:$AC$93,0),1,1,2),1,MATCH(INDEX(Dictionary!$B$3:$C$3,1,MATCH(Form_Responses[[#This Row],[87]],OFFSET(Dictionary!$A$3,MATCH(COLUMNS($AS$2:EA49),Dictionary!$A$4:$A$93,0),1,1,2),0)),Dictionary!$AD$3:$AE$3,0)),"")</f>
        <v>D</v>
      </c>
      <c r="EB50" s="61" t="str">
        <f ca="1">IFERROR(INDEX(OFFSET(Dictionary!$AC$3,MATCH(COLUMNS($AS$2:EB49),Dictionary!$AC$4:$AC$93,0),1,1,2),1,MATCH(INDEX(Dictionary!$B$3:$C$3,1,MATCH(Form_Responses[[#This Row],[88]],OFFSET(Dictionary!$A$3,MATCH(COLUMNS($AS$2:EB49),Dictionary!$A$4:$A$93,0),1,1,2),0)),Dictionary!$AD$3:$AE$3,0)),"")</f>
        <v>C</v>
      </c>
      <c r="EC50" s="61" t="str">
        <f ca="1">IFERROR(INDEX(OFFSET(Dictionary!$AC$3,MATCH(COLUMNS($AS$2:EC49),Dictionary!$AC$4:$AC$93,0),1,1,2),1,MATCH(INDEX(Dictionary!$B$3:$C$3,1,MATCH(Form_Responses[[#This Row],[89]],OFFSET(Dictionary!$A$3,MATCH(COLUMNS($AS$2:EC49),Dictionary!$A$4:$A$93,0),1,1,2),0)),Dictionary!$AD$3:$AE$3,0)),"")</f>
        <v>E</v>
      </c>
      <c r="ED50" s="61" t="str">
        <f ca="1">IFERROR(INDEX(OFFSET(Dictionary!$AC$3,MATCH(COLUMNS($AS$2:ED49),Dictionary!$AC$4:$AC$93,0),1,1,2),1,MATCH(INDEX(Dictionary!$B$3:$C$3,1,MATCH(Form_Responses[[#This Row],[90]],OFFSET(Dictionary!$A$3,MATCH(COLUMNS($AS$2:ED49),Dictionary!$A$4:$A$93,0),1,1,2),0)),Dictionary!$AD$3:$AE$3,0)),"")</f>
        <v>W</v>
      </c>
    </row>
    <row r="51" spans="1:134" ht="240" x14ac:dyDescent="0.25">
      <c r="A51" s="164">
        <v>49</v>
      </c>
      <c r="B51" s="61" t="s">
        <v>983</v>
      </c>
      <c r="C51" s="61" t="s">
        <v>918</v>
      </c>
      <c r="D51" s="59" t="s">
        <v>796</v>
      </c>
      <c r="E51" s="59" cm="1">
        <f t="array" aca="1" ref="E51" ca="1">COUNTIF(OFFSET($AS$2,MATCH(Data_Base_Response[[#This Row],[Nama]:[Nama]],Data_Base_Response[[Nama]:[Nama]],0),0,1,90),Data_Base_Response[[#Headers],[A]])</f>
        <v>2</v>
      </c>
      <c r="F51" s="59" cm="1">
        <f t="array" aca="1" ref="F51" ca="1">COUNTIF(OFFSET($AS$2,MATCH(Data_Base_Response[[#This Row],[Nama]:[Nama]],Data_Base_Response[[Nama]:[Nama]],0),0,1,90),Data_Base_Response[[#Headers],[N]])</f>
        <v>6</v>
      </c>
      <c r="G51" s="59" cm="1">
        <f t="array" aca="1" ref="G51" ca="1">COUNTIF(OFFSET($AS$2,MATCH(Data_Base_Response[[#This Row],[Nama]:[Nama]],Data_Base_Response[[Nama]:[Nama]],0),0,1,90),Data_Base_Response[[#Headers],[G]])</f>
        <v>4</v>
      </c>
      <c r="H51" s="59" cm="1">
        <f t="array" aca="1" ref="H51" ca="1">COUNTIF(OFFSET($AS$2,MATCH(Data_Base_Response[[#This Row],[Nama]:[Nama]],Data_Base_Response[[Nama]:[Nama]],0),0,1,90),Data_Base_Response[[#Headers],[C]])</f>
        <v>6</v>
      </c>
      <c r="I51" s="59" cm="1">
        <f t="array" aca="1" ref="I51" ca="1">COUNTIF(OFFSET($AS$2,MATCH(Data_Base_Response[[#This Row],[Nama]:[Nama]],Data_Base_Response[[Nama]:[Nama]],0),0,1,90),Data_Base_Response[[#Headers],[D]])</f>
        <v>6</v>
      </c>
      <c r="J51" s="59" cm="1">
        <f t="array" aca="1" ref="J51" ca="1">COUNTIF(OFFSET($AS$2,MATCH(Data_Base_Response[[#This Row],[Nama]:[Nama]],Data_Base_Response[[Nama]:[Nama]],0),0,1,90),Data_Base_Response[[#Headers],[R]])</f>
        <v>3</v>
      </c>
      <c r="K51" s="59" cm="1">
        <f t="array" aca="1" ref="K51" ca="1">COUNTIF(OFFSET($AS$2,MATCH(Data_Base_Response[[#This Row],[Nama]:[Nama]],Data_Base_Response[[Nama]:[Nama]],0),0,1,90),Data_Base_Response[[#Headers],[T]])</f>
        <v>4</v>
      </c>
      <c r="L51" s="59" cm="1">
        <f t="array" aca="1" ref="L51" ca="1">COUNTIF(OFFSET($AS$2,MATCH(Data_Base_Response[[#This Row],[Nama]:[Nama]],Data_Base_Response[[Nama]:[Nama]],0),0,1,90),Data_Base_Response[[#Headers],[V]])</f>
        <v>5</v>
      </c>
      <c r="M51" s="59" cm="1">
        <f t="array" aca="1" ref="M51" ca="1">COUNTIF(OFFSET($AS$2,MATCH(Data_Base_Response[[#This Row],[Nama]:[Nama]],Data_Base_Response[[Nama]:[Nama]],0),0,1,90),Data_Base_Response[[#Headers],[W]])</f>
        <v>7</v>
      </c>
      <c r="N51" s="59" cm="1">
        <f t="array" aca="1" ref="N51" ca="1">COUNTIF(OFFSET($AS$2,MATCH(Data_Base_Response[[#This Row],[Nama]:[Nama]],Data_Base_Response[[Nama]:[Nama]],0),0,1,90),Data_Base_Response[[#Headers],[F]])</f>
        <v>7</v>
      </c>
      <c r="O51" s="59" cm="1">
        <f t="array" aca="1" ref="O51" ca="1">COUNTIF(OFFSET($AS$2,MATCH(Data_Base_Response[[#This Row],[Nama]:[Nama]],Data_Base_Response[[Nama]:[Nama]],0),0,1,90),Data_Base_Response[[#Headers],[L]])</f>
        <v>2</v>
      </c>
      <c r="P51" s="59" cm="1">
        <f t="array" aca="1" ref="P51" ca="1">COUNTIF(OFFSET($AS$2,MATCH(Data_Base_Response[[#This Row],[Nama]:[Nama]],Data_Base_Response[[Nama]:[Nama]],0),0,1,90),Data_Base_Response[[#Headers],[P]])</f>
        <v>1</v>
      </c>
      <c r="Q51" s="59" cm="1">
        <f t="array" aca="1" ref="Q51" ca="1">COUNTIF(OFFSET($AS$2,MATCH(Data_Base_Response[[#This Row],[Nama]:[Nama]],Data_Base_Response[[Nama]:[Nama]],0),0,1,90),Data_Base_Response[[#Headers],[I]])</f>
        <v>4</v>
      </c>
      <c r="R51" s="59" cm="1">
        <f t="array" aca="1" ref="R51" ca="1">COUNTIF(OFFSET($AS$2,MATCH(Data_Base_Response[[#This Row],[Nama]:[Nama]],Data_Base_Response[[Nama]:[Nama]],0),0,1,90),Data_Base_Response[[#Headers],[S]])</f>
        <v>8</v>
      </c>
      <c r="S51" s="59" cm="1">
        <f t="array" aca="1" ref="S51" ca="1">COUNTIF(OFFSET($AS$2,MATCH(Data_Base_Response[[#This Row],[Nama]:[Nama]],Data_Base_Response[[Nama]:[Nama]],0),0,1,90),Data_Base_Response[[#Headers],[B]])</f>
        <v>6</v>
      </c>
      <c r="T51" s="59" cm="1">
        <f t="array" aca="1" ref="T51" ca="1">COUNTIF(OFFSET($AS$2,MATCH(Data_Base_Response[[#This Row],[Nama]:[Nama]],Data_Base_Response[[Nama]:[Nama]],0),0,1,90),Data_Base_Response[[#Headers],[O]])</f>
        <v>8</v>
      </c>
      <c r="U51" s="59" cm="1">
        <f t="array" aca="1" ref="U51" ca="1">COUNTIF(OFFSET($AS$2,MATCH(Data_Base_Response[[#This Row],[Nama]:[Nama]],Data_Base_Response[[Nama]:[Nama]],0),0,1,90),Data_Base_Response[[#Headers],[X]])</f>
        <v>4</v>
      </c>
      <c r="V51" s="59" cm="1">
        <f t="array" aca="1" ref="V51" ca="1">COUNTIF(OFFSET($AS$2,MATCH(Data_Base_Response[[#This Row],[Nama]:[Nama]],Data_Base_Response[[Nama]:[Nama]],0),0,1,90),Data_Base_Response[[#Headers],[E]])</f>
        <v>3</v>
      </c>
      <c r="W51" s="59" cm="1">
        <f t="array" aca="1" ref="W51" ca="1">COUNTIF(OFFSET($AS$2,MATCH(Data_Base_Response[[#This Row],[Nama]:[Nama]],Data_Base_Response[[Nama]:[Nama]],0),0,1,90),Data_Base_Response[[#Headers],[K]])</f>
        <v>2</v>
      </c>
      <c r="X51" s="59" cm="1">
        <f t="array" aca="1" ref="X51" ca="1">COUNTIF(OFFSET($AS$2,MATCH(Data_Base_Response[[#This Row],[Nama]:[Nama]],Data_Base_Response[[Nama]:[Nama]],0),0,1,90),Data_Base_Response[[#Headers],[Z]])</f>
        <v>2</v>
      </c>
      <c r="Y51"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1"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5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51"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51" s="60" t="str">
        <f ca="1">INDEX(OFFSET(Dictionary!$AJ$3,MATCH(I$2,Dictionary!$AG$4:$AG$84,0),0,COUNTIF(Dictionary!$AG$4:$AG$84,I$2),1),MATCH(Data_Base_Response[[#This Row],[D]],OFFSET(Dictionary!$AH$3,MATCH(I$2,Dictionary!$AG$4:$AG$84,0),0,COUNTIF(Dictionary!$AG$4:$AG$84,I$2),1),1))</f>
        <v xml:space="preserve">Tertarik untuk menangani sendiri detail   </v>
      </c>
      <c r="AD51"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5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5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51" s="60" t="str">
        <f ca="1">INDEX(OFFSET(Dictionary!$AJ$3,MATCH(N$2,Dictionary!$AG$4:$AG$84,0),0,COUNTIF(Dictionary!$AG$4:$AG$84,N$2),1),MATCH(Data_Base_Response[[#This Row],[F]],OFFSET(Dictionary!$AH$3,MATCH(N$2,Dictionary!$AG$4:$AG$84,0),0,COUNTIF(Dictionary!$AG$4:$AG$84,N$2),1),1))</f>
        <v xml:space="preserve">Loyal pada pribadi atasan     </v>
      </c>
      <c r="AI51"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51"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51" s="60" t="str">
        <f ca="1">INDEX(OFFSET(Dictionary!$AJ$3,MATCH(Q$2,Dictionary!$AG$4:$AG$84,0),0,COUNTIF(Dictionary!$AG$4:$AG$84,Q$2),1),MATCH(Data_Base_Response[[#This Row],[I]],OFFSET(Dictionary!$AH$3,MATCH(Q$2,Dictionary!$AG$4:$AG$84,0),0,COUNTIF(Dictionary!$AG$4:$AG$84,Q$2),1),1))</f>
        <v xml:space="preserve">Berhati - hati dlm pengambilan keputusan   </v>
      </c>
      <c r="AL5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1"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51"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5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51"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51"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51" s="61" t="str">
        <f ca="1">IFERROR(INDEX(OFFSET(Dictionary!$AC$3,MATCH(COLUMNS($AS$2:AS50),Dictionary!$AC$4:$AC$93,0),1,1,2),1,MATCH(INDEX(Dictionary!$B$3:$C$3,1,MATCH(Form_Responses[[#This Row],[1]],OFFSET(Dictionary!$A$3,MATCH(COLUMNS($AS$2:AS50),Dictionary!$A$4:$A$93,0),1,1,2),0)),Dictionary!$AD$3:$AE$3,0)),"")</f>
        <v>G</v>
      </c>
      <c r="AT51" s="61" t="str">
        <f ca="1">IFERROR(INDEX(OFFSET(Dictionary!$AC$3,MATCH(COLUMNS($AS$2:AT$2),Dictionary!$AC$4:$AC$93,0),1,1,2),1,MATCH(INDEX(Dictionary!$B$3:$C$3,1,MATCH(Form_Responses[[#This Row],[2]],OFFSET(Dictionary!$A$3,MATCH(COLUMNS($AS$2:AT50),Dictionary!$A$4:$A$93,0),1,1,2),0)),Dictionary!$AD$3:$AE$3,0)),"")</f>
        <v>N</v>
      </c>
      <c r="AU51" s="61" t="str">
        <f ca="1">IFERROR(INDEX(OFFSET(Dictionary!$AC$3,MATCH(COLUMNS($AS$2:AU50),Dictionary!$AC$4:$AC$93,0),1,1,2),1,MATCH(INDEX(Dictionary!$B$3:$C$3,1,MATCH(Form_Responses[[#This Row],[3]],OFFSET(Dictionary!$A$3,MATCH(COLUMNS($AS$2:AU50),Dictionary!$A$4:$A$93,0),1,1,2),0)),Dictionary!$AD$3:$AE$3,0)),"")</f>
        <v>A</v>
      </c>
      <c r="AV51" s="61" t="str">
        <f ca="1">IFERROR(INDEX(OFFSET(Dictionary!$AC$3,MATCH(COLUMNS($AS$2:AV50),Dictionary!$AC$4:$AC$93,0),1,1,2),1,MATCH(INDEX(Dictionary!$B$3:$C$3,1,MATCH(Form_Responses[[#This Row],[4]],OFFSET(Dictionary!$A$3,MATCH(COLUMNS($AS$2:AV50),Dictionary!$A$4:$A$93,0),1,1,2),0)),Dictionary!$AD$3:$AE$3,0)),"")</f>
        <v>X</v>
      </c>
      <c r="AW51" s="61" t="str">
        <f ca="1">IFERROR(INDEX(OFFSET(Dictionary!$AC$3,MATCH(COLUMNS($AS$2:AW50),Dictionary!$AC$4:$AC$93,0),1,1,2),1,MATCH(INDEX(Dictionary!$B$3:$C$3,1,MATCH(Form_Responses[[#This Row],[5]],OFFSET(Dictionary!$A$3,MATCH(COLUMNS($AS$2:AW50),Dictionary!$A$4:$A$93,0),1,1,2),0)),Dictionary!$AD$3:$AE$3,0)),"")</f>
        <v>B</v>
      </c>
      <c r="AX51" s="61" t="str">
        <f ca="1">IFERROR(INDEX(OFFSET(Dictionary!$AC$3,MATCH(COLUMNS($AS$2:AX50),Dictionary!$AC$4:$AC$93,0),1,1,2),1,MATCH(INDEX(Dictionary!$B$3:$C$3,1,MATCH(Form_Responses[[#This Row],[6]],OFFSET(Dictionary!$A$3,MATCH(COLUMNS($AS$2:AX50),Dictionary!$A$4:$A$93,0),1,1,2),0)),Dictionary!$AD$3:$AE$3,0)),"")</f>
        <v>B</v>
      </c>
      <c r="AY51" s="61" t="str">
        <f ca="1">IFERROR(INDEX(OFFSET(Dictionary!$AC$3,MATCH(COLUMNS($AS$2:AY50),Dictionary!$AC$4:$AC$93,0),1,1,2),1,MATCH(INDEX(Dictionary!$B$3:$C$3,1,MATCH(Form_Responses[[#This Row],[7]],OFFSET(Dictionary!$A$3,MATCH(COLUMNS($AS$2:AY50),Dictionary!$A$4:$A$93,0),1,1,2),0)),Dictionary!$AD$3:$AE$3,0)),"")</f>
        <v>O</v>
      </c>
      <c r="AZ51" s="61" t="str">
        <f ca="1">IFERROR(INDEX(OFFSET(Dictionary!$AC$3,MATCH(COLUMNS($AS$2:AZ$2),Dictionary!$AC$4:$AC$93,0),1,1,2),1,MATCH(INDEX(Dictionary!$B$3:$C$3,1,MATCH(Form_Responses[[#This Row],[8]],OFFSET(Dictionary!$A$3,MATCH(COLUMNS($AS$2:AZ50),Dictionary!$A$4:$A$93,0),1,1,2),0)),Dictionary!$AD$3:$AE$3,0)),"")</f>
        <v>Z</v>
      </c>
      <c r="BA51" s="61" t="str">
        <f ca="1">IFERROR(INDEX(OFFSET(Dictionary!$AC$3,MATCH(COLUMNS($AS$2:BA50),Dictionary!$AC$4:$AC$93,0),1,1,2),1,MATCH(INDEX(Dictionary!$B$3:$C$3,1,MATCH(Form_Responses[[#This Row],[9]],OFFSET(Dictionary!$A$3,MATCH(COLUMNS($AS$2:BA50),Dictionary!$A$4:$A$93,0),1,1,2),0)),Dictionary!$AD$3:$AE$3,0)),"")</f>
        <v>F</v>
      </c>
      <c r="BB51" s="61" t="str">
        <f ca="1">IFERROR(INDEX(OFFSET(Dictionary!$AC$3,MATCH(COLUMNS($AS$2:BB50),Dictionary!$AC$4:$AC$93,0),1,1,2),1,MATCH(INDEX(Dictionary!$B$3:$C$3,1,MATCH(Form_Responses[[#This Row],[10]],OFFSET(Dictionary!$A$3,MATCH(COLUMNS($AS$2:BB50),Dictionary!$A$4:$A$93,0),1,1,2),0)),Dictionary!$AD$3:$AE$3,0)),"")</f>
        <v>F</v>
      </c>
      <c r="BC51" s="61" t="str">
        <f ca="1">IFERROR(INDEX(OFFSET(Dictionary!$AC$3,MATCH(COLUMNS($AS$2:BC50),Dictionary!$AC$4:$AC$93,0),1,1,2),1,MATCH(INDEX(Dictionary!$B$3:$C$3,1,MATCH(Form_Responses[[#This Row],[11]],OFFSET(Dictionary!$A$3,MATCH(COLUMNS($AS$2:BC50),Dictionary!$A$4:$A$93,0),1,1,2),0)),Dictionary!$AD$3:$AE$3,0)),"")</f>
        <v>C</v>
      </c>
      <c r="BD51" s="61" t="str">
        <f ca="1">IFERROR(INDEX(OFFSET(Dictionary!$AC$3,MATCH(COLUMNS($AS$2:BD50),Dictionary!$AC$4:$AC$93,0),1,1,2),1,MATCH(INDEX(Dictionary!$B$3:$C$3,1,MATCH(Form_Responses[[#This Row],[12]],OFFSET(Dictionary!$A$3,MATCH(COLUMNS($AS$2:BD50),Dictionary!$A$4:$A$93,0),1,1,2),0)),Dictionary!$AD$3:$AE$3,0)),"")</f>
        <v>E</v>
      </c>
      <c r="BE51" s="61" t="str">
        <f ca="1">IFERROR(INDEX(OFFSET(Dictionary!$AC$3,MATCH(COLUMNS($AS$2:BE50),Dictionary!$AC$4:$AC$93,0),1,1,2),1,MATCH(INDEX(Dictionary!$B$3:$C$3,1,MATCH(Form_Responses[[#This Row],[13]],OFFSET(Dictionary!$A$3,MATCH(COLUMNS($AS$2:BE50),Dictionary!$A$4:$A$93,0),1,1,2),0)),Dictionary!$AD$3:$AE$3,0)),"")</f>
        <v>N</v>
      </c>
      <c r="BF51" s="61" t="str">
        <f ca="1">IFERROR(INDEX(OFFSET(Dictionary!$AC$3,MATCH(COLUMNS($AS$2:BF50),Dictionary!$AC$4:$AC$93,0),1,1,2),1,MATCH(INDEX(Dictionary!$B$3:$C$3,1,MATCH(Form_Responses[[#This Row],[14]],OFFSET(Dictionary!$A$3,MATCH(COLUMNS($AS$2:BF50),Dictionary!$A$4:$A$93,0),1,1,2),0)),Dictionary!$AD$3:$AE$3,0)),"")</f>
        <v>X</v>
      </c>
      <c r="BG51" s="61" t="str">
        <f ca="1">IFERROR(INDEX(OFFSET(Dictionary!$AC$3,MATCH(COLUMNS($AS$2:BG50),Dictionary!$AC$4:$AC$93,0),1,1,2),1,MATCH(INDEX(Dictionary!$B$3:$C$3,1,MATCH(Form_Responses[[#This Row],[15]],OFFSET(Dictionary!$A$3,MATCH(COLUMNS($AS$2:BG50),Dictionary!$A$4:$A$93,0),1,1,2),0)),Dictionary!$AD$3:$AE$3,0)),"")</f>
        <v>B</v>
      </c>
      <c r="BH51" s="61" t="str">
        <f ca="1">IFERROR(INDEX(OFFSET(Dictionary!$AC$3,MATCH(COLUMNS($AS$2:BH50),Dictionary!$AC$4:$AC$93,0),1,1,2),1,MATCH(INDEX(Dictionary!$B$3:$C$3,1,MATCH(Form_Responses[[#This Row],[16]],OFFSET(Dictionary!$A$3,MATCH(COLUMNS($AS$2:BH50),Dictionary!$A$4:$A$93,0),1,1,2),0)),Dictionary!$AD$3:$AE$3,0)),"")</f>
        <v>O</v>
      </c>
      <c r="BI51" s="61" t="str">
        <f ca="1">IFERROR(INDEX(OFFSET(Dictionary!$AC$3,MATCH(COLUMNS($AS$2:BI50),Dictionary!$AC$4:$AC$93,0),1,1,2),1,MATCH(INDEX(Dictionary!$B$3:$C$3,1,MATCH(Form_Responses[[#This Row],[17]],OFFSET(Dictionary!$A$3,MATCH(COLUMNS($AS$2:BI50),Dictionary!$A$4:$A$93,0),1,1,2),0)),Dictionary!$AD$3:$AE$3,0)),"")</f>
        <v>B</v>
      </c>
      <c r="BJ51" s="61" t="str">
        <f ca="1">IFERROR(INDEX(OFFSET(Dictionary!$AC$3,MATCH(COLUMNS($AS$2:BJ50),Dictionary!$AC$4:$AC$93,0),1,1,2),1,MATCH(INDEX(Dictionary!$B$3:$C$3,1,MATCH(Form_Responses[[#This Row],[18]],OFFSET(Dictionary!$A$3,MATCH(COLUMNS($AS$2:BJ50),Dictionary!$A$4:$A$93,0),1,1,2),0)),Dictionary!$AD$3:$AE$3,0)),"")</f>
        <v>O</v>
      </c>
      <c r="BK51" s="61" t="str">
        <f ca="1">IFERROR(INDEX(OFFSET(Dictionary!$AC$3,MATCH(COLUMNS($AS$2:BK50),Dictionary!$AC$4:$AC$93,0),1,1,2),1,MATCH(INDEX(Dictionary!$B$3:$C$3,1,MATCH(Form_Responses[[#This Row],[19]],OFFSET(Dictionary!$A$3,MATCH(COLUMNS($AS$2:BK50),Dictionary!$A$4:$A$93,0),1,1,2),0)),Dictionary!$AD$3:$AE$3,0)),"")</f>
        <v>F</v>
      </c>
      <c r="BL51" s="61" t="str">
        <f ca="1">IFERROR(INDEX(OFFSET(Dictionary!$AC$3,MATCH(COLUMNS($AS$2:BL50),Dictionary!$AC$4:$AC$93,0),1,1,2),1,MATCH(INDEX(Dictionary!$B$3:$C$3,1,MATCH(Form_Responses[[#This Row],[20]],OFFSET(Dictionary!$A$3,MATCH(COLUMNS($AS$2:BL50),Dictionary!$A$4:$A$93,0),1,1,2),0)),Dictionary!$AD$3:$AE$3,0)),"")</f>
        <v>W</v>
      </c>
      <c r="BM51" s="61" t="str">
        <f ca="1">IFERROR(INDEX(OFFSET(Dictionary!$AC$3,MATCH(COLUMNS($AS$2:BM50),Dictionary!$AC$4:$AC$93,0),1,1,2),1,MATCH(INDEX(Dictionary!$B$3:$C$3,1,MATCH(Form_Responses[[#This Row],[21]],OFFSET(Dictionary!$A$3,MATCH(COLUMNS($AS$2:BM50),Dictionary!$A$4:$A$93,0),1,1,2),0)),Dictionary!$AD$3:$AE$3,0)),"")</f>
        <v>D</v>
      </c>
      <c r="BN51" s="61" t="str">
        <f ca="1">IFERROR(INDEX(OFFSET(Dictionary!$AC$3,MATCH(COLUMNS($AS$2:BN50),Dictionary!$AC$4:$AC$93,0),1,1,2),1,MATCH(INDEX(Dictionary!$B$3:$C$3,1,MATCH(Form_Responses[[#This Row],[22]],OFFSET(Dictionary!$A$3,MATCH(COLUMNS($AS$2:BN50),Dictionary!$A$4:$A$93,0),1,1,2),0)),Dictionary!$AD$3:$AE$3,0)),"")</f>
        <v>C</v>
      </c>
      <c r="BO51" s="61" t="str">
        <f ca="1">IFERROR(INDEX(OFFSET(Dictionary!$AC$3,MATCH(COLUMNS($AS$2:BO50),Dictionary!$AC$4:$AC$93,0),1,1,2),1,MATCH(INDEX(Dictionary!$B$3:$C$3,1,MATCH(Form_Responses[[#This Row],[23]],OFFSET(Dictionary!$A$3,MATCH(COLUMNS($AS$2:BO50),Dictionary!$A$4:$A$93,0),1,1,2),0)),Dictionary!$AD$3:$AE$3,0)),"")</f>
        <v>E</v>
      </c>
      <c r="BP51" s="61" t="str">
        <f ca="1">IFERROR(INDEX(OFFSET(Dictionary!$AC$3,MATCH(COLUMNS($AS$2:BP50),Dictionary!$AC$4:$AC$93,0),1,1,2),1,MATCH(INDEX(Dictionary!$B$3:$C$3,1,MATCH(Form_Responses[[#This Row],[24]],OFFSET(Dictionary!$A$3,MATCH(COLUMNS($AS$2:BP50),Dictionary!$A$4:$A$93,0),1,1,2),0)),Dictionary!$AD$3:$AE$3,0)),"")</f>
        <v>X</v>
      </c>
      <c r="BQ51" s="61" t="str">
        <f ca="1">IFERROR(INDEX(OFFSET(Dictionary!$AC$3,MATCH(COLUMNS($AS$2:BQ50),Dictionary!$AC$4:$AC$93,0),1,1,2),1,MATCH(INDEX(Dictionary!$B$3:$C$3,1,MATCH(Form_Responses[[#This Row],[25]],OFFSET(Dictionary!$A$3,MATCH(COLUMNS($AS$2:BQ50),Dictionary!$A$4:$A$93,0),1,1,2),0)),Dictionary!$AD$3:$AE$3,0)),"")</f>
        <v>B</v>
      </c>
      <c r="BR51" s="61" t="str">
        <f ca="1">IFERROR(INDEX(OFFSET(Dictionary!$AC$3,MATCH(COLUMNS($AS$2:BR50),Dictionary!$AC$4:$AC$93,0),1,1,2),1,MATCH(INDEX(Dictionary!$B$3:$C$3,1,MATCH(Form_Responses[[#This Row],[26]],OFFSET(Dictionary!$A$3,MATCH(COLUMNS($AS$2:BR50),Dictionary!$A$4:$A$93,0),1,1,2),0)),Dictionary!$AD$3:$AE$3,0)),"")</f>
        <v>O</v>
      </c>
      <c r="BS51" s="61" t="str">
        <f ca="1">IFERROR(INDEX(OFFSET(Dictionary!$AC$3,MATCH(COLUMNS($AS$2:BS50),Dictionary!$AC$4:$AC$93,0),1,1,2),1,MATCH(INDEX(Dictionary!$B$3:$C$3,1,MATCH(Form_Responses[[#This Row],[27]],OFFSET(Dictionary!$A$3,MATCH(COLUMNS($AS$2:BS50),Dictionary!$A$4:$A$93,0),1,1,2),0)),Dictionary!$AD$3:$AE$3,0)),"")</f>
        <v>X</v>
      </c>
      <c r="BT51" s="61" t="str">
        <f ca="1">IFERROR(INDEX(OFFSET(Dictionary!$AC$3,MATCH(COLUMNS($AS$2:BT50),Dictionary!$AC$4:$AC$93,0),1,1,2),1,MATCH(INDEX(Dictionary!$B$3:$C$3,1,MATCH(Form_Responses[[#This Row],[28]],OFFSET(Dictionary!$A$3,MATCH(COLUMNS($AS$2:BT50),Dictionary!$A$4:$A$93,0),1,1,2),0)),Dictionary!$AD$3:$AE$3,0)),"")</f>
        <v>B</v>
      </c>
      <c r="BU51" s="61" t="str">
        <f ca="1">IFERROR(INDEX(OFFSET(Dictionary!$AC$3,MATCH(COLUMNS($AS$2:BU50),Dictionary!$AC$4:$AC$93,0),1,1,2),1,MATCH(INDEX(Dictionary!$B$3:$C$3,1,MATCH(Form_Responses[[#This Row],[29]],OFFSET(Dictionary!$A$3,MATCH(COLUMNS($AS$2:BU50),Dictionary!$A$4:$A$93,0),1,1,2),0)),Dictionary!$AD$3:$AE$3,0)),"")</f>
        <v>O</v>
      </c>
      <c r="BV51" s="61" t="str">
        <f ca="1">IFERROR(INDEX(OFFSET(Dictionary!$AC$3,MATCH(COLUMNS($AS$2:BV50),Dictionary!$AC$4:$AC$93,0),1,1,2),1,MATCH(INDEX(Dictionary!$B$3:$C$3,1,MATCH(Form_Responses[[#This Row],[30]],OFFSET(Dictionary!$A$3,MATCH(COLUMNS($AS$2:BV50),Dictionary!$A$4:$A$93,0),1,1,2),0)),Dictionary!$AD$3:$AE$3,0)),"")</f>
        <v>W</v>
      </c>
      <c r="BW51" s="61" t="str">
        <f ca="1">IFERROR(INDEX(OFFSET(Dictionary!$AC$3,MATCH(COLUMNS($AS$2:BW50),Dictionary!$AC$4:$AC$93,0),1,1,2),1,MATCH(INDEX(Dictionary!$B$3:$C$3,1,MATCH(Form_Responses[[#This Row],[31]],OFFSET(Dictionary!$A$3,MATCH(COLUMNS($AS$2:BW50),Dictionary!$A$4:$A$93,0),1,1,2),0)),Dictionary!$AD$3:$AE$3,0)),"")</f>
        <v>R</v>
      </c>
      <c r="BX51" s="61" t="str">
        <f ca="1">IFERROR(INDEX(OFFSET(Dictionary!$AC$3,MATCH(COLUMNS($AS$2:BX50),Dictionary!$AC$4:$AC$93,0),1,1,2),1,MATCH(INDEX(Dictionary!$B$3:$C$3,1,MATCH(Form_Responses[[#This Row],[32]],OFFSET(Dictionary!$A$3,MATCH(COLUMNS($AS$2:BX50),Dictionary!$A$4:$A$93,0),1,1,2),0)),Dictionary!$AD$3:$AE$3,0)),"")</f>
        <v>D</v>
      </c>
      <c r="BY51" s="61" t="str">
        <f ca="1">IFERROR(INDEX(OFFSET(Dictionary!$AC$3,MATCH(COLUMNS($AS$2:BY50),Dictionary!$AC$4:$AC$93,0),1,1,2),1,MATCH(INDEX(Dictionary!$B$3:$C$3,1,MATCH(Form_Responses[[#This Row],[33]],OFFSET(Dictionary!$A$3,MATCH(COLUMNS($AS$2:BY50),Dictionary!$A$4:$A$93,0),1,1,2),0)),Dictionary!$AD$3:$AE$3,0)),"")</f>
        <v>C</v>
      </c>
      <c r="BZ51" s="61" t="str">
        <f ca="1">IFERROR(INDEX(OFFSET(Dictionary!$AC$3,MATCH(COLUMNS($AS$2:BZ50),Dictionary!$AC$4:$AC$93,0),1,1,2),1,MATCH(INDEX(Dictionary!$B$3:$C$3,1,MATCH(Form_Responses[[#This Row],[34]],OFFSET(Dictionary!$A$3,MATCH(COLUMNS($AS$2:BZ50),Dictionary!$A$4:$A$93,0),1,1,2),0)),Dictionary!$AD$3:$AE$3,0)),"")</f>
        <v>T</v>
      </c>
      <c r="CA51" s="61" t="str">
        <f ca="1">IFERROR(INDEX(OFFSET(Dictionary!$AC$3,MATCH(COLUMNS($AS$2:CA50),Dictionary!$AC$4:$AC$93,0),1,1,2),1,MATCH(INDEX(Dictionary!$B$3:$C$3,1,MATCH(Form_Responses[[#This Row],[35]],OFFSET(Dictionary!$A$3,MATCH(COLUMNS($AS$2:CA50),Dictionary!$A$4:$A$93,0),1,1,2),0)),Dictionary!$AD$3:$AE$3,0)),"")</f>
        <v>N</v>
      </c>
      <c r="CB51" s="61" t="str">
        <f ca="1">IFERROR(INDEX(OFFSET(Dictionary!$AC$3,MATCH(COLUMNS($AS$2:CB50),Dictionary!$AC$4:$AC$93,0),1,1,2),1,MATCH(INDEX(Dictionary!$B$3:$C$3,1,MATCH(Form_Responses[[#This Row],[36]],OFFSET(Dictionary!$A$3,MATCH(COLUMNS($AS$2:CB50),Dictionary!$A$4:$A$93,0),1,1,2),0)),Dictionary!$AD$3:$AE$3,0)),"")</f>
        <v>O</v>
      </c>
      <c r="CC51" s="61" t="str">
        <f ca="1">IFERROR(INDEX(OFFSET(Dictionary!$AC$3,MATCH(COLUMNS($AS$2:CC50),Dictionary!$AC$4:$AC$93,0),1,1,2),1,MATCH(INDEX(Dictionary!$B$3:$C$3,1,MATCH(Form_Responses[[#This Row],[37]],OFFSET(Dictionary!$A$3,MATCH(COLUMNS($AS$2:CC50),Dictionary!$A$4:$A$93,0),1,1,2),0)),Dictionary!$AD$3:$AE$3,0)),"")</f>
        <v>Z</v>
      </c>
      <c r="CD51" s="61" t="str">
        <f ca="1">IFERROR(INDEX(OFFSET(Dictionary!$AC$3,MATCH(COLUMNS($AS$2:CD50),Dictionary!$AC$4:$AC$93,0),1,1,2),1,MATCH(INDEX(Dictionary!$B$3:$C$3,1,MATCH(Form_Responses[[#This Row],[38]],OFFSET(Dictionary!$A$3,MATCH(COLUMNS($AS$2:CD50),Dictionary!$A$4:$A$93,0),1,1,2),0)),Dictionary!$AD$3:$AE$3,0)),"")</f>
        <v>K</v>
      </c>
      <c r="CE51" s="61" t="str">
        <f ca="1">IFERROR(INDEX(OFFSET(Dictionary!$AC$3,MATCH(COLUMNS($AS$2:CE50),Dictionary!$AC$4:$AC$93,0),1,1,2),1,MATCH(INDEX(Dictionary!$B$3:$C$3,1,MATCH(Form_Responses[[#This Row],[39]],OFFSET(Dictionary!$A$3,MATCH(COLUMNS($AS$2:CE50),Dictionary!$A$4:$A$93,0),1,1,2),0)),Dictionary!$AD$3:$AE$3,0)),"")</f>
        <v>F</v>
      </c>
      <c r="CF51" s="61" t="str">
        <f ca="1">IFERROR(INDEX(OFFSET(Dictionary!$AC$3,MATCH(COLUMNS($AS$2:CF50),Dictionary!$AC$4:$AC$93,0),1,1,2),1,MATCH(INDEX(Dictionary!$B$3:$C$3,1,MATCH(Form_Responses[[#This Row],[40]],OFFSET(Dictionary!$A$3,MATCH(COLUMNS($AS$2:CF50),Dictionary!$A$4:$A$93,0),1,1,2),0)),Dictionary!$AD$3:$AE$3,0)),"")</f>
        <v>O</v>
      </c>
      <c r="CG51" s="61" t="str">
        <f ca="1">IFERROR(INDEX(OFFSET(Dictionary!$AC$3,MATCH(COLUMNS($AS$2:CG50),Dictionary!$AC$4:$AC$93,0),1,1,2),1,MATCH(INDEX(Dictionary!$B$3:$C$3,1,MATCH(Form_Responses[[#This Row],[41]],OFFSET(Dictionary!$A$3,MATCH(COLUMNS($AS$2:CG50),Dictionary!$A$4:$A$93,0),1,1,2),0)),Dictionary!$AD$3:$AE$3,0)),"")</f>
        <v>G</v>
      </c>
      <c r="CH51" s="61" t="str">
        <f ca="1">IFERROR(INDEX(OFFSET(Dictionary!$AC$3,MATCH(COLUMNS($AS$2:CH50),Dictionary!$AC$4:$AC$93,0),1,1,2),1,MATCH(INDEX(Dictionary!$B$3:$C$3,1,MATCH(Form_Responses[[#This Row],[42]],OFFSET(Dictionary!$A$3,MATCH(COLUMNS($AS$2:CH50),Dictionary!$A$4:$A$93,0),1,1,2),0)),Dictionary!$AD$3:$AE$3,0)),"")</f>
        <v>R</v>
      </c>
      <c r="CI51" s="61" t="str">
        <f ca="1">IFERROR(INDEX(OFFSET(Dictionary!$AC$3,MATCH(COLUMNS($AS$2:CI50),Dictionary!$AC$4:$AC$93,0),1,1,2),1,MATCH(INDEX(Dictionary!$B$3:$C$3,1,MATCH(Form_Responses[[#This Row],[43]],OFFSET(Dictionary!$A$3,MATCH(COLUMNS($AS$2:CI50),Dictionary!$A$4:$A$93,0),1,1,2),0)),Dictionary!$AD$3:$AE$3,0)),"")</f>
        <v>I</v>
      </c>
      <c r="CJ51" s="61" t="str">
        <f ca="1">IFERROR(INDEX(OFFSET(Dictionary!$AC$3,MATCH(COLUMNS($AS$2:CJ50),Dictionary!$AC$4:$AC$93,0),1,1,2),1,MATCH(INDEX(Dictionary!$B$3:$C$3,1,MATCH(Form_Responses[[#This Row],[44]],OFFSET(Dictionary!$A$3,MATCH(COLUMNS($AS$2:CJ50),Dictionary!$A$4:$A$93,0),1,1,2),0)),Dictionary!$AD$3:$AE$3,0)),"")</f>
        <v>C</v>
      </c>
      <c r="CK51" s="61" t="str">
        <f ca="1">IFERROR(INDEX(OFFSET(Dictionary!$AC$3,MATCH(COLUMNS($AS$2:CK50),Dictionary!$AC$4:$AC$93,0),1,1,2),1,MATCH(INDEX(Dictionary!$B$3:$C$3,1,MATCH(Form_Responses[[#This Row],[45]],OFFSET(Dictionary!$A$3,MATCH(COLUMNS($AS$2:CK50),Dictionary!$A$4:$A$93,0),1,1,2),0)),Dictionary!$AD$3:$AE$3,0)),"")</f>
        <v>V</v>
      </c>
      <c r="CL51" s="61" t="str">
        <f ca="1">IFERROR(INDEX(OFFSET(Dictionary!$AC$3,MATCH(COLUMNS($AS$2:CL50),Dictionary!$AC$4:$AC$93,0),1,1,2),1,MATCH(INDEX(Dictionary!$B$3:$C$3,1,MATCH(Form_Responses[[#This Row],[46]],OFFSET(Dictionary!$A$3,MATCH(COLUMNS($AS$2:CL50),Dictionary!$A$4:$A$93,0),1,1,2),0)),Dictionary!$AD$3:$AE$3,0)),"")</f>
        <v>O</v>
      </c>
      <c r="CM51" s="61" t="str">
        <f ca="1">IFERROR(INDEX(OFFSET(Dictionary!$AC$3,MATCH(COLUMNS($AS$2:CM50),Dictionary!$AC$4:$AC$93,0),1,1,2),1,MATCH(INDEX(Dictionary!$B$3:$C$3,1,MATCH(Form_Responses[[#This Row],[47]],OFFSET(Dictionary!$A$3,MATCH(COLUMNS($AS$2:CM50),Dictionary!$A$4:$A$93,0),1,1,2),0)),Dictionary!$AD$3:$AE$3,0)),"")</f>
        <v>A</v>
      </c>
      <c r="CN51" s="61" t="str">
        <f ca="1">IFERROR(INDEX(OFFSET(Dictionary!$AC$3,MATCH(COLUMNS($AS$2:CN50),Dictionary!$AC$4:$AC$93,0),1,1,2),1,MATCH(INDEX(Dictionary!$B$3:$C$3,1,MATCH(Form_Responses[[#This Row],[48]],OFFSET(Dictionary!$A$3,MATCH(COLUMNS($AS$2:CN50),Dictionary!$A$4:$A$93,0),1,1,2),0)),Dictionary!$AD$3:$AE$3,0)),"")</f>
        <v>P</v>
      </c>
      <c r="CO51" s="61" t="str">
        <f ca="1">IFERROR(INDEX(OFFSET(Dictionary!$AC$3,MATCH(COLUMNS($AS$2:CO50),Dictionary!$AC$4:$AC$93,0),1,1,2),1,MATCH(INDEX(Dictionary!$B$3:$C$3,1,MATCH(Form_Responses[[#This Row],[49]],OFFSET(Dictionary!$A$3,MATCH(COLUMNS($AS$2:CO50),Dictionary!$A$4:$A$93,0),1,1,2),0)),Dictionary!$AD$3:$AE$3,0)),"")</f>
        <v>F</v>
      </c>
      <c r="CP51" s="61" t="str">
        <f ca="1">IFERROR(INDEX(OFFSET(Dictionary!$AC$3,MATCH(COLUMNS($AS$2:CP50),Dictionary!$AC$4:$AC$93,0),1,1,2),1,MATCH(INDEX(Dictionary!$B$3:$C$3,1,MATCH(Form_Responses[[#This Row],[50]],OFFSET(Dictionary!$A$3,MATCH(COLUMNS($AS$2:CP50),Dictionary!$A$4:$A$93,0),1,1,2),0)),Dictionary!$AD$3:$AE$3,0)),"")</f>
        <v>W</v>
      </c>
      <c r="CQ51" s="61" t="str">
        <f ca="1">IFERROR(INDEX(OFFSET(Dictionary!$AC$3,MATCH(COLUMNS($AS$2:CQ50),Dictionary!$AC$4:$AC$93,0),1,1,2),1,MATCH(INDEX(Dictionary!$B$3:$C$3,1,MATCH(Form_Responses[[#This Row],[51]],OFFSET(Dictionary!$A$3,MATCH(COLUMNS($AS$2:CQ50),Dictionary!$A$4:$A$93,0),1,1,2),0)),Dictionary!$AD$3:$AE$3,0)),"")</f>
        <v>V</v>
      </c>
      <c r="CR51" s="61" t="str">
        <f ca="1">IFERROR(INDEX(OFFSET(Dictionary!$AC$3,MATCH(COLUMNS($AS$2:CR50),Dictionary!$AC$4:$AC$93,0),1,1,2),1,MATCH(INDEX(Dictionary!$B$3:$C$3,1,MATCH(Form_Responses[[#This Row],[52]],OFFSET(Dictionary!$A$3,MATCH(COLUMNS($AS$2:CR50),Dictionary!$A$4:$A$93,0),1,1,2),0)),Dictionary!$AD$3:$AE$3,0)),"")</f>
        <v>S</v>
      </c>
      <c r="CS51" s="61" t="str">
        <f ca="1">IFERROR(INDEX(OFFSET(Dictionary!$AC$3,MATCH(COLUMNS($AS$2:CS50),Dictionary!$AC$4:$AC$93,0),1,1,2),1,MATCH(INDEX(Dictionary!$B$3:$C$3,1,MATCH(Form_Responses[[#This Row],[53]],OFFSET(Dictionary!$A$3,MATCH(COLUMNS($AS$2:CS50),Dictionary!$A$4:$A$93,0),1,1,2),0)),Dictionary!$AD$3:$AE$3,0)),"")</f>
        <v>I</v>
      </c>
      <c r="CT51" s="61" t="str">
        <f ca="1">IFERROR(INDEX(OFFSET(Dictionary!$AC$3,MATCH(COLUMNS($AS$2:CT50),Dictionary!$AC$4:$AC$93,0),1,1,2),1,MATCH(INDEX(Dictionary!$B$3:$C$3,1,MATCH(Form_Responses[[#This Row],[54]],OFFSET(Dictionary!$A$3,MATCH(COLUMNS($AS$2:CT50),Dictionary!$A$4:$A$93,0),1,1,2),0)),Dictionary!$AD$3:$AE$3,0)),"")</f>
        <v>D</v>
      </c>
      <c r="CU51" s="61" t="str">
        <f ca="1">IFERROR(INDEX(OFFSET(Dictionary!$AC$3,MATCH(COLUMNS($AS$2:CU50),Dictionary!$AC$4:$AC$93,0),1,1,2),1,MATCH(INDEX(Dictionary!$B$3:$C$3,1,MATCH(Form_Responses[[#This Row],[55]],OFFSET(Dictionary!$A$3,MATCH(COLUMNS($AS$2:CU50),Dictionary!$A$4:$A$93,0),1,1,2),0)),Dictionary!$AD$3:$AE$3,0)),"")</f>
        <v>V</v>
      </c>
      <c r="CV51" s="61" t="str">
        <f ca="1">IFERROR(INDEX(OFFSET(Dictionary!$AC$3,MATCH(COLUMNS($AS$2:CV50),Dictionary!$AC$4:$AC$93,0),1,1,2),1,MATCH(INDEX(Dictionary!$B$3:$C$3,1,MATCH(Form_Responses[[#This Row],[56]],OFFSET(Dictionary!$A$3,MATCH(COLUMNS($AS$2:CV50),Dictionary!$A$4:$A$93,0),1,1,2),0)),Dictionary!$AD$3:$AE$3,0)),"")</f>
        <v>S</v>
      </c>
      <c r="CW51" s="61" t="str">
        <f ca="1">IFERROR(INDEX(OFFSET(Dictionary!$AC$3,MATCH(COLUMNS($AS$2:CW50),Dictionary!$AC$4:$AC$93,0),1,1,2),1,MATCH(INDEX(Dictionary!$B$3:$C$3,1,MATCH(Form_Responses[[#This Row],[57]],OFFSET(Dictionary!$A$3,MATCH(COLUMNS($AS$2:CW50),Dictionary!$A$4:$A$93,0),1,1,2),0)),Dictionary!$AD$3:$AE$3,0)),"")</f>
        <v>N</v>
      </c>
      <c r="CX51" s="61" t="str">
        <f ca="1">IFERROR(INDEX(OFFSET(Dictionary!$AC$3,MATCH(COLUMNS($AS$2:CX50),Dictionary!$AC$4:$AC$93,0),1,1,2),1,MATCH(INDEX(Dictionary!$B$3:$C$3,1,MATCH(Form_Responses[[#This Row],[58]],OFFSET(Dictionary!$A$3,MATCH(COLUMNS($AS$2:CX50),Dictionary!$A$4:$A$93,0),1,1,2),0)),Dictionary!$AD$3:$AE$3,0)),"")</f>
        <v>K</v>
      </c>
      <c r="CY51" s="61" t="str">
        <f ca="1">IFERROR(INDEX(OFFSET(Dictionary!$AC$3,MATCH(COLUMNS($AS$2:CY50),Dictionary!$AC$4:$AC$93,0),1,1,2),1,MATCH(INDEX(Dictionary!$B$3:$C$3,1,MATCH(Form_Responses[[#This Row],[59]],OFFSET(Dictionary!$A$3,MATCH(COLUMNS($AS$2:CY50),Dictionary!$A$4:$A$93,0),1,1,2),0)),Dictionary!$AD$3:$AE$3,0)),"")</f>
        <v>F</v>
      </c>
      <c r="CZ51" s="61" t="str">
        <f ca="1">IFERROR(INDEX(OFFSET(Dictionary!$AC$3,MATCH(COLUMNS($AS$2:CZ50),Dictionary!$AC$4:$AC$93,0),1,1,2),1,MATCH(INDEX(Dictionary!$B$3:$C$3,1,MATCH(Form_Responses[[#This Row],[60]],OFFSET(Dictionary!$A$3,MATCH(COLUMNS($AS$2:CZ50),Dictionary!$A$4:$A$93,0),1,1,2),0)),Dictionary!$AD$3:$AE$3,0)),"")</f>
        <v>W</v>
      </c>
      <c r="DA51" s="61" t="str">
        <f ca="1">IFERROR(INDEX(OFFSET(Dictionary!$AC$3,MATCH(COLUMNS($AS$2:DA50),Dictionary!$AC$4:$AC$93,0),1,1,2),1,MATCH(INDEX(Dictionary!$B$3:$C$3,1,MATCH(Form_Responses[[#This Row],[61]],OFFSET(Dictionary!$A$3,MATCH(COLUMNS($AS$2:DA50),Dictionary!$A$4:$A$93,0),1,1,2),0)),Dictionary!$AD$3:$AE$3,0)),"")</f>
        <v>T</v>
      </c>
      <c r="DB51" s="61" t="str">
        <f ca="1">IFERROR(INDEX(OFFSET(Dictionary!$AC$3,MATCH(COLUMNS($AS$2:DB50),Dictionary!$AC$4:$AC$93,0),1,1,2),1,MATCH(INDEX(Dictionary!$B$3:$C$3,1,MATCH(Form_Responses[[#This Row],[62]],OFFSET(Dictionary!$A$3,MATCH(COLUMNS($AS$2:DB50),Dictionary!$A$4:$A$93,0),1,1,2),0)),Dictionary!$AD$3:$AE$3,0)),"")</f>
        <v>L</v>
      </c>
      <c r="DC51" s="61" t="str">
        <f ca="1">IFERROR(INDEX(OFFSET(Dictionary!$AC$3,MATCH(COLUMNS($AS$2:DC50),Dictionary!$AC$4:$AC$93,0),1,1,2),1,MATCH(INDEX(Dictionary!$B$3:$C$3,1,MATCH(Form_Responses[[#This Row],[63]],OFFSET(Dictionary!$A$3,MATCH(COLUMNS($AS$2:DC50),Dictionary!$A$4:$A$93,0),1,1,2),0)),Dictionary!$AD$3:$AE$3,0)),"")</f>
        <v>S</v>
      </c>
      <c r="DD51" s="61" t="str">
        <f ca="1">IFERROR(INDEX(OFFSET(Dictionary!$AC$3,MATCH(COLUMNS($AS$2:DD50),Dictionary!$AC$4:$AC$93,0),1,1,2),1,MATCH(INDEX(Dictionary!$B$3:$C$3,1,MATCH(Form_Responses[[#This Row],[64]],OFFSET(Dictionary!$A$3,MATCH(COLUMNS($AS$2:DD50),Dictionary!$A$4:$A$93,0),1,1,2),0)),Dictionary!$AD$3:$AE$3,0)),"")</f>
        <v>R</v>
      </c>
      <c r="DE51" s="61" t="str">
        <f ca="1">IFERROR(INDEX(OFFSET(Dictionary!$AC$3,MATCH(COLUMNS($AS$2:DE50),Dictionary!$AC$4:$AC$93,0),1,1,2),1,MATCH(INDEX(Dictionary!$B$3:$C$3,1,MATCH(Form_Responses[[#This Row],[65]],OFFSET(Dictionary!$A$3,MATCH(COLUMNS($AS$2:DE50),Dictionary!$A$4:$A$93,0),1,1,2),0)),Dictionary!$AD$3:$AE$3,0)),"")</f>
        <v>V</v>
      </c>
      <c r="DF51" s="61" t="str">
        <f ca="1">IFERROR(INDEX(OFFSET(Dictionary!$AC$3,MATCH(COLUMNS($AS$2:DF50),Dictionary!$AC$4:$AC$93,0),1,1,2),1,MATCH(INDEX(Dictionary!$B$3:$C$3,1,MATCH(Form_Responses[[#This Row],[66]],OFFSET(Dictionary!$A$3,MATCH(COLUMNS($AS$2:DF50),Dictionary!$A$4:$A$93,0),1,1,2),0)),Dictionary!$AD$3:$AE$3,0)),"")</f>
        <v>S</v>
      </c>
      <c r="DG51" s="61" t="str">
        <f ca="1">IFERROR(INDEX(OFFSET(Dictionary!$AC$3,MATCH(COLUMNS($AS$2:DG50),Dictionary!$AC$4:$AC$93,0),1,1,2),1,MATCH(INDEX(Dictionary!$B$3:$C$3,1,MATCH(Form_Responses[[#This Row],[67]],OFFSET(Dictionary!$A$3,MATCH(COLUMNS($AS$2:DG50),Dictionary!$A$4:$A$93,0),1,1,2),0)),Dictionary!$AD$3:$AE$3,0)),"")</f>
        <v>E</v>
      </c>
      <c r="DH51" s="61" t="str">
        <f ca="1">IFERROR(INDEX(OFFSET(Dictionary!$AC$3,MATCH(COLUMNS($AS$2:DH50),Dictionary!$AC$4:$AC$93,0),1,1,2),1,MATCH(INDEX(Dictionary!$B$3:$C$3,1,MATCH(Form_Responses[[#This Row],[68]],OFFSET(Dictionary!$A$3,MATCH(COLUMNS($AS$2:DH50),Dictionary!$A$4:$A$93,0),1,1,2),0)),Dictionary!$AD$3:$AE$3,0)),"")</f>
        <v>N</v>
      </c>
      <c r="DI51" s="61" t="str">
        <f ca="1">IFERROR(INDEX(OFFSET(Dictionary!$AC$3,MATCH(COLUMNS($AS$2:DI50),Dictionary!$AC$4:$AC$93,0),1,1,2),1,MATCH(INDEX(Dictionary!$B$3:$C$3,1,MATCH(Form_Responses[[#This Row],[69]],OFFSET(Dictionary!$A$3,MATCH(COLUMNS($AS$2:DI50),Dictionary!$A$4:$A$93,0),1,1,2),0)),Dictionary!$AD$3:$AE$3,0)),"")</f>
        <v>F</v>
      </c>
      <c r="DJ51" s="61" t="str">
        <f ca="1">IFERROR(INDEX(OFFSET(Dictionary!$AC$3,MATCH(COLUMNS($AS$2:DJ50),Dictionary!$AC$4:$AC$93,0),1,1,2),1,MATCH(INDEX(Dictionary!$B$3:$C$3,1,MATCH(Form_Responses[[#This Row],[70]],OFFSET(Dictionary!$A$3,MATCH(COLUMNS($AS$2:DJ50),Dictionary!$A$4:$A$93,0),1,1,2),0)),Dictionary!$AD$3:$AE$3,0)),"")</f>
        <v>W</v>
      </c>
      <c r="DK51" s="61" t="str">
        <f ca="1">IFERROR(INDEX(OFFSET(Dictionary!$AC$3,MATCH(COLUMNS($AS$2:DK50),Dictionary!$AC$4:$AC$93,0),1,1,2),1,MATCH(INDEX(Dictionary!$B$3:$C$3,1,MATCH(Form_Responses[[#This Row],[71]],OFFSET(Dictionary!$A$3,MATCH(COLUMNS($AS$2:DK50),Dictionary!$A$4:$A$93,0),1,1,2),0)),Dictionary!$AD$3:$AE$3,0)),"")</f>
        <v>G</v>
      </c>
      <c r="DL51" s="61" t="str">
        <f ca="1">IFERROR(INDEX(OFFSET(Dictionary!$AC$3,MATCH(COLUMNS($AS$2:DL50),Dictionary!$AC$4:$AC$93,0),1,1,2),1,MATCH(INDEX(Dictionary!$B$3:$C$3,1,MATCH(Form_Responses[[#This Row],[72]],OFFSET(Dictionary!$A$3,MATCH(COLUMNS($AS$2:DL50),Dictionary!$A$4:$A$93,0),1,1,2),0)),Dictionary!$AD$3:$AE$3,0)),"")</f>
        <v>T</v>
      </c>
      <c r="DM51" s="61" t="str">
        <f ca="1">IFERROR(INDEX(OFFSET(Dictionary!$AC$3,MATCH(COLUMNS($AS$2:DM50),Dictionary!$AC$4:$AC$93,0),1,1,2),1,MATCH(INDEX(Dictionary!$B$3:$C$3,1,MATCH(Form_Responses[[#This Row],[73]],OFFSET(Dictionary!$A$3,MATCH(COLUMNS($AS$2:DM50),Dictionary!$A$4:$A$93,0),1,1,2),0)),Dictionary!$AD$3:$AE$3,0)),"")</f>
        <v>I</v>
      </c>
      <c r="DN51" s="61" t="str">
        <f ca="1">IFERROR(INDEX(OFFSET(Dictionary!$AC$3,MATCH(COLUMNS($AS$2:DN50),Dictionary!$AC$4:$AC$93,0),1,1,2),1,MATCH(INDEX(Dictionary!$B$3:$C$3,1,MATCH(Form_Responses[[#This Row],[74]],OFFSET(Dictionary!$A$3,MATCH(COLUMNS($AS$2:DN50),Dictionary!$A$4:$A$93,0),1,1,2),0)),Dictionary!$AD$3:$AE$3,0)),"")</f>
        <v>S</v>
      </c>
      <c r="DO51" s="61" t="str">
        <f ca="1">IFERROR(INDEX(OFFSET(Dictionary!$AC$3,MATCH(COLUMNS($AS$2:DO50),Dictionary!$AC$4:$AC$93,0),1,1,2),1,MATCH(INDEX(Dictionary!$B$3:$C$3,1,MATCH(Form_Responses[[#This Row],[75]],OFFSET(Dictionary!$A$3,MATCH(COLUMNS($AS$2:DO50),Dictionary!$A$4:$A$93,0),1,1,2),0)),Dictionary!$AD$3:$AE$3,0)),"")</f>
        <v>V</v>
      </c>
      <c r="DP51" s="61" t="str">
        <f ca="1">IFERROR(INDEX(OFFSET(Dictionary!$AC$3,MATCH(COLUMNS($AS$2:DP50),Dictionary!$AC$4:$AC$93,0),1,1,2),1,MATCH(INDEX(Dictionary!$B$3:$C$3,1,MATCH(Form_Responses[[#This Row],[76]],OFFSET(Dictionary!$A$3,MATCH(COLUMNS($AS$2:DP50),Dictionary!$A$4:$A$93,0),1,1,2),0)),Dictionary!$AD$3:$AE$3,0)),"")</f>
        <v>S</v>
      </c>
      <c r="DQ51" s="61" t="str">
        <f ca="1">IFERROR(INDEX(OFFSET(Dictionary!$AC$3,MATCH(COLUMNS($AS$2:DQ50),Dictionary!$AC$4:$AC$93,0),1,1,2),1,MATCH(INDEX(Dictionary!$B$3:$C$3,1,MATCH(Form_Responses[[#This Row],[77]],OFFSET(Dictionary!$A$3,MATCH(COLUMNS($AS$2:DQ50),Dictionary!$A$4:$A$93,0),1,1,2),0)),Dictionary!$AD$3:$AE$3,0)),"")</f>
        <v>C</v>
      </c>
      <c r="DR51" s="61" t="str">
        <f ca="1">IFERROR(INDEX(OFFSET(Dictionary!$AC$3,MATCH(COLUMNS($AS$2:DR50),Dictionary!$AC$4:$AC$93,0),1,1,2),1,MATCH(INDEX(Dictionary!$B$3:$C$3,1,MATCH(Form_Responses[[#This Row],[78]],OFFSET(Dictionary!$A$3,MATCH(COLUMNS($AS$2:DR50),Dictionary!$A$4:$A$93,0),1,1,2),0)),Dictionary!$AD$3:$AE$3,0)),"")</f>
        <v>D</v>
      </c>
      <c r="DS51" s="61" t="str">
        <f ca="1">IFERROR(INDEX(OFFSET(Dictionary!$AC$3,MATCH(COLUMNS($AS$2:DS50),Dictionary!$AC$4:$AC$93,0),1,1,2),1,MATCH(INDEX(Dictionary!$B$3:$C$3,1,MATCH(Form_Responses[[#This Row],[79]],OFFSET(Dictionary!$A$3,MATCH(COLUMNS($AS$2:DS50),Dictionary!$A$4:$A$93,0),1,1,2),0)),Dictionary!$AD$3:$AE$3,0)),"")</f>
        <v>N</v>
      </c>
      <c r="DT51" s="61" t="str">
        <f ca="1">IFERROR(INDEX(OFFSET(Dictionary!$AC$3,MATCH(COLUMNS($AS$2:DT50),Dictionary!$AC$4:$AC$93,0),1,1,2),1,MATCH(INDEX(Dictionary!$B$3:$C$3,1,MATCH(Form_Responses[[#This Row],[80]],OFFSET(Dictionary!$A$3,MATCH(COLUMNS($AS$2:DT50),Dictionary!$A$4:$A$93,0),1,1,2),0)),Dictionary!$AD$3:$AE$3,0)),"")</f>
        <v>W</v>
      </c>
      <c r="DU51" s="61" t="str">
        <f ca="1">IFERROR(INDEX(OFFSET(Dictionary!$AC$3,MATCH(COLUMNS($AS$2:DU50),Dictionary!$AC$4:$AC$93,0),1,1,2),1,MATCH(INDEX(Dictionary!$B$3:$C$3,1,MATCH(Form_Responses[[#This Row],[81]],OFFSET(Dictionary!$A$3,MATCH(COLUMNS($AS$2:DU50),Dictionary!$A$4:$A$93,0),1,1,2),0)),Dictionary!$AD$3:$AE$3,0)),"")</f>
        <v>G</v>
      </c>
      <c r="DV51" s="61" t="str">
        <f ca="1">IFERROR(INDEX(OFFSET(Dictionary!$AC$3,MATCH(COLUMNS($AS$2:DV50),Dictionary!$AC$4:$AC$93,0),1,1,2),1,MATCH(INDEX(Dictionary!$B$3:$C$3,1,MATCH(Form_Responses[[#This Row],[82]],OFFSET(Dictionary!$A$3,MATCH(COLUMNS($AS$2:DV50),Dictionary!$A$4:$A$93,0),1,1,2),0)),Dictionary!$AD$3:$AE$3,0)),"")</f>
        <v>L</v>
      </c>
      <c r="DW51" s="61" t="str">
        <f ca="1">IFERROR(INDEX(OFFSET(Dictionary!$AC$3,MATCH(COLUMNS($AS$2:DW50),Dictionary!$AC$4:$AC$93,0),1,1,2),1,MATCH(INDEX(Dictionary!$B$3:$C$3,1,MATCH(Form_Responses[[#This Row],[83]],OFFSET(Dictionary!$A$3,MATCH(COLUMNS($AS$2:DW50),Dictionary!$A$4:$A$93,0),1,1,2),0)),Dictionary!$AD$3:$AE$3,0)),"")</f>
        <v>I</v>
      </c>
      <c r="DX51" s="61" t="str">
        <f ca="1">IFERROR(INDEX(OFFSET(Dictionary!$AC$3,MATCH(COLUMNS($AS$2:DX50),Dictionary!$AC$4:$AC$93,0),1,1,2),1,MATCH(INDEX(Dictionary!$B$3:$C$3,1,MATCH(Form_Responses[[#This Row],[84]],OFFSET(Dictionary!$A$3,MATCH(COLUMNS($AS$2:DX50),Dictionary!$A$4:$A$93,0),1,1,2),0)),Dictionary!$AD$3:$AE$3,0)),"")</f>
        <v>T</v>
      </c>
      <c r="DY51" s="61" t="str">
        <f ca="1">IFERROR(INDEX(OFFSET(Dictionary!$AC$3,MATCH(COLUMNS($AS$2:DY50),Dictionary!$AC$4:$AC$93,0),1,1,2),1,MATCH(INDEX(Dictionary!$B$3:$C$3,1,MATCH(Form_Responses[[#This Row],[85]],OFFSET(Dictionary!$A$3,MATCH(COLUMNS($AS$2:DY50),Dictionary!$A$4:$A$93,0),1,1,2),0)),Dictionary!$AD$3:$AE$3,0)),"")</f>
        <v>S</v>
      </c>
      <c r="DZ51" s="61" t="str">
        <f ca="1">IFERROR(INDEX(OFFSET(Dictionary!$AC$3,MATCH(COLUMNS($AS$2:DZ50),Dictionary!$AC$4:$AC$93,0),1,1,2),1,MATCH(INDEX(Dictionary!$B$3:$C$3,1,MATCH(Form_Responses[[#This Row],[86]],OFFSET(Dictionary!$A$3,MATCH(COLUMNS($AS$2:DZ50),Dictionary!$A$4:$A$93,0),1,1,2),0)),Dictionary!$AD$3:$AE$3,0)),"")</f>
        <v>S</v>
      </c>
      <c r="EA51" s="61" t="str">
        <f ca="1">IFERROR(INDEX(OFFSET(Dictionary!$AC$3,MATCH(COLUMNS($AS$2:EA50),Dictionary!$AC$4:$AC$93,0),1,1,2),1,MATCH(INDEX(Dictionary!$B$3:$C$3,1,MATCH(Form_Responses[[#This Row],[87]],OFFSET(Dictionary!$A$3,MATCH(COLUMNS($AS$2:EA50),Dictionary!$A$4:$A$93,0),1,1,2),0)),Dictionary!$AD$3:$AE$3,0)),"")</f>
        <v>D</v>
      </c>
      <c r="EB51" s="61" t="str">
        <f ca="1">IFERROR(INDEX(OFFSET(Dictionary!$AC$3,MATCH(COLUMNS($AS$2:EB50),Dictionary!$AC$4:$AC$93,0),1,1,2),1,MATCH(INDEX(Dictionary!$B$3:$C$3,1,MATCH(Form_Responses[[#This Row],[88]],OFFSET(Dictionary!$A$3,MATCH(COLUMNS($AS$2:EB50),Dictionary!$A$4:$A$93,0),1,1,2),0)),Dictionary!$AD$3:$AE$3,0)),"")</f>
        <v>D</v>
      </c>
      <c r="EC51" s="61" t="str">
        <f ca="1">IFERROR(INDEX(OFFSET(Dictionary!$AC$3,MATCH(COLUMNS($AS$2:EC50),Dictionary!$AC$4:$AC$93,0),1,1,2),1,MATCH(INDEX(Dictionary!$B$3:$C$3,1,MATCH(Form_Responses[[#This Row],[89]],OFFSET(Dictionary!$A$3,MATCH(COLUMNS($AS$2:EC50),Dictionary!$A$4:$A$93,0),1,1,2),0)),Dictionary!$AD$3:$AE$3,0)),"")</f>
        <v>C</v>
      </c>
      <c r="ED51" s="61" t="str">
        <f ca="1">IFERROR(INDEX(OFFSET(Dictionary!$AC$3,MATCH(COLUMNS($AS$2:ED50),Dictionary!$AC$4:$AC$93,0),1,1,2),1,MATCH(INDEX(Dictionary!$B$3:$C$3,1,MATCH(Form_Responses[[#This Row],[90]],OFFSET(Dictionary!$A$3,MATCH(COLUMNS($AS$2:ED50),Dictionary!$A$4:$A$93,0),1,1,2),0)),Dictionary!$AD$3:$AE$3,0)),"")</f>
        <v>W</v>
      </c>
    </row>
    <row r="52" spans="1:134" ht="225" x14ac:dyDescent="0.25">
      <c r="A52" s="164">
        <v>50</v>
      </c>
      <c r="B52" s="61" t="s">
        <v>985</v>
      </c>
      <c r="C52" s="61" t="s">
        <v>918</v>
      </c>
      <c r="D52" s="59" t="s">
        <v>793</v>
      </c>
      <c r="E52" s="59" cm="1">
        <f t="array" aca="1" ref="E52" ca="1">COUNTIF(OFFSET($AS$2,MATCH(Data_Base_Response[[#This Row],[Nama]:[Nama]],Data_Base_Response[[Nama]:[Nama]],0),0,1,90),Data_Base_Response[[#Headers],[A]])</f>
        <v>7</v>
      </c>
      <c r="F52" s="59" cm="1">
        <f t="array" aca="1" ref="F52" ca="1">COUNTIF(OFFSET($AS$2,MATCH(Data_Base_Response[[#This Row],[Nama]:[Nama]],Data_Base_Response[[Nama]:[Nama]],0),0,1,90),Data_Base_Response[[#Headers],[N]])</f>
        <v>6</v>
      </c>
      <c r="G52" s="59" cm="1">
        <f t="array" aca="1" ref="G52" ca="1">COUNTIF(OFFSET($AS$2,MATCH(Data_Base_Response[[#This Row],[Nama]:[Nama]],Data_Base_Response[[Nama]:[Nama]],0),0,1,90),Data_Base_Response[[#Headers],[G]])</f>
        <v>5</v>
      </c>
      <c r="H52" s="59" cm="1">
        <f t="array" aca="1" ref="H52" ca="1">COUNTIF(OFFSET($AS$2,MATCH(Data_Base_Response[[#This Row],[Nama]:[Nama]],Data_Base_Response[[Nama]:[Nama]],0),0,1,90),Data_Base_Response[[#Headers],[C]])</f>
        <v>5</v>
      </c>
      <c r="I52" s="59" cm="1">
        <f t="array" aca="1" ref="I52" ca="1">COUNTIF(OFFSET($AS$2,MATCH(Data_Base_Response[[#This Row],[Nama]:[Nama]],Data_Base_Response[[Nama]:[Nama]],0),0,1,90),Data_Base_Response[[#Headers],[D]])</f>
        <v>5</v>
      </c>
      <c r="J52" s="59" cm="1">
        <f t="array" aca="1" ref="J52" ca="1">COUNTIF(OFFSET($AS$2,MATCH(Data_Base_Response[[#This Row],[Nama]:[Nama]],Data_Base_Response[[Nama]:[Nama]],0),0,1,90),Data_Base_Response[[#Headers],[R]])</f>
        <v>6</v>
      </c>
      <c r="K52" s="59" cm="1">
        <f t="array" aca="1" ref="K52" ca="1">COUNTIF(OFFSET($AS$2,MATCH(Data_Base_Response[[#This Row],[Nama]:[Nama]],Data_Base_Response[[Nama]:[Nama]],0),0,1,90),Data_Base_Response[[#Headers],[T]])</f>
        <v>2</v>
      </c>
      <c r="L52" s="59" cm="1">
        <f t="array" aca="1" ref="L52" ca="1">COUNTIF(OFFSET($AS$2,MATCH(Data_Base_Response[[#This Row],[Nama]:[Nama]],Data_Base_Response[[Nama]:[Nama]],0),0,1,90),Data_Base_Response[[#Headers],[V]])</f>
        <v>2</v>
      </c>
      <c r="M52" s="59" cm="1">
        <f t="array" aca="1" ref="M52" ca="1">COUNTIF(OFFSET($AS$2,MATCH(Data_Base_Response[[#This Row],[Nama]:[Nama]],Data_Base_Response[[Nama]:[Nama]],0),0,1,90),Data_Base_Response[[#Headers],[W]])</f>
        <v>3</v>
      </c>
      <c r="N52" s="59" cm="1">
        <f t="array" aca="1" ref="N52" ca="1">COUNTIF(OFFSET($AS$2,MATCH(Data_Base_Response[[#This Row],[Nama]:[Nama]],Data_Base_Response[[Nama]:[Nama]],0),0,1,90),Data_Base_Response[[#Headers],[F]])</f>
        <v>3</v>
      </c>
      <c r="O52" s="59" cm="1">
        <f t="array" aca="1" ref="O52" ca="1">COUNTIF(OFFSET($AS$2,MATCH(Data_Base_Response[[#This Row],[Nama]:[Nama]],Data_Base_Response[[Nama]:[Nama]],0),0,1,90),Data_Base_Response[[#Headers],[L]])</f>
        <v>4</v>
      </c>
      <c r="P52" s="59" cm="1">
        <f t="array" aca="1" ref="P52" ca="1">COUNTIF(OFFSET($AS$2,MATCH(Data_Base_Response[[#This Row],[Nama]:[Nama]],Data_Base_Response[[Nama]:[Nama]],0),0,1,90),Data_Base_Response[[#Headers],[P]])</f>
        <v>5</v>
      </c>
      <c r="Q52" s="59" cm="1">
        <f t="array" aca="1" ref="Q52" ca="1">COUNTIF(OFFSET($AS$2,MATCH(Data_Base_Response[[#This Row],[Nama]:[Nama]],Data_Base_Response[[Nama]:[Nama]],0),0,1,90),Data_Base_Response[[#Headers],[I]])</f>
        <v>5</v>
      </c>
      <c r="R52" s="59" cm="1">
        <f t="array" aca="1" ref="R52" ca="1">COUNTIF(OFFSET($AS$2,MATCH(Data_Base_Response[[#This Row],[Nama]:[Nama]],Data_Base_Response[[Nama]:[Nama]],0),0,1,90),Data_Base_Response[[#Headers],[S]])</f>
        <v>7</v>
      </c>
      <c r="S52" s="59" cm="1">
        <f t="array" aca="1" ref="S52" ca="1">COUNTIF(OFFSET($AS$2,MATCH(Data_Base_Response[[#This Row],[Nama]:[Nama]],Data_Base_Response[[Nama]:[Nama]],0),0,1,90),Data_Base_Response[[#Headers],[B]])</f>
        <v>3</v>
      </c>
      <c r="T52" s="59" cm="1">
        <f t="array" aca="1" ref="T52" ca="1">COUNTIF(OFFSET($AS$2,MATCH(Data_Base_Response[[#This Row],[Nama]:[Nama]],Data_Base_Response[[Nama]:[Nama]],0),0,1,90),Data_Base_Response[[#Headers],[O]])</f>
        <v>5</v>
      </c>
      <c r="U52" s="59" cm="1">
        <f t="array" aca="1" ref="U52" ca="1">COUNTIF(OFFSET($AS$2,MATCH(Data_Base_Response[[#This Row],[Nama]:[Nama]],Data_Base_Response[[Nama]:[Nama]],0),0,1,90),Data_Base_Response[[#Headers],[X]])</f>
        <v>4</v>
      </c>
      <c r="V52" s="59" cm="1">
        <f t="array" aca="1" ref="V52" ca="1">COUNTIF(OFFSET($AS$2,MATCH(Data_Base_Response[[#This Row],[Nama]:[Nama]],Data_Base_Response[[Nama]:[Nama]],0),0,1,90),Data_Base_Response[[#Headers],[E]])</f>
        <v>4</v>
      </c>
      <c r="W52" s="59" cm="1">
        <f t="array" aca="1" ref="W52" ca="1">COUNTIF(OFFSET($AS$2,MATCH(Data_Base_Response[[#This Row],[Nama]:[Nama]],Data_Base_Response[[Nama]:[Nama]],0),0,1,90),Data_Base_Response[[#Headers],[K]])</f>
        <v>4</v>
      </c>
      <c r="X52" s="59" cm="1">
        <f t="array" aca="1" ref="X52" ca="1">COUNTIF(OFFSET($AS$2,MATCH(Data_Base_Response[[#This Row],[Nama]:[Nama]],Data_Base_Response[[Nama]:[Nama]],0),0,1,90),Data_Base_Response[[#Headers],[Z]])</f>
        <v>5</v>
      </c>
      <c r="Y5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5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52"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52" s="60" t="str">
        <f ca="1">INDEX(OFFSET(Dictionary!$AJ$3,MATCH(I$2,Dictionary!$AG$4:$AG$84,0),0,COUNTIF(Dictionary!$AG$4:$AG$84,I$2),1),MATCH(Data_Base_Response[[#This Row],[D]],OFFSET(Dictionary!$AH$3,MATCH(I$2,Dictionary!$AG$4:$AG$84,0),0,COUNTIF(Dictionary!$AG$4:$AG$84,I$2),1),1))</f>
        <v xml:space="preserve">Tertarik untuk menangani sendiri detail   </v>
      </c>
      <c r="AD52"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5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52"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52"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5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52"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52"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52" s="60" t="str">
        <f ca="1">INDEX(OFFSET(Dictionary!$AJ$3,MATCH(Q$2,Dictionary!$AG$4:$AG$84,0),0,COUNTIF(Dictionary!$AG$4:$AG$84,Q$2),1),MATCH(Data_Base_Response[[#This Row],[I]],OFFSET(Dictionary!$AH$3,MATCH(Q$2,Dictionary!$AG$4:$AG$84,0),0,COUNTIF(Dictionary!$AG$4:$AG$84,Q$2),1),1))</f>
        <v xml:space="preserve">Berhati - hati dlm pengambilan keputusan   </v>
      </c>
      <c r="AL52"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2"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5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52"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52"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52"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52" s="60" t="str">
        <f ca="1">INDEX(OFFSET(Dictionary!$AJ$3,MATCH(X$2,Dictionary!$AG$4:$AG$84,0),0,COUNTIF(Dictionary!$AG$4:$AG$84,X$2),1),MATCH(Data_Base_Response[[#This Row],[Z]],OFFSET(Dictionary!$AH$3,MATCH(X$2,Dictionary!$AG$4:$AG$84,0),0,COUNTIF(Dictionary!$AG$4:$AG$84,X$2),1),1))</f>
        <v xml:space="preserve">Mudah beradaptasi, cukup menyukai perubahan    </v>
      </c>
      <c r="AS52" s="61" t="str">
        <f ca="1">IFERROR(INDEX(OFFSET(Dictionary!$AC$3,MATCH(COLUMNS($AS$2:AS51),Dictionary!$AC$4:$AC$93,0),1,1,2),1,MATCH(INDEX(Dictionary!$B$3:$C$3,1,MATCH(Form_Responses[[#This Row],[1]],OFFSET(Dictionary!$A$3,MATCH(COLUMNS($AS$2:AS51),Dictionary!$A$4:$A$93,0),1,1,2),0)),Dictionary!$AD$3:$AE$3,0)),"")</f>
        <v>G</v>
      </c>
      <c r="AT52" s="61" t="str">
        <f ca="1">IFERROR(INDEX(OFFSET(Dictionary!$AC$3,MATCH(COLUMNS($AS$2:AT$2),Dictionary!$AC$4:$AC$93,0),1,1,2),1,MATCH(INDEX(Dictionary!$B$3:$C$3,1,MATCH(Form_Responses[[#This Row],[2]],OFFSET(Dictionary!$A$3,MATCH(COLUMNS($AS$2:AT51),Dictionary!$A$4:$A$93,0),1,1,2),0)),Dictionary!$AD$3:$AE$3,0)),"")</f>
        <v>N</v>
      </c>
      <c r="AU52" s="61" t="str">
        <f ca="1">IFERROR(INDEX(OFFSET(Dictionary!$AC$3,MATCH(COLUMNS($AS$2:AU51),Dictionary!$AC$4:$AC$93,0),1,1,2),1,MATCH(INDEX(Dictionary!$B$3:$C$3,1,MATCH(Form_Responses[[#This Row],[3]],OFFSET(Dictionary!$A$3,MATCH(COLUMNS($AS$2:AU51),Dictionary!$A$4:$A$93,0),1,1,2),0)),Dictionary!$AD$3:$AE$3,0)),"")</f>
        <v>A</v>
      </c>
      <c r="AV52" s="61" t="str">
        <f ca="1">IFERROR(INDEX(OFFSET(Dictionary!$AC$3,MATCH(COLUMNS($AS$2:AV51),Dictionary!$AC$4:$AC$93,0),1,1,2),1,MATCH(INDEX(Dictionary!$B$3:$C$3,1,MATCH(Form_Responses[[#This Row],[4]],OFFSET(Dictionary!$A$3,MATCH(COLUMNS($AS$2:AV51),Dictionary!$A$4:$A$93,0),1,1,2),0)),Dictionary!$AD$3:$AE$3,0)),"")</f>
        <v>P</v>
      </c>
      <c r="AW52" s="61" t="str">
        <f ca="1">IFERROR(INDEX(OFFSET(Dictionary!$AC$3,MATCH(COLUMNS($AS$2:AW51),Dictionary!$AC$4:$AC$93,0),1,1,2),1,MATCH(INDEX(Dictionary!$B$3:$C$3,1,MATCH(Form_Responses[[#This Row],[5]],OFFSET(Dictionary!$A$3,MATCH(COLUMNS($AS$2:AW51),Dictionary!$A$4:$A$93,0),1,1,2),0)),Dictionary!$AD$3:$AE$3,0)),"")</f>
        <v>B</v>
      </c>
      <c r="AX52" s="61" t="str">
        <f ca="1">IFERROR(INDEX(OFFSET(Dictionary!$AC$3,MATCH(COLUMNS($AS$2:AX51),Dictionary!$AC$4:$AC$93,0),1,1,2),1,MATCH(INDEX(Dictionary!$B$3:$C$3,1,MATCH(Form_Responses[[#This Row],[6]],OFFSET(Dictionary!$A$3,MATCH(COLUMNS($AS$2:AX51),Dictionary!$A$4:$A$93,0),1,1,2),0)),Dictionary!$AD$3:$AE$3,0)),"")</f>
        <v>O</v>
      </c>
      <c r="AY52" s="61" t="str">
        <f ca="1">IFERROR(INDEX(OFFSET(Dictionary!$AC$3,MATCH(COLUMNS($AS$2:AY51),Dictionary!$AC$4:$AC$93,0),1,1,2),1,MATCH(INDEX(Dictionary!$B$3:$C$3,1,MATCH(Form_Responses[[#This Row],[7]],OFFSET(Dictionary!$A$3,MATCH(COLUMNS($AS$2:AY51),Dictionary!$A$4:$A$93,0),1,1,2),0)),Dictionary!$AD$3:$AE$3,0)),"")</f>
        <v>O</v>
      </c>
      <c r="AZ52" s="61" t="str">
        <f ca="1">IFERROR(INDEX(OFFSET(Dictionary!$AC$3,MATCH(COLUMNS($AS$2:AZ$2),Dictionary!$AC$4:$AC$93,0),1,1,2),1,MATCH(INDEX(Dictionary!$B$3:$C$3,1,MATCH(Form_Responses[[#This Row],[8]],OFFSET(Dictionary!$A$3,MATCH(COLUMNS($AS$2:AZ51),Dictionary!$A$4:$A$93,0),1,1,2),0)),Dictionary!$AD$3:$AE$3,0)),"")</f>
        <v>Z</v>
      </c>
      <c r="BA52" s="61" t="str">
        <f ca="1">IFERROR(INDEX(OFFSET(Dictionary!$AC$3,MATCH(COLUMNS($AS$2:BA51),Dictionary!$AC$4:$AC$93,0),1,1,2),1,MATCH(INDEX(Dictionary!$B$3:$C$3,1,MATCH(Form_Responses[[#This Row],[9]],OFFSET(Dictionary!$A$3,MATCH(COLUMNS($AS$2:BA51),Dictionary!$A$4:$A$93,0),1,1,2),0)),Dictionary!$AD$3:$AE$3,0)),"")</f>
        <v>K</v>
      </c>
      <c r="BB52" s="61" t="str">
        <f ca="1">IFERROR(INDEX(OFFSET(Dictionary!$AC$3,MATCH(COLUMNS($AS$2:BB51),Dictionary!$AC$4:$AC$93,0),1,1,2),1,MATCH(INDEX(Dictionary!$B$3:$C$3,1,MATCH(Form_Responses[[#This Row],[10]],OFFSET(Dictionary!$A$3,MATCH(COLUMNS($AS$2:BB51),Dictionary!$A$4:$A$93,0),1,1,2),0)),Dictionary!$AD$3:$AE$3,0)),"")</f>
        <v>F</v>
      </c>
      <c r="BC52" s="61" t="str">
        <f ca="1">IFERROR(INDEX(OFFSET(Dictionary!$AC$3,MATCH(COLUMNS($AS$2:BC51),Dictionary!$AC$4:$AC$93,0),1,1,2),1,MATCH(INDEX(Dictionary!$B$3:$C$3,1,MATCH(Form_Responses[[#This Row],[11]],OFFSET(Dictionary!$A$3,MATCH(COLUMNS($AS$2:BC51),Dictionary!$A$4:$A$93,0),1,1,2),0)),Dictionary!$AD$3:$AE$3,0)),"")</f>
        <v>C</v>
      </c>
      <c r="BD52" s="61" t="str">
        <f ca="1">IFERROR(INDEX(OFFSET(Dictionary!$AC$3,MATCH(COLUMNS($AS$2:BD51),Dictionary!$AC$4:$AC$93,0),1,1,2),1,MATCH(INDEX(Dictionary!$B$3:$C$3,1,MATCH(Form_Responses[[#This Row],[12]],OFFSET(Dictionary!$A$3,MATCH(COLUMNS($AS$2:BD51),Dictionary!$A$4:$A$93,0),1,1,2),0)),Dictionary!$AD$3:$AE$3,0)),"")</f>
        <v>L</v>
      </c>
      <c r="BE52" s="61" t="str">
        <f ca="1">IFERROR(INDEX(OFFSET(Dictionary!$AC$3,MATCH(COLUMNS($AS$2:BE51),Dictionary!$AC$4:$AC$93,0),1,1,2),1,MATCH(INDEX(Dictionary!$B$3:$C$3,1,MATCH(Form_Responses[[#This Row],[13]],OFFSET(Dictionary!$A$3,MATCH(COLUMNS($AS$2:BE51),Dictionary!$A$4:$A$93,0),1,1,2),0)),Dictionary!$AD$3:$AE$3,0)),"")</f>
        <v>N</v>
      </c>
      <c r="BF52" s="61" t="str">
        <f ca="1">IFERROR(INDEX(OFFSET(Dictionary!$AC$3,MATCH(COLUMNS($AS$2:BF51),Dictionary!$AC$4:$AC$93,0),1,1,2),1,MATCH(INDEX(Dictionary!$B$3:$C$3,1,MATCH(Form_Responses[[#This Row],[14]],OFFSET(Dictionary!$A$3,MATCH(COLUMNS($AS$2:BF51),Dictionary!$A$4:$A$93,0),1,1,2),0)),Dictionary!$AD$3:$AE$3,0)),"")</f>
        <v>A</v>
      </c>
      <c r="BG52" s="61" t="str">
        <f ca="1">IFERROR(INDEX(OFFSET(Dictionary!$AC$3,MATCH(COLUMNS($AS$2:BG51),Dictionary!$AC$4:$AC$93,0),1,1,2),1,MATCH(INDEX(Dictionary!$B$3:$C$3,1,MATCH(Form_Responses[[#This Row],[15]],OFFSET(Dictionary!$A$3,MATCH(COLUMNS($AS$2:BG51),Dictionary!$A$4:$A$93,0),1,1,2),0)),Dictionary!$AD$3:$AE$3,0)),"")</f>
        <v>P</v>
      </c>
      <c r="BH52" s="61" t="str">
        <f ca="1">IFERROR(INDEX(OFFSET(Dictionary!$AC$3,MATCH(COLUMNS($AS$2:BH51),Dictionary!$AC$4:$AC$93,0),1,1,2),1,MATCH(INDEX(Dictionary!$B$3:$C$3,1,MATCH(Form_Responses[[#This Row],[16]],OFFSET(Dictionary!$A$3,MATCH(COLUMNS($AS$2:BH51),Dictionary!$A$4:$A$93,0),1,1,2),0)),Dictionary!$AD$3:$AE$3,0)),"")</f>
        <v>X</v>
      </c>
      <c r="BI52" s="61" t="str">
        <f ca="1">IFERROR(INDEX(OFFSET(Dictionary!$AC$3,MATCH(COLUMNS($AS$2:BI51),Dictionary!$AC$4:$AC$93,0),1,1,2),1,MATCH(INDEX(Dictionary!$B$3:$C$3,1,MATCH(Form_Responses[[#This Row],[17]],OFFSET(Dictionary!$A$3,MATCH(COLUMNS($AS$2:BI51),Dictionary!$A$4:$A$93,0),1,1,2),0)),Dictionary!$AD$3:$AE$3,0)),"")</f>
        <v>Z</v>
      </c>
      <c r="BJ52" s="61" t="str">
        <f ca="1">IFERROR(INDEX(OFFSET(Dictionary!$AC$3,MATCH(COLUMNS($AS$2:BJ51),Dictionary!$AC$4:$AC$93,0),1,1,2),1,MATCH(INDEX(Dictionary!$B$3:$C$3,1,MATCH(Form_Responses[[#This Row],[18]],OFFSET(Dictionary!$A$3,MATCH(COLUMNS($AS$2:BJ51),Dictionary!$A$4:$A$93,0),1,1,2),0)),Dictionary!$AD$3:$AE$3,0)),"")</f>
        <v>O</v>
      </c>
      <c r="BK52" s="61" t="str">
        <f ca="1">IFERROR(INDEX(OFFSET(Dictionary!$AC$3,MATCH(COLUMNS($AS$2:BK51),Dictionary!$AC$4:$AC$93,0),1,1,2),1,MATCH(INDEX(Dictionary!$B$3:$C$3,1,MATCH(Form_Responses[[#This Row],[19]],OFFSET(Dictionary!$A$3,MATCH(COLUMNS($AS$2:BK51),Dictionary!$A$4:$A$93,0),1,1,2),0)),Dictionary!$AD$3:$AE$3,0)),"")</f>
        <v>Z</v>
      </c>
      <c r="BL52" s="61" t="str">
        <f ca="1">IFERROR(INDEX(OFFSET(Dictionary!$AC$3,MATCH(COLUMNS($AS$2:BL51),Dictionary!$AC$4:$AC$93,0),1,1,2),1,MATCH(INDEX(Dictionary!$B$3:$C$3,1,MATCH(Form_Responses[[#This Row],[20]],OFFSET(Dictionary!$A$3,MATCH(COLUMNS($AS$2:BL51),Dictionary!$A$4:$A$93,0),1,1,2),0)),Dictionary!$AD$3:$AE$3,0)),"")</f>
        <v>W</v>
      </c>
      <c r="BM52" s="61" t="str">
        <f ca="1">IFERROR(INDEX(OFFSET(Dictionary!$AC$3,MATCH(COLUMNS($AS$2:BM51),Dictionary!$AC$4:$AC$93,0),1,1,2),1,MATCH(INDEX(Dictionary!$B$3:$C$3,1,MATCH(Form_Responses[[#This Row],[21]],OFFSET(Dictionary!$A$3,MATCH(COLUMNS($AS$2:BM51),Dictionary!$A$4:$A$93,0),1,1,2),0)),Dictionary!$AD$3:$AE$3,0)),"")</f>
        <v>D</v>
      </c>
      <c r="BN52" s="61" t="str">
        <f ca="1">IFERROR(INDEX(OFFSET(Dictionary!$AC$3,MATCH(COLUMNS($AS$2:BN51),Dictionary!$AC$4:$AC$93,0),1,1,2),1,MATCH(INDEX(Dictionary!$B$3:$C$3,1,MATCH(Form_Responses[[#This Row],[22]],OFFSET(Dictionary!$A$3,MATCH(COLUMNS($AS$2:BN51),Dictionary!$A$4:$A$93,0),1,1,2),0)),Dictionary!$AD$3:$AE$3,0)),"")</f>
        <v>C</v>
      </c>
      <c r="BO52" s="61" t="str">
        <f ca="1">IFERROR(INDEX(OFFSET(Dictionary!$AC$3,MATCH(COLUMNS($AS$2:BO51),Dictionary!$AC$4:$AC$93,0),1,1,2),1,MATCH(INDEX(Dictionary!$B$3:$C$3,1,MATCH(Form_Responses[[#This Row],[23]],OFFSET(Dictionary!$A$3,MATCH(COLUMNS($AS$2:BO51),Dictionary!$A$4:$A$93,0),1,1,2),0)),Dictionary!$AD$3:$AE$3,0)),"")</f>
        <v>I</v>
      </c>
      <c r="BP52" s="61" t="str">
        <f ca="1">IFERROR(INDEX(OFFSET(Dictionary!$AC$3,MATCH(COLUMNS($AS$2:BP51),Dictionary!$AC$4:$AC$93,0),1,1,2),1,MATCH(INDEX(Dictionary!$B$3:$C$3,1,MATCH(Form_Responses[[#This Row],[24]],OFFSET(Dictionary!$A$3,MATCH(COLUMNS($AS$2:BP51),Dictionary!$A$4:$A$93,0),1,1,2),0)),Dictionary!$AD$3:$AE$3,0)),"")</f>
        <v>X</v>
      </c>
      <c r="BQ52" s="61" t="str">
        <f ca="1">IFERROR(INDEX(OFFSET(Dictionary!$AC$3,MATCH(COLUMNS($AS$2:BQ51),Dictionary!$AC$4:$AC$93,0),1,1,2),1,MATCH(INDEX(Dictionary!$B$3:$C$3,1,MATCH(Form_Responses[[#This Row],[25]],OFFSET(Dictionary!$A$3,MATCH(COLUMNS($AS$2:BQ51),Dictionary!$A$4:$A$93,0),1,1,2),0)),Dictionary!$AD$3:$AE$3,0)),"")</f>
        <v>A</v>
      </c>
      <c r="BR52" s="61" t="str">
        <f ca="1">IFERROR(INDEX(OFFSET(Dictionary!$AC$3,MATCH(COLUMNS($AS$2:BR51),Dictionary!$AC$4:$AC$93,0),1,1,2),1,MATCH(INDEX(Dictionary!$B$3:$C$3,1,MATCH(Form_Responses[[#This Row],[26]],OFFSET(Dictionary!$A$3,MATCH(COLUMNS($AS$2:BR51),Dictionary!$A$4:$A$93,0),1,1,2),0)),Dictionary!$AD$3:$AE$3,0)),"")</f>
        <v>P</v>
      </c>
      <c r="BS52" s="61" t="str">
        <f ca="1">IFERROR(INDEX(OFFSET(Dictionary!$AC$3,MATCH(COLUMNS($AS$2:BS51),Dictionary!$AC$4:$AC$93,0),1,1,2),1,MATCH(INDEX(Dictionary!$B$3:$C$3,1,MATCH(Form_Responses[[#This Row],[27]],OFFSET(Dictionary!$A$3,MATCH(COLUMNS($AS$2:BS51),Dictionary!$A$4:$A$93,0),1,1,2),0)),Dictionary!$AD$3:$AE$3,0)),"")</f>
        <v>Z</v>
      </c>
      <c r="BT52" s="61" t="str">
        <f ca="1">IFERROR(INDEX(OFFSET(Dictionary!$AC$3,MATCH(COLUMNS($AS$2:BT51),Dictionary!$AC$4:$AC$93,0),1,1,2),1,MATCH(INDEX(Dictionary!$B$3:$C$3,1,MATCH(Form_Responses[[#This Row],[28]],OFFSET(Dictionary!$A$3,MATCH(COLUMNS($AS$2:BT51),Dictionary!$A$4:$A$93,0),1,1,2),0)),Dictionary!$AD$3:$AE$3,0)),"")</f>
        <v>K</v>
      </c>
      <c r="BU52" s="61" t="str">
        <f ca="1">IFERROR(INDEX(OFFSET(Dictionary!$AC$3,MATCH(COLUMNS($AS$2:BU51),Dictionary!$AC$4:$AC$93,0),1,1,2),1,MATCH(INDEX(Dictionary!$B$3:$C$3,1,MATCH(Form_Responses[[#This Row],[29]],OFFSET(Dictionary!$A$3,MATCH(COLUMNS($AS$2:BU51),Dictionary!$A$4:$A$93,0),1,1,2),0)),Dictionary!$AD$3:$AE$3,0)),"")</f>
        <v>O</v>
      </c>
      <c r="BV52" s="61" t="str">
        <f ca="1">IFERROR(INDEX(OFFSET(Dictionary!$AC$3,MATCH(COLUMNS($AS$2:BV51),Dictionary!$AC$4:$AC$93,0),1,1,2),1,MATCH(INDEX(Dictionary!$B$3:$C$3,1,MATCH(Form_Responses[[#This Row],[30]],OFFSET(Dictionary!$A$3,MATCH(COLUMNS($AS$2:BV51),Dictionary!$A$4:$A$93,0),1,1,2),0)),Dictionary!$AD$3:$AE$3,0)),"")</f>
        <v>W</v>
      </c>
      <c r="BW52" s="61" t="str">
        <f ca="1">IFERROR(INDEX(OFFSET(Dictionary!$AC$3,MATCH(COLUMNS($AS$2:BW51),Dictionary!$AC$4:$AC$93,0),1,1,2),1,MATCH(INDEX(Dictionary!$B$3:$C$3,1,MATCH(Form_Responses[[#This Row],[31]],OFFSET(Dictionary!$A$3,MATCH(COLUMNS($AS$2:BW51),Dictionary!$A$4:$A$93,0),1,1,2),0)),Dictionary!$AD$3:$AE$3,0)),"")</f>
        <v>R</v>
      </c>
      <c r="BX52" s="61" t="str">
        <f ca="1">IFERROR(INDEX(OFFSET(Dictionary!$AC$3,MATCH(COLUMNS($AS$2:BX51),Dictionary!$AC$4:$AC$93,0),1,1,2),1,MATCH(INDEX(Dictionary!$B$3:$C$3,1,MATCH(Form_Responses[[#This Row],[32]],OFFSET(Dictionary!$A$3,MATCH(COLUMNS($AS$2:BX51),Dictionary!$A$4:$A$93,0),1,1,2),0)),Dictionary!$AD$3:$AE$3,0)),"")</f>
        <v>D</v>
      </c>
      <c r="BY52" s="61" t="str">
        <f ca="1">IFERROR(INDEX(OFFSET(Dictionary!$AC$3,MATCH(COLUMNS($AS$2:BY51),Dictionary!$AC$4:$AC$93,0),1,1,2),1,MATCH(INDEX(Dictionary!$B$3:$C$3,1,MATCH(Form_Responses[[#This Row],[33]],OFFSET(Dictionary!$A$3,MATCH(COLUMNS($AS$2:BY51),Dictionary!$A$4:$A$93,0),1,1,2),0)),Dictionary!$AD$3:$AE$3,0)),"")</f>
        <v>C</v>
      </c>
      <c r="BZ52" s="61" t="str">
        <f ca="1">IFERROR(INDEX(OFFSET(Dictionary!$AC$3,MATCH(COLUMNS($AS$2:BZ51),Dictionary!$AC$4:$AC$93,0),1,1,2),1,MATCH(INDEX(Dictionary!$B$3:$C$3,1,MATCH(Form_Responses[[#This Row],[34]],OFFSET(Dictionary!$A$3,MATCH(COLUMNS($AS$2:BZ51),Dictionary!$A$4:$A$93,0),1,1,2),0)),Dictionary!$AD$3:$AE$3,0)),"")</f>
        <v>E</v>
      </c>
      <c r="CA52" s="61" t="str">
        <f ca="1">IFERROR(INDEX(OFFSET(Dictionary!$AC$3,MATCH(COLUMNS($AS$2:CA51),Dictionary!$AC$4:$AC$93,0),1,1,2),1,MATCH(INDEX(Dictionary!$B$3:$C$3,1,MATCH(Form_Responses[[#This Row],[35]],OFFSET(Dictionary!$A$3,MATCH(COLUMNS($AS$2:CA51),Dictionary!$A$4:$A$93,0),1,1,2),0)),Dictionary!$AD$3:$AE$3,0)),"")</f>
        <v>B</v>
      </c>
      <c r="CB52" s="61" t="str">
        <f ca="1">IFERROR(INDEX(OFFSET(Dictionary!$AC$3,MATCH(COLUMNS($AS$2:CB51),Dictionary!$AC$4:$AC$93,0),1,1,2),1,MATCH(INDEX(Dictionary!$B$3:$C$3,1,MATCH(Form_Responses[[#This Row],[36]],OFFSET(Dictionary!$A$3,MATCH(COLUMNS($AS$2:CB51),Dictionary!$A$4:$A$93,0),1,1,2),0)),Dictionary!$AD$3:$AE$3,0)),"")</f>
        <v>A</v>
      </c>
      <c r="CC52" s="61" t="str">
        <f ca="1">IFERROR(INDEX(OFFSET(Dictionary!$AC$3,MATCH(COLUMNS($AS$2:CC51),Dictionary!$AC$4:$AC$93,0),1,1,2),1,MATCH(INDEX(Dictionary!$B$3:$C$3,1,MATCH(Form_Responses[[#This Row],[37]],OFFSET(Dictionary!$A$3,MATCH(COLUMNS($AS$2:CC51),Dictionary!$A$4:$A$93,0),1,1,2),0)),Dictionary!$AD$3:$AE$3,0)),"")</f>
        <v>P</v>
      </c>
      <c r="CD52" s="61" t="str">
        <f ca="1">IFERROR(INDEX(OFFSET(Dictionary!$AC$3,MATCH(COLUMNS($AS$2:CD51),Dictionary!$AC$4:$AC$93,0),1,1,2),1,MATCH(INDEX(Dictionary!$B$3:$C$3,1,MATCH(Form_Responses[[#This Row],[38]],OFFSET(Dictionary!$A$3,MATCH(COLUMNS($AS$2:CD51),Dictionary!$A$4:$A$93,0),1,1,2),0)),Dictionary!$AD$3:$AE$3,0)),"")</f>
        <v>X</v>
      </c>
      <c r="CE52" s="61" t="str">
        <f ca="1">IFERROR(INDEX(OFFSET(Dictionary!$AC$3,MATCH(COLUMNS($AS$2:CE51),Dictionary!$AC$4:$AC$93,0),1,1,2),1,MATCH(INDEX(Dictionary!$B$3:$C$3,1,MATCH(Form_Responses[[#This Row],[39]],OFFSET(Dictionary!$A$3,MATCH(COLUMNS($AS$2:CE51),Dictionary!$A$4:$A$93,0),1,1,2),0)),Dictionary!$AD$3:$AE$3,0)),"")</f>
        <v>B</v>
      </c>
      <c r="CF52" s="61" t="str">
        <f ca="1">IFERROR(INDEX(OFFSET(Dictionary!$AC$3,MATCH(COLUMNS($AS$2:CF51),Dictionary!$AC$4:$AC$93,0),1,1,2),1,MATCH(INDEX(Dictionary!$B$3:$C$3,1,MATCH(Form_Responses[[#This Row],[40]],OFFSET(Dictionary!$A$3,MATCH(COLUMNS($AS$2:CF51),Dictionary!$A$4:$A$93,0),1,1,2),0)),Dictionary!$AD$3:$AE$3,0)),"")</f>
        <v>O</v>
      </c>
      <c r="CG52" s="61" t="str">
        <f ca="1">IFERROR(INDEX(OFFSET(Dictionary!$AC$3,MATCH(COLUMNS($AS$2:CG51),Dictionary!$AC$4:$AC$93,0),1,1,2),1,MATCH(INDEX(Dictionary!$B$3:$C$3,1,MATCH(Form_Responses[[#This Row],[41]],OFFSET(Dictionary!$A$3,MATCH(COLUMNS($AS$2:CG51),Dictionary!$A$4:$A$93,0),1,1,2),0)),Dictionary!$AD$3:$AE$3,0)),"")</f>
        <v>G</v>
      </c>
      <c r="CH52" s="61" t="str">
        <f ca="1">IFERROR(INDEX(OFFSET(Dictionary!$AC$3,MATCH(COLUMNS($AS$2:CH51),Dictionary!$AC$4:$AC$93,0),1,1,2),1,MATCH(INDEX(Dictionary!$B$3:$C$3,1,MATCH(Form_Responses[[#This Row],[42]],OFFSET(Dictionary!$A$3,MATCH(COLUMNS($AS$2:CH51),Dictionary!$A$4:$A$93,0),1,1,2),0)),Dictionary!$AD$3:$AE$3,0)),"")</f>
        <v>R</v>
      </c>
      <c r="CI52" s="61" t="str">
        <f ca="1">IFERROR(INDEX(OFFSET(Dictionary!$AC$3,MATCH(COLUMNS($AS$2:CI51),Dictionary!$AC$4:$AC$93,0),1,1,2),1,MATCH(INDEX(Dictionary!$B$3:$C$3,1,MATCH(Form_Responses[[#This Row],[43]],OFFSET(Dictionary!$A$3,MATCH(COLUMNS($AS$2:CI51),Dictionary!$A$4:$A$93,0),1,1,2),0)),Dictionary!$AD$3:$AE$3,0)),"")</f>
        <v>I</v>
      </c>
      <c r="CJ52" s="61" t="str">
        <f ca="1">IFERROR(INDEX(OFFSET(Dictionary!$AC$3,MATCH(COLUMNS($AS$2:CJ51),Dictionary!$AC$4:$AC$93,0),1,1,2),1,MATCH(INDEX(Dictionary!$B$3:$C$3,1,MATCH(Form_Responses[[#This Row],[44]],OFFSET(Dictionary!$A$3,MATCH(COLUMNS($AS$2:CJ51),Dictionary!$A$4:$A$93,0),1,1,2),0)),Dictionary!$AD$3:$AE$3,0)),"")</f>
        <v>T</v>
      </c>
      <c r="CK52" s="61" t="str">
        <f ca="1">IFERROR(INDEX(OFFSET(Dictionary!$AC$3,MATCH(COLUMNS($AS$2:CK51),Dictionary!$AC$4:$AC$93,0),1,1,2),1,MATCH(INDEX(Dictionary!$B$3:$C$3,1,MATCH(Form_Responses[[#This Row],[45]],OFFSET(Dictionary!$A$3,MATCH(COLUMNS($AS$2:CK51),Dictionary!$A$4:$A$93,0),1,1,2),0)),Dictionary!$AD$3:$AE$3,0)),"")</f>
        <v>E</v>
      </c>
      <c r="CL52" s="61" t="str">
        <f ca="1">IFERROR(INDEX(OFFSET(Dictionary!$AC$3,MATCH(COLUMNS($AS$2:CL51),Dictionary!$AC$4:$AC$93,0),1,1,2),1,MATCH(INDEX(Dictionary!$B$3:$C$3,1,MATCH(Form_Responses[[#This Row],[46]],OFFSET(Dictionary!$A$3,MATCH(COLUMNS($AS$2:CL51),Dictionary!$A$4:$A$93,0),1,1,2),0)),Dictionary!$AD$3:$AE$3,0)),"")</f>
        <v>N</v>
      </c>
      <c r="CM52" s="61" t="str">
        <f ca="1">IFERROR(INDEX(OFFSET(Dictionary!$AC$3,MATCH(COLUMNS($AS$2:CM51),Dictionary!$AC$4:$AC$93,0),1,1,2),1,MATCH(INDEX(Dictionary!$B$3:$C$3,1,MATCH(Form_Responses[[#This Row],[47]],OFFSET(Dictionary!$A$3,MATCH(COLUMNS($AS$2:CM51),Dictionary!$A$4:$A$93,0),1,1,2),0)),Dictionary!$AD$3:$AE$3,0)),"")</f>
        <v>Z</v>
      </c>
      <c r="CN52" s="61" t="str">
        <f ca="1">IFERROR(INDEX(OFFSET(Dictionary!$AC$3,MATCH(COLUMNS($AS$2:CN51),Dictionary!$AC$4:$AC$93,0),1,1,2),1,MATCH(INDEX(Dictionary!$B$3:$C$3,1,MATCH(Form_Responses[[#This Row],[48]],OFFSET(Dictionary!$A$3,MATCH(COLUMNS($AS$2:CN51),Dictionary!$A$4:$A$93,0),1,1,2),0)),Dictionary!$AD$3:$AE$3,0)),"")</f>
        <v>K</v>
      </c>
      <c r="CO52" s="61" t="str">
        <f ca="1">IFERROR(INDEX(OFFSET(Dictionary!$AC$3,MATCH(COLUMNS($AS$2:CO51),Dictionary!$AC$4:$AC$93,0),1,1,2),1,MATCH(INDEX(Dictionary!$B$3:$C$3,1,MATCH(Form_Responses[[#This Row],[49]],OFFSET(Dictionary!$A$3,MATCH(COLUMNS($AS$2:CO51),Dictionary!$A$4:$A$93,0),1,1,2),0)),Dictionary!$AD$3:$AE$3,0)),"")</f>
        <v>F</v>
      </c>
      <c r="CP52" s="61" t="str">
        <f ca="1">IFERROR(INDEX(OFFSET(Dictionary!$AC$3,MATCH(COLUMNS($AS$2:CP51),Dictionary!$AC$4:$AC$93,0),1,1,2),1,MATCH(INDEX(Dictionary!$B$3:$C$3,1,MATCH(Form_Responses[[#This Row],[50]],OFFSET(Dictionary!$A$3,MATCH(COLUMNS($AS$2:CP51),Dictionary!$A$4:$A$93,0),1,1,2),0)),Dictionary!$AD$3:$AE$3,0)),"")</f>
        <v>W</v>
      </c>
      <c r="CQ52" s="61" t="str">
        <f ca="1">IFERROR(INDEX(OFFSET(Dictionary!$AC$3,MATCH(COLUMNS($AS$2:CQ51),Dictionary!$AC$4:$AC$93,0),1,1,2),1,MATCH(INDEX(Dictionary!$B$3:$C$3,1,MATCH(Form_Responses[[#This Row],[51]],OFFSET(Dictionary!$A$3,MATCH(COLUMNS($AS$2:CQ51),Dictionary!$A$4:$A$93,0),1,1,2),0)),Dictionary!$AD$3:$AE$3,0)),"")</f>
        <v>G</v>
      </c>
      <c r="CR52" s="61" t="str">
        <f ca="1">IFERROR(INDEX(OFFSET(Dictionary!$AC$3,MATCH(COLUMNS($AS$2:CR51),Dictionary!$AC$4:$AC$93,0),1,1,2),1,MATCH(INDEX(Dictionary!$B$3:$C$3,1,MATCH(Form_Responses[[#This Row],[52]],OFFSET(Dictionary!$A$3,MATCH(COLUMNS($AS$2:CR51),Dictionary!$A$4:$A$93,0),1,1,2),0)),Dictionary!$AD$3:$AE$3,0)),"")</f>
        <v>S</v>
      </c>
      <c r="CS52" s="61" t="str">
        <f ca="1">IFERROR(INDEX(OFFSET(Dictionary!$AC$3,MATCH(COLUMNS($AS$2:CS51),Dictionary!$AC$4:$AC$93,0),1,1,2),1,MATCH(INDEX(Dictionary!$B$3:$C$3,1,MATCH(Form_Responses[[#This Row],[53]],OFFSET(Dictionary!$A$3,MATCH(COLUMNS($AS$2:CS51),Dictionary!$A$4:$A$93,0),1,1,2),0)),Dictionary!$AD$3:$AE$3,0)),"")</f>
        <v>R</v>
      </c>
      <c r="CT52" s="61" t="str">
        <f ca="1">IFERROR(INDEX(OFFSET(Dictionary!$AC$3,MATCH(COLUMNS($AS$2:CT51),Dictionary!$AC$4:$AC$93,0),1,1,2),1,MATCH(INDEX(Dictionary!$B$3:$C$3,1,MATCH(Form_Responses[[#This Row],[54]],OFFSET(Dictionary!$A$3,MATCH(COLUMNS($AS$2:CT51),Dictionary!$A$4:$A$93,0),1,1,2),0)),Dictionary!$AD$3:$AE$3,0)),"")</f>
        <v>D</v>
      </c>
      <c r="CU52" s="61" t="str">
        <f ca="1">IFERROR(INDEX(OFFSET(Dictionary!$AC$3,MATCH(COLUMNS($AS$2:CU51),Dictionary!$AC$4:$AC$93,0),1,1,2),1,MATCH(INDEX(Dictionary!$B$3:$C$3,1,MATCH(Form_Responses[[#This Row],[55]],OFFSET(Dictionary!$A$3,MATCH(COLUMNS($AS$2:CU51),Dictionary!$A$4:$A$93,0),1,1,2),0)),Dictionary!$AD$3:$AE$3,0)),"")</f>
        <v>C</v>
      </c>
      <c r="CV52" s="61" t="str">
        <f ca="1">IFERROR(INDEX(OFFSET(Dictionary!$AC$3,MATCH(COLUMNS($AS$2:CV51),Dictionary!$AC$4:$AC$93,0),1,1,2),1,MATCH(INDEX(Dictionary!$B$3:$C$3,1,MATCH(Form_Responses[[#This Row],[56]],OFFSET(Dictionary!$A$3,MATCH(COLUMNS($AS$2:CV51),Dictionary!$A$4:$A$93,0),1,1,2),0)),Dictionary!$AD$3:$AE$3,0)),"")</f>
        <v>E</v>
      </c>
      <c r="CW52" s="61" t="str">
        <f ca="1">IFERROR(INDEX(OFFSET(Dictionary!$AC$3,MATCH(COLUMNS($AS$2:CW51),Dictionary!$AC$4:$AC$93,0),1,1,2),1,MATCH(INDEX(Dictionary!$B$3:$C$3,1,MATCH(Form_Responses[[#This Row],[57]],OFFSET(Dictionary!$A$3,MATCH(COLUMNS($AS$2:CW51),Dictionary!$A$4:$A$93,0),1,1,2),0)),Dictionary!$AD$3:$AE$3,0)),"")</f>
        <v>N</v>
      </c>
      <c r="CX52" s="61" t="str">
        <f ca="1">IFERROR(INDEX(OFFSET(Dictionary!$AC$3,MATCH(COLUMNS($AS$2:CX51),Dictionary!$AC$4:$AC$93,0),1,1,2),1,MATCH(INDEX(Dictionary!$B$3:$C$3,1,MATCH(Form_Responses[[#This Row],[58]],OFFSET(Dictionary!$A$3,MATCH(COLUMNS($AS$2:CX51),Dictionary!$A$4:$A$93,0),1,1,2),0)),Dictionary!$AD$3:$AE$3,0)),"")</f>
        <v>A</v>
      </c>
      <c r="CY52" s="61" t="str">
        <f ca="1">IFERROR(INDEX(OFFSET(Dictionary!$AC$3,MATCH(COLUMNS($AS$2:CY51),Dictionary!$AC$4:$AC$93,0),1,1,2),1,MATCH(INDEX(Dictionary!$B$3:$C$3,1,MATCH(Form_Responses[[#This Row],[59]],OFFSET(Dictionary!$A$3,MATCH(COLUMNS($AS$2:CY51),Dictionary!$A$4:$A$93,0),1,1,2),0)),Dictionary!$AD$3:$AE$3,0)),"")</f>
        <v>F</v>
      </c>
      <c r="CZ52" s="61" t="str">
        <f ca="1">IFERROR(INDEX(OFFSET(Dictionary!$AC$3,MATCH(COLUMNS($AS$2:CZ51),Dictionary!$AC$4:$AC$93,0),1,1,2),1,MATCH(INDEX(Dictionary!$B$3:$C$3,1,MATCH(Form_Responses[[#This Row],[60]],OFFSET(Dictionary!$A$3,MATCH(COLUMNS($AS$2:CZ51),Dictionary!$A$4:$A$93,0),1,1,2),0)),Dictionary!$AD$3:$AE$3,0)),"")</f>
        <v>X</v>
      </c>
      <c r="DA52" s="61" t="str">
        <f ca="1">IFERROR(INDEX(OFFSET(Dictionary!$AC$3,MATCH(COLUMNS($AS$2:DA51),Dictionary!$AC$4:$AC$93,0),1,1,2),1,MATCH(INDEX(Dictionary!$B$3:$C$3,1,MATCH(Form_Responses[[#This Row],[61]],OFFSET(Dictionary!$A$3,MATCH(COLUMNS($AS$2:DA51),Dictionary!$A$4:$A$93,0),1,1,2),0)),Dictionary!$AD$3:$AE$3,0)),"")</f>
        <v>G</v>
      </c>
      <c r="DB52" s="61" t="str">
        <f ca="1">IFERROR(INDEX(OFFSET(Dictionary!$AC$3,MATCH(COLUMNS($AS$2:DB51),Dictionary!$AC$4:$AC$93,0),1,1,2),1,MATCH(INDEX(Dictionary!$B$3:$C$3,1,MATCH(Form_Responses[[#This Row],[62]],OFFSET(Dictionary!$A$3,MATCH(COLUMNS($AS$2:DB51),Dictionary!$A$4:$A$93,0),1,1,2),0)),Dictionary!$AD$3:$AE$3,0)),"")</f>
        <v>L</v>
      </c>
      <c r="DC52" s="61" t="str">
        <f ca="1">IFERROR(INDEX(OFFSET(Dictionary!$AC$3,MATCH(COLUMNS($AS$2:DC51),Dictionary!$AC$4:$AC$93,0),1,1,2),1,MATCH(INDEX(Dictionary!$B$3:$C$3,1,MATCH(Form_Responses[[#This Row],[63]],OFFSET(Dictionary!$A$3,MATCH(COLUMNS($AS$2:DC51),Dictionary!$A$4:$A$93,0),1,1,2),0)),Dictionary!$AD$3:$AE$3,0)),"")</f>
        <v>S</v>
      </c>
      <c r="DD52" s="61" t="str">
        <f ca="1">IFERROR(INDEX(OFFSET(Dictionary!$AC$3,MATCH(COLUMNS($AS$2:DD51),Dictionary!$AC$4:$AC$93,0),1,1,2),1,MATCH(INDEX(Dictionary!$B$3:$C$3,1,MATCH(Form_Responses[[#This Row],[64]],OFFSET(Dictionary!$A$3,MATCH(COLUMNS($AS$2:DD51),Dictionary!$A$4:$A$93,0),1,1,2),0)),Dictionary!$AD$3:$AE$3,0)),"")</f>
        <v>R</v>
      </c>
      <c r="DE52" s="61" t="str">
        <f ca="1">IFERROR(INDEX(OFFSET(Dictionary!$AC$3,MATCH(COLUMNS($AS$2:DE51),Dictionary!$AC$4:$AC$93,0),1,1,2),1,MATCH(INDEX(Dictionary!$B$3:$C$3,1,MATCH(Form_Responses[[#This Row],[65]],OFFSET(Dictionary!$A$3,MATCH(COLUMNS($AS$2:DE51),Dictionary!$A$4:$A$93,0),1,1,2),0)),Dictionary!$AD$3:$AE$3,0)),"")</f>
        <v>V</v>
      </c>
      <c r="DF52" s="61" t="str">
        <f ca="1">IFERROR(INDEX(OFFSET(Dictionary!$AC$3,MATCH(COLUMNS($AS$2:DF51),Dictionary!$AC$4:$AC$93,0),1,1,2),1,MATCH(INDEX(Dictionary!$B$3:$C$3,1,MATCH(Form_Responses[[#This Row],[66]],OFFSET(Dictionary!$A$3,MATCH(COLUMNS($AS$2:DF51),Dictionary!$A$4:$A$93,0),1,1,2),0)),Dictionary!$AD$3:$AE$3,0)),"")</f>
        <v>S</v>
      </c>
      <c r="DG52" s="61" t="str">
        <f ca="1">IFERROR(INDEX(OFFSET(Dictionary!$AC$3,MATCH(COLUMNS($AS$2:DG51),Dictionary!$AC$4:$AC$93,0),1,1,2),1,MATCH(INDEX(Dictionary!$B$3:$C$3,1,MATCH(Form_Responses[[#This Row],[67]],OFFSET(Dictionary!$A$3,MATCH(COLUMNS($AS$2:DG51),Dictionary!$A$4:$A$93,0),1,1,2),0)),Dictionary!$AD$3:$AE$3,0)),"")</f>
        <v>R</v>
      </c>
      <c r="DH52" s="61" t="str">
        <f ca="1">IFERROR(INDEX(OFFSET(Dictionary!$AC$3,MATCH(COLUMNS($AS$2:DH51),Dictionary!$AC$4:$AC$93,0),1,1,2),1,MATCH(INDEX(Dictionary!$B$3:$C$3,1,MATCH(Form_Responses[[#This Row],[68]],OFFSET(Dictionary!$A$3,MATCH(COLUMNS($AS$2:DH51),Dictionary!$A$4:$A$93,0),1,1,2),0)),Dictionary!$AD$3:$AE$3,0)),"")</f>
        <v>K</v>
      </c>
      <c r="DI52" s="61" t="str">
        <f ca="1">IFERROR(INDEX(OFFSET(Dictionary!$AC$3,MATCH(COLUMNS($AS$2:DI51),Dictionary!$AC$4:$AC$93,0),1,1,2),1,MATCH(INDEX(Dictionary!$B$3:$C$3,1,MATCH(Form_Responses[[#This Row],[69]],OFFSET(Dictionary!$A$3,MATCH(COLUMNS($AS$2:DI51),Dictionary!$A$4:$A$93,0),1,1,2),0)),Dictionary!$AD$3:$AE$3,0)),"")</f>
        <v>A</v>
      </c>
      <c r="DJ52" s="61" t="str">
        <f ca="1">IFERROR(INDEX(OFFSET(Dictionary!$AC$3,MATCH(COLUMNS($AS$2:DJ51),Dictionary!$AC$4:$AC$93,0),1,1,2),1,MATCH(INDEX(Dictionary!$B$3:$C$3,1,MATCH(Form_Responses[[#This Row],[70]],OFFSET(Dictionary!$A$3,MATCH(COLUMNS($AS$2:DJ51),Dictionary!$A$4:$A$93,0),1,1,2),0)),Dictionary!$AD$3:$AE$3,0)),"")</f>
        <v>P</v>
      </c>
      <c r="DK52" s="61" t="str">
        <f ca="1">IFERROR(INDEX(OFFSET(Dictionary!$AC$3,MATCH(COLUMNS($AS$2:DK51),Dictionary!$AC$4:$AC$93,0),1,1,2),1,MATCH(INDEX(Dictionary!$B$3:$C$3,1,MATCH(Form_Responses[[#This Row],[71]],OFFSET(Dictionary!$A$3,MATCH(COLUMNS($AS$2:DK51),Dictionary!$A$4:$A$93,0),1,1,2),0)),Dictionary!$AD$3:$AE$3,0)),"")</f>
        <v>I</v>
      </c>
      <c r="DL52" s="61" t="str">
        <f ca="1">IFERROR(INDEX(OFFSET(Dictionary!$AC$3,MATCH(COLUMNS($AS$2:DL51),Dictionary!$AC$4:$AC$93,0),1,1,2),1,MATCH(INDEX(Dictionary!$B$3:$C$3,1,MATCH(Form_Responses[[#This Row],[72]],OFFSET(Dictionary!$A$3,MATCH(COLUMNS($AS$2:DL51),Dictionary!$A$4:$A$93,0),1,1,2),0)),Dictionary!$AD$3:$AE$3,0)),"")</f>
        <v>L</v>
      </c>
      <c r="DM52" s="61" t="str">
        <f ca="1">IFERROR(INDEX(OFFSET(Dictionary!$AC$3,MATCH(COLUMNS($AS$2:DM51),Dictionary!$AC$4:$AC$93,0),1,1,2),1,MATCH(INDEX(Dictionary!$B$3:$C$3,1,MATCH(Form_Responses[[#This Row],[73]],OFFSET(Dictionary!$A$3,MATCH(COLUMNS($AS$2:DM51),Dictionary!$A$4:$A$93,0),1,1,2),0)),Dictionary!$AD$3:$AE$3,0)),"")</f>
        <v>I</v>
      </c>
      <c r="DN52" s="61" t="str">
        <f ca="1">IFERROR(INDEX(OFFSET(Dictionary!$AC$3,MATCH(COLUMNS($AS$2:DN51),Dictionary!$AC$4:$AC$93,0),1,1,2),1,MATCH(INDEX(Dictionary!$B$3:$C$3,1,MATCH(Form_Responses[[#This Row],[74]],OFFSET(Dictionary!$A$3,MATCH(COLUMNS($AS$2:DN51),Dictionary!$A$4:$A$93,0),1,1,2),0)),Dictionary!$AD$3:$AE$3,0)),"")</f>
        <v>S</v>
      </c>
      <c r="DO52" s="61" t="str">
        <f ca="1">IFERROR(INDEX(OFFSET(Dictionary!$AC$3,MATCH(COLUMNS($AS$2:DO51),Dictionary!$AC$4:$AC$93,0),1,1,2),1,MATCH(INDEX(Dictionary!$B$3:$C$3,1,MATCH(Form_Responses[[#This Row],[75]],OFFSET(Dictionary!$A$3,MATCH(COLUMNS($AS$2:DO51),Dictionary!$A$4:$A$93,0),1,1,2),0)),Dictionary!$AD$3:$AE$3,0)),"")</f>
        <v>V</v>
      </c>
      <c r="DP52" s="61" t="str">
        <f ca="1">IFERROR(INDEX(OFFSET(Dictionary!$AC$3,MATCH(COLUMNS($AS$2:DP51),Dictionary!$AC$4:$AC$93,0),1,1,2),1,MATCH(INDEX(Dictionary!$B$3:$C$3,1,MATCH(Form_Responses[[#This Row],[76]],OFFSET(Dictionary!$A$3,MATCH(COLUMNS($AS$2:DP51),Dictionary!$A$4:$A$93,0),1,1,2),0)),Dictionary!$AD$3:$AE$3,0)),"")</f>
        <v>S</v>
      </c>
      <c r="DQ52" s="61" t="str">
        <f ca="1">IFERROR(INDEX(OFFSET(Dictionary!$AC$3,MATCH(COLUMNS($AS$2:DQ51),Dictionary!$AC$4:$AC$93,0),1,1,2),1,MATCH(INDEX(Dictionary!$B$3:$C$3,1,MATCH(Form_Responses[[#This Row],[77]],OFFSET(Dictionary!$A$3,MATCH(COLUMNS($AS$2:DQ51),Dictionary!$A$4:$A$93,0),1,1,2),0)),Dictionary!$AD$3:$AE$3,0)),"")</f>
        <v>R</v>
      </c>
      <c r="DR52" s="61" t="str">
        <f ca="1">IFERROR(INDEX(OFFSET(Dictionary!$AC$3,MATCH(COLUMNS($AS$2:DR51),Dictionary!$AC$4:$AC$93,0),1,1,2),1,MATCH(INDEX(Dictionary!$B$3:$C$3,1,MATCH(Form_Responses[[#This Row],[78]],OFFSET(Dictionary!$A$3,MATCH(COLUMNS($AS$2:DR51),Dictionary!$A$4:$A$93,0),1,1,2),0)),Dictionary!$AD$3:$AE$3,0)),"")</f>
        <v>E</v>
      </c>
      <c r="DS52" s="61" t="str">
        <f ca="1">IFERROR(INDEX(OFFSET(Dictionary!$AC$3,MATCH(COLUMNS($AS$2:DS51),Dictionary!$AC$4:$AC$93,0),1,1,2),1,MATCH(INDEX(Dictionary!$B$3:$C$3,1,MATCH(Form_Responses[[#This Row],[79]],OFFSET(Dictionary!$A$3,MATCH(COLUMNS($AS$2:DS51),Dictionary!$A$4:$A$93,0),1,1,2),0)),Dictionary!$AD$3:$AE$3,0)),"")</f>
        <v>N</v>
      </c>
      <c r="DT52" s="61" t="str">
        <f ca="1">IFERROR(INDEX(OFFSET(Dictionary!$AC$3,MATCH(COLUMNS($AS$2:DT51),Dictionary!$AC$4:$AC$93,0),1,1,2),1,MATCH(INDEX(Dictionary!$B$3:$C$3,1,MATCH(Form_Responses[[#This Row],[80]],OFFSET(Dictionary!$A$3,MATCH(COLUMNS($AS$2:DT51),Dictionary!$A$4:$A$93,0),1,1,2),0)),Dictionary!$AD$3:$AE$3,0)),"")</f>
        <v>A</v>
      </c>
      <c r="DU52" s="61" t="str">
        <f ca="1">IFERROR(INDEX(OFFSET(Dictionary!$AC$3,MATCH(COLUMNS($AS$2:DU51),Dictionary!$AC$4:$AC$93,0),1,1,2),1,MATCH(INDEX(Dictionary!$B$3:$C$3,1,MATCH(Form_Responses[[#This Row],[81]],OFFSET(Dictionary!$A$3,MATCH(COLUMNS($AS$2:DU51),Dictionary!$A$4:$A$93,0),1,1,2),0)),Dictionary!$AD$3:$AE$3,0)),"")</f>
        <v>G</v>
      </c>
      <c r="DV52" s="61" t="str">
        <f ca="1">IFERROR(INDEX(OFFSET(Dictionary!$AC$3,MATCH(COLUMNS($AS$2:DV51),Dictionary!$AC$4:$AC$93,0),1,1,2),1,MATCH(INDEX(Dictionary!$B$3:$C$3,1,MATCH(Form_Responses[[#This Row],[82]],OFFSET(Dictionary!$A$3,MATCH(COLUMNS($AS$2:DV51),Dictionary!$A$4:$A$93,0),1,1,2),0)),Dictionary!$AD$3:$AE$3,0)),"")</f>
        <v>L</v>
      </c>
      <c r="DW52" s="61" t="str">
        <f ca="1">IFERROR(INDEX(OFFSET(Dictionary!$AC$3,MATCH(COLUMNS($AS$2:DW51),Dictionary!$AC$4:$AC$93,0),1,1,2),1,MATCH(INDEX(Dictionary!$B$3:$C$3,1,MATCH(Form_Responses[[#This Row],[83]],OFFSET(Dictionary!$A$3,MATCH(COLUMNS($AS$2:DW51),Dictionary!$A$4:$A$93,0),1,1,2),0)),Dictionary!$AD$3:$AE$3,0)),"")</f>
        <v>I</v>
      </c>
      <c r="DX52" s="61" t="str">
        <f ca="1">IFERROR(INDEX(OFFSET(Dictionary!$AC$3,MATCH(COLUMNS($AS$2:DX51),Dictionary!$AC$4:$AC$93,0),1,1,2),1,MATCH(INDEX(Dictionary!$B$3:$C$3,1,MATCH(Form_Responses[[#This Row],[84]],OFFSET(Dictionary!$A$3,MATCH(COLUMNS($AS$2:DX51),Dictionary!$A$4:$A$93,0),1,1,2),0)),Dictionary!$AD$3:$AE$3,0)),"")</f>
        <v>T</v>
      </c>
      <c r="DY52" s="61" t="str">
        <f ca="1">IFERROR(INDEX(OFFSET(Dictionary!$AC$3,MATCH(COLUMNS($AS$2:DY51),Dictionary!$AC$4:$AC$93,0),1,1,2),1,MATCH(INDEX(Dictionary!$B$3:$C$3,1,MATCH(Form_Responses[[#This Row],[85]],OFFSET(Dictionary!$A$3,MATCH(COLUMNS($AS$2:DY51),Dictionary!$A$4:$A$93,0),1,1,2),0)),Dictionary!$AD$3:$AE$3,0)),"")</f>
        <v>S</v>
      </c>
      <c r="DZ52" s="61" t="str">
        <f ca="1">IFERROR(INDEX(OFFSET(Dictionary!$AC$3,MATCH(COLUMNS($AS$2:DZ51),Dictionary!$AC$4:$AC$93,0),1,1,2),1,MATCH(INDEX(Dictionary!$B$3:$C$3,1,MATCH(Form_Responses[[#This Row],[86]],OFFSET(Dictionary!$A$3,MATCH(COLUMNS($AS$2:DZ51),Dictionary!$A$4:$A$93,0),1,1,2),0)),Dictionary!$AD$3:$AE$3,0)),"")</f>
        <v>S</v>
      </c>
      <c r="EA52" s="61" t="str">
        <f ca="1">IFERROR(INDEX(OFFSET(Dictionary!$AC$3,MATCH(COLUMNS($AS$2:EA51),Dictionary!$AC$4:$AC$93,0),1,1,2),1,MATCH(INDEX(Dictionary!$B$3:$C$3,1,MATCH(Form_Responses[[#This Row],[87]],OFFSET(Dictionary!$A$3,MATCH(COLUMNS($AS$2:EA51),Dictionary!$A$4:$A$93,0),1,1,2),0)),Dictionary!$AD$3:$AE$3,0)),"")</f>
        <v>D</v>
      </c>
      <c r="EB52" s="61" t="str">
        <f ca="1">IFERROR(INDEX(OFFSET(Dictionary!$AC$3,MATCH(COLUMNS($AS$2:EB51),Dictionary!$AC$4:$AC$93,0),1,1,2),1,MATCH(INDEX(Dictionary!$B$3:$C$3,1,MATCH(Form_Responses[[#This Row],[88]],OFFSET(Dictionary!$A$3,MATCH(COLUMNS($AS$2:EB51),Dictionary!$A$4:$A$93,0),1,1,2),0)),Dictionary!$AD$3:$AE$3,0)),"")</f>
        <v>D</v>
      </c>
      <c r="EC52" s="61" t="str">
        <f ca="1">IFERROR(INDEX(OFFSET(Dictionary!$AC$3,MATCH(COLUMNS($AS$2:EC51),Dictionary!$AC$4:$AC$93,0),1,1,2),1,MATCH(INDEX(Dictionary!$B$3:$C$3,1,MATCH(Form_Responses[[#This Row],[89]],OFFSET(Dictionary!$A$3,MATCH(COLUMNS($AS$2:EC51),Dictionary!$A$4:$A$93,0),1,1,2),0)),Dictionary!$AD$3:$AE$3,0)),"")</f>
        <v>C</v>
      </c>
      <c r="ED52" s="61" t="str">
        <f ca="1">IFERROR(INDEX(OFFSET(Dictionary!$AC$3,MATCH(COLUMNS($AS$2:ED51),Dictionary!$AC$4:$AC$93,0),1,1,2),1,MATCH(INDEX(Dictionary!$B$3:$C$3,1,MATCH(Form_Responses[[#This Row],[90]],OFFSET(Dictionary!$A$3,MATCH(COLUMNS($AS$2:ED51),Dictionary!$A$4:$A$93,0),1,1,2),0)),Dictionary!$AD$3:$AE$3,0)),"")</f>
        <v>N</v>
      </c>
    </row>
    <row r="53" spans="1:134" ht="240" x14ac:dyDescent="0.25">
      <c r="A53" s="164">
        <v>51</v>
      </c>
      <c r="B53" s="61" t="s">
        <v>987</v>
      </c>
      <c r="C53" s="61" t="s">
        <v>1166</v>
      </c>
      <c r="D53" s="59" t="s">
        <v>792</v>
      </c>
      <c r="E53" s="59" cm="1">
        <f t="array" aca="1" ref="E53" ca="1">COUNTIF(OFFSET($AS$2,MATCH(Data_Base_Response[[#This Row],[Nama]:[Nama]],Data_Base_Response[[Nama]:[Nama]],0),0,1,90),Data_Base_Response[[#Headers],[A]])</f>
        <v>3</v>
      </c>
      <c r="F53" s="59" cm="1">
        <f t="array" aca="1" ref="F53" ca="1">COUNTIF(OFFSET($AS$2,MATCH(Data_Base_Response[[#This Row],[Nama]:[Nama]],Data_Base_Response[[Nama]:[Nama]],0),0,1,90),Data_Base_Response[[#Headers],[N]])</f>
        <v>6</v>
      </c>
      <c r="G53" s="59" cm="1">
        <f t="array" aca="1" ref="G53" ca="1">COUNTIF(OFFSET($AS$2,MATCH(Data_Base_Response[[#This Row],[Nama]:[Nama]],Data_Base_Response[[Nama]:[Nama]],0),0,1,90),Data_Base_Response[[#Headers],[G]])</f>
        <v>5</v>
      </c>
      <c r="H53" s="59" cm="1">
        <f t="array" aca="1" ref="H53" ca="1">COUNTIF(OFFSET($AS$2,MATCH(Data_Base_Response[[#This Row],[Nama]:[Nama]],Data_Base_Response[[Nama]:[Nama]],0),0,1,90),Data_Base_Response[[#Headers],[C]])</f>
        <v>4</v>
      </c>
      <c r="I53" s="59" cm="1">
        <f t="array" aca="1" ref="I53" ca="1">COUNTIF(OFFSET($AS$2,MATCH(Data_Base_Response[[#This Row],[Nama]:[Nama]],Data_Base_Response[[Nama]:[Nama]],0),0,1,90),Data_Base_Response[[#Headers],[D]])</f>
        <v>4</v>
      </c>
      <c r="J53" s="59" cm="1">
        <f t="array" aca="1" ref="J53" ca="1">COUNTIF(OFFSET($AS$2,MATCH(Data_Base_Response[[#This Row],[Nama]:[Nama]],Data_Base_Response[[Nama]:[Nama]],0),0,1,90),Data_Base_Response[[#Headers],[R]])</f>
        <v>5</v>
      </c>
      <c r="K53" s="59" cm="1">
        <f t="array" aca="1" ref="K53" ca="1">COUNTIF(OFFSET($AS$2,MATCH(Data_Base_Response[[#This Row],[Nama]:[Nama]],Data_Base_Response[[Nama]:[Nama]],0),0,1,90),Data_Base_Response[[#Headers],[T]])</f>
        <v>3</v>
      </c>
      <c r="L53" s="59" cm="1">
        <f t="array" aca="1" ref="L53" ca="1">COUNTIF(OFFSET($AS$2,MATCH(Data_Base_Response[[#This Row],[Nama]:[Nama]],Data_Base_Response[[Nama]:[Nama]],0),0,1,90),Data_Base_Response[[#Headers],[V]])</f>
        <v>5</v>
      </c>
      <c r="M53" s="59" cm="1">
        <f t="array" aca="1" ref="M53" ca="1">COUNTIF(OFFSET($AS$2,MATCH(Data_Base_Response[[#This Row],[Nama]:[Nama]],Data_Base_Response[[Nama]:[Nama]],0),0,1,90),Data_Base_Response[[#Headers],[W]])</f>
        <v>6</v>
      </c>
      <c r="N53" s="59" cm="1">
        <f t="array" aca="1" ref="N53" ca="1">COUNTIF(OFFSET($AS$2,MATCH(Data_Base_Response[[#This Row],[Nama]:[Nama]],Data_Base_Response[[Nama]:[Nama]],0),0,1,90),Data_Base_Response[[#Headers],[F]])</f>
        <v>3</v>
      </c>
      <c r="O53" s="59" cm="1">
        <f t="array" aca="1" ref="O53" ca="1">COUNTIF(OFFSET($AS$2,MATCH(Data_Base_Response[[#This Row],[Nama]:[Nama]],Data_Base_Response[[Nama]:[Nama]],0),0,1,90),Data_Base_Response[[#Headers],[L]])</f>
        <v>7</v>
      </c>
      <c r="P53" s="59" cm="1">
        <f t="array" aca="1" ref="P53" ca="1">COUNTIF(OFFSET($AS$2,MATCH(Data_Base_Response[[#This Row],[Nama]:[Nama]],Data_Base_Response[[Nama]:[Nama]],0),0,1,90),Data_Base_Response[[#Headers],[P]])</f>
        <v>6</v>
      </c>
      <c r="Q53" s="59" cm="1">
        <f t="array" aca="1" ref="Q53" ca="1">COUNTIF(OFFSET($AS$2,MATCH(Data_Base_Response[[#This Row],[Nama]:[Nama]],Data_Base_Response[[Nama]:[Nama]],0),0,1,90),Data_Base_Response[[#Headers],[I]])</f>
        <v>6</v>
      </c>
      <c r="R53" s="59" cm="1">
        <f t="array" aca="1" ref="R53" ca="1">COUNTIF(OFFSET($AS$2,MATCH(Data_Base_Response[[#This Row],[Nama]:[Nama]],Data_Base_Response[[Nama]:[Nama]],0),0,1,90),Data_Base_Response[[#Headers],[S]])</f>
        <v>2</v>
      </c>
      <c r="S53" s="59" cm="1">
        <f t="array" aca="1" ref="S53" ca="1">COUNTIF(OFFSET($AS$2,MATCH(Data_Base_Response[[#This Row],[Nama]:[Nama]],Data_Base_Response[[Nama]:[Nama]],0),0,1,90),Data_Base_Response[[#Headers],[B]])</f>
        <v>6</v>
      </c>
      <c r="T53" s="59" cm="1">
        <f t="array" aca="1" ref="T53" ca="1">COUNTIF(OFFSET($AS$2,MATCH(Data_Base_Response[[#This Row],[Nama]:[Nama]],Data_Base_Response[[Nama]:[Nama]],0),0,1,90),Data_Base_Response[[#Headers],[O]])</f>
        <v>3</v>
      </c>
      <c r="U53" s="59" cm="1">
        <f t="array" aca="1" ref="U53" ca="1">COUNTIF(OFFSET($AS$2,MATCH(Data_Base_Response[[#This Row],[Nama]:[Nama]],Data_Base_Response[[Nama]:[Nama]],0),0,1,90),Data_Base_Response[[#Headers],[X]])</f>
        <v>3</v>
      </c>
      <c r="V53" s="59" cm="1">
        <f t="array" aca="1" ref="V53" ca="1">COUNTIF(OFFSET($AS$2,MATCH(Data_Base_Response[[#This Row],[Nama]:[Nama]],Data_Base_Response[[Nama]:[Nama]],0),0,1,90),Data_Base_Response[[#Headers],[E]])</f>
        <v>4</v>
      </c>
      <c r="W53" s="59" cm="1">
        <f t="array" aca="1" ref="W53" ca="1">COUNTIF(OFFSET($AS$2,MATCH(Data_Base_Response[[#This Row],[Nama]:[Nama]],Data_Base_Response[[Nama]:[Nama]],0),0,1,90),Data_Base_Response[[#Headers],[K]])</f>
        <v>4</v>
      </c>
      <c r="X53" s="59" cm="1">
        <f t="array" aca="1" ref="X53" ca="1">COUNTIF(OFFSET($AS$2,MATCH(Data_Base_Response[[#This Row],[Nama]:[Nama]],Data_Base_Response[[Nama]:[Nama]],0),0,1,90),Data_Base_Response[[#Headers],[Z]])</f>
        <v>5</v>
      </c>
      <c r="Y53"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5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53"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53" s="60" t="str">
        <f ca="1">INDEX(OFFSET(Dictionary!$AJ$3,MATCH(I$2,Dictionary!$AG$4:$AG$84,0),0,COUNTIF(Dictionary!$AG$4:$AG$84,I$2),1),MATCH(Data_Base_Response[[#This Row],[D]],OFFSET(Dictionary!$AH$3,MATCH(I$2,Dictionary!$AG$4:$AG$84,0),0,COUNTIF(Dictionary!$AG$4:$AG$84,I$2),1),1))</f>
        <v xml:space="preserve">Tertarik untuk menangani sendiri detail   </v>
      </c>
      <c r="AD5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5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5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3"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5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53" s="60" t="str">
        <f ca="1">INDEX(OFFSET(Dictionary!$AJ$3,MATCH(O$2,Dictionary!$AG$4:$AG$84,0),0,COUNTIF(Dictionary!$AG$4:$AG$84,O$2),1),MATCH(Data_Base_Response[[#This Row],[L]],OFFSET(Dictionary!$AH$3,MATCH(O$2,Dictionary!$AG$4:$AG$84,0),0,COUNTIF(Dictionary!$AG$4:$AG$84,O$2),1),1))</f>
        <v xml:space="preserve">Percaya diri dan ingin berperan sebagai pemimpin      </v>
      </c>
      <c r="AJ53"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53"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53"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5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5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5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3"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53"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53" s="60" t="str">
        <f ca="1">INDEX(OFFSET(Dictionary!$AJ$3,MATCH(X$2,Dictionary!$AG$4:$AG$84,0),0,COUNTIF(Dictionary!$AG$4:$AG$84,X$2),1),MATCH(Data_Base_Response[[#This Row],[Z]],OFFSET(Dictionary!$AH$3,MATCH(X$2,Dictionary!$AG$4:$AG$84,0),0,COUNTIF(Dictionary!$AG$4:$AG$84,X$2),1),1))</f>
        <v xml:space="preserve">Mudah beradaptasi, cukup menyukai perubahan    </v>
      </c>
      <c r="AS53" s="61" t="str">
        <f ca="1">IFERROR(INDEX(OFFSET(Dictionary!$AC$3,MATCH(COLUMNS($AS$2:AS52),Dictionary!$AC$4:$AC$93,0),1,1,2),1,MATCH(INDEX(Dictionary!$B$3:$C$3,1,MATCH(Form_Responses[[#This Row],[1]],OFFSET(Dictionary!$A$3,MATCH(COLUMNS($AS$2:AS52),Dictionary!$A$4:$A$93,0),1,1,2),0)),Dictionary!$AD$3:$AE$3,0)),"")</f>
        <v>G</v>
      </c>
      <c r="AT53" s="61" t="str">
        <f ca="1">IFERROR(INDEX(OFFSET(Dictionary!$AC$3,MATCH(COLUMNS($AS$2:AT$2),Dictionary!$AC$4:$AC$93,0),1,1,2),1,MATCH(INDEX(Dictionary!$B$3:$C$3,1,MATCH(Form_Responses[[#This Row],[2]],OFFSET(Dictionary!$A$3,MATCH(COLUMNS($AS$2:AT52),Dictionary!$A$4:$A$93,0),1,1,2),0)),Dictionary!$AD$3:$AE$3,0)),"")</f>
        <v>N</v>
      </c>
      <c r="AU53" s="61" t="str">
        <f ca="1">IFERROR(INDEX(OFFSET(Dictionary!$AC$3,MATCH(COLUMNS($AS$2:AU52),Dictionary!$AC$4:$AC$93,0),1,1,2),1,MATCH(INDEX(Dictionary!$B$3:$C$3,1,MATCH(Form_Responses[[#This Row],[3]],OFFSET(Dictionary!$A$3,MATCH(COLUMNS($AS$2:AU52),Dictionary!$A$4:$A$93,0),1,1,2),0)),Dictionary!$AD$3:$AE$3,0)),"")</f>
        <v>A</v>
      </c>
      <c r="AV53" s="61" t="str">
        <f ca="1">IFERROR(INDEX(OFFSET(Dictionary!$AC$3,MATCH(COLUMNS($AS$2:AV52),Dictionary!$AC$4:$AC$93,0),1,1,2),1,MATCH(INDEX(Dictionary!$B$3:$C$3,1,MATCH(Form_Responses[[#This Row],[4]],OFFSET(Dictionary!$A$3,MATCH(COLUMNS($AS$2:AV52),Dictionary!$A$4:$A$93,0),1,1,2),0)),Dictionary!$AD$3:$AE$3,0)),"")</f>
        <v>P</v>
      </c>
      <c r="AW53" s="61" t="str">
        <f ca="1">IFERROR(INDEX(OFFSET(Dictionary!$AC$3,MATCH(COLUMNS($AS$2:AW52),Dictionary!$AC$4:$AC$93,0),1,1,2),1,MATCH(INDEX(Dictionary!$B$3:$C$3,1,MATCH(Form_Responses[[#This Row],[5]],OFFSET(Dictionary!$A$3,MATCH(COLUMNS($AS$2:AW52),Dictionary!$A$4:$A$93,0),1,1,2),0)),Dictionary!$AD$3:$AE$3,0)),"")</f>
        <v>B</v>
      </c>
      <c r="AX53" s="61" t="str">
        <f ca="1">IFERROR(INDEX(OFFSET(Dictionary!$AC$3,MATCH(COLUMNS($AS$2:AX52),Dictionary!$AC$4:$AC$93,0),1,1,2),1,MATCH(INDEX(Dictionary!$B$3:$C$3,1,MATCH(Form_Responses[[#This Row],[6]],OFFSET(Dictionary!$A$3,MATCH(COLUMNS($AS$2:AX52),Dictionary!$A$4:$A$93,0),1,1,2),0)),Dictionary!$AD$3:$AE$3,0)),"")</f>
        <v>B</v>
      </c>
      <c r="AY53" s="61" t="str">
        <f ca="1">IFERROR(INDEX(OFFSET(Dictionary!$AC$3,MATCH(COLUMNS($AS$2:AY52),Dictionary!$AC$4:$AC$93,0),1,1,2),1,MATCH(INDEX(Dictionary!$B$3:$C$3,1,MATCH(Form_Responses[[#This Row],[7]],OFFSET(Dictionary!$A$3,MATCH(COLUMNS($AS$2:AY52),Dictionary!$A$4:$A$93,0),1,1,2),0)),Dictionary!$AD$3:$AE$3,0)),"")</f>
        <v>Z</v>
      </c>
      <c r="AZ53" s="61" t="str">
        <f ca="1">IFERROR(INDEX(OFFSET(Dictionary!$AC$3,MATCH(COLUMNS($AS$2:AZ$2),Dictionary!$AC$4:$AC$93,0),1,1,2),1,MATCH(INDEX(Dictionary!$B$3:$C$3,1,MATCH(Form_Responses[[#This Row],[8]],OFFSET(Dictionary!$A$3,MATCH(COLUMNS($AS$2:AZ52),Dictionary!$A$4:$A$93,0),1,1,2),0)),Dictionary!$AD$3:$AE$3,0)),"")</f>
        <v>Z</v>
      </c>
      <c r="BA53" s="61" t="str">
        <f ca="1">IFERROR(INDEX(OFFSET(Dictionary!$AC$3,MATCH(COLUMNS($AS$2:BA52),Dictionary!$AC$4:$AC$93,0),1,1,2),1,MATCH(INDEX(Dictionary!$B$3:$C$3,1,MATCH(Form_Responses[[#This Row],[9]],OFFSET(Dictionary!$A$3,MATCH(COLUMNS($AS$2:BA52),Dictionary!$A$4:$A$93,0),1,1,2),0)),Dictionary!$AD$3:$AE$3,0)),"")</f>
        <v>K</v>
      </c>
      <c r="BB53" s="61" t="str">
        <f ca="1">IFERROR(INDEX(OFFSET(Dictionary!$AC$3,MATCH(COLUMNS($AS$2:BB52),Dictionary!$AC$4:$AC$93,0),1,1,2),1,MATCH(INDEX(Dictionary!$B$3:$C$3,1,MATCH(Form_Responses[[#This Row],[10]],OFFSET(Dictionary!$A$3,MATCH(COLUMNS($AS$2:BB52),Dictionary!$A$4:$A$93,0),1,1,2),0)),Dictionary!$AD$3:$AE$3,0)),"")</f>
        <v>W</v>
      </c>
      <c r="BC53" s="61" t="str">
        <f ca="1">IFERROR(INDEX(OFFSET(Dictionary!$AC$3,MATCH(COLUMNS($AS$2:BC52),Dictionary!$AC$4:$AC$93,0),1,1,2),1,MATCH(INDEX(Dictionary!$B$3:$C$3,1,MATCH(Form_Responses[[#This Row],[11]],OFFSET(Dictionary!$A$3,MATCH(COLUMNS($AS$2:BC52),Dictionary!$A$4:$A$93,0),1,1,2),0)),Dictionary!$AD$3:$AE$3,0)),"")</f>
        <v>C</v>
      </c>
      <c r="BD53" s="61" t="str">
        <f ca="1">IFERROR(INDEX(OFFSET(Dictionary!$AC$3,MATCH(COLUMNS($AS$2:BD52),Dictionary!$AC$4:$AC$93,0),1,1,2),1,MATCH(INDEX(Dictionary!$B$3:$C$3,1,MATCH(Form_Responses[[#This Row],[12]],OFFSET(Dictionary!$A$3,MATCH(COLUMNS($AS$2:BD52),Dictionary!$A$4:$A$93,0),1,1,2),0)),Dictionary!$AD$3:$AE$3,0)),"")</f>
        <v>E</v>
      </c>
      <c r="BE53" s="61" t="str">
        <f ca="1">IFERROR(INDEX(OFFSET(Dictionary!$AC$3,MATCH(COLUMNS($AS$2:BE52),Dictionary!$AC$4:$AC$93,0),1,1,2),1,MATCH(INDEX(Dictionary!$B$3:$C$3,1,MATCH(Form_Responses[[#This Row],[13]],OFFSET(Dictionary!$A$3,MATCH(COLUMNS($AS$2:BE52),Dictionary!$A$4:$A$93,0),1,1,2),0)),Dictionary!$AD$3:$AE$3,0)),"")</f>
        <v>P</v>
      </c>
      <c r="BF53" s="61" t="str">
        <f ca="1">IFERROR(INDEX(OFFSET(Dictionary!$AC$3,MATCH(COLUMNS($AS$2:BF52),Dictionary!$AC$4:$AC$93,0),1,1,2),1,MATCH(INDEX(Dictionary!$B$3:$C$3,1,MATCH(Form_Responses[[#This Row],[14]],OFFSET(Dictionary!$A$3,MATCH(COLUMNS($AS$2:BF52),Dictionary!$A$4:$A$93,0),1,1,2),0)),Dictionary!$AD$3:$AE$3,0)),"")</f>
        <v>A</v>
      </c>
      <c r="BG53" s="61" t="str">
        <f ca="1">IFERROR(INDEX(OFFSET(Dictionary!$AC$3,MATCH(COLUMNS($AS$2:BG52),Dictionary!$AC$4:$AC$93,0),1,1,2),1,MATCH(INDEX(Dictionary!$B$3:$C$3,1,MATCH(Form_Responses[[#This Row],[15]],OFFSET(Dictionary!$A$3,MATCH(COLUMNS($AS$2:BG52),Dictionary!$A$4:$A$93,0),1,1,2),0)),Dictionary!$AD$3:$AE$3,0)),"")</f>
        <v>P</v>
      </c>
      <c r="BH53" s="61" t="str">
        <f ca="1">IFERROR(INDEX(OFFSET(Dictionary!$AC$3,MATCH(COLUMNS($AS$2:BH52),Dictionary!$AC$4:$AC$93,0),1,1,2),1,MATCH(INDEX(Dictionary!$B$3:$C$3,1,MATCH(Form_Responses[[#This Row],[16]],OFFSET(Dictionary!$A$3,MATCH(COLUMNS($AS$2:BH52),Dictionary!$A$4:$A$93,0),1,1,2),0)),Dictionary!$AD$3:$AE$3,0)),"")</f>
        <v>X</v>
      </c>
      <c r="BI53" s="61" t="str">
        <f ca="1">IFERROR(INDEX(OFFSET(Dictionary!$AC$3,MATCH(COLUMNS($AS$2:BI52),Dictionary!$AC$4:$AC$93,0),1,1,2),1,MATCH(INDEX(Dictionary!$B$3:$C$3,1,MATCH(Form_Responses[[#This Row],[17]],OFFSET(Dictionary!$A$3,MATCH(COLUMNS($AS$2:BI52),Dictionary!$A$4:$A$93,0),1,1,2),0)),Dictionary!$AD$3:$AE$3,0)),"")</f>
        <v>Z</v>
      </c>
      <c r="BJ53" s="61" t="str">
        <f ca="1">IFERROR(INDEX(OFFSET(Dictionary!$AC$3,MATCH(COLUMNS($AS$2:BJ52),Dictionary!$AC$4:$AC$93,0),1,1,2),1,MATCH(INDEX(Dictionary!$B$3:$C$3,1,MATCH(Form_Responses[[#This Row],[18]],OFFSET(Dictionary!$A$3,MATCH(COLUMNS($AS$2:BJ52),Dictionary!$A$4:$A$93,0),1,1,2),0)),Dictionary!$AD$3:$AE$3,0)),"")</f>
        <v>O</v>
      </c>
      <c r="BK53" s="61" t="str">
        <f ca="1">IFERROR(INDEX(OFFSET(Dictionary!$AC$3,MATCH(COLUMNS($AS$2:BK52),Dictionary!$AC$4:$AC$93,0),1,1,2),1,MATCH(INDEX(Dictionary!$B$3:$C$3,1,MATCH(Form_Responses[[#This Row],[19]],OFFSET(Dictionary!$A$3,MATCH(COLUMNS($AS$2:BK52),Dictionary!$A$4:$A$93,0),1,1,2),0)),Dictionary!$AD$3:$AE$3,0)),"")</f>
        <v>F</v>
      </c>
      <c r="BL53" s="61" t="str">
        <f ca="1">IFERROR(INDEX(OFFSET(Dictionary!$AC$3,MATCH(COLUMNS($AS$2:BL52),Dictionary!$AC$4:$AC$93,0),1,1,2),1,MATCH(INDEX(Dictionary!$B$3:$C$3,1,MATCH(Form_Responses[[#This Row],[20]],OFFSET(Dictionary!$A$3,MATCH(COLUMNS($AS$2:BL52),Dictionary!$A$4:$A$93,0),1,1,2),0)),Dictionary!$AD$3:$AE$3,0)),"")</f>
        <v>W</v>
      </c>
      <c r="BM53" s="61" t="str">
        <f ca="1">IFERROR(INDEX(OFFSET(Dictionary!$AC$3,MATCH(COLUMNS($AS$2:BM52),Dictionary!$AC$4:$AC$93,0),1,1,2),1,MATCH(INDEX(Dictionary!$B$3:$C$3,1,MATCH(Form_Responses[[#This Row],[21]],OFFSET(Dictionary!$A$3,MATCH(COLUMNS($AS$2:BM52),Dictionary!$A$4:$A$93,0),1,1,2),0)),Dictionary!$AD$3:$AE$3,0)),"")</f>
        <v>D</v>
      </c>
      <c r="BN53" s="61" t="str">
        <f ca="1">IFERROR(INDEX(OFFSET(Dictionary!$AC$3,MATCH(COLUMNS($AS$2:BN52),Dictionary!$AC$4:$AC$93,0),1,1,2),1,MATCH(INDEX(Dictionary!$B$3:$C$3,1,MATCH(Form_Responses[[#This Row],[22]],OFFSET(Dictionary!$A$3,MATCH(COLUMNS($AS$2:BN52),Dictionary!$A$4:$A$93,0),1,1,2),0)),Dictionary!$AD$3:$AE$3,0)),"")</f>
        <v>L</v>
      </c>
      <c r="BO53" s="61" t="str">
        <f ca="1">IFERROR(INDEX(OFFSET(Dictionary!$AC$3,MATCH(COLUMNS($AS$2:BO52),Dictionary!$AC$4:$AC$93,0),1,1,2),1,MATCH(INDEX(Dictionary!$B$3:$C$3,1,MATCH(Form_Responses[[#This Row],[23]],OFFSET(Dictionary!$A$3,MATCH(COLUMNS($AS$2:BO52),Dictionary!$A$4:$A$93,0),1,1,2),0)),Dictionary!$AD$3:$AE$3,0)),"")</f>
        <v>E</v>
      </c>
      <c r="BP53" s="61" t="str">
        <f ca="1">IFERROR(INDEX(OFFSET(Dictionary!$AC$3,MATCH(COLUMNS($AS$2:BP52),Dictionary!$AC$4:$AC$93,0),1,1,2),1,MATCH(INDEX(Dictionary!$B$3:$C$3,1,MATCH(Form_Responses[[#This Row],[24]],OFFSET(Dictionary!$A$3,MATCH(COLUMNS($AS$2:BP52),Dictionary!$A$4:$A$93,0),1,1,2),0)),Dictionary!$AD$3:$AE$3,0)),"")</f>
        <v>X</v>
      </c>
      <c r="BQ53" s="61" t="str">
        <f ca="1">IFERROR(INDEX(OFFSET(Dictionary!$AC$3,MATCH(COLUMNS($AS$2:BQ52),Dictionary!$AC$4:$AC$93,0),1,1,2),1,MATCH(INDEX(Dictionary!$B$3:$C$3,1,MATCH(Form_Responses[[#This Row],[25]],OFFSET(Dictionary!$A$3,MATCH(COLUMNS($AS$2:BQ52),Dictionary!$A$4:$A$93,0),1,1,2),0)),Dictionary!$AD$3:$AE$3,0)),"")</f>
        <v>B</v>
      </c>
      <c r="BR53" s="61" t="str">
        <f ca="1">IFERROR(INDEX(OFFSET(Dictionary!$AC$3,MATCH(COLUMNS($AS$2:BR52),Dictionary!$AC$4:$AC$93,0),1,1,2),1,MATCH(INDEX(Dictionary!$B$3:$C$3,1,MATCH(Form_Responses[[#This Row],[26]],OFFSET(Dictionary!$A$3,MATCH(COLUMNS($AS$2:BR52),Dictionary!$A$4:$A$93,0),1,1,2),0)),Dictionary!$AD$3:$AE$3,0)),"")</f>
        <v>P</v>
      </c>
      <c r="BS53" s="61" t="str">
        <f ca="1">IFERROR(INDEX(OFFSET(Dictionary!$AC$3,MATCH(COLUMNS($AS$2:BS52),Dictionary!$AC$4:$AC$93,0),1,1,2),1,MATCH(INDEX(Dictionary!$B$3:$C$3,1,MATCH(Form_Responses[[#This Row],[27]],OFFSET(Dictionary!$A$3,MATCH(COLUMNS($AS$2:BS52),Dictionary!$A$4:$A$93,0),1,1,2),0)),Dictionary!$AD$3:$AE$3,0)),"")</f>
        <v>Z</v>
      </c>
      <c r="BT53" s="61" t="str">
        <f ca="1">IFERROR(INDEX(OFFSET(Dictionary!$AC$3,MATCH(COLUMNS($AS$2:BT52),Dictionary!$AC$4:$AC$93,0),1,1,2),1,MATCH(INDEX(Dictionary!$B$3:$C$3,1,MATCH(Form_Responses[[#This Row],[28]],OFFSET(Dictionary!$A$3,MATCH(COLUMNS($AS$2:BT52),Dictionary!$A$4:$A$93,0),1,1,2),0)),Dictionary!$AD$3:$AE$3,0)),"")</f>
        <v>B</v>
      </c>
      <c r="BU53" s="61" t="str">
        <f ca="1">IFERROR(INDEX(OFFSET(Dictionary!$AC$3,MATCH(COLUMNS($AS$2:BU52),Dictionary!$AC$4:$AC$93,0),1,1,2),1,MATCH(INDEX(Dictionary!$B$3:$C$3,1,MATCH(Form_Responses[[#This Row],[29]],OFFSET(Dictionary!$A$3,MATCH(COLUMNS($AS$2:BU52),Dictionary!$A$4:$A$93,0),1,1,2),0)),Dictionary!$AD$3:$AE$3,0)),"")</f>
        <v>O</v>
      </c>
      <c r="BV53" s="61" t="str">
        <f ca="1">IFERROR(INDEX(OFFSET(Dictionary!$AC$3,MATCH(COLUMNS($AS$2:BV52),Dictionary!$AC$4:$AC$93,0),1,1,2),1,MATCH(INDEX(Dictionary!$B$3:$C$3,1,MATCH(Form_Responses[[#This Row],[30]],OFFSET(Dictionary!$A$3,MATCH(COLUMNS($AS$2:BV52),Dictionary!$A$4:$A$93,0),1,1,2),0)),Dictionary!$AD$3:$AE$3,0)),"")</f>
        <v>W</v>
      </c>
      <c r="BW53" s="61" t="str">
        <f ca="1">IFERROR(INDEX(OFFSET(Dictionary!$AC$3,MATCH(COLUMNS($AS$2:BW52),Dictionary!$AC$4:$AC$93,0),1,1,2),1,MATCH(INDEX(Dictionary!$B$3:$C$3,1,MATCH(Form_Responses[[#This Row],[31]],OFFSET(Dictionary!$A$3,MATCH(COLUMNS($AS$2:BW52),Dictionary!$A$4:$A$93,0),1,1,2),0)),Dictionary!$AD$3:$AE$3,0)),"")</f>
        <v>G</v>
      </c>
      <c r="BX53" s="61" t="str">
        <f ca="1">IFERROR(INDEX(OFFSET(Dictionary!$AC$3,MATCH(COLUMNS($AS$2:BX52),Dictionary!$AC$4:$AC$93,0),1,1,2),1,MATCH(INDEX(Dictionary!$B$3:$C$3,1,MATCH(Form_Responses[[#This Row],[32]],OFFSET(Dictionary!$A$3,MATCH(COLUMNS($AS$2:BX52),Dictionary!$A$4:$A$93,0),1,1,2),0)),Dictionary!$AD$3:$AE$3,0)),"")</f>
        <v>L</v>
      </c>
      <c r="BY53" s="61" t="str">
        <f ca="1">IFERROR(INDEX(OFFSET(Dictionary!$AC$3,MATCH(COLUMNS($AS$2:BY52),Dictionary!$AC$4:$AC$93,0),1,1,2),1,MATCH(INDEX(Dictionary!$B$3:$C$3,1,MATCH(Form_Responses[[#This Row],[33]],OFFSET(Dictionary!$A$3,MATCH(COLUMNS($AS$2:BY52),Dictionary!$A$4:$A$93,0),1,1,2),0)),Dictionary!$AD$3:$AE$3,0)),"")</f>
        <v>I</v>
      </c>
      <c r="BZ53" s="61" t="str">
        <f ca="1">IFERROR(INDEX(OFFSET(Dictionary!$AC$3,MATCH(COLUMNS($AS$2:BZ52),Dictionary!$AC$4:$AC$93,0),1,1,2),1,MATCH(INDEX(Dictionary!$B$3:$C$3,1,MATCH(Form_Responses[[#This Row],[34]],OFFSET(Dictionary!$A$3,MATCH(COLUMNS($AS$2:BZ52),Dictionary!$A$4:$A$93,0),1,1,2),0)),Dictionary!$AD$3:$AE$3,0)),"")</f>
        <v>T</v>
      </c>
      <c r="CA53" s="61" t="str">
        <f ca="1">IFERROR(INDEX(OFFSET(Dictionary!$AC$3,MATCH(COLUMNS($AS$2:CA52),Dictionary!$AC$4:$AC$93,0),1,1,2),1,MATCH(INDEX(Dictionary!$B$3:$C$3,1,MATCH(Form_Responses[[#This Row],[35]],OFFSET(Dictionary!$A$3,MATCH(COLUMNS($AS$2:CA52),Dictionary!$A$4:$A$93,0),1,1,2),0)),Dictionary!$AD$3:$AE$3,0)),"")</f>
        <v>B</v>
      </c>
      <c r="CB53" s="61" t="str">
        <f ca="1">IFERROR(INDEX(OFFSET(Dictionary!$AC$3,MATCH(COLUMNS($AS$2:CB52),Dictionary!$AC$4:$AC$93,0),1,1,2),1,MATCH(INDEX(Dictionary!$B$3:$C$3,1,MATCH(Form_Responses[[#This Row],[36]],OFFSET(Dictionary!$A$3,MATCH(COLUMNS($AS$2:CB52),Dictionary!$A$4:$A$93,0),1,1,2),0)),Dictionary!$AD$3:$AE$3,0)),"")</f>
        <v>O</v>
      </c>
      <c r="CC53" s="61" t="str">
        <f ca="1">IFERROR(INDEX(OFFSET(Dictionary!$AC$3,MATCH(COLUMNS($AS$2:CC52),Dictionary!$AC$4:$AC$93,0),1,1,2),1,MATCH(INDEX(Dictionary!$B$3:$C$3,1,MATCH(Form_Responses[[#This Row],[37]],OFFSET(Dictionary!$A$3,MATCH(COLUMNS($AS$2:CC52),Dictionary!$A$4:$A$93,0),1,1,2),0)),Dictionary!$AD$3:$AE$3,0)),"")</f>
        <v>P</v>
      </c>
      <c r="CD53" s="61" t="str">
        <f ca="1">IFERROR(INDEX(OFFSET(Dictionary!$AC$3,MATCH(COLUMNS($AS$2:CD52),Dictionary!$AC$4:$AC$93,0),1,1,2),1,MATCH(INDEX(Dictionary!$B$3:$C$3,1,MATCH(Form_Responses[[#This Row],[38]],OFFSET(Dictionary!$A$3,MATCH(COLUMNS($AS$2:CD52),Dictionary!$A$4:$A$93,0),1,1,2),0)),Dictionary!$AD$3:$AE$3,0)),"")</f>
        <v>K</v>
      </c>
      <c r="CE53" s="61" t="str">
        <f ca="1">IFERROR(INDEX(OFFSET(Dictionary!$AC$3,MATCH(COLUMNS($AS$2:CE52),Dictionary!$AC$4:$AC$93,0),1,1,2),1,MATCH(INDEX(Dictionary!$B$3:$C$3,1,MATCH(Form_Responses[[#This Row],[39]],OFFSET(Dictionary!$A$3,MATCH(COLUMNS($AS$2:CE52),Dictionary!$A$4:$A$93,0),1,1,2),0)),Dictionary!$AD$3:$AE$3,0)),"")</f>
        <v>B</v>
      </c>
      <c r="CF53" s="61" t="str">
        <f ca="1">IFERROR(INDEX(OFFSET(Dictionary!$AC$3,MATCH(COLUMNS($AS$2:CF52),Dictionary!$AC$4:$AC$93,0),1,1,2),1,MATCH(INDEX(Dictionary!$B$3:$C$3,1,MATCH(Form_Responses[[#This Row],[40]],OFFSET(Dictionary!$A$3,MATCH(COLUMNS($AS$2:CF52),Dictionary!$A$4:$A$93,0),1,1,2),0)),Dictionary!$AD$3:$AE$3,0)),"")</f>
        <v>W</v>
      </c>
      <c r="CG53" s="61" t="str">
        <f ca="1">IFERROR(INDEX(OFFSET(Dictionary!$AC$3,MATCH(COLUMNS($AS$2:CG52),Dictionary!$AC$4:$AC$93,0),1,1,2),1,MATCH(INDEX(Dictionary!$B$3:$C$3,1,MATCH(Form_Responses[[#This Row],[41]],OFFSET(Dictionary!$A$3,MATCH(COLUMNS($AS$2:CG52),Dictionary!$A$4:$A$93,0),1,1,2),0)),Dictionary!$AD$3:$AE$3,0)),"")</f>
        <v>G</v>
      </c>
      <c r="CH53" s="61" t="str">
        <f ca="1">IFERROR(INDEX(OFFSET(Dictionary!$AC$3,MATCH(COLUMNS($AS$2:CH52),Dictionary!$AC$4:$AC$93,0),1,1,2),1,MATCH(INDEX(Dictionary!$B$3:$C$3,1,MATCH(Form_Responses[[#This Row],[42]],OFFSET(Dictionary!$A$3,MATCH(COLUMNS($AS$2:CH52),Dictionary!$A$4:$A$93,0),1,1,2),0)),Dictionary!$AD$3:$AE$3,0)),"")</f>
        <v>R</v>
      </c>
      <c r="CI53" s="61" t="str">
        <f ca="1">IFERROR(INDEX(OFFSET(Dictionary!$AC$3,MATCH(COLUMNS($AS$2:CI52),Dictionary!$AC$4:$AC$93,0),1,1,2),1,MATCH(INDEX(Dictionary!$B$3:$C$3,1,MATCH(Form_Responses[[#This Row],[43]],OFFSET(Dictionary!$A$3,MATCH(COLUMNS($AS$2:CI52),Dictionary!$A$4:$A$93,0),1,1,2),0)),Dictionary!$AD$3:$AE$3,0)),"")</f>
        <v>I</v>
      </c>
      <c r="CJ53" s="61" t="str">
        <f ca="1">IFERROR(INDEX(OFFSET(Dictionary!$AC$3,MATCH(COLUMNS($AS$2:CJ52),Dictionary!$AC$4:$AC$93,0),1,1,2),1,MATCH(INDEX(Dictionary!$B$3:$C$3,1,MATCH(Form_Responses[[#This Row],[44]],OFFSET(Dictionary!$A$3,MATCH(COLUMNS($AS$2:CJ52),Dictionary!$A$4:$A$93,0),1,1,2),0)),Dictionary!$AD$3:$AE$3,0)),"")</f>
        <v>C</v>
      </c>
      <c r="CK53" s="61" t="str">
        <f ca="1">IFERROR(INDEX(OFFSET(Dictionary!$AC$3,MATCH(COLUMNS($AS$2:CK52),Dictionary!$AC$4:$AC$93,0),1,1,2),1,MATCH(INDEX(Dictionary!$B$3:$C$3,1,MATCH(Form_Responses[[#This Row],[45]],OFFSET(Dictionary!$A$3,MATCH(COLUMNS($AS$2:CK52),Dictionary!$A$4:$A$93,0),1,1,2),0)),Dictionary!$AD$3:$AE$3,0)),"")</f>
        <v>V</v>
      </c>
      <c r="CL53" s="61" t="str">
        <f ca="1">IFERROR(INDEX(OFFSET(Dictionary!$AC$3,MATCH(COLUMNS($AS$2:CL52),Dictionary!$AC$4:$AC$93,0),1,1,2),1,MATCH(INDEX(Dictionary!$B$3:$C$3,1,MATCH(Form_Responses[[#This Row],[46]],OFFSET(Dictionary!$A$3,MATCH(COLUMNS($AS$2:CL52),Dictionary!$A$4:$A$93,0),1,1,2),0)),Dictionary!$AD$3:$AE$3,0)),"")</f>
        <v>N</v>
      </c>
      <c r="CM53" s="61" t="str">
        <f ca="1">IFERROR(INDEX(OFFSET(Dictionary!$AC$3,MATCH(COLUMNS($AS$2:CM52),Dictionary!$AC$4:$AC$93,0),1,1,2),1,MATCH(INDEX(Dictionary!$B$3:$C$3,1,MATCH(Form_Responses[[#This Row],[47]],OFFSET(Dictionary!$A$3,MATCH(COLUMNS($AS$2:CM52),Dictionary!$A$4:$A$93,0),1,1,2),0)),Dictionary!$AD$3:$AE$3,0)),"")</f>
        <v>Z</v>
      </c>
      <c r="CN53" s="61" t="str">
        <f ca="1">IFERROR(INDEX(OFFSET(Dictionary!$AC$3,MATCH(COLUMNS($AS$2:CN52),Dictionary!$AC$4:$AC$93,0),1,1,2),1,MATCH(INDEX(Dictionary!$B$3:$C$3,1,MATCH(Form_Responses[[#This Row],[48]],OFFSET(Dictionary!$A$3,MATCH(COLUMNS($AS$2:CN52),Dictionary!$A$4:$A$93,0),1,1,2),0)),Dictionary!$AD$3:$AE$3,0)),"")</f>
        <v>K</v>
      </c>
      <c r="CO53" s="61" t="str">
        <f ca="1">IFERROR(INDEX(OFFSET(Dictionary!$AC$3,MATCH(COLUMNS($AS$2:CO52),Dictionary!$AC$4:$AC$93,0),1,1,2),1,MATCH(INDEX(Dictionary!$B$3:$C$3,1,MATCH(Form_Responses[[#This Row],[49]],OFFSET(Dictionary!$A$3,MATCH(COLUMNS($AS$2:CO52),Dictionary!$A$4:$A$93,0),1,1,2),0)),Dictionary!$AD$3:$AE$3,0)),"")</f>
        <v>F</v>
      </c>
      <c r="CP53" s="61" t="str">
        <f ca="1">IFERROR(INDEX(OFFSET(Dictionary!$AC$3,MATCH(COLUMNS($AS$2:CP52),Dictionary!$AC$4:$AC$93,0),1,1,2),1,MATCH(INDEX(Dictionary!$B$3:$C$3,1,MATCH(Form_Responses[[#This Row],[50]],OFFSET(Dictionary!$A$3,MATCH(COLUMNS($AS$2:CP52),Dictionary!$A$4:$A$93,0),1,1,2),0)),Dictionary!$AD$3:$AE$3,0)),"")</f>
        <v>W</v>
      </c>
      <c r="CQ53" s="61" t="str">
        <f ca="1">IFERROR(INDEX(OFFSET(Dictionary!$AC$3,MATCH(COLUMNS($AS$2:CQ52),Dictionary!$AC$4:$AC$93,0),1,1,2),1,MATCH(INDEX(Dictionary!$B$3:$C$3,1,MATCH(Form_Responses[[#This Row],[51]],OFFSET(Dictionary!$A$3,MATCH(COLUMNS($AS$2:CQ52),Dictionary!$A$4:$A$93,0),1,1,2),0)),Dictionary!$AD$3:$AE$3,0)),"")</f>
        <v>G</v>
      </c>
      <c r="CR53" s="61" t="str">
        <f ca="1">IFERROR(INDEX(OFFSET(Dictionary!$AC$3,MATCH(COLUMNS($AS$2:CR52),Dictionary!$AC$4:$AC$93,0),1,1,2),1,MATCH(INDEX(Dictionary!$B$3:$C$3,1,MATCH(Form_Responses[[#This Row],[52]],OFFSET(Dictionary!$A$3,MATCH(COLUMNS($AS$2:CR52),Dictionary!$A$4:$A$93,0),1,1,2),0)),Dictionary!$AD$3:$AE$3,0)),"")</f>
        <v>L</v>
      </c>
      <c r="CS53" s="61" t="str">
        <f ca="1">IFERROR(INDEX(OFFSET(Dictionary!$AC$3,MATCH(COLUMNS($AS$2:CS52),Dictionary!$AC$4:$AC$93,0),1,1,2),1,MATCH(INDEX(Dictionary!$B$3:$C$3,1,MATCH(Form_Responses[[#This Row],[53]],OFFSET(Dictionary!$A$3,MATCH(COLUMNS($AS$2:CS52),Dictionary!$A$4:$A$93,0),1,1,2),0)),Dictionary!$AD$3:$AE$3,0)),"")</f>
        <v>I</v>
      </c>
      <c r="CT53" s="61" t="str">
        <f ca="1">IFERROR(INDEX(OFFSET(Dictionary!$AC$3,MATCH(COLUMNS($AS$2:CT52),Dictionary!$AC$4:$AC$93,0),1,1,2),1,MATCH(INDEX(Dictionary!$B$3:$C$3,1,MATCH(Form_Responses[[#This Row],[54]],OFFSET(Dictionary!$A$3,MATCH(COLUMNS($AS$2:CT52),Dictionary!$A$4:$A$93,0),1,1,2),0)),Dictionary!$AD$3:$AE$3,0)),"")</f>
        <v>D</v>
      </c>
      <c r="CU53" s="61" t="str">
        <f ca="1">IFERROR(INDEX(OFFSET(Dictionary!$AC$3,MATCH(COLUMNS($AS$2:CU52),Dictionary!$AC$4:$AC$93,0),1,1,2),1,MATCH(INDEX(Dictionary!$B$3:$C$3,1,MATCH(Form_Responses[[#This Row],[55]],OFFSET(Dictionary!$A$3,MATCH(COLUMNS($AS$2:CU52),Dictionary!$A$4:$A$93,0),1,1,2),0)),Dictionary!$AD$3:$AE$3,0)),"")</f>
        <v>V</v>
      </c>
      <c r="CV53" s="61" t="str">
        <f ca="1">IFERROR(INDEX(OFFSET(Dictionary!$AC$3,MATCH(COLUMNS($AS$2:CV52),Dictionary!$AC$4:$AC$93,0),1,1,2),1,MATCH(INDEX(Dictionary!$B$3:$C$3,1,MATCH(Form_Responses[[#This Row],[56]],OFFSET(Dictionary!$A$3,MATCH(COLUMNS($AS$2:CV52),Dictionary!$A$4:$A$93,0),1,1,2),0)),Dictionary!$AD$3:$AE$3,0)),"")</f>
        <v>E</v>
      </c>
      <c r="CW53" s="61" t="str">
        <f ca="1">IFERROR(INDEX(OFFSET(Dictionary!$AC$3,MATCH(COLUMNS($AS$2:CW52),Dictionary!$AC$4:$AC$93,0),1,1,2),1,MATCH(INDEX(Dictionary!$B$3:$C$3,1,MATCH(Form_Responses[[#This Row],[57]],OFFSET(Dictionary!$A$3,MATCH(COLUMNS($AS$2:CW52),Dictionary!$A$4:$A$93,0),1,1,2),0)),Dictionary!$AD$3:$AE$3,0)),"")</f>
        <v>N</v>
      </c>
      <c r="CX53" s="61" t="str">
        <f ca="1">IFERROR(INDEX(OFFSET(Dictionary!$AC$3,MATCH(COLUMNS($AS$2:CX52),Dictionary!$AC$4:$AC$93,0),1,1,2),1,MATCH(INDEX(Dictionary!$B$3:$C$3,1,MATCH(Form_Responses[[#This Row],[58]],OFFSET(Dictionary!$A$3,MATCH(COLUMNS($AS$2:CX52),Dictionary!$A$4:$A$93,0),1,1,2),0)),Dictionary!$AD$3:$AE$3,0)),"")</f>
        <v>K</v>
      </c>
      <c r="CY53" s="61" t="str">
        <f ca="1">IFERROR(INDEX(OFFSET(Dictionary!$AC$3,MATCH(COLUMNS($AS$2:CY52),Dictionary!$AC$4:$AC$93,0),1,1,2),1,MATCH(INDEX(Dictionary!$B$3:$C$3,1,MATCH(Form_Responses[[#This Row],[59]],OFFSET(Dictionary!$A$3,MATCH(COLUMNS($AS$2:CY52),Dictionary!$A$4:$A$93,0),1,1,2),0)),Dictionary!$AD$3:$AE$3,0)),"")</f>
        <v>F</v>
      </c>
      <c r="CZ53" s="61" t="str">
        <f ca="1">IFERROR(INDEX(OFFSET(Dictionary!$AC$3,MATCH(COLUMNS($AS$2:CZ52),Dictionary!$AC$4:$AC$93,0),1,1,2),1,MATCH(INDEX(Dictionary!$B$3:$C$3,1,MATCH(Form_Responses[[#This Row],[60]],OFFSET(Dictionary!$A$3,MATCH(COLUMNS($AS$2:CZ52),Dictionary!$A$4:$A$93,0),1,1,2),0)),Dictionary!$AD$3:$AE$3,0)),"")</f>
        <v>X</v>
      </c>
      <c r="DA53" s="61" t="str">
        <f ca="1">IFERROR(INDEX(OFFSET(Dictionary!$AC$3,MATCH(COLUMNS($AS$2:DA52),Dictionary!$AC$4:$AC$93,0),1,1,2),1,MATCH(INDEX(Dictionary!$B$3:$C$3,1,MATCH(Form_Responses[[#This Row],[61]],OFFSET(Dictionary!$A$3,MATCH(COLUMNS($AS$2:DA52),Dictionary!$A$4:$A$93,0),1,1,2),0)),Dictionary!$AD$3:$AE$3,0)),"")</f>
        <v>T</v>
      </c>
      <c r="DB53" s="61" t="str">
        <f ca="1">IFERROR(INDEX(OFFSET(Dictionary!$AC$3,MATCH(COLUMNS($AS$2:DB52),Dictionary!$AC$4:$AC$93,0),1,1,2),1,MATCH(INDEX(Dictionary!$B$3:$C$3,1,MATCH(Form_Responses[[#This Row],[62]],OFFSET(Dictionary!$A$3,MATCH(COLUMNS($AS$2:DB52),Dictionary!$A$4:$A$93,0),1,1,2),0)),Dictionary!$AD$3:$AE$3,0)),"")</f>
        <v>L</v>
      </c>
      <c r="DC53" s="61" t="str">
        <f ca="1">IFERROR(INDEX(OFFSET(Dictionary!$AC$3,MATCH(COLUMNS($AS$2:DC52),Dictionary!$AC$4:$AC$93,0),1,1,2),1,MATCH(INDEX(Dictionary!$B$3:$C$3,1,MATCH(Form_Responses[[#This Row],[63]],OFFSET(Dictionary!$A$3,MATCH(COLUMNS($AS$2:DC52),Dictionary!$A$4:$A$93,0),1,1,2),0)),Dictionary!$AD$3:$AE$3,0)),"")</f>
        <v>I</v>
      </c>
      <c r="DD53" s="61" t="str">
        <f ca="1">IFERROR(INDEX(OFFSET(Dictionary!$AC$3,MATCH(COLUMNS($AS$2:DD52),Dictionary!$AC$4:$AC$93,0),1,1,2),1,MATCH(INDEX(Dictionary!$B$3:$C$3,1,MATCH(Form_Responses[[#This Row],[64]],OFFSET(Dictionary!$A$3,MATCH(COLUMNS($AS$2:DD52),Dictionary!$A$4:$A$93,0),1,1,2),0)),Dictionary!$AD$3:$AE$3,0)),"")</f>
        <v>R</v>
      </c>
      <c r="DE53" s="61" t="str">
        <f ca="1">IFERROR(INDEX(OFFSET(Dictionary!$AC$3,MATCH(COLUMNS($AS$2:DE52),Dictionary!$AC$4:$AC$93,0),1,1,2),1,MATCH(INDEX(Dictionary!$B$3:$C$3,1,MATCH(Form_Responses[[#This Row],[65]],OFFSET(Dictionary!$A$3,MATCH(COLUMNS($AS$2:DE52),Dictionary!$A$4:$A$93,0),1,1,2),0)),Dictionary!$AD$3:$AE$3,0)),"")</f>
        <v>V</v>
      </c>
      <c r="DF53" s="61" t="str">
        <f ca="1">IFERROR(INDEX(OFFSET(Dictionary!$AC$3,MATCH(COLUMNS($AS$2:DF52),Dictionary!$AC$4:$AC$93,0),1,1,2),1,MATCH(INDEX(Dictionary!$B$3:$C$3,1,MATCH(Form_Responses[[#This Row],[66]],OFFSET(Dictionary!$A$3,MATCH(COLUMNS($AS$2:DF52),Dictionary!$A$4:$A$93,0),1,1,2),0)),Dictionary!$AD$3:$AE$3,0)),"")</f>
        <v>S</v>
      </c>
      <c r="DG53" s="61" t="str">
        <f ca="1">IFERROR(INDEX(OFFSET(Dictionary!$AC$3,MATCH(COLUMNS($AS$2:DG52),Dictionary!$AC$4:$AC$93,0),1,1,2),1,MATCH(INDEX(Dictionary!$B$3:$C$3,1,MATCH(Form_Responses[[#This Row],[67]],OFFSET(Dictionary!$A$3,MATCH(COLUMNS($AS$2:DG52),Dictionary!$A$4:$A$93,0),1,1,2),0)),Dictionary!$AD$3:$AE$3,0)),"")</f>
        <v>R</v>
      </c>
      <c r="DH53" s="61" t="str">
        <f ca="1">IFERROR(INDEX(OFFSET(Dictionary!$AC$3,MATCH(COLUMNS($AS$2:DH52),Dictionary!$AC$4:$AC$93,0),1,1,2),1,MATCH(INDEX(Dictionary!$B$3:$C$3,1,MATCH(Form_Responses[[#This Row],[68]],OFFSET(Dictionary!$A$3,MATCH(COLUMNS($AS$2:DH52),Dictionary!$A$4:$A$93,0),1,1,2),0)),Dictionary!$AD$3:$AE$3,0)),"")</f>
        <v>N</v>
      </c>
      <c r="DI53" s="61" t="str">
        <f ca="1">IFERROR(INDEX(OFFSET(Dictionary!$AC$3,MATCH(COLUMNS($AS$2:DI52),Dictionary!$AC$4:$AC$93,0),1,1,2),1,MATCH(INDEX(Dictionary!$B$3:$C$3,1,MATCH(Form_Responses[[#This Row],[69]],OFFSET(Dictionary!$A$3,MATCH(COLUMNS($AS$2:DI52),Dictionary!$A$4:$A$93,0),1,1,2),0)),Dictionary!$AD$3:$AE$3,0)),"")</f>
        <v>A</v>
      </c>
      <c r="DJ53" s="61" t="str">
        <f ca="1">IFERROR(INDEX(OFFSET(Dictionary!$AC$3,MATCH(COLUMNS($AS$2:DJ52),Dictionary!$AC$4:$AC$93,0),1,1,2),1,MATCH(INDEX(Dictionary!$B$3:$C$3,1,MATCH(Form_Responses[[#This Row],[70]],OFFSET(Dictionary!$A$3,MATCH(COLUMNS($AS$2:DJ52),Dictionary!$A$4:$A$93,0),1,1,2),0)),Dictionary!$AD$3:$AE$3,0)),"")</f>
        <v>P</v>
      </c>
      <c r="DK53" s="61" t="str">
        <f ca="1">IFERROR(INDEX(OFFSET(Dictionary!$AC$3,MATCH(COLUMNS($AS$2:DK52),Dictionary!$AC$4:$AC$93,0),1,1,2),1,MATCH(INDEX(Dictionary!$B$3:$C$3,1,MATCH(Form_Responses[[#This Row],[71]],OFFSET(Dictionary!$A$3,MATCH(COLUMNS($AS$2:DK52),Dictionary!$A$4:$A$93,0),1,1,2),0)),Dictionary!$AD$3:$AE$3,0)),"")</f>
        <v>G</v>
      </c>
      <c r="DL53" s="61" t="str">
        <f ca="1">IFERROR(INDEX(OFFSET(Dictionary!$AC$3,MATCH(COLUMNS($AS$2:DL52),Dictionary!$AC$4:$AC$93,0),1,1,2),1,MATCH(INDEX(Dictionary!$B$3:$C$3,1,MATCH(Form_Responses[[#This Row],[72]],OFFSET(Dictionary!$A$3,MATCH(COLUMNS($AS$2:DL52),Dictionary!$A$4:$A$93,0),1,1,2),0)),Dictionary!$AD$3:$AE$3,0)),"")</f>
        <v>L</v>
      </c>
      <c r="DM53" s="61" t="str">
        <f ca="1">IFERROR(INDEX(OFFSET(Dictionary!$AC$3,MATCH(COLUMNS($AS$2:DM52),Dictionary!$AC$4:$AC$93,0),1,1,2),1,MATCH(INDEX(Dictionary!$B$3:$C$3,1,MATCH(Form_Responses[[#This Row],[73]],OFFSET(Dictionary!$A$3,MATCH(COLUMNS($AS$2:DM52),Dictionary!$A$4:$A$93,0),1,1,2),0)),Dictionary!$AD$3:$AE$3,0)),"")</f>
        <v>I</v>
      </c>
      <c r="DN53" s="61" t="str">
        <f ca="1">IFERROR(INDEX(OFFSET(Dictionary!$AC$3,MATCH(COLUMNS($AS$2:DN52),Dictionary!$AC$4:$AC$93,0),1,1,2),1,MATCH(INDEX(Dictionary!$B$3:$C$3,1,MATCH(Form_Responses[[#This Row],[74]],OFFSET(Dictionary!$A$3,MATCH(COLUMNS($AS$2:DN52),Dictionary!$A$4:$A$93,0),1,1,2),0)),Dictionary!$AD$3:$AE$3,0)),"")</f>
        <v>T</v>
      </c>
      <c r="DO53" s="61" t="str">
        <f ca="1">IFERROR(INDEX(OFFSET(Dictionary!$AC$3,MATCH(COLUMNS($AS$2:DO52),Dictionary!$AC$4:$AC$93,0),1,1,2),1,MATCH(INDEX(Dictionary!$B$3:$C$3,1,MATCH(Form_Responses[[#This Row],[75]],OFFSET(Dictionary!$A$3,MATCH(COLUMNS($AS$2:DO52),Dictionary!$A$4:$A$93,0),1,1,2),0)),Dictionary!$AD$3:$AE$3,0)),"")</f>
        <v>V</v>
      </c>
      <c r="DP53" s="61" t="str">
        <f ca="1">IFERROR(INDEX(OFFSET(Dictionary!$AC$3,MATCH(COLUMNS($AS$2:DP52),Dictionary!$AC$4:$AC$93,0),1,1,2),1,MATCH(INDEX(Dictionary!$B$3:$C$3,1,MATCH(Form_Responses[[#This Row],[76]],OFFSET(Dictionary!$A$3,MATCH(COLUMNS($AS$2:DP52),Dictionary!$A$4:$A$93,0),1,1,2),0)),Dictionary!$AD$3:$AE$3,0)),"")</f>
        <v>D</v>
      </c>
      <c r="DQ53" s="61" t="str">
        <f ca="1">IFERROR(INDEX(OFFSET(Dictionary!$AC$3,MATCH(COLUMNS($AS$2:DQ52),Dictionary!$AC$4:$AC$93,0),1,1,2),1,MATCH(INDEX(Dictionary!$B$3:$C$3,1,MATCH(Form_Responses[[#This Row],[77]],OFFSET(Dictionary!$A$3,MATCH(COLUMNS($AS$2:DQ52),Dictionary!$A$4:$A$93,0),1,1,2),0)),Dictionary!$AD$3:$AE$3,0)),"")</f>
        <v>R</v>
      </c>
      <c r="DR53" s="61" t="str">
        <f ca="1">IFERROR(INDEX(OFFSET(Dictionary!$AC$3,MATCH(COLUMNS($AS$2:DR52),Dictionary!$AC$4:$AC$93,0),1,1,2),1,MATCH(INDEX(Dictionary!$B$3:$C$3,1,MATCH(Form_Responses[[#This Row],[78]],OFFSET(Dictionary!$A$3,MATCH(COLUMNS($AS$2:DR52),Dictionary!$A$4:$A$93,0),1,1,2),0)),Dictionary!$AD$3:$AE$3,0)),"")</f>
        <v>E</v>
      </c>
      <c r="DS53" s="61" t="str">
        <f ca="1">IFERROR(INDEX(OFFSET(Dictionary!$AC$3,MATCH(COLUMNS($AS$2:DS52),Dictionary!$AC$4:$AC$93,0),1,1,2),1,MATCH(INDEX(Dictionary!$B$3:$C$3,1,MATCH(Form_Responses[[#This Row],[79]],OFFSET(Dictionary!$A$3,MATCH(COLUMNS($AS$2:DS52),Dictionary!$A$4:$A$93,0),1,1,2),0)),Dictionary!$AD$3:$AE$3,0)),"")</f>
        <v>N</v>
      </c>
      <c r="DT53" s="61" t="str">
        <f ca="1">IFERROR(INDEX(OFFSET(Dictionary!$AC$3,MATCH(COLUMNS($AS$2:DT52),Dictionary!$AC$4:$AC$93,0),1,1,2),1,MATCH(INDEX(Dictionary!$B$3:$C$3,1,MATCH(Form_Responses[[#This Row],[80]],OFFSET(Dictionary!$A$3,MATCH(COLUMNS($AS$2:DT52),Dictionary!$A$4:$A$93,0),1,1,2),0)),Dictionary!$AD$3:$AE$3,0)),"")</f>
        <v>W</v>
      </c>
      <c r="DU53" s="61" t="str">
        <f ca="1">IFERROR(INDEX(OFFSET(Dictionary!$AC$3,MATCH(COLUMNS($AS$2:DU52),Dictionary!$AC$4:$AC$93,0),1,1,2),1,MATCH(INDEX(Dictionary!$B$3:$C$3,1,MATCH(Form_Responses[[#This Row],[81]],OFFSET(Dictionary!$A$3,MATCH(COLUMNS($AS$2:DU52),Dictionary!$A$4:$A$93,0),1,1,2),0)),Dictionary!$AD$3:$AE$3,0)),"")</f>
        <v>L</v>
      </c>
      <c r="DV53" s="61" t="str">
        <f ca="1">IFERROR(INDEX(OFFSET(Dictionary!$AC$3,MATCH(COLUMNS($AS$2:DV52),Dictionary!$AC$4:$AC$93,0),1,1,2),1,MATCH(INDEX(Dictionary!$B$3:$C$3,1,MATCH(Form_Responses[[#This Row],[82]],OFFSET(Dictionary!$A$3,MATCH(COLUMNS($AS$2:DV52),Dictionary!$A$4:$A$93,0),1,1,2),0)),Dictionary!$AD$3:$AE$3,0)),"")</f>
        <v>L</v>
      </c>
      <c r="DW53" s="61" t="str">
        <f ca="1">IFERROR(INDEX(OFFSET(Dictionary!$AC$3,MATCH(COLUMNS($AS$2:DW52),Dictionary!$AC$4:$AC$93,0),1,1,2),1,MATCH(INDEX(Dictionary!$B$3:$C$3,1,MATCH(Form_Responses[[#This Row],[83]],OFFSET(Dictionary!$A$3,MATCH(COLUMNS($AS$2:DW52),Dictionary!$A$4:$A$93,0),1,1,2),0)),Dictionary!$AD$3:$AE$3,0)),"")</f>
        <v>I</v>
      </c>
      <c r="DX53" s="61" t="str">
        <f ca="1">IFERROR(INDEX(OFFSET(Dictionary!$AC$3,MATCH(COLUMNS($AS$2:DX52),Dictionary!$AC$4:$AC$93,0),1,1,2),1,MATCH(INDEX(Dictionary!$B$3:$C$3,1,MATCH(Form_Responses[[#This Row],[84]],OFFSET(Dictionary!$A$3,MATCH(COLUMNS($AS$2:DX52),Dictionary!$A$4:$A$93,0),1,1,2),0)),Dictionary!$AD$3:$AE$3,0)),"")</f>
        <v>V</v>
      </c>
      <c r="DY53" s="61" t="str">
        <f ca="1">IFERROR(INDEX(OFFSET(Dictionary!$AC$3,MATCH(COLUMNS($AS$2:DY52),Dictionary!$AC$4:$AC$93,0),1,1,2),1,MATCH(INDEX(Dictionary!$B$3:$C$3,1,MATCH(Form_Responses[[#This Row],[85]],OFFSET(Dictionary!$A$3,MATCH(COLUMNS($AS$2:DY52),Dictionary!$A$4:$A$93,0),1,1,2),0)),Dictionary!$AD$3:$AE$3,0)),"")</f>
        <v>S</v>
      </c>
      <c r="DZ53" s="61" t="str">
        <f ca="1">IFERROR(INDEX(OFFSET(Dictionary!$AC$3,MATCH(COLUMNS($AS$2:DZ52),Dictionary!$AC$4:$AC$93,0),1,1,2),1,MATCH(INDEX(Dictionary!$B$3:$C$3,1,MATCH(Form_Responses[[#This Row],[86]],OFFSET(Dictionary!$A$3,MATCH(COLUMNS($AS$2:DZ52),Dictionary!$A$4:$A$93,0),1,1,2),0)),Dictionary!$AD$3:$AE$3,0)),"")</f>
        <v>R</v>
      </c>
      <c r="EA53" s="61" t="str">
        <f ca="1">IFERROR(INDEX(OFFSET(Dictionary!$AC$3,MATCH(COLUMNS($AS$2:EA52),Dictionary!$AC$4:$AC$93,0),1,1,2),1,MATCH(INDEX(Dictionary!$B$3:$C$3,1,MATCH(Form_Responses[[#This Row],[87]],OFFSET(Dictionary!$A$3,MATCH(COLUMNS($AS$2:EA52),Dictionary!$A$4:$A$93,0),1,1,2),0)),Dictionary!$AD$3:$AE$3,0)),"")</f>
        <v>D</v>
      </c>
      <c r="EB53" s="61" t="str">
        <f ca="1">IFERROR(INDEX(OFFSET(Dictionary!$AC$3,MATCH(COLUMNS($AS$2:EB52),Dictionary!$AC$4:$AC$93,0),1,1,2),1,MATCH(INDEX(Dictionary!$B$3:$C$3,1,MATCH(Form_Responses[[#This Row],[88]],OFFSET(Dictionary!$A$3,MATCH(COLUMNS($AS$2:EB52),Dictionary!$A$4:$A$93,0),1,1,2),0)),Dictionary!$AD$3:$AE$3,0)),"")</f>
        <v>C</v>
      </c>
      <c r="EC53" s="61" t="str">
        <f ca="1">IFERROR(INDEX(OFFSET(Dictionary!$AC$3,MATCH(COLUMNS($AS$2:EC52),Dictionary!$AC$4:$AC$93,0),1,1,2),1,MATCH(INDEX(Dictionary!$B$3:$C$3,1,MATCH(Form_Responses[[#This Row],[89]],OFFSET(Dictionary!$A$3,MATCH(COLUMNS($AS$2:EC52),Dictionary!$A$4:$A$93,0),1,1,2),0)),Dictionary!$AD$3:$AE$3,0)),"")</f>
        <v>C</v>
      </c>
      <c r="ED53" s="61" t="str">
        <f ca="1">IFERROR(INDEX(OFFSET(Dictionary!$AC$3,MATCH(COLUMNS($AS$2:ED52),Dictionary!$AC$4:$AC$93,0),1,1,2),1,MATCH(INDEX(Dictionary!$B$3:$C$3,1,MATCH(Form_Responses[[#This Row],[90]],OFFSET(Dictionary!$A$3,MATCH(COLUMNS($AS$2:ED52),Dictionary!$A$4:$A$93,0),1,1,2),0)),Dictionary!$AD$3:$AE$3,0)),"")</f>
        <v>N</v>
      </c>
    </row>
    <row r="54" spans="1:134" ht="195" x14ac:dyDescent="0.25">
      <c r="A54" s="164">
        <v>52</v>
      </c>
      <c r="B54" s="61" t="s">
        <v>976</v>
      </c>
      <c r="C54" s="61" t="s">
        <v>918</v>
      </c>
      <c r="D54" s="59" t="s">
        <v>794</v>
      </c>
      <c r="E54" s="59" cm="1">
        <f t="array" aca="1" ref="E54" ca="1">COUNTIF(OFFSET($AS$2,MATCH(Data_Base_Response[[#This Row],[Nama]:[Nama]],Data_Base_Response[[Nama]:[Nama]],0),0,1,90),Data_Base_Response[[#Headers],[A]])</f>
        <v>5</v>
      </c>
      <c r="F54" s="59" cm="1">
        <f t="array" aca="1" ref="F54" ca="1">COUNTIF(OFFSET($AS$2,MATCH(Data_Base_Response[[#This Row],[Nama]:[Nama]],Data_Base_Response[[Nama]:[Nama]],0),0,1,90),Data_Base_Response[[#Headers],[N]])</f>
        <v>6</v>
      </c>
      <c r="G54" s="59" cm="1">
        <f t="array" aca="1" ref="G54" ca="1">COUNTIF(OFFSET($AS$2,MATCH(Data_Base_Response[[#This Row],[Nama]:[Nama]],Data_Base_Response[[Nama]:[Nama]],0),0,1,90),Data_Base_Response[[#Headers],[G]])</f>
        <v>4</v>
      </c>
      <c r="H54" s="59" cm="1">
        <f t="array" aca="1" ref="H54" ca="1">COUNTIF(OFFSET($AS$2,MATCH(Data_Base_Response[[#This Row],[Nama]:[Nama]],Data_Base_Response[[Nama]:[Nama]],0),0,1,90),Data_Base_Response[[#Headers],[C]])</f>
        <v>7</v>
      </c>
      <c r="I54" s="59" cm="1">
        <f t="array" aca="1" ref="I54" ca="1">COUNTIF(OFFSET($AS$2,MATCH(Data_Base_Response[[#This Row],[Nama]:[Nama]],Data_Base_Response[[Nama]:[Nama]],0),0,1,90),Data_Base_Response[[#Headers],[D]])</f>
        <v>7</v>
      </c>
      <c r="J54" s="59" cm="1">
        <f t="array" aca="1" ref="J54" ca="1">COUNTIF(OFFSET($AS$2,MATCH(Data_Base_Response[[#This Row],[Nama]:[Nama]],Data_Base_Response[[Nama]:[Nama]],0),0,1,90),Data_Base_Response[[#Headers],[R]])</f>
        <v>2</v>
      </c>
      <c r="K54" s="59" cm="1">
        <f t="array" aca="1" ref="K54" ca="1">COUNTIF(OFFSET($AS$2,MATCH(Data_Base_Response[[#This Row],[Nama]:[Nama]],Data_Base_Response[[Nama]:[Nama]],0),0,1,90),Data_Base_Response[[#Headers],[T]])</f>
        <v>2</v>
      </c>
      <c r="L54" s="59" cm="1">
        <f t="array" aca="1" ref="L54" ca="1">COUNTIF(OFFSET($AS$2,MATCH(Data_Base_Response[[#This Row],[Nama]:[Nama]],Data_Base_Response[[Nama]:[Nama]],0),0,1,90),Data_Base_Response[[#Headers],[V]])</f>
        <v>3</v>
      </c>
      <c r="M54" s="59" cm="1">
        <f t="array" aca="1" ref="M54" ca="1">COUNTIF(OFFSET($AS$2,MATCH(Data_Base_Response[[#This Row],[Nama]:[Nama]],Data_Base_Response[[Nama]:[Nama]],0),0,1,90),Data_Base_Response[[#Headers],[W]])</f>
        <v>5</v>
      </c>
      <c r="N54" s="59" cm="1">
        <f t="array" aca="1" ref="N54" ca="1">COUNTIF(OFFSET($AS$2,MATCH(Data_Base_Response[[#This Row],[Nama]:[Nama]],Data_Base_Response[[Nama]:[Nama]],0),0,1,90),Data_Base_Response[[#Headers],[F]])</f>
        <v>2</v>
      </c>
      <c r="O54" s="59" cm="1">
        <f t="array" aca="1" ref="O54" ca="1">COUNTIF(OFFSET($AS$2,MATCH(Data_Base_Response[[#This Row],[Nama]:[Nama]],Data_Base_Response[[Nama]:[Nama]],0),0,1,90),Data_Base_Response[[#Headers],[L]])</f>
        <v>5</v>
      </c>
      <c r="P54" s="59" cm="1">
        <f t="array" aca="1" ref="P54" ca="1">COUNTIF(OFFSET($AS$2,MATCH(Data_Base_Response[[#This Row],[Nama]:[Nama]],Data_Base_Response[[Nama]:[Nama]],0),0,1,90),Data_Base_Response[[#Headers],[P]])</f>
        <v>3</v>
      </c>
      <c r="Q54" s="59" cm="1">
        <f t="array" aca="1" ref="Q54" ca="1">COUNTIF(OFFSET($AS$2,MATCH(Data_Base_Response[[#This Row],[Nama]:[Nama]],Data_Base_Response[[Nama]:[Nama]],0),0,1,90),Data_Base_Response[[#Headers],[I]])</f>
        <v>5</v>
      </c>
      <c r="R54" s="59" cm="1">
        <f t="array" aca="1" ref="R54" ca="1">COUNTIF(OFFSET($AS$2,MATCH(Data_Base_Response[[#This Row],[Nama]:[Nama]],Data_Base_Response[[Nama]:[Nama]],0),0,1,90),Data_Base_Response[[#Headers],[S]])</f>
        <v>6</v>
      </c>
      <c r="S54" s="59" cm="1">
        <f t="array" aca="1" ref="S54" ca="1">COUNTIF(OFFSET($AS$2,MATCH(Data_Base_Response[[#This Row],[Nama]:[Nama]],Data_Base_Response[[Nama]:[Nama]],0),0,1,90),Data_Base_Response[[#Headers],[B]])</f>
        <v>7</v>
      </c>
      <c r="T54" s="59" cm="1">
        <f t="array" aca="1" ref="T54" ca="1">COUNTIF(OFFSET($AS$2,MATCH(Data_Base_Response[[#This Row],[Nama]:[Nama]],Data_Base_Response[[Nama]:[Nama]],0),0,1,90),Data_Base_Response[[#Headers],[O]])</f>
        <v>6</v>
      </c>
      <c r="U54" s="59" cm="1">
        <f t="array" aca="1" ref="U54" ca="1">COUNTIF(OFFSET($AS$2,MATCH(Data_Base_Response[[#This Row],[Nama]:[Nama]],Data_Base_Response[[Nama]:[Nama]],0),0,1,90),Data_Base_Response[[#Headers],[X]])</f>
        <v>3</v>
      </c>
      <c r="V54" s="59" cm="1">
        <f t="array" aca="1" ref="V54" ca="1">COUNTIF(OFFSET($AS$2,MATCH(Data_Base_Response[[#This Row],[Nama]:[Nama]],Data_Base_Response[[Nama]:[Nama]],0),0,1,90),Data_Base_Response[[#Headers],[E]])</f>
        <v>4</v>
      </c>
      <c r="W54" s="59" cm="1">
        <f t="array" aca="1" ref="W54" ca="1">COUNTIF(OFFSET($AS$2,MATCH(Data_Base_Response[[#This Row],[Nama]:[Nama]],Data_Base_Response[[Nama]:[Nama]],0),0,1,90),Data_Base_Response[[#Headers],[K]])</f>
        <v>2</v>
      </c>
      <c r="X54" s="59" cm="1">
        <f t="array" aca="1" ref="X54" ca="1">COUNTIF(OFFSET($AS$2,MATCH(Data_Base_Response[[#This Row],[Nama]:[Nama]],Data_Base_Response[[Nama]:[Nama]],0),0,1,90),Data_Base_Response[[#Headers],[Z]])</f>
        <v>6</v>
      </c>
      <c r="Y5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54"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54"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54"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5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5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5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4" s="60" t="str">
        <f ca="1">INDEX(OFFSET(Dictionary!$AJ$3,MATCH(M$2,Dictionary!$AG$4:$AG$84,0),0,COUNTIF(Dictionary!$AG$4:$AG$84,M$2),1),MATCH(Data_Base_Response[[#This Row],[W]],OFFSET(Dictionary!$AH$3,MATCH(M$2,Dictionary!$AG$4:$AG$84,0),0,COUNTIF(Dictionary!$AG$4:$AG$84,M$2),1),1))</f>
        <v xml:space="preserve">Perlu pengarahan awal dan tolok ukur keberhasilan   </v>
      </c>
      <c r="AH5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54"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54"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54" s="60" t="str">
        <f ca="1">INDEX(OFFSET(Dictionary!$AJ$3,MATCH(Q$2,Dictionary!$AG$4:$AG$84,0),0,COUNTIF(Dictionary!$AG$4:$AG$84,Q$2),1),MATCH(Data_Base_Response[[#This Row],[I]],OFFSET(Dictionary!$AH$3,MATCH(Q$2,Dictionary!$AG$4:$AG$84,0),0,COUNTIF(Dictionary!$AG$4:$AG$84,Q$2),1),1))</f>
        <v xml:space="preserve">Berhati - hati dlm pengambilan keputusan   </v>
      </c>
      <c r="AL54"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4"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54"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4"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5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5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54" s="61" t="str">
        <f ca="1">IFERROR(INDEX(OFFSET(Dictionary!$AC$3,MATCH(COLUMNS($AS$2:AS53),Dictionary!$AC$4:$AC$93,0),1,1,2),1,MATCH(INDEX(Dictionary!$B$3:$C$3,1,MATCH(Form_Responses[[#This Row],[1]],OFFSET(Dictionary!$A$3,MATCH(COLUMNS($AS$2:AS53),Dictionary!$A$4:$A$93,0),1,1,2),0)),Dictionary!$AD$3:$AE$3,0)),"")</f>
        <v>G</v>
      </c>
      <c r="AT54" s="61" t="str">
        <f ca="1">IFERROR(INDEX(OFFSET(Dictionary!$AC$3,MATCH(COLUMNS($AS$2:AT$2),Dictionary!$AC$4:$AC$93,0),1,1,2),1,MATCH(INDEX(Dictionary!$B$3:$C$3,1,MATCH(Form_Responses[[#This Row],[2]],OFFSET(Dictionary!$A$3,MATCH(COLUMNS($AS$2:AT53),Dictionary!$A$4:$A$93,0),1,1,2),0)),Dictionary!$AD$3:$AE$3,0)),"")</f>
        <v>N</v>
      </c>
      <c r="AU54" s="61" t="str">
        <f ca="1">IFERROR(INDEX(OFFSET(Dictionary!$AC$3,MATCH(COLUMNS($AS$2:AU53),Dictionary!$AC$4:$AC$93,0),1,1,2),1,MATCH(INDEX(Dictionary!$B$3:$C$3,1,MATCH(Form_Responses[[#This Row],[3]],OFFSET(Dictionary!$A$3,MATCH(COLUMNS($AS$2:AU53),Dictionary!$A$4:$A$93,0),1,1,2),0)),Dictionary!$AD$3:$AE$3,0)),"")</f>
        <v>A</v>
      </c>
      <c r="AV54" s="61" t="str">
        <f ca="1">IFERROR(INDEX(OFFSET(Dictionary!$AC$3,MATCH(COLUMNS($AS$2:AV53),Dictionary!$AC$4:$AC$93,0),1,1,2),1,MATCH(INDEX(Dictionary!$B$3:$C$3,1,MATCH(Form_Responses[[#This Row],[4]],OFFSET(Dictionary!$A$3,MATCH(COLUMNS($AS$2:AV53),Dictionary!$A$4:$A$93,0),1,1,2),0)),Dictionary!$AD$3:$AE$3,0)),"")</f>
        <v>X</v>
      </c>
      <c r="AW54" s="61" t="str">
        <f ca="1">IFERROR(INDEX(OFFSET(Dictionary!$AC$3,MATCH(COLUMNS($AS$2:AW53),Dictionary!$AC$4:$AC$93,0),1,1,2),1,MATCH(INDEX(Dictionary!$B$3:$C$3,1,MATCH(Form_Responses[[#This Row],[5]],OFFSET(Dictionary!$A$3,MATCH(COLUMNS($AS$2:AW53),Dictionary!$A$4:$A$93,0),1,1,2),0)),Dictionary!$AD$3:$AE$3,0)),"")</f>
        <v>B</v>
      </c>
      <c r="AX54" s="61" t="str">
        <f ca="1">IFERROR(INDEX(OFFSET(Dictionary!$AC$3,MATCH(COLUMNS($AS$2:AX53),Dictionary!$AC$4:$AC$93,0),1,1,2),1,MATCH(INDEX(Dictionary!$B$3:$C$3,1,MATCH(Form_Responses[[#This Row],[6]],OFFSET(Dictionary!$A$3,MATCH(COLUMNS($AS$2:AX53),Dictionary!$A$4:$A$93,0),1,1,2),0)),Dictionary!$AD$3:$AE$3,0)),"")</f>
        <v>B</v>
      </c>
      <c r="AY54" s="61" t="str">
        <f ca="1">IFERROR(INDEX(OFFSET(Dictionary!$AC$3,MATCH(COLUMNS($AS$2:AY53),Dictionary!$AC$4:$AC$93,0),1,1,2),1,MATCH(INDEX(Dictionary!$B$3:$C$3,1,MATCH(Form_Responses[[#This Row],[7]],OFFSET(Dictionary!$A$3,MATCH(COLUMNS($AS$2:AY53),Dictionary!$A$4:$A$93,0),1,1,2),0)),Dictionary!$AD$3:$AE$3,0)),"")</f>
        <v>O</v>
      </c>
      <c r="AZ54" s="61" t="str">
        <f ca="1">IFERROR(INDEX(OFFSET(Dictionary!$AC$3,MATCH(COLUMNS($AS$2:AZ$2),Dictionary!$AC$4:$AC$93,0),1,1,2),1,MATCH(INDEX(Dictionary!$B$3:$C$3,1,MATCH(Form_Responses[[#This Row],[8]],OFFSET(Dictionary!$A$3,MATCH(COLUMNS($AS$2:AZ53),Dictionary!$A$4:$A$93,0),1,1,2),0)),Dictionary!$AD$3:$AE$3,0)),"")</f>
        <v>Z</v>
      </c>
      <c r="BA54" s="61" t="str">
        <f ca="1">IFERROR(INDEX(OFFSET(Dictionary!$AC$3,MATCH(COLUMNS($AS$2:BA53),Dictionary!$AC$4:$AC$93,0),1,1,2),1,MATCH(INDEX(Dictionary!$B$3:$C$3,1,MATCH(Form_Responses[[#This Row],[9]],OFFSET(Dictionary!$A$3,MATCH(COLUMNS($AS$2:BA53),Dictionary!$A$4:$A$93,0),1,1,2),0)),Dictionary!$AD$3:$AE$3,0)),"")</f>
        <v>K</v>
      </c>
      <c r="BB54" s="61" t="str">
        <f ca="1">IFERROR(INDEX(OFFSET(Dictionary!$AC$3,MATCH(COLUMNS($AS$2:BB53),Dictionary!$AC$4:$AC$93,0),1,1,2),1,MATCH(INDEX(Dictionary!$B$3:$C$3,1,MATCH(Form_Responses[[#This Row],[10]],OFFSET(Dictionary!$A$3,MATCH(COLUMNS($AS$2:BB53),Dictionary!$A$4:$A$93,0),1,1,2),0)),Dictionary!$AD$3:$AE$3,0)),"")</f>
        <v>W</v>
      </c>
      <c r="BC54" s="61" t="str">
        <f ca="1">IFERROR(INDEX(OFFSET(Dictionary!$AC$3,MATCH(COLUMNS($AS$2:BC53),Dictionary!$AC$4:$AC$93,0),1,1,2),1,MATCH(INDEX(Dictionary!$B$3:$C$3,1,MATCH(Form_Responses[[#This Row],[11]],OFFSET(Dictionary!$A$3,MATCH(COLUMNS($AS$2:BC53),Dictionary!$A$4:$A$93,0),1,1,2),0)),Dictionary!$AD$3:$AE$3,0)),"")</f>
        <v>C</v>
      </c>
      <c r="BD54" s="61" t="str">
        <f ca="1">IFERROR(INDEX(OFFSET(Dictionary!$AC$3,MATCH(COLUMNS($AS$2:BD53),Dictionary!$AC$4:$AC$93,0),1,1,2),1,MATCH(INDEX(Dictionary!$B$3:$C$3,1,MATCH(Form_Responses[[#This Row],[12]],OFFSET(Dictionary!$A$3,MATCH(COLUMNS($AS$2:BD53),Dictionary!$A$4:$A$93,0),1,1,2),0)),Dictionary!$AD$3:$AE$3,0)),"")</f>
        <v>E</v>
      </c>
      <c r="BE54" s="61" t="str">
        <f ca="1">IFERROR(INDEX(OFFSET(Dictionary!$AC$3,MATCH(COLUMNS($AS$2:BE53),Dictionary!$AC$4:$AC$93,0),1,1,2),1,MATCH(INDEX(Dictionary!$B$3:$C$3,1,MATCH(Form_Responses[[#This Row],[13]],OFFSET(Dictionary!$A$3,MATCH(COLUMNS($AS$2:BE53),Dictionary!$A$4:$A$93,0),1,1,2),0)),Dictionary!$AD$3:$AE$3,0)),"")</f>
        <v>N</v>
      </c>
      <c r="BF54" s="61" t="str">
        <f ca="1">IFERROR(INDEX(OFFSET(Dictionary!$AC$3,MATCH(COLUMNS($AS$2:BF53),Dictionary!$AC$4:$AC$93,0),1,1,2),1,MATCH(INDEX(Dictionary!$B$3:$C$3,1,MATCH(Form_Responses[[#This Row],[14]],OFFSET(Dictionary!$A$3,MATCH(COLUMNS($AS$2:BF53),Dictionary!$A$4:$A$93,0),1,1,2),0)),Dictionary!$AD$3:$AE$3,0)),"")</f>
        <v>A</v>
      </c>
      <c r="BG54" s="61" t="str">
        <f ca="1">IFERROR(INDEX(OFFSET(Dictionary!$AC$3,MATCH(COLUMNS($AS$2:BG53),Dictionary!$AC$4:$AC$93,0),1,1,2),1,MATCH(INDEX(Dictionary!$B$3:$C$3,1,MATCH(Form_Responses[[#This Row],[15]],OFFSET(Dictionary!$A$3,MATCH(COLUMNS($AS$2:BG53),Dictionary!$A$4:$A$93,0),1,1,2),0)),Dictionary!$AD$3:$AE$3,0)),"")</f>
        <v>B</v>
      </c>
      <c r="BH54" s="61" t="str">
        <f ca="1">IFERROR(INDEX(OFFSET(Dictionary!$AC$3,MATCH(COLUMNS($AS$2:BH53),Dictionary!$AC$4:$AC$93,0),1,1,2),1,MATCH(INDEX(Dictionary!$B$3:$C$3,1,MATCH(Form_Responses[[#This Row],[16]],OFFSET(Dictionary!$A$3,MATCH(COLUMNS($AS$2:BH53),Dictionary!$A$4:$A$93,0),1,1,2),0)),Dictionary!$AD$3:$AE$3,0)),"")</f>
        <v>O</v>
      </c>
      <c r="BI54" s="61" t="str">
        <f ca="1">IFERROR(INDEX(OFFSET(Dictionary!$AC$3,MATCH(COLUMNS($AS$2:BI53),Dictionary!$AC$4:$AC$93,0),1,1,2),1,MATCH(INDEX(Dictionary!$B$3:$C$3,1,MATCH(Form_Responses[[#This Row],[17]],OFFSET(Dictionary!$A$3,MATCH(COLUMNS($AS$2:BI53),Dictionary!$A$4:$A$93,0),1,1,2),0)),Dictionary!$AD$3:$AE$3,0)),"")</f>
        <v>Z</v>
      </c>
      <c r="BJ54" s="61" t="str">
        <f ca="1">IFERROR(INDEX(OFFSET(Dictionary!$AC$3,MATCH(COLUMNS($AS$2:BJ53),Dictionary!$AC$4:$AC$93,0),1,1,2),1,MATCH(INDEX(Dictionary!$B$3:$C$3,1,MATCH(Form_Responses[[#This Row],[18]],OFFSET(Dictionary!$A$3,MATCH(COLUMNS($AS$2:BJ53),Dictionary!$A$4:$A$93,0),1,1,2),0)),Dictionary!$AD$3:$AE$3,0)),"")</f>
        <v>O</v>
      </c>
      <c r="BK54" s="61" t="str">
        <f ca="1">IFERROR(INDEX(OFFSET(Dictionary!$AC$3,MATCH(COLUMNS($AS$2:BK53),Dictionary!$AC$4:$AC$93,0),1,1,2),1,MATCH(INDEX(Dictionary!$B$3:$C$3,1,MATCH(Form_Responses[[#This Row],[19]],OFFSET(Dictionary!$A$3,MATCH(COLUMNS($AS$2:BK53),Dictionary!$A$4:$A$93,0),1,1,2),0)),Dictionary!$AD$3:$AE$3,0)),"")</f>
        <v>Z</v>
      </c>
      <c r="BL54" s="61" t="str">
        <f ca="1">IFERROR(INDEX(OFFSET(Dictionary!$AC$3,MATCH(COLUMNS($AS$2:BL53),Dictionary!$AC$4:$AC$93,0),1,1,2),1,MATCH(INDEX(Dictionary!$B$3:$C$3,1,MATCH(Form_Responses[[#This Row],[20]],OFFSET(Dictionary!$A$3,MATCH(COLUMNS($AS$2:BL53),Dictionary!$A$4:$A$93,0),1,1,2),0)),Dictionary!$AD$3:$AE$3,0)),"")</f>
        <v>W</v>
      </c>
      <c r="BM54" s="61" t="str">
        <f ca="1">IFERROR(INDEX(OFFSET(Dictionary!$AC$3,MATCH(COLUMNS($AS$2:BM53),Dictionary!$AC$4:$AC$93,0),1,1,2),1,MATCH(INDEX(Dictionary!$B$3:$C$3,1,MATCH(Form_Responses[[#This Row],[21]],OFFSET(Dictionary!$A$3,MATCH(COLUMNS($AS$2:BM53),Dictionary!$A$4:$A$93,0),1,1,2),0)),Dictionary!$AD$3:$AE$3,0)),"")</f>
        <v>D</v>
      </c>
      <c r="BN54" s="61" t="str">
        <f ca="1">IFERROR(INDEX(OFFSET(Dictionary!$AC$3,MATCH(COLUMNS($AS$2:BN53),Dictionary!$AC$4:$AC$93,0),1,1,2),1,MATCH(INDEX(Dictionary!$B$3:$C$3,1,MATCH(Form_Responses[[#This Row],[22]],OFFSET(Dictionary!$A$3,MATCH(COLUMNS($AS$2:BN53),Dictionary!$A$4:$A$93,0),1,1,2),0)),Dictionary!$AD$3:$AE$3,0)),"")</f>
        <v>C</v>
      </c>
      <c r="BO54" s="61" t="str">
        <f ca="1">IFERROR(INDEX(OFFSET(Dictionary!$AC$3,MATCH(COLUMNS($AS$2:BO53),Dictionary!$AC$4:$AC$93,0),1,1,2),1,MATCH(INDEX(Dictionary!$B$3:$C$3,1,MATCH(Form_Responses[[#This Row],[23]],OFFSET(Dictionary!$A$3,MATCH(COLUMNS($AS$2:BO53),Dictionary!$A$4:$A$93,0),1,1,2),0)),Dictionary!$AD$3:$AE$3,0)),"")</f>
        <v>E</v>
      </c>
      <c r="BP54" s="61" t="str">
        <f ca="1">IFERROR(INDEX(OFFSET(Dictionary!$AC$3,MATCH(COLUMNS($AS$2:BP53),Dictionary!$AC$4:$AC$93,0),1,1,2),1,MATCH(INDEX(Dictionary!$B$3:$C$3,1,MATCH(Form_Responses[[#This Row],[24]],OFFSET(Dictionary!$A$3,MATCH(COLUMNS($AS$2:BP53),Dictionary!$A$4:$A$93,0),1,1,2),0)),Dictionary!$AD$3:$AE$3,0)),"")</f>
        <v>X</v>
      </c>
      <c r="BQ54" s="61" t="str">
        <f ca="1">IFERROR(INDEX(OFFSET(Dictionary!$AC$3,MATCH(COLUMNS($AS$2:BQ53),Dictionary!$AC$4:$AC$93,0),1,1,2),1,MATCH(INDEX(Dictionary!$B$3:$C$3,1,MATCH(Form_Responses[[#This Row],[25]],OFFSET(Dictionary!$A$3,MATCH(COLUMNS($AS$2:BQ53),Dictionary!$A$4:$A$93,0),1,1,2),0)),Dictionary!$AD$3:$AE$3,0)),"")</f>
        <v>B</v>
      </c>
      <c r="BR54" s="61" t="str">
        <f ca="1">IFERROR(INDEX(OFFSET(Dictionary!$AC$3,MATCH(COLUMNS($AS$2:BR53),Dictionary!$AC$4:$AC$93,0),1,1,2),1,MATCH(INDEX(Dictionary!$B$3:$C$3,1,MATCH(Form_Responses[[#This Row],[26]],OFFSET(Dictionary!$A$3,MATCH(COLUMNS($AS$2:BR53),Dictionary!$A$4:$A$93,0),1,1,2),0)),Dictionary!$AD$3:$AE$3,0)),"")</f>
        <v>O</v>
      </c>
      <c r="BS54" s="61" t="str">
        <f ca="1">IFERROR(INDEX(OFFSET(Dictionary!$AC$3,MATCH(COLUMNS($AS$2:BS53),Dictionary!$AC$4:$AC$93,0),1,1,2),1,MATCH(INDEX(Dictionary!$B$3:$C$3,1,MATCH(Form_Responses[[#This Row],[27]],OFFSET(Dictionary!$A$3,MATCH(COLUMNS($AS$2:BS53),Dictionary!$A$4:$A$93,0),1,1,2),0)),Dictionary!$AD$3:$AE$3,0)),"")</f>
        <v>Z</v>
      </c>
      <c r="BT54" s="61" t="str">
        <f ca="1">IFERROR(INDEX(OFFSET(Dictionary!$AC$3,MATCH(COLUMNS($AS$2:BT53),Dictionary!$AC$4:$AC$93,0),1,1,2),1,MATCH(INDEX(Dictionary!$B$3:$C$3,1,MATCH(Form_Responses[[#This Row],[28]],OFFSET(Dictionary!$A$3,MATCH(COLUMNS($AS$2:BT53),Dictionary!$A$4:$A$93,0),1,1,2),0)),Dictionary!$AD$3:$AE$3,0)),"")</f>
        <v>B</v>
      </c>
      <c r="BU54" s="61" t="str">
        <f ca="1">IFERROR(INDEX(OFFSET(Dictionary!$AC$3,MATCH(COLUMNS($AS$2:BU53),Dictionary!$AC$4:$AC$93,0),1,1,2),1,MATCH(INDEX(Dictionary!$B$3:$C$3,1,MATCH(Form_Responses[[#This Row],[29]],OFFSET(Dictionary!$A$3,MATCH(COLUMNS($AS$2:BU53),Dictionary!$A$4:$A$93,0),1,1,2),0)),Dictionary!$AD$3:$AE$3,0)),"")</f>
        <v>O</v>
      </c>
      <c r="BV54" s="61" t="str">
        <f ca="1">IFERROR(INDEX(OFFSET(Dictionary!$AC$3,MATCH(COLUMNS($AS$2:BV53),Dictionary!$AC$4:$AC$93,0),1,1,2),1,MATCH(INDEX(Dictionary!$B$3:$C$3,1,MATCH(Form_Responses[[#This Row],[30]],OFFSET(Dictionary!$A$3,MATCH(COLUMNS($AS$2:BV53),Dictionary!$A$4:$A$93,0),1,1,2),0)),Dictionary!$AD$3:$AE$3,0)),"")</f>
        <v>W</v>
      </c>
      <c r="BW54" s="61" t="str">
        <f ca="1">IFERROR(INDEX(OFFSET(Dictionary!$AC$3,MATCH(COLUMNS($AS$2:BW53),Dictionary!$AC$4:$AC$93,0),1,1,2),1,MATCH(INDEX(Dictionary!$B$3:$C$3,1,MATCH(Form_Responses[[#This Row],[31]],OFFSET(Dictionary!$A$3,MATCH(COLUMNS($AS$2:BW53),Dictionary!$A$4:$A$93,0),1,1,2),0)),Dictionary!$AD$3:$AE$3,0)),"")</f>
        <v>G</v>
      </c>
      <c r="BX54" s="61" t="str">
        <f ca="1">IFERROR(INDEX(OFFSET(Dictionary!$AC$3,MATCH(COLUMNS($AS$2:BX53),Dictionary!$AC$4:$AC$93,0),1,1,2),1,MATCH(INDEX(Dictionary!$B$3:$C$3,1,MATCH(Form_Responses[[#This Row],[32]],OFFSET(Dictionary!$A$3,MATCH(COLUMNS($AS$2:BX53),Dictionary!$A$4:$A$93,0),1,1,2),0)),Dictionary!$AD$3:$AE$3,0)),"")</f>
        <v>D</v>
      </c>
      <c r="BY54" s="61" t="str">
        <f ca="1">IFERROR(INDEX(OFFSET(Dictionary!$AC$3,MATCH(COLUMNS($AS$2:BY53),Dictionary!$AC$4:$AC$93,0),1,1,2),1,MATCH(INDEX(Dictionary!$B$3:$C$3,1,MATCH(Form_Responses[[#This Row],[33]],OFFSET(Dictionary!$A$3,MATCH(COLUMNS($AS$2:BY53),Dictionary!$A$4:$A$93,0),1,1,2),0)),Dictionary!$AD$3:$AE$3,0)),"")</f>
        <v>C</v>
      </c>
      <c r="BZ54" s="61" t="str">
        <f ca="1">IFERROR(INDEX(OFFSET(Dictionary!$AC$3,MATCH(COLUMNS($AS$2:BZ53),Dictionary!$AC$4:$AC$93,0),1,1,2),1,MATCH(INDEX(Dictionary!$B$3:$C$3,1,MATCH(Form_Responses[[#This Row],[34]],OFFSET(Dictionary!$A$3,MATCH(COLUMNS($AS$2:BZ53),Dictionary!$A$4:$A$93,0),1,1,2),0)),Dictionary!$AD$3:$AE$3,0)),"")</f>
        <v>T</v>
      </c>
      <c r="CA54" s="61" t="str">
        <f ca="1">IFERROR(INDEX(OFFSET(Dictionary!$AC$3,MATCH(COLUMNS($AS$2:CA53),Dictionary!$AC$4:$AC$93,0),1,1,2),1,MATCH(INDEX(Dictionary!$B$3:$C$3,1,MATCH(Form_Responses[[#This Row],[35]],OFFSET(Dictionary!$A$3,MATCH(COLUMNS($AS$2:CA53),Dictionary!$A$4:$A$93,0),1,1,2),0)),Dictionary!$AD$3:$AE$3,0)),"")</f>
        <v>B</v>
      </c>
      <c r="CB54" s="61" t="str">
        <f ca="1">IFERROR(INDEX(OFFSET(Dictionary!$AC$3,MATCH(COLUMNS($AS$2:CB53),Dictionary!$AC$4:$AC$93,0),1,1,2),1,MATCH(INDEX(Dictionary!$B$3:$C$3,1,MATCH(Form_Responses[[#This Row],[36]],OFFSET(Dictionary!$A$3,MATCH(COLUMNS($AS$2:CB53),Dictionary!$A$4:$A$93,0),1,1,2),0)),Dictionary!$AD$3:$AE$3,0)),"")</f>
        <v>O</v>
      </c>
      <c r="CC54" s="61" t="str">
        <f ca="1">IFERROR(INDEX(OFFSET(Dictionary!$AC$3,MATCH(COLUMNS($AS$2:CC53),Dictionary!$AC$4:$AC$93,0),1,1,2),1,MATCH(INDEX(Dictionary!$B$3:$C$3,1,MATCH(Form_Responses[[#This Row],[37]],OFFSET(Dictionary!$A$3,MATCH(COLUMNS($AS$2:CC53),Dictionary!$A$4:$A$93,0),1,1,2),0)),Dictionary!$AD$3:$AE$3,0)),"")</f>
        <v>P</v>
      </c>
      <c r="CD54" s="61" t="str">
        <f ca="1">IFERROR(INDEX(OFFSET(Dictionary!$AC$3,MATCH(COLUMNS($AS$2:CD53),Dictionary!$AC$4:$AC$93,0),1,1,2),1,MATCH(INDEX(Dictionary!$B$3:$C$3,1,MATCH(Form_Responses[[#This Row],[38]],OFFSET(Dictionary!$A$3,MATCH(COLUMNS($AS$2:CD53),Dictionary!$A$4:$A$93,0),1,1,2),0)),Dictionary!$AD$3:$AE$3,0)),"")</f>
        <v>K</v>
      </c>
      <c r="CE54" s="61" t="str">
        <f ca="1">IFERROR(INDEX(OFFSET(Dictionary!$AC$3,MATCH(COLUMNS($AS$2:CE53),Dictionary!$AC$4:$AC$93,0),1,1,2),1,MATCH(INDEX(Dictionary!$B$3:$C$3,1,MATCH(Form_Responses[[#This Row],[39]],OFFSET(Dictionary!$A$3,MATCH(COLUMNS($AS$2:CE53),Dictionary!$A$4:$A$93,0),1,1,2),0)),Dictionary!$AD$3:$AE$3,0)),"")</f>
        <v>B</v>
      </c>
      <c r="CF54" s="61" t="str">
        <f ca="1">IFERROR(INDEX(OFFSET(Dictionary!$AC$3,MATCH(COLUMNS($AS$2:CF53),Dictionary!$AC$4:$AC$93,0),1,1,2),1,MATCH(INDEX(Dictionary!$B$3:$C$3,1,MATCH(Form_Responses[[#This Row],[40]],OFFSET(Dictionary!$A$3,MATCH(COLUMNS($AS$2:CF53),Dictionary!$A$4:$A$93,0),1,1,2),0)),Dictionary!$AD$3:$AE$3,0)),"")</f>
        <v>W</v>
      </c>
      <c r="CG54" s="61" t="str">
        <f ca="1">IFERROR(INDEX(OFFSET(Dictionary!$AC$3,MATCH(COLUMNS($AS$2:CG53),Dictionary!$AC$4:$AC$93,0),1,1,2),1,MATCH(INDEX(Dictionary!$B$3:$C$3,1,MATCH(Form_Responses[[#This Row],[41]],OFFSET(Dictionary!$A$3,MATCH(COLUMNS($AS$2:CG53),Dictionary!$A$4:$A$93,0),1,1,2),0)),Dictionary!$AD$3:$AE$3,0)),"")</f>
        <v>G</v>
      </c>
      <c r="CH54" s="61" t="str">
        <f ca="1">IFERROR(INDEX(OFFSET(Dictionary!$AC$3,MATCH(COLUMNS($AS$2:CH53),Dictionary!$AC$4:$AC$93,0),1,1,2),1,MATCH(INDEX(Dictionary!$B$3:$C$3,1,MATCH(Form_Responses[[#This Row],[42]],OFFSET(Dictionary!$A$3,MATCH(COLUMNS($AS$2:CH53),Dictionary!$A$4:$A$93,0),1,1,2),0)),Dictionary!$AD$3:$AE$3,0)),"")</f>
        <v>L</v>
      </c>
      <c r="CI54" s="61" t="str">
        <f ca="1">IFERROR(INDEX(OFFSET(Dictionary!$AC$3,MATCH(COLUMNS($AS$2:CI53),Dictionary!$AC$4:$AC$93,0),1,1,2),1,MATCH(INDEX(Dictionary!$B$3:$C$3,1,MATCH(Form_Responses[[#This Row],[43]],OFFSET(Dictionary!$A$3,MATCH(COLUMNS($AS$2:CI53),Dictionary!$A$4:$A$93,0),1,1,2),0)),Dictionary!$AD$3:$AE$3,0)),"")</f>
        <v>D</v>
      </c>
      <c r="CJ54" s="61" t="str">
        <f ca="1">IFERROR(INDEX(OFFSET(Dictionary!$AC$3,MATCH(COLUMNS($AS$2:CJ53),Dictionary!$AC$4:$AC$93,0),1,1,2),1,MATCH(INDEX(Dictionary!$B$3:$C$3,1,MATCH(Form_Responses[[#This Row],[44]],OFFSET(Dictionary!$A$3,MATCH(COLUMNS($AS$2:CJ53),Dictionary!$A$4:$A$93,0),1,1,2),0)),Dictionary!$AD$3:$AE$3,0)),"")</f>
        <v>C</v>
      </c>
      <c r="CK54" s="61" t="str">
        <f ca="1">IFERROR(INDEX(OFFSET(Dictionary!$AC$3,MATCH(COLUMNS($AS$2:CK53),Dictionary!$AC$4:$AC$93,0),1,1,2),1,MATCH(INDEX(Dictionary!$B$3:$C$3,1,MATCH(Form_Responses[[#This Row],[45]],OFFSET(Dictionary!$A$3,MATCH(COLUMNS($AS$2:CK53),Dictionary!$A$4:$A$93,0),1,1,2),0)),Dictionary!$AD$3:$AE$3,0)),"")</f>
        <v>E</v>
      </c>
      <c r="CL54" s="61" t="str">
        <f ca="1">IFERROR(INDEX(OFFSET(Dictionary!$AC$3,MATCH(COLUMNS($AS$2:CL53),Dictionary!$AC$4:$AC$93,0),1,1,2),1,MATCH(INDEX(Dictionary!$B$3:$C$3,1,MATCH(Form_Responses[[#This Row],[46]],OFFSET(Dictionary!$A$3,MATCH(COLUMNS($AS$2:CL53),Dictionary!$A$4:$A$93,0),1,1,2),0)),Dictionary!$AD$3:$AE$3,0)),"")</f>
        <v>N</v>
      </c>
      <c r="CM54" s="61" t="str">
        <f ca="1">IFERROR(INDEX(OFFSET(Dictionary!$AC$3,MATCH(COLUMNS($AS$2:CM53),Dictionary!$AC$4:$AC$93,0),1,1,2),1,MATCH(INDEX(Dictionary!$B$3:$C$3,1,MATCH(Form_Responses[[#This Row],[47]],OFFSET(Dictionary!$A$3,MATCH(COLUMNS($AS$2:CM53),Dictionary!$A$4:$A$93,0),1,1,2),0)),Dictionary!$AD$3:$AE$3,0)),"")</f>
        <v>Z</v>
      </c>
      <c r="CN54" s="61" t="str">
        <f ca="1">IFERROR(INDEX(OFFSET(Dictionary!$AC$3,MATCH(COLUMNS($AS$2:CN53),Dictionary!$AC$4:$AC$93,0),1,1,2),1,MATCH(INDEX(Dictionary!$B$3:$C$3,1,MATCH(Form_Responses[[#This Row],[48]],OFFSET(Dictionary!$A$3,MATCH(COLUMNS($AS$2:CN53),Dictionary!$A$4:$A$93,0),1,1,2),0)),Dictionary!$AD$3:$AE$3,0)),"")</f>
        <v>P</v>
      </c>
      <c r="CO54" s="61" t="str">
        <f ca="1">IFERROR(INDEX(OFFSET(Dictionary!$AC$3,MATCH(COLUMNS($AS$2:CO53),Dictionary!$AC$4:$AC$93,0),1,1,2),1,MATCH(INDEX(Dictionary!$B$3:$C$3,1,MATCH(Form_Responses[[#This Row],[49]],OFFSET(Dictionary!$A$3,MATCH(COLUMNS($AS$2:CO53),Dictionary!$A$4:$A$93,0),1,1,2),0)),Dictionary!$AD$3:$AE$3,0)),"")</f>
        <v>F</v>
      </c>
      <c r="CP54" s="61" t="str">
        <f ca="1">IFERROR(INDEX(OFFSET(Dictionary!$AC$3,MATCH(COLUMNS($AS$2:CP53),Dictionary!$AC$4:$AC$93,0),1,1,2),1,MATCH(INDEX(Dictionary!$B$3:$C$3,1,MATCH(Form_Responses[[#This Row],[50]],OFFSET(Dictionary!$A$3,MATCH(COLUMNS($AS$2:CP53),Dictionary!$A$4:$A$93,0),1,1,2),0)),Dictionary!$AD$3:$AE$3,0)),"")</f>
        <v>W</v>
      </c>
      <c r="CQ54" s="61" t="str">
        <f ca="1">IFERROR(INDEX(OFFSET(Dictionary!$AC$3,MATCH(COLUMNS($AS$2:CQ53),Dictionary!$AC$4:$AC$93,0),1,1,2),1,MATCH(INDEX(Dictionary!$B$3:$C$3,1,MATCH(Form_Responses[[#This Row],[51]],OFFSET(Dictionary!$A$3,MATCH(COLUMNS($AS$2:CQ53),Dictionary!$A$4:$A$93,0),1,1,2),0)),Dictionary!$AD$3:$AE$3,0)),"")</f>
        <v>V</v>
      </c>
      <c r="CR54" s="61" t="str">
        <f ca="1">IFERROR(INDEX(OFFSET(Dictionary!$AC$3,MATCH(COLUMNS($AS$2:CR53),Dictionary!$AC$4:$AC$93,0),1,1,2),1,MATCH(INDEX(Dictionary!$B$3:$C$3,1,MATCH(Form_Responses[[#This Row],[52]],OFFSET(Dictionary!$A$3,MATCH(COLUMNS($AS$2:CR53),Dictionary!$A$4:$A$93,0),1,1,2),0)),Dictionary!$AD$3:$AE$3,0)),"")</f>
        <v>S</v>
      </c>
      <c r="CS54" s="61" t="str">
        <f ca="1">IFERROR(INDEX(OFFSET(Dictionary!$AC$3,MATCH(COLUMNS($AS$2:CS53),Dictionary!$AC$4:$AC$93,0),1,1,2),1,MATCH(INDEX(Dictionary!$B$3:$C$3,1,MATCH(Form_Responses[[#This Row],[53]],OFFSET(Dictionary!$A$3,MATCH(COLUMNS($AS$2:CS53),Dictionary!$A$4:$A$93,0),1,1,2),0)),Dictionary!$AD$3:$AE$3,0)),"")</f>
        <v>I</v>
      </c>
      <c r="CT54" s="61" t="str">
        <f ca="1">IFERROR(INDEX(OFFSET(Dictionary!$AC$3,MATCH(COLUMNS($AS$2:CT53),Dictionary!$AC$4:$AC$93,0),1,1,2),1,MATCH(INDEX(Dictionary!$B$3:$C$3,1,MATCH(Form_Responses[[#This Row],[54]],OFFSET(Dictionary!$A$3,MATCH(COLUMNS($AS$2:CT53),Dictionary!$A$4:$A$93,0),1,1,2),0)),Dictionary!$AD$3:$AE$3,0)),"")</f>
        <v>D</v>
      </c>
      <c r="CU54" s="61" t="str">
        <f ca="1">IFERROR(INDEX(OFFSET(Dictionary!$AC$3,MATCH(COLUMNS($AS$2:CU53),Dictionary!$AC$4:$AC$93,0),1,1,2),1,MATCH(INDEX(Dictionary!$B$3:$C$3,1,MATCH(Form_Responses[[#This Row],[55]],OFFSET(Dictionary!$A$3,MATCH(COLUMNS($AS$2:CU53),Dictionary!$A$4:$A$93,0),1,1,2),0)),Dictionary!$AD$3:$AE$3,0)),"")</f>
        <v>C</v>
      </c>
      <c r="CV54" s="61" t="str">
        <f ca="1">IFERROR(INDEX(OFFSET(Dictionary!$AC$3,MATCH(COLUMNS($AS$2:CV53),Dictionary!$AC$4:$AC$93,0),1,1,2),1,MATCH(INDEX(Dictionary!$B$3:$C$3,1,MATCH(Form_Responses[[#This Row],[56]],OFFSET(Dictionary!$A$3,MATCH(COLUMNS($AS$2:CV53),Dictionary!$A$4:$A$93,0),1,1,2),0)),Dictionary!$AD$3:$AE$3,0)),"")</f>
        <v>S</v>
      </c>
      <c r="CW54" s="61" t="str">
        <f ca="1">IFERROR(INDEX(OFFSET(Dictionary!$AC$3,MATCH(COLUMNS($AS$2:CW53),Dictionary!$AC$4:$AC$93,0),1,1,2),1,MATCH(INDEX(Dictionary!$B$3:$C$3,1,MATCH(Form_Responses[[#This Row],[57]],OFFSET(Dictionary!$A$3,MATCH(COLUMNS($AS$2:CW53),Dictionary!$A$4:$A$93,0),1,1,2),0)),Dictionary!$AD$3:$AE$3,0)),"")</f>
        <v>Z</v>
      </c>
      <c r="CX54" s="61" t="str">
        <f ca="1">IFERROR(INDEX(OFFSET(Dictionary!$AC$3,MATCH(COLUMNS($AS$2:CX53),Dictionary!$AC$4:$AC$93,0),1,1,2),1,MATCH(INDEX(Dictionary!$B$3:$C$3,1,MATCH(Form_Responses[[#This Row],[58]],OFFSET(Dictionary!$A$3,MATCH(COLUMNS($AS$2:CX53),Dictionary!$A$4:$A$93,0),1,1,2),0)),Dictionary!$AD$3:$AE$3,0)),"")</f>
        <v>A</v>
      </c>
      <c r="CY54" s="61" t="str">
        <f ca="1">IFERROR(INDEX(OFFSET(Dictionary!$AC$3,MATCH(COLUMNS($AS$2:CY53),Dictionary!$AC$4:$AC$93,0),1,1,2),1,MATCH(INDEX(Dictionary!$B$3:$C$3,1,MATCH(Form_Responses[[#This Row],[59]],OFFSET(Dictionary!$A$3,MATCH(COLUMNS($AS$2:CY53),Dictionary!$A$4:$A$93,0),1,1,2),0)),Dictionary!$AD$3:$AE$3,0)),"")</f>
        <v>F</v>
      </c>
      <c r="CZ54" s="61" t="str">
        <f ca="1">IFERROR(INDEX(OFFSET(Dictionary!$AC$3,MATCH(COLUMNS($AS$2:CZ53),Dictionary!$AC$4:$AC$93,0),1,1,2),1,MATCH(INDEX(Dictionary!$B$3:$C$3,1,MATCH(Form_Responses[[#This Row],[60]],OFFSET(Dictionary!$A$3,MATCH(COLUMNS($AS$2:CZ53),Dictionary!$A$4:$A$93,0),1,1,2),0)),Dictionary!$AD$3:$AE$3,0)),"")</f>
        <v>X</v>
      </c>
      <c r="DA54" s="61" t="str">
        <f ca="1">IFERROR(INDEX(OFFSET(Dictionary!$AC$3,MATCH(COLUMNS($AS$2:DA53),Dictionary!$AC$4:$AC$93,0),1,1,2),1,MATCH(INDEX(Dictionary!$B$3:$C$3,1,MATCH(Form_Responses[[#This Row],[61]],OFFSET(Dictionary!$A$3,MATCH(COLUMNS($AS$2:DA53),Dictionary!$A$4:$A$93,0),1,1,2),0)),Dictionary!$AD$3:$AE$3,0)),"")</f>
        <v>G</v>
      </c>
      <c r="DB54" s="61" t="str">
        <f ca="1">IFERROR(INDEX(OFFSET(Dictionary!$AC$3,MATCH(COLUMNS($AS$2:DB53),Dictionary!$AC$4:$AC$93,0),1,1,2),1,MATCH(INDEX(Dictionary!$B$3:$C$3,1,MATCH(Form_Responses[[#This Row],[62]],OFFSET(Dictionary!$A$3,MATCH(COLUMNS($AS$2:DB53),Dictionary!$A$4:$A$93,0),1,1,2),0)),Dictionary!$AD$3:$AE$3,0)),"")</f>
        <v>L</v>
      </c>
      <c r="DC54" s="61" t="str">
        <f ca="1">IFERROR(INDEX(OFFSET(Dictionary!$AC$3,MATCH(COLUMNS($AS$2:DC53),Dictionary!$AC$4:$AC$93,0),1,1,2),1,MATCH(INDEX(Dictionary!$B$3:$C$3,1,MATCH(Form_Responses[[#This Row],[63]],OFFSET(Dictionary!$A$3,MATCH(COLUMNS($AS$2:DC53),Dictionary!$A$4:$A$93,0),1,1,2),0)),Dictionary!$AD$3:$AE$3,0)),"")</f>
        <v>I</v>
      </c>
      <c r="DD54" s="61" t="str">
        <f ca="1">IFERROR(INDEX(OFFSET(Dictionary!$AC$3,MATCH(COLUMNS($AS$2:DD53),Dictionary!$AC$4:$AC$93,0),1,1,2),1,MATCH(INDEX(Dictionary!$B$3:$C$3,1,MATCH(Form_Responses[[#This Row],[64]],OFFSET(Dictionary!$A$3,MATCH(COLUMNS($AS$2:DD53),Dictionary!$A$4:$A$93,0),1,1,2),0)),Dictionary!$AD$3:$AE$3,0)),"")</f>
        <v>R</v>
      </c>
      <c r="DE54" s="61" t="str">
        <f ca="1">IFERROR(INDEX(OFFSET(Dictionary!$AC$3,MATCH(COLUMNS($AS$2:DE53),Dictionary!$AC$4:$AC$93,0),1,1,2),1,MATCH(INDEX(Dictionary!$B$3:$C$3,1,MATCH(Form_Responses[[#This Row],[65]],OFFSET(Dictionary!$A$3,MATCH(COLUMNS($AS$2:DE53),Dictionary!$A$4:$A$93,0),1,1,2),0)),Dictionary!$AD$3:$AE$3,0)),"")</f>
        <v>D</v>
      </c>
      <c r="DF54" s="61" t="str">
        <f ca="1">IFERROR(INDEX(OFFSET(Dictionary!$AC$3,MATCH(COLUMNS($AS$2:DF53),Dictionary!$AC$4:$AC$93,0),1,1,2),1,MATCH(INDEX(Dictionary!$B$3:$C$3,1,MATCH(Form_Responses[[#This Row],[66]],OFFSET(Dictionary!$A$3,MATCH(COLUMNS($AS$2:DF53),Dictionary!$A$4:$A$93,0),1,1,2),0)),Dictionary!$AD$3:$AE$3,0)),"")</f>
        <v>S</v>
      </c>
      <c r="DG54" s="61" t="str">
        <f ca="1">IFERROR(INDEX(OFFSET(Dictionary!$AC$3,MATCH(COLUMNS($AS$2:DG53),Dictionary!$AC$4:$AC$93,0),1,1,2),1,MATCH(INDEX(Dictionary!$B$3:$C$3,1,MATCH(Form_Responses[[#This Row],[67]],OFFSET(Dictionary!$A$3,MATCH(COLUMNS($AS$2:DG53),Dictionary!$A$4:$A$93,0),1,1,2),0)),Dictionary!$AD$3:$AE$3,0)),"")</f>
        <v>R</v>
      </c>
      <c r="DH54" s="61" t="str">
        <f ca="1">IFERROR(INDEX(OFFSET(Dictionary!$AC$3,MATCH(COLUMNS($AS$2:DH53),Dictionary!$AC$4:$AC$93,0),1,1,2),1,MATCH(INDEX(Dictionary!$B$3:$C$3,1,MATCH(Form_Responses[[#This Row],[68]],OFFSET(Dictionary!$A$3,MATCH(COLUMNS($AS$2:DH53),Dictionary!$A$4:$A$93,0),1,1,2),0)),Dictionary!$AD$3:$AE$3,0)),"")</f>
        <v>N</v>
      </c>
      <c r="DI54" s="61" t="str">
        <f ca="1">IFERROR(INDEX(OFFSET(Dictionary!$AC$3,MATCH(COLUMNS($AS$2:DI53),Dictionary!$AC$4:$AC$93,0),1,1,2),1,MATCH(INDEX(Dictionary!$B$3:$C$3,1,MATCH(Form_Responses[[#This Row],[69]],OFFSET(Dictionary!$A$3,MATCH(COLUMNS($AS$2:DI53),Dictionary!$A$4:$A$93,0),1,1,2),0)),Dictionary!$AD$3:$AE$3,0)),"")</f>
        <v>A</v>
      </c>
      <c r="DJ54" s="61" t="str">
        <f ca="1">IFERROR(INDEX(OFFSET(Dictionary!$AC$3,MATCH(COLUMNS($AS$2:DJ53),Dictionary!$AC$4:$AC$93,0),1,1,2),1,MATCH(INDEX(Dictionary!$B$3:$C$3,1,MATCH(Form_Responses[[#This Row],[70]],OFFSET(Dictionary!$A$3,MATCH(COLUMNS($AS$2:DJ53),Dictionary!$A$4:$A$93,0),1,1,2),0)),Dictionary!$AD$3:$AE$3,0)),"")</f>
        <v>P</v>
      </c>
      <c r="DK54" s="61" t="str">
        <f ca="1">IFERROR(INDEX(OFFSET(Dictionary!$AC$3,MATCH(COLUMNS($AS$2:DK53),Dictionary!$AC$4:$AC$93,0),1,1,2),1,MATCH(INDEX(Dictionary!$B$3:$C$3,1,MATCH(Form_Responses[[#This Row],[71]],OFFSET(Dictionary!$A$3,MATCH(COLUMNS($AS$2:DK53),Dictionary!$A$4:$A$93,0),1,1,2),0)),Dictionary!$AD$3:$AE$3,0)),"")</f>
        <v>I</v>
      </c>
      <c r="DL54" s="61" t="str">
        <f ca="1">IFERROR(INDEX(OFFSET(Dictionary!$AC$3,MATCH(COLUMNS($AS$2:DL53),Dictionary!$AC$4:$AC$93,0),1,1,2),1,MATCH(INDEX(Dictionary!$B$3:$C$3,1,MATCH(Form_Responses[[#This Row],[72]],OFFSET(Dictionary!$A$3,MATCH(COLUMNS($AS$2:DL53),Dictionary!$A$4:$A$93,0),1,1,2),0)),Dictionary!$AD$3:$AE$3,0)),"")</f>
        <v>L</v>
      </c>
      <c r="DM54" s="61" t="str">
        <f ca="1">IFERROR(INDEX(OFFSET(Dictionary!$AC$3,MATCH(COLUMNS($AS$2:DM53),Dictionary!$AC$4:$AC$93,0),1,1,2),1,MATCH(INDEX(Dictionary!$B$3:$C$3,1,MATCH(Form_Responses[[#This Row],[73]],OFFSET(Dictionary!$A$3,MATCH(COLUMNS($AS$2:DM53),Dictionary!$A$4:$A$93,0),1,1,2),0)),Dictionary!$AD$3:$AE$3,0)),"")</f>
        <v>I</v>
      </c>
      <c r="DN54" s="61" t="str">
        <f ca="1">IFERROR(INDEX(OFFSET(Dictionary!$AC$3,MATCH(COLUMNS($AS$2:DN53),Dictionary!$AC$4:$AC$93,0),1,1,2),1,MATCH(INDEX(Dictionary!$B$3:$C$3,1,MATCH(Form_Responses[[#This Row],[74]],OFFSET(Dictionary!$A$3,MATCH(COLUMNS($AS$2:DN53),Dictionary!$A$4:$A$93,0),1,1,2),0)),Dictionary!$AD$3:$AE$3,0)),"")</f>
        <v>T</v>
      </c>
      <c r="DO54" s="61" t="str">
        <f ca="1">IFERROR(INDEX(OFFSET(Dictionary!$AC$3,MATCH(COLUMNS($AS$2:DO53),Dictionary!$AC$4:$AC$93,0),1,1,2),1,MATCH(INDEX(Dictionary!$B$3:$C$3,1,MATCH(Form_Responses[[#This Row],[75]],OFFSET(Dictionary!$A$3,MATCH(COLUMNS($AS$2:DO53),Dictionary!$A$4:$A$93,0),1,1,2),0)),Dictionary!$AD$3:$AE$3,0)),"")</f>
        <v>V</v>
      </c>
      <c r="DP54" s="61" t="str">
        <f ca="1">IFERROR(INDEX(OFFSET(Dictionary!$AC$3,MATCH(COLUMNS($AS$2:DP53),Dictionary!$AC$4:$AC$93,0),1,1,2),1,MATCH(INDEX(Dictionary!$B$3:$C$3,1,MATCH(Form_Responses[[#This Row],[76]],OFFSET(Dictionary!$A$3,MATCH(COLUMNS($AS$2:DP53),Dictionary!$A$4:$A$93,0),1,1,2),0)),Dictionary!$AD$3:$AE$3,0)),"")</f>
        <v>S</v>
      </c>
      <c r="DQ54" s="61" t="str">
        <f ca="1">IFERROR(INDEX(OFFSET(Dictionary!$AC$3,MATCH(COLUMNS($AS$2:DQ53),Dictionary!$AC$4:$AC$93,0),1,1,2),1,MATCH(INDEX(Dictionary!$B$3:$C$3,1,MATCH(Form_Responses[[#This Row],[77]],OFFSET(Dictionary!$A$3,MATCH(COLUMNS($AS$2:DQ53),Dictionary!$A$4:$A$93,0),1,1,2),0)),Dictionary!$AD$3:$AE$3,0)),"")</f>
        <v>C</v>
      </c>
      <c r="DR54" s="61" t="str">
        <f ca="1">IFERROR(INDEX(OFFSET(Dictionary!$AC$3,MATCH(COLUMNS($AS$2:DR53),Dictionary!$AC$4:$AC$93,0),1,1,2),1,MATCH(INDEX(Dictionary!$B$3:$C$3,1,MATCH(Form_Responses[[#This Row],[78]],OFFSET(Dictionary!$A$3,MATCH(COLUMNS($AS$2:DR53),Dictionary!$A$4:$A$93,0),1,1,2),0)),Dictionary!$AD$3:$AE$3,0)),"")</f>
        <v>E</v>
      </c>
      <c r="DS54" s="61" t="str">
        <f ca="1">IFERROR(INDEX(OFFSET(Dictionary!$AC$3,MATCH(COLUMNS($AS$2:DS53),Dictionary!$AC$4:$AC$93,0),1,1,2),1,MATCH(INDEX(Dictionary!$B$3:$C$3,1,MATCH(Form_Responses[[#This Row],[79]],OFFSET(Dictionary!$A$3,MATCH(COLUMNS($AS$2:DS53),Dictionary!$A$4:$A$93,0),1,1,2),0)),Dictionary!$AD$3:$AE$3,0)),"")</f>
        <v>N</v>
      </c>
      <c r="DT54" s="61" t="str">
        <f ca="1">IFERROR(INDEX(OFFSET(Dictionary!$AC$3,MATCH(COLUMNS($AS$2:DT53),Dictionary!$AC$4:$AC$93,0),1,1,2),1,MATCH(INDEX(Dictionary!$B$3:$C$3,1,MATCH(Form_Responses[[#This Row],[80]],OFFSET(Dictionary!$A$3,MATCH(COLUMNS($AS$2:DT53),Dictionary!$A$4:$A$93,0),1,1,2),0)),Dictionary!$AD$3:$AE$3,0)),"")</f>
        <v>A</v>
      </c>
      <c r="DU54" s="61" t="str">
        <f ca="1">IFERROR(INDEX(OFFSET(Dictionary!$AC$3,MATCH(COLUMNS($AS$2:DU53),Dictionary!$AC$4:$AC$93,0),1,1,2),1,MATCH(INDEX(Dictionary!$B$3:$C$3,1,MATCH(Form_Responses[[#This Row],[81]],OFFSET(Dictionary!$A$3,MATCH(COLUMNS($AS$2:DU53),Dictionary!$A$4:$A$93,0),1,1,2),0)),Dictionary!$AD$3:$AE$3,0)),"")</f>
        <v>L</v>
      </c>
      <c r="DV54" s="61" t="str">
        <f ca="1">IFERROR(INDEX(OFFSET(Dictionary!$AC$3,MATCH(COLUMNS($AS$2:DV53),Dictionary!$AC$4:$AC$93,0),1,1,2),1,MATCH(INDEX(Dictionary!$B$3:$C$3,1,MATCH(Form_Responses[[#This Row],[82]],OFFSET(Dictionary!$A$3,MATCH(COLUMNS($AS$2:DV53),Dictionary!$A$4:$A$93,0),1,1,2),0)),Dictionary!$AD$3:$AE$3,0)),"")</f>
        <v>L</v>
      </c>
      <c r="DW54" s="61" t="str">
        <f ca="1">IFERROR(INDEX(OFFSET(Dictionary!$AC$3,MATCH(COLUMNS($AS$2:DW53),Dictionary!$AC$4:$AC$93,0),1,1,2),1,MATCH(INDEX(Dictionary!$B$3:$C$3,1,MATCH(Form_Responses[[#This Row],[83]],OFFSET(Dictionary!$A$3,MATCH(COLUMNS($AS$2:DW53),Dictionary!$A$4:$A$93,0),1,1,2),0)),Dictionary!$AD$3:$AE$3,0)),"")</f>
        <v>I</v>
      </c>
      <c r="DX54" s="61" t="str">
        <f ca="1">IFERROR(INDEX(OFFSET(Dictionary!$AC$3,MATCH(COLUMNS($AS$2:DX53),Dictionary!$AC$4:$AC$93,0),1,1,2),1,MATCH(INDEX(Dictionary!$B$3:$C$3,1,MATCH(Form_Responses[[#This Row],[84]],OFFSET(Dictionary!$A$3,MATCH(COLUMNS($AS$2:DX53),Dictionary!$A$4:$A$93,0),1,1,2),0)),Dictionary!$AD$3:$AE$3,0)),"")</f>
        <v>V</v>
      </c>
      <c r="DY54" s="61" t="str">
        <f ca="1">IFERROR(INDEX(OFFSET(Dictionary!$AC$3,MATCH(COLUMNS($AS$2:DY53),Dictionary!$AC$4:$AC$93,0),1,1,2),1,MATCH(INDEX(Dictionary!$B$3:$C$3,1,MATCH(Form_Responses[[#This Row],[85]],OFFSET(Dictionary!$A$3,MATCH(COLUMNS($AS$2:DY53),Dictionary!$A$4:$A$93,0),1,1,2),0)),Dictionary!$AD$3:$AE$3,0)),"")</f>
        <v>S</v>
      </c>
      <c r="DZ54" s="61" t="str">
        <f ca="1">IFERROR(INDEX(OFFSET(Dictionary!$AC$3,MATCH(COLUMNS($AS$2:DZ53),Dictionary!$AC$4:$AC$93,0),1,1,2),1,MATCH(INDEX(Dictionary!$B$3:$C$3,1,MATCH(Form_Responses[[#This Row],[86]],OFFSET(Dictionary!$A$3,MATCH(COLUMNS($AS$2:DZ53),Dictionary!$A$4:$A$93,0),1,1,2),0)),Dictionary!$AD$3:$AE$3,0)),"")</f>
        <v>S</v>
      </c>
      <c r="EA54" s="61" t="str">
        <f ca="1">IFERROR(INDEX(OFFSET(Dictionary!$AC$3,MATCH(COLUMNS($AS$2:EA53),Dictionary!$AC$4:$AC$93,0),1,1,2),1,MATCH(INDEX(Dictionary!$B$3:$C$3,1,MATCH(Form_Responses[[#This Row],[87]],OFFSET(Dictionary!$A$3,MATCH(COLUMNS($AS$2:EA53),Dictionary!$A$4:$A$93,0),1,1,2),0)),Dictionary!$AD$3:$AE$3,0)),"")</f>
        <v>D</v>
      </c>
      <c r="EB54" s="61" t="str">
        <f ca="1">IFERROR(INDEX(OFFSET(Dictionary!$AC$3,MATCH(COLUMNS($AS$2:EB53),Dictionary!$AC$4:$AC$93,0),1,1,2),1,MATCH(INDEX(Dictionary!$B$3:$C$3,1,MATCH(Form_Responses[[#This Row],[88]],OFFSET(Dictionary!$A$3,MATCH(COLUMNS($AS$2:EB53),Dictionary!$A$4:$A$93,0),1,1,2),0)),Dictionary!$AD$3:$AE$3,0)),"")</f>
        <v>D</v>
      </c>
      <c r="EC54" s="61" t="str">
        <f ca="1">IFERROR(INDEX(OFFSET(Dictionary!$AC$3,MATCH(COLUMNS($AS$2:EC53),Dictionary!$AC$4:$AC$93,0),1,1,2),1,MATCH(INDEX(Dictionary!$B$3:$C$3,1,MATCH(Form_Responses[[#This Row],[89]],OFFSET(Dictionary!$A$3,MATCH(COLUMNS($AS$2:EC53),Dictionary!$A$4:$A$93,0),1,1,2),0)),Dictionary!$AD$3:$AE$3,0)),"")</f>
        <v>C</v>
      </c>
      <c r="ED54" s="61" t="str">
        <f ca="1">IFERROR(INDEX(OFFSET(Dictionary!$AC$3,MATCH(COLUMNS($AS$2:ED53),Dictionary!$AC$4:$AC$93,0),1,1,2),1,MATCH(INDEX(Dictionary!$B$3:$C$3,1,MATCH(Form_Responses[[#This Row],[90]],OFFSET(Dictionary!$A$3,MATCH(COLUMNS($AS$2:ED53),Dictionary!$A$4:$A$93,0),1,1,2),0)),Dictionary!$AD$3:$AE$3,0)),"")</f>
        <v>N</v>
      </c>
    </row>
    <row r="55" spans="1:134" ht="240" x14ac:dyDescent="0.25">
      <c r="A55" s="164">
        <v>53</v>
      </c>
      <c r="B55" s="61" t="s">
        <v>989</v>
      </c>
      <c r="C55" s="61" t="s">
        <v>918</v>
      </c>
      <c r="D55" s="59" t="s">
        <v>797</v>
      </c>
      <c r="E55" s="59" cm="1">
        <f t="array" aca="1" ref="E55" ca="1">COUNTIF(OFFSET($AS$2,MATCH(Data_Base_Response[[#This Row],[Nama]:[Nama]],Data_Base_Response[[Nama]:[Nama]],0),0,1,90),Data_Base_Response[[#Headers],[A]])</f>
        <v>4</v>
      </c>
      <c r="F55" s="59" cm="1">
        <f t="array" aca="1" ref="F55" ca="1">COUNTIF(OFFSET($AS$2,MATCH(Data_Base_Response[[#This Row],[Nama]:[Nama]],Data_Base_Response[[Nama]:[Nama]],0),0,1,90),Data_Base_Response[[#Headers],[N]])</f>
        <v>1</v>
      </c>
      <c r="G55" s="59" cm="1">
        <f t="array" aca="1" ref="G55" ca="1">COUNTIF(OFFSET($AS$2,MATCH(Data_Base_Response[[#This Row],[Nama]:[Nama]],Data_Base_Response[[Nama]:[Nama]],0),0,1,90),Data_Base_Response[[#Headers],[G]])</f>
        <v>6</v>
      </c>
      <c r="H55" s="59" cm="1">
        <f t="array" aca="1" ref="H55" ca="1">COUNTIF(OFFSET($AS$2,MATCH(Data_Base_Response[[#This Row],[Nama]:[Nama]],Data_Base_Response[[Nama]:[Nama]],0),0,1,90),Data_Base_Response[[#Headers],[C]])</f>
        <v>6</v>
      </c>
      <c r="I55" s="59" cm="1">
        <f t="array" aca="1" ref="I55" ca="1">COUNTIF(OFFSET($AS$2,MATCH(Data_Base_Response[[#This Row],[Nama]:[Nama]],Data_Base_Response[[Nama]:[Nama]],0),0,1,90),Data_Base_Response[[#Headers],[D]])</f>
        <v>5</v>
      </c>
      <c r="J55" s="59" cm="1">
        <f t="array" aca="1" ref="J55" ca="1">COUNTIF(OFFSET($AS$2,MATCH(Data_Base_Response[[#This Row],[Nama]:[Nama]],Data_Base_Response[[Nama]:[Nama]],0),0,1,90),Data_Base_Response[[#Headers],[R]])</f>
        <v>3</v>
      </c>
      <c r="K55" s="59" cm="1">
        <f t="array" aca="1" ref="K55" ca="1">COUNTIF(OFFSET($AS$2,MATCH(Data_Base_Response[[#This Row],[Nama]:[Nama]],Data_Base_Response[[Nama]:[Nama]],0),0,1,90),Data_Base_Response[[#Headers],[T]])</f>
        <v>5</v>
      </c>
      <c r="L55" s="59" cm="1">
        <f t="array" aca="1" ref="L55" ca="1">COUNTIF(OFFSET($AS$2,MATCH(Data_Base_Response[[#This Row],[Nama]:[Nama]],Data_Base_Response[[Nama]:[Nama]],0),0,1,90),Data_Base_Response[[#Headers],[V]])</f>
        <v>3</v>
      </c>
      <c r="M55" s="59" cm="1">
        <f t="array" aca="1" ref="M55" ca="1">COUNTIF(OFFSET($AS$2,MATCH(Data_Base_Response[[#This Row],[Nama]:[Nama]],Data_Base_Response[[Nama]:[Nama]],0),0,1,90),Data_Base_Response[[#Headers],[W]])</f>
        <v>6</v>
      </c>
      <c r="N55" s="59" cm="1">
        <f t="array" aca="1" ref="N55" ca="1">COUNTIF(OFFSET($AS$2,MATCH(Data_Base_Response[[#This Row],[Nama]:[Nama]],Data_Base_Response[[Nama]:[Nama]],0),0,1,90),Data_Base_Response[[#Headers],[F]])</f>
        <v>6</v>
      </c>
      <c r="O55" s="59" cm="1">
        <f t="array" aca="1" ref="O55" ca="1">COUNTIF(OFFSET($AS$2,MATCH(Data_Base_Response[[#This Row],[Nama]:[Nama]],Data_Base_Response[[Nama]:[Nama]],0),0,1,90),Data_Base_Response[[#Headers],[L]])</f>
        <v>5</v>
      </c>
      <c r="P55" s="59" cm="1">
        <f t="array" aca="1" ref="P55" ca="1">COUNTIF(OFFSET($AS$2,MATCH(Data_Base_Response[[#This Row],[Nama]:[Nama]],Data_Base_Response[[Nama]:[Nama]],0),0,1,90),Data_Base_Response[[#Headers],[P]])</f>
        <v>5</v>
      </c>
      <c r="Q55" s="59" cm="1">
        <f t="array" aca="1" ref="Q55" ca="1">COUNTIF(OFFSET($AS$2,MATCH(Data_Base_Response[[#This Row],[Nama]:[Nama]],Data_Base_Response[[Nama]:[Nama]],0),0,1,90),Data_Base_Response[[#Headers],[I]])</f>
        <v>5</v>
      </c>
      <c r="R55" s="59" cm="1">
        <f t="array" aca="1" ref="R55" ca="1">COUNTIF(OFFSET($AS$2,MATCH(Data_Base_Response[[#This Row],[Nama]:[Nama]],Data_Base_Response[[Nama]:[Nama]],0),0,1,90),Data_Base_Response[[#Headers],[S]])</f>
        <v>6</v>
      </c>
      <c r="S55" s="59" cm="1">
        <f t="array" aca="1" ref="S55" ca="1">COUNTIF(OFFSET($AS$2,MATCH(Data_Base_Response[[#This Row],[Nama]:[Nama]],Data_Base_Response[[Nama]:[Nama]],0),0,1,90),Data_Base_Response[[#Headers],[B]])</f>
        <v>4</v>
      </c>
      <c r="T55" s="59" cm="1">
        <f t="array" aca="1" ref="T55" ca="1">COUNTIF(OFFSET($AS$2,MATCH(Data_Base_Response[[#This Row],[Nama]:[Nama]],Data_Base_Response[[Nama]:[Nama]],0),0,1,90),Data_Base_Response[[#Headers],[O]])</f>
        <v>5</v>
      </c>
      <c r="U55" s="59" cm="1">
        <f t="array" aca="1" ref="U55" ca="1">COUNTIF(OFFSET($AS$2,MATCH(Data_Base_Response[[#This Row],[Nama]:[Nama]],Data_Base_Response[[Nama]:[Nama]],0),0,1,90),Data_Base_Response[[#Headers],[X]])</f>
        <v>2</v>
      </c>
      <c r="V55" s="59" cm="1">
        <f t="array" aca="1" ref="V55" ca="1">COUNTIF(OFFSET($AS$2,MATCH(Data_Base_Response[[#This Row],[Nama]:[Nama]],Data_Base_Response[[Nama]:[Nama]],0),0,1,90),Data_Base_Response[[#Headers],[E]])</f>
        <v>1</v>
      </c>
      <c r="W55" s="59" cm="1">
        <f t="array" aca="1" ref="W55" ca="1">COUNTIF(OFFSET($AS$2,MATCH(Data_Base_Response[[#This Row],[Nama]:[Nama]],Data_Base_Response[[Nama]:[Nama]],0),0,1,90),Data_Base_Response[[#Headers],[K]])</f>
        <v>6</v>
      </c>
      <c r="X55" s="59" cm="1">
        <f t="array" aca="1" ref="X55" ca="1">COUNTIF(OFFSET($AS$2,MATCH(Data_Base_Response[[#This Row],[Nama]:[Nama]],Data_Base_Response[[Nama]:[Nama]],0),0,1,90),Data_Base_Response[[#Headers],[Z]])</f>
        <v>6</v>
      </c>
      <c r="Y55"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5"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5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55"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55" s="60" t="str">
        <f ca="1">INDEX(OFFSET(Dictionary!$AJ$3,MATCH(I$2,Dictionary!$AG$4:$AG$84,0),0,COUNTIF(Dictionary!$AG$4:$AG$84,I$2),1),MATCH(Data_Base_Response[[#This Row],[D]],OFFSET(Dictionary!$AH$3,MATCH(I$2,Dictionary!$AG$4:$AG$84,0),0,COUNTIF(Dictionary!$AG$4:$AG$84,I$2),1),1))</f>
        <v xml:space="preserve">Tertarik untuk menangani sendiri detail   </v>
      </c>
      <c r="AD55"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55"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5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55" s="60" t="str">
        <f ca="1">INDEX(OFFSET(Dictionary!$AJ$3,MATCH(N$2,Dictionary!$AG$4:$AG$84,0),0,COUNTIF(Dictionary!$AG$4:$AG$84,N$2),1),MATCH(Data_Base_Response[[#This Row],[F]],OFFSET(Dictionary!$AH$3,MATCH(N$2,Dictionary!$AG$4:$AG$84,0),0,COUNTIF(Dictionary!$AG$4:$AG$84,N$2),1),1))</f>
        <v xml:space="preserve">Loyal pada Perusahaan   </v>
      </c>
      <c r="AI55"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55"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55" s="60" t="str">
        <f ca="1">INDEX(OFFSET(Dictionary!$AJ$3,MATCH(Q$2,Dictionary!$AG$4:$AG$84,0),0,COUNTIF(Dictionary!$AG$4:$AG$84,Q$2),1),MATCH(Data_Base_Response[[#This Row],[I]],OFFSET(Dictionary!$AH$3,MATCH(Q$2,Dictionary!$AG$4:$AG$84,0),0,COUNTIF(Dictionary!$AG$4:$AG$84,Q$2),1),1))</f>
        <v xml:space="preserve">Berhati - hati dlm pengambilan keputusan   </v>
      </c>
      <c r="AL5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5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5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5"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55" s="60" t="str">
        <f ca="1">INDEX(OFFSET(Dictionary!$AJ$3,MATCH(W$2,Dictionary!$AG$4:$AG$84,0),0,COUNTIF(Dictionary!$AG$4:$AG$84,W$2),1),MATCH(Data_Base_Response[[#This Row],[K]],OFFSET(Dictionary!$AH$3,MATCH(W$2,Dictionary!$AG$4:$AG$84,0),0,COUNTIF(Dictionary!$AG$4:$AG$84,W$2),1),1))</f>
        <v xml:space="preserve">Akan menghadapi konflik, mengungkapkan serta memaksakan pan- dangan dengan cara positif  </v>
      </c>
      <c r="AR55"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55" s="61" t="str">
        <f ca="1">IFERROR(INDEX(OFFSET(Dictionary!$AC$3,MATCH(COLUMNS($AS$2:AS54),Dictionary!$AC$4:$AC$93,0),1,1,2),1,MATCH(INDEX(Dictionary!$B$3:$C$3,1,MATCH(Form_Responses[[#This Row],[1]],OFFSET(Dictionary!$A$3,MATCH(COLUMNS($AS$2:AS54),Dictionary!$A$4:$A$93,0),1,1,2),0)),Dictionary!$AD$3:$AE$3,0)),"")</f>
        <v>G</v>
      </c>
      <c r="AT55" s="61" t="str">
        <f ca="1">IFERROR(INDEX(OFFSET(Dictionary!$AC$3,MATCH(COLUMNS($AS$2:AT$2),Dictionary!$AC$4:$AC$93,0),1,1,2),1,MATCH(INDEX(Dictionary!$B$3:$C$3,1,MATCH(Form_Responses[[#This Row],[2]],OFFSET(Dictionary!$A$3,MATCH(COLUMNS($AS$2:AT54),Dictionary!$A$4:$A$93,0),1,1,2),0)),Dictionary!$AD$3:$AE$3,0)),"")</f>
        <v>N</v>
      </c>
      <c r="AU55" s="61" t="str">
        <f ca="1">IFERROR(INDEX(OFFSET(Dictionary!$AC$3,MATCH(COLUMNS($AS$2:AU54),Dictionary!$AC$4:$AC$93,0),1,1,2),1,MATCH(INDEX(Dictionary!$B$3:$C$3,1,MATCH(Form_Responses[[#This Row],[3]],OFFSET(Dictionary!$A$3,MATCH(COLUMNS($AS$2:AU54),Dictionary!$A$4:$A$93,0),1,1,2),0)),Dictionary!$AD$3:$AE$3,0)),"")</f>
        <v>A</v>
      </c>
      <c r="AV55" s="61" t="str">
        <f ca="1">IFERROR(INDEX(OFFSET(Dictionary!$AC$3,MATCH(COLUMNS($AS$2:AV54),Dictionary!$AC$4:$AC$93,0),1,1,2),1,MATCH(INDEX(Dictionary!$B$3:$C$3,1,MATCH(Form_Responses[[#This Row],[4]],OFFSET(Dictionary!$A$3,MATCH(COLUMNS($AS$2:AV54),Dictionary!$A$4:$A$93,0),1,1,2),0)),Dictionary!$AD$3:$AE$3,0)),"")</f>
        <v>P</v>
      </c>
      <c r="AW55" s="61" t="str">
        <f ca="1">IFERROR(INDEX(OFFSET(Dictionary!$AC$3,MATCH(COLUMNS($AS$2:AW54),Dictionary!$AC$4:$AC$93,0),1,1,2),1,MATCH(INDEX(Dictionary!$B$3:$C$3,1,MATCH(Form_Responses[[#This Row],[5]],OFFSET(Dictionary!$A$3,MATCH(COLUMNS($AS$2:AW54),Dictionary!$A$4:$A$93,0),1,1,2),0)),Dictionary!$AD$3:$AE$3,0)),"")</f>
        <v>B</v>
      </c>
      <c r="AX55" s="61" t="str">
        <f ca="1">IFERROR(INDEX(OFFSET(Dictionary!$AC$3,MATCH(COLUMNS($AS$2:AX54),Dictionary!$AC$4:$AC$93,0),1,1,2),1,MATCH(INDEX(Dictionary!$B$3:$C$3,1,MATCH(Form_Responses[[#This Row],[6]],OFFSET(Dictionary!$A$3,MATCH(COLUMNS($AS$2:AX54),Dictionary!$A$4:$A$93,0),1,1,2),0)),Dictionary!$AD$3:$AE$3,0)),"")</f>
        <v>B</v>
      </c>
      <c r="AY55" s="61" t="str">
        <f ca="1">IFERROR(INDEX(OFFSET(Dictionary!$AC$3,MATCH(COLUMNS($AS$2:AY54),Dictionary!$AC$4:$AC$93,0),1,1,2),1,MATCH(INDEX(Dictionary!$B$3:$C$3,1,MATCH(Form_Responses[[#This Row],[7]],OFFSET(Dictionary!$A$3,MATCH(COLUMNS($AS$2:AY54),Dictionary!$A$4:$A$93,0),1,1,2),0)),Dictionary!$AD$3:$AE$3,0)),"")</f>
        <v>Z</v>
      </c>
      <c r="AZ55" s="61" t="str">
        <f ca="1">IFERROR(INDEX(OFFSET(Dictionary!$AC$3,MATCH(COLUMNS($AS$2:AZ$2),Dictionary!$AC$4:$AC$93,0),1,1,2),1,MATCH(INDEX(Dictionary!$B$3:$C$3,1,MATCH(Form_Responses[[#This Row],[8]],OFFSET(Dictionary!$A$3,MATCH(COLUMNS($AS$2:AZ54),Dictionary!$A$4:$A$93,0),1,1,2),0)),Dictionary!$AD$3:$AE$3,0)),"")</f>
        <v>Z</v>
      </c>
      <c r="BA55" s="61" t="str">
        <f ca="1">IFERROR(INDEX(OFFSET(Dictionary!$AC$3,MATCH(COLUMNS($AS$2:BA54),Dictionary!$AC$4:$AC$93,0),1,1,2),1,MATCH(INDEX(Dictionary!$B$3:$C$3,1,MATCH(Form_Responses[[#This Row],[9]],OFFSET(Dictionary!$A$3,MATCH(COLUMNS($AS$2:BA54),Dictionary!$A$4:$A$93,0),1,1,2),0)),Dictionary!$AD$3:$AE$3,0)),"")</f>
        <v>K</v>
      </c>
      <c r="BB55" s="61" t="str">
        <f ca="1">IFERROR(INDEX(OFFSET(Dictionary!$AC$3,MATCH(COLUMNS($AS$2:BB54),Dictionary!$AC$4:$AC$93,0),1,1,2),1,MATCH(INDEX(Dictionary!$B$3:$C$3,1,MATCH(Form_Responses[[#This Row],[10]],OFFSET(Dictionary!$A$3,MATCH(COLUMNS($AS$2:BB54),Dictionary!$A$4:$A$93,0),1,1,2),0)),Dictionary!$AD$3:$AE$3,0)),"")</f>
        <v>W</v>
      </c>
      <c r="BC55" s="61" t="str">
        <f ca="1">IFERROR(INDEX(OFFSET(Dictionary!$AC$3,MATCH(COLUMNS($AS$2:BC54),Dictionary!$AC$4:$AC$93,0),1,1,2),1,MATCH(INDEX(Dictionary!$B$3:$C$3,1,MATCH(Form_Responses[[#This Row],[11]],OFFSET(Dictionary!$A$3,MATCH(COLUMNS($AS$2:BC54),Dictionary!$A$4:$A$93,0),1,1,2),0)),Dictionary!$AD$3:$AE$3,0)),"")</f>
        <v>C</v>
      </c>
      <c r="BD55" s="61" t="str">
        <f ca="1">IFERROR(INDEX(OFFSET(Dictionary!$AC$3,MATCH(COLUMNS($AS$2:BD54),Dictionary!$AC$4:$AC$93,0),1,1,2),1,MATCH(INDEX(Dictionary!$B$3:$C$3,1,MATCH(Form_Responses[[#This Row],[12]],OFFSET(Dictionary!$A$3,MATCH(COLUMNS($AS$2:BD54),Dictionary!$A$4:$A$93,0),1,1,2),0)),Dictionary!$AD$3:$AE$3,0)),"")</f>
        <v>L</v>
      </c>
      <c r="BE55" s="61" t="str">
        <f ca="1">IFERROR(INDEX(OFFSET(Dictionary!$AC$3,MATCH(COLUMNS($AS$2:BE54),Dictionary!$AC$4:$AC$93,0),1,1,2),1,MATCH(INDEX(Dictionary!$B$3:$C$3,1,MATCH(Form_Responses[[#This Row],[13]],OFFSET(Dictionary!$A$3,MATCH(COLUMNS($AS$2:BE54),Dictionary!$A$4:$A$93,0),1,1,2),0)),Dictionary!$AD$3:$AE$3,0)),"")</f>
        <v>P</v>
      </c>
      <c r="BF55" s="61" t="str">
        <f ca="1">IFERROR(INDEX(OFFSET(Dictionary!$AC$3,MATCH(COLUMNS($AS$2:BF54),Dictionary!$AC$4:$AC$93,0),1,1,2),1,MATCH(INDEX(Dictionary!$B$3:$C$3,1,MATCH(Form_Responses[[#This Row],[14]],OFFSET(Dictionary!$A$3,MATCH(COLUMNS($AS$2:BF54),Dictionary!$A$4:$A$93,0),1,1,2),0)),Dictionary!$AD$3:$AE$3,0)),"")</f>
        <v>X</v>
      </c>
      <c r="BG55" s="61" t="str">
        <f ca="1">IFERROR(INDEX(OFFSET(Dictionary!$AC$3,MATCH(COLUMNS($AS$2:BG54),Dictionary!$AC$4:$AC$93,0),1,1,2),1,MATCH(INDEX(Dictionary!$B$3:$C$3,1,MATCH(Form_Responses[[#This Row],[15]],OFFSET(Dictionary!$A$3,MATCH(COLUMNS($AS$2:BG54),Dictionary!$A$4:$A$93,0),1,1,2),0)),Dictionary!$AD$3:$AE$3,0)),"")</f>
        <v>P</v>
      </c>
      <c r="BH55" s="61" t="str">
        <f ca="1">IFERROR(INDEX(OFFSET(Dictionary!$AC$3,MATCH(COLUMNS($AS$2:BH54),Dictionary!$AC$4:$AC$93,0),1,1,2),1,MATCH(INDEX(Dictionary!$B$3:$C$3,1,MATCH(Form_Responses[[#This Row],[16]],OFFSET(Dictionary!$A$3,MATCH(COLUMNS($AS$2:BH54),Dictionary!$A$4:$A$93,0),1,1,2),0)),Dictionary!$AD$3:$AE$3,0)),"")</f>
        <v>O</v>
      </c>
      <c r="BI55" s="61" t="str">
        <f ca="1">IFERROR(INDEX(OFFSET(Dictionary!$AC$3,MATCH(COLUMNS($AS$2:BI54),Dictionary!$AC$4:$AC$93,0),1,1,2),1,MATCH(INDEX(Dictionary!$B$3:$C$3,1,MATCH(Form_Responses[[#This Row],[17]],OFFSET(Dictionary!$A$3,MATCH(COLUMNS($AS$2:BI54),Dictionary!$A$4:$A$93,0),1,1,2),0)),Dictionary!$AD$3:$AE$3,0)),"")</f>
        <v>Z</v>
      </c>
      <c r="BJ55" s="61" t="str">
        <f ca="1">IFERROR(INDEX(OFFSET(Dictionary!$AC$3,MATCH(COLUMNS($AS$2:BJ54),Dictionary!$AC$4:$AC$93,0),1,1,2),1,MATCH(INDEX(Dictionary!$B$3:$C$3,1,MATCH(Form_Responses[[#This Row],[18]],OFFSET(Dictionary!$A$3,MATCH(COLUMNS($AS$2:BJ54),Dictionary!$A$4:$A$93,0),1,1,2),0)),Dictionary!$AD$3:$AE$3,0)),"")</f>
        <v>O</v>
      </c>
      <c r="BK55" s="61" t="str">
        <f ca="1">IFERROR(INDEX(OFFSET(Dictionary!$AC$3,MATCH(COLUMNS($AS$2:BK54),Dictionary!$AC$4:$AC$93,0),1,1,2),1,MATCH(INDEX(Dictionary!$B$3:$C$3,1,MATCH(Form_Responses[[#This Row],[19]],OFFSET(Dictionary!$A$3,MATCH(COLUMNS($AS$2:BK54),Dictionary!$A$4:$A$93,0),1,1,2),0)),Dictionary!$AD$3:$AE$3,0)),"")</f>
        <v>F</v>
      </c>
      <c r="BL55" s="61" t="str">
        <f ca="1">IFERROR(INDEX(OFFSET(Dictionary!$AC$3,MATCH(COLUMNS($AS$2:BL54),Dictionary!$AC$4:$AC$93,0),1,1,2),1,MATCH(INDEX(Dictionary!$B$3:$C$3,1,MATCH(Form_Responses[[#This Row],[20]],OFFSET(Dictionary!$A$3,MATCH(COLUMNS($AS$2:BL54),Dictionary!$A$4:$A$93,0),1,1,2),0)),Dictionary!$AD$3:$AE$3,0)),"")</f>
        <v>K</v>
      </c>
      <c r="BM55" s="61" t="str">
        <f ca="1">IFERROR(INDEX(OFFSET(Dictionary!$AC$3,MATCH(COLUMNS($AS$2:BM54),Dictionary!$AC$4:$AC$93,0),1,1,2),1,MATCH(INDEX(Dictionary!$B$3:$C$3,1,MATCH(Form_Responses[[#This Row],[21]],OFFSET(Dictionary!$A$3,MATCH(COLUMNS($AS$2:BM54),Dictionary!$A$4:$A$93,0),1,1,2),0)),Dictionary!$AD$3:$AE$3,0)),"")</f>
        <v>G</v>
      </c>
      <c r="BN55" s="61" t="str">
        <f ca="1">IFERROR(INDEX(OFFSET(Dictionary!$AC$3,MATCH(COLUMNS($AS$2:BN54),Dictionary!$AC$4:$AC$93,0),1,1,2),1,MATCH(INDEX(Dictionary!$B$3:$C$3,1,MATCH(Form_Responses[[#This Row],[22]],OFFSET(Dictionary!$A$3,MATCH(COLUMNS($AS$2:BN54),Dictionary!$A$4:$A$93,0),1,1,2),0)),Dictionary!$AD$3:$AE$3,0)),"")</f>
        <v>L</v>
      </c>
      <c r="BO55" s="61" t="str">
        <f ca="1">IFERROR(INDEX(OFFSET(Dictionary!$AC$3,MATCH(COLUMNS($AS$2:BO54),Dictionary!$AC$4:$AC$93,0),1,1,2),1,MATCH(INDEX(Dictionary!$B$3:$C$3,1,MATCH(Form_Responses[[#This Row],[23]],OFFSET(Dictionary!$A$3,MATCH(COLUMNS($AS$2:BO54),Dictionary!$A$4:$A$93,0),1,1,2),0)),Dictionary!$AD$3:$AE$3,0)),"")</f>
        <v>I</v>
      </c>
      <c r="BP55" s="61" t="str">
        <f ca="1">IFERROR(INDEX(OFFSET(Dictionary!$AC$3,MATCH(COLUMNS($AS$2:BP54),Dictionary!$AC$4:$AC$93,0),1,1,2),1,MATCH(INDEX(Dictionary!$B$3:$C$3,1,MATCH(Form_Responses[[#This Row],[24]],OFFSET(Dictionary!$A$3,MATCH(COLUMNS($AS$2:BP54),Dictionary!$A$4:$A$93,0),1,1,2),0)),Dictionary!$AD$3:$AE$3,0)),"")</f>
        <v>X</v>
      </c>
      <c r="BQ55" s="61" t="str">
        <f ca="1">IFERROR(INDEX(OFFSET(Dictionary!$AC$3,MATCH(COLUMNS($AS$2:BQ54),Dictionary!$AC$4:$AC$93,0),1,1,2),1,MATCH(INDEX(Dictionary!$B$3:$C$3,1,MATCH(Form_Responses[[#This Row],[25]],OFFSET(Dictionary!$A$3,MATCH(COLUMNS($AS$2:BQ54),Dictionary!$A$4:$A$93,0),1,1,2),0)),Dictionary!$AD$3:$AE$3,0)),"")</f>
        <v>B</v>
      </c>
      <c r="BR55" s="61" t="str">
        <f ca="1">IFERROR(INDEX(OFFSET(Dictionary!$AC$3,MATCH(COLUMNS($AS$2:BR54),Dictionary!$AC$4:$AC$93,0),1,1,2),1,MATCH(INDEX(Dictionary!$B$3:$C$3,1,MATCH(Form_Responses[[#This Row],[26]],OFFSET(Dictionary!$A$3,MATCH(COLUMNS($AS$2:BR54),Dictionary!$A$4:$A$93,0),1,1,2),0)),Dictionary!$AD$3:$AE$3,0)),"")</f>
        <v>O</v>
      </c>
      <c r="BS55" s="61" t="str">
        <f ca="1">IFERROR(INDEX(OFFSET(Dictionary!$AC$3,MATCH(COLUMNS($AS$2:BS54),Dictionary!$AC$4:$AC$93,0),1,1,2),1,MATCH(INDEX(Dictionary!$B$3:$C$3,1,MATCH(Form_Responses[[#This Row],[27]],OFFSET(Dictionary!$A$3,MATCH(COLUMNS($AS$2:BS54),Dictionary!$A$4:$A$93,0),1,1,2),0)),Dictionary!$AD$3:$AE$3,0)),"")</f>
        <v>Z</v>
      </c>
      <c r="BT55" s="61" t="str">
        <f ca="1">IFERROR(INDEX(OFFSET(Dictionary!$AC$3,MATCH(COLUMNS($AS$2:BT54),Dictionary!$AC$4:$AC$93,0),1,1,2),1,MATCH(INDEX(Dictionary!$B$3:$C$3,1,MATCH(Form_Responses[[#This Row],[28]],OFFSET(Dictionary!$A$3,MATCH(COLUMNS($AS$2:BT54),Dictionary!$A$4:$A$93,0),1,1,2),0)),Dictionary!$AD$3:$AE$3,0)),"")</f>
        <v>K</v>
      </c>
      <c r="BU55" s="61" t="str">
        <f ca="1">IFERROR(INDEX(OFFSET(Dictionary!$AC$3,MATCH(COLUMNS($AS$2:BU54),Dictionary!$AC$4:$AC$93,0),1,1,2),1,MATCH(INDEX(Dictionary!$B$3:$C$3,1,MATCH(Form_Responses[[#This Row],[29]],OFFSET(Dictionary!$A$3,MATCH(COLUMNS($AS$2:BU54),Dictionary!$A$4:$A$93,0),1,1,2),0)),Dictionary!$AD$3:$AE$3,0)),"")</f>
        <v>F</v>
      </c>
      <c r="BV55" s="61" t="str">
        <f ca="1">IFERROR(INDEX(OFFSET(Dictionary!$AC$3,MATCH(COLUMNS($AS$2:BV54),Dictionary!$AC$4:$AC$93,0),1,1,2),1,MATCH(INDEX(Dictionary!$B$3:$C$3,1,MATCH(Form_Responses[[#This Row],[30]],OFFSET(Dictionary!$A$3,MATCH(COLUMNS($AS$2:BV54),Dictionary!$A$4:$A$93,0),1,1,2),0)),Dictionary!$AD$3:$AE$3,0)),"")</f>
        <v>W</v>
      </c>
      <c r="BW55" s="61" t="str">
        <f ca="1">IFERROR(INDEX(OFFSET(Dictionary!$AC$3,MATCH(COLUMNS($AS$2:BW54),Dictionary!$AC$4:$AC$93,0),1,1,2),1,MATCH(INDEX(Dictionary!$B$3:$C$3,1,MATCH(Form_Responses[[#This Row],[31]],OFFSET(Dictionary!$A$3,MATCH(COLUMNS($AS$2:BW54),Dictionary!$A$4:$A$93,0),1,1,2),0)),Dictionary!$AD$3:$AE$3,0)),"")</f>
        <v>R</v>
      </c>
      <c r="BX55" s="61" t="str">
        <f ca="1">IFERROR(INDEX(OFFSET(Dictionary!$AC$3,MATCH(COLUMNS($AS$2:BX54),Dictionary!$AC$4:$AC$93,0),1,1,2),1,MATCH(INDEX(Dictionary!$B$3:$C$3,1,MATCH(Form_Responses[[#This Row],[32]],OFFSET(Dictionary!$A$3,MATCH(COLUMNS($AS$2:BX54),Dictionary!$A$4:$A$93,0),1,1,2),0)),Dictionary!$AD$3:$AE$3,0)),"")</f>
        <v>D</v>
      </c>
      <c r="BY55" s="61" t="str">
        <f ca="1">IFERROR(INDEX(OFFSET(Dictionary!$AC$3,MATCH(COLUMNS($AS$2:BY54),Dictionary!$AC$4:$AC$93,0),1,1,2),1,MATCH(INDEX(Dictionary!$B$3:$C$3,1,MATCH(Form_Responses[[#This Row],[33]],OFFSET(Dictionary!$A$3,MATCH(COLUMNS($AS$2:BY54),Dictionary!$A$4:$A$93,0),1,1,2),0)),Dictionary!$AD$3:$AE$3,0)),"")</f>
        <v>I</v>
      </c>
      <c r="BZ55" s="61" t="str">
        <f ca="1">IFERROR(INDEX(OFFSET(Dictionary!$AC$3,MATCH(COLUMNS($AS$2:BZ54),Dictionary!$AC$4:$AC$93,0),1,1,2),1,MATCH(INDEX(Dictionary!$B$3:$C$3,1,MATCH(Form_Responses[[#This Row],[34]],OFFSET(Dictionary!$A$3,MATCH(COLUMNS($AS$2:BZ54),Dictionary!$A$4:$A$93,0),1,1,2),0)),Dictionary!$AD$3:$AE$3,0)),"")</f>
        <v>E</v>
      </c>
      <c r="CA55" s="61" t="str">
        <f ca="1">IFERROR(INDEX(OFFSET(Dictionary!$AC$3,MATCH(COLUMNS($AS$2:CA54),Dictionary!$AC$4:$AC$93,0),1,1,2),1,MATCH(INDEX(Dictionary!$B$3:$C$3,1,MATCH(Form_Responses[[#This Row],[35]],OFFSET(Dictionary!$A$3,MATCH(COLUMNS($AS$2:CA54),Dictionary!$A$4:$A$93,0),1,1,2),0)),Dictionary!$AD$3:$AE$3,0)),"")</f>
        <v>B</v>
      </c>
      <c r="CB55" s="61" t="str">
        <f ca="1">IFERROR(INDEX(OFFSET(Dictionary!$AC$3,MATCH(COLUMNS($AS$2:CB54),Dictionary!$AC$4:$AC$93,0),1,1,2),1,MATCH(INDEX(Dictionary!$B$3:$C$3,1,MATCH(Form_Responses[[#This Row],[36]],OFFSET(Dictionary!$A$3,MATCH(COLUMNS($AS$2:CB54),Dictionary!$A$4:$A$93,0),1,1,2),0)),Dictionary!$AD$3:$AE$3,0)),"")</f>
        <v>O</v>
      </c>
      <c r="CC55" s="61" t="str">
        <f ca="1">IFERROR(INDEX(OFFSET(Dictionary!$AC$3,MATCH(COLUMNS($AS$2:CC54),Dictionary!$AC$4:$AC$93,0),1,1,2),1,MATCH(INDEX(Dictionary!$B$3:$C$3,1,MATCH(Form_Responses[[#This Row],[37]],OFFSET(Dictionary!$A$3,MATCH(COLUMNS($AS$2:CC54),Dictionary!$A$4:$A$93,0),1,1,2),0)),Dictionary!$AD$3:$AE$3,0)),"")</f>
        <v>Z</v>
      </c>
      <c r="CD55" s="61" t="str">
        <f ca="1">IFERROR(INDEX(OFFSET(Dictionary!$AC$3,MATCH(COLUMNS($AS$2:CD54),Dictionary!$AC$4:$AC$93,0),1,1,2),1,MATCH(INDEX(Dictionary!$B$3:$C$3,1,MATCH(Form_Responses[[#This Row],[38]],OFFSET(Dictionary!$A$3,MATCH(COLUMNS($AS$2:CD54),Dictionary!$A$4:$A$93,0),1,1,2),0)),Dictionary!$AD$3:$AE$3,0)),"")</f>
        <v>K</v>
      </c>
      <c r="CE55" s="61" t="str">
        <f ca="1">IFERROR(INDEX(OFFSET(Dictionary!$AC$3,MATCH(COLUMNS($AS$2:CE54),Dictionary!$AC$4:$AC$93,0),1,1,2),1,MATCH(INDEX(Dictionary!$B$3:$C$3,1,MATCH(Form_Responses[[#This Row],[39]],OFFSET(Dictionary!$A$3,MATCH(COLUMNS($AS$2:CE54),Dictionary!$A$4:$A$93,0),1,1,2),0)),Dictionary!$AD$3:$AE$3,0)),"")</f>
        <v>F</v>
      </c>
      <c r="CF55" s="61" t="str">
        <f ca="1">IFERROR(INDEX(OFFSET(Dictionary!$AC$3,MATCH(COLUMNS($AS$2:CF54),Dictionary!$AC$4:$AC$93,0),1,1,2),1,MATCH(INDEX(Dictionary!$B$3:$C$3,1,MATCH(Form_Responses[[#This Row],[40]],OFFSET(Dictionary!$A$3,MATCH(COLUMNS($AS$2:CF54),Dictionary!$A$4:$A$93,0),1,1,2),0)),Dictionary!$AD$3:$AE$3,0)),"")</f>
        <v>W</v>
      </c>
      <c r="CG55" s="61" t="str">
        <f ca="1">IFERROR(INDEX(OFFSET(Dictionary!$AC$3,MATCH(COLUMNS($AS$2:CG54),Dictionary!$AC$4:$AC$93,0),1,1,2),1,MATCH(INDEX(Dictionary!$B$3:$C$3,1,MATCH(Form_Responses[[#This Row],[41]],OFFSET(Dictionary!$A$3,MATCH(COLUMNS($AS$2:CG54),Dictionary!$A$4:$A$93,0),1,1,2),0)),Dictionary!$AD$3:$AE$3,0)),"")</f>
        <v>G</v>
      </c>
      <c r="CH55" s="61" t="str">
        <f ca="1">IFERROR(INDEX(OFFSET(Dictionary!$AC$3,MATCH(COLUMNS($AS$2:CH54),Dictionary!$AC$4:$AC$93,0),1,1,2),1,MATCH(INDEX(Dictionary!$B$3:$C$3,1,MATCH(Form_Responses[[#This Row],[42]],OFFSET(Dictionary!$A$3,MATCH(COLUMNS($AS$2:CH54),Dictionary!$A$4:$A$93,0),1,1,2),0)),Dictionary!$AD$3:$AE$3,0)),"")</f>
        <v>L</v>
      </c>
      <c r="CI55" s="61" t="str">
        <f ca="1">IFERROR(INDEX(OFFSET(Dictionary!$AC$3,MATCH(COLUMNS($AS$2:CI54),Dictionary!$AC$4:$AC$93,0),1,1,2),1,MATCH(INDEX(Dictionary!$B$3:$C$3,1,MATCH(Form_Responses[[#This Row],[43]],OFFSET(Dictionary!$A$3,MATCH(COLUMNS($AS$2:CI54),Dictionary!$A$4:$A$93,0),1,1,2),0)),Dictionary!$AD$3:$AE$3,0)),"")</f>
        <v>D</v>
      </c>
      <c r="CJ55" s="61" t="str">
        <f ca="1">IFERROR(INDEX(OFFSET(Dictionary!$AC$3,MATCH(COLUMNS($AS$2:CJ54),Dictionary!$AC$4:$AC$93,0),1,1,2),1,MATCH(INDEX(Dictionary!$B$3:$C$3,1,MATCH(Form_Responses[[#This Row],[44]],OFFSET(Dictionary!$A$3,MATCH(COLUMNS($AS$2:CJ54),Dictionary!$A$4:$A$93,0),1,1,2),0)),Dictionary!$AD$3:$AE$3,0)),"")</f>
        <v>T</v>
      </c>
      <c r="CK55" s="61" t="str">
        <f ca="1">IFERROR(INDEX(OFFSET(Dictionary!$AC$3,MATCH(COLUMNS($AS$2:CK54),Dictionary!$AC$4:$AC$93,0),1,1,2),1,MATCH(INDEX(Dictionary!$B$3:$C$3,1,MATCH(Form_Responses[[#This Row],[45]],OFFSET(Dictionary!$A$3,MATCH(COLUMNS($AS$2:CK54),Dictionary!$A$4:$A$93,0),1,1,2),0)),Dictionary!$AD$3:$AE$3,0)),"")</f>
        <v>V</v>
      </c>
      <c r="CL55" s="61" t="str">
        <f ca="1">IFERROR(INDEX(OFFSET(Dictionary!$AC$3,MATCH(COLUMNS($AS$2:CL54),Dictionary!$AC$4:$AC$93,0),1,1,2),1,MATCH(INDEX(Dictionary!$B$3:$C$3,1,MATCH(Form_Responses[[#This Row],[46]],OFFSET(Dictionary!$A$3,MATCH(COLUMNS($AS$2:CL54),Dictionary!$A$4:$A$93,0),1,1,2),0)),Dictionary!$AD$3:$AE$3,0)),"")</f>
        <v>O</v>
      </c>
      <c r="CM55" s="61" t="str">
        <f ca="1">IFERROR(INDEX(OFFSET(Dictionary!$AC$3,MATCH(COLUMNS($AS$2:CM54),Dictionary!$AC$4:$AC$93,0),1,1,2),1,MATCH(INDEX(Dictionary!$B$3:$C$3,1,MATCH(Form_Responses[[#This Row],[47]],OFFSET(Dictionary!$A$3,MATCH(COLUMNS($AS$2:CM54),Dictionary!$A$4:$A$93,0),1,1,2),0)),Dictionary!$AD$3:$AE$3,0)),"")</f>
        <v>A</v>
      </c>
      <c r="CN55" s="61" t="str">
        <f ca="1">IFERROR(INDEX(OFFSET(Dictionary!$AC$3,MATCH(COLUMNS($AS$2:CN54),Dictionary!$AC$4:$AC$93,0),1,1,2),1,MATCH(INDEX(Dictionary!$B$3:$C$3,1,MATCH(Form_Responses[[#This Row],[48]],OFFSET(Dictionary!$A$3,MATCH(COLUMNS($AS$2:CN54),Dictionary!$A$4:$A$93,0),1,1,2),0)),Dictionary!$AD$3:$AE$3,0)),"")</f>
        <v>P</v>
      </c>
      <c r="CO55" s="61" t="str">
        <f ca="1">IFERROR(INDEX(OFFSET(Dictionary!$AC$3,MATCH(COLUMNS($AS$2:CO54),Dictionary!$AC$4:$AC$93,0),1,1,2),1,MATCH(INDEX(Dictionary!$B$3:$C$3,1,MATCH(Form_Responses[[#This Row],[49]],OFFSET(Dictionary!$A$3,MATCH(COLUMNS($AS$2:CO54),Dictionary!$A$4:$A$93,0),1,1,2),0)),Dictionary!$AD$3:$AE$3,0)),"")</f>
        <v>F</v>
      </c>
      <c r="CP55" s="61" t="str">
        <f ca="1">IFERROR(INDEX(OFFSET(Dictionary!$AC$3,MATCH(COLUMNS($AS$2:CP54),Dictionary!$AC$4:$AC$93,0),1,1,2),1,MATCH(INDEX(Dictionary!$B$3:$C$3,1,MATCH(Form_Responses[[#This Row],[50]],OFFSET(Dictionary!$A$3,MATCH(COLUMNS($AS$2:CP54),Dictionary!$A$4:$A$93,0),1,1,2),0)),Dictionary!$AD$3:$AE$3,0)),"")</f>
        <v>W</v>
      </c>
      <c r="CQ55" s="61" t="str">
        <f ca="1">IFERROR(INDEX(OFFSET(Dictionary!$AC$3,MATCH(COLUMNS($AS$2:CQ54),Dictionary!$AC$4:$AC$93,0),1,1,2),1,MATCH(INDEX(Dictionary!$B$3:$C$3,1,MATCH(Form_Responses[[#This Row],[51]],OFFSET(Dictionary!$A$3,MATCH(COLUMNS($AS$2:CQ54),Dictionary!$A$4:$A$93,0),1,1,2),0)),Dictionary!$AD$3:$AE$3,0)),"")</f>
        <v>G</v>
      </c>
      <c r="CR55" s="61" t="str">
        <f ca="1">IFERROR(INDEX(OFFSET(Dictionary!$AC$3,MATCH(COLUMNS($AS$2:CR54),Dictionary!$AC$4:$AC$93,0),1,1,2),1,MATCH(INDEX(Dictionary!$B$3:$C$3,1,MATCH(Form_Responses[[#This Row],[52]],OFFSET(Dictionary!$A$3,MATCH(COLUMNS($AS$2:CR54),Dictionary!$A$4:$A$93,0),1,1,2),0)),Dictionary!$AD$3:$AE$3,0)),"")</f>
        <v>S</v>
      </c>
      <c r="CS55" s="61" t="str">
        <f ca="1">IFERROR(INDEX(OFFSET(Dictionary!$AC$3,MATCH(COLUMNS($AS$2:CS54),Dictionary!$AC$4:$AC$93,0),1,1,2),1,MATCH(INDEX(Dictionary!$B$3:$C$3,1,MATCH(Form_Responses[[#This Row],[53]],OFFSET(Dictionary!$A$3,MATCH(COLUMNS($AS$2:CS54),Dictionary!$A$4:$A$93,0),1,1,2),0)),Dictionary!$AD$3:$AE$3,0)),"")</f>
        <v>I</v>
      </c>
      <c r="CT55" s="61" t="str">
        <f ca="1">IFERROR(INDEX(OFFSET(Dictionary!$AC$3,MATCH(COLUMNS($AS$2:CT54),Dictionary!$AC$4:$AC$93,0),1,1,2),1,MATCH(INDEX(Dictionary!$B$3:$C$3,1,MATCH(Form_Responses[[#This Row],[54]],OFFSET(Dictionary!$A$3,MATCH(COLUMNS($AS$2:CT54),Dictionary!$A$4:$A$93,0),1,1,2),0)),Dictionary!$AD$3:$AE$3,0)),"")</f>
        <v>T</v>
      </c>
      <c r="CU55" s="61" t="str">
        <f ca="1">IFERROR(INDEX(OFFSET(Dictionary!$AC$3,MATCH(COLUMNS($AS$2:CU54),Dictionary!$AC$4:$AC$93,0),1,1,2),1,MATCH(INDEX(Dictionary!$B$3:$C$3,1,MATCH(Form_Responses[[#This Row],[55]],OFFSET(Dictionary!$A$3,MATCH(COLUMNS($AS$2:CU54),Dictionary!$A$4:$A$93,0),1,1,2),0)),Dictionary!$AD$3:$AE$3,0)),"")</f>
        <v>C</v>
      </c>
      <c r="CV55" s="61" t="str">
        <f ca="1">IFERROR(INDEX(OFFSET(Dictionary!$AC$3,MATCH(COLUMNS($AS$2:CV54),Dictionary!$AC$4:$AC$93,0),1,1,2),1,MATCH(INDEX(Dictionary!$B$3:$C$3,1,MATCH(Form_Responses[[#This Row],[56]],OFFSET(Dictionary!$A$3,MATCH(COLUMNS($AS$2:CV54),Dictionary!$A$4:$A$93,0),1,1,2),0)),Dictionary!$AD$3:$AE$3,0)),"")</f>
        <v>S</v>
      </c>
      <c r="CW55" s="61" t="str">
        <f ca="1">IFERROR(INDEX(OFFSET(Dictionary!$AC$3,MATCH(COLUMNS($AS$2:CW54),Dictionary!$AC$4:$AC$93,0),1,1,2),1,MATCH(INDEX(Dictionary!$B$3:$C$3,1,MATCH(Form_Responses[[#This Row],[57]],OFFSET(Dictionary!$A$3,MATCH(COLUMNS($AS$2:CW54),Dictionary!$A$4:$A$93,0),1,1,2),0)),Dictionary!$AD$3:$AE$3,0)),"")</f>
        <v>Z</v>
      </c>
      <c r="CX55" s="61" t="str">
        <f ca="1">IFERROR(INDEX(OFFSET(Dictionary!$AC$3,MATCH(COLUMNS($AS$2:CX54),Dictionary!$AC$4:$AC$93,0),1,1,2),1,MATCH(INDEX(Dictionary!$B$3:$C$3,1,MATCH(Form_Responses[[#This Row],[58]],OFFSET(Dictionary!$A$3,MATCH(COLUMNS($AS$2:CX54),Dictionary!$A$4:$A$93,0),1,1,2),0)),Dictionary!$AD$3:$AE$3,0)),"")</f>
        <v>K</v>
      </c>
      <c r="CY55" s="61" t="str">
        <f ca="1">IFERROR(INDEX(OFFSET(Dictionary!$AC$3,MATCH(COLUMNS($AS$2:CY54),Dictionary!$AC$4:$AC$93,0),1,1,2),1,MATCH(INDEX(Dictionary!$B$3:$C$3,1,MATCH(Form_Responses[[#This Row],[59]],OFFSET(Dictionary!$A$3,MATCH(COLUMNS($AS$2:CY54),Dictionary!$A$4:$A$93,0),1,1,2),0)),Dictionary!$AD$3:$AE$3,0)),"")</f>
        <v>F</v>
      </c>
      <c r="CZ55" s="61" t="str">
        <f ca="1">IFERROR(INDEX(OFFSET(Dictionary!$AC$3,MATCH(COLUMNS($AS$2:CZ54),Dictionary!$AC$4:$AC$93,0),1,1,2),1,MATCH(INDEX(Dictionary!$B$3:$C$3,1,MATCH(Form_Responses[[#This Row],[60]],OFFSET(Dictionary!$A$3,MATCH(COLUMNS($AS$2:CZ54),Dictionary!$A$4:$A$93,0),1,1,2),0)),Dictionary!$AD$3:$AE$3,0)),"")</f>
        <v>W</v>
      </c>
      <c r="DA55" s="61" t="str">
        <f ca="1">IFERROR(INDEX(OFFSET(Dictionary!$AC$3,MATCH(COLUMNS($AS$2:DA54),Dictionary!$AC$4:$AC$93,0),1,1,2),1,MATCH(INDEX(Dictionary!$B$3:$C$3,1,MATCH(Form_Responses[[#This Row],[61]],OFFSET(Dictionary!$A$3,MATCH(COLUMNS($AS$2:DA54),Dictionary!$A$4:$A$93,0),1,1,2),0)),Dictionary!$AD$3:$AE$3,0)),"")</f>
        <v>G</v>
      </c>
      <c r="DB55" s="61" t="str">
        <f ca="1">IFERROR(INDEX(OFFSET(Dictionary!$AC$3,MATCH(COLUMNS($AS$2:DB54),Dictionary!$AC$4:$AC$93,0),1,1,2),1,MATCH(INDEX(Dictionary!$B$3:$C$3,1,MATCH(Form_Responses[[#This Row],[62]],OFFSET(Dictionary!$A$3,MATCH(COLUMNS($AS$2:DB54),Dictionary!$A$4:$A$93,0),1,1,2),0)),Dictionary!$AD$3:$AE$3,0)),"")</f>
        <v>V</v>
      </c>
      <c r="DC55" s="61" t="str">
        <f ca="1">IFERROR(INDEX(OFFSET(Dictionary!$AC$3,MATCH(COLUMNS($AS$2:DC54),Dictionary!$AC$4:$AC$93,0),1,1,2),1,MATCH(INDEX(Dictionary!$B$3:$C$3,1,MATCH(Form_Responses[[#This Row],[63]],OFFSET(Dictionary!$A$3,MATCH(COLUMNS($AS$2:DC54),Dictionary!$A$4:$A$93,0),1,1,2),0)),Dictionary!$AD$3:$AE$3,0)),"")</f>
        <v>S</v>
      </c>
      <c r="DD55" s="61" t="str">
        <f ca="1">IFERROR(INDEX(OFFSET(Dictionary!$AC$3,MATCH(COLUMNS($AS$2:DD54),Dictionary!$AC$4:$AC$93,0),1,1,2),1,MATCH(INDEX(Dictionary!$B$3:$C$3,1,MATCH(Form_Responses[[#This Row],[64]],OFFSET(Dictionary!$A$3,MATCH(COLUMNS($AS$2:DD54),Dictionary!$A$4:$A$93,0),1,1,2),0)),Dictionary!$AD$3:$AE$3,0)),"")</f>
        <v>T</v>
      </c>
      <c r="DE55" s="61" t="str">
        <f ca="1">IFERROR(INDEX(OFFSET(Dictionary!$AC$3,MATCH(COLUMNS($AS$2:DE54),Dictionary!$AC$4:$AC$93,0),1,1,2),1,MATCH(INDEX(Dictionary!$B$3:$C$3,1,MATCH(Form_Responses[[#This Row],[65]],OFFSET(Dictionary!$A$3,MATCH(COLUMNS($AS$2:DE54),Dictionary!$A$4:$A$93,0),1,1,2),0)),Dictionary!$AD$3:$AE$3,0)),"")</f>
        <v>D</v>
      </c>
      <c r="DF55" s="61" t="str">
        <f ca="1">IFERROR(INDEX(OFFSET(Dictionary!$AC$3,MATCH(COLUMNS($AS$2:DF54),Dictionary!$AC$4:$AC$93,0),1,1,2),1,MATCH(INDEX(Dictionary!$B$3:$C$3,1,MATCH(Form_Responses[[#This Row],[66]],OFFSET(Dictionary!$A$3,MATCH(COLUMNS($AS$2:DF54),Dictionary!$A$4:$A$93,0),1,1,2),0)),Dictionary!$AD$3:$AE$3,0)),"")</f>
        <v>C</v>
      </c>
      <c r="DG55" s="61" t="str">
        <f ca="1">IFERROR(INDEX(OFFSET(Dictionary!$AC$3,MATCH(COLUMNS($AS$2:DG54),Dictionary!$AC$4:$AC$93,0),1,1,2),1,MATCH(INDEX(Dictionary!$B$3:$C$3,1,MATCH(Form_Responses[[#This Row],[67]],OFFSET(Dictionary!$A$3,MATCH(COLUMNS($AS$2:DG54),Dictionary!$A$4:$A$93,0),1,1,2),0)),Dictionary!$AD$3:$AE$3,0)),"")</f>
        <v>R</v>
      </c>
      <c r="DH55" s="61" t="str">
        <f ca="1">IFERROR(INDEX(OFFSET(Dictionary!$AC$3,MATCH(COLUMNS($AS$2:DH54),Dictionary!$AC$4:$AC$93,0),1,1,2),1,MATCH(INDEX(Dictionary!$B$3:$C$3,1,MATCH(Form_Responses[[#This Row],[68]],OFFSET(Dictionary!$A$3,MATCH(COLUMNS($AS$2:DH54),Dictionary!$A$4:$A$93,0),1,1,2),0)),Dictionary!$AD$3:$AE$3,0)),"")</f>
        <v>K</v>
      </c>
      <c r="DI55" s="61" t="str">
        <f ca="1">IFERROR(INDEX(OFFSET(Dictionary!$AC$3,MATCH(COLUMNS($AS$2:DI54),Dictionary!$AC$4:$AC$93,0),1,1,2),1,MATCH(INDEX(Dictionary!$B$3:$C$3,1,MATCH(Form_Responses[[#This Row],[69]],OFFSET(Dictionary!$A$3,MATCH(COLUMNS($AS$2:DI54),Dictionary!$A$4:$A$93,0),1,1,2),0)),Dictionary!$AD$3:$AE$3,0)),"")</f>
        <v>A</v>
      </c>
      <c r="DJ55" s="61" t="str">
        <f ca="1">IFERROR(INDEX(OFFSET(Dictionary!$AC$3,MATCH(COLUMNS($AS$2:DJ54),Dictionary!$AC$4:$AC$93,0),1,1,2),1,MATCH(INDEX(Dictionary!$B$3:$C$3,1,MATCH(Form_Responses[[#This Row],[70]],OFFSET(Dictionary!$A$3,MATCH(COLUMNS($AS$2:DJ54),Dictionary!$A$4:$A$93,0),1,1,2),0)),Dictionary!$AD$3:$AE$3,0)),"")</f>
        <v>P</v>
      </c>
      <c r="DK55" s="61" t="str">
        <f ca="1">IFERROR(INDEX(OFFSET(Dictionary!$AC$3,MATCH(COLUMNS($AS$2:DK54),Dictionary!$AC$4:$AC$93,0),1,1,2),1,MATCH(INDEX(Dictionary!$B$3:$C$3,1,MATCH(Form_Responses[[#This Row],[71]],OFFSET(Dictionary!$A$3,MATCH(COLUMNS($AS$2:DK54),Dictionary!$A$4:$A$93,0),1,1,2),0)),Dictionary!$AD$3:$AE$3,0)),"")</f>
        <v>I</v>
      </c>
      <c r="DL55" s="61" t="str">
        <f ca="1">IFERROR(INDEX(OFFSET(Dictionary!$AC$3,MATCH(COLUMNS($AS$2:DL54),Dictionary!$AC$4:$AC$93,0),1,1,2),1,MATCH(INDEX(Dictionary!$B$3:$C$3,1,MATCH(Form_Responses[[#This Row],[72]],OFFSET(Dictionary!$A$3,MATCH(COLUMNS($AS$2:DL54),Dictionary!$A$4:$A$93,0),1,1,2),0)),Dictionary!$AD$3:$AE$3,0)),"")</f>
        <v>L</v>
      </c>
      <c r="DM55" s="61" t="str">
        <f ca="1">IFERROR(INDEX(OFFSET(Dictionary!$AC$3,MATCH(COLUMNS($AS$2:DM54),Dictionary!$AC$4:$AC$93,0),1,1,2),1,MATCH(INDEX(Dictionary!$B$3:$C$3,1,MATCH(Form_Responses[[#This Row],[73]],OFFSET(Dictionary!$A$3,MATCH(COLUMNS($AS$2:DM54),Dictionary!$A$4:$A$93,0),1,1,2),0)),Dictionary!$AD$3:$AE$3,0)),"")</f>
        <v>V</v>
      </c>
      <c r="DN55" s="61" t="str">
        <f ca="1">IFERROR(INDEX(OFFSET(Dictionary!$AC$3,MATCH(COLUMNS($AS$2:DN54),Dictionary!$AC$4:$AC$93,0),1,1,2),1,MATCH(INDEX(Dictionary!$B$3:$C$3,1,MATCH(Form_Responses[[#This Row],[74]],OFFSET(Dictionary!$A$3,MATCH(COLUMNS($AS$2:DN54),Dictionary!$A$4:$A$93,0),1,1,2),0)),Dictionary!$AD$3:$AE$3,0)),"")</f>
        <v>T</v>
      </c>
      <c r="DO55" s="61" t="str">
        <f ca="1">IFERROR(INDEX(OFFSET(Dictionary!$AC$3,MATCH(COLUMNS($AS$2:DO54),Dictionary!$AC$4:$AC$93,0),1,1,2),1,MATCH(INDEX(Dictionary!$B$3:$C$3,1,MATCH(Form_Responses[[#This Row],[75]],OFFSET(Dictionary!$A$3,MATCH(COLUMNS($AS$2:DO54),Dictionary!$A$4:$A$93,0),1,1,2),0)),Dictionary!$AD$3:$AE$3,0)),"")</f>
        <v>R</v>
      </c>
      <c r="DP55" s="61" t="str">
        <f ca="1">IFERROR(INDEX(OFFSET(Dictionary!$AC$3,MATCH(COLUMNS($AS$2:DP54),Dictionary!$AC$4:$AC$93,0),1,1,2),1,MATCH(INDEX(Dictionary!$B$3:$C$3,1,MATCH(Form_Responses[[#This Row],[76]],OFFSET(Dictionary!$A$3,MATCH(COLUMNS($AS$2:DP54),Dictionary!$A$4:$A$93,0),1,1,2),0)),Dictionary!$AD$3:$AE$3,0)),"")</f>
        <v>S</v>
      </c>
      <c r="DQ55" s="61" t="str">
        <f ca="1">IFERROR(INDEX(OFFSET(Dictionary!$AC$3,MATCH(COLUMNS($AS$2:DQ54),Dictionary!$AC$4:$AC$93,0),1,1,2),1,MATCH(INDEX(Dictionary!$B$3:$C$3,1,MATCH(Form_Responses[[#This Row],[77]],OFFSET(Dictionary!$A$3,MATCH(COLUMNS($AS$2:DQ54),Dictionary!$A$4:$A$93,0),1,1,2),0)),Dictionary!$AD$3:$AE$3,0)),"")</f>
        <v>C</v>
      </c>
      <c r="DR55" s="61" t="str">
        <f ca="1">IFERROR(INDEX(OFFSET(Dictionary!$AC$3,MATCH(COLUMNS($AS$2:DR54),Dictionary!$AC$4:$AC$93,0),1,1,2),1,MATCH(INDEX(Dictionary!$B$3:$C$3,1,MATCH(Form_Responses[[#This Row],[78]],OFFSET(Dictionary!$A$3,MATCH(COLUMNS($AS$2:DR54),Dictionary!$A$4:$A$93,0),1,1,2),0)),Dictionary!$AD$3:$AE$3,0)),"")</f>
        <v>D</v>
      </c>
      <c r="DS55" s="61" t="str">
        <f ca="1">IFERROR(INDEX(OFFSET(Dictionary!$AC$3,MATCH(COLUMNS($AS$2:DS54),Dictionary!$AC$4:$AC$93,0),1,1,2),1,MATCH(INDEX(Dictionary!$B$3:$C$3,1,MATCH(Form_Responses[[#This Row],[79]],OFFSET(Dictionary!$A$3,MATCH(COLUMNS($AS$2:DS54),Dictionary!$A$4:$A$93,0),1,1,2),0)),Dictionary!$AD$3:$AE$3,0)),"")</f>
        <v>F</v>
      </c>
      <c r="DT55" s="61" t="str">
        <f ca="1">IFERROR(INDEX(OFFSET(Dictionary!$AC$3,MATCH(COLUMNS($AS$2:DT54),Dictionary!$AC$4:$AC$93,0),1,1,2),1,MATCH(INDEX(Dictionary!$B$3:$C$3,1,MATCH(Form_Responses[[#This Row],[80]],OFFSET(Dictionary!$A$3,MATCH(COLUMNS($AS$2:DT54),Dictionary!$A$4:$A$93,0),1,1,2),0)),Dictionary!$AD$3:$AE$3,0)),"")</f>
        <v>A</v>
      </c>
      <c r="DU55" s="61" t="str">
        <f ca="1">IFERROR(INDEX(OFFSET(Dictionary!$AC$3,MATCH(COLUMNS($AS$2:DU54),Dictionary!$AC$4:$AC$93,0),1,1,2),1,MATCH(INDEX(Dictionary!$B$3:$C$3,1,MATCH(Form_Responses[[#This Row],[81]],OFFSET(Dictionary!$A$3,MATCH(COLUMNS($AS$2:DU54),Dictionary!$A$4:$A$93,0),1,1,2),0)),Dictionary!$AD$3:$AE$3,0)),"")</f>
        <v>G</v>
      </c>
      <c r="DV55" s="61" t="str">
        <f ca="1">IFERROR(INDEX(OFFSET(Dictionary!$AC$3,MATCH(COLUMNS($AS$2:DV54),Dictionary!$AC$4:$AC$93,0),1,1,2),1,MATCH(INDEX(Dictionary!$B$3:$C$3,1,MATCH(Form_Responses[[#This Row],[82]],OFFSET(Dictionary!$A$3,MATCH(COLUMNS($AS$2:DV54),Dictionary!$A$4:$A$93,0),1,1,2),0)),Dictionary!$AD$3:$AE$3,0)),"")</f>
        <v>L</v>
      </c>
      <c r="DW55" s="61" t="str">
        <f ca="1">IFERROR(INDEX(OFFSET(Dictionary!$AC$3,MATCH(COLUMNS($AS$2:DW54),Dictionary!$AC$4:$AC$93,0),1,1,2),1,MATCH(INDEX(Dictionary!$B$3:$C$3,1,MATCH(Form_Responses[[#This Row],[83]],OFFSET(Dictionary!$A$3,MATCH(COLUMNS($AS$2:DW54),Dictionary!$A$4:$A$93,0),1,1,2),0)),Dictionary!$AD$3:$AE$3,0)),"")</f>
        <v>I</v>
      </c>
      <c r="DX55" s="61" t="str">
        <f ca="1">IFERROR(INDEX(OFFSET(Dictionary!$AC$3,MATCH(COLUMNS($AS$2:DX54),Dictionary!$AC$4:$AC$93,0),1,1,2),1,MATCH(INDEX(Dictionary!$B$3:$C$3,1,MATCH(Form_Responses[[#This Row],[84]],OFFSET(Dictionary!$A$3,MATCH(COLUMNS($AS$2:DX54),Dictionary!$A$4:$A$93,0),1,1,2),0)),Dictionary!$AD$3:$AE$3,0)),"")</f>
        <v>T</v>
      </c>
      <c r="DY55" s="61" t="str">
        <f ca="1">IFERROR(INDEX(OFFSET(Dictionary!$AC$3,MATCH(COLUMNS($AS$2:DY54),Dictionary!$AC$4:$AC$93,0),1,1,2),1,MATCH(INDEX(Dictionary!$B$3:$C$3,1,MATCH(Form_Responses[[#This Row],[85]],OFFSET(Dictionary!$A$3,MATCH(COLUMNS($AS$2:DY54),Dictionary!$A$4:$A$93,0),1,1,2),0)),Dictionary!$AD$3:$AE$3,0)),"")</f>
        <v>S</v>
      </c>
      <c r="DZ55" s="61" t="str">
        <f ca="1">IFERROR(INDEX(OFFSET(Dictionary!$AC$3,MATCH(COLUMNS($AS$2:DZ54),Dictionary!$AC$4:$AC$93,0),1,1,2),1,MATCH(INDEX(Dictionary!$B$3:$C$3,1,MATCH(Form_Responses[[#This Row],[86]],OFFSET(Dictionary!$A$3,MATCH(COLUMNS($AS$2:DZ54),Dictionary!$A$4:$A$93,0),1,1,2),0)),Dictionary!$AD$3:$AE$3,0)),"")</f>
        <v>S</v>
      </c>
      <c r="EA55" s="61" t="str">
        <f ca="1">IFERROR(INDEX(OFFSET(Dictionary!$AC$3,MATCH(COLUMNS($AS$2:EA54),Dictionary!$AC$4:$AC$93,0),1,1,2),1,MATCH(INDEX(Dictionary!$B$3:$C$3,1,MATCH(Form_Responses[[#This Row],[87]],OFFSET(Dictionary!$A$3,MATCH(COLUMNS($AS$2:EA54),Dictionary!$A$4:$A$93,0),1,1,2),0)),Dictionary!$AD$3:$AE$3,0)),"")</f>
        <v>D</v>
      </c>
      <c r="EB55" s="61" t="str">
        <f ca="1">IFERROR(INDEX(OFFSET(Dictionary!$AC$3,MATCH(COLUMNS($AS$2:EB54),Dictionary!$AC$4:$AC$93,0),1,1,2),1,MATCH(INDEX(Dictionary!$B$3:$C$3,1,MATCH(Form_Responses[[#This Row],[88]],OFFSET(Dictionary!$A$3,MATCH(COLUMNS($AS$2:EB54),Dictionary!$A$4:$A$93,0),1,1,2),0)),Dictionary!$AD$3:$AE$3,0)),"")</f>
        <v>C</v>
      </c>
      <c r="EC55" s="61" t="str">
        <f ca="1">IFERROR(INDEX(OFFSET(Dictionary!$AC$3,MATCH(COLUMNS($AS$2:EC54),Dictionary!$AC$4:$AC$93,0),1,1,2),1,MATCH(INDEX(Dictionary!$B$3:$C$3,1,MATCH(Form_Responses[[#This Row],[89]],OFFSET(Dictionary!$A$3,MATCH(COLUMNS($AS$2:EC54),Dictionary!$A$4:$A$93,0),1,1,2),0)),Dictionary!$AD$3:$AE$3,0)),"")</f>
        <v>C</v>
      </c>
      <c r="ED55" s="61" t="str">
        <f ca="1">IFERROR(INDEX(OFFSET(Dictionary!$AC$3,MATCH(COLUMNS($AS$2:ED54),Dictionary!$AC$4:$AC$93,0),1,1,2),1,MATCH(INDEX(Dictionary!$B$3:$C$3,1,MATCH(Form_Responses[[#This Row],[90]],OFFSET(Dictionary!$A$3,MATCH(COLUMNS($AS$2:ED54),Dictionary!$A$4:$A$93,0),1,1,2),0)),Dictionary!$AD$3:$AE$3,0)),"")</f>
        <v>W</v>
      </c>
    </row>
    <row r="56" spans="1:134" ht="240" x14ac:dyDescent="0.25">
      <c r="A56" s="164">
        <v>54</v>
      </c>
      <c r="B56" s="61" t="s">
        <v>991</v>
      </c>
      <c r="C56" s="61"/>
      <c r="D56" s="59" t="s">
        <v>798</v>
      </c>
      <c r="E56" s="59" cm="1">
        <f t="array" aca="1" ref="E56" ca="1">COUNTIF(OFFSET($AS$2,MATCH(Data_Base_Response[[#This Row],[Nama]:[Nama]],Data_Base_Response[[Nama]:[Nama]],0),0,1,90),Data_Base_Response[[#Headers],[A]])</f>
        <v>3</v>
      </c>
      <c r="F56" s="59" cm="1">
        <f t="array" aca="1" ref="F56" ca="1">COUNTIF(OFFSET($AS$2,MATCH(Data_Base_Response[[#This Row],[Nama]:[Nama]],Data_Base_Response[[Nama]:[Nama]],0),0,1,90),Data_Base_Response[[#Headers],[N]])</f>
        <v>3</v>
      </c>
      <c r="G56" s="59" cm="1">
        <f t="array" aca="1" ref="G56" ca="1">COUNTIF(OFFSET($AS$2,MATCH(Data_Base_Response[[#This Row],[Nama]:[Nama]],Data_Base_Response[[Nama]:[Nama]],0),0,1,90),Data_Base_Response[[#Headers],[G]])</f>
        <v>4</v>
      </c>
      <c r="H56" s="59" cm="1">
        <f t="array" aca="1" ref="H56" ca="1">COUNTIF(OFFSET($AS$2,MATCH(Data_Base_Response[[#This Row],[Nama]:[Nama]],Data_Base_Response[[Nama]:[Nama]],0),0,1,90),Data_Base_Response[[#Headers],[C]])</f>
        <v>5</v>
      </c>
      <c r="I56" s="59" cm="1">
        <f t="array" aca="1" ref="I56" ca="1">COUNTIF(OFFSET($AS$2,MATCH(Data_Base_Response[[#This Row],[Nama]:[Nama]],Data_Base_Response[[Nama]:[Nama]],0),0,1,90),Data_Base_Response[[#Headers],[D]])</f>
        <v>4</v>
      </c>
      <c r="J56" s="59" cm="1">
        <f t="array" aca="1" ref="J56" ca="1">COUNTIF(OFFSET($AS$2,MATCH(Data_Base_Response[[#This Row],[Nama]:[Nama]],Data_Base_Response[[Nama]:[Nama]],0),0,1,90),Data_Base_Response[[#Headers],[R]])</f>
        <v>1</v>
      </c>
      <c r="K56" s="59" cm="1">
        <f t="array" aca="1" ref="K56" ca="1">COUNTIF(OFFSET($AS$2,MATCH(Data_Base_Response[[#This Row],[Nama]:[Nama]],Data_Base_Response[[Nama]:[Nama]],0),0,1,90),Data_Base_Response[[#Headers],[T]])</f>
        <v>3</v>
      </c>
      <c r="L56" s="59" cm="1">
        <f t="array" aca="1" ref="L56" ca="1">COUNTIF(OFFSET($AS$2,MATCH(Data_Base_Response[[#This Row],[Nama]:[Nama]],Data_Base_Response[[Nama]:[Nama]],0),0,1,90),Data_Base_Response[[#Headers],[V]])</f>
        <v>6</v>
      </c>
      <c r="M56" s="59" cm="1">
        <f t="array" aca="1" ref="M56" ca="1">COUNTIF(OFFSET($AS$2,MATCH(Data_Base_Response[[#This Row],[Nama]:[Nama]],Data_Base_Response[[Nama]:[Nama]],0),0,1,90),Data_Base_Response[[#Headers],[W]])</f>
        <v>5</v>
      </c>
      <c r="N56" s="59" cm="1">
        <f t="array" aca="1" ref="N56" ca="1">COUNTIF(OFFSET($AS$2,MATCH(Data_Base_Response[[#This Row],[Nama]:[Nama]],Data_Base_Response[[Nama]:[Nama]],0),0,1,90),Data_Base_Response[[#Headers],[F]])</f>
        <v>3</v>
      </c>
      <c r="O56" s="59" cm="1">
        <f t="array" aca="1" ref="O56" ca="1">COUNTIF(OFFSET($AS$2,MATCH(Data_Base_Response[[#This Row],[Nama]:[Nama]],Data_Base_Response[[Nama]:[Nama]],0),0,1,90),Data_Base_Response[[#Headers],[L]])</f>
        <v>5</v>
      </c>
      <c r="P56" s="59" cm="1">
        <f t="array" aca="1" ref="P56" ca="1">COUNTIF(OFFSET($AS$2,MATCH(Data_Base_Response[[#This Row],[Nama]:[Nama]],Data_Base_Response[[Nama]:[Nama]],0),0,1,90),Data_Base_Response[[#Headers],[P]])</f>
        <v>5</v>
      </c>
      <c r="Q56" s="59" cm="1">
        <f t="array" aca="1" ref="Q56" ca="1">COUNTIF(OFFSET($AS$2,MATCH(Data_Base_Response[[#This Row],[Nama]:[Nama]],Data_Base_Response[[Nama]:[Nama]],0),0,1,90),Data_Base_Response[[#Headers],[I]])</f>
        <v>7</v>
      </c>
      <c r="R56" s="59" cm="1">
        <f t="array" aca="1" ref="R56" ca="1">COUNTIF(OFFSET($AS$2,MATCH(Data_Base_Response[[#This Row],[Nama]:[Nama]],Data_Base_Response[[Nama]:[Nama]],0),0,1,90),Data_Base_Response[[#Headers],[S]])</f>
        <v>7</v>
      </c>
      <c r="S56" s="59" cm="1">
        <f t="array" aca="1" ref="S56" ca="1">COUNTIF(OFFSET($AS$2,MATCH(Data_Base_Response[[#This Row],[Nama]:[Nama]],Data_Base_Response[[Nama]:[Nama]],0),0,1,90),Data_Base_Response[[#Headers],[B]])</f>
        <v>8</v>
      </c>
      <c r="T56" s="59" cm="1">
        <f t="array" aca="1" ref="T56" ca="1">COUNTIF(OFFSET($AS$2,MATCH(Data_Base_Response[[#This Row],[Nama]:[Nama]],Data_Base_Response[[Nama]:[Nama]],0),0,1,90),Data_Base_Response[[#Headers],[O]])</f>
        <v>7</v>
      </c>
      <c r="U56" s="59" cm="1">
        <f t="array" aca="1" ref="U56" ca="1">COUNTIF(OFFSET($AS$2,MATCH(Data_Base_Response[[#This Row],[Nama]:[Nama]],Data_Base_Response[[Nama]:[Nama]],0),0,1,90),Data_Base_Response[[#Headers],[X]])</f>
        <v>4</v>
      </c>
      <c r="V56" s="59" cm="1">
        <f t="array" aca="1" ref="V56" ca="1">COUNTIF(OFFSET($AS$2,MATCH(Data_Base_Response[[#This Row],[Nama]:[Nama]],Data_Base_Response[[Nama]:[Nama]],0),0,1,90),Data_Base_Response[[#Headers],[E]])</f>
        <v>3</v>
      </c>
      <c r="W56" s="59" cm="1">
        <f t="array" aca="1" ref="W56" ca="1">COUNTIF(OFFSET($AS$2,MATCH(Data_Base_Response[[#This Row],[Nama]:[Nama]],Data_Base_Response[[Nama]:[Nama]],0),0,1,90),Data_Base_Response[[#Headers],[K]])</f>
        <v>4</v>
      </c>
      <c r="X56" s="59" cm="1">
        <f t="array" aca="1" ref="X56" ca="1">COUNTIF(OFFSET($AS$2,MATCH(Data_Base_Response[[#This Row],[Nama]:[Nama]],Data_Base_Response[[Nama]:[Nama]],0),0,1,90),Data_Base_Response[[#Headers],[Z]])</f>
        <v>3</v>
      </c>
      <c r="Y5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6"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56"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5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56" s="60" t="str">
        <f ca="1">INDEX(OFFSET(Dictionary!$AJ$3,MATCH(I$2,Dictionary!$AG$4:$AG$84,0),0,COUNTIF(Dictionary!$AG$4:$AG$84,I$2),1),MATCH(Data_Base_Response[[#This Row],[D]],OFFSET(Dictionary!$AH$3,MATCH(I$2,Dictionary!$AG$4:$AG$84,0),0,COUNTIF(Dictionary!$AG$4:$AG$84,I$2),1),1))</f>
        <v xml:space="preserve">Tertarik untuk menangani sendiri detail   </v>
      </c>
      <c r="AD56"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5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5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6" s="60" t="str">
        <f ca="1">INDEX(OFFSET(Dictionary!$AJ$3,MATCH(M$2,Dictionary!$AG$4:$AG$84,0),0,COUNTIF(Dictionary!$AG$4:$AG$84,M$2),1),MATCH(Data_Base_Response[[#This Row],[W]],OFFSET(Dictionary!$AH$3,MATCH(M$2,Dictionary!$AG$4:$AG$84,0),0,COUNTIF(Dictionary!$AG$4:$AG$84,M$2),1),1))</f>
        <v xml:space="preserve">Perlu pengarahan awal dan tolok ukur keberhasilan   </v>
      </c>
      <c r="AH56"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56"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56"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56"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5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6"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56"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6"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5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56"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56"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56" s="61" t="str">
        <f ca="1">IFERROR(INDEX(OFFSET(Dictionary!$AC$3,MATCH(COLUMNS($AS$2:AS55),Dictionary!$AC$4:$AC$93,0),1,1,2),1,MATCH(INDEX(Dictionary!$B$3:$C$3,1,MATCH(Form_Responses[[#This Row],[1]],OFFSET(Dictionary!$A$3,MATCH(COLUMNS($AS$2:AS55),Dictionary!$A$4:$A$93,0),1,1,2),0)),Dictionary!$AD$3:$AE$3,0)),"")</f>
        <v>G</v>
      </c>
      <c r="AT56" s="61" t="str">
        <f ca="1">IFERROR(INDEX(OFFSET(Dictionary!$AC$3,MATCH(COLUMNS($AS$2:AT$2),Dictionary!$AC$4:$AC$93,0),1,1,2),1,MATCH(INDEX(Dictionary!$B$3:$C$3,1,MATCH(Form_Responses[[#This Row],[2]],OFFSET(Dictionary!$A$3,MATCH(COLUMNS($AS$2:AT55),Dictionary!$A$4:$A$93,0),1,1,2),0)),Dictionary!$AD$3:$AE$3,0)),"")</f>
        <v>N</v>
      </c>
      <c r="AU56" s="61" t="str">
        <f ca="1">IFERROR(INDEX(OFFSET(Dictionary!$AC$3,MATCH(COLUMNS($AS$2:AU55),Dictionary!$AC$4:$AC$93,0),1,1,2),1,MATCH(INDEX(Dictionary!$B$3:$C$3,1,MATCH(Form_Responses[[#This Row],[3]],OFFSET(Dictionary!$A$3,MATCH(COLUMNS($AS$2:AU55),Dictionary!$A$4:$A$93,0),1,1,2),0)),Dictionary!$AD$3:$AE$3,0)),"")</f>
        <v>P</v>
      </c>
      <c r="AV56" s="61" t="str">
        <f ca="1">IFERROR(INDEX(OFFSET(Dictionary!$AC$3,MATCH(COLUMNS($AS$2:AV55),Dictionary!$AC$4:$AC$93,0),1,1,2),1,MATCH(INDEX(Dictionary!$B$3:$C$3,1,MATCH(Form_Responses[[#This Row],[4]],OFFSET(Dictionary!$A$3,MATCH(COLUMNS($AS$2:AV55),Dictionary!$A$4:$A$93,0),1,1,2),0)),Dictionary!$AD$3:$AE$3,0)),"")</f>
        <v>P</v>
      </c>
      <c r="AW56" s="61" t="str">
        <f ca="1">IFERROR(INDEX(OFFSET(Dictionary!$AC$3,MATCH(COLUMNS($AS$2:AW55),Dictionary!$AC$4:$AC$93,0),1,1,2),1,MATCH(INDEX(Dictionary!$B$3:$C$3,1,MATCH(Form_Responses[[#This Row],[5]],OFFSET(Dictionary!$A$3,MATCH(COLUMNS($AS$2:AW55),Dictionary!$A$4:$A$93,0),1,1,2),0)),Dictionary!$AD$3:$AE$3,0)),"")</f>
        <v>B</v>
      </c>
      <c r="AX56" s="61" t="str">
        <f ca="1">IFERROR(INDEX(OFFSET(Dictionary!$AC$3,MATCH(COLUMNS($AS$2:AX55),Dictionary!$AC$4:$AC$93,0),1,1,2),1,MATCH(INDEX(Dictionary!$B$3:$C$3,1,MATCH(Form_Responses[[#This Row],[6]],OFFSET(Dictionary!$A$3,MATCH(COLUMNS($AS$2:AX55),Dictionary!$A$4:$A$93,0),1,1,2),0)),Dictionary!$AD$3:$AE$3,0)),"")</f>
        <v>B</v>
      </c>
      <c r="AY56" s="61" t="str">
        <f ca="1">IFERROR(INDEX(OFFSET(Dictionary!$AC$3,MATCH(COLUMNS($AS$2:AY55),Dictionary!$AC$4:$AC$93,0),1,1,2),1,MATCH(INDEX(Dictionary!$B$3:$C$3,1,MATCH(Form_Responses[[#This Row],[7]],OFFSET(Dictionary!$A$3,MATCH(COLUMNS($AS$2:AY55),Dictionary!$A$4:$A$93,0),1,1,2),0)),Dictionary!$AD$3:$AE$3,0)),"")</f>
        <v>O</v>
      </c>
      <c r="AZ56" s="61" t="str">
        <f ca="1">IFERROR(INDEX(OFFSET(Dictionary!$AC$3,MATCH(COLUMNS($AS$2:AZ$2),Dictionary!$AC$4:$AC$93,0),1,1,2),1,MATCH(INDEX(Dictionary!$B$3:$C$3,1,MATCH(Form_Responses[[#This Row],[8]],OFFSET(Dictionary!$A$3,MATCH(COLUMNS($AS$2:AZ55),Dictionary!$A$4:$A$93,0),1,1,2),0)),Dictionary!$AD$3:$AE$3,0)),"")</f>
        <v>Z</v>
      </c>
      <c r="BA56" s="61" t="str">
        <f ca="1">IFERROR(INDEX(OFFSET(Dictionary!$AC$3,MATCH(COLUMNS($AS$2:BA55),Dictionary!$AC$4:$AC$93,0),1,1,2),1,MATCH(INDEX(Dictionary!$B$3:$C$3,1,MATCH(Form_Responses[[#This Row],[9]],OFFSET(Dictionary!$A$3,MATCH(COLUMNS($AS$2:BA55),Dictionary!$A$4:$A$93,0),1,1,2),0)),Dictionary!$AD$3:$AE$3,0)),"")</f>
        <v>K</v>
      </c>
      <c r="BB56" s="61" t="str">
        <f ca="1">IFERROR(INDEX(OFFSET(Dictionary!$AC$3,MATCH(COLUMNS($AS$2:BB55),Dictionary!$AC$4:$AC$93,0),1,1,2),1,MATCH(INDEX(Dictionary!$B$3:$C$3,1,MATCH(Form_Responses[[#This Row],[10]],OFFSET(Dictionary!$A$3,MATCH(COLUMNS($AS$2:BB55),Dictionary!$A$4:$A$93,0),1,1,2),0)),Dictionary!$AD$3:$AE$3,0)),"")</f>
        <v>W</v>
      </c>
      <c r="BC56" s="61" t="str">
        <f ca="1">IFERROR(INDEX(OFFSET(Dictionary!$AC$3,MATCH(COLUMNS($AS$2:BC55),Dictionary!$AC$4:$AC$93,0),1,1,2),1,MATCH(INDEX(Dictionary!$B$3:$C$3,1,MATCH(Form_Responses[[#This Row],[11]],OFFSET(Dictionary!$A$3,MATCH(COLUMNS($AS$2:BC55),Dictionary!$A$4:$A$93,0),1,1,2),0)),Dictionary!$AD$3:$AE$3,0)),"")</f>
        <v>C</v>
      </c>
      <c r="BD56" s="61" t="str">
        <f ca="1">IFERROR(INDEX(OFFSET(Dictionary!$AC$3,MATCH(COLUMNS($AS$2:BD55),Dictionary!$AC$4:$AC$93,0),1,1,2),1,MATCH(INDEX(Dictionary!$B$3:$C$3,1,MATCH(Form_Responses[[#This Row],[12]],OFFSET(Dictionary!$A$3,MATCH(COLUMNS($AS$2:BD55),Dictionary!$A$4:$A$93,0),1,1,2),0)),Dictionary!$AD$3:$AE$3,0)),"")</f>
        <v>E</v>
      </c>
      <c r="BE56" s="61" t="str">
        <f ca="1">IFERROR(INDEX(OFFSET(Dictionary!$AC$3,MATCH(COLUMNS($AS$2:BE55),Dictionary!$AC$4:$AC$93,0),1,1,2),1,MATCH(INDEX(Dictionary!$B$3:$C$3,1,MATCH(Form_Responses[[#This Row],[13]],OFFSET(Dictionary!$A$3,MATCH(COLUMNS($AS$2:BE55),Dictionary!$A$4:$A$93,0),1,1,2),0)),Dictionary!$AD$3:$AE$3,0)),"")</f>
        <v>P</v>
      </c>
      <c r="BF56" s="61" t="str">
        <f ca="1">IFERROR(INDEX(OFFSET(Dictionary!$AC$3,MATCH(COLUMNS($AS$2:BF55),Dictionary!$AC$4:$AC$93,0),1,1,2),1,MATCH(INDEX(Dictionary!$B$3:$C$3,1,MATCH(Form_Responses[[#This Row],[14]],OFFSET(Dictionary!$A$3,MATCH(COLUMNS($AS$2:BF55),Dictionary!$A$4:$A$93,0),1,1,2),0)),Dictionary!$AD$3:$AE$3,0)),"")</f>
        <v>A</v>
      </c>
      <c r="BG56" s="61" t="str">
        <f ca="1">IFERROR(INDEX(OFFSET(Dictionary!$AC$3,MATCH(COLUMNS($AS$2:BG55),Dictionary!$AC$4:$AC$93,0),1,1,2),1,MATCH(INDEX(Dictionary!$B$3:$C$3,1,MATCH(Form_Responses[[#This Row],[15]],OFFSET(Dictionary!$A$3,MATCH(COLUMNS($AS$2:BG55),Dictionary!$A$4:$A$93,0),1,1,2),0)),Dictionary!$AD$3:$AE$3,0)),"")</f>
        <v>B</v>
      </c>
      <c r="BH56" s="61" t="str">
        <f ca="1">IFERROR(INDEX(OFFSET(Dictionary!$AC$3,MATCH(COLUMNS($AS$2:BH55),Dictionary!$AC$4:$AC$93,0),1,1,2),1,MATCH(INDEX(Dictionary!$B$3:$C$3,1,MATCH(Form_Responses[[#This Row],[16]],OFFSET(Dictionary!$A$3,MATCH(COLUMNS($AS$2:BH55),Dictionary!$A$4:$A$93,0),1,1,2),0)),Dictionary!$AD$3:$AE$3,0)),"")</f>
        <v>X</v>
      </c>
      <c r="BI56" s="61" t="str">
        <f ca="1">IFERROR(INDEX(OFFSET(Dictionary!$AC$3,MATCH(COLUMNS($AS$2:BI55),Dictionary!$AC$4:$AC$93,0),1,1,2),1,MATCH(INDEX(Dictionary!$B$3:$C$3,1,MATCH(Form_Responses[[#This Row],[17]],OFFSET(Dictionary!$A$3,MATCH(COLUMNS($AS$2:BI55),Dictionary!$A$4:$A$93,0),1,1,2),0)),Dictionary!$AD$3:$AE$3,0)),"")</f>
        <v>B</v>
      </c>
      <c r="BJ56" s="61" t="str">
        <f ca="1">IFERROR(INDEX(OFFSET(Dictionary!$AC$3,MATCH(COLUMNS($AS$2:BJ55),Dictionary!$AC$4:$AC$93,0),1,1,2),1,MATCH(INDEX(Dictionary!$B$3:$C$3,1,MATCH(Form_Responses[[#This Row],[18]],OFFSET(Dictionary!$A$3,MATCH(COLUMNS($AS$2:BJ55),Dictionary!$A$4:$A$93,0),1,1,2),0)),Dictionary!$AD$3:$AE$3,0)),"")</f>
        <v>O</v>
      </c>
      <c r="BK56" s="61" t="str">
        <f ca="1">IFERROR(INDEX(OFFSET(Dictionary!$AC$3,MATCH(COLUMNS($AS$2:BK55),Dictionary!$AC$4:$AC$93,0),1,1,2),1,MATCH(INDEX(Dictionary!$B$3:$C$3,1,MATCH(Form_Responses[[#This Row],[19]],OFFSET(Dictionary!$A$3,MATCH(COLUMNS($AS$2:BK55),Dictionary!$A$4:$A$93,0),1,1,2),0)),Dictionary!$AD$3:$AE$3,0)),"")</f>
        <v>Z</v>
      </c>
      <c r="BL56" s="61" t="str">
        <f ca="1">IFERROR(INDEX(OFFSET(Dictionary!$AC$3,MATCH(COLUMNS($AS$2:BL55),Dictionary!$AC$4:$AC$93,0),1,1,2),1,MATCH(INDEX(Dictionary!$B$3:$C$3,1,MATCH(Form_Responses[[#This Row],[20]],OFFSET(Dictionary!$A$3,MATCH(COLUMNS($AS$2:BL55),Dictionary!$A$4:$A$93,0),1,1,2),0)),Dictionary!$AD$3:$AE$3,0)),"")</f>
        <v>K</v>
      </c>
      <c r="BM56" s="61" t="str">
        <f ca="1">IFERROR(INDEX(OFFSET(Dictionary!$AC$3,MATCH(COLUMNS($AS$2:BM55),Dictionary!$AC$4:$AC$93,0),1,1,2),1,MATCH(INDEX(Dictionary!$B$3:$C$3,1,MATCH(Form_Responses[[#This Row],[21]],OFFSET(Dictionary!$A$3,MATCH(COLUMNS($AS$2:BM55),Dictionary!$A$4:$A$93,0),1,1,2),0)),Dictionary!$AD$3:$AE$3,0)),"")</f>
        <v>D</v>
      </c>
      <c r="BN56" s="61" t="str">
        <f ca="1">IFERROR(INDEX(OFFSET(Dictionary!$AC$3,MATCH(COLUMNS($AS$2:BN55),Dictionary!$AC$4:$AC$93,0),1,1,2),1,MATCH(INDEX(Dictionary!$B$3:$C$3,1,MATCH(Form_Responses[[#This Row],[22]],OFFSET(Dictionary!$A$3,MATCH(COLUMNS($AS$2:BN55),Dictionary!$A$4:$A$93,0),1,1,2),0)),Dictionary!$AD$3:$AE$3,0)),"")</f>
        <v>C</v>
      </c>
      <c r="BO56" s="61" t="str">
        <f ca="1">IFERROR(INDEX(OFFSET(Dictionary!$AC$3,MATCH(COLUMNS($AS$2:BO55),Dictionary!$AC$4:$AC$93,0),1,1,2),1,MATCH(INDEX(Dictionary!$B$3:$C$3,1,MATCH(Form_Responses[[#This Row],[23]],OFFSET(Dictionary!$A$3,MATCH(COLUMNS($AS$2:BO55),Dictionary!$A$4:$A$93,0),1,1,2),0)),Dictionary!$AD$3:$AE$3,0)),"")</f>
        <v>I</v>
      </c>
      <c r="BP56" s="61" t="str">
        <f ca="1">IFERROR(INDEX(OFFSET(Dictionary!$AC$3,MATCH(COLUMNS($AS$2:BP55),Dictionary!$AC$4:$AC$93,0),1,1,2),1,MATCH(INDEX(Dictionary!$B$3:$C$3,1,MATCH(Form_Responses[[#This Row],[24]],OFFSET(Dictionary!$A$3,MATCH(COLUMNS($AS$2:BP55),Dictionary!$A$4:$A$93,0),1,1,2),0)),Dictionary!$AD$3:$AE$3,0)),"")</f>
        <v>X</v>
      </c>
      <c r="BQ56" s="61" t="str">
        <f ca="1">IFERROR(INDEX(OFFSET(Dictionary!$AC$3,MATCH(COLUMNS($AS$2:BQ55),Dictionary!$AC$4:$AC$93,0),1,1,2),1,MATCH(INDEX(Dictionary!$B$3:$C$3,1,MATCH(Form_Responses[[#This Row],[25]],OFFSET(Dictionary!$A$3,MATCH(COLUMNS($AS$2:BQ55),Dictionary!$A$4:$A$93,0),1,1,2),0)),Dictionary!$AD$3:$AE$3,0)),"")</f>
        <v>B</v>
      </c>
      <c r="BR56" s="61" t="str">
        <f ca="1">IFERROR(INDEX(OFFSET(Dictionary!$AC$3,MATCH(COLUMNS($AS$2:BR55),Dictionary!$AC$4:$AC$93,0),1,1,2),1,MATCH(INDEX(Dictionary!$B$3:$C$3,1,MATCH(Form_Responses[[#This Row],[26]],OFFSET(Dictionary!$A$3,MATCH(COLUMNS($AS$2:BR55),Dictionary!$A$4:$A$93,0),1,1,2),0)),Dictionary!$AD$3:$AE$3,0)),"")</f>
        <v>O</v>
      </c>
      <c r="BS56" s="61" t="str">
        <f ca="1">IFERROR(INDEX(OFFSET(Dictionary!$AC$3,MATCH(COLUMNS($AS$2:BS55),Dictionary!$AC$4:$AC$93,0),1,1,2),1,MATCH(INDEX(Dictionary!$B$3:$C$3,1,MATCH(Form_Responses[[#This Row],[27]],OFFSET(Dictionary!$A$3,MATCH(COLUMNS($AS$2:BS55),Dictionary!$A$4:$A$93,0),1,1,2),0)),Dictionary!$AD$3:$AE$3,0)),"")</f>
        <v>X</v>
      </c>
      <c r="BT56" s="61" t="str">
        <f ca="1">IFERROR(INDEX(OFFSET(Dictionary!$AC$3,MATCH(COLUMNS($AS$2:BT55),Dictionary!$AC$4:$AC$93,0),1,1,2),1,MATCH(INDEX(Dictionary!$B$3:$C$3,1,MATCH(Form_Responses[[#This Row],[28]],OFFSET(Dictionary!$A$3,MATCH(COLUMNS($AS$2:BT55),Dictionary!$A$4:$A$93,0),1,1,2),0)),Dictionary!$AD$3:$AE$3,0)),"")</f>
        <v>B</v>
      </c>
      <c r="BU56" s="61" t="str">
        <f ca="1">IFERROR(INDEX(OFFSET(Dictionary!$AC$3,MATCH(COLUMNS($AS$2:BU55),Dictionary!$AC$4:$AC$93,0),1,1,2),1,MATCH(INDEX(Dictionary!$B$3:$C$3,1,MATCH(Form_Responses[[#This Row],[29]],OFFSET(Dictionary!$A$3,MATCH(COLUMNS($AS$2:BU55),Dictionary!$A$4:$A$93,0),1,1,2),0)),Dictionary!$AD$3:$AE$3,0)),"")</f>
        <v>O</v>
      </c>
      <c r="BV56" s="61" t="str">
        <f ca="1">IFERROR(INDEX(OFFSET(Dictionary!$AC$3,MATCH(COLUMNS($AS$2:BV55),Dictionary!$AC$4:$AC$93,0),1,1,2),1,MATCH(INDEX(Dictionary!$B$3:$C$3,1,MATCH(Form_Responses[[#This Row],[30]],OFFSET(Dictionary!$A$3,MATCH(COLUMNS($AS$2:BV55),Dictionary!$A$4:$A$93,0),1,1,2),0)),Dictionary!$AD$3:$AE$3,0)),"")</f>
        <v>W</v>
      </c>
      <c r="BW56" s="61" t="str">
        <f ca="1">IFERROR(INDEX(OFFSET(Dictionary!$AC$3,MATCH(COLUMNS($AS$2:BW55),Dictionary!$AC$4:$AC$93,0),1,1,2),1,MATCH(INDEX(Dictionary!$B$3:$C$3,1,MATCH(Form_Responses[[#This Row],[31]],OFFSET(Dictionary!$A$3,MATCH(COLUMNS($AS$2:BW55),Dictionary!$A$4:$A$93,0),1,1,2),0)),Dictionary!$AD$3:$AE$3,0)),"")</f>
        <v>G</v>
      </c>
      <c r="BX56" s="61" t="str">
        <f ca="1">IFERROR(INDEX(OFFSET(Dictionary!$AC$3,MATCH(COLUMNS($AS$2:BX55),Dictionary!$AC$4:$AC$93,0),1,1,2),1,MATCH(INDEX(Dictionary!$B$3:$C$3,1,MATCH(Form_Responses[[#This Row],[32]],OFFSET(Dictionary!$A$3,MATCH(COLUMNS($AS$2:BX55),Dictionary!$A$4:$A$93,0),1,1,2),0)),Dictionary!$AD$3:$AE$3,0)),"")</f>
        <v>D</v>
      </c>
      <c r="BY56" s="61" t="str">
        <f ca="1">IFERROR(INDEX(OFFSET(Dictionary!$AC$3,MATCH(COLUMNS($AS$2:BY55),Dictionary!$AC$4:$AC$93,0),1,1,2),1,MATCH(INDEX(Dictionary!$B$3:$C$3,1,MATCH(Form_Responses[[#This Row],[33]],OFFSET(Dictionary!$A$3,MATCH(COLUMNS($AS$2:BY55),Dictionary!$A$4:$A$93,0),1,1,2),0)),Dictionary!$AD$3:$AE$3,0)),"")</f>
        <v>I</v>
      </c>
      <c r="BZ56" s="61" t="str">
        <f ca="1">IFERROR(INDEX(OFFSET(Dictionary!$AC$3,MATCH(COLUMNS($AS$2:BZ55),Dictionary!$AC$4:$AC$93,0),1,1,2),1,MATCH(INDEX(Dictionary!$B$3:$C$3,1,MATCH(Form_Responses[[#This Row],[34]],OFFSET(Dictionary!$A$3,MATCH(COLUMNS($AS$2:BZ55),Dictionary!$A$4:$A$93,0),1,1,2),0)),Dictionary!$AD$3:$AE$3,0)),"")</f>
        <v>T</v>
      </c>
      <c r="CA56" s="61" t="str">
        <f ca="1">IFERROR(INDEX(OFFSET(Dictionary!$AC$3,MATCH(COLUMNS($AS$2:CA55),Dictionary!$AC$4:$AC$93,0),1,1,2),1,MATCH(INDEX(Dictionary!$B$3:$C$3,1,MATCH(Form_Responses[[#This Row],[35]],OFFSET(Dictionary!$A$3,MATCH(COLUMNS($AS$2:CA55),Dictionary!$A$4:$A$93,0),1,1,2),0)),Dictionary!$AD$3:$AE$3,0)),"")</f>
        <v>B</v>
      </c>
      <c r="CB56" s="61" t="str">
        <f ca="1">IFERROR(INDEX(OFFSET(Dictionary!$AC$3,MATCH(COLUMNS($AS$2:CB55),Dictionary!$AC$4:$AC$93,0),1,1,2),1,MATCH(INDEX(Dictionary!$B$3:$C$3,1,MATCH(Form_Responses[[#This Row],[36]],OFFSET(Dictionary!$A$3,MATCH(COLUMNS($AS$2:CB55),Dictionary!$A$4:$A$93,0),1,1,2),0)),Dictionary!$AD$3:$AE$3,0)),"")</f>
        <v>O</v>
      </c>
      <c r="CC56" s="61" t="str">
        <f ca="1">IFERROR(INDEX(OFFSET(Dictionary!$AC$3,MATCH(COLUMNS($AS$2:CC55),Dictionary!$AC$4:$AC$93,0),1,1,2),1,MATCH(INDEX(Dictionary!$B$3:$C$3,1,MATCH(Form_Responses[[#This Row],[37]],OFFSET(Dictionary!$A$3,MATCH(COLUMNS($AS$2:CC55),Dictionary!$A$4:$A$93,0),1,1,2),0)),Dictionary!$AD$3:$AE$3,0)),"")</f>
        <v>P</v>
      </c>
      <c r="CD56" s="61" t="str">
        <f ca="1">IFERROR(INDEX(OFFSET(Dictionary!$AC$3,MATCH(COLUMNS($AS$2:CD55),Dictionary!$AC$4:$AC$93,0),1,1,2),1,MATCH(INDEX(Dictionary!$B$3:$C$3,1,MATCH(Form_Responses[[#This Row],[38]],OFFSET(Dictionary!$A$3,MATCH(COLUMNS($AS$2:CD55),Dictionary!$A$4:$A$93,0),1,1,2),0)),Dictionary!$AD$3:$AE$3,0)),"")</f>
        <v>K</v>
      </c>
      <c r="CE56" s="61" t="str">
        <f ca="1">IFERROR(INDEX(OFFSET(Dictionary!$AC$3,MATCH(COLUMNS($AS$2:CE55),Dictionary!$AC$4:$AC$93,0),1,1,2),1,MATCH(INDEX(Dictionary!$B$3:$C$3,1,MATCH(Form_Responses[[#This Row],[39]],OFFSET(Dictionary!$A$3,MATCH(COLUMNS($AS$2:CE55),Dictionary!$A$4:$A$93,0),1,1,2),0)),Dictionary!$AD$3:$AE$3,0)),"")</f>
        <v>B</v>
      </c>
      <c r="CF56" s="61" t="str">
        <f ca="1">IFERROR(INDEX(OFFSET(Dictionary!$AC$3,MATCH(COLUMNS($AS$2:CF55),Dictionary!$AC$4:$AC$93,0),1,1,2),1,MATCH(INDEX(Dictionary!$B$3:$C$3,1,MATCH(Form_Responses[[#This Row],[40]],OFFSET(Dictionary!$A$3,MATCH(COLUMNS($AS$2:CF55),Dictionary!$A$4:$A$93,0),1,1,2),0)),Dictionary!$AD$3:$AE$3,0)),"")</f>
        <v>O</v>
      </c>
      <c r="CG56" s="61" t="str">
        <f ca="1">IFERROR(INDEX(OFFSET(Dictionary!$AC$3,MATCH(COLUMNS($AS$2:CG55),Dictionary!$AC$4:$AC$93,0),1,1,2),1,MATCH(INDEX(Dictionary!$B$3:$C$3,1,MATCH(Form_Responses[[#This Row],[41]],OFFSET(Dictionary!$A$3,MATCH(COLUMNS($AS$2:CG55),Dictionary!$A$4:$A$93,0),1,1,2),0)),Dictionary!$AD$3:$AE$3,0)),"")</f>
        <v>G</v>
      </c>
      <c r="CH56" s="61" t="str">
        <f ca="1">IFERROR(INDEX(OFFSET(Dictionary!$AC$3,MATCH(COLUMNS($AS$2:CH55),Dictionary!$AC$4:$AC$93,0),1,1,2),1,MATCH(INDEX(Dictionary!$B$3:$C$3,1,MATCH(Form_Responses[[#This Row],[42]],OFFSET(Dictionary!$A$3,MATCH(COLUMNS($AS$2:CH55),Dictionary!$A$4:$A$93,0),1,1,2),0)),Dictionary!$AD$3:$AE$3,0)),"")</f>
        <v>L</v>
      </c>
      <c r="CI56" s="61" t="str">
        <f ca="1">IFERROR(INDEX(OFFSET(Dictionary!$AC$3,MATCH(COLUMNS($AS$2:CI55),Dictionary!$AC$4:$AC$93,0),1,1,2),1,MATCH(INDEX(Dictionary!$B$3:$C$3,1,MATCH(Form_Responses[[#This Row],[43]],OFFSET(Dictionary!$A$3,MATCH(COLUMNS($AS$2:CI55),Dictionary!$A$4:$A$93,0),1,1,2),0)),Dictionary!$AD$3:$AE$3,0)),"")</f>
        <v>I</v>
      </c>
      <c r="CJ56" s="61" t="str">
        <f ca="1">IFERROR(INDEX(OFFSET(Dictionary!$AC$3,MATCH(COLUMNS($AS$2:CJ55),Dictionary!$AC$4:$AC$93,0),1,1,2),1,MATCH(INDEX(Dictionary!$B$3:$C$3,1,MATCH(Form_Responses[[#This Row],[44]],OFFSET(Dictionary!$A$3,MATCH(COLUMNS($AS$2:CJ55),Dictionary!$A$4:$A$93,0),1,1,2),0)),Dictionary!$AD$3:$AE$3,0)),"")</f>
        <v>C</v>
      </c>
      <c r="CK56" s="61" t="str">
        <f ca="1">IFERROR(INDEX(OFFSET(Dictionary!$AC$3,MATCH(COLUMNS($AS$2:CK55),Dictionary!$AC$4:$AC$93,0),1,1,2),1,MATCH(INDEX(Dictionary!$B$3:$C$3,1,MATCH(Form_Responses[[#This Row],[45]],OFFSET(Dictionary!$A$3,MATCH(COLUMNS($AS$2:CK55),Dictionary!$A$4:$A$93,0),1,1,2),0)),Dictionary!$AD$3:$AE$3,0)),"")</f>
        <v>V</v>
      </c>
      <c r="CL56" s="61" t="str">
        <f ca="1">IFERROR(INDEX(OFFSET(Dictionary!$AC$3,MATCH(COLUMNS($AS$2:CL55),Dictionary!$AC$4:$AC$93,0),1,1,2),1,MATCH(INDEX(Dictionary!$B$3:$C$3,1,MATCH(Form_Responses[[#This Row],[46]],OFFSET(Dictionary!$A$3,MATCH(COLUMNS($AS$2:CL55),Dictionary!$A$4:$A$93,0),1,1,2),0)),Dictionary!$AD$3:$AE$3,0)),"")</f>
        <v>O</v>
      </c>
      <c r="CM56" s="61" t="str">
        <f ca="1">IFERROR(INDEX(OFFSET(Dictionary!$AC$3,MATCH(COLUMNS($AS$2:CM55),Dictionary!$AC$4:$AC$93,0),1,1,2),1,MATCH(INDEX(Dictionary!$B$3:$C$3,1,MATCH(Form_Responses[[#This Row],[47]],OFFSET(Dictionary!$A$3,MATCH(COLUMNS($AS$2:CM55),Dictionary!$A$4:$A$93,0),1,1,2),0)),Dictionary!$AD$3:$AE$3,0)),"")</f>
        <v>A</v>
      </c>
      <c r="CN56" s="61" t="str">
        <f ca="1">IFERROR(INDEX(OFFSET(Dictionary!$AC$3,MATCH(COLUMNS($AS$2:CN55),Dictionary!$AC$4:$AC$93,0),1,1,2),1,MATCH(INDEX(Dictionary!$B$3:$C$3,1,MATCH(Form_Responses[[#This Row],[48]],OFFSET(Dictionary!$A$3,MATCH(COLUMNS($AS$2:CN55),Dictionary!$A$4:$A$93,0),1,1,2),0)),Dictionary!$AD$3:$AE$3,0)),"")</f>
        <v>P</v>
      </c>
      <c r="CO56" s="61" t="str">
        <f ca="1">IFERROR(INDEX(OFFSET(Dictionary!$AC$3,MATCH(COLUMNS($AS$2:CO55),Dictionary!$AC$4:$AC$93,0),1,1,2),1,MATCH(INDEX(Dictionary!$B$3:$C$3,1,MATCH(Form_Responses[[#This Row],[49]],OFFSET(Dictionary!$A$3,MATCH(COLUMNS($AS$2:CO55),Dictionary!$A$4:$A$93,0),1,1,2),0)),Dictionary!$AD$3:$AE$3,0)),"")</f>
        <v>F</v>
      </c>
      <c r="CP56" s="61" t="str">
        <f ca="1">IFERROR(INDEX(OFFSET(Dictionary!$AC$3,MATCH(COLUMNS($AS$2:CP55),Dictionary!$AC$4:$AC$93,0),1,1,2),1,MATCH(INDEX(Dictionary!$B$3:$C$3,1,MATCH(Form_Responses[[#This Row],[50]],OFFSET(Dictionary!$A$3,MATCH(COLUMNS($AS$2:CP55),Dictionary!$A$4:$A$93,0),1,1,2),0)),Dictionary!$AD$3:$AE$3,0)),"")</f>
        <v>W</v>
      </c>
      <c r="CQ56" s="61" t="str">
        <f ca="1">IFERROR(INDEX(OFFSET(Dictionary!$AC$3,MATCH(COLUMNS($AS$2:CQ55),Dictionary!$AC$4:$AC$93,0),1,1,2),1,MATCH(INDEX(Dictionary!$B$3:$C$3,1,MATCH(Form_Responses[[#This Row],[51]],OFFSET(Dictionary!$A$3,MATCH(COLUMNS($AS$2:CQ55),Dictionary!$A$4:$A$93,0),1,1,2),0)),Dictionary!$AD$3:$AE$3,0)),"")</f>
        <v>V</v>
      </c>
      <c r="CR56" s="61" t="str">
        <f ca="1">IFERROR(INDEX(OFFSET(Dictionary!$AC$3,MATCH(COLUMNS($AS$2:CR55),Dictionary!$AC$4:$AC$93,0),1,1,2),1,MATCH(INDEX(Dictionary!$B$3:$C$3,1,MATCH(Form_Responses[[#This Row],[52]],OFFSET(Dictionary!$A$3,MATCH(COLUMNS($AS$2:CR55),Dictionary!$A$4:$A$93,0),1,1,2),0)),Dictionary!$AD$3:$AE$3,0)),"")</f>
        <v>S</v>
      </c>
      <c r="CS56" s="61" t="str">
        <f ca="1">IFERROR(INDEX(OFFSET(Dictionary!$AC$3,MATCH(COLUMNS($AS$2:CS55),Dictionary!$AC$4:$AC$93,0),1,1,2),1,MATCH(INDEX(Dictionary!$B$3:$C$3,1,MATCH(Form_Responses[[#This Row],[53]],OFFSET(Dictionary!$A$3,MATCH(COLUMNS($AS$2:CS55),Dictionary!$A$4:$A$93,0),1,1,2),0)),Dictionary!$AD$3:$AE$3,0)),"")</f>
        <v>I</v>
      </c>
      <c r="CT56" s="61" t="str">
        <f ca="1">IFERROR(INDEX(OFFSET(Dictionary!$AC$3,MATCH(COLUMNS($AS$2:CT55),Dictionary!$AC$4:$AC$93,0),1,1,2),1,MATCH(INDEX(Dictionary!$B$3:$C$3,1,MATCH(Form_Responses[[#This Row],[54]],OFFSET(Dictionary!$A$3,MATCH(COLUMNS($AS$2:CT55),Dictionary!$A$4:$A$93,0),1,1,2),0)),Dictionary!$AD$3:$AE$3,0)),"")</f>
        <v>D</v>
      </c>
      <c r="CU56" s="61" t="str">
        <f ca="1">IFERROR(INDEX(OFFSET(Dictionary!$AC$3,MATCH(COLUMNS($AS$2:CU55),Dictionary!$AC$4:$AC$93,0),1,1,2),1,MATCH(INDEX(Dictionary!$B$3:$C$3,1,MATCH(Form_Responses[[#This Row],[55]],OFFSET(Dictionary!$A$3,MATCH(COLUMNS($AS$2:CU55),Dictionary!$A$4:$A$93,0),1,1,2),0)),Dictionary!$AD$3:$AE$3,0)),"")</f>
        <v>V</v>
      </c>
      <c r="CV56" s="61" t="str">
        <f ca="1">IFERROR(INDEX(OFFSET(Dictionary!$AC$3,MATCH(COLUMNS($AS$2:CV55),Dictionary!$AC$4:$AC$93,0),1,1,2),1,MATCH(INDEX(Dictionary!$B$3:$C$3,1,MATCH(Form_Responses[[#This Row],[56]],OFFSET(Dictionary!$A$3,MATCH(COLUMNS($AS$2:CV55),Dictionary!$A$4:$A$93,0),1,1,2),0)),Dictionary!$AD$3:$AE$3,0)),"")</f>
        <v>S</v>
      </c>
      <c r="CW56" s="61" t="str">
        <f ca="1">IFERROR(INDEX(OFFSET(Dictionary!$AC$3,MATCH(COLUMNS($AS$2:CW55),Dictionary!$AC$4:$AC$93,0),1,1,2),1,MATCH(INDEX(Dictionary!$B$3:$C$3,1,MATCH(Form_Responses[[#This Row],[57]],OFFSET(Dictionary!$A$3,MATCH(COLUMNS($AS$2:CW55),Dictionary!$A$4:$A$93,0),1,1,2),0)),Dictionary!$AD$3:$AE$3,0)),"")</f>
        <v>Z</v>
      </c>
      <c r="CX56" s="61" t="str">
        <f ca="1">IFERROR(INDEX(OFFSET(Dictionary!$AC$3,MATCH(COLUMNS($AS$2:CX55),Dictionary!$AC$4:$AC$93,0),1,1,2),1,MATCH(INDEX(Dictionary!$B$3:$C$3,1,MATCH(Form_Responses[[#This Row],[58]],OFFSET(Dictionary!$A$3,MATCH(COLUMNS($AS$2:CX55),Dictionary!$A$4:$A$93,0),1,1,2),0)),Dictionary!$AD$3:$AE$3,0)),"")</f>
        <v>K</v>
      </c>
      <c r="CY56" s="61" t="str">
        <f ca="1">IFERROR(INDEX(OFFSET(Dictionary!$AC$3,MATCH(COLUMNS($AS$2:CY55),Dictionary!$AC$4:$AC$93,0),1,1,2),1,MATCH(INDEX(Dictionary!$B$3:$C$3,1,MATCH(Form_Responses[[#This Row],[59]],OFFSET(Dictionary!$A$3,MATCH(COLUMNS($AS$2:CY55),Dictionary!$A$4:$A$93,0),1,1,2),0)),Dictionary!$AD$3:$AE$3,0)),"")</f>
        <v>F</v>
      </c>
      <c r="CZ56" s="61" t="str">
        <f ca="1">IFERROR(INDEX(OFFSET(Dictionary!$AC$3,MATCH(COLUMNS($AS$2:CZ55),Dictionary!$AC$4:$AC$93,0),1,1,2),1,MATCH(INDEX(Dictionary!$B$3:$C$3,1,MATCH(Form_Responses[[#This Row],[60]],OFFSET(Dictionary!$A$3,MATCH(COLUMNS($AS$2:CZ55),Dictionary!$A$4:$A$93,0),1,1,2),0)),Dictionary!$AD$3:$AE$3,0)),"")</f>
        <v>X</v>
      </c>
      <c r="DA56" s="61" t="str">
        <f ca="1">IFERROR(INDEX(OFFSET(Dictionary!$AC$3,MATCH(COLUMNS($AS$2:DA55),Dictionary!$AC$4:$AC$93,0),1,1,2),1,MATCH(INDEX(Dictionary!$B$3:$C$3,1,MATCH(Form_Responses[[#This Row],[61]],OFFSET(Dictionary!$A$3,MATCH(COLUMNS($AS$2:DA55),Dictionary!$A$4:$A$93,0),1,1,2),0)),Dictionary!$AD$3:$AE$3,0)),"")</f>
        <v>G</v>
      </c>
      <c r="DB56" s="61" t="str">
        <f ca="1">IFERROR(INDEX(OFFSET(Dictionary!$AC$3,MATCH(COLUMNS($AS$2:DB55),Dictionary!$AC$4:$AC$93,0),1,1,2),1,MATCH(INDEX(Dictionary!$B$3:$C$3,1,MATCH(Form_Responses[[#This Row],[62]],OFFSET(Dictionary!$A$3,MATCH(COLUMNS($AS$2:DB55),Dictionary!$A$4:$A$93,0),1,1,2),0)),Dictionary!$AD$3:$AE$3,0)),"")</f>
        <v>L</v>
      </c>
      <c r="DC56" s="61" t="str">
        <f ca="1">IFERROR(INDEX(OFFSET(Dictionary!$AC$3,MATCH(COLUMNS($AS$2:DC55),Dictionary!$AC$4:$AC$93,0),1,1,2),1,MATCH(INDEX(Dictionary!$B$3:$C$3,1,MATCH(Form_Responses[[#This Row],[63]],OFFSET(Dictionary!$A$3,MATCH(COLUMNS($AS$2:DC55),Dictionary!$A$4:$A$93,0),1,1,2),0)),Dictionary!$AD$3:$AE$3,0)),"")</f>
        <v>I</v>
      </c>
      <c r="DD56" s="61" t="str">
        <f ca="1">IFERROR(INDEX(OFFSET(Dictionary!$AC$3,MATCH(COLUMNS($AS$2:DD55),Dictionary!$AC$4:$AC$93,0),1,1,2),1,MATCH(INDEX(Dictionary!$B$3:$C$3,1,MATCH(Form_Responses[[#This Row],[64]],OFFSET(Dictionary!$A$3,MATCH(COLUMNS($AS$2:DD55),Dictionary!$A$4:$A$93,0),1,1,2),0)),Dictionary!$AD$3:$AE$3,0)),"")</f>
        <v>T</v>
      </c>
      <c r="DE56" s="61" t="str">
        <f ca="1">IFERROR(INDEX(OFFSET(Dictionary!$AC$3,MATCH(COLUMNS($AS$2:DE55),Dictionary!$AC$4:$AC$93,0),1,1,2),1,MATCH(INDEX(Dictionary!$B$3:$C$3,1,MATCH(Form_Responses[[#This Row],[65]],OFFSET(Dictionary!$A$3,MATCH(COLUMNS($AS$2:DE55),Dictionary!$A$4:$A$93,0),1,1,2),0)),Dictionary!$AD$3:$AE$3,0)),"")</f>
        <v>V</v>
      </c>
      <c r="DF56" s="61" t="str">
        <f ca="1">IFERROR(INDEX(OFFSET(Dictionary!$AC$3,MATCH(COLUMNS($AS$2:DF55),Dictionary!$AC$4:$AC$93,0),1,1,2),1,MATCH(INDEX(Dictionary!$B$3:$C$3,1,MATCH(Form_Responses[[#This Row],[66]],OFFSET(Dictionary!$A$3,MATCH(COLUMNS($AS$2:DF55),Dictionary!$A$4:$A$93,0),1,1,2),0)),Dictionary!$AD$3:$AE$3,0)),"")</f>
        <v>S</v>
      </c>
      <c r="DG56" s="61" t="str">
        <f ca="1">IFERROR(INDEX(OFFSET(Dictionary!$AC$3,MATCH(COLUMNS($AS$2:DG55),Dictionary!$AC$4:$AC$93,0),1,1,2),1,MATCH(INDEX(Dictionary!$B$3:$C$3,1,MATCH(Form_Responses[[#This Row],[67]],OFFSET(Dictionary!$A$3,MATCH(COLUMNS($AS$2:DG55),Dictionary!$A$4:$A$93,0),1,1,2),0)),Dictionary!$AD$3:$AE$3,0)),"")</f>
        <v>R</v>
      </c>
      <c r="DH56" s="61" t="str">
        <f ca="1">IFERROR(INDEX(OFFSET(Dictionary!$AC$3,MATCH(COLUMNS($AS$2:DH55),Dictionary!$AC$4:$AC$93,0),1,1,2),1,MATCH(INDEX(Dictionary!$B$3:$C$3,1,MATCH(Form_Responses[[#This Row],[68]],OFFSET(Dictionary!$A$3,MATCH(COLUMNS($AS$2:DH55),Dictionary!$A$4:$A$93,0),1,1,2),0)),Dictionary!$AD$3:$AE$3,0)),"")</f>
        <v>N</v>
      </c>
      <c r="DI56" s="61" t="str">
        <f ca="1">IFERROR(INDEX(OFFSET(Dictionary!$AC$3,MATCH(COLUMNS($AS$2:DI55),Dictionary!$AC$4:$AC$93,0),1,1,2),1,MATCH(INDEX(Dictionary!$B$3:$C$3,1,MATCH(Form_Responses[[#This Row],[69]],OFFSET(Dictionary!$A$3,MATCH(COLUMNS($AS$2:DI55),Dictionary!$A$4:$A$93,0),1,1,2),0)),Dictionary!$AD$3:$AE$3,0)),"")</f>
        <v>F</v>
      </c>
      <c r="DJ56" s="61" t="str">
        <f ca="1">IFERROR(INDEX(OFFSET(Dictionary!$AC$3,MATCH(COLUMNS($AS$2:DJ55),Dictionary!$AC$4:$AC$93,0),1,1,2),1,MATCH(INDEX(Dictionary!$B$3:$C$3,1,MATCH(Form_Responses[[#This Row],[70]],OFFSET(Dictionary!$A$3,MATCH(COLUMNS($AS$2:DJ55),Dictionary!$A$4:$A$93,0),1,1,2),0)),Dictionary!$AD$3:$AE$3,0)),"")</f>
        <v>W</v>
      </c>
      <c r="DK56" s="61" t="str">
        <f ca="1">IFERROR(INDEX(OFFSET(Dictionary!$AC$3,MATCH(COLUMNS($AS$2:DK55),Dictionary!$AC$4:$AC$93,0),1,1,2),1,MATCH(INDEX(Dictionary!$B$3:$C$3,1,MATCH(Form_Responses[[#This Row],[71]],OFFSET(Dictionary!$A$3,MATCH(COLUMNS($AS$2:DK55),Dictionary!$A$4:$A$93,0),1,1,2),0)),Dictionary!$AD$3:$AE$3,0)),"")</f>
        <v>I</v>
      </c>
      <c r="DL56" s="61" t="str">
        <f ca="1">IFERROR(INDEX(OFFSET(Dictionary!$AC$3,MATCH(COLUMNS($AS$2:DL55),Dictionary!$AC$4:$AC$93,0),1,1,2),1,MATCH(INDEX(Dictionary!$B$3:$C$3,1,MATCH(Form_Responses[[#This Row],[72]],OFFSET(Dictionary!$A$3,MATCH(COLUMNS($AS$2:DL55),Dictionary!$A$4:$A$93,0),1,1,2),0)),Dictionary!$AD$3:$AE$3,0)),"")</f>
        <v>L</v>
      </c>
      <c r="DM56" s="61" t="str">
        <f ca="1">IFERROR(INDEX(OFFSET(Dictionary!$AC$3,MATCH(COLUMNS($AS$2:DM55),Dictionary!$AC$4:$AC$93,0),1,1,2),1,MATCH(INDEX(Dictionary!$B$3:$C$3,1,MATCH(Form_Responses[[#This Row],[73]],OFFSET(Dictionary!$A$3,MATCH(COLUMNS($AS$2:DM55),Dictionary!$A$4:$A$93,0),1,1,2),0)),Dictionary!$AD$3:$AE$3,0)),"")</f>
        <v>I</v>
      </c>
      <c r="DN56" s="61" t="str">
        <f ca="1">IFERROR(INDEX(OFFSET(Dictionary!$AC$3,MATCH(COLUMNS($AS$2:DN55),Dictionary!$AC$4:$AC$93,0),1,1,2),1,MATCH(INDEX(Dictionary!$B$3:$C$3,1,MATCH(Form_Responses[[#This Row],[74]],OFFSET(Dictionary!$A$3,MATCH(COLUMNS($AS$2:DN55),Dictionary!$A$4:$A$93,0),1,1,2),0)),Dictionary!$AD$3:$AE$3,0)),"")</f>
        <v>S</v>
      </c>
      <c r="DO56" s="61" t="str">
        <f ca="1">IFERROR(INDEX(OFFSET(Dictionary!$AC$3,MATCH(COLUMNS($AS$2:DO55),Dictionary!$AC$4:$AC$93,0),1,1,2),1,MATCH(INDEX(Dictionary!$B$3:$C$3,1,MATCH(Form_Responses[[#This Row],[75]],OFFSET(Dictionary!$A$3,MATCH(COLUMNS($AS$2:DO55),Dictionary!$A$4:$A$93,0),1,1,2),0)),Dictionary!$AD$3:$AE$3,0)),"")</f>
        <v>V</v>
      </c>
      <c r="DP56" s="61" t="str">
        <f ca="1">IFERROR(INDEX(OFFSET(Dictionary!$AC$3,MATCH(COLUMNS($AS$2:DP55),Dictionary!$AC$4:$AC$93,0),1,1,2),1,MATCH(INDEX(Dictionary!$B$3:$C$3,1,MATCH(Form_Responses[[#This Row],[76]],OFFSET(Dictionary!$A$3,MATCH(COLUMNS($AS$2:DP55),Dictionary!$A$4:$A$93,0),1,1,2),0)),Dictionary!$AD$3:$AE$3,0)),"")</f>
        <v>S</v>
      </c>
      <c r="DQ56" s="61" t="str">
        <f ca="1">IFERROR(INDEX(OFFSET(Dictionary!$AC$3,MATCH(COLUMNS($AS$2:DQ55),Dictionary!$AC$4:$AC$93,0),1,1,2),1,MATCH(INDEX(Dictionary!$B$3:$C$3,1,MATCH(Form_Responses[[#This Row],[77]],OFFSET(Dictionary!$A$3,MATCH(COLUMNS($AS$2:DQ55),Dictionary!$A$4:$A$93,0),1,1,2),0)),Dictionary!$AD$3:$AE$3,0)),"")</f>
        <v>C</v>
      </c>
      <c r="DR56" s="61" t="str">
        <f ca="1">IFERROR(INDEX(OFFSET(Dictionary!$AC$3,MATCH(COLUMNS($AS$2:DR55),Dictionary!$AC$4:$AC$93,0),1,1,2),1,MATCH(INDEX(Dictionary!$B$3:$C$3,1,MATCH(Form_Responses[[#This Row],[78]],OFFSET(Dictionary!$A$3,MATCH(COLUMNS($AS$2:DR55),Dictionary!$A$4:$A$93,0),1,1,2),0)),Dictionary!$AD$3:$AE$3,0)),"")</f>
        <v>E</v>
      </c>
      <c r="DS56" s="61" t="str">
        <f ca="1">IFERROR(INDEX(OFFSET(Dictionary!$AC$3,MATCH(COLUMNS($AS$2:DS55),Dictionary!$AC$4:$AC$93,0),1,1,2),1,MATCH(INDEX(Dictionary!$B$3:$C$3,1,MATCH(Form_Responses[[#This Row],[79]],OFFSET(Dictionary!$A$3,MATCH(COLUMNS($AS$2:DS55),Dictionary!$A$4:$A$93,0),1,1,2),0)),Dictionary!$AD$3:$AE$3,0)),"")</f>
        <v>N</v>
      </c>
      <c r="DT56" s="61" t="str">
        <f ca="1">IFERROR(INDEX(OFFSET(Dictionary!$AC$3,MATCH(COLUMNS($AS$2:DT55),Dictionary!$AC$4:$AC$93,0),1,1,2),1,MATCH(INDEX(Dictionary!$B$3:$C$3,1,MATCH(Form_Responses[[#This Row],[80]],OFFSET(Dictionary!$A$3,MATCH(COLUMNS($AS$2:DT55),Dictionary!$A$4:$A$93,0),1,1,2),0)),Dictionary!$AD$3:$AE$3,0)),"")</f>
        <v>A</v>
      </c>
      <c r="DU56" s="61" t="str">
        <f ca="1">IFERROR(INDEX(OFFSET(Dictionary!$AC$3,MATCH(COLUMNS($AS$2:DU55),Dictionary!$AC$4:$AC$93,0),1,1,2),1,MATCH(INDEX(Dictionary!$B$3:$C$3,1,MATCH(Form_Responses[[#This Row],[81]],OFFSET(Dictionary!$A$3,MATCH(COLUMNS($AS$2:DU55),Dictionary!$A$4:$A$93,0),1,1,2),0)),Dictionary!$AD$3:$AE$3,0)),"")</f>
        <v>L</v>
      </c>
      <c r="DV56" s="61" t="str">
        <f ca="1">IFERROR(INDEX(OFFSET(Dictionary!$AC$3,MATCH(COLUMNS($AS$2:DV55),Dictionary!$AC$4:$AC$93,0),1,1,2),1,MATCH(INDEX(Dictionary!$B$3:$C$3,1,MATCH(Form_Responses[[#This Row],[82]],OFFSET(Dictionary!$A$3,MATCH(COLUMNS($AS$2:DV55),Dictionary!$A$4:$A$93,0),1,1,2),0)),Dictionary!$AD$3:$AE$3,0)),"")</f>
        <v>L</v>
      </c>
      <c r="DW56" s="61" t="str">
        <f ca="1">IFERROR(INDEX(OFFSET(Dictionary!$AC$3,MATCH(COLUMNS($AS$2:DW55),Dictionary!$AC$4:$AC$93,0),1,1,2),1,MATCH(INDEX(Dictionary!$B$3:$C$3,1,MATCH(Form_Responses[[#This Row],[83]],OFFSET(Dictionary!$A$3,MATCH(COLUMNS($AS$2:DW55),Dictionary!$A$4:$A$93,0),1,1,2),0)),Dictionary!$AD$3:$AE$3,0)),"")</f>
        <v>T</v>
      </c>
      <c r="DX56" s="61" t="str">
        <f ca="1">IFERROR(INDEX(OFFSET(Dictionary!$AC$3,MATCH(COLUMNS($AS$2:DX55),Dictionary!$AC$4:$AC$93,0),1,1,2),1,MATCH(INDEX(Dictionary!$B$3:$C$3,1,MATCH(Form_Responses[[#This Row],[84]],OFFSET(Dictionary!$A$3,MATCH(COLUMNS($AS$2:DX55),Dictionary!$A$4:$A$93,0),1,1,2),0)),Dictionary!$AD$3:$AE$3,0)),"")</f>
        <v>V</v>
      </c>
      <c r="DY56" s="61" t="str">
        <f ca="1">IFERROR(INDEX(OFFSET(Dictionary!$AC$3,MATCH(COLUMNS($AS$2:DY55),Dictionary!$AC$4:$AC$93,0),1,1,2),1,MATCH(INDEX(Dictionary!$B$3:$C$3,1,MATCH(Form_Responses[[#This Row],[85]],OFFSET(Dictionary!$A$3,MATCH(COLUMNS($AS$2:DY55),Dictionary!$A$4:$A$93,0),1,1,2),0)),Dictionary!$AD$3:$AE$3,0)),"")</f>
        <v>S</v>
      </c>
      <c r="DZ56" s="61" t="str">
        <f ca="1">IFERROR(INDEX(OFFSET(Dictionary!$AC$3,MATCH(COLUMNS($AS$2:DZ55),Dictionary!$AC$4:$AC$93,0),1,1,2),1,MATCH(INDEX(Dictionary!$B$3:$C$3,1,MATCH(Form_Responses[[#This Row],[86]],OFFSET(Dictionary!$A$3,MATCH(COLUMNS($AS$2:DZ55),Dictionary!$A$4:$A$93,0),1,1,2),0)),Dictionary!$AD$3:$AE$3,0)),"")</f>
        <v>S</v>
      </c>
      <c r="EA56" s="61" t="str">
        <f ca="1">IFERROR(INDEX(OFFSET(Dictionary!$AC$3,MATCH(COLUMNS($AS$2:EA55),Dictionary!$AC$4:$AC$93,0),1,1,2),1,MATCH(INDEX(Dictionary!$B$3:$C$3,1,MATCH(Form_Responses[[#This Row],[87]],OFFSET(Dictionary!$A$3,MATCH(COLUMNS($AS$2:EA55),Dictionary!$A$4:$A$93,0),1,1,2),0)),Dictionary!$AD$3:$AE$3,0)),"")</f>
        <v>D</v>
      </c>
      <c r="EB56" s="61" t="str">
        <f ca="1">IFERROR(INDEX(OFFSET(Dictionary!$AC$3,MATCH(COLUMNS($AS$2:EB55),Dictionary!$AC$4:$AC$93,0),1,1,2),1,MATCH(INDEX(Dictionary!$B$3:$C$3,1,MATCH(Form_Responses[[#This Row],[88]],OFFSET(Dictionary!$A$3,MATCH(COLUMNS($AS$2:EB55),Dictionary!$A$4:$A$93,0),1,1,2),0)),Dictionary!$AD$3:$AE$3,0)),"")</f>
        <v>C</v>
      </c>
      <c r="EC56" s="61" t="str">
        <f ca="1">IFERROR(INDEX(OFFSET(Dictionary!$AC$3,MATCH(COLUMNS($AS$2:EC55),Dictionary!$AC$4:$AC$93,0),1,1,2),1,MATCH(INDEX(Dictionary!$B$3:$C$3,1,MATCH(Form_Responses[[#This Row],[89]],OFFSET(Dictionary!$A$3,MATCH(COLUMNS($AS$2:EC55),Dictionary!$A$4:$A$93,0),1,1,2),0)),Dictionary!$AD$3:$AE$3,0)),"")</f>
        <v>E</v>
      </c>
      <c r="ED56" s="61" t="str">
        <f ca="1">IFERROR(INDEX(OFFSET(Dictionary!$AC$3,MATCH(COLUMNS($AS$2:ED55),Dictionary!$AC$4:$AC$93,0),1,1,2),1,MATCH(INDEX(Dictionary!$B$3:$C$3,1,MATCH(Form_Responses[[#This Row],[90]],OFFSET(Dictionary!$A$3,MATCH(COLUMNS($AS$2:ED55),Dictionary!$A$4:$A$93,0),1,1,2),0)),Dictionary!$AD$3:$AE$3,0)),"")</f>
        <v>W</v>
      </c>
    </row>
    <row r="57" spans="1:134" ht="195" x14ac:dyDescent="0.25">
      <c r="A57" s="164">
        <v>55</v>
      </c>
      <c r="B57" s="61" t="s">
        <v>993</v>
      </c>
      <c r="C57" s="61" t="s">
        <v>918</v>
      </c>
      <c r="D57" s="59" t="s">
        <v>794</v>
      </c>
      <c r="E57" s="59" cm="1">
        <f t="array" aca="1" ref="E57" ca="1">COUNTIF(OFFSET($AS$2,MATCH(Data_Base_Response[[#This Row],[Nama]:[Nama]],Data_Base_Response[[Nama]:[Nama]],0),0,1,90),Data_Base_Response[[#Headers],[A]])</f>
        <v>5</v>
      </c>
      <c r="F57" s="59" cm="1">
        <f t="array" aca="1" ref="F57" ca="1">COUNTIF(OFFSET($AS$2,MATCH(Data_Base_Response[[#This Row],[Nama]:[Nama]],Data_Base_Response[[Nama]:[Nama]],0),0,1,90),Data_Base_Response[[#Headers],[N]])</f>
        <v>5</v>
      </c>
      <c r="G57" s="59" cm="1">
        <f t="array" aca="1" ref="G57" ca="1">COUNTIF(OFFSET($AS$2,MATCH(Data_Base_Response[[#This Row],[Nama]:[Nama]],Data_Base_Response[[Nama]:[Nama]],0),0,1,90),Data_Base_Response[[#Headers],[G]])</f>
        <v>7</v>
      </c>
      <c r="H57" s="59" cm="1">
        <f t="array" aca="1" ref="H57" ca="1">COUNTIF(OFFSET($AS$2,MATCH(Data_Base_Response[[#This Row],[Nama]:[Nama]],Data_Base_Response[[Nama]:[Nama]],0),0,1,90),Data_Base_Response[[#Headers],[C]])</f>
        <v>7</v>
      </c>
      <c r="I57" s="59" cm="1">
        <f t="array" aca="1" ref="I57" ca="1">COUNTIF(OFFSET($AS$2,MATCH(Data_Base_Response[[#This Row],[Nama]:[Nama]],Data_Base_Response[[Nama]:[Nama]],0),0,1,90),Data_Base_Response[[#Headers],[D]])</f>
        <v>4</v>
      </c>
      <c r="J57" s="59" cm="1">
        <f t="array" aca="1" ref="J57" ca="1">COUNTIF(OFFSET($AS$2,MATCH(Data_Base_Response[[#This Row],[Nama]:[Nama]],Data_Base_Response[[Nama]:[Nama]],0),0,1,90),Data_Base_Response[[#Headers],[R]])</f>
        <v>4</v>
      </c>
      <c r="K57" s="59" cm="1">
        <f t="array" aca="1" ref="K57" ca="1">COUNTIF(OFFSET($AS$2,MATCH(Data_Base_Response[[#This Row],[Nama]:[Nama]],Data_Base_Response[[Nama]:[Nama]],0),0,1,90),Data_Base_Response[[#Headers],[T]])</f>
        <v>4</v>
      </c>
      <c r="L57" s="59" cm="1">
        <f t="array" aca="1" ref="L57" ca="1">COUNTIF(OFFSET($AS$2,MATCH(Data_Base_Response[[#This Row],[Nama]:[Nama]],Data_Base_Response[[Nama]:[Nama]],0),0,1,90),Data_Base_Response[[#Headers],[V]])</f>
        <v>3</v>
      </c>
      <c r="M57" s="59" cm="1">
        <f t="array" aca="1" ref="M57" ca="1">COUNTIF(OFFSET($AS$2,MATCH(Data_Base_Response[[#This Row],[Nama]:[Nama]],Data_Base_Response[[Nama]:[Nama]],0),0,1,90),Data_Base_Response[[#Headers],[W]])</f>
        <v>6</v>
      </c>
      <c r="N57" s="59" cm="1">
        <f t="array" aca="1" ref="N57" ca="1">COUNTIF(OFFSET($AS$2,MATCH(Data_Base_Response[[#This Row],[Nama]:[Nama]],Data_Base_Response[[Nama]:[Nama]],0),0,1,90),Data_Base_Response[[#Headers],[F]])</f>
        <v>4</v>
      </c>
      <c r="O57" s="59" cm="1">
        <f t="array" aca="1" ref="O57" ca="1">COUNTIF(OFFSET($AS$2,MATCH(Data_Base_Response[[#This Row],[Nama]:[Nama]],Data_Base_Response[[Nama]:[Nama]],0),0,1,90),Data_Base_Response[[#Headers],[L]])</f>
        <v>3</v>
      </c>
      <c r="P57" s="59" cm="1">
        <f t="array" aca="1" ref="P57" ca="1">COUNTIF(OFFSET($AS$2,MATCH(Data_Base_Response[[#This Row],[Nama]:[Nama]],Data_Base_Response[[Nama]:[Nama]],0),0,1,90),Data_Base_Response[[#Headers],[P]])</f>
        <v>5</v>
      </c>
      <c r="Q57" s="59" cm="1">
        <f t="array" aca="1" ref="Q57" ca="1">COUNTIF(OFFSET($AS$2,MATCH(Data_Base_Response[[#This Row],[Nama]:[Nama]],Data_Base_Response[[Nama]:[Nama]],0),0,1,90),Data_Base_Response[[#Headers],[I]])</f>
        <v>3</v>
      </c>
      <c r="R57" s="59" cm="1">
        <f t="array" aca="1" ref="R57" ca="1">COUNTIF(OFFSET($AS$2,MATCH(Data_Base_Response[[#This Row],[Nama]:[Nama]],Data_Base_Response[[Nama]:[Nama]],0),0,1,90),Data_Base_Response[[#Headers],[S]])</f>
        <v>8</v>
      </c>
      <c r="S57" s="59" cm="1">
        <f t="array" aca="1" ref="S57" ca="1">COUNTIF(OFFSET($AS$2,MATCH(Data_Base_Response[[#This Row],[Nama]:[Nama]],Data_Base_Response[[Nama]:[Nama]],0),0,1,90),Data_Base_Response[[#Headers],[B]])</f>
        <v>6</v>
      </c>
      <c r="T57" s="59" cm="1">
        <f t="array" aca="1" ref="T57" ca="1">COUNTIF(OFFSET($AS$2,MATCH(Data_Base_Response[[#This Row],[Nama]:[Nama]],Data_Base_Response[[Nama]:[Nama]],0),0,1,90),Data_Base_Response[[#Headers],[O]])</f>
        <v>3</v>
      </c>
      <c r="U57" s="59" cm="1">
        <f t="array" aca="1" ref="U57" ca="1">COUNTIF(OFFSET($AS$2,MATCH(Data_Base_Response[[#This Row],[Nama]:[Nama]],Data_Base_Response[[Nama]:[Nama]],0),0,1,90),Data_Base_Response[[#Headers],[X]])</f>
        <v>3</v>
      </c>
      <c r="V57" s="59" cm="1">
        <f t="array" aca="1" ref="V57" ca="1">COUNTIF(OFFSET($AS$2,MATCH(Data_Base_Response[[#This Row],[Nama]:[Nama]],Data_Base_Response[[Nama]:[Nama]],0),0,1,90),Data_Base_Response[[#Headers],[E]])</f>
        <v>2</v>
      </c>
      <c r="W57" s="59" cm="1">
        <f t="array" aca="1" ref="W57" ca="1">COUNTIF(OFFSET($AS$2,MATCH(Data_Base_Response[[#This Row],[Nama]:[Nama]],Data_Base_Response[[Nama]:[Nama]],0),0,1,90),Data_Base_Response[[#Headers],[K]])</f>
        <v>2</v>
      </c>
      <c r="X57" s="59" cm="1">
        <f t="array" aca="1" ref="X57" ca="1">COUNTIF(OFFSET($AS$2,MATCH(Data_Base_Response[[#This Row],[Nama]:[Nama]],Data_Base_Response[[Nama]:[Nama]],0),0,1,90),Data_Base_Response[[#Headers],[Z]])</f>
        <v>6</v>
      </c>
      <c r="Y5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7"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5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5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57" s="60" t="str">
        <f ca="1">INDEX(OFFSET(Dictionary!$AJ$3,MATCH(I$2,Dictionary!$AG$4:$AG$84,0),0,COUNTIF(Dictionary!$AG$4:$AG$84,I$2),1),MATCH(Data_Base_Response[[#This Row],[D]],OFFSET(Dictionary!$AH$3,MATCH(I$2,Dictionary!$AG$4:$AG$84,0),0,COUNTIF(Dictionary!$AG$4:$AG$84,I$2),1),1))</f>
        <v xml:space="preserve">Tertarik untuk menangani sendiri detail   </v>
      </c>
      <c r="AD57"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57"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5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57" s="60" t="str">
        <f ca="1">INDEX(OFFSET(Dictionary!$AJ$3,MATCH(N$2,Dictionary!$AG$4:$AG$84,0),0,COUNTIF(Dictionary!$AG$4:$AG$84,N$2),1),MATCH(Data_Base_Response[[#This Row],[F]],OFFSET(Dictionary!$AH$3,MATCH(N$2,Dictionary!$AG$4:$AG$84,0),0,COUNTIF(Dictionary!$AG$4:$AG$84,N$2),1),1))</f>
        <v xml:space="preserve">Loyal pada Perusahaan   </v>
      </c>
      <c r="AI57"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57"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57" s="60" t="str">
        <f ca="1">INDEX(OFFSET(Dictionary!$AJ$3,MATCH(Q$2,Dictionary!$AG$4:$AG$84,0),0,COUNTIF(Dictionary!$AG$4:$AG$84,Q$2),1),MATCH(Data_Base_Response[[#This Row],[I]],OFFSET(Dictionary!$AH$3,MATCH(Q$2,Dictionary!$AG$4:$AG$84,0),0,COUNTIF(Dictionary!$AG$4:$AG$84,Q$2),1),1))</f>
        <v xml:space="preserve">Enggan mengambil keputusan   </v>
      </c>
      <c r="AL5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5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57"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5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5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57" s="61" t="str">
        <f ca="1">IFERROR(INDEX(OFFSET(Dictionary!$AC$3,MATCH(COLUMNS($AS$2:AS56),Dictionary!$AC$4:$AC$93,0),1,1,2),1,MATCH(INDEX(Dictionary!$B$3:$C$3,1,MATCH(Form_Responses[[#This Row],[1]],OFFSET(Dictionary!$A$3,MATCH(COLUMNS($AS$2:AS56),Dictionary!$A$4:$A$93,0),1,1,2),0)),Dictionary!$AD$3:$AE$3,0)),"")</f>
        <v>G</v>
      </c>
      <c r="AT57" s="61" t="str">
        <f ca="1">IFERROR(INDEX(OFFSET(Dictionary!$AC$3,MATCH(COLUMNS($AS$2:AT$2),Dictionary!$AC$4:$AC$93,0),1,1,2),1,MATCH(INDEX(Dictionary!$B$3:$C$3,1,MATCH(Form_Responses[[#This Row],[2]],OFFSET(Dictionary!$A$3,MATCH(COLUMNS($AS$2:AT56),Dictionary!$A$4:$A$93,0),1,1,2),0)),Dictionary!$AD$3:$AE$3,0)),"")</f>
        <v>N</v>
      </c>
      <c r="AU57" s="61" t="str">
        <f ca="1">IFERROR(INDEX(OFFSET(Dictionary!$AC$3,MATCH(COLUMNS($AS$2:AU56),Dictionary!$AC$4:$AC$93,0),1,1,2),1,MATCH(INDEX(Dictionary!$B$3:$C$3,1,MATCH(Form_Responses[[#This Row],[3]],OFFSET(Dictionary!$A$3,MATCH(COLUMNS($AS$2:AU56),Dictionary!$A$4:$A$93,0),1,1,2),0)),Dictionary!$AD$3:$AE$3,0)),"")</f>
        <v>P</v>
      </c>
      <c r="AV57" s="61" t="str">
        <f ca="1">IFERROR(INDEX(OFFSET(Dictionary!$AC$3,MATCH(COLUMNS($AS$2:AV56),Dictionary!$AC$4:$AC$93,0),1,1,2),1,MATCH(INDEX(Dictionary!$B$3:$C$3,1,MATCH(Form_Responses[[#This Row],[4]],OFFSET(Dictionary!$A$3,MATCH(COLUMNS($AS$2:AV56),Dictionary!$A$4:$A$93,0),1,1,2),0)),Dictionary!$AD$3:$AE$3,0)),"")</f>
        <v>P</v>
      </c>
      <c r="AW57" s="61" t="str">
        <f ca="1">IFERROR(INDEX(OFFSET(Dictionary!$AC$3,MATCH(COLUMNS($AS$2:AW56),Dictionary!$AC$4:$AC$93,0),1,1,2),1,MATCH(INDEX(Dictionary!$B$3:$C$3,1,MATCH(Form_Responses[[#This Row],[5]],OFFSET(Dictionary!$A$3,MATCH(COLUMNS($AS$2:AW56),Dictionary!$A$4:$A$93,0),1,1,2),0)),Dictionary!$AD$3:$AE$3,0)),"")</f>
        <v>B</v>
      </c>
      <c r="AX57" s="61" t="str">
        <f ca="1">IFERROR(INDEX(OFFSET(Dictionary!$AC$3,MATCH(COLUMNS($AS$2:AX56),Dictionary!$AC$4:$AC$93,0),1,1,2),1,MATCH(INDEX(Dictionary!$B$3:$C$3,1,MATCH(Form_Responses[[#This Row],[6]],OFFSET(Dictionary!$A$3,MATCH(COLUMNS($AS$2:AX56),Dictionary!$A$4:$A$93,0),1,1,2),0)),Dictionary!$AD$3:$AE$3,0)),"")</f>
        <v>B</v>
      </c>
      <c r="AY57" s="61" t="str">
        <f ca="1">IFERROR(INDEX(OFFSET(Dictionary!$AC$3,MATCH(COLUMNS($AS$2:AY56),Dictionary!$AC$4:$AC$93,0),1,1,2),1,MATCH(INDEX(Dictionary!$B$3:$C$3,1,MATCH(Form_Responses[[#This Row],[7]],OFFSET(Dictionary!$A$3,MATCH(COLUMNS($AS$2:AY56),Dictionary!$A$4:$A$93,0),1,1,2),0)),Dictionary!$AD$3:$AE$3,0)),"")</f>
        <v>Z</v>
      </c>
      <c r="AZ57" s="61" t="str">
        <f ca="1">IFERROR(INDEX(OFFSET(Dictionary!$AC$3,MATCH(COLUMNS($AS$2:AZ$2),Dictionary!$AC$4:$AC$93,0),1,1,2),1,MATCH(INDEX(Dictionary!$B$3:$C$3,1,MATCH(Form_Responses[[#This Row],[8]],OFFSET(Dictionary!$A$3,MATCH(COLUMNS($AS$2:AZ56),Dictionary!$A$4:$A$93,0),1,1,2),0)),Dictionary!$AD$3:$AE$3,0)),"")</f>
        <v>Z</v>
      </c>
      <c r="BA57" s="61" t="str">
        <f ca="1">IFERROR(INDEX(OFFSET(Dictionary!$AC$3,MATCH(COLUMNS($AS$2:BA56),Dictionary!$AC$4:$AC$93,0),1,1,2),1,MATCH(INDEX(Dictionary!$B$3:$C$3,1,MATCH(Form_Responses[[#This Row],[9]],OFFSET(Dictionary!$A$3,MATCH(COLUMNS($AS$2:BA56),Dictionary!$A$4:$A$93,0),1,1,2),0)),Dictionary!$AD$3:$AE$3,0)),"")</f>
        <v>K</v>
      </c>
      <c r="BB57" s="61" t="str">
        <f ca="1">IFERROR(INDEX(OFFSET(Dictionary!$AC$3,MATCH(COLUMNS($AS$2:BB56),Dictionary!$AC$4:$AC$93,0),1,1,2),1,MATCH(INDEX(Dictionary!$B$3:$C$3,1,MATCH(Form_Responses[[#This Row],[10]],OFFSET(Dictionary!$A$3,MATCH(COLUMNS($AS$2:BB56),Dictionary!$A$4:$A$93,0),1,1,2),0)),Dictionary!$AD$3:$AE$3,0)),"")</f>
        <v>F</v>
      </c>
      <c r="BC57" s="61" t="str">
        <f ca="1">IFERROR(INDEX(OFFSET(Dictionary!$AC$3,MATCH(COLUMNS($AS$2:BC56),Dictionary!$AC$4:$AC$93,0),1,1,2),1,MATCH(INDEX(Dictionary!$B$3:$C$3,1,MATCH(Form_Responses[[#This Row],[11]],OFFSET(Dictionary!$A$3,MATCH(COLUMNS($AS$2:BC56),Dictionary!$A$4:$A$93,0),1,1,2),0)),Dictionary!$AD$3:$AE$3,0)),"")</f>
        <v>C</v>
      </c>
      <c r="BD57" s="61" t="str">
        <f ca="1">IFERROR(INDEX(OFFSET(Dictionary!$AC$3,MATCH(COLUMNS($AS$2:BD56),Dictionary!$AC$4:$AC$93,0),1,1,2),1,MATCH(INDEX(Dictionary!$B$3:$C$3,1,MATCH(Form_Responses[[#This Row],[12]],OFFSET(Dictionary!$A$3,MATCH(COLUMNS($AS$2:BD56),Dictionary!$A$4:$A$93,0),1,1,2),0)),Dictionary!$AD$3:$AE$3,0)),"")</f>
        <v>E</v>
      </c>
      <c r="BE57" s="61" t="str">
        <f ca="1">IFERROR(INDEX(OFFSET(Dictionary!$AC$3,MATCH(COLUMNS($AS$2:BE56),Dictionary!$AC$4:$AC$93,0),1,1,2),1,MATCH(INDEX(Dictionary!$B$3:$C$3,1,MATCH(Form_Responses[[#This Row],[13]],OFFSET(Dictionary!$A$3,MATCH(COLUMNS($AS$2:BE56),Dictionary!$A$4:$A$93,0),1,1,2),0)),Dictionary!$AD$3:$AE$3,0)),"")</f>
        <v>N</v>
      </c>
      <c r="BF57" s="61" t="str">
        <f ca="1">IFERROR(INDEX(OFFSET(Dictionary!$AC$3,MATCH(COLUMNS($AS$2:BF56),Dictionary!$AC$4:$AC$93,0),1,1,2),1,MATCH(INDEX(Dictionary!$B$3:$C$3,1,MATCH(Form_Responses[[#This Row],[14]],OFFSET(Dictionary!$A$3,MATCH(COLUMNS($AS$2:BF56),Dictionary!$A$4:$A$93,0),1,1,2),0)),Dictionary!$AD$3:$AE$3,0)),"")</f>
        <v>A</v>
      </c>
      <c r="BG57" s="61" t="str">
        <f ca="1">IFERROR(INDEX(OFFSET(Dictionary!$AC$3,MATCH(COLUMNS($AS$2:BG56),Dictionary!$AC$4:$AC$93,0),1,1,2),1,MATCH(INDEX(Dictionary!$B$3:$C$3,1,MATCH(Form_Responses[[#This Row],[15]],OFFSET(Dictionary!$A$3,MATCH(COLUMNS($AS$2:BG56),Dictionary!$A$4:$A$93,0),1,1,2),0)),Dictionary!$AD$3:$AE$3,0)),"")</f>
        <v>B</v>
      </c>
      <c r="BH57" s="61" t="str">
        <f ca="1">IFERROR(INDEX(OFFSET(Dictionary!$AC$3,MATCH(COLUMNS($AS$2:BH56),Dictionary!$AC$4:$AC$93,0),1,1,2),1,MATCH(INDEX(Dictionary!$B$3:$C$3,1,MATCH(Form_Responses[[#This Row],[16]],OFFSET(Dictionary!$A$3,MATCH(COLUMNS($AS$2:BH56),Dictionary!$A$4:$A$93,0),1,1,2),0)),Dictionary!$AD$3:$AE$3,0)),"")</f>
        <v>O</v>
      </c>
      <c r="BI57" s="61" t="str">
        <f ca="1">IFERROR(INDEX(OFFSET(Dictionary!$AC$3,MATCH(COLUMNS($AS$2:BI56),Dictionary!$AC$4:$AC$93,0),1,1,2),1,MATCH(INDEX(Dictionary!$B$3:$C$3,1,MATCH(Form_Responses[[#This Row],[17]],OFFSET(Dictionary!$A$3,MATCH(COLUMNS($AS$2:BI56),Dictionary!$A$4:$A$93,0),1,1,2),0)),Dictionary!$AD$3:$AE$3,0)),"")</f>
        <v>Z</v>
      </c>
      <c r="BJ57" s="61" t="str">
        <f ca="1">IFERROR(INDEX(OFFSET(Dictionary!$AC$3,MATCH(COLUMNS($AS$2:BJ56),Dictionary!$AC$4:$AC$93,0),1,1,2),1,MATCH(INDEX(Dictionary!$B$3:$C$3,1,MATCH(Form_Responses[[#This Row],[18]],OFFSET(Dictionary!$A$3,MATCH(COLUMNS($AS$2:BJ56),Dictionary!$A$4:$A$93,0),1,1,2),0)),Dictionary!$AD$3:$AE$3,0)),"")</f>
        <v>O</v>
      </c>
      <c r="BK57" s="61" t="str">
        <f ca="1">IFERROR(INDEX(OFFSET(Dictionary!$AC$3,MATCH(COLUMNS($AS$2:BK56),Dictionary!$AC$4:$AC$93,0),1,1,2),1,MATCH(INDEX(Dictionary!$B$3:$C$3,1,MATCH(Form_Responses[[#This Row],[19]],OFFSET(Dictionary!$A$3,MATCH(COLUMNS($AS$2:BK56),Dictionary!$A$4:$A$93,0),1,1,2),0)),Dictionary!$AD$3:$AE$3,0)),"")</f>
        <v>Z</v>
      </c>
      <c r="BL57" s="61" t="str">
        <f ca="1">IFERROR(INDEX(OFFSET(Dictionary!$AC$3,MATCH(COLUMNS($AS$2:BL56),Dictionary!$AC$4:$AC$93,0),1,1,2),1,MATCH(INDEX(Dictionary!$B$3:$C$3,1,MATCH(Form_Responses[[#This Row],[20]],OFFSET(Dictionary!$A$3,MATCH(COLUMNS($AS$2:BL56),Dictionary!$A$4:$A$93,0),1,1,2),0)),Dictionary!$AD$3:$AE$3,0)),"")</f>
        <v>W</v>
      </c>
      <c r="BM57" s="61" t="str">
        <f ca="1">IFERROR(INDEX(OFFSET(Dictionary!$AC$3,MATCH(COLUMNS($AS$2:BM56),Dictionary!$AC$4:$AC$93,0),1,1,2),1,MATCH(INDEX(Dictionary!$B$3:$C$3,1,MATCH(Form_Responses[[#This Row],[21]],OFFSET(Dictionary!$A$3,MATCH(COLUMNS($AS$2:BM56),Dictionary!$A$4:$A$93,0),1,1,2),0)),Dictionary!$AD$3:$AE$3,0)),"")</f>
        <v>G</v>
      </c>
      <c r="BN57" s="61" t="str">
        <f ca="1">IFERROR(INDEX(OFFSET(Dictionary!$AC$3,MATCH(COLUMNS($AS$2:BN56),Dictionary!$AC$4:$AC$93,0),1,1,2),1,MATCH(INDEX(Dictionary!$B$3:$C$3,1,MATCH(Form_Responses[[#This Row],[22]],OFFSET(Dictionary!$A$3,MATCH(COLUMNS($AS$2:BN56),Dictionary!$A$4:$A$93,0),1,1,2),0)),Dictionary!$AD$3:$AE$3,0)),"")</f>
        <v>C</v>
      </c>
      <c r="BO57" s="61" t="str">
        <f ca="1">IFERROR(INDEX(OFFSET(Dictionary!$AC$3,MATCH(COLUMNS($AS$2:BO56),Dictionary!$AC$4:$AC$93,0),1,1,2),1,MATCH(INDEX(Dictionary!$B$3:$C$3,1,MATCH(Form_Responses[[#This Row],[23]],OFFSET(Dictionary!$A$3,MATCH(COLUMNS($AS$2:BO56),Dictionary!$A$4:$A$93,0),1,1,2),0)),Dictionary!$AD$3:$AE$3,0)),"")</f>
        <v>E</v>
      </c>
      <c r="BP57" s="61" t="str">
        <f ca="1">IFERROR(INDEX(OFFSET(Dictionary!$AC$3,MATCH(COLUMNS($AS$2:BP56),Dictionary!$AC$4:$AC$93,0),1,1,2),1,MATCH(INDEX(Dictionary!$B$3:$C$3,1,MATCH(Form_Responses[[#This Row],[24]],OFFSET(Dictionary!$A$3,MATCH(COLUMNS($AS$2:BP56),Dictionary!$A$4:$A$93,0),1,1,2),0)),Dictionary!$AD$3:$AE$3,0)),"")</f>
        <v>X</v>
      </c>
      <c r="BQ57" s="61" t="str">
        <f ca="1">IFERROR(INDEX(OFFSET(Dictionary!$AC$3,MATCH(COLUMNS($AS$2:BQ56),Dictionary!$AC$4:$AC$93,0),1,1,2),1,MATCH(INDEX(Dictionary!$B$3:$C$3,1,MATCH(Form_Responses[[#This Row],[25]],OFFSET(Dictionary!$A$3,MATCH(COLUMNS($AS$2:BQ56),Dictionary!$A$4:$A$93,0),1,1,2),0)),Dictionary!$AD$3:$AE$3,0)),"")</f>
        <v>B</v>
      </c>
      <c r="BR57" s="61" t="str">
        <f ca="1">IFERROR(INDEX(OFFSET(Dictionary!$AC$3,MATCH(COLUMNS($AS$2:BR56),Dictionary!$AC$4:$AC$93,0),1,1,2),1,MATCH(INDEX(Dictionary!$B$3:$C$3,1,MATCH(Form_Responses[[#This Row],[26]],OFFSET(Dictionary!$A$3,MATCH(COLUMNS($AS$2:BR56),Dictionary!$A$4:$A$93,0),1,1,2),0)),Dictionary!$AD$3:$AE$3,0)),"")</f>
        <v>P</v>
      </c>
      <c r="BS57" s="61" t="str">
        <f ca="1">IFERROR(INDEX(OFFSET(Dictionary!$AC$3,MATCH(COLUMNS($AS$2:BS56),Dictionary!$AC$4:$AC$93,0),1,1,2),1,MATCH(INDEX(Dictionary!$B$3:$C$3,1,MATCH(Form_Responses[[#This Row],[27]],OFFSET(Dictionary!$A$3,MATCH(COLUMNS($AS$2:BS56),Dictionary!$A$4:$A$93,0),1,1,2),0)),Dictionary!$AD$3:$AE$3,0)),"")</f>
        <v>Z</v>
      </c>
      <c r="BT57" s="61" t="str">
        <f ca="1">IFERROR(INDEX(OFFSET(Dictionary!$AC$3,MATCH(COLUMNS($AS$2:BT56),Dictionary!$AC$4:$AC$93,0),1,1,2),1,MATCH(INDEX(Dictionary!$B$3:$C$3,1,MATCH(Form_Responses[[#This Row],[28]],OFFSET(Dictionary!$A$3,MATCH(COLUMNS($AS$2:BT56),Dictionary!$A$4:$A$93,0),1,1,2),0)),Dictionary!$AD$3:$AE$3,0)),"")</f>
        <v>B</v>
      </c>
      <c r="BU57" s="61" t="str">
        <f ca="1">IFERROR(INDEX(OFFSET(Dictionary!$AC$3,MATCH(COLUMNS($AS$2:BU56),Dictionary!$AC$4:$AC$93,0),1,1,2),1,MATCH(INDEX(Dictionary!$B$3:$C$3,1,MATCH(Form_Responses[[#This Row],[29]],OFFSET(Dictionary!$A$3,MATCH(COLUMNS($AS$2:BU56),Dictionary!$A$4:$A$93,0),1,1,2),0)),Dictionary!$AD$3:$AE$3,0)),"")</f>
        <v>O</v>
      </c>
      <c r="BV57" s="61" t="str">
        <f ca="1">IFERROR(INDEX(OFFSET(Dictionary!$AC$3,MATCH(COLUMNS($AS$2:BV56),Dictionary!$AC$4:$AC$93,0),1,1,2),1,MATCH(INDEX(Dictionary!$B$3:$C$3,1,MATCH(Form_Responses[[#This Row],[30]],OFFSET(Dictionary!$A$3,MATCH(COLUMNS($AS$2:BV56),Dictionary!$A$4:$A$93,0),1,1,2),0)),Dictionary!$AD$3:$AE$3,0)),"")</f>
        <v>W</v>
      </c>
      <c r="BW57" s="61" t="str">
        <f ca="1">IFERROR(INDEX(OFFSET(Dictionary!$AC$3,MATCH(COLUMNS($AS$2:BW56),Dictionary!$AC$4:$AC$93,0),1,1,2),1,MATCH(INDEX(Dictionary!$B$3:$C$3,1,MATCH(Form_Responses[[#This Row],[31]],OFFSET(Dictionary!$A$3,MATCH(COLUMNS($AS$2:BW56),Dictionary!$A$4:$A$93,0),1,1,2),0)),Dictionary!$AD$3:$AE$3,0)),"")</f>
        <v>G</v>
      </c>
      <c r="BX57" s="61" t="str">
        <f ca="1">IFERROR(INDEX(OFFSET(Dictionary!$AC$3,MATCH(COLUMNS($AS$2:BX56),Dictionary!$AC$4:$AC$93,0),1,1,2),1,MATCH(INDEX(Dictionary!$B$3:$C$3,1,MATCH(Form_Responses[[#This Row],[32]],OFFSET(Dictionary!$A$3,MATCH(COLUMNS($AS$2:BX56),Dictionary!$A$4:$A$93,0),1,1,2),0)),Dictionary!$AD$3:$AE$3,0)),"")</f>
        <v>D</v>
      </c>
      <c r="BY57" s="61" t="str">
        <f ca="1">IFERROR(INDEX(OFFSET(Dictionary!$AC$3,MATCH(COLUMNS($AS$2:BY56),Dictionary!$AC$4:$AC$93,0),1,1,2),1,MATCH(INDEX(Dictionary!$B$3:$C$3,1,MATCH(Form_Responses[[#This Row],[33]],OFFSET(Dictionary!$A$3,MATCH(COLUMNS($AS$2:BY56),Dictionary!$A$4:$A$93,0),1,1,2),0)),Dictionary!$AD$3:$AE$3,0)),"")</f>
        <v>C</v>
      </c>
      <c r="BZ57" s="61" t="str">
        <f ca="1">IFERROR(INDEX(OFFSET(Dictionary!$AC$3,MATCH(COLUMNS($AS$2:BZ56),Dictionary!$AC$4:$AC$93,0),1,1,2),1,MATCH(INDEX(Dictionary!$B$3:$C$3,1,MATCH(Form_Responses[[#This Row],[34]],OFFSET(Dictionary!$A$3,MATCH(COLUMNS($AS$2:BZ56),Dictionary!$A$4:$A$93,0),1,1,2),0)),Dictionary!$AD$3:$AE$3,0)),"")</f>
        <v>T</v>
      </c>
      <c r="CA57" s="61" t="str">
        <f ca="1">IFERROR(INDEX(OFFSET(Dictionary!$AC$3,MATCH(COLUMNS($AS$2:CA56),Dictionary!$AC$4:$AC$93,0),1,1,2),1,MATCH(INDEX(Dictionary!$B$3:$C$3,1,MATCH(Form_Responses[[#This Row],[35]],OFFSET(Dictionary!$A$3,MATCH(COLUMNS($AS$2:CA56),Dictionary!$A$4:$A$93,0),1,1,2),0)),Dictionary!$AD$3:$AE$3,0)),"")</f>
        <v>B</v>
      </c>
      <c r="CB57" s="61" t="str">
        <f ca="1">IFERROR(INDEX(OFFSET(Dictionary!$AC$3,MATCH(COLUMNS($AS$2:CB56),Dictionary!$AC$4:$AC$93,0),1,1,2),1,MATCH(INDEX(Dictionary!$B$3:$C$3,1,MATCH(Form_Responses[[#This Row],[36]],OFFSET(Dictionary!$A$3,MATCH(COLUMNS($AS$2:CB56),Dictionary!$A$4:$A$93,0),1,1,2),0)),Dictionary!$AD$3:$AE$3,0)),"")</f>
        <v>A</v>
      </c>
      <c r="CC57" s="61" t="str">
        <f ca="1">IFERROR(INDEX(OFFSET(Dictionary!$AC$3,MATCH(COLUMNS($AS$2:CC56),Dictionary!$AC$4:$AC$93,0),1,1,2),1,MATCH(INDEX(Dictionary!$B$3:$C$3,1,MATCH(Form_Responses[[#This Row],[37]],OFFSET(Dictionary!$A$3,MATCH(COLUMNS($AS$2:CC56),Dictionary!$A$4:$A$93,0),1,1,2),0)),Dictionary!$AD$3:$AE$3,0)),"")</f>
        <v>P</v>
      </c>
      <c r="CD57" s="61" t="str">
        <f ca="1">IFERROR(INDEX(OFFSET(Dictionary!$AC$3,MATCH(COLUMNS($AS$2:CD56),Dictionary!$AC$4:$AC$93,0),1,1,2),1,MATCH(INDEX(Dictionary!$B$3:$C$3,1,MATCH(Form_Responses[[#This Row],[38]],OFFSET(Dictionary!$A$3,MATCH(COLUMNS($AS$2:CD56),Dictionary!$A$4:$A$93,0),1,1,2),0)),Dictionary!$AD$3:$AE$3,0)),"")</f>
        <v>X</v>
      </c>
      <c r="CE57" s="61" t="str">
        <f ca="1">IFERROR(INDEX(OFFSET(Dictionary!$AC$3,MATCH(COLUMNS($AS$2:CE56),Dictionary!$AC$4:$AC$93,0),1,1,2),1,MATCH(INDEX(Dictionary!$B$3:$C$3,1,MATCH(Form_Responses[[#This Row],[39]],OFFSET(Dictionary!$A$3,MATCH(COLUMNS($AS$2:CE56),Dictionary!$A$4:$A$93,0),1,1,2),0)),Dictionary!$AD$3:$AE$3,0)),"")</f>
        <v>F</v>
      </c>
      <c r="CF57" s="61" t="str">
        <f ca="1">IFERROR(INDEX(OFFSET(Dictionary!$AC$3,MATCH(COLUMNS($AS$2:CF56),Dictionary!$AC$4:$AC$93,0),1,1,2),1,MATCH(INDEX(Dictionary!$B$3:$C$3,1,MATCH(Form_Responses[[#This Row],[40]],OFFSET(Dictionary!$A$3,MATCH(COLUMNS($AS$2:CF56),Dictionary!$A$4:$A$93,0),1,1,2),0)),Dictionary!$AD$3:$AE$3,0)),"")</f>
        <v>W</v>
      </c>
      <c r="CG57" s="61" t="str">
        <f ca="1">IFERROR(INDEX(OFFSET(Dictionary!$AC$3,MATCH(COLUMNS($AS$2:CG56),Dictionary!$AC$4:$AC$93,0),1,1,2),1,MATCH(INDEX(Dictionary!$B$3:$C$3,1,MATCH(Form_Responses[[#This Row],[41]],OFFSET(Dictionary!$A$3,MATCH(COLUMNS($AS$2:CG56),Dictionary!$A$4:$A$93,0),1,1,2),0)),Dictionary!$AD$3:$AE$3,0)),"")</f>
        <v>G</v>
      </c>
      <c r="CH57" s="61" t="str">
        <f ca="1">IFERROR(INDEX(OFFSET(Dictionary!$AC$3,MATCH(COLUMNS($AS$2:CH56),Dictionary!$AC$4:$AC$93,0),1,1,2),1,MATCH(INDEX(Dictionary!$B$3:$C$3,1,MATCH(Form_Responses[[#This Row],[42]],OFFSET(Dictionary!$A$3,MATCH(COLUMNS($AS$2:CH56),Dictionary!$A$4:$A$93,0),1,1,2),0)),Dictionary!$AD$3:$AE$3,0)),"")</f>
        <v>R</v>
      </c>
      <c r="CI57" s="61" t="str">
        <f ca="1">IFERROR(INDEX(OFFSET(Dictionary!$AC$3,MATCH(COLUMNS($AS$2:CI56),Dictionary!$AC$4:$AC$93,0),1,1,2),1,MATCH(INDEX(Dictionary!$B$3:$C$3,1,MATCH(Form_Responses[[#This Row],[43]],OFFSET(Dictionary!$A$3,MATCH(COLUMNS($AS$2:CI56),Dictionary!$A$4:$A$93,0),1,1,2),0)),Dictionary!$AD$3:$AE$3,0)),"")</f>
        <v>I</v>
      </c>
      <c r="CJ57" s="61" t="str">
        <f ca="1">IFERROR(INDEX(OFFSET(Dictionary!$AC$3,MATCH(COLUMNS($AS$2:CJ56),Dictionary!$AC$4:$AC$93,0),1,1,2),1,MATCH(INDEX(Dictionary!$B$3:$C$3,1,MATCH(Form_Responses[[#This Row],[44]],OFFSET(Dictionary!$A$3,MATCH(COLUMNS($AS$2:CJ56),Dictionary!$A$4:$A$93,0),1,1,2),0)),Dictionary!$AD$3:$AE$3,0)),"")</f>
        <v>C</v>
      </c>
      <c r="CK57" s="61" t="str">
        <f ca="1">IFERROR(INDEX(OFFSET(Dictionary!$AC$3,MATCH(COLUMNS($AS$2:CK56),Dictionary!$AC$4:$AC$93,0),1,1,2),1,MATCH(INDEX(Dictionary!$B$3:$C$3,1,MATCH(Form_Responses[[#This Row],[45]],OFFSET(Dictionary!$A$3,MATCH(COLUMNS($AS$2:CK56),Dictionary!$A$4:$A$93,0),1,1,2),0)),Dictionary!$AD$3:$AE$3,0)),"")</f>
        <v>V</v>
      </c>
      <c r="CL57" s="61" t="str">
        <f ca="1">IFERROR(INDEX(OFFSET(Dictionary!$AC$3,MATCH(COLUMNS($AS$2:CL56),Dictionary!$AC$4:$AC$93,0),1,1,2),1,MATCH(INDEX(Dictionary!$B$3:$C$3,1,MATCH(Form_Responses[[#This Row],[46]],OFFSET(Dictionary!$A$3,MATCH(COLUMNS($AS$2:CL56),Dictionary!$A$4:$A$93,0),1,1,2),0)),Dictionary!$AD$3:$AE$3,0)),"")</f>
        <v>N</v>
      </c>
      <c r="CM57" s="61" t="str">
        <f ca="1">IFERROR(INDEX(OFFSET(Dictionary!$AC$3,MATCH(COLUMNS($AS$2:CM56),Dictionary!$AC$4:$AC$93,0),1,1,2),1,MATCH(INDEX(Dictionary!$B$3:$C$3,1,MATCH(Form_Responses[[#This Row],[47]],OFFSET(Dictionary!$A$3,MATCH(COLUMNS($AS$2:CM56),Dictionary!$A$4:$A$93,0),1,1,2),0)),Dictionary!$AD$3:$AE$3,0)),"")</f>
        <v>Z</v>
      </c>
      <c r="CN57" s="61" t="str">
        <f ca="1">IFERROR(INDEX(OFFSET(Dictionary!$AC$3,MATCH(COLUMNS($AS$2:CN56),Dictionary!$AC$4:$AC$93,0),1,1,2),1,MATCH(INDEX(Dictionary!$B$3:$C$3,1,MATCH(Form_Responses[[#This Row],[48]],OFFSET(Dictionary!$A$3,MATCH(COLUMNS($AS$2:CN56),Dictionary!$A$4:$A$93,0),1,1,2),0)),Dictionary!$AD$3:$AE$3,0)),"")</f>
        <v>P</v>
      </c>
      <c r="CO57" s="61" t="str">
        <f ca="1">IFERROR(INDEX(OFFSET(Dictionary!$AC$3,MATCH(COLUMNS($AS$2:CO56),Dictionary!$AC$4:$AC$93,0),1,1,2),1,MATCH(INDEX(Dictionary!$B$3:$C$3,1,MATCH(Form_Responses[[#This Row],[49]],OFFSET(Dictionary!$A$3,MATCH(COLUMNS($AS$2:CO56),Dictionary!$A$4:$A$93,0),1,1,2),0)),Dictionary!$AD$3:$AE$3,0)),"")</f>
        <v>F</v>
      </c>
      <c r="CP57" s="61" t="str">
        <f ca="1">IFERROR(INDEX(OFFSET(Dictionary!$AC$3,MATCH(COLUMNS($AS$2:CP56),Dictionary!$AC$4:$AC$93,0),1,1,2),1,MATCH(INDEX(Dictionary!$B$3:$C$3,1,MATCH(Form_Responses[[#This Row],[50]],OFFSET(Dictionary!$A$3,MATCH(COLUMNS($AS$2:CP56),Dictionary!$A$4:$A$93,0),1,1,2),0)),Dictionary!$AD$3:$AE$3,0)),"")</f>
        <v>W</v>
      </c>
      <c r="CQ57" s="61" t="str">
        <f ca="1">IFERROR(INDEX(OFFSET(Dictionary!$AC$3,MATCH(COLUMNS($AS$2:CQ56),Dictionary!$AC$4:$AC$93,0),1,1,2),1,MATCH(INDEX(Dictionary!$B$3:$C$3,1,MATCH(Form_Responses[[#This Row],[51]],OFFSET(Dictionary!$A$3,MATCH(COLUMNS($AS$2:CQ56),Dictionary!$A$4:$A$93,0),1,1,2),0)),Dictionary!$AD$3:$AE$3,0)),"")</f>
        <v>G</v>
      </c>
      <c r="CR57" s="61" t="str">
        <f ca="1">IFERROR(INDEX(OFFSET(Dictionary!$AC$3,MATCH(COLUMNS($AS$2:CR56),Dictionary!$AC$4:$AC$93,0),1,1,2),1,MATCH(INDEX(Dictionary!$B$3:$C$3,1,MATCH(Form_Responses[[#This Row],[52]],OFFSET(Dictionary!$A$3,MATCH(COLUMNS($AS$2:CR56),Dictionary!$A$4:$A$93,0),1,1,2),0)),Dictionary!$AD$3:$AE$3,0)),"")</f>
        <v>S</v>
      </c>
      <c r="CS57" s="61" t="str">
        <f ca="1">IFERROR(INDEX(OFFSET(Dictionary!$AC$3,MATCH(COLUMNS($AS$2:CS56),Dictionary!$AC$4:$AC$93,0),1,1,2),1,MATCH(INDEX(Dictionary!$B$3:$C$3,1,MATCH(Form_Responses[[#This Row],[53]],OFFSET(Dictionary!$A$3,MATCH(COLUMNS($AS$2:CS56),Dictionary!$A$4:$A$93,0),1,1,2),0)),Dictionary!$AD$3:$AE$3,0)),"")</f>
        <v>I</v>
      </c>
      <c r="CT57" s="61" t="str">
        <f ca="1">IFERROR(INDEX(OFFSET(Dictionary!$AC$3,MATCH(COLUMNS($AS$2:CT56),Dictionary!$AC$4:$AC$93,0),1,1,2),1,MATCH(INDEX(Dictionary!$B$3:$C$3,1,MATCH(Form_Responses[[#This Row],[54]],OFFSET(Dictionary!$A$3,MATCH(COLUMNS($AS$2:CT56),Dictionary!$A$4:$A$93,0),1,1,2),0)),Dictionary!$AD$3:$AE$3,0)),"")</f>
        <v>D</v>
      </c>
      <c r="CU57" s="61" t="str">
        <f ca="1">IFERROR(INDEX(OFFSET(Dictionary!$AC$3,MATCH(COLUMNS($AS$2:CU56),Dictionary!$AC$4:$AC$93,0),1,1,2),1,MATCH(INDEX(Dictionary!$B$3:$C$3,1,MATCH(Form_Responses[[#This Row],[55]],OFFSET(Dictionary!$A$3,MATCH(COLUMNS($AS$2:CU56),Dictionary!$A$4:$A$93,0),1,1,2),0)),Dictionary!$AD$3:$AE$3,0)),"")</f>
        <v>C</v>
      </c>
      <c r="CV57" s="61" t="str">
        <f ca="1">IFERROR(INDEX(OFFSET(Dictionary!$AC$3,MATCH(COLUMNS($AS$2:CV56),Dictionary!$AC$4:$AC$93,0),1,1,2),1,MATCH(INDEX(Dictionary!$B$3:$C$3,1,MATCH(Form_Responses[[#This Row],[56]],OFFSET(Dictionary!$A$3,MATCH(COLUMNS($AS$2:CV56),Dictionary!$A$4:$A$93,0),1,1,2),0)),Dictionary!$AD$3:$AE$3,0)),"")</f>
        <v>S</v>
      </c>
      <c r="CW57" s="61" t="str">
        <f ca="1">IFERROR(INDEX(OFFSET(Dictionary!$AC$3,MATCH(COLUMNS($AS$2:CW56),Dictionary!$AC$4:$AC$93,0),1,1,2),1,MATCH(INDEX(Dictionary!$B$3:$C$3,1,MATCH(Form_Responses[[#This Row],[57]],OFFSET(Dictionary!$A$3,MATCH(COLUMNS($AS$2:CW56),Dictionary!$A$4:$A$93,0),1,1,2),0)),Dictionary!$AD$3:$AE$3,0)),"")</f>
        <v>N</v>
      </c>
      <c r="CX57" s="61" t="str">
        <f ca="1">IFERROR(INDEX(OFFSET(Dictionary!$AC$3,MATCH(COLUMNS($AS$2:CX56),Dictionary!$AC$4:$AC$93,0),1,1,2),1,MATCH(INDEX(Dictionary!$B$3:$C$3,1,MATCH(Form_Responses[[#This Row],[58]],OFFSET(Dictionary!$A$3,MATCH(COLUMNS($AS$2:CX56),Dictionary!$A$4:$A$93,0),1,1,2),0)),Dictionary!$AD$3:$AE$3,0)),"")</f>
        <v>A</v>
      </c>
      <c r="CY57" s="61" t="str">
        <f ca="1">IFERROR(INDEX(OFFSET(Dictionary!$AC$3,MATCH(COLUMNS($AS$2:CY56),Dictionary!$AC$4:$AC$93,0),1,1,2),1,MATCH(INDEX(Dictionary!$B$3:$C$3,1,MATCH(Form_Responses[[#This Row],[59]],OFFSET(Dictionary!$A$3,MATCH(COLUMNS($AS$2:CY56),Dictionary!$A$4:$A$93,0),1,1,2),0)),Dictionary!$AD$3:$AE$3,0)),"")</f>
        <v>F</v>
      </c>
      <c r="CZ57" s="61" t="str">
        <f ca="1">IFERROR(INDEX(OFFSET(Dictionary!$AC$3,MATCH(COLUMNS($AS$2:CZ56),Dictionary!$AC$4:$AC$93,0),1,1,2),1,MATCH(INDEX(Dictionary!$B$3:$C$3,1,MATCH(Form_Responses[[#This Row],[60]],OFFSET(Dictionary!$A$3,MATCH(COLUMNS($AS$2:CZ56),Dictionary!$A$4:$A$93,0),1,1,2),0)),Dictionary!$AD$3:$AE$3,0)),"")</f>
        <v>X</v>
      </c>
      <c r="DA57" s="61" t="str">
        <f ca="1">IFERROR(INDEX(OFFSET(Dictionary!$AC$3,MATCH(COLUMNS($AS$2:DA56),Dictionary!$AC$4:$AC$93,0),1,1,2),1,MATCH(INDEX(Dictionary!$B$3:$C$3,1,MATCH(Form_Responses[[#This Row],[61]],OFFSET(Dictionary!$A$3,MATCH(COLUMNS($AS$2:DA56),Dictionary!$A$4:$A$93,0),1,1,2),0)),Dictionary!$AD$3:$AE$3,0)),"")</f>
        <v>G</v>
      </c>
      <c r="DB57" s="61" t="str">
        <f ca="1">IFERROR(INDEX(OFFSET(Dictionary!$AC$3,MATCH(COLUMNS($AS$2:DB56),Dictionary!$AC$4:$AC$93,0),1,1,2),1,MATCH(INDEX(Dictionary!$B$3:$C$3,1,MATCH(Form_Responses[[#This Row],[62]],OFFSET(Dictionary!$A$3,MATCH(COLUMNS($AS$2:DB56),Dictionary!$A$4:$A$93,0),1,1,2),0)),Dictionary!$AD$3:$AE$3,0)),"")</f>
        <v>V</v>
      </c>
      <c r="DC57" s="61" t="str">
        <f ca="1">IFERROR(INDEX(OFFSET(Dictionary!$AC$3,MATCH(COLUMNS($AS$2:DC56),Dictionary!$AC$4:$AC$93,0),1,1,2),1,MATCH(INDEX(Dictionary!$B$3:$C$3,1,MATCH(Form_Responses[[#This Row],[63]],OFFSET(Dictionary!$A$3,MATCH(COLUMNS($AS$2:DC56),Dictionary!$A$4:$A$93,0),1,1,2),0)),Dictionary!$AD$3:$AE$3,0)),"")</f>
        <v>S</v>
      </c>
      <c r="DD57" s="61" t="str">
        <f ca="1">IFERROR(INDEX(OFFSET(Dictionary!$AC$3,MATCH(COLUMNS($AS$2:DD56),Dictionary!$AC$4:$AC$93,0),1,1,2),1,MATCH(INDEX(Dictionary!$B$3:$C$3,1,MATCH(Form_Responses[[#This Row],[64]],OFFSET(Dictionary!$A$3,MATCH(COLUMNS($AS$2:DD56),Dictionary!$A$4:$A$93,0),1,1,2),0)),Dictionary!$AD$3:$AE$3,0)),"")</f>
        <v>T</v>
      </c>
      <c r="DE57" s="61" t="str">
        <f ca="1">IFERROR(INDEX(OFFSET(Dictionary!$AC$3,MATCH(COLUMNS($AS$2:DE56),Dictionary!$AC$4:$AC$93,0),1,1,2),1,MATCH(INDEX(Dictionary!$B$3:$C$3,1,MATCH(Form_Responses[[#This Row],[65]],OFFSET(Dictionary!$A$3,MATCH(COLUMNS($AS$2:DE56),Dictionary!$A$4:$A$93,0),1,1,2),0)),Dictionary!$AD$3:$AE$3,0)),"")</f>
        <v>D</v>
      </c>
      <c r="DF57" s="61" t="str">
        <f ca="1">IFERROR(INDEX(OFFSET(Dictionary!$AC$3,MATCH(COLUMNS($AS$2:DF56),Dictionary!$AC$4:$AC$93,0),1,1,2),1,MATCH(INDEX(Dictionary!$B$3:$C$3,1,MATCH(Form_Responses[[#This Row],[66]],OFFSET(Dictionary!$A$3,MATCH(COLUMNS($AS$2:DF56),Dictionary!$A$4:$A$93,0),1,1,2),0)),Dictionary!$AD$3:$AE$3,0)),"")</f>
        <v>S</v>
      </c>
      <c r="DG57" s="61" t="str">
        <f ca="1">IFERROR(INDEX(OFFSET(Dictionary!$AC$3,MATCH(COLUMNS($AS$2:DG56),Dictionary!$AC$4:$AC$93,0),1,1,2),1,MATCH(INDEX(Dictionary!$B$3:$C$3,1,MATCH(Form_Responses[[#This Row],[67]],OFFSET(Dictionary!$A$3,MATCH(COLUMNS($AS$2:DG56),Dictionary!$A$4:$A$93,0),1,1,2),0)),Dictionary!$AD$3:$AE$3,0)),"")</f>
        <v>R</v>
      </c>
      <c r="DH57" s="61" t="str">
        <f ca="1">IFERROR(INDEX(OFFSET(Dictionary!$AC$3,MATCH(COLUMNS($AS$2:DH56),Dictionary!$AC$4:$AC$93,0),1,1,2),1,MATCH(INDEX(Dictionary!$B$3:$C$3,1,MATCH(Form_Responses[[#This Row],[68]],OFFSET(Dictionary!$A$3,MATCH(COLUMNS($AS$2:DH56),Dictionary!$A$4:$A$93,0),1,1,2),0)),Dictionary!$AD$3:$AE$3,0)),"")</f>
        <v>K</v>
      </c>
      <c r="DI57" s="61" t="str">
        <f ca="1">IFERROR(INDEX(OFFSET(Dictionary!$AC$3,MATCH(COLUMNS($AS$2:DI56),Dictionary!$AC$4:$AC$93,0),1,1,2),1,MATCH(INDEX(Dictionary!$B$3:$C$3,1,MATCH(Form_Responses[[#This Row],[69]],OFFSET(Dictionary!$A$3,MATCH(COLUMNS($AS$2:DI56),Dictionary!$A$4:$A$93,0),1,1,2),0)),Dictionary!$AD$3:$AE$3,0)),"")</f>
        <v>A</v>
      </c>
      <c r="DJ57" s="61" t="str">
        <f ca="1">IFERROR(INDEX(OFFSET(Dictionary!$AC$3,MATCH(COLUMNS($AS$2:DJ56),Dictionary!$AC$4:$AC$93,0),1,1,2),1,MATCH(INDEX(Dictionary!$B$3:$C$3,1,MATCH(Form_Responses[[#This Row],[70]],OFFSET(Dictionary!$A$3,MATCH(COLUMNS($AS$2:DJ56),Dictionary!$A$4:$A$93,0),1,1,2),0)),Dictionary!$AD$3:$AE$3,0)),"")</f>
        <v>W</v>
      </c>
      <c r="DK57" s="61" t="str">
        <f ca="1">IFERROR(INDEX(OFFSET(Dictionary!$AC$3,MATCH(COLUMNS($AS$2:DK56),Dictionary!$AC$4:$AC$93,0),1,1,2),1,MATCH(INDEX(Dictionary!$B$3:$C$3,1,MATCH(Form_Responses[[#This Row],[71]],OFFSET(Dictionary!$A$3,MATCH(COLUMNS($AS$2:DK56),Dictionary!$A$4:$A$93,0),1,1,2),0)),Dictionary!$AD$3:$AE$3,0)),"")</f>
        <v>G</v>
      </c>
      <c r="DL57" s="61" t="str">
        <f ca="1">IFERROR(INDEX(OFFSET(Dictionary!$AC$3,MATCH(COLUMNS($AS$2:DL56),Dictionary!$AC$4:$AC$93,0),1,1,2),1,MATCH(INDEX(Dictionary!$B$3:$C$3,1,MATCH(Form_Responses[[#This Row],[72]],OFFSET(Dictionary!$A$3,MATCH(COLUMNS($AS$2:DL56),Dictionary!$A$4:$A$93,0),1,1,2),0)),Dictionary!$AD$3:$AE$3,0)),"")</f>
        <v>L</v>
      </c>
      <c r="DM57" s="61" t="str">
        <f ca="1">IFERROR(INDEX(OFFSET(Dictionary!$AC$3,MATCH(COLUMNS($AS$2:DM56),Dictionary!$AC$4:$AC$93,0),1,1,2),1,MATCH(INDEX(Dictionary!$B$3:$C$3,1,MATCH(Form_Responses[[#This Row],[73]],OFFSET(Dictionary!$A$3,MATCH(COLUMNS($AS$2:DM56),Dictionary!$A$4:$A$93,0),1,1,2),0)),Dictionary!$AD$3:$AE$3,0)),"")</f>
        <v>I</v>
      </c>
      <c r="DN57" s="61" t="str">
        <f ca="1">IFERROR(INDEX(OFFSET(Dictionary!$AC$3,MATCH(COLUMNS($AS$2:DN56),Dictionary!$AC$4:$AC$93,0),1,1,2),1,MATCH(INDEX(Dictionary!$B$3:$C$3,1,MATCH(Form_Responses[[#This Row],[74]],OFFSET(Dictionary!$A$3,MATCH(COLUMNS($AS$2:DN56),Dictionary!$A$4:$A$93,0),1,1,2),0)),Dictionary!$AD$3:$AE$3,0)),"")</f>
        <v>S</v>
      </c>
      <c r="DO57" s="61" t="str">
        <f ca="1">IFERROR(INDEX(OFFSET(Dictionary!$AC$3,MATCH(COLUMNS($AS$2:DO56),Dictionary!$AC$4:$AC$93,0),1,1,2),1,MATCH(INDEX(Dictionary!$B$3:$C$3,1,MATCH(Form_Responses[[#This Row],[75]],OFFSET(Dictionary!$A$3,MATCH(COLUMNS($AS$2:DO56),Dictionary!$A$4:$A$93,0),1,1,2),0)),Dictionary!$AD$3:$AE$3,0)),"")</f>
        <v>V</v>
      </c>
      <c r="DP57" s="61" t="str">
        <f ca="1">IFERROR(INDEX(OFFSET(Dictionary!$AC$3,MATCH(COLUMNS($AS$2:DP56),Dictionary!$AC$4:$AC$93,0),1,1,2),1,MATCH(INDEX(Dictionary!$B$3:$C$3,1,MATCH(Form_Responses[[#This Row],[76]],OFFSET(Dictionary!$A$3,MATCH(COLUMNS($AS$2:DP56),Dictionary!$A$4:$A$93,0),1,1,2),0)),Dictionary!$AD$3:$AE$3,0)),"")</f>
        <v>S</v>
      </c>
      <c r="DQ57" s="61" t="str">
        <f ca="1">IFERROR(INDEX(OFFSET(Dictionary!$AC$3,MATCH(COLUMNS($AS$2:DQ56),Dictionary!$AC$4:$AC$93,0),1,1,2),1,MATCH(INDEX(Dictionary!$B$3:$C$3,1,MATCH(Form_Responses[[#This Row],[77]],OFFSET(Dictionary!$A$3,MATCH(COLUMNS($AS$2:DQ56),Dictionary!$A$4:$A$93,0),1,1,2),0)),Dictionary!$AD$3:$AE$3,0)),"")</f>
        <v>R</v>
      </c>
      <c r="DR57" s="61" t="str">
        <f ca="1">IFERROR(INDEX(OFFSET(Dictionary!$AC$3,MATCH(COLUMNS($AS$2:DR56),Dictionary!$AC$4:$AC$93,0),1,1,2),1,MATCH(INDEX(Dictionary!$B$3:$C$3,1,MATCH(Form_Responses[[#This Row],[78]],OFFSET(Dictionary!$A$3,MATCH(COLUMNS($AS$2:DR56),Dictionary!$A$4:$A$93,0),1,1,2),0)),Dictionary!$AD$3:$AE$3,0)),"")</f>
        <v>D</v>
      </c>
      <c r="DS57" s="61" t="str">
        <f ca="1">IFERROR(INDEX(OFFSET(Dictionary!$AC$3,MATCH(COLUMNS($AS$2:DS56),Dictionary!$AC$4:$AC$93,0),1,1,2),1,MATCH(INDEX(Dictionary!$B$3:$C$3,1,MATCH(Form_Responses[[#This Row],[79]],OFFSET(Dictionary!$A$3,MATCH(COLUMNS($AS$2:DS56),Dictionary!$A$4:$A$93,0),1,1,2),0)),Dictionary!$AD$3:$AE$3,0)),"")</f>
        <v>N</v>
      </c>
      <c r="DT57" s="61" t="str">
        <f ca="1">IFERROR(INDEX(OFFSET(Dictionary!$AC$3,MATCH(COLUMNS($AS$2:DT56),Dictionary!$AC$4:$AC$93,0),1,1,2),1,MATCH(INDEX(Dictionary!$B$3:$C$3,1,MATCH(Form_Responses[[#This Row],[80]],OFFSET(Dictionary!$A$3,MATCH(COLUMNS($AS$2:DT56),Dictionary!$A$4:$A$93,0),1,1,2),0)),Dictionary!$AD$3:$AE$3,0)),"")</f>
        <v>A</v>
      </c>
      <c r="DU57" s="61" t="str">
        <f ca="1">IFERROR(INDEX(OFFSET(Dictionary!$AC$3,MATCH(COLUMNS($AS$2:DU56),Dictionary!$AC$4:$AC$93,0),1,1,2),1,MATCH(INDEX(Dictionary!$B$3:$C$3,1,MATCH(Form_Responses[[#This Row],[81]],OFFSET(Dictionary!$A$3,MATCH(COLUMNS($AS$2:DU56),Dictionary!$A$4:$A$93,0),1,1,2),0)),Dictionary!$AD$3:$AE$3,0)),"")</f>
        <v>L</v>
      </c>
      <c r="DV57" s="61" t="str">
        <f ca="1">IFERROR(INDEX(OFFSET(Dictionary!$AC$3,MATCH(COLUMNS($AS$2:DV56),Dictionary!$AC$4:$AC$93,0),1,1,2),1,MATCH(INDEX(Dictionary!$B$3:$C$3,1,MATCH(Form_Responses[[#This Row],[82]],OFFSET(Dictionary!$A$3,MATCH(COLUMNS($AS$2:DV56),Dictionary!$A$4:$A$93,0),1,1,2),0)),Dictionary!$AD$3:$AE$3,0)),"")</f>
        <v>L</v>
      </c>
      <c r="DW57" s="61" t="str">
        <f ca="1">IFERROR(INDEX(OFFSET(Dictionary!$AC$3,MATCH(COLUMNS($AS$2:DW56),Dictionary!$AC$4:$AC$93,0),1,1,2),1,MATCH(INDEX(Dictionary!$B$3:$C$3,1,MATCH(Form_Responses[[#This Row],[83]],OFFSET(Dictionary!$A$3,MATCH(COLUMNS($AS$2:DW56),Dictionary!$A$4:$A$93,0),1,1,2),0)),Dictionary!$AD$3:$AE$3,0)),"")</f>
        <v>T</v>
      </c>
      <c r="DX57" s="61" t="str">
        <f ca="1">IFERROR(INDEX(OFFSET(Dictionary!$AC$3,MATCH(COLUMNS($AS$2:DX56),Dictionary!$AC$4:$AC$93,0),1,1,2),1,MATCH(INDEX(Dictionary!$B$3:$C$3,1,MATCH(Form_Responses[[#This Row],[84]],OFFSET(Dictionary!$A$3,MATCH(COLUMNS($AS$2:DX56),Dictionary!$A$4:$A$93,0),1,1,2),0)),Dictionary!$AD$3:$AE$3,0)),"")</f>
        <v>T</v>
      </c>
      <c r="DY57" s="61" t="str">
        <f ca="1">IFERROR(INDEX(OFFSET(Dictionary!$AC$3,MATCH(COLUMNS($AS$2:DY56),Dictionary!$AC$4:$AC$93,0),1,1,2),1,MATCH(INDEX(Dictionary!$B$3:$C$3,1,MATCH(Form_Responses[[#This Row],[85]],OFFSET(Dictionary!$A$3,MATCH(COLUMNS($AS$2:DY56),Dictionary!$A$4:$A$93,0),1,1,2),0)),Dictionary!$AD$3:$AE$3,0)),"")</f>
        <v>S</v>
      </c>
      <c r="DZ57" s="61" t="str">
        <f ca="1">IFERROR(INDEX(OFFSET(Dictionary!$AC$3,MATCH(COLUMNS($AS$2:DZ56),Dictionary!$AC$4:$AC$93,0),1,1,2),1,MATCH(INDEX(Dictionary!$B$3:$C$3,1,MATCH(Form_Responses[[#This Row],[86]],OFFSET(Dictionary!$A$3,MATCH(COLUMNS($AS$2:DZ56),Dictionary!$A$4:$A$93,0),1,1,2),0)),Dictionary!$AD$3:$AE$3,0)),"")</f>
        <v>S</v>
      </c>
      <c r="EA57" s="61" t="str">
        <f ca="1">IFERROR(INDEX(OFFSET(Dictionary!$AC$3,MATCH(COLUMNS($AS$2:EA56),Dictionary!$AC$4:$AC$93,0),1,1,2),1,MATCH(INDEX(Dictionary!$B$3:$C$3,1,MATCH(Form_Responses[[#This Row],[87]],OFFSET(Dictionary!$A$3,MATCH(COLUMNS($AS$2:EA56),Dictionary!$A$4:$A$93,0),1,1,2),0)),Dictionary!$AD$3:$AE$3,0)),"")</f>
        <v>R</v>
      </c>
      <c r="EB57" s="61" t="str">
        <f ca="1">IFERROR(INDEX(OFFSET(Dictionary!$AC$3,MATCH(COLUMNS($AS$2:EB56),Dictionary!$AC$4:$AC$93,0),1,1,2),1,MATCH(INDEX(Dictionary!$B$3:$C$3,1,MATCH(Form_Responses[[#This Row],[88]],OFFSET(Dictionary!$A$3,MATCH(COLUMNS($AS$2:EB56),Dictionary!$A$4:$A$93,0),1,1,2),0)),Dictionary!$AD$3:$AE$3,0)),"")</f>
        <v>C</v>
      </c>
      <c r="EC57" s="61" t="str">
        <f ca="1">IFERROR(INDEX(OFFSET(Dictionary!$AC$3,MATCH(COLUMNS($AS$2:EC56),Dictionary!$AC$4:$AC$93,0),1,1,2),1,MATCH(INDEX(Dictionary!$B$3:$C$3,1,MATCH(Form_Responses[[#This Row],[89]],OFFSET(Dictionary!$A$3,MATCH(COLUMNS($AS$2:EC56),Dictionary!$A$4:$A$93,0),1,1,2),0)),Dictionary!$AD$3:$AE$3,0)),"")</f>
        <v>C</v>
      </c>
      <c r="ED57" s="61" t="str">
        <f ca="1">IFERROR(INDEX(OFFSET(Dictionary!$AC$3,MATCH(COLUMNS($AS$2:ED56),Dictionary!$AC$4:$AC$93,0),1,1,2),1,MATCH(INDEX(Dictionary!$B$3:$C$3,1,MATCH(Form_Responses[[#This Row],[90]],OFFSET(Dictionary!$A$3,MATCH(COLUMNS($AS$2:ED56),Dictionary!$A$4:$A$93,0),1,1,2),0)),Dictionary!$AD$3:$AE$3,0)),"")</f>
        <v>W</v>
      </c>
    </row>
    <row r="58" spans="1:134" ht="195" x14ac:dyDescent="0.25">
      <c r="A58" s="164">
        <v>56</v>
      </c>
      <c r="B58" s="61" t="s">
        <v>995</v>
      </c>
      <c r="C58" s="61" t="s">
        <v>918</v>
      </c>
      <c r="D58" s="59" t="s">
        <v>797</v>
      </c>
      <c r="E58" s="59" cm="1">
        <f t="array" aca="1" ref="E58" ca="1">COUNTIF(OFFSET($AS$2,MATCH(Data_Base_Response[[#This Row],[Nama]:[Nama]],Data_Base_Response[[Nama]:[Nama]],0),0,1,90),Data_Base_Response[[#Headers],[A]])</f>
        <v>6</v>
      </c>
      <c r="F58" s="59" cm="1">
        <f t="array" aca="1" ref="F58" ca="1">COUNTIF(OFFSET($AS$2,MATCH(Data_Base_Response[[#This Row],[Nama]:[Nama]],Data_Base_Response[[Nama]:[Nama]],0),0,1,90),Data_Base_Response[[#Headers],[N]])</f>
        <v>6</v>
      </c>
      <c r="G58" s="59" cm="1">
        <f t="array" aca="1" ref="G58" ca="1">COUNTIF(OFFSET($AS$2,MATCH(Data_Base_Response[[#This Row],[Nama]:[Nama]],Data_Base_Response[[Nama]:[Nama]],0),0,1,90),Data_Base_Response[[#Headers],[G]])</f>
        <v>4</v>
      </c>
      <c r="H58" s="59" cm="1">
        <f t="array" aca="1" ref="H58" ca="1">COUNTIF(OFFSET($AS$2,MATCH(Data_Base_Response[[#This Row],[Nama]:[Nama]],Data_Base_Response[[Nama]:[Nama]],0),0,1,90),Data_Base_Response[[#Headers],[C]])</f>
        <v>5</v>
      </c>
      <c r="I58" s="59" cm="1">
        <f t="array" aca="1" ref="I58" ca="1">COUNTIF(OFFSET($AS$2,MATCH(Data_Base_Response[[#This Row],[Nama]:[Nama]],Data_Base_Response[[Nama]:[Nama]],0),0,1,90),Data_Base_Response[[#Headers],[D]])</f>
        <v>5</v>
      </c>
      <c r="J58" s="59" cm="1">
        <f t="array" aca="1" ref="J58" ca="1">COUNTIF(OFFSET($AS$2,MATCH(Data_Base_Response[[#This Row],[Nama]:[Nama]],Data_Base_Response[[Nama]:[Nama]],0),0,1,90),Data_Base_Response[[#Headers],[R]])</f>
        <v>5</v>
      </c>
      <c r="K58" s="59" cm="1">
        <f t="array" aca="1" ref="K58" ca="1">COUNTIF(OFFSET($AS$2,MATCH(Data_Base_Response[[#This Row],[Nama]:[Nama]],Data_Base_Response[[Nama]:[Nama]],0),0,1,90),Data_Base_Response[[#Headers],[T]])</f>
        <v>3</v>
      </c>
      <c r="L58" s="59" cm="1">
        <f t="array" aca="1" ref="L58" ca="1">COUNTIF(OFFSET($AS$2,MATCH(Data_Base_Response[[#This Row],[Nama]:[Nama]],Data_Base_Response[[Nama]:[Nama]],0),0,1,90),Data_Base_Response[[#Headers],[V]])</f>
        <v>6</v>
      </c>
      <c r="M58" s="59" cm="1">
        <f t="array" aca="1" ref="M58" ca="1">COUNTIF(OFFSET($AS$2,MATCH(Data_Base_Response[[#This Row],[Nama]:[Nama]],Data_Base_Response[[Nama]:[Nama]],0),0,1,90),Data_Base_Response[[#Headers],[W]])</f>
        <v>5</v>
      </c>
      <c r="N58" s="59" cm="1">
        <f t="array" aca="1" ref="N58" ca="1">COUNTIF(OFFSET($AS$2,MATCH(Data_Base_Response[[#This Row],[Nama]:[Nama]],Data_Base_Response[[Nama]:[Nama]],0),0,1,90),Data_Base_Response[[#Headers],[F]])</f>
        <v>4</v>
      </c>
      <c r="O58" s="59" cm="1">
        <f t="array" aca="1" ref="O58" ca="1">COUNTIF(OFFSET($AS$2,MATCH(Data_Base_Response[[#This Row],[Nama]:[Nama]],Data_Base_Response[[Nama]:[Nama]],0),0,1,90),Data_Base_Response[[#Headers],[L]])</f>
        <v>4</v>
      </c>
      <c r="P58" s="59" cm="1">
        <f t="array" aca="1" ref="P58" ca="1">COUNTIF(OFFSET($AS$2,MATCH(Data_Base_Response[[#This Row],[Nama]:[Nama]],Data_Base_Response[[Nama]:[Nama]],0),0,1,90),Data_Base_Response[[#Headers],[P]])</f>
        <v>5</v>
      </c>
      <c r="Q58" s="59" cm="1">
        <f t="array" aca="1" ref="Q58" ca="1">COUNTIF(OFFSET($AS$2,MATCH(Data_Base_Response[[#This Row],[Nama]:[Nama]],Data_Base_Response[[Nama]:[Nama]],0),0,1,90),Data_Base_Response[[#Headers],[I]])</f>
        <v>3</v>
      </c>
      <c r="R58" s="59" cm="1">
        <f t="array" aca="1" ref="R58" ca="1">COUNTIF(OFFSET($AS$2,MATCH(Data_Base_Response[[#This Row],[Nama]:[Nama]],Data_Base_Response[[Nama]:[Nama]],0),0,1,90),Data_Base_Response[[#Headers],[S]])</f>
        <v>7</v>
      </c>
      <c r="S58" s="59" cm="1">
        <f t="array" aca="1" ref="S58" ca="1">COUNTIF(OFFSET($AS$2,MATCH(Data_Base_Response[[#This Row],[Nama]:[Nama]],Data_Base_Response[[Nama]:[Nama]],0),0,1,90),Data_Base_Response[[#Headers],[B]])</f>
        <v>4</v>
      </c>
      <c r="T58" s="59" cm="1">
        <f t="array" aca="1" ref="T58" ca="1">COUNTIF(OFFSET($AS$2,MATCH(Data_Base_Response[[#This Row],[Nama]:[Nama]],Data_Base_Response[[Nama]:[Nama]],0),0,1,90),Data_Base_Response[[#Headers],[O]])</f>
        <v>2</v>
      </c>
      <c r="U58" s="59" cm="1">
        <f t="array" aca="1" ref="U58" ca="1">COUNTIF(OFFSET($AS$2,MATCH(Data_Base_Response[[#This Row],[Nama]:[Nama]],Data_Base_Response[[Nama]:[Nama]],0),0,1,90),Data_Base_Response[[#Headers],[X]])</f>
        <v>2</v>
      </c>
      <c r="V58" s="59" cm="1">
        <f t="array" aca="1" ref="V58" ca="1">COUNTIF(OFFSET($AS$2,MATCH(Data_Base_Response[[#This Row],[Nama]:[Nama]],Data_Base_Response[[Nama]:[Nama]],0),0,1,90),Data_Base_Response[[#Headers],[E]])</f>
        <v>2</v>
      </c>
      <c r="W58" s="59" cm="1">
        <f t="array" aca="1" ref="W58" ca="1">COUNTIF(OFFSET($AS$2,MATCH(Data_Base_Response[[#This Row],[Nama]:[Nama]],Data_Base_Response[[Nama]:[Nama]],0),0,1,90),Data_Base_Response[[#Headers],[K]])</f>
        <v>5</v>
      </c>
      <c r="X58" s="59" cm="1">
        <f t="array" aca="1" ref="X58" ca="1">COUNTIF(OFFSET($AS$2,MATCH(Data_Base_Response[[#This Row],[Nama]:[Nama]],Data_Base_Response[[Nama]:[Nama]],0),0,1,90),Data_Base_Response[[#Headers],[Z]])</f>
        <v>6</v>
      </c>
      <c r="Y5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58"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58"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58" s="60" t="str">
        <f ca="1">INDEX(OFFSET(Dictionary!$AJ$3,MATCH(I$2,Dictionary!$AG$4:$AG$84,0),0,COUNTIF(Dictionary!$AG$4:$AG$84,I$2),1),MATCH(Data_Base_Response[[#This Row],[D]],OFFSET(Dictionary!$AH$3,MATCH(I$2,Dictionary!$AG$4:$AG$84,0),0,COUNTIF(Dictionary!$AG$4:$AG$84,I$2),1),1))</f>
        <v xml:space="preserve">Tertarik untuk menangani sendiri detail   </v>
      </c>
      <c r="AD5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5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5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8" s="60" t="str">
        <f ca="1">INDEX(OFFSET(Dictionary!$AJ$3,MATCH(M$2,Dictionary!$AG$4:$AG$84,0),0,COUNTIF(Dictionary!$AG$4:$AG$84,M$2),1),MATCH(Data_Base_Response[[#This Row],[W]],OFFSET(Dictionary!$AH$3,MATCH(M$2,Dictionary!$AG$4:$AG$84,0),0,COUNTIF(Dictionary!$AG$4:$AG$84,M$2),1),1))</f>
        <v xml:space="preserve">Perlu pengarahan awal dan tolok ukur keberhasilan   </v>
      </c>
      <c r="AH58" s="60" t="str">
        <f ca="1">INDEX(OFFSET(Dictionary!$AJ$3,MATCH(N$2,Dictionary!$AG$4:$AG$84,0),0,COUNTIF(Dictionary!$AG$4:$AG$84,N$2),1),MATCH(Data_Base_Response[[#This Row],[F]],OFFSET(Dictionary!$AH$3,MATCH(N$2,Dictionary!$AG$4:$AG$84,0),0,COUNTIF(Dictionary!$AG$4:$AG$84,N$2),1),1))</f>
        <v xml:space="preserve">Loyal pada Perusahaan   </v>
      </c>
      <c r="AI58"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58"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58" s="60" t="str">
        <f ca="1">INDEX(OFFSET(Dictionary!$AJ$3,MATCH(Q$2,Dictionary!$AG$4:$AG$84,0),0,COUNTIF(Dictionary!$AG$4:$AG$84,Q$2),1),MATCH(Data_Base_Response[[#This Row],[I]],OFFSET(Dictionary!$AH$3,MATCH(Q$2,Dictionary!$AG$4:$AG$84,0),0,COUNTIF(Dictionary!$AG$4:$AG$84,Q$2),1),1))</f>
        <v xml:space="preserve">Enggan mengambil keputusan   </v>
      </c>
      <c r="AL5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8"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58"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58"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5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58"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58"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58" s="61" t="str">
        <f ca="1">IFERROR(INDEX(OFFSET(Dictionary!$AC$3,MATCH(COLUMNS($AS$2:AS57),Dictionary!$AC$4:$AC$93,0),1,1,2),1,MATCH(INDEX(Dictionary!$B$3:$C$3,1,MATCH(Form_Responses[[#This Row],[1]],OFFSET(Dictionary!$A$3,MATCH(COLUMNS($AS$2:AS57),Dictionary!$A$4:$A$93,0),1,1,2),0)),Dictionary!$AD$3:$AE$3,0)),"")</f>
        <v>G</v>
      </c>
      <c r="AT58" s="61" t="str">
        <f ca="1">IFERROR(INDEX(OFFSET(Dictionary!$AC$3,MATCH(COLUMNS($AS$2:AT$2),Dictionary!$AC$4:$AC$93,0),1,1,2),1,MATCH(INDEX(Dictionary!$B$3:$C$3,1,MATCH(Form_Responses[[#This Row],[2]],OFFSET(Dictionary!$A$3,MATCH(COLUMNS($AS$2:AT57),Dictionary!$A$4:$A$93,0),1,1,2),0)),Dictionary!$AD$3:$AE$3,0)),"")</f>
        <v>N</v>
      </c>
      <c r="AU58" s="61" t="str">
        <f ca="1">IFERROR(INDEX(OFFSET(Dictionary!$AC$3,MATCH(COLUMNS($AS$2:AU57),Dictionary!$AC$4:$AC$93,0),1,1,2),1,MATCH(INDEX(Dictionary!$B$3:$C$3,1,MATCH(Form_Responses[[#This Row],[3]],OFFSET(Dictionary!$A$3,MATCH(COLUMNS($AS$2:AU57),Dictionary!$A$4:$A$93,0),1,1,2),0)),Dictionary!$AD$3:$AE$3,0)),"")</f>
        <v>A</v>
      </c>
      <c r="AV58" s="61" t="str">
        <f ca="1">IFERROR(INDEX(OFFSET(Dictionary!$AC$3,MATCH(COLUMNS($AS$2:AV57),Dictionary!$AC$4:$AC$93,0),1,1,2),1,MATCH(INDEX(Dictionary!$B$3:$C$3,1,MATCH(Form_Responses[[#This Row],[4]],OFFSET(Dictionary!$A$3,MATCH(COLUMNS($AS$2:AV57),Dictionary!$A$4:$A$93,0),1,1,2),0)),Dictionary!$AD$3:$AE$3,0)),"")</f>
        <v>P</v>
      </c>
      <c r="AW58" s="61" t="str">
        <f ca="1">IFERROR(INDEX(OFFSET(Dictionary!$AC$3,MATCH(COLUMNS($AS$2:AW57),Dictionary!$AC$4:$AC$93,0),1,1,2),1,MATCH(INDEX(Dictionary!$B$3:$C$3,1,MATCH(Form_Responses[[#This Row],[5]],OFFSET(Dictionary!$A$3,MATCH(COLUMNS($AS$2:AW57),Dictionary!$A$4:$A$93,0),1,1,2),0)),Dictionary!$AD$3:$AE$3,0)),"")</f>
        <v>B</v>
      </c>
      <c r="AX58" s="61" t="str">
        <f ca="1">IFERROR(INDEX(OFFSET(Dictionary!$AC$3,MATCH(COLUMNS($AS$2:AX57),Dictionary!$AC$4:$AC$93,0),1,1,2),1,MATCH(INDEX(Dictionary!$B$3:$C$3,1,MATCH(Form_Responses[[#This Row],[6]],OFFSET(Dictionary!$A$3,MATCH(COLUMNS($AS$2:AX57),Dictionary!$A$4:$A$93,0),1,1,2),0)),Dictionary!$AD$3:$AE$3,0)),"")</f>
        <v>B</v>
      </c>
      <c r="AY58" s="61" t="str">
        <f ca="1">IFERROR(INDEX(OFFSET(Dictionary!$AC$3,MATCH(COLUMNS($AS$2:AY57),Dictionary!$AC$4:$AC$93,0),1,1,2),1,MATCH(INDEX(Dictionary!$B$3:$C$3,1,MATCH(Form_Responses[[#This Row],[7]],OFFSET(Dictionary!$A$3,MATCH(COLUMNS($AS$2:AY57),Dictionary!$A$4:$A$93,0),1,1,2),0)),Dictionary!$AD$3:$AE$3,0)),"")</f>
        <v>Z</v>
      </c>
      <c r="AZ58" s="61" t="str">
        <f ca="1">IFERROR(INDEX(OFFSET(Dictionary!$AC$3,MATCH(COLUMNS($AS$2:AZ$2),Dictionary!$AC$4:$AC$93,0),1,1,2),1,MATCH(INDEX(Dictionary!$B$3:$C$3,1,MATCH(Form_Responses[[#This Row],[8]],OFFSET(Dictionary!$A$3,MATCH(COLUMNS($AS$2:AZ57),Dictionary!$A$4:$A$93,0),1,1,2),0)),Dictionary!$AD$3:$AE$3,0)),"")</f>
        <v>Z</v>
      </c>
      <c r="BA58" s="61" t="str">
        <f ca="1">IFERROR(INDEX(OFFSET(Dictionary!$AC$3,MATCH(COLUMNS($AS$2:BA57),Dictionary!$AC$4:$AC$93,0),1,1,2),1,MATCH(INDEX(Dictionary!$B$3:$C$3,1,MATCH(Form_Responses[[#This Row],[9]],OFFSET(Dictionary!$A$3,MATCH(COLUMNS($AS$2:BA57),Dictionary!$A$4:$A$93,0),1,1,2),0)),Dictionary!$AD$3:$AE$3,0)),"")</f>
        <v>K</v>
      </c>
      <c r="BB58" s="61" t="str">
        <f ca="1">IFERROR(INDEX(OFFSET(Dictionary!$AC$3,MATCH(COLUMNS($AS$2:BB57),Dictionary!$AC$4:$AC$93,0),1,1,2),1,MATCH(INDEX(Dictionary!$B$3:$C$3,1,MATCH(Form_Responses[[#This Row],[10]],OFFSET(Dictionary!$A$3,MATCH(COLUMNS($AS$2:BB57),Dictionary!$A$4:$A$93,0),1,1,2),0)),Dictionary!$AD$3:$AE$3,0)),"")</f>
        <v>W</v>
      </c>
      <c r="BC58" s="61" t="str">
        <f ca="1">IFERROR(INDEX(OFFSET(Dictionary!$AC$3,MATCH(COLUMNS($AS$2:BC57),Dictionary!$AC$4:$AC$93,0),1,1,2),1,MATCH(INDEX(Dictionary!$B$3:$C$3,1,MATCH(Form_Responses[[#This Row],[11]],OFFSET(Dictionary!$A$3,MATCH(COLUMNS($AS$2:BC57),Dictionary!$A$4:$A$93,0),1,1,2),0)),Dictionary!$AD$3:$AE$3,0)),"")</f>
        <v>C</v>
      </c>
      <c r="BD58" s="61" t="str">
        <f ca="1">IFERROR(INDEX(OFFSET(Dictionary!$AC$3,MATCH(COLUMNS($AS$2:BD57),Dictionary!$AC$4:$AC$93,0),1,1,2),1,MATCH(INDEX(Dictionary!$B$3:$C$3,1,MATCH(Form_Responses[[#This Row],[12]],OFFSET(Dictionary!$A$3,MATCH(COLUMNS($AS$2:BD57),Dictionary!$A$4:$A$93,0),1,1,2),0)),Dictionary!$AD$3:$AE$3,0)),"")</f>
        <v>E</v>
      </c>
      <c r="BE58" s="61" t="str">
        <f ca="1">IFERROR(INDEX(OFFSET(Dictionary!$AC$3,MATCH(COLUMNS($AS$2:BE57),Dictionary!$AC$4:$AC$93,0),1,1,2),1,MATCH(INDEX(Dictionary!$B$3:$C$3,1,MATCH(Form_Responses[[#This Row],[13]],OFFSET(Dictionary!$A$3,MATCH(COLUMNS($AS$2:BE57),Dictionary!$A$4:$A$93,0),1,1,2),0)),Dictionary!$AD$3:$AE$3,0)),"")</f>
        <v>N</v>
      </c>
      <c r="BF58" s="61" t="str">
        <f ca="1">IFERROR(INDEX(OFFSET(Dictionary!$AC$3,MATCH(COLUMNS($AS$2:BF57),Dictionary!$AC$4:$AC$93,0),1,1,2),1,MATCH(INDEX(Dictionary!$B$3:$C$3,1,MATCH(Form_Responses[[#This Row],[14]],OFFSET(Dictionary!$A$3,MATCH(COLUMNS($AS$2:BF57),Dictionary!$A$4:$A$93,0),1,1,2),0)),Dictionary!$AD$3:$AE$3,0)),"")</f>
        <v>A</v>
      </c>
      <c r="BG58" s="61" t="str">
        <f ca="1">IFERROR(INDEX(OFFSET(Dictionary!$AC$3,MATCH(COLUMNS($AS$2:BG57),Dictionary!$AC$4:$AC$93,0),1,1,2),1,MATCH(INDEX(Dictionary!$B$3:$C$3,1,MATCH(Form_Responses[[#This Row],[15]],OFFSET(Dictionary!$A$3,MATCH(COLUMNS($AS$2:BG57),Dictionary!$A$4:$A$93,0),1,1,2),0)),Dictionary!$AD$3:$AE$3,0)),"")</f>
        <v>P</v>
      </c>
      <c r="BH58" s="61" t="str">
        <f ca="1">IFERROR(INDEX(OFFSET(Dictionary!$AC$3,MATCH(COLUMNS($AS$2:BH57),Dictionary!$AC$4:$AC$93,0),1,1,2),1,MATCH(INDEX(Dictionary!$B$3:$C$3,1,MATCH(Form_Responses[[#This Row],[16]],OFFSET(Dictionary!$A$3,MATCH(COLUMNS($AS$2:BH57),Dictionary!$A$4:$A$93,0),1,1,2),0)),Dictionary!$AD$3:$AE$3,0)),"")</f>
        <v>O</v>
      </c>
      <c r="BI58" s="61" t="str">
        <f ca="1">IFERROR(INDEX(OFFSET(Dictionary!$AC$3,MATCH(COLUMNS($AS$2:BI57),Dictionary!$AC$4:$AC$93,0),1,1,2),1,MATCH(INDEX(Dictionary!$B$3:$C$3,1,MATCH(Form_Responses[[#This Row],[17]],OFFSET(Dictionary!$A$3,MATCH(COLUMNS($AS$2:BI57),Dictionary!$A$4:$A$93,0),1,1,2),0)),Dictionary!$AD$3:$AE$3,0)),"")</f>
        <v>Z</v>
      </c>
      <c r="BJ58" s="61" t="str">
        <f ca="1">IFERROR(INDEX(OFFSET(Dictionary!$AC$3,MATCH(COLUMNS($AS$2:BJ57),Dictionary!$AC$4:$AC$93,0),1,1,2),1,MATCH(INDEX(Dictionary!$B$3:$C$3,1,MATCH(Form_Responses[[#This Row],[18]],OFFSET(Dictionary!$A$3,MATCH(COLUMNS($AS$2:BJ57),Dictionary!$A$4:$A$93,0),1,1,2),0)),Dictionary!$AD$3:$AE$3,0)),"")</f>
        <v>O</v>
      </c>
      <c r="BK58" s="61" t="str">
        <f ca="1">IFERROR(INDEX(OFFSET(Dictionary!$AC$3,MATCH(COLUMNS($AS$2:BK57),Dictionary!$AC$4:$AC$93,0),1,1,2),1,MATCH(INDEX(Dictionary!$B$3:$C$3,1,MATCH(Form_Responses[[#This Row],[19]],OFFSET(Dictionary!$A$3,MATCH(COLUMNS($AS$2:BK57),Dictionary!$A$4:$A$93,0),1,1,2),0)),Dictionary!$AD$3:$AE$3,0)),"")</f>
        <v>Z</v>
      </c>
      <c r="BL58" s="61" t="str">
        <f ca="1">IFERROR(INDEX(OFFSET(Dictionary!$AC$3,MATCH(COLUMNS($AS$2:BL57),Dictionary!$AC$4:$AC$93,0),1,1,2),1,MATCH(INDEX(Dictionary!$B$3:$C$3,1,MATCH(Form_Responses[[#This Row],[20]],OFFSET(Dictionary!$A$3,MATCH(COLUMNS($AS$2:BL57),Dictionary!$A$4:$A$93,0),1,1,2),0)),Dictionary!$AD$3:$AE$3,0)),"")</f>
        <v>W</v>
      </c>
      <c r="BM58" s="61" t="str">
        <f ca="1">IFERROR(INDEX(OFFSET(Dictionary!$AC$3,MATCH(COLUMNS($AS$2:BM57),Dictionary!$AC$4:$AC$93,0),1,1,2),1,MATCH(INDEX(Dictionary!$B$3:$C$3,1,MATCH(Form_Responses[[#This Row],[21]],OFFSET(Dictionary!$A$3,MATCH(COLUMNS($AS$2:BM57),Dictionary!$A$4:$A$93,0),1,1,2),0)),Dictionary!$AD$3:$AE$3,0)),"")</f>
        <v>D</v>
      </c>
      <c r="BN58" s="61" t="str">
        <f ca="1">IFERROR(INDEX(OFFSET(Dictionary!$AC$3,MATCH(COLUMNS($AS$2:BN57),Dictionary!$AC$4:$AC$93,0),1,1,2),1,MATCH(INDEX(Dictionary!$B$3:$C$3,1,MATCH(Form_Responses[[#This Row],[22]],OFFSET(Dictionary!$A$3,MATCH(COLUMNS($AS$2:BN57),Dictionary!$A$4:$A$93,0),1,1,2),0)),Dictionary!$AD$3:$AE$3,0)),"")</f>
        <v>L</v>
      </c>
      <c r="BO58" s="61" t="str">
        <f ca="1">IFERROR(INDEX(OFFSET(Dictionary!$AC$3,MATCH(COLUMNS($AS$2:BO57),Dictionary!$AC$4:$AC$93,0),1,1,2),1,MATCH(INDEX(Dictionary!$B$3:$C$3,1,MATCH(Form_Responses[[#This Row],[23]],OFFSET(Dictionary!$A$3,MATCH(COLUMNS($AS$2:BO57),Dictionary!$A$4:$A$93,0),1,1,2),0)),Dictionary!$AD$3:$AE$3,0)),"")</f>
        <v>E</v>
      </c>
      <c r="BP58" s="61" t="str">
        <f ca="1">IFERROR(INDEX(OFFSET(Dictionary!$AC$3,MATCH(COLUMNS($AS$2:BP57),Dictionary!$AC$4:$AC$93,0),1,1,2),1,MATCH(INDEX(Dictionary!$B$3:$C$3,1,MATCH(Form_Responses[[#This Row],[24]],OFFSET(Dictionary!$A$3,MATCH(COLUMNS($AS$2:BP57),Dictionary!$A$4:$A$93,0),1,1,2),0)),Dictionary!$AD$3:$AE$3,0)),"")</f>
        <v>X</v>
      </c>
      <c r="BQ58" s="61" t="str">
        <f ca="1">IFERROR(INDEX(OFFSET(Dictionary!$AC$3,MATCH(COLUMNS($AS$2:BQ57),Dictionary!$AC$4:$AC$93,0),1,1,2),1,MATCH(INDEX(Dictionary!$B$3:$C$3,1,MATCH(Form_Responses[[#This Row],[25]],OFFSET(Dictionary!$A$3,MATCH(COLUMNS($AS$2:BQ57),Dictionary!$A$4:$A$93,0),1,1,2),0)),Dictionary!$AD$3:$AE$3,0)),"")</f>
        <v>A</v>
      </c>
      <c r="BR58" s="61" t="str">
        <f ca="1">IFERROR(INDEX(OFFSET(Dictionary!$AC$3,MATCH(COLUMNS($AS$2:BR57),Dictionary!$AC$4:$AC$93,0),1,1,2),1,MATCH(INDEX(Dictionary!$B$3:$C$3,1,MATCH(Form_Responses[[#This Row],[26]],OFFSET(Dictionary!$A$3,MATCH(COLUMNS($AS$2:BR57),Dictionary!$A$4:$A$93,0),1,1,2),0)),Dictionary!$AD$3:$AE$3,0)),"")</f>
        <v>P</v>
      </c>
      <c r="BS58" s="61" t="str">
        <f ca="1">IFERROR(INDEX(OFFSET(Dictionary!$AC$3,MATCH(COLUMNS($AS$2:BS57),Dictionary!$AC$4:$AC$93,0),1,1,2),1,MATCH(INDEX(Dictionary!$B$3:$C$3,1,MATCH(Form_Responses[[#This Row],[27]],OFFSET(Dictionary!$A$3,MATCH(COLUMNS($AS$2:BS57),Dictionary!$A$4:$A$93,0),1,1,2),0)),Dictionary!$AD$3:$AE$3,0)),"")</f>
        <v>Z</v>
      </c>
      <c r="BT58" s="61" t="str">
        <f ca="1">IFERROR(INDEX(OFFSET(Dictionary!$AC$3,MATCH(COLUMNS($AS$2:BT57),Dictionary!$AC$4:$AC$93,0),1,1,2),1,MATCH(INDEX(Dictionary!$B$3:$C$3,1,MATCH(Form_Responses[[#This Row],[28]],OFFSET(Dictionary!$A$3,MATCH(COLUMNS($AS$2:BT57),Dictionary!$A$4:$A$93,0),1,1,2),0)),Dictionary!$AD$3:$AE$3,0)),"")</f>
        <v>K</v>
      </c>
      <c r="BU58" s="61" t="str">
        <f ca="1">IFERROR(INDEX(OFFSET(Dictionary!$AC$3,MATCH(COLUMNS($AS$2:BU57),Dictionary!$AC$4:$AC$93,0),1,1,2),1,MATCH(INDEX(Dictionary!$B$3:$C$3,1,MATCH(Form_Responses[[#This Row],[29]],OFFSET(Dictionary!$A$3,MATCH(COLUMNS($AS$2:BU57),Dictionary!$A$4:$A$93,0),1,1,2),0)),Dictionary!$AD$3:$AE$3,0)),"")</f>
        <v>F</v>
      </c>
      <c r="BV58" s="61" t="str">
        <f ca="1">IFERROR(INDEX(OFFSET(Dictionary!$AC$3,MATCH(COLUMNS($AS$2:BV57),Dictionary!$AC$4:$AC$93,0),1,1,2),1,MATCH(INDEX(Dictionary!$B$3:$C$3,1,MATCH(Form_Responses[[#This Row],[30]],OFFSET(Dictionary!$A$3,MATCH(COLUMNS($AS$2:BV57),Dictionary!$A$4:$A$93,0),1,1,2),0)),Dictionary!$AD$3:$AE$3,0)),"")</f>
        <v>W</v>
      </c>
      <c r="BW58" s="61" t="str">
        <f ca="1">IFERROR(INDEX(OFFSET(Dictionary!$AC$3,MATCH(COLUMNS($AS$2:BW57),Dictionary!$AC$4:$AC$93,0),1,1,2),1,MATCH(INDEX(Dictionary!$B$3:$C$3,1,MATCH(Form_Responses[[#This Row],[31]],OFFSET(Dictionary!$A$3,MATCH(COLUMNS($AS$2:BW57),Dictionary!$A$4:$A$93,0),1,1,2),0)),Dictionary!$AD$3:$AE$3,0)),"")</f>
        <v>G</v>
      </c>
      <c r="BX58" s="61" t="str">
        <f ca="1">IFERROR(INDEX(OFFSET(Dictionary!$AC$3,MATCH(COLUMNS($AS$2:BX57),Dictionary!$AC$4:$AC$93,0),1,1,2),1,MATCH(INDEX(Dictionary!$B$3:$C$3,1,MATCH(Form_Responses[[#This Row],[32]],OFFSET(Dictionary!$A$3,MATCH(COLUMNS($AS$2:BX57),Dictionary!$A$4:$A$93,0),1,1,2),0)),Dictionary!$AD$3:$AE$3,0)),"")</f>
        <v>D</v>
      </c>
      <c r="BY58" s="61" t="str">
        <f ca="1">IFERROR(INDEX(OFFSET(Dictionary!$AC$3,MATCH(COLUMNS($AS$2:BY57),Dictionary!$AC$4:$AC$93,0),1,1,2),1,MATCH(INDEX(Dictionary!$B$3:$C$3,1,MATCH(Form_Responses[[#This Row],[33]],OFFSET(Dictionary!$A$3,MATCH(COLUMNS($AS$2:BY57),Dictionary!$A$4:$A$93,0),1,1,2),0)),Dictionary!$AD$3:$AE$3,0)),"")</f>
        <v>C</v>
      </c>
      <c r="BZ58" s="61" t="str">
        <f ca="1">IFERROR(INDEX(OFFSET(Dictionary!$AC$3,MATCH(COLUMNS($AS$2:BZ57),Dictionary!$AC$4:$AC$93,0),1,1,2),1,MATCH(INDEX(Dictionary!$B$3:$C$3,1,MATCH(Form_Responses[[#This Row],[34]],OFFSET(Dictionary!$A$3,MATCH(COLUMNS($AS$2:BZ57),Dictionary!$A$4:$A$93,0),1,1,2),0)),Dictionary!$AD$3:$AE$3,0)),"")</f>
        <v>T</v>
      </c>
      <c r="CA58" s="61" t="str">
        <f ca="1">IFERROR(INDEX(OFFSET(Dictionary!$AC$3,MATCH(COLUMNS($AS$2:CA57),Dictionary!$AC$4:$AC$93,0),1,1,2),1,MATCH(INDEX(Dictionary!$B$3:$C$3,1,MATCH(Form_Responses[[#This Row],[35]],OFFSET(Dictionary!$A$3,MATCH(COLUMNS($AS$2:CA57),Dictionary!$A$4:$A$93,0),1,1,2),0)),Dictionary!$AD$3:$AE$3,0)),"")</f>
        <v>N</v>
      </c>
      <c r="CB58" s="61" t="str">
        <f ca="1">IFERROR(INDEX(OFFSET(Dictionary!$AC$3,MATCH(COLUMNS($AS$2:CB57),Dictionary!$AC$4:$AC$93,0),1,1,2),1,MATCH(INDEX(Dictionary!$B$3:$C$3,1,MATCH(Form_Responses[[#This Row],[36]],OFFSET(Dictionary!$A$3,MATCH(COLUMNS($AS$2:CB57),Dictionary!$A$4:$A$93,0),1,1,2),0)),Dictionary!$AD$3:$AE$3,0)),"")</f>
        <v>A</v>
      </c>
      <c r="CC58" s="61" t="str">
        <f ca="1">IFERROR(INDEX(OFFSET(Dictionary!$AC$3,MATCH(COLUMNS($AS$2:CC57),Dictionary!$AC$4:$AC$93,0),1,1,2),1,MATCH(INDEX(Dictionary!$B$3:$C$3,1,MATCH(Form_Responses[[#This Row],[37]],OFFSET(Dictionary!$A$3,MATCH(COLUMNS($AS$2:CC57),Dictionary!$A$4:$A$93,0),1,1,2),0)),Dictionary!$AD$3:$AE$3,0)),"")</f>
        <v>P</v>
      </c>
      <c r="CD58" s="61" t="str">
        <f ca="1">IFERROR(INDEX(OFFSET(Dictionary!$AC$3,MATCH(COLUMNS($AS$2:CD57),Dictionary!$AC$4:$AC$93,0),1,1,2),1,MATCH(INDEX(Dictionary!$B$3:$C$3,1,MATCH(Form_Responses[[#This Row],[38]],OFFSET(Dictionary!$A$3,MATCH(COLUMNS($AS$2:CD57),Dictionary!$A$4:$A$93,0),1,1,2),0)),Dictionary!$AD$3:$AE$3,0)),"")</f>
        <v>K</v>
      </c>
      <c r="CE58" s="61" t="str">
        <f ca="1">IFERROR(INDEX(OFFSET(Dictionary!$AC$3,MATCH(COLUMNS($AS$2:CE57),Dictionary!$AC$4:$AC$93,0),1,1,2),1,MATCH(INDEX(Dictionary!$B$3:$C$3,1,MATCH(Form_Responses[[#This Row],[39]],OFFSET(Dictionary!$A$3,MATCH(COLUMNS($AS$2:CE57),Dictionary!$A$4:$A$93,0),1,1,2),0)),Dictionary!$AD$3:$AE$3,0)),"")</f>
        <v>B</v>
      </c>
      <c r="CF58" s="61" t="str">
        <f ca="1">IFERROR(INDEX(OFFSET(Dictionary!$AC$3,MATCH(COLUMNS($AS$2:CF57),Dictionary!$AC$4:$AC$93,0),1,1,2),1,MATCH(INDEX(Dictionary!$B$3:$C$3,1,MATCH(Form_Responses[[#This Row],[40]],OFFSET(Dictionary!$A$3,MATCH(COLUMNS($AS$2:CF57),Dictionary!$A$4:$A$93,0),1,1,2),0)),Dictionary!$AD$3:$AE$3,0)),"")</f>
        <v>W</v>
      </c>
      <c r="CG58" s="61" t="str">
        <f ca="1">IFERROR(INDEX(OFFSET(Dictionary!$AC$3,MATCH(COLUMNS($AS$2:CG57),Dictionary!$AC$4:$AC$93,0),1,1,2),1,MATCH(INDEX(Dictionary!$B$3:$C$3,1,MATCH(Form_Responses[[#This Row],[41]],OFFSET(Dictionary!$A$3,MATCH(COLUMNS($AS$2:CG57),Dictionary!$A$4:$A$93,0),1,1,2),0)),Dictionary!$AD$3:$AE$3,0)),"")</f>
        <v>S</v>
      </c>
      <c r="CH58" s="61" t="str">
        <f ca="1">IFERROR(INDEX(OFFSET(Dictionary!$AC$3,MATCH(COLUMNS($AS$2:CH57),Dictionary!$AC$4:$AC$93,0),1,1,2),1,MATCH(INDEX(Dictionary!$B$3:$C$3,1,MATCH(Form_Responses[[#This Row],[42]],OFFSET(Dictionary!$A$3,MATCH(COLUMNS($AS$2:CH57),Dictionary!$A$4:$A$93,0),1,1,2),0)),Dictionary!$AD$3:$AE$3,0)),"")</f>
        <v>R</v>
      </c>
      <c r="CI58" s="61" t="str">
        <f ca="1">IFERROR(INDEX(OFFSET(Dictionary!$AC$3,MATCH(COLUMNS($AS$2:CI57),Dictionary!$AC$4:$AC$93,0),1,1,2),1,MATCH(INDEX(Dictionary!$B$3:$C$3,1,MATCH(Form_Responses[[#This Row],[43]],OFFSET(Dictionary!$A$3,MATCH(COLUMNS($AS$2:CI57),Dictionary!$A$4:$A$93,0),1,1,2),0)),Dictionary!$AD$3:$AE$3,0)),"")</f>
        <v>D</v>
      </c>
      <c r="CJ58" s="61" t="str">
        <f ca="1">IFERROR(INDEX(OFFSET(Dictionary!$AC$3,MATCH(COLUMNS($AS$2:CJ57),Dictionary!$AC$4:$AC$93,0),1,1,2),1,MATCH(INDEX(Dictionary!$B$3:$C$3,1,MATCH(Form_Responses[[#This Row],[44]],OFFSET(Dictionary!$A$3,MATCH(COLUMNS($AS$2:CJ57),Dictionary!$A$4:$A$93,0),1,1,2),0)),Dictionary!$AD$3:$AE$3,0)),"")</f>
        <v>T</v>
      </c>
      <c r="CK58" s="61" t="str">
        <f ca="1">IFERROR(INDEX(OFFSET(Dictionary!$AC$3,MATCH(COLUMNS($AS$2:CK57),Dictionary!$AC$4:$AC$93,0),1,1,2),1,MATCH(INDEX(Dictionary!$B$3:$C$3,1,MATCH(Form_Responses[[#This Row],[45]],OFFSET(Dictionary!$A$3,MATCH(COLUMNS($AS$2:CK57),Dictionary!$A$4:$A$93,0),1,1,2),0)),Dictionary!$AD$3:$AE$3,0)),"")</f>
        <v>V</v>
      </c>
      <c r="CL58" s="61" t="str">
        <f ca="1">IFERROR(INDEX(OFFSET(Dictionary!$AC$3,MATCH(COLUMNS($AS$2:CL57),Dictionary!$AC$4:$AC$93,0),1,1,2),1,MATCH(INDEX(Dictionary!$B$3:$C$3,1,MATCH(Form_Responses[[#This Row],[46]],OFFSET(Dictionary!$A$3,MATCH(COLUMNS($AS$2:CL57),Dictionary!$A$4:$A$93,0),1,1,2),0)),Dictionary!$AD$3:$AE$3,0)),"")</f>
        <v>N</v>
      </c>
      <c r="CM58" s="61" t="str">
        <f ca="1">IFERROR(INDEX(OFFSET(Dictionary!$AC$3,MATCH(COLUMNS($AS$2:CM57),Dictionary!$AC$4:$AC$93,0),1,1,2),1,MATCH(INDEX(Dictionary!$B$3:$C$3,1,MATCH(Form_Responses[[#This Row],[47]],OFFSET(Dictionary!$A$3,MATCH(COLUMNS($AS$2:CM57),Dictionary!$A$4:$A$93,0),1,1,2),0)),Dictionary!$AD$3:$AE$3,0)),"")</f>
        <v>Z</v>
      </c>
      <c r="CN58" s="61" t="str">
        <f ca="1">IFERROR(INDEX(OFFSET(Dictionary!$AC$3,MATCH(COLUMNS($AS$2:CN57),Dictionary!$AC$4:$AC$93,0),1,1,2),1,MATCH(INDEX(Dictionary!$B$3:$C$3,1,MATCH(Form_Responses[[#This Row],[48]],OFFSET(Dictionary!$A$3,MATCH(COLUMNS($AS$2:CN57),Dictionary!$A$4:$A$93,0),1,1,2),0)),Dictionary!$AD$3:$AE$3,0)),"")</f>
        <v>K</v>
      </c>
      <c r="CO58" s="61" t="str">
        <f ca="1">IFERROR(INDEX(OFFSET(Dictionary!$AC$3,MATCH(COLUMNS($AS$2:CO57),Dictionary!$AC$4:$AC$93,0),1,1,2),1,MATCH(INDEX(Dictionary!$B$3:$C$3,1,MATCH(Form_Responses[[#This Row],[49]],OFFSET(Dictionary!$A$3,MATCH(COLUMNS($AS$2:CO57),Dictionary!$A$4:$A$93,0),1,1,2),0)),Dictionary!$AD$3:$AE$3,0)),"")</f>
        <v>F</v>
      </c>
      <c r="CP58" s="61" t="str">
        <f ca="1">IFERROR(INDEX(OFFSET(Dictionary!$AC$3,MATCH(COLUMNS($AS$2:CP57),Dictionary!$AC$4:$AC$93,0),1,1,2),1,MATCH(INDEX(Dictionary!$B$3:$C$3,1,MATCH(Form_Responses[[#This Row],[50]],OFFSET(Dictionary!$A$3,MATCH(COLUMNS($AS$2:CP57),Dictionary!$A$4:$A$93,0),1,1,2),0)),Dictionary!$AD$3:$AE$3,0)),"")</f>
        <v>B</v>
      </c>
      <c r="CQ58" s="61" t="str">
        <f ca="1">IFERROR(INDEX(OFFSET(Dictionary!$AC$3,MATCH(COLUMNS($AS$2:CQ57),Dictionary!$AC$4:$AC$93,0),1,1,2),1,MATCH(INDEX(Dictionary!$B$3:$C$3,1,MATCH(Form_Responses[[#This Row],[51]],OFFSET(Dictionary!$A$3,MATCH(COLUMNS($AS$2:CQ57),Dictionary!$A$4:$A$93,0),1,1,2),0)),Dictionary!$AD$3:$AE$3,0)),"")</f>
        <v>V</v>
      </c>
      <c r="CR58" s="61" t="str">
        <f ca="1">IFERROR(INDEX(OFFSET(Dictionary!$AC$3,MATCH(COLUMNS($AS$2:CR57),Dictionary!$AC$4:$AC$93,0),1,1,2),1,MATCH(INDEX(Dictionary!$B$3:$C$3,1,MATCH(Form_Responses[[#This Row],[52]],OFFSET(Dictionary!$A$3,MATCH(COLUMNS($AS$2:CR57),Dictionary!$A$4:$A$93,0),1,1,2),0)),Dictionary!$AD$3:$AE$3,0)),"")</f>
        <v>S</v>
      </c>
      <c r="CS58" s="61" t="str">
        <f ca="1">IFERROR(INDEX(OFFSET(Dictionary!$AC$3,MATCH(COLUMNS($AS$2:CS57),Dictionary!$AC$4:$AC$93,0),1,1,2),1,MATCH(INDEX(Dictionary!$B$3:$C$3,1,MATCH(Form_Responses[[#This Row],[53]],OFFSET(Dictionary!$A$3,MATCH(COLUMNS($AS$2:CS57),Dictionary!$A$4:$A$93,0),1,1,2),0)),Dictionary!$AD$3:$AE$3,0)),"")</f>
        <v>R</v>
      </c>
      <c r="CT58" s="61" t="str">
        <f ca="1">IFERROR(INDEX(OFFSET(Dictionary!$AC$3,MATCH(COLUMNS($AS$2:CT57),Dictionary!$AC$4:$AC$93,0),1,1,2),1,MATCH(INDEX(Dictionary!$B$3:$C$3,1,MATCH(Form_Responses[[#This Row],[54]],OFFSET(Dictionary!$A$3,MATCH(COLUMNS($AS$2:CT57),Dictionary!$A$4:$A$93,0),1,1,2),0)),Dictionary!$AD$3:$AE$3,0)),"")</f>
        <v>D</v>
      </c>
      <c r="CU58" s="61" t="str">
        <f ca="1">IFERROR(INDEX(OFFSET(Dictionary!$AC$3,MATCH(COLUMNS($AS$2:CU57),Dictionary!$AC$4:$AC$93,0),1,1,2),1,MATCH(INDEX(Dictionary!$B$3:$C$3,1,MATCH(Form_Responses[[#This Row],[55]],OFFSET(Dictionary!$A$3,MATCH(COLUMNS($AS$2:CU57),Dictionary!$A$4:$A$93,0),1,1,2),0)),Dictionary!$AD$3:$AE$3,0)),"")</f>
        <v>V</v>
      </c>
      <c r="CV58" s="61" t="str">
        <f ca="1">IFERROR(INDEX(OFFSET(Dictionary!$AC$3,MATCH(COLUMNS($AS$2:CV57),Dictionary!$AC$4:$AC$93,0),1,1,2),1,MATCH(INDEX(Dictionary!$B$3:$C$3,1,MATCH(Form_Responses[[#This Row],[56]],OFFSET(Dictionary!$A$3,MATCH(COLUMNS($AS$2:CV57),Dictionary!$A$4:$A$93,0),1,1,2),0)),Dictionary!$AD$3:$AE$3,0)),"")</f>
        <v>S</v>
      </c>
      <c r="CW58" s="61" t="str">
        <f ca="1">IFERROR(INDEX(OFFSET(Dictionary!$AC$3,MATCH(COLUMNS($AS$2:CW57),Dictionary!$AC$4:$AC$93,0),1,1,2),1,MATCH(INDEX(Dictionary!$B$3:$C$3,1,MATCH(Form_Responses[[#This Row],[57]],OFFSET(Dictionary!$A$3,MATCH(COLUMNS($AS$2:CW57),Dictionary!$A$4:$A$93,0),1,1,2),0)),Dictionary!$AD$3:$AE$3,0)),"")</f>
        <v>N</v>
      </c>
      <c r="CX58" s="61" t="str">
        <f ca="1">IFERROR(INDEX(OFFSET(Dictionary!$AC$3,MATCH(COLUMNS($AS$2:CX57),Dictionary!$AC$4:$AC$93,0),1,1,2),1,MATCH(INDEX(Dictionary!$B$3:$C$3,1,MATCH(Form_Responses[[#This Row],[58]],OFFSET(Dictionary!$A$3,MATCH(COLUMNS($AS$2:CX57),Dictionary!$A$4:$A$93,0),1,1,2),0)),Dictionary!$AD$3:$AE$3,0)),"")</f>
        <v>A</v>
      </c>
      <c r="CY58" s="61" t="str">
        <f ca="1">IFERROR(INDEX(OFFSET(Dictionary!$AC$3,MATCH(COLUMNS($AS$2:CY57),Dictionary!$AC$4:$AC$93,0),1,1,2),1,MATCH(INDEX(Dictionary!$B$3:$C$3,1,MATCH(Form_Responses[[#This Row],[59]],OFFSET(Dictionary!$A$3,MATCH(COLUMNS($AS$2:CY57),Dictionary!$A$4:$A$93,0),1,1,2),0)),Dictionary!$AD$3:$AE$3,0)),"")</f>
        <v>F</v>
      </c>
      <c r="CZ58" s="61" t="str">
        <f ca="1">IFERROR(INDEX(OFFSET(Dictionary!$AC$3,MATCH(COLUMNS($AS$2:CZ57),Dictionary!$AC$4:$AC$93,0),1,1,2),1,MATCH(INDEX(Dictionary!$B$3:$C$3,1,MATCH(Form_Responses[[#This Row],[60]],OFFSET(Dictionary!$A$3,MATCH(COLUMNS($AS$2:CZ57),Dictionary!$A$4:$A$93,0),1,1,2),0)),Dictionary!$AD$3:$AE$3,0)),"")</f>
        <v>X</v>
      </c>
      <c r="DA58" s="61" t="str">
        <f ca="1">IFERROR(INDEX(OFFSET(Dictionary!$AC$3,MATCH(COLUMNS($AS$2:DA57),Dictionary!$AC$4:$AC$93,0),1,1,2),1,MATCH(INDEX(Dictionary!$B$3:$C$3,1,MATCH(Form_Responses[[#This Row],[61]],OFFSET(Dictionary!$A$3,MATCH(COLUMNS($AS$2:DA57),Dictionary!$A$4:$A$93,0),1,1,2),0)),Dictionary!$AD$3:$AE$3,0)),"")</f>
        <v>G</v>
      </c>
      <c r="DB58" s="61" t="str">
        <f ca="1">IFERROR(INDEX(OFFSET(Dictionary!$AC$3,MATCH(COLUMNS($AS$2:DB57),Dictionary!$AC$4:$AC$93,0),1,1,2),1,MATCH(INDEX(Dictionary!$B$3:$C$3,1,MATCH(Form_Responses[[#This Row],[62]],OFFSET(Dictionary!$A$3,MATCH(COLUMNS($AS$2:DB57),Dictionary!$A$4:$A$93,0),1,1,2),0)),Dictionary!$AD$3:$AE$3,0)),"")</f>
        <v>V</v>
      </c>
      <c r="DC58" s="61" t="str">
        <f ca="1">IFERROR(INDEX(OFFSET(Dictionary!$AC$3,MATCH(COLUMNS($AS$2:DC57),Dictionary!$AC$4:$AC$93,0),1,1,2),1,MATCH(INDEX(Dictionary!$B$3:$C$3,1,MATCH(Form_Responses[[#This Row],[63]],OFFSET(Dictionary!$A$3,MATCH(COLUMNS($AS$2:DC57),Dictionary!$A$4:$A$93,0),1,1,2),0)),Dictionary!$AD$3:$AE$3,0)),"")</f>
        <v>I</v>
      </c>
      <c r="DD58" s="61" t="str">
        <f ca="1">IFERROR(INDEX(OFFSET(Dictionary!$AC$3,MATCH(COLUMNS($AS$2:DD57),Dictionary!$AC$4:$AC$93,0),1,1,2),1,MATCH(INDEX(Dictionary!$B$3:$C$3,1,MATCH(Form_Responses[[#This Row],[64]],OFFSET(Dictionary!$A$3,MATCH(COLUMNS($AS$2:DD57),Dictionary!$A$4:$A$93,0),1,1,2),0)),Dictionary!$AD$3:$AE$3,0)),"")</f>
        <v>T</v>
      </c>
      <c r="DE58" s="61" t="str">
        <f ca="1">IFERROR(INDEX(OFFSET(Dictionary!$AC$3,MATCH(COLUMNS($AS$2:DE57),Dictionary!$AC$4:$AC$93,0),1,1,2),1,MATCH(INDEX(Dictionary!$B$3:$C$3,1,MATCH(Form_Responses[[#This Row],[65]],OFFSET(Dictionary!$A$3,MATCH(COLUMNS($AS$2:DE57),Dictionary!$A$4:$A$93,0),1,1,2),0)),Dictionary!$AD$3:$AE$3,0)),"")</f>
        <v>V</v>
      </c>
      <c r="DF58" s="61" t="str">
        <f ca="1">IFERROR(INDEX(OFFSET(Dictionary!$AC$3,MATCH(COLUMNS($AS$2:DF57),Dictionary!$AC$4:$AC$93,0),1,1,2),1,MATCH(INDEX(Dictionary!$B$3:$C$3,1,MATCH(Form_Responses[[#This Row],[66]],OFFSET(Dictionary!$A$3,MATCH(COLUMNS($AS$2:DF57),Dictionary!$A$4:$A$93,0),1,1,2),0)),Dictionary!$AD$3:$AE$3,0)),"")</f>
        <v>S</v>
      </c>
      <c r="DG58" s="61" t="str">
        <f ca="1">IFERROR(INDEX(OFFSET(Dictionary!$AC$3,MATCH(COLUMNS($AS$2:DG57),Dictionary!$AC$4:$AC$93,0),1,1,2),1,MATCH(INDEX(Dictionary!$B$3:$C$3,1,MATCH(Form_Responses[[#This Row],[67]],OFFSET(Dictionary!$A$3,MATCH(COLUMNS($AS$2:DG57),Dictionary!$A$4:$A$93,0),1,1,2),0)),Dictionary!$AD$3:$AE$3,0)),"")</f>
        <v>R</v>
      </c>
      <c r="DH58" s="61" t="str">
        <f ca="1">IFERROR(INDEX(OFFSET(Dictionary!$AC$3,MATCH(COLUMNS($AS$2:DH57),Dictionary!$AC$4:$AC$93,0),1,1,2),1,MATCH(INDEX(Dictionary!$B$3:$C$3,1,MATCH(Form_Responses[[#This Row],[68]],OFFSET(Dictionary!$A$3,MATCH(COLUMNS($AS$2:DH57),Dictionary!$A$4:$A$93,0),1,1,2),0)),Dictionary!$AD$3:$AE$3,0)),"")</f>
        <v>K</v>
      </c>
      <c r="DI58" s="61" t="str">
        <f ca="1">IFERROR(INDEX(OFFSET(Dictionary!$AC$3,MATCH(COLUMNS($AS$2:DI57),Dictionary!$AC$4:$AC$93,0),1,1,2),1,MATCH(INDEX(Dictionary!$B$3:$C$3,1,MATCH(Form_Responses[[#This Row],[69]],OFFSET(Dictionary!$A$3,MATCH(COLUMNS($AS$2:DI57),Dictionary!$A$4:$A$93,0),1,1,2),0)),Dictionary!$AD$3:$AE$3,0)),"")</f>
        <v>A</v>
      </c>
      <c r="DJ58" s="61" t="str">
        <f ca="1">IFERROR(INDEX(OFFSET(Dictionary!$AC$3,MATCH(COLUMNS($AS$2:DJ57),Dictionary!$AC$4:$AC$93,0),1,1,2),1,MATCH(INDEX(Dictionary!$B$3:$C$3,1,MATCH(Form_Responses[[#This Row],[70]],OFFSET(Dictionary!$A$3,MATCH(COLUMNS($AS$2:DJ57),Dictionary!$A$4:$A$93,0),1,1,2),0)),Dictionary!$AD$3:$AE$3,0)),"")</f>
        <v>P</v>
      </c>
      <c r="DK58" s="61" t="str">
        <f ca="1">IFERROR(INDEX(OFFSET(Dictionary!$AC$3,MATCH(COLUMNS($AS$2:DK57),Dictionary!$AC$4:$AC$93,0),1,1,2),1,MATCH(INDEX(Dictionary!$B$3:$C$3,1,MATCH(Form_Responses[[#This Row],[71]],OFFSET(Dictionary!$A$3,MATCH(COLUMNS($AS$2:DK57),Dictionary!$A$4:$A$93,0),1,1,2),0)),Dictionary!$AD$3:$AE$3,0)),"")</f>
        <v>G</v>
      </c>
      <c r="DL58" s="61" t="str">
        <f ca="1">IFERROR(INDEX(OFFSET(Dictionary!$AC$3,MATCH(COLUMNS($AS$2:DL57),Dictionary!$AC$4:$AC$93,0),1,1,2),1,MATCH(INDEX(Dictionary!$B$3:$C$3,1,MATCH(Form_Responses[[#This Row],[72]],OFFSET(Dictionary!$A$3,MATCH(COLUMNS($AS$2:DL57),Dictionary!$A$4:$A$93,0),1,1,2),0)),Dictionary!$AD$3:$AE$3,0)),"")</f>
        <v>L</v>
      </c>
      <c r="DM58" s="61" t="str">
        <f ca="1">IFERROR(INDEX(OFFSET(Dictionary!$AC$3,MATCH(COLUMNS($AS$2:DM57),Dictionary!$AC$4:$AC$93,0),1,1,2),1,MATCH(INDEX(Dictionary!$B$3:$C$3,1,MATCH(Form_Responses[[#This Row],[73]],OFFSET(Dictionary!$A$3,MATCH(COLUMNS($AS$2:DM57),Dictionary!$A$4:$A$93,0),1,1,2),0)),Dictionary!$AD$3:$AE$3,0)),"")</f>
        <v>I</v>
      </c>
      <c r="DN58" s="61" t="str">
        <f ca="1">IFERROR(INDEX(OFFSET(Dictionary!$AC$3,MATCH(COLUMNS($AS$2:DN57),Dictionary!$AC$4:$AC$93,0),1,1,2),1,MATCH(INDEX(Dictionary!$B$3:$C$3,1,MATCH(Form_Responses[[#This Row],[74]],OFFSET(Dictionary!$A$3,MATCH(COLUMNS($AS$2:DN57),Dictionary!$A$4:$A$93,0),1,1,2),0)),Dictionary!$AD$3:$AE$3,0)),"")</f>
        <v>S</v>
      </c>
      <c r="DO58" s="61" t="str">
        <f ca="1">IFERROR(INDEX(OFFSET(Dictionary!$AC$3,MATCH(COLUMNS($AS$2:DO57),Dictionary!$AC$4:$AC$93,0),1,1,2),1,MATCH(INDEX(Dictionary!$B$3:$C$3,1,MATCH(Form_Responses[[#This Row],[75]],OFFSET(Dictionary!$A$3,MATCH(COLUMNS($AS$2:DO57),Dictionary!$A$4:$A$93,0),1,1,2),0)),Dictionary!$AD$3:$AE$3,0)),"")</f>
        <v>R</v>
      </c>
      <c r="DP58" s="61" t="str">
        <f ca="1">IFERROR(INDEX(OFFSET(Dictionary!$AC$3,MATCH(COLUMNS($AS$2:DP57),Dictionary!$AC$4:$AC$93,0),1,1,2),1,MATCH(INDEX(Dictionary!$B$3:$C$3,1,MATCH(Form_Responses[[#This Row],[76]],OFFSET(Dictionary!$A$3,MATCH(COLUMNS($AS$2:DP57),Dictionary!$A$4:$A$93,0),1,1,2),0)),Dictionary!$AD$3:$AE$3,0)),"")</f>
        <v>S</v>
      </c>
      <c r="DQ58" s="61" t="str">
        <f ca="1">IFERROR(INDEX(OFFSET(Dictionary!$AC$3,MATCH(COLUMNS($AS$2:DQ57),Dictionary!$AC$4:$AC$93,0),1,1,2),1,MATCH(INDEX(Dictionary!$B$3:$C$3,1,MATCH(Form_Responses[[#This Row],[77]],OFFSET(Dictionary!$A$3,MATCH(COLUMNS($AS$2:DQ57),Dictionary!$A$4:$A$93,0),1,1,2),0)),Dictionary!$AD$3:$AE$3,0)),"")</f>
        <v>C</v>
      </c>
      <c r="DR58" s="61" t="str">
        <f ca="1">IFERROR(INDEX(OFFSET(Dictionary!$AC$3,MATCH(COLUMNS($AS$2:DR57),Dictionary!$AC$4:$AC$93,0),1,1,2),1,MATCH(INDEX(Dictionary!$B$3:$C$3,1,MATCH(Form_Responses[[#This Row],[78]],OFFSET(Dictionary!$A$3,MATCH(COLUMNS($AS$2:DR57),Dictionary!$A$4:$A$93,0),1,1,2),0)),Dictionary!$AD$3:$AE$3,0)),"")</f>
        <v>D</v>
      </c>
      <c r="DS58" s="61" t="str">
        <f ca="1">IFERROR(INDEX(OFFSET(Dictionary!$AC$3,MATCH(COLUMNS($AS$2:DS57),Dictionary!$AC$4:$AC$93,0),1,1,2),1,MATCH(INDEX(Dictionary!$B$3:$C$3,1,MATCH(Form_Responses[[#This Row],[79]],OFFSET(Dictionary!$A$3,MATCH(COLUMNS($AS$2:DS57),Dictionary!$A$4:$A$93,0),1,1,2),0)),Dictionary!$AD$3:$AE$3,0)),"")</f>
        <v>F</v>
      </c>
      <c r="DT58" s="61" t="str">
        <f ca="1">IFERROR(INDEX(OFFSET(Dictionary!$AC$3,MATCH(COLUMNS($AS$2:DT57),Dictionary!$AC$4:$AC$93,0),1,1,2),1,MATCH(INDEX(Dictionary!$B$3:$C$3,1,MATCH(Form_Responses[[#This Row],[80]],OFFSET(Dictionary!$A$3,MATCH(COLUMNS($AS$2:DT57),Dictionary!$A$4:$A$93,0),1,1,2),0)),Dictionary!$AD$3:$AE$3,0)),"")</f>
        <v>W</v>
      </c>
      <c r="DU58" s="61" t="str">
        <f ca="1">IFERROR(INDEX(OFFSET(Dictionary!$AC$3,MATCH(COLUMNS($AS$2:DU57),Dictionary!$AC$4:$AC$93,0),1,1,2),1,MATCH(INDEX(Dictionary!$B$3:$C$3,1,MATCH(Form_Responses[[#This Row],[81]],OFFSET(Dictionary!$A$3,MATCH(COLUMNS($AS$2:DU57),Dictionary!$A$4:$A$93,0),1,1,2),0)),Dictionary!$AD$3:$AE$3,0)),"")</f>
        <v>L</v>
      </c>
      <c r="DV58" s="61" t="str">
        <f ca="1">IFERROR(INDEX(OFFSET(Dictionary!$AC$3,MATCH(COLUMNS($AS$2:DV57),Dictionary!$AC$4:$AC$93,0),1,1,2),1,MATCH(INDEX(Dictionary!$B$3:$C$3,1,MATCH(Form_Responses[[#This Row],[82]],OFFSET(Dictionary!$A$3,MATCH(COLUMNS($AS$2:DV57),Dictionary!$A$4:$A$93,0),1,1,2),0)),Dictionary!$AD$3:$AE$3,0)),"")</f>
        <v>L</v>
      </c>
      <c r="DW58" s="61" t="str">
        <f ca="1">IFERROR(INDEX(OFFSET(Dictionary!$AC$3,MATCH(COLUMNS($AS$2:DW57),Dictionary!$AC$4:$AC$93,0),1,1,2),1,MATCH(INDEX(Dictionary!$B$3:$C$3,1,MATCH(Form_Responses[[#This Row],[83]],OFFSET(Dictionary!$A$3,MATCH(COLUMNS($AS$2:DW57),Dictionary!$A$4:$A$93,0),1,1,2),0)),Dictionary!$AD$3:$AE$3,0)),"")</f>
        <v>I</v>
      </c>
      <c r="DX58" s="61" t="str">
        <f ca="1">IFERROR(INDEX(OFFSET(Dictionary!$AC$3,MATCH(COLUMNS($AS$2:DX57),Dictionary!$AC$4:$AC$93,0),1,1,2),1,MATCH(INDEX(Dictionary!$B$3:$C$3,1,MATCH(Form_Responses[[#This Row],[84]],OFFSET(Dictionary!$A$3,MATCH(COLUMNS($AS$2:DX57),Dictionary!$A$4:$A$93,0),1,1,2),0)),Dictionary!$AD$3:$AE$3,0)),"")</f>
        <v>V</v>
      </c>
      <c r="DY58" s="61" t="str">
        <f ca="1">IFERROR(INDEX(OFFSET(Dictionary!$AC$3,MATCH(COLUMNS($AS$2:DY57),Dictionary!$AC$4:$AC$93,0),1,1,2),1,MATCH(INDEX(Dictionary!$B$3:$C$3,1,MATCH(Form_Responses[[#This Row],[85]],OFFSET(Dictionary!$A$3,MATCH(COLUMNS($AS$2:DY57),Dictionary!$A$4:$A$93,0),1,1,2),0)),Dictionary!$AD$3:$AE$3,0)),"")</f>
        <v/>
      </c>
      <c r="DZ58" s="61" t="str">
        <f ca="1">IFERROR(INDEX(OFFSET(Dictionary!$AC$3,MATCH(COLUMNS($AS$2:DZ57),Dictionary!$AC$4:$AC$93,0),1,1,2),1,MATCH(INDEX(Dictionary!$B$3:$C$3,1,MATCH(Form_Responses[[#This Row],[86]],OFFSET(Dictionary!$A$3,MATCH(COLUMNS($AS$2:DZ57),Dictionary!$A$4:$A$93,0),1,1,2),0)),Dictionary!$AD$3:$AE$3,0)),"")</f>
        <v>S</v>
      </c>
      <c r="EA58" s="61" t="str">
        <f ca="1">IFERROR(INDEX(OFFSET(Dictionary!$AC$3,MATCH(COLUMNS($AS$2:EA57),Dictionary!$AC$4:$AC$93,0),1,1,2),1,MATCH(INDEX(Dictionary!$B$3:$C$3,1,MATCH(Form_Responses[[#This Row],[87]],OFFSET(Dictionary!$A$3,MATCH(COLUMNS($AS$2:EA57),Dictionary!$A$4:$A$93,0),1,1,2),0)),Dictionary!$AD$3:$AE$3,0)),"")</f>
        <v>R</v>
      </c>
      <c r="EB58" s="61" t="str">
        <f ca="1">IFERROR(INDEX(OFFSET(Dictionary!$AC$3,MATCH(COLUMNS($AS$2:EB57),Dictionary!$AC$4:$AC$93,0),1,1,2),1,MATCH(INDEX(Dictionary!$B$3:$C$3,1,MATCH(Form_Responses[[#This Row],[88]],OFFSET(Dictionary!$A$3,MATCH(COLUMNS($AS$2:EB57),Dictionary!$A$4:$A$93,0),1,1,2),0)),Dictionary!$AD$3:$AE$3,0)),"")</f>
        <v>C</v>
      </c>
      <c r="EC58" s="61" t="str">
        <f ca="1">IFERROR(INDEX(OFFSET(Dictionary!$AC$3,MATCH(COLUMNS($AS$2:EC57),Dictionary!$AC$4:$AC$93,0),1,1,2),1,MATCH(INDEX(Dictionary!$B$3:$C$3,1,MATCH(Form_Responses[[#This Row],[89]],OFFSET(Dictionary!$A$3,MATCH(COLUMNS($AS$2:EC57),Dictionary!$A$4:$A$93,0),1,1,2),0)),Dictionary!$AD$3:$AE$3,0)),"")</f>
        <v>C</v>
      </c>
      <c r="ED58" s="61" t="str">
        <f ca="1">IFERROR(INDEX(OFFSET(Dictionary!$AC$3,MATCH(COLUMNS($AS$2:ED57),Dictionary!$AC$4:$AC$93,0),1,1,2),1,MATCH(INDEX(Dictionary!$B$3:$C$3,1,MATCH(Form_Responses[[#This Row],[90]],OFFSET(Dictionary!$A$3,MATCH(COLUMNS($AS$2:ED57),Dictionary!$A$4:$A$93,0),1,1,2),0)),Dictionary!$AD$3:$AE$3,0)),"")</f>
        <v>N</v>
      </c>
    </row>
    <row r="59" spans="1:134" ht="225" x14ac:dyDescent="0.25">
      <c r="A59" s="164">
        <v>57</v>
      </c>
      <c r="B59" s="61" t="s">
        <v>997</v>
      </c>
      <c r="C59" s="61" t="s">
        <v>918</v>
      </c>
      <c r="D59" s="59" t="s">
        <v>796</v>
      </c>
      <c r="E59" s="59" cm="1">
        <f t="array" aca="1" ref="E59" ca="1">COUNTIF(OFFSET($AS$2,MATCH(Data_Base_Response[[#This Row],[Nama]:[Nama]],Data_Base_Response[[Nama]:[Nama]],0),0,1,90),Data_Base_Response[[#Headers],[A]])</f>
        <v>6</v>
      </c>
      <c r="F59" s="59" cm="1">
        <f t="array" aca="1" ref="F59" ca="1">COUNTIF(OFFSET($AS$2,MATCH(Data_Base_Response[[#This Row],[Nama]:[Nama]],Data_Base_Response[[Nama]:[Nama]],0),0,1,90),Data_Base_Response[[#Headers],[N]])</f>
        <v>4</v>
      </c>
      <c r="G59" s="59" cm="1">
        <f t="array" aca="1" ref="G59" ca="1">COUNTIF(OFFSET($AS$2,MATCH(Data_Base_Response[[#This Row],[Nama]:[Nama]],Data_Base_Response[[Nama]:[Nama]],0),0,1,90),Data_Base_Response[[#Headers],[G]])</f>
        <v>4</v>
      </c>
      <c r="H59" s="59" cm="1">
        <f t="array" aca="1" ref="H59" ca="1">COUNTIF(OFFSET($AS$2,MATCH(Data_Base_Response[[#This Row],[Nama]:[Nama]],Data_Base_Response[[Nama]:[Nama]],0),0,1,90),Data_Base_Response[[#Headers],[C]])</f>
        <v>4</v>
      </c>
      <c r="I59" s="59" cm="1">
        <f t="array" aca="1" ref="I59" ca="1">COUNTIF(OFFSET($AS$2,MATCH(Data_Base_Response[[#This Row],[Nama]:[Nama]],Data_Base_Response[[Nama]:[Nama]],0),0,1,90),Data_Base_Response[[#Headers],[D]])</f>
        <v>2</v>
      </c>
      <c r="J59" s="59" cm="1">
        <f t="array" aca="1" ref="J59" ca="1">COUNTIF(OFFSET($AS$2,MATCH(Data_Base_Response[[#This Row],[Nama]:[Nama]],Data_Base_Response[[Nama]:[Nama]],0),0,1,90),Data_Base_Response[[#Headers],[R]])</f>
        <v>2</v>
      </c>
      <c r="K59" s="59" cm="1">
        <f t="array" aca="1" ref="K59" ca="1">COUNTIF(OFFSET($AS$2,MATCH(Data_Base_Response[[#This Row],[Nama]:[Nama]],Data_Base_Response[[Nama]:[Nama]],0),0,1,90),Data_Base_Response[[#Headers],[T]])</f>
        <v>4</v>
      </c>
      <c r="L59" s="59" cm="1">
        <f t="array" aca="1" ref="L59" ca="1">COUNTIF(OFFSET($AS$2,MATCH(Data_Base_Response[[#This Row],[Nama]:[Nama]],Data_Base_Response[[Nama]:[Nama]],0),0,1,90),Data_Base_Response[[#Headers],[V]])</f>
        <v>6</v>
      </c>
      <c r="M59" s="59" cm="1">
        <f t="array" aca="1" ref="M59" ca="1">COUNTIF(OFFSET($AS$2,MATCH(Data_Base_Response[[#This Row],[Nama]:[Nama]],Data_Base_Response[[Nama]:[Nama]],0),0,1,90),Data_Base_Response[[#Headers],[W]])</f>
        <v>3</v>
      </c>
      <c r="N59" s="59" cm="1">
        <f t="array" aca="1" ref="N59" ca="1">COUNTIF(OFFSET($AS$2,MATCH(Data_Base_Response[[#This Row],[Nama]:[Nama]],Data_Base_Response[[Nama]:[Nama]],0),0,1,90),Data_Base_Response[[#Headers],[F]])</f>
        <v>4</v>
      </c>
      <c r="O59" s="59" cm="1">
        <f t="array" aca="1" ref="O59" ca="1">COUNTIF(OFFSET($AS$2,MATCH(Data_Base_Response[[#This Row],[Nama]:[Nama]],Data_Base_Response[[Nama]:[Nama]],0),0,1,90),Data_Base_Response[[#Headers],[L]])</f>
        <v>7</v>
      </c>
      <c r="P59" s="59" cm="1">
        <f t="array" aca="1" ref="P59" ca="1">COUNTIF(OFFSET($AS$2,MATCH(Data_Base_Response[[#This Row],[Nama]:[Nama]],Data_Base_Response[[Nama]:[Nama]],0),0,1,90),Data_Base_Response[[#Headers],[P]])</f>
        <v>5</v>
      </c>
      <c r="Q59" s="59" cm="1">
        <f t="array" aca="1" ref="Q59" ca="1">COUNTIF(OFFSET($AS$2,MATCH(Data_Base_Response[[#This Row],[Nama]:[Nama]],Data_Base_Response[[Nama]:[Nama]],0),0,1,90),Data_Base_Response[[#Headers],[I]])</f>
        <v>7</v>
      </c>
      <c r="R59" s="59" cm="1">
        <f t="array" aca="1" ref="R59" ca="1">COUNTIF(OFFSET($AS$2,MATCH(Data_Base_Response[[#This Row],[Nama]:[Nama]],Data_Base_Response[[Nama]:[Nama]],0),0,1,90),Data_Base_Response[[#Headers],[S]])</f>
        <v>7</v>
      </c>
      <c r="S59" s="59" cm="1">
        <f t="array" aca="1" ref="S59" ca="1">COUNTIF(OFFSET($AS$2,MATCH(Data_Base_Response[[#This Row],[Nama]:[Nama]],Data_Base_Response[[Nama]:[Nama]],0),0,1,90),Data_Base_Response[[#Headers],[B]])</f>
        <v>5</v>
      </c>
      <c r="T59" s="59" cm="1">
        <f t="array" aca="1" ref="T59" ca="1">COUNTIF(OFFSET($AS$2,MATCH(Data_Base_Response[[#This Row],[Nama]:[Nama]],Data_Base_Response[[Nama]:[Nama]],0),0,1,90),Data_Base_Response[[#Headers],[O]])</f>
        <v>2</v>
      </c>
      <c r="U59" s="59" cm="1">
        <f t="array" aca="1" ref="U59" ca="1">COUNTIF(OFFSET($AS$2,MATCH(Data_Base_Response[[#This Row],[Nama]:[Nama]],Data_Base_Response[[Nama]:[Nama]],0),0,1,90),Data_Base_Response[[#Headers],[X]])</f>
        <v>4</v>
      </c>
      <c r="V59" s="59" cm="1">
        <f t="array" aca="1" ref="V59" ca="1">COUNTIF(OFFSET($AS$2,MATCH(Data_Base_Response[[#This Row],[Nama]:[Nama]],Data_Base_Response[[Nama]:[Nama]],0),0,1,90),Data_Base_Response[[#Headers],[E]])</f>
        <v>1</v>
      </c>
      <c r="W59" s="59" cm="1">
        <f t="array" aca="1" ref="W59" ca="1">COUNTIF(OFFSET($AS$2,MATCH(Data_Base_Response[[#This Row],[Nama]:[Nama]],Data_Base_Response[[Nama]:[Nama]],0),0,1,90),Data_Base_Response[[#Headers],[K]])</f>
        <v>4</v>
      </c>
      <c r="X59" s="59" cm="1">
        <f t="array" aca="1" ref="X59" ca="1">COUNTIF(OFFSET($AS$2,MATCH(Data_Base_Response[[#This Row],[Nama]:[Nama]],Data_Base_Response[[Nama]:[Nama]],0),0,1,90),Data_Base_Response[[#Headers],[Z]])</f>
        <v>8</v>
      </c>
      <c r="Y5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5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59"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59"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59" s="60" t="str">
        <f ca="1">INDEX(OFFSET(Dictionary!$AJ$3,MATCH(I$2,Dictionary!$AG$4:$AG$84,0),0,COUNTIF(Dictionary!$AG$4:$AG$84,I$2),1),MATCH(Data_Base_Response[[#This Row],[D]],OFFSET(Dictionary!$AH$3,MATCH(I$2,Dictionary!$AG$4:$AG$84,0),0,COUNTIF(Dictionary!$AG$4:$AG$84,I$2),1),1))</f>
        <v xml:space="preserve">Cukup peduli akan akurasi dan kelengkapan data   </v>
      </c>
      <c r="AD59"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59"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5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59"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59" s="60" t="str">
        <f ca="1">INDEX(OFFSET(Dictionary!$AJ$3,MATCH(N$2,Dictionary!$AG$4:$AG$84,0),0,COUNTIF(Dictionary!$AG$4:$AG$84,N$2),1),MATCH(Data_Base_Response[[#This Row],[F]],OFFSET(Dictionary!$AH$3,MATCH(N$2,Dictionary!$AG$4:$AG$84,0),0,COUNTIF(Dictionary!$AG$4:$AG$84,N$2),1),1))</f>
        <v xml:space="preserve">Loyal pada Perusahaan   </v>
      </c>
      <c r="AI59" s="60" t="str">
        <f ca="1">INDEX(OFFSET(Dictionary!$AJ$3,MATCH(O$2,Dictionary!$AG$4:$AG$84,0),0,COUNTIF(Dictionary!$AG$4:$AG$84,O$2),1),MATCH(Data_Base_Response[[#This Row],[L]],OFFSET(Dictionary!$AH$3,MATCH(O$2,Dictionary!$AG$4:$AG$84,0),0,COUNTIF(Dictionary!$AG$4:$AG$84,O$2),1),1))</f>
        <v xml:space="preserve">Percaya diri dan ingin berperan sebagai pemimpin      </v>
      </c>
      <c r="AJ59"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59"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59"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59"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59"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59"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59"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59"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59" s="61" t="str">
        <f ca="1">IFERROR(INDEX(OFFSET(Dictionary!$AC$3,MATCH(COLUMNS($AS$2:AS58),Dictionary!$AC$4:$AC$93,0),1,1,2),1,MATCH(INDEX(Dictionary!$B$3:$C$3,1,MATCH(Form_Responses[[#This Row],[1]],OFFSET(Dictionary!$A$3,MATCH(COLUMNS($AS$2:AS58),Dictionary!$A$4:$A$93,0),1,1,2),0)),Dictionary!$AD$3:$AE$3,0)),"")</f>
        <v>G</v>
      </c>
      <c r="AT59" s="61" t="str">
        <f ca="1">IFERROR(INDEX(OFFSET(Dictionary!$AC$3,MATCH(COLUMNS($AS$2:AT$2),Dictionary!$AC$4:$AC$93,0),1,1,2),1,MATCH(INDEX(Dictionary!$B$3:$C$3,1,MATCH(Form_Responses[[#This Row],[2]],OFFSET(Dictionary!$A$3,MATCH(COLUMNS($AS$2:AT58),Dictionary!$A$4:$A$93,0),1,1,2),0)),Dictionary!$AD$3:$AE$3,0)),"")</f>
        <v>N</v>
      </c>
      <c r="AU59" s="61" t="str">
        <f ca="1">IFERROR(INDEX(OFFSET(Dictionary!$AC$3,MATCH(COLUMNS($AS$2:AU58),Dictionary!$AC$4:$AC$93,0),1,1,2),1,MATCH(INDEX(Dictionary!$B$3:$C$3,1,MATCH(Form_Responses[[#This Row],[3]],OFFSET(Dictionary!$A$3,MATCH(COLUMNS($AS$2:AU58),Dictionary!$A$4:$A$93,0),1,1,2),0)),Dictionary!$AD$3:$AE$3,0)),"")</f>
        <v>P</v>
      </c>
      <c r="AV59" s="61" t="str">
        <f ca="1">IFERROR(INDEX(OFFSET(Dictionary!$AC$3,MATCH(COLUMNS($AS$2:AV58),Dictionary!$AC$4:$AC$93,0),1,1,2),1,MATCH(INDEX(Dictionary!$B$3:$C$3,1,MATCH(Form_Responses[[#This Row],[4]],OFFSET(Dictionary!$A$3,MATCH(COLUMNS($AS$2:AV58),Dictionary!$A$4:$A$93,0),1,1,2),0)),Dictionary!$AD$3:$AE$3,0)),"")</f>
        <v>P</v>
      </c>
      <c r="AW59" s="61" t="str">
        <f ca="1">IFERROR(INDEX(OFFSET(Dictionary!$AC$3,MATCH(COLUMNS($AS$2:AW58),Dictionary!$AC$4:$AC$93,0),1,1,2),1,MATCH(INDEX(Dictionary!$B$3:$C$3,1,MATCH(Form_Responses[[#This Row],[5]],OFFSET(Dictionary!$A$3,MATCH(COLUMNS($AS$2:AW58),Dictionary!$A$4:$A$93,0),1,1,2),0)),Dictionary!$AD$3:$AE$3,0)),"")</f>
        <v>B</v>
      </c>
      <c r="AX59" s="61" t="str">
        <f ca="1">IFERROR(INDEX(OFFSET(Dictionary!$AC$3,MATCH(COLUMNS($AS$2:AX58),Dictionary!$AC$4:$AC$93,0),1,1,2),1,MATCH(INDEX(Dictionary!$B$3:$C$3,1,MATCH(Form_Responses[[#This Row],[6]],OFFSET(Dictionary!$A$3,MATCH(COLUMNS($AS$2:AX58),Dictionary!$A$4:$A$93,0),1,1,2),0)),Dictionary!$AD$3:$AE$3,0)),"")</f>
        <v>B</v>
      </c>
      <c r="AY59" s="61" t="str">
        <f ca="1">IFERROR(INDEX(OFFSET(Dictionary!$AC$3,MATCH(COLUMNS($AS$2:AY58),Dictionary!$AC$4:$AC$93,0),1,1,2),1,MATCH(INDEX(Dictionary!$B$3:$C$3,1,MATCH(Form_Responses[[#This Row],[7]],OFFSET(Dictionary!$A$3,MATCH(COLUMNS($AS$2:AY58),Dictionary!$A$4:$A$93,0),1,1,2),0)),Dictionary!$AD$3:$AE$3,0)),"")</f>
        <v>Z</v>
      </c>
      <c r="AZ59" s="61" t="str">
        <f ca="1">IFERROR(INDEX(OFFSET(Dictionary!$AC$3,MATCH(COLUMNS($AS$2:AZ$2),Dictionary!$AC$4:$AC$93,0),1,1,2),1,MATCH(INDEX(Dictionary!$B$3:$C$3,1,MATCH(Form_Responses[[#This Row],[8]],OFFSET(Dictionary!$A$3,MATCH(COLUMNS($AS$2:AZ58),Dictionary!$A$4:$A$93,0),1,1,2),0)),Dictionary!$AD$3:$AE$3,0)),"")</f>
        <v>Z</v>
      </c>
      <c r="BA59" s="61" t="str">
        <f ca="1">IFERROR(INDEX(OFFSET(Dictionary!$AC$3,MATCH(COLUMNS($AS$2:BA58),Dictionary!$AC$4:$AC$93,0),1,1,2),1,MATCH(INDEX(Dictionary!$B$3:$C$3,1,MATCH(Form_Responses[[#This Row],[9]],OFFSET(Dictionary!$A$3,MATCH(COLUMNS($AS$2:BA58),Dictionary!$A$4:$A$93,0),1,1,2),0)),Dictionary!$AD$3:$AE$3,0)),"")</f>
        <v>K</v>
      </c>
      <c r="BB59" s="61" t="str">
        <f ca="1">IFERROR(INDEX(OFFSET(Dictionary!$AC$3,MATCH(COLUMNS($AS$2:BB58),Dictionary!$AC$4:$AC$93,0),1,1,2),1,MATCH(INDEX(Dictionary!$B$3:$C$3,1,MATCH(Form_Responses[[#This Row],[10]],OFFSET(Dictionary!$A$3,MATCH(COLUMNS($AS$2:BB58),Dictionary!$A$4:$A$93,0),1,1,2),0)),Dictionary!$AD$3:$AE$3,0)),"")</f>
        <v>W</v>
      </c>
      <c r="BC59" s="61" t="str">
        <f ca="1">IFERROR(INDEX(OFFSET(Dictionary!$AC$3,MATCH(COLUMNS($AS$2:BC58),Dictionary!$AC$4:$AC$93,0),1,1,2),1,MATCH(INDEX(Dictionary!$B$3:$C$3,1,MATCH(Form_Responses[[#This Row],[11]],OFFSET(Dictionary!$A$3,MATCH(COLUMNS($AS$2:BC58),Dictionary!$A$4:$A$93,0),1,1,2),0)),Dictionary!$AD$3:$AE$3,0)),"")</f>
        <v>C</v>
      </c>
      <c r="BD59" s="61" t="str">
        <f ca="1">IFERROR(INDEX(OFFSET(Dictionary!$AC$3,MATCH(COLUMNS($AS$2:BD58),Dictionary!$AC$4:$AC$93,0),1,1,2),1,MATCH(INDEX(Dictionary!$B$3:$C$3,1,MATCH(Form_Responses[[#This Row],[12]],OFFSET(Dictionary!$A$3,MATCH(COLUMNS($AS$2:BD58),Dictionary!$A$4:$A$93,0),1,1,2),0)),Dictionary!$AD$3:$AE$3,0)),"")</f>
        <v>L</v>
      </c>
      <c r="BE59" s="61" t="str">
        <f ca="1">IFERROR(INDEX(OFFSET(Dictionary!$AC$3,MATCH(COLUMNS($AS$2:BE58),Dictionary!$AC$4:$AC$93,0),1,1,2),1,MATCH(INDEX(Dictionary!$B$3:$C$3,1,MATCH(Form_Responses[[#This Row],[13]],OFFSET(Dictionary!$A$3,MATCH(COLUMNS($AS$2:BE58),Dictionary!$A$4:$A$93,0),1,1,2),0)),Dictionary!$AD$3:$AE$3,0)),"")</f>
        <v>P</v>
      </c>
      <c r="BF59" s="61" t="str">
        <f ca="1">IFERROR(INDEX(OFFSET(Dictionary!$AC$3,MATCH(COLUMNS($AS$2:BF58),Dictionary!$AC$4:$AC$93,0),1,1,2),1,MATCH(INDEX(Dictionary!$B$3:$C$3,1,MATCH(Form_Responses[[#This Row],[14]],OFFSET(Dictionary!$A$3,MATCH(COLUMNS($AS$2:BF58),Dictionary!$A$4:$A$93,0),1,1,2),0)),Dictionary!$AD$3:$AE$3,0)),"")</f>
        <v>A</v>
      </c>
      <c r="BG59" s="61" t="str">
        <f ca="1">IFERROR(INDEX(OFFSET(Dictionary!$AC$3,MATCH(COLUMNS($AS$2:BG58),Dictionary!$AC$4:$AC$93,0),1,1,2),1,MATCH(INDEX(Dictionary!$B$3:$C$3,1,MATCH(Form_Responses[[#This Row],[15]],OFFSET(Dictionary!$A$3,MATCH(COLUMNS($AS$2:BG58),Dictionary!$A$4:$A$93,0),1,1,2),0)),Dictionary!$AD$3:$AE$3,0)),"")</f>
        <v>B</v>
      </c>
      <c r="BH59" s="61" t="str">
        <f ca="1">IFERROR(INDEX(OFFSET(Dictionary!$AC$3,MATCH(COLUMNS($AS$2:BH58),Dictionary!$AC$4:$AC$93,0),1,1,2),1,MATCH(INDEX(Dictionary!$B$3:$C$3,1,MATCH(Form_Responses[[#This Row],[16]],OFFSET(Dictionary!$A$3,MATCH(COLUMNS($AS$2:BH58),Dictionary!$A$4:$A$93,0),1,1,2),0)),Dictionary!$AD$3:$AE$3,0)),"")</f>
        <v>X</v>
      </c>
      <c r="BI59" s="61" t="str">
        <f ca="1">IFERROR(INDEX(OFFSET(Dictionary!$AC$3,MATCH(COLUMNS($AS$2:BI58),Dictionary!$AC$4:$AC$93,0),1,1,2),1,MATCH(INDEX(Dictionary!$B$3:$C$3,1,MATCH(Form_Responses[[#This Row],[17]],OFFSET(Dictionary!$A$3,MATCH(COLUMNS($AS$2:BI58),Dictionary!$A$4:$A$93,0),1,1,2),0)),Dictionary!$AD$3:$AE$3,0)),"")</f>
        <v>Z</v>
      </c>
      <c r="BJ59" s="61" t="str">
        <f ca="1">IFERROR(INDEX(OFFSET(Dictionary!$AC$3,MATCH(COLUMNS($AS$2:BJ58),Dictionary!$AC$4:$AC$93,0),1,1,2),1,MATCH(INDEX(Dictionary!$B$3:$C$3,1,MATCH(Form_Responses[[#This Row],[18]],OFFSET(Dictionary!$A$3,MATCH(COLUMNS($AS$2:BJ58),Dictionary!$A$4:$A$93,0),1,1,2),0)),Dictionary!$AD$3:$AE$3,0)),"")</f>
        <v>O</v>
      </c>
      <c r="BK59" s="61" t="str">
        <f ca="1">IFERROR(INDEX(OFFSET(Dictionary!$AC$3,MATCH(COLUMNS($AS$2:BK58),Dictionary!$AC$4:$AC$93,0),1,1,2),1,MATCH(INDEX(Dictionary!$B$3:$C$3,1,MATCH(Form_Responses[[#This Row],[19]],OFFSET(Dictionary!$A$3,MATCH(COLUMNS($AS$2:BK58),Dictionary!$A$4:$A$93,0),1,1,2),0)),Dictionary!$AD$3:$AE$3,0)),"")</f>
        <v>Z</v>
      </c>
      <c r="BL59" s="61" t="str">
        <f ca="1">IFERROR(INDEX(OFFSET(Dictionary!$AC$3,MATCH(COLUMNS($AS$2:BL58),Dictionary!$AC$4:$AC$93,0),1,1,2),1,MATCH(INDEX(Dictionary!$B$3:$C$3,1,MATCH(Form_Responses[[#This Row],[20]],OFFSET(Dictionary!$A$3,MATCH(COLUMNS($AS$2:BL58),Dictionary!$A$4:$A$93,0),1,1,2),0)),Dictionary!$AD$3:$AE$3,0)),"")</f>
        <v>K</v>
      </c>
      <c r="BM59" s="61" t="str">
        <f ca="1">IFERROR(INDEX(OFFSET(Dictionary!$AC$3,MATCH(COLUMNS($AS$2:BM58),Dictionary!$AC$4:$AC$93,0),1,1,2),1,MATCH(INDEX(Dictionary!$B$3:$C$3,1,MATCH(Form_Responses[[#This Row],[21]],OFFSET(Dictionary!$A$3,MATCH(COLUMNS($AS$2:BM58),Dictionary!$A$4:$A$93,0),1,1,2),0)),Dictionary!$AD$3:$AE$3,0)),"")</f>
        <v>G</v>
      </c>
      <c r="BN59" s="61" t="str">
        <f ca="1">IFERROR(INDEX(OFFSET(Dictionary!$AC$3,MATCH(COLUMNS($AS$2:BN58),Dictionary!$AC$4:$AC$93,0),1,1,2),1,MATCH(INDEX(Dictionary!$B$3:$C$3,1,MATCH(Form_Responses[[#This Row],[22]],OFFSET(Dictionary!$A$3,MATCH(COLUMNS($AS$2:BN58),Dictionary!$A$4:$A$93,0),1,1,2),0)),Dictionary!$AD$3:$AE$3,0)),"")</f>
        <v>C</v>
      </c>
      <c r="BO59" s="61" t="str">
        <f ca="1">IFERROR(INDEX(OFFSET(Dictionary!$AC$3,MATCH(COLUMNS($AS$2:BO58),Dictionary!$AC$4:$AC$93,0),1,1,2),1,MATCH(INDEX(Dictionary!$B$3:$C$3,1,MATCH(Form_Responses[[#This Row],[23]],OFFSET(Dictionary!$A$3,MATCH(COLUMNS($AS$2:BO58),Dictionary!$A$4:$A$93,0),1,1,2),0)),Dictionary!$AD$3:$AE$3,0)),"")</f>
        <v>I</v>
      </c>
      <c r="BP59" s="61" t="str">
        <f ca="1">IFERROR(INDEX(OFFSET(Dictionary!$AC$3,MATCH(COLUMNS($AS$2:BP58),Dictionary!$AC$4:$AC$93,0),1,1,2),1,MATCH(INDEX(Dictionary!$B$3:$C$3,1,MATCH(Form_Responses[[#This Row],[24]],OFFSET(Dictionary!$A$3,MATCH(COLUMNS($AS$2:BP58),Dictionary!$A$4:$A$93,0),1,1,2),0)),Dictionary!$AD$3:$AE$3,0)),"")</f>
        <v>X</v>
      </c>
      <c r="BQ59" s="61" t="str">
        <f ca="1">IFERROR(INDEX(OFFSET(Dictionary!$AC$3,MATCH(COLUMNS($AS$2:BQ58),Dictionary!$AC$4:$AC$93,0),1,1,2),1,MATCH(INDEX(Dictionary!$B$3:$C$3,1,MATCH(Form_Responses[[#This Row],[25]],OFFSET(Dictionary!$A$3,MATCH(COLUMNS($AS$2:BQ58),Dictionary!$A$4:$A$93,0),1,1,2),0)),Dictionary!$AD$3:$AE$3,0)),"")</f>
        <v>A</v>
      </c>
      <c r="BR59" s="61" t="str">
        <f ca="1">IFERROR(INDEX(OFFSET(Dictionary!$AC$3,MATCH(COLUMNS($AS$2:BR58),Dictionary!$AC$4:$AC$93,0),1,1,2),1,MATCH(INDEX(Dictionary!$B$3:$C$3,1,MATCH(Form_Responses[[#This Row],[26]],OFFSET(Dictionary!$A$3,MATCH(COLUMNS($AS$2:BR58),Dictionary!$A$4:$A$93,0),1,1,2),0)),Dictionary!$AD$3:$AE$3,0)),"")</f>
        <v>P</v>
      </c>
      <c r="BS59" s="61" t="str">
        <f ca="1">IFERROR(INDEX(OFFSET(Dictionary!$AC$3,MATCH(COLUMNS($AS$2:BS58),Dictionary!$AC$4:$AC$93,0),1,1,2),1,MATCH(INDEX(Dictionary!$B$3:$C$3,1,MATCH(Form_Responses[[#This Row],[27]],OFFSET(Dictionary!$A$3,MATCH(COLUMNS($AS$2:BS58),Dictionary!$A$4:$A$93,0),1,1,2),0)),Dictionary!$AD$3:$AE$3,0)),"")</f>
        <v>Z</v>
      </c>
      <c r="BT59" s="61" t="str">
        <f ca="1">IFERROR(INDEX(OFFSET(Dictionary!$AC$3,MATCH(COLUMNS($AS$2:BT58),Dictionary!$AC$4:$AC$93,0),1,1,2),1,MATCH(INDEX(Dictionary!$B$3:$C$3,1,MATCH(Form_Responses[[#This Row],[28]],OFFSET(Dictionary!$A$3,MATCH(COLUMNS($AS$2:BT58),Dictionary!$A$4:$A$93,0),1,1,2),0)),Dictionary!$AD$3:$AE$3,0)),"")</f>
        <v>B</v>
      </c>
      <c r="BU59" s="61" t="str">
        <f ca="1">IFERROR(INDEX(OFFSET(Dictionary!$AC$3,MATCH(COLUMNS($AS$2:BU58),Dictionary!$AC$4:$AC$93,0),1,1,2),1,MATCH(INDEX(Dictionary!$B$3:$C$3,1,MATCH(Form_Responses[[#This Row],[29]],OFFSET(Dictionary!$A$3,MATCH(COLUMNS($AS$2:BU58),Dictionary!$A$4:$A$93,0),1,1,2),0)),Dictionary!$AD$3:$AE$3,0)),"")</f>
        <v>F</v>
      </c>
      <c r="BV59" s="61" t="str">
        <f ca="1">IFERROR(INDEX(OFFSET(Dictionary!$AC$3,MATCH(COLUMNS($AS$2:BV58),Dictionary!$AC$4:$AC$93,0),1,1,2),1,MATCH(INDEX(Dictionary!$B$3:$C$3,1,MATCH(Form_Responses[[#This Row],[30]],OFFSET(Dictionary!$A$3,MATCH(COLUMNS($AS$2:BV58),Dictionary!$A$4:$A$93,0),1,1,2),0)),Dictionary!$AD$3:$AE$3,0)),"")</f>
        <v>W</v>
      </c>
      <c r="BW59" s="61" t="str">
        <f ca="1">IFERROR(INDEX(OFFSET(Dictionary!$AC$3,MATCH(COLUMNS($AS$2:BW58),Dictionary!$AC$4:$AC$93,0),1,1,2),1,MATCH(INDEX(Dictionary!$B$3:$C$3,1,MATCH(Form_Responses[[#This Row],[31]],OFFSET(Dictionary!$A$3,MATCH(COLUMNS($AS$2:BW58),Dictionary!$A$4:$A$93,0),1,1,2),0)),Dictionary!$AD$3:$AE$3,0)),"")</f>
        <v>G</v>
      </c>
      <c r="BX59" s="61" t="str">
        <f ca="1">IFERROR(INDEX(OFFSET(Dictionary!$AC$3,MATCH(COLUMNS($AS$2:BX58),Dictionary!$AC$4:$AC$93,0),1,1,2),1,MATCH(INDEX(Dictionary!$B$3:$C$3,1,MATCH(Form_Responses[[#This Row],[32]],OFFSET(Dictionary!$A$3,MATCH(COLUMNS($AS$2:BX58),Dictionary!$A$4:$A$93,0),1,1,2),0)),Dictionary!$AD$3:$AE$3,0)),"")</f>
        <v>L</v>
      </c>
      <c r="BY59" s="61" t="str">
        <f ca="1">IFERROR(INDEX(OFFSET(Dictionary!$AC$3,MATCH(COLUMNS($AS$2:BY58),Dictionary!$AC$4:$AC$93,0),1,1,2),1,MATCH(INDEX(Dictionary!$B$3:$C$3,1,MATCH(Form_Responses[[#This Row],[33]],OFFSET(Dictionary!$A$3,MATCH(COLUMNS($AS$2:BY58),Dictionary!$A$4:$A$93,0),1,1,2),0)),Dictionary!$AD$3:$AE$3,0)),"")</f>
        <v>I</v>
      </c>
      <c r="BZ59" s="61" t="str">
        <f ca="1">IFERROR(INDEX(OFFSET(Dictionary!$AC$3,MATCH(COLUMNS($AS$2:BZ58),Dictionary!$AC$4:$AC$93,0),1,1,2),1,MATCH(INDEX(Dictionary!$B$3:$C$3,1,MATCH(Form_Responses[[#This Row],[34]],OFFSET(Dictionary!$A$3,MATCH(COLUMNS($AS$2:BZ58),Dictionary!$A$4:$A$93,0),1,1,2),0)),Dictionary!$AD$3:$AE$3,0)),"")</f>
        <v>T</v>
      </c>
      <c r="CA59" s="61" t="str">
        <f ca="1">IFERROR(INDEX(OFFSET(Dictionary!$AC$3,MATCH(COLUMNS($AS$2:CA58),Dictionary!$AC$4:$AC$93,0),1,1,2),1,MATCH(INDEX(Dictionary!$B$3:$C$3,1,MATCH(Form_Responses[[#This Row],[35]],OFFSET(Dictionary!$A$3,MATCH(COLUMNS($AS$2:CA58),Dictionary!$A$4:$A$93,0),1,1,2),0)),Dictionary!$AD$3:$AE$3,0)),"")</f>
        <v>N</v>
      </c>
      <c r="CB59" s="61" t="str">
        <f ca="1">IFERROR(INDEX(OFFSET(Dictionary!$AC$3,MATCH(COLUMNS($AS$2:CB58),Dictionary!$AC$4:$AC$93,0),1,1,2),1,MATCH(INDEX(Dictionary!$B$3:$C$3,1,MATCH(Form_Responses[[#This Row],[36]],OFFSET(Dictionary!$A$3,MATCH(COLUMNS($AS$2:CB58),Dictionary!$A$4:$A$93,0),1,1,2),0)),Dictionary!$AD$3:$AE$3,0)),"")</f>
        <v>A</v>
      </c>
      <c r="CC59" s="61" t="str">
        <f ca="1">IFERROR(INDEX(OFFSET(Dictionary!$AC$3,MATCH(COLUMNS($AS$2:CC58),Dictionary!$AC$4:$AC$93,0),1,1,2),1,MATCH(INDEX(Dictionary!$B$3:$C$3,1,MATCH(Form_Responses[[#This Row],[37]],OFFSET(Dictionary!$A$3,MATCH(COLUMNS($AS$2:CC58),Dictionary!$A$4:$A$93,0),1,1,2),0)),Dictionary!$AD$3:$AE$3,0)),"")</f>
        <v>Z</v>
      </c>
      <c r="CD59" s="61" t="str">
        <f ca="1">IFERROR(INDEX(OFFSET(Dictionary!$AC$3,MATCH(COLUMNS($AS$2:CD58),Dictionary!$AC$4:$AC$93,0),1,1,2),1,MATCH(INDEX(Dictionary!$B$3:$C$3,1,MATCH(Form_Responses[[#This Row],[38]],OFFSET(Dictionary!$A$3,MATCH(COLUMNS($AS$2:CD58),Dictionary!$A$4:$A$93,0),1,1,2),0)),Dictionary!$AD$3:$AE$3,0)),"")</f>
        <v>X</v>
      </c>
      <c r="CE59" s="61" t="str">
        <f ca="1">IFERROR(INDEX(OFFSET(Dictionary!$AC$3,MATCH(COLUMNS($AS$2:CE58),Dictionary!$AC$4:$AC$93,0),1,1,2),1,MATCH(INDEX(Dictionary!$B$3:$C$3,1,MATCH(Form_Responses[[#This Row],[39]],OFFSET(Dictionary!$A$3,MATCH(COLUMNS($AS$2:CE58),Dictionary!$A$4:$A$93,0),1,1,2),0)),Dictionary!$AD$3:$AE$3,0)),"")</f>
        <v>F</v>
      </c>
      <c r="CF59" s="61" t="str">
        <f ca="1">IFERROR(INDEX(OFFSET(Dictionary!$AC$3,MATCH(COLUMNS($AS$2:CF58),Dictionary!$AC$4:$AC$93,0),1,1,2),1,MATCH(INDEX(Dictionary!$B$3:$C$3,1,MATCH(Form_Responses[[#This Row],[40]],OFFSET(Dictionary!$A$3,MATCH(COLUMNS($AS$2:CF58),Dictionary!$A$4:$A$93,0),1,1,2),0)),Dictionary!$AD$3:$AE$3,0)),"")</f>
        <v>W</v>
      </c>
      <c r="CG59" s="61" t="str">
        <f ca="1">IFERROR(INDEX(OFFSET(Dictionary!$AC$3,MATCH(COLUMNS($AS$2:CG58),Dictionary!$AC$4:$AC$93,0),1,1,2),1,MATCH(INDEX(Dictionary!$B$3:$C$3,1,MATCH(Form_Responses[[#This Row],[41]],OFFSET(Dictionary!$A$3,MATCH(COLUMNS($AS$2:CG58),Dictionary!$A$4:$A$93,0),1,1,2),0)),Dictionary!$AD$3:$AE$3,0)),"")</f>
        <v>S</v>
      </c>
      <c r="CH59" s="61" t="str">
        <f ca="1">IFERROR(INDEX(OFFSET(Dictionary!$AC$3,MATCH(COLUMNS($AS$2:CH58),Dictionary!$AC$4:$AC$93,0),1,1,2),1,MATCH(INDEX(Dictionary!$B$3:$C$3,1,MATCH(Form_Responses[[#This Row],[42]],OFFSET(Dictionary!$A$3,MATCH(COLUMNS($AS$2:CH58),Dictionary!$A$4:$A$93,0),1,1,2),0)),Dictionary!$AD$3:$AE$3,0)),"")</f>
        <v>L</v>
      </c>
      <c r="CI59" s="61" t="str">
        <f ca="1">IFERROR(INDEX(OFFSET(Dictionary!$AC$3,MATCH(COLUMNS($AS$2:CI58),Dictionary!$AC$4:$AC$93,0),1,1,2),1,MATCH(INDEX(Dictionary!$B$3:$C$3,1,MATCH(Form_Responses[[#This Row],[43]],OFFSET(Dictionary!$A$3,MATCH(COLUMNS($AS$2:CI58),Dictionary!$A$4:$A$93,0),1,1,2),0)),Dictionary!$AD$3:$AE$3,0)),"")</f>
        <v>I</v>
      </c>
      <c r="CJ59" s="61" t="str">
        <f ca="1">IFERROR(INDEX(OFFSET(Dictionary!$AC$3,MATCH(COLUMNS($AS$2:CJ58),Dictionary!$AC$4:$AC$93,0),1,1,2),1,MATCH(INDEX(Dictionary!$B$3:$C$3,1,MATCH(Form_Responses[[#This Row],[44]],OFFSET(Dictionary!$A$3,MATCH(COLUMNS($AS$2:CJ58),Dictionary!$A$4:$A$93,0),1,1,2),0)),Dictionary!$AD$3:$AE$3,0)),"")</f>
        <v>T</v>
      </c>
      <c r="CK59" s="61" t="str">
        <f ca="1">IFERROR(INDEX(OFFSET(Dictionary!$AC$3,MATCH(COLUMNS($AS$2:CK58),Dictionary!$AC$4:$AC$93,0),1,1,2),1,MATCH(INDEX(Dictionary!$B$3:$C$3,1,MATCH(Form_Responses[[#This Row],[45]],OFFSET(Dictionary!$A$3,MATCH(COLUMNS($AS$2:CK58),Dictionary!$A$4:$A$93,0),1,1,2),0)),Dictionary!$AD$3:$AE$3,0)),"")</f>
        <v>V</v>
      </c>
      <c r="CL59" s="61" t="str">
        <f ca="1">IFERROR(INDEX(OFFSET(Dictionary!$AC$3,MATCH(COLUMNS($AS$2:CL58),Dictionary!$AC$4:$AC$93,0),1,1,2),1,MATCH(INDEX(Dictionary!$B$3:$C$3,1,MATCH(Form_Responses[[#This Row],[46]],OFFSET(Dictionary!$A$3,MATCH(COLUMNS($AS$2:CL58),Dictionary!$A$4:$A$93,0),1,1,2),0)),Dictionary!$AD$3:$AE$3,0)),"")</f>
        <v>O</v>
      </c>
      <c r="CM59" s="61" t="str">
        <f ca="1">IFERROR(INDEX(OFFSET(Dictionary!$AC$3,MATCH(COLUMNS($AS$2:CM58),Dictionary!$AC$4:$AC$93,0),1,1,2),1,MATCH(INDEX(Dictionary!$B$3:$C$3,1,MATCH(Form_Responses[[#This Row],[47]],OFFSET(Dictionary!$A$3,MATCH(COLUMNS($AS$2:CM58),Dictionary!$A$4:$A$93,0),1,1,2),0)),Dictionary!$AD$3:$AE$3,0)),"")</f>
        <v>Z</v>
      </c>
      <c r="CN59" s="61" t="str">
        <f ca="1">IFERROR(INDEX(OFFSET(Dictionary!$AC$3,MATCH(COLUMNS($AS$2:CN58),Dictionary!$AC$4:$AC$93,0),1,1,2),1,MATCH(INDEX(Dictionary!$B$3:$C$3,1,MATCH(Form_Responses[[#This Row],[48]],OFFSET(Dictionary!$A$3,MATCH(COLUMNS($AS$2:CN58),Dictionary!$A$4:$A$93,0),1,1,2),0)),Dictionary!$AD$3:$AE$3,0)),"")</f>
        <v>K</v>
      </c>
      <c r="CO59" s="61" t="str">
        <f ca="1">IFERROR(INDEX(OFFSET(Dictionary!$AC$3,MATCH(COLUMNS($AS$2:CO58),Dictionary!$AC$4:$AC$93,0),1,1,2),1,MATCH(INDEX(Dictionary!$B$3:$C$3,1,MATCH(Form_Responses[[#This Row],[49]],OFFSET(Dictionary!$A$3,MATCH(COLUMNS($AS$2:CO58),Dictionary!$A$4:$A$93,0),1,1,2),0)),Dictionary!$AD$3:$AE$3,0)),"")</f>
        <v>F</v>
      </c>
      <c r="CP59" s="61" t="str">
        <f ca="1">IFERROR(INDEX(OFFSET(Dictionary!$AC$3,MATCH(COLUMNS($AS$2:CP58),Dictionary!$AC$4:$AC$93,0),1,1,2),1,MATCH(INDEX(Dictionary!$B$3:$C$3,1,MATCH(Form_Responses[[#This Row],[50]],OFFSET(Dictionary!$A$3,MATCH(COLUMNS($AS$2:CP58),Dictionary!$A$4:$A$93,0),1,1,2),0)),Dictionary!$AD$3:$AE$3,0)),"")</f>
        <v>B</v>
      </c>
      <c r="CQ59" s="61" t="str">
        <f ca="1">IFERROR(INDEX(OFFSET(Dictionary!$AC$3,MATCH(COLUMNS($AS$2:CQ58),Dictionary!$AC$4:$AC$93,0),1,1,2),1,MATCH(INDEX(Dictionary!$B$3:$C$3,1,MATCH(Form_Responses[[#This Row],[51]],OFFSET(Dictionary!$A$3,MATCH(COLUMNS($AS$2:CQ58),Dictionary!$A$4:$A$93,0),1,1,2),0)),Dictionary!$AD$3:$AE$3,0)),"")</f>
        <v>V</v>
      </c>
      <c r="CR59" s="61" t="str">
        <f ca="1">IFERROR(INDEX(OFFSET(Dictionary!$AC$3,MATCH(COLUMNS($AS$2:CR58),Dictionary!$AC$4:$AC$93,0),1,1,2),1,MATCH(INDEX(Dictionary!$B$3:$C$3,1,MATCH(Form_Responses[[#This Row],[52]],OFFSET(Dictionary!$A$3,MATCH(COLUMNS($AS$2:CR58),Dictionary!$A$4:$A$93,0),1,1,2),0)),Dictionary!$AD$3:$AE$3,0)),"")</f>
        <v>L</v>
      </c>
      <c r="CS59" s="61" t="str">
        <f ca="1">IFERROR(INDEX(OFFSET(Dictionary!$AC$3,MATCH(COLUMNS($AS$2:CS58),Dictionary!$AC$4:$AC$93,0),1,1,2),1,MATCH(INDEX(Dictionary!$B$3:$C$3,1,MATCH(Form_Responses[[#This Row],[53]],OFFSET(Dictionary!$A$3,MATCH(COLUMNS($AS$2:CS58),Dictionary!$A$4:$A$93,0),1,1,2),0)),Dictionary!$AD$3:$AE$3,0)),"")</f>
        <v>I</v>
      </c>
      <c r="CT59" s="61" t="str">
        <f ca="1">IFERROR(INDEX(OFFSET(Dictionary!$AC$3,MATCH(COLUMNS($AS$2:CT58),Dictionary!$AC$4:$AC$93,0),1,1,2),1,MATCH(INDEX(Dictionary!$B$3:$C$3,1,MATCH(Form_Responses[[#This Row],[54]],OFFSET(Dictionary!$A$3,MATCH(COLUMNS($AS$2:CT58),Dictionary!$A$4:$A$93,0),1,1,2),0)),Dictionary!$AD$3:$AE$3,0)),"")</f>
        <v>T</v>
      </c>
      <c r="CU59" s="61" t="str">
        <f ca="1">IFERROR(INDEX(OFFSET(Dictionary!$AC$3,MATCH(COLUMNS($AS$2:CU58),Dictionary!$AC$4:$AC$93,0),1,1,2),1,MATCH(INDEX(Dictionary!$B$3:$C$3,1,MATCH(Form_Responses[[#This Row],[55]],OFFSET(Dictionary!$A$3,MATCH(COLUMNS($AS$2:CU58),Dictionary!$A$4:$A$93,0),1,1,2),0)),Dictionary!$AD$3:$AE$3,0)),"")</f>
        <v>V</v>
      </c>
      <c r="CV59" s="61" t="str">
        <f ca="1">IFERROR(INDEX(OFFSET(Dictionary!$AC$3,MATCH(COLUMNS($AS$2:CV58),Dictionary!$AC$4:$AC$93,0),1,1,2),1,MATCH(INDEX(Dictionary!$B$3:$C$3,1,MATCH(Form_Responses[[#This Row],[56]],OFFSET(Dictionary!$A$3,MATCH(COLUMNS($AS$2:CV58),Dictionary!$A$4:$A$93,0),1,1,2),0)),Dictionary!$AD$3:$AE$3,0)),"")</f>
        <v>S</v>
      </c>
      <c r="CW59" s="61" t="str">
        <f ca="1">IFERROR(INDEX(OFFSET(Dictionary!$AC$3,MATCH(COLUMNS($AS$2:CW58),Dictionary!$AC$4:$AC$93,0),1,1,2),1,MATCH(INDEX(Dictionary!$B$3:$C$3,1,MATCH(Form_Responses[[#This Row],[57]],OFFSET(Dictionary!$A$3,MATCH(COLUMNS($AS$2:CW58),Dictionary!$A$4:$A$93,0),1,1,2),0)),Dictionary!$AD$3:$AE$3,0)),"")</f>
        <v>Z</v>
      </c>
      <c r="CX59" s="61" t="str">
        <f ca="1">IFERROR(INDEX(OFFSET(Dictionary!$AC$3,MATCH(COLUMNS($AS$2:CX58),Dictionary!$AC$4:$AC$93,0),1,1,2),1,MATCH(INDEX(Dictionary!$B$3:$C$3,1,MATCH(Form_Responses[[#This Row],[58]],OFFSET(Dictionary!$A$3,MATCH(COLUMNS($AS$2:CX58),Dictionary!$A$4:$A$93,0),1,1,2),0)),Dictionary!$AD$3:$AE$3,0)),"")</f>
        <v>A</v>
      </c>
      <c r="CY59" s="61" t="str">
        <f ca="1">IFERROR(INDEX(OFFSET(Dictionary!$AC$3,MATCH(COLUMNS($AS$2:CY58),Dictionary!$AC$4:$AC$93,0),1,1,2),1,MATCH(INDEX(Dictionary!$B$3:$C$3,1,MATCH(Form_Responses[[#This Row],[59]],OFFSET(Dictionary!$A$3,MATCH(COLUMNS($AS$2:CY58),Dictionary!$A$4:$A$93,0),1,1,2),0)),Dictionary!$AD$3:$AE$3,0)),"")</f>
        <v>F</v>
      </c>
      <c r="CZ59" s="61" t="str">
        <f ca="1">IFERROR(INDEX(OFFSET(Dictionary!$AC$3,MATCH(COLUMNS($AS$2:CZ58),Dictionary!$AC$4:$AC$93,0),1,1,2),1,MATCH(INDEX(Dictionary!$B$3:$C$3,1,MATCH(Form_Responses[[#This Row],[60]],OFFSET(Dictionary!$A$3,MATCH(COLUMNS($AS$2:CZ58),Dictionary!$A$4:$A$93,0),1,1,2),0)),Dictionary!$AD$3:$AE$3,0)),"")</f>
        <v>X</v>
      </c>
      <c r="DA59" s="61" t="str">
        <f ca="1">IFERROR(INDEX(OFFSET(Dictionary!$AC$3,MATCH(COLUMNS($AS$2:DA58),Dictionary!$AC$4:$AC$93,0),1,1,2),1,MATCH(INDEX(Dictionary!$B$3:$C$3,1,MATCH(Form_Responses[[#This Row],[61]],OFFSET(Dictionary!$A$3,MATCH(COLUMNS($AS$2:DA58),Dictionary!$A$4:$A$93,0),1,1,2),0)),Dictionary!$AD$3:$AE$3,0)),"")</f>
        <v>G</v>
      </c>
      <c r="DB59" s="61" t="str">
        <f ca="1">IFERROR(INDEX(OFFSET(Dictionary!$AC$3,MATCH(COLUMNS($AS$2:DB58),Dictionary!$AC$4:$AC$93,0),1,1,2),1,MATCH(INDEX(Dictionary!$B$3:$C$3,1,MATCH(Form_Responses[[#This Row],[62]],OFFSET(Dictionary!$A$3,MATCH(COLUMNS($AS$2:DB58),Dictionary!$A$4:$A$93,0),1,1,2),0)),Dictionary!$AD$3:$AE$3,0)),"")</f>
        <v>L</v>
      </c>
      <c r="DC59" s="61" t="str">
        <f ca="1">IFERROR(INDEX(OFFSET(Dictionary!$AC$3,MATCH(COLUMNS($AS$2:DC58),Dictionary!$AC$4:$AC$93,0),1,1,2),1,MATCH(INDEX(Dictionary!$B$3:$C$3,1,MATCH(Form_Responses[[#This Row],[63]],OFFSET(Dictionary!$A$3,MATCH(COLUMNS($AS$2:DC58),Dictionary!$A$4:$A$93,0),1,1,2),0)),Dictionary!$AD$3:$AE$3,0)),"")</f>
        <v>S</v>
      </c>
      <c r="DD59" s="61" t="str">
        <f ca="1">IFERROR(INDEX(OFFSET(Dictionary!$AC$3,MATCH(COLUMNS($AS$2:DD58),Dictionary!$AC$4:$AC$93,0),1,1,2),1,MATCH(INDEX(Dictionary!$B$3:$C$3,1,MATCH(Form_Responses[[#This Row],[64]],OFFSET(Dictionary!$A$3,MATCH(COLUMNS($AS$2:DD58),Dictionary!$A$4:$A$93,0),1,1,2),0)),Dictionary!$AD$3:$AE$3,0)),"")</f>
        <v>R</v>
      </c>
      <c r="DE59" s="61" t="str">
        <f ca="1">IFERROR(INDEX(OFFSET(Dictionary!$AC$3,MATCH(COLUMNS($AS$2:DE58),Dictionary!$AC$4:$AC$93,0),1,1,2),1,MATCH(INDEX(Dictionary!$B$3:$C$3,1,MATCH(Form_Responses[[#This Row],[65]],OFFSET(Dictionary!$A$3,MATCH(COLUMNS($AS$2:DE58),Dictionary!$A$4:$A$93,0),1,1,2),0)),Dictionary!$AD$3:$AE$3,0)),"")</f>
        <v>V</v>
      </c>
      <c r="DF59" s="61" t="str">
        <f ca="1">IFERROR(INDEX(OFFSET(Dictionary!$AC$3,MATCH(COLUMNS($AS$2:DF58),Dictionary!$AC$4:$AC$93,0),1,1,2),1,MATCH(INDEX(Dictionary!$B$3:$C$3,1,MATCH(Form_Responses[[#This Row],[66]],OFFSET(Dictionary!$A$3,MATCH(COLUMNS($AS$2:DF58),Dictionary!$A$4:$A$93,0),1,1,2),0)),Dictionary!$AD$3:$AE$3,0)),"")</f>
        <v>S</v>
      </c>
      <c r="DG59" s="61" t="str">
        <f ca="1">IFERROR(INDEX(OFFSET(Dictionary!$AC$3,MATCH(COLUMNS($AS$2:DG58),Dictionary!$AC$4:$AC$93,0),1,1,2),1,MATCH(INDEX(Dictionary!$B$3:$C$3,1,MATCH(Form_Responses[[#This Row],[67]],OFFSET(Dictionary!$A$3,MATCH(COLUMNS($AS$2:DG58),Dictionary!$A$4:$A$93,0),1,1,2),0)),Dictionary!$AD$3:$AE$3,0)),"")</f>
        <v>R</v>
      </c>
      <c r="DH59" s="61" t="str">
        <f ca="1">IFERROR(INDEX(OFFSET(Dictionary!$AC$3,MATCH(COLUMNS($AS$2:DH58),Dictionary!$AC$4:$AC$93,0),1,1,2),1,MATCH(INDEX(Dictionary!$B$3:$C$3,1,MATCH(Form_Responses[[#This Row],[68]],OFFSET(Dictionary!$A$3,MATCH(COLUMNS($AS$2:DH58),Dictionary!$A$4:$A$93,0),1,1,2),0)),Dictionary!$AD$3:$AE$3,0)),"")</f>
        <v>K</v>
      </c>
      <c r="DI59" s="61" t="str">
        <f ca="1">IFERROR(INDEX(OFFSET(Dictionary!$AC$3,MATCH(COLUMNS($AS$2:DI58),Dictionary!$AC$4:$AC$93,0),1,1,2),1,MATCH(INDEX(Dictionary!$B$3:$C$3,1,MATCH(Form_Responses[[#This Row],[69]],OFFSET(Dictionary!$A$3,MATCH(COLUMNS($AS$2:DI58),Dictionary!$A$4:$A$93,0),1,1,2),0)),Dictionary!$AD$3:$AE$3,0)),"")</f>
        <v>A</v>
      </c>
      <c r="DJ59" s="61" t="str">
        <f ca="1">IFERROR(INDEX(OFFSET(Dictionary!$AC$3,MATCH(COLUMNS($AS$2:DJ58),Dictionary!$AC$4:$AC$93,0),1,1,2),1,MATCH(INDEX(Dictionary!$B$3:$C$3,1,MATCH(Form_Responses[[#This Row],[70]],OFFSET(Dictionary!$A$3,MATCH(COLUMNS($AS$2:DJ58),Dictionary!$A$4:$A$93,0),1,1,2),0)),Dictionary!$AD$3:$AE$3,0)),"")</f>
        <v>P</v>
      </c>
      <c r="DK59" s="61" t="str">
        <f ca="1">IFERROR(INDEX(OFFSET(Dictionary!$AC$3,MATCH(COLUMNS($AS$2:DK58),Dictionary!$AC$4:$AC$93,0),1,1,2),1,MATCH(INDEX(Dictionary!$B$3:$C$3,1,MATCH(Form_Responses[[#This Row],[71]],OFFSET(Dictionary!$A$3,MATCH(COLUMNS($AS$2:DK58),Dictionary!$A$4:$A$93,0),1,1,2),0)),Dictionary!$AD$3:$AE$3,0)),"")</f>
        <v>I</v>
      </c>
      <c r="DL59" s="61" t="str">
        <f ca="1">IFERROR(INDEX(OFFSET(Dictionary!$AC$3,MATCH(COLUMNS($AS$2:DL58),Dictionary!$AC$4:$AC$93,0),1,1,2),1,MATCH(INDEX(Dictionary!$B$3:$C$3,1,MATCH(Form_Responses[[#This Row],[72]],OFFSET(Dictionary!$A$3,MATCH(COLUMNS($AS$2:DL58),Dictionary!$A$4:$A$93,0),1,1,2),0)),Dictionary!$AD$3:$AE$3,0)),"")</f>
        <v>L</v>
      </c>
      <c r="DM59" s="61" t="str">
        <f ca="1">IFERROR(INDEX(OFFSET(Dictionary!$AC$3,MATCH(COLUMNS($AS$2:DM58),Dictionary!$AC$4:$AC$93,0),1,1,2),1,MATCH(INDEX(Dictionary!$B$3:$C$3,1,MATCH(Form_Responses[[#This Row],[73]],OFFSET(Dictionary!$A$3,MATCH(COLUMNS($AS$2:DM58),Dictionary!$A$4:$A$93,0),1,1,2),0)),Dictionary!$AD$3:$AE$3,0)),"")</f>
        <v>I</v>
      </c>
      <c r="DN59" s="61" t="str">
        <f ca="1">IFERROR(INDEX(OFFSET(Dictionary!$AC$3,MATCH(COLUMNS($AS$2:DN58),Dictionary!$AC$4:$AC$93,0),1,1,2),1,MATCH(INDEX(Dictionary!$B$3:$C$3,1,MATCH(Form_Responses[[#This Row],[74]],OFFSET(Dictionary!$A$3,MATCH(COLUMNS($AS$2:DN58),Dictionary!$A$4:$A$93,0),1,1,2),0)),Dictionary!$AD$3:$AE$3,0)),"")</f>
        <v>T</v>
      </c>
      <c r="DO59" s="61" t="str">
        <f ca="1">IFERROR(INDEX(OFFSET(Dictionary!$AC$3,MATCH(COLUMNS($AS$2:DO58),Dictionary!$AC$4:$AC$93,0),1,1,2),1,MATCH(INDEX(Dictionary!$B$3:$C$3,1,MATCH(Form_Responses[[#This Row],[75]],OFFSET(Dictionary!$A$3,MATCH(COLUMNS($AS$2:DO58),Dictionary!$A$4:$A$93,0),1,1,2),0)),Dictionary!$AD$3:$AE$3,0)),"")</f>
        <v>V</v>
      </c>
      <c r="DP59" s="61" t="str">
        <f ca="1">IFERROR(INDEX(OFFSET(Dictionary!$AC$3,MATCH(COLUMNS($AS$2:DP58),Dictionary!$AC$4:$AC$93,0),1,1,2),1,MATCH(INDEX(Dictionary!$B$3:$C$3,1,MATCH(Form_Responses[[#This Row],[76]],OFFSET(Dictionary!$A$3,MATCH(COLUMNS($AS$2:DP58),Dictionary!$A$4:$A$93,0),1,1,2),0)),Dictionary!$AD$3:$AE$3,0)),"")</f>
        <v>S</v>
      </c>
      <c r="DQ59" s="61" t="str">
        <f ca="1">IFERROR(INDEX(OFFSET(Dictionary!$AC$3,MATCH(COLUMNS($AS$2:DQ58),Dictionary!$AC$4:$AC$93,0),1,1,2),1,MATCH(INDEX(Dictionary!$B$3:$C$3,1,MATCH(Form_Responses[[#This Row],[77]],OFFSET(Dictionary!$A$3,MATCH(COLUMNS($AS$2:DQ58),Dictionary!$A$4:$A$93,0),1,1,2),0)),Dictionary!$AD$3:$AE$3,0)),"")</f>
        <v>C</v>
      </c>
      <c r="DR59" s="61" t="str">
        <f ca="1">IFERROR(INDEX(OFFSET(Dictionary!$AC$3,MATCH(COLUMNS($AS$2:DR58),Dictionary!$AC$4:$AC$93,0),1,1,2),1,MATCH(INDEX(Dictionary!$B$3:$C$3,1,MATCH(Form_Responses[[#This Row],[78]],OFFSET(Dictionary!$A$3,MATCH(COLUMNS($AS$2:DR58),Dictionary!$A$4:$A$93,0),1,1,2),0)),Dictionary!$AD$3:$AE$3,0)),"")</f>
        <v>E</v>
      </c>
      <c r="DS59" s="61" t="str">
        <f ca="1">IFERROR(INDEX(OFFSET(Dictionary!$AC$3,MATCH(COLUMNS($AS$2:DS58),Dictionary!$AC$4:$AC$93,0),1,1,2),1,MATCH(INDEX(Dictionary!$B$3:$C$3,1,MATCH(Form_Responses[[#This Row],[79]],OFFSET(Dictionary!$A$3,MATCH(COLUMNS($AS$2:DS58),Dictionary!$A$4:$A$93,0),1,1,2),0)),Dictionary!$AD$3:$AE$3,0)),"")</f>
        <v>N</v>
      </c>
      <c r="DT59" s="61" t="str">
        <f ca="1">IFERROR(INDEX(OFFSET(Dictionary!$AC$3,MATCH(COLUMNS($AS$2:DT58),Dictionary!$AC$4:$AC$93,0),1,1,2),1,MATCH(INDEX(Dictionary!$B$3:$C$3,1,MATCH(Form_Responses[[#This Row],[80]],OFFSET(Dictionary!$A$3,MATCH(COLUMNS($AS$2:DT58),Dictionary!$A$4:$A$93,0),1,1,2),0)),Dictionary!$AD$3:$AE$3,0)),"")</f>
        <v>A</v>
      </c>
      <c r="DU59" s="61" t="str">
        <f ca="1">IFERROR(INDEX(OFFSET(Dictionary!$AC$3,MATCH(COLUMNS($AS$2:DU58),Dictionary!$AC$4:$AC$93,0),1,1,2),1,MATCH(INDEX(Dictionary!$B$3:$C$3,1,MATCH(Form_Responses[[#This Row],[81]],OFFSET(Dictionary!$A$3,MATCH(COLUMNS($AS$2:DU58),Dictionary!$A$4:$A$93,0),1,1,2),0)),Dictionary!$AD$3:$AE$3,0)),"")</f>
        <v/>
      </c>
      <c r="DV59" s="61" t="str">
        <f ca="1">IFERROR(INDEX(OFFSET(Dictionary!$AC$3,MATCH(COLUMNS($AS$2:DV58),Dictionary!$AC$4:$AC$93,0),1,1,2),1,MATCH(INDEX(Dictionary!$B$3:$C$3,1,MATCH(Form_Responses[[#This Row],[82]],OFFSET(Dictionary!$A$3,MATCH(COLUMNS($AS$2:DV58),Dictionary!$A$4:$A$93,0),1,1,2),0)),Dictionary!$AD$3:$AE$3,0)),"")</f>
        <v>L</v>
      </c>
      <c r="DW59" s="61" t="str">
        <f ca="1">IFERROR(INDEX(OFFSET(Dictionary!$AC$3,MATCH(COLUMNS($AS$2:DW58),Dictionary!$AC$4:$AC$93,0),1,1,2),1,MATCH(INDEX(Dictionary!$B$3:$C$3,1,MATCH(Form_Responses[[#This Row],[83]],OFFSET(Dictionary!$A$3,MATCH(COLUMNS($AS$2:DW58),Dictionary!$A$4:$A$93,0),1,1,2),0)),Dictionary!$AD$3:$AE$3,0)),"")</f>
        <v>I</v>
      </c>
      <c r="DX59" s="61" t="str">
        <f ca="1">IFERROR(INDEX(OFFSET(Dictionary!$AC$3,MATCH(COLUMNS($AS$2:DX58),Dictionary!$AC$4:$AC$93,0),1,1,2),1,MATCH(INDEX(Dictionary!$B$3:$C$3,1,MATCH(Form_Responses[[#This Row],[84]],OFFSET(Dictionary!$A$3,MATCH(COLUMNS($AS$2:DX58),Dictionary!$A$4:$A$93,0),1,1,2),0)),Dictionary!$AD$3:$AE$3,0)),"")</f>
        <v>V</v>
      </c>
      <c r="DY59" s="61" t="str">
        <f ca="1">IFERROR(INDEX(OFFSET(Dictionary!$AC$3,MATCH(COLUMNS($AS$2:DY58),Dictionary!$AC$4:$AC$93,0),1,1,2),1,MATCH(INDEX(Dictionary!$B$3:$C$3,1,MATCH(Form_Responses[[#This Row],[85]],OFFSET(Dictionary!$A$3,MATCH(COLUMNS($AS$2:DY58),Dictionary!$A$4:$A$93,0),1,1,2),0)),Dictionary!$AD$3:$AE$3,0)),"")</f>
        <v>S</v>
      </c>
      <c r="DZ59" s="61" t="str">
        <f ca="1">IFERROR(INDEX(OFFSET(Dictionary!$AC$3,MATCH(COLUMNS($AS$2:DZ58),Dictionary!$AC$4:$AC$93,0),1,1,2),1,MATCH(INDEX(Dictionary!$B$3:$C$3,1,MATCH(Form_Responses[[#This Row],[86]],OFFSET(Dictionary!$A$3,MATCH(COLUMNS($AS$2:DZ58),Dictionary!$A$4:$A$93,0),1,1,2),0)),Dictionary!$AD$3:$AE$3,0)),"")</f>
        <v>S</v>
      </c>
      <c r="EA59" s="61" t="str">
        <f ca="1">IFERROR(INDEX(OFFSET(Dictionary!$AC$3,MATCH(COLUMNS($AS$2:EA58),Dictionary!$AC$4:$AC$93,0),1,1,2),1,MATCH(INDEX(Dictionary!$B$3:$C$3,1,MATCH(Form_Responses[[#This Row],[87]],OFFSET(Dictionary!$A$3,MATCH(COLUMNS($AS$2:EA58),Dictionary!$A$4:$A$93,0),1,1,2),0)),Dictionary!$AD$3:$AE$3,0)),"")</f>
        <v>D</v>
      </c>
      <c r="EB59" s="61" t="str">
        <f ca="1">IFERROR(INDEX(OFFSET(Dictionary!$AC$3,MATCH(COLUMNS($AS$2:EB58),Dictionary!$AC$4:$AC$93,0),1,1,2),1,MATCH(INDEX(Dictionary!$B$3:$C$3,1,MATCH(Form_Responses[[#This Row],[88]],OFFSET(Dictionary!$A$3,MATCH(COLUMNS($AS$2:EB58),Dictionary!$A$4:$A$93,0),1,1,2),0)),Dictionary!$AD$3:$AE$3,0)),"")</f>
        <v>D</v>
      </c>
      <c r="EC59" s="61" t="str">
        <f ca="1">IFERROR(INDEX(OFFSET(Dictionary!$AC$3,MATCH(COLUMNS($AS$2:EC58),Dictionary!$AC$4:$AC$93,0),1,1,2),1,MATCH(INDEX(Dictionary!$B$3:$C$3,1,MATCH(Form_Responses[[#This Row],[89]],OFFSET(Dictionary!$A$3,MATCH(COLUMNS($AS$2:EC58),Dictionary!$A$4:$A$93,0),1,1,2),0)),Dictionary!$AD$3:$AE$3,0)),"")</f>
        <v>C</v>
      </c>
      <c r="ED59" s="61" t="str">
        <f ca="1">IFERROR(INDEX(OFFSET(Dictionary!$AC$3,MATCH(COLUMNS($AS$2:ED58),Dictionary!$AC$4:$AC$93,0),1,1,2),1,MATCH(INDEX(Dictionary!$B$3:$C$3,1,MATCH(Form_Responses[[#This Row],[90]],OFFSET(Dictionary!$A$3,MATCH(COLUMNS($AS$2:ED58),Dictionary!$A$4:$A$93,0),1,1,2),0)),Dictionary!$AD$3:$AE$3,0)),"")</f>
        <v>N</v>
      </c>
    </row>
    <row r="60" spans="1:134" ht="240" x14ac:dyDescent="0.25">
      <c r="A60" s="164">
        <v>58</v>
      </c>
      <c r="B60" s="61" t="s">
        <v>999</v>
      </c>
      <c r="C60" s="61" t="s">
        <v>918</v>
      </c>
      <c r="D60" s="59" t="s">
        <v>794</v>
      </c>
      <c r="E60" s="59" cm="1">
        <f t="array" aca="1" ref="E60" ca="1">COUNTIF(OFFSET($AS$2,MATCH(Data_Base_Response[[#This Row],[Nama]:[Nama]],Data_Base_Response[[Nama]:[Nama]],0),0,1,90),Data_Base_Response[[#Headers],[A]])</f>
        <v>2</v>
      </c>
      <c r="F60" s="59" cm="1">
        <f t="array" aca="1" ref="F60" ca="1">COUNTIF(OFFSET($AS$2,MATCH(Data_Base_Response[[#This Row],[Nama]:[Nama]],Data_Base_Response[[Nama]:[Nama]],0),0,1,90),Data_Base_Response[[#Headers],[N]])</f>
        <v>4</v>
      </c>
      <c r="G60" s="59" cm="1">
        <f t="array" aca="1" ref="G60" ca="1">COUNTIF(OFFSET($AS$2,MATCH(Data_Base_Response[[#This Row],[Nama]:[Nama]],Data_Base_Response[[Nama]:[Nama]],0),0,1,90),Data_Base_Response[[#Headers],[G]])</f>
        <v>4</v>
      </c>
      <c r="H60" s="59" cm="1">
        <f t="array" aca="1" ref="H60" ca="1">COUNTIF(OFFSET($AS$2,MATCH(Data_Base_Response[[#This Row],[Nama]:[Nama]],Data_Base_Response[[Nama]:[Nama]],0),0,1,90),Data_Base_Response[[#Headers],[C]])</f>
        <v>5</v>
      </c>
      <c r="I60" s="59" cm="1">
        <f t="array" aca="1" ref="I60" ca="1">COUNTIF(OFFSET($AS$2,MATCH(Data_Base_Response[[#This Row],[Nama]:[Nama]],Data_Base_Response[[Nama]:[Nama]],0),0,1,90),Data_Base_Response[[#Headers],[D]])</f>
        <v>3</v>
      </c>
      <c r="J60" s="59" cm="1">
        <f t="array" aca="1" ref="J60" ca="1">COUNTIF(OFFSET($AS$2,MATCH(Data_Base_Response[[#This Row],[Nama]:[Nama]],Data_Base_Response[[Nama]:[Nama]],0),0,1,90),Data_Base_Response[[#Headers],[R]])</f>
        <v>5</v>
      </c>
      <c r="K60" s="59" cm="1">
        <f t="array" aca="1" ref="K60" ca="1">COUNTIF(OFFSET($AS$2,MATCH(Data_Base_Response[[#This Row],[Nama]:[Nama]],Data_Base_Response[[Nama]:[Nama]],0),0,1,90),Data_Base_Response[[#Headers],[T]])</f>
        <v>7</v>
      </c>
      <c r="L60" s="59" cm="1">
        <f t="array" aca="1" ref="L60" ca="1">COUNTIF(OFFSET($AS$2,MATCH(Data_Base_Response[[#This Row],[Nama]:[Nama]],Data_Base_Response[[Nama]:[Nama]],0),0,1,90),Data_Base_Response[[#Headers],[V]])</f>
        <v>5</v>
      </c>
      <c r="M60" s="59" cm="1">
        <f t="array" aca="1" ref="M60" ca="1">COUNTIF(OFFSET($AS$2,MATCH(Data_Base_Response[[#This Row],[Nama]:[Nama]],Data_Base_Response[[Nama]:[Nama]],0),0,1,90),Data_Base_Response[[#Headers],[W]])</f>
        <v>8</v>
      </c>
      <c r="N60" s="59" cm="1">
        <f t="array" aca="1" ref="N60" ca="1">COUNTIF(OFFSET($AS$2,MATCH(Data_Base_Response[[#This Row],[Nama]:[Nama]],Data_Base_Response[[Nama]:[Nama]],0),0,1,90),Data_Base_Response[[#Headers],[F]])</f>
        <v>5</v>
      </c>
      <c r="O60" s="59" cm="1">
        <f t="array" aca="1" ref="O60" ca="1">COUNTIF(OFFSET($AS$2,MATCH(Data_Base_Response[[#This Row],[Nama]:[Nama]],Data_Base_Response[[Nama]:[Nama]],0),0,1,90),Data_Base_Response[[#Headers],[L]])</f>
        <v>1</v>
      </c>
      <c r="P60" s="59" cm="1">
        <f t="array" aca="1" ref="P60" ca="1">COUNTIF(OFFSET($AS$2,MATCH(Data_Base_Response[[#This Row],[Nama]:[Nama]],Data_Base_Response[[Nama]:[Nama]],0),0,1,90),Data_Base_Response[[#Headers],[P]])</f>
        <v>1</v>
      </c>
      <c r="Q60" s="59" cm="1">
        <f t="array" aca="1" ref="Q60" ca="1">COUNTIF(OFFSET($AS$2,MATCH(Data_Base_Response[[#This Row],[Nama]:[Nama]],Data_Base_Response[[Nama]:[Nama]],0),0,1,90),Data_Base_Response[[#Headers],[I]])</f>
        <v>4</v>
      </c>
      <c r="R60" s="59" cm="1">
        <f t="array" aca="1" ref="R60" ca="1">COUNTIF(OFFSET($AS$2,MATCH(Data_Base_Response[[#This Row],[Nama]:[Nama]],Data_Base_Response[[Nama]:[Nama]],0),0,1,90),Data_Base_Response[[#Headers],[S]])</f>
        <v>8</v>
      </c>
      <c r="S60" s="59" cm="1">
        <f t="array" aca="1" ref="S60" ca="1">COUNTIF(OFFSET($AS$2,MATCH(Data_Base_Response[[#This Row],[Nama]:[Nama]],Data_Base_Response[[Nama]:[Nama]],0),0,1,90),Data_Base_Response[[#Headers],[B]])</f>
        <v>6</v>
      </c>
      <c r="T60" s="59" cm="1">
        <f t="array" aca="1" ref="T60" ca="1">COUNTIF(OFFSET($AS$2,MATCH(Data_Base_Response[[#This Row],[Nama]:[Nama]],Data_Base_Response[[Nama]:[Nama]],0),0,1,90),Data_Base_Response[[#Headers],[O]])</f>
        <v>6</v>
      </c>
      <c r="U60" s="59" cm="1">
        <f t="array" aca="1" ref="U60" ca="1">COUNTIF(OFFSET($AS$2,MATCH(Data_Base_Response[[#This Row],[Nama]:[Nama]],Data_Base_Response[[Nama]:[Nama]],0),0,1,90),Data_Base_Response[[#Headers],[X]])</f>
        <v>2</v>
      </c>
      <c r="V60" s="59" cm="1">
        <f t="array" aca="1" ref="V60" ca="1">COUNTIF(OFFSET($AS$2,MATCH(Data_Base_Response[[#This Row],[Nama]:[Nama]],Data_Base_Response[[Nama]:[Nama]],0),0,1,90),Data_Base_Response[[#Headers],[E]])</f>
        <v>2</v>
      </c>
      <c r="W60" s="59" cm="1">
        <f t="array" aca="1" ref="W60" ca="1">COUNTIF(OFFSET($AS$2,MATCH(Data_Base_Response[[#This Row],[Nama]:[Nama]],Data_Base_Response[[Nama]:[Nama]],0),0,1,90),Data_Base_Response[[#Headers],[K]])</f>
        <v>5</v>
      </c>
      <c r="X60" s="59" cm="1">
        <f t="array" aca="1" ref="X60" ca="1">COUNTIF(OFFSET($AS$2,MATCH(Data_Base_Response[[#This Row],[Nama]:[Nama]],Data_Base_Response[[Nama]:[Nama]],0),0,1,90),Data_Base_Response[[#Headers],[Z]])</f>
        <v>6</v>
      </c>
      <c r="Y6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60"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60"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60" s="60" t="str">
        <f ca="1">INDEX(OFFSET(Dictionary!$AJ$3,MATCH(I$2,Dictionary!$AG$4:$AG$84,0),0,COUNTIF(Dictionary!$AG$4:$AG$84,I$2),1),MATCH(Data_Base_Response[[#This Row],[D]],OFFSET(Dictionary!$AH$3,MATCH(I$2,Dictionary!$AG$4:$AG$84,0),0,COUNTIF(Dictionary!$AG$4:$AG$84,I$2),1),1))</f>
        <v xml:space="preserve">Cukup peduli akan akurasi dan kelengkapan data   </v>
      </c>
      <c r="AD60"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0" s="60" t="str">
        <f ca="1">INDEX(OFFSET(Dictionary!$AJ$3,MATCH(K$2,Dictionary!$AG$4:$AG$84,0),0,COUNTIF(Dictionary!$AG$4:$AG$84,K$2),1),MATCH(Data_Base_Response[[#This Row],[T]],OFFSET(Dictionary!$AH$3,MATCH(K$2,Dictionary!$AG$4:$AG$84,0),0,COUNTIF(Dictionary!$AG$4:$AG$84,K$2),1),1))</f>
        <v xml:space="preserve">Cekatan, selalu siaga, bekerja cepat, ingin segera menyelesaikan tugas.  Negatifnya : Tegang, cemas, impulsif, mungkin ceroboh, banyak gerakan yang tidak perlu.  </v>
      </c>
      <c r="AF6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0"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60" s="60" t="str">
        <f ca="1">INDEX(OFFSET(Dictionary!$AJ$3,MATCH(N$2,Dictionary!$AG$4:$AG$84,0),0,COUNTIF(Dictionary!$AG$4:$AG$84,N$2),1),MATCH(Data_Base_Response[[#This Row],[F]],OFFSET(Dictionary!$AH$3,MATCH(N$2,Dictionary!$AG$4:$AG$84,0),0,COUNTIF(Dictionary!$AG$4:$AG$84,N$2),1),1))</f>
        <v xml:space="preserve">Loyal pada Perusahaan   </v>
      </c>
      <c r="AI60"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60"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60" s="60" t="str">
        <f ca="1">INDEX(OFFSET(Dictionary!$AJ$3,MATCH(Q$2,Dictionary!$AG$4:$AG$84,0),0,COUNTIF(Dictionary!$AG$4:$AG$84,Q$2),1),MATCH(Data_Base_Response[[#This Row],[I]],OFFSET(Dictionary!$AH$3,MATCH(Q$2,Dictionary!$AG$4:$AG$84,0),0,COUNTIF(Dictionary!$AG$4:$AG$84,Q$2),1),1))</f>
        <v xml:space="preserve">Berhati - hati dlm pengambilan keputusan   </v>
      </c>
      <c r="AL6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60"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60"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0"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6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6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0" s="61" t="str">
        <f ca="1">IFERROR(INDEX(OFFSET(Dictionary!$AC$3,MATCH(COLUMNS($AS$2:AS59),Dictionary!$AC$4:$AC$93,0),1,1,2),1,MATCH(INDEX(Dictionary!$B$3:$C$3,1,MATCH(Form_Responses[[#This Row],[1]],OFFSET(Dictionary!$A$3,MATCH(COLUMNS($AS$2:AS59),Dictionary!$A$4:$A$93,0),1,1,2),0)),Dictionary!$AD$3:$AE$3,0)),"")</f>
        <v>G</v>
      </c>
      <c r="AT60" s="61" t="str">
        <f ca="1">IFERROR(INDEX(OFFSET(Dictionary!$AC$3,MATCH(COLUMNS($AS$2:AT$2),Dictionary!$AC$4:$AC$93,0),1,1,2),1,MATCH(INDEX(Dictionary!$B$3:$C$3,1,MATCH(Form_Responses[[#This Row],[2]],OFFSET(Dictionary!$A$3,MATCH(COLUMNS($AS$2:AT59),Dictionary!$A$4:$A$93,0),1,1,2),0)),Dictionary!$AD$3:$AE$3,0)),"")</f>
        <v>N</v>
      </c>
      <c r="AU60" s="61" t="str">
        <f ca="1">IFERROR(INDEX(OFFSET(Dictionary!$AC$3,MATCH(COLUMNS($AS$2:AU59),Dictionary!$AC$4:$AC$93,0),1,1,2),1,MATCH(INDEX(Dictionary!$B$3:$C$3,1,MATCH(Form_Responses[[#This Row],[3]],OFFSET(Dictionary!$A$3,MATCH(COLUMNS($AS$2:AU59),Dictionary!$A$4:$A$93,0),1,1,2),0)),Dictionary!$AD$3:$AE$3,0)),"")</f>
        <v>A</v>
      </c>
      <c r="AV60" s="61" t="str">
        <f ca="1">IFERROR(INDEX(OFFSET(Dictionary!$AC$3,MATCH(COLUMNS($AS$2:AV59),Dictionary!$AC$4:$AC$93,0),1,1,2),1,MATCH(INDEX(Dictionary!$B$3:$C$3,1,MATCH(Form_Responses[[#This Row],[4]],OFFSET(Dictionary!$A$3,MATCH(COLUMNS($AS$2:AV59),Dictionary!$A$4:$A$93,0),1,1,2),0)),Dictionary!$AD$3:$AE$3,0)),"")</f>
        <v>X</v>
      </c>
      <c r="AW60" s="61" t="str">
        <f ca="1">IFERROR(INDEX(OFFSET(Dictionary!$AC$3,MATCH(COLUMNS($AS$2:AW59),Dictionary!$AC$4:$AC$93,0),1,1,2),1,MATCH(INDEX(Dictionary!$B$3:$C$3,1,MATCH(Form_Responses[[#This Row],[5]],OFFSET(Dictionary!$A$3,MATCH(COLUMNS($AS$2:AW59),Dictionary!$A$4:$A$93,0),1,1,2),0)),Dictionary!$AD$3:$AE$3,0)),"")</f>
        <v>B</v>
      </c>
      <c r="AX60" s="61" t="str">
        <f ca="1">IFERROR(INDEX(OFFSET(Dictionary!$AC$3,MATCH(COLUMNS($AS$2:AX59),Dictionary!$AC$4:$AC$93,0),1,1,2),1,MATCH(INDEX(Dictionary!$B$3:$C$3,1,MATCH(Form_Responses[[#This Row],[6]],OFFSET(Dictionary!$A$3,MATCH(COLUMNS($AS$2:AX59),Dictionary!$A$4:$A$93,0),1,1,2),0)),Dictionary!$AD$3:$AE$3,0)),"")</f>
        <v>O</v>
      </c>
      <c r="AY60" s="61" t="str">
        <f ca="1">IFERROR(INDEX(OFFSET(Dictionary!$AC$3,MATCH(COLUMNS($AS$2:AY59),Dictionary!$AC$4:$AC$93,0),1,1,2),1,MATCH(INDEX(Dictionary!$B$3:$C$3,1,MATCH(Form_Responses[[#This Row],[7]],OFFSET(Dictionary!$A$3,MATCH(COLUMNS($AS$2:AY59),Dictionary!$A$4:$A$93,0),1,1,2),0)),Dictionary!$AD$3:$AE$3,0)),"")</f>
        <v>Z</v>
      </c>
      <c r="AZ60" s="61" t="str">
        <f ca="1">IFERROR(INDEX(OFFSET(Dictionary!$AC$3,MATCH(COLUMNS($AS$2:AZ$2),Dictionary!$AC$4:$AC$93,0),1,1,2),1,MATCH(INDEX(Dictionary!$B$3:$C$3,1,MATCH(Form_Responses[[#This Row],[8]],OFFSET(Dictionary!$A$3,MATCH(COLUMNS($AS$2:AZ59),Dictionary!$A$4:$A$93,0),1,1,2),0)),Dictionary!$AD$3:$AE$3,0)),"")</f>
        <v>Z</v>
      </c>
      <c r="BA60" s="61" t="str">
        <f ca="1">IFERROR(INDEX(OFFSET(Dictionary!$AC$3,MATCH(COLUMNS($AS$2:BA59),Dictionary!$AC$4:$AC$93,0),1,1,2),1,MATCH(INDEX(Dictionary!$B$3:$C$3,1,MATCH(Form_Responses[[#This Row],[9]],OFFSET(Dictionary!$A$3,MATCH(COLUMNS($AS$2:BA59),Dictionary!$A$4:$A$93,0),1,1,2),0)),Dictionary!$AD$3:$AE$3,0)),"")</f>
        <v>K</v>
      </c>
      <c r="BB60" s="61" t="str">
        <f ca="1">IFERROR(INDEX(OFFSET(Dictionary!$AC$3,MATCH(COLUMNS($AS$2:BB59),Dictionary!$AC$4:$AC$93,0),1,1,2),1,MATCH(INDEX(Dictionary!$B$3:$C$3,1,MATCH(Form_Responses[[#This Row],[10]],OFFSET(Dictionary!$A$3,MATCH(COLUMNS($AS$2:BB59),Dictionary!$A$4:$A$93,0),1,1,2),0)),Dictionary!$AD$3:$AE$3,0)),"")</f>
        <v>F</v>
      </c>
      <c r="BC60" s="61" t="str">
        <f ca="1">IFERROR(INDEX(OFFSET(Dictionary!$AC$3,MATCH(COLUMNS($AS$2:BC59),Dictionary!$AC$4:$AC$93,0),1,1,2),1,MATCH(INDEX(Dictionary!$B$3:$C$3,1,MATCH(Form_Responses[[#This Row],[11]],OFFSET(Dictionary!$A$3,MATCH(COLUMNS($AS$2:BC59),Dictionary!$A$4:$A$93,0),1,1,2),0)),Dictionary!$AD$3:$AE$3,0)),"")</f>
        <v>C</v>
      </c>
      <c r="BD60" s="61" t="str">
        <f ca="1">IFERROR(INDEX(OFFSET(Dictionary!$AC$3,MATCH(COLUMNS($AS$2:BD59),Dictionary!$AC$4:$AC$93,0),1,1,2),1,MATCH(INDEX(Dictionary!$B$3:$C$3,1,MATCH(Form_Responses[[#This Row],[12]],OFFSET(Dictionary!$A$3,MATCH(COLUMNS($AS$2:BD59),Dictionary!$A$4:$A$93,0),1,1,2),0)),Dictionary!$AD$3:$AE$3,0)),"")</f>
        <v>E</v>
      </c>
      <c r="BE60" s="61" t="str">
        <f ca="1">IFERROR(INDEX(OFFSET(Dictionary!$AC$3,MATCH(COLUMNS($AS$2:BE59),Dictionary!$AC$4:$AC$93,0),1,1,2),1,MATCH(INDEX(Dictionary!$B$3:$C$3,1,MATCH(Form_Responses[[#This Row],[13]],OFFSET(Dictionary!$A$3,MATCH(COLUMNS($AS$2:BE59),Dictionary!$A$4:$A$93,0),1,1,2),0)),Dictionary!$AD$3:$AE$3,0)),"")</f>
        <v>N</v>
      </c>
      <c r="BF60" s="61" t="str">
        <f ca="1">IFERROR(INDEX(OFFSET(Dictionary!$AC$3,MATCH(COLUMNS($AS$2:BF59),Dictionary!$AC$4:$AC$93,0),1,1,2),1,MATCH(INDEX(Dictionary!$B$3:$C$3,1,MATCH(Form_Responses[[#This Row],[14]],OFFSET(Dictionary!$A$3,MATCH(COLUMNS($AS$2:BF59),Dictionary!$A$4:$A$93,0),1,1,2),0)),Dictionary!$AD$3:$AE$3,0)),"")</f>
        <v>A</v>
      </c>
      <c r="BG60" s="61" t="str">
        <f ca="1">IFERROR(INDEX(OFFSET(Dictionary!$AC$3,MATCH(COLUMNS($AS$2:BG59),Dictionary!$AC$4:$AC$93,0),1,1,2),1,MATCH(INDEX(Dictionary!$B$3:$C$3,1,MATCH(Form_Responses[[#This Row],[15]],OFFSET(Dictionary!$A$3,MATCH(COLUMNS($AS$2:BG59),Dictionary!$A$4:$A$93,0),1,1,2),0)),Dictionary!$AD$3:$AE$3,0)),"")</f>
        <v>B</v>
      </c>
      <c r="BH60" s="61" t="str">
        <f ca="1">IFERROR(INDEX(OFFSET(Dictionary!$AC$3,MATCH(COLUMNS($AS$2:BH59),Dictionary!$AC$4:$AC$93,0),1,1,2),1,MATCH(INDEX(Dictionary!$B$3:$C$3,1,MATCH(Form_Responses[[#This Row],[16]],OFFSET(Dictionary!$A$3,MATCH(COLUMNS($AS$2:BH59),Dictionary!$A$4:$A$93,0),1,1,2),0)),Dictionary!$AD$3:$AE$3,0)),"")</f>
        <v>O</v>
      </c>
      <c r="BI60" s="61" t="str">
        <f ca="1">IFERROR(INDEX(OFFSET(Dictionary!$AC$3,MATCH(COLUMNS($AS$2:BI59),Dictionary!$AC$4:$AC$93,0),1,1,2),1,MATCH(INDEX(Dictionary!$B$3:$C$3,1,MATCH(Form_Responses[[#This Row],[17]],OFFSET(Dictionary!$A$3,MATCH(COLUMNS($AS$2:BI59),Dictionary!$A$4:$A$93,0),1,1,2),0)),Dictionary!$AD$3:$AE$3,0)),"")</f>
        <v>B</v>
      </c>
      <c r="BJ60" s="61" t="str">
        <f ca="1">IFERROR(INDEX(OFFSET(Dictionary!$AC$3,MATCH(COLUMNS($AS$2:BJ59),Dictionary!$AC$4:$AC$93,0),1,1,2),1,MATCH(INDEX(Dictionary!$B$3:$C$3,1,MATCH(Form_Responses[[#This Row],[18]],OFFSET(Dictionary!$A$3,MATCH(COLUMNS($AS$2:BJ59),Dictionary!$A$4:$A$93,0),1,1,2),0)),Dictionary!$AD$3:$AE$3,0)),"")</f>
        <v>O</v>
      </c>
      <c r="BK60" s="61" t="str">
        <f ca="1">IFERROR(INDEX(OFFSET(Dictionary!$AC$3,MATCH(COLUMNS($AS$2:BK59),Dictionary!$AC$4:$AC$93,0),1,1,2),1,MATCH(INDEX(Dictionary!$B$3:$C$3,1,MATCH(Form_Responses[[#This Row],[19]],OFFSET(Dictionary!$A$3,MATCH(COLUMNS($AS$2:BK59),Dictionary!$A$4:$A$93,0),1,1,2),0)),Dictionary!$AD$3:$AE$3,0)),"")</f>
        <v>Z</v>
      </c>
      <c r="BL60" s="61" t="str">
        <f ca="1">IFERROR(INDEX(OFFSET(Dictionary!$AC$3,MATCH(COLUMNS($AS$2:BL59),Dictionary!$AC$4:$AC$93,0),1,1,2),1,MATCH(INDEX(Dictionary!$B$3:$C$3,1,MATCH(Form_Responses[[#This Row],[20]],OFFSET(Dictionary!$A$3,MATCH(COLUMNS($AS$2:BL59),Dictionary!$A$4:$A$93,0),1,1,2),0)),Dictionary!$AD$3:$AE$3,0)),"")</f>
        <v>W</v>
      </c>
      <c r="BM60" s="61" t="str">
        <f ca="1">IFERROR(INDEX(OFFSET(Dictionary!$AC$3,MATCH(COLUMNS($AS$2:BM59),Dictionary!$AC$4:$AC$93,0),1,1,2),1,MATCH(INDEX(Dictionary!$B$3:$C$3,1,MATCH(Form_Responses[[#This Row],[21]],OFFSET(Dictionary!$A$3,MATCH(COLUMNS($AS$2:BM59),Dictionary!$A$4:$A$93,0),1,1,2),0)),Dictionary!$AD$3:$AE$3,0)),"")</f>
        <v/>
      </c>
      <c r="BN60" s="61" t="str">
        <f ca="1">IFERROR(INDEX(OFFSET(Dictionary!$AC$3,MATCH(COLUMNS($AS$2:BN59),Dictionary!$AC$4:$AC$93,0),1,1,2),1,MATCH(INDEX(Dictionary!$B$3:$C$3,1,MATCH(Form_Responses[[#This Row],[22]],OFFSET(Dictionary!$A$3,MATCH(COLUMNS($AS$2:BN59),Dictionary!$A$4:$A$93,0),1,1,2),0)),Dictionary!$AD$3:$AE$3,0)),"")</f>
        <v>C</v>
      </c>
      <c r="BO60" s="61" t="str">
        <f ca="1">IFERROR(INDEX(OFFSET(Dictionary!$AC$3,MATCH(COLUMNS($AS$2:BO59),Dictionary!$AC$4:$AC$93,0),1,1,2),1,MATCH(INDEX(Dictionary!$B$3:$C$3,1,MATCH(Form_Responses[[#This Row],[23]],OFFSET(Dictionary!$A$3,MATCH(COLUMNS($AS$2:BO59),Dictionary!$A$4:$A$93,0),1,1,2),0)),Dictionary!$AD$3:$AE$3,0)),"")</f>
        <v>E</v>
      </c>
      <c r="BP60" s="61" t="str">
        <f ca="1">IFERROR(INDEX(OFFSET(Dictionary!$AC$3,MATCH(COLUMNS($AS$2:BP59),Dictionary!$AC$4:$AC$93,0),1,1,2),1,MATCH(INDEX(Dictionary!$B$3:$C$3,1,MATCH(Form_Responses[[#This Row],[24]],OFFSET(Dictionary!$A$3,MATCH(COLUMNS($AS$2:BP59),Dictionary!$A$4:$A$93,0),1,1,2),0)),Dictionary!$AD$3:$AE$3,0)),"")</f>
        <v>X</v>
      </c>
      <c r="BQ60" s="61" t="str">
        <f ca="1">IFERROR(INDEX(OFFSET(Dictionary!$AC$3,MATCH(COLUMNS($AS$2:BQ59),Dictionary!$AC$4:$AC$93,0),1,1,2),1,MATCH(INDEX(Dictionary!$B$3:$C$3,1,MATCH(Form_Responses[[#This Row],[25]],OFFSET(Dictionary!$A$3,MATCH(COLUMNS($AS$2:BQ59),Dictionary!$A$4:$A$93,0),1,1,2),0)),Dictionary!$AD$3:$AE$3,0)),"")</f>
        <v>B</v>
      </c>
      <c r="BR60" s="61" t="str">
        <f ca="1">IFERROR(INDEX(OFFSET(Dictionary!$AC$3,MATCH(COLUMNS($AS$2:BR59),Dictionary!$AC$4:$AC$93,0),1,1,2),1,MATCH(INDEX(Dictionary!$B$3:$C$3,1,MATCH(Form_Responses[[#This Row],[26]],OFFSET(Dictionary!$A$3,MATCH(COLUMNS($AS$2:BR59),Dictionary!$A$4:$A$93,0),1,1,2),0)),Dictionary!$AD$3:$AE$3,0)),"")</f>
        <v>O</v>
      </c>
      <c r="BS60" s="61" t="str">
        <f ca="1">IFERROR(INDEX(OFFSET(Dictionary!$AC$3,MATCH(COLUMNS($AS$2:BS59),Dictionary!$AC$4:$AC$93,0),1,1,2),1,MATCH(INDEX(Dictionary!$B$3:$C$3,1,MATCH(Form_Responses[[#This Row],[27]],OFFSET(Dictionary!$A$3,MATCH(COLUMNS($AS$2:BS59),Dictionary!$A$4:$A$93,0),1,1,2),0)),Dictionary!$AD$3:$AE$3,0)),"")</f>
        <v>Z</v>
      </c>
      <c r="BT60" s="61" t="str">
        <f ca="1">IFERROR(INDEX(OFFSET(Dictionary!$AC$3,MATCH(COLUMNS($AS$2:BT59),Dictionary!$AC$4:$AC$93,0),1,1,2),1,MATCH(INDEX(Dictionary!$B$3:$C$3,1,MATCH(Form_Responses[[#This Row],[28]],OFFSET(Dictionary!$A$3,MATCH(COLUMNS($AS$2:BT59),Dictionary!$A$4:$A$93,0),1,1,2),0)),Dictionary!$AD$3:$AE$3,0)),"")</f>
        <v>B</v>
      </c>
      <c r="BU60" s="61" t="str">
        <f ca="1">IFERROR(INDEX(OFFSET(Dictionary!$AC$3,MATCH(COLUMNS($AS$2:BU59),Dictionary!$AC$4:$AC$93,0),1,1,2),1,MATCH(INDEX(Dictionary!$B$3:$C$3,1,MATCH(Form_Responses[[#This Row],[29]],OFFSET(Dictionary!$A$3,MATCH(COLUMNS($AS$2:BU59),Dictionary!$A$4:$A$93,0),1,1,2),0)),Dictionary!$AD$3:$AE$3,0)),"")</f>
        <v>O</v>
      </c>
      <c r="BV60" s="61" t="str">
        <f ca="1">IFERROR(INDEX(OFFSET(Dictionary!$AC$3,MATCH(COLUMNS($AS$2:BV59),Dictionary!$AC$4:$AC$93,0),1,1,2),1,MATCH(INDEX(Dictionary!$B$3:$C$3,1,MATCH(Form_Responses[[#This Row],[30]],OFFSET(Dictionary!$A$3,MATCH(COLUMNS($AS$2:BV59),Dictionary!$A$4:$A$93,0),1,1,2),0)),Dictionary!$AD$3:$AE$3,0)),"")</f>
        <v>W</v>
      </c>
      <c r="BW60" s="61" t="str">
        <f ca="1">IFERROR(INDEX(OFFSET(Dictionary!$AC$3,MATCH(COLUMNS($AS$2:BW59),Dictionary!$AC$4:$AC$93,0),1,1,2),1,MATCH(INDEX(Dictionary!$B$3:$C$3,1,MATCH(Form_Responses[[#This Row],[31]],OFFSET(Dictionary!$A$3,MATCH(COLUMNS($AS$2:BW59),Dictionary!$A$4:$A$93,0),1,1,2),0)),Dictionary!$AD$3:$AE$3,0)),"")</f>
        <v>R</v>
      </c>
      <c r="BX60" s="61" t="str">
        <f ca="1">IFERROR(INDEX(OFFSET(Dictionary!$AC$3,MATCH(COLUMNS($AS$2:BX59),Dictionary!$AC$4:$AC$93,0),1,1,2),1,MATCH(INDEX(Dictionary!$B$3:$C$3,1,MATCH(Form_Responses[[#This Row],[32]],OFFSET(Dictionary!$A$3,MATCH(COLUMNS($AS$2:BX59),Dictionary!$A$4:$A$93,0),1,1,2),0)),Dictionary!$AD$3:$AE$3,0)),"")</f>
        <v>D</v>
      </c>
      <c r="BY60" s="61" t="str">
        <f ca="1">IFERROR(INDEX(OFFSET(Dictionary!$AC$3,MATCH(COLUMNS($AS$2:BY59),Dictionary!$AC$4:$AC$93,0),1,1,2),1,MATCH(INDEX(Dictionary!$B$3:$C$3,1,MATCH(Form_Responses[[#This Row],[33]],OFFSET(Dictionary!$A$3,MATCH(COLUMNS($AS$2:BY59),Dictionary!$A$4:$A$93,0),1,1,2),0)),Dictionary!$AD$3:$AE$3,0)),"")</f>
        <v>C</v>
      </c>
      <c r="BZ60" s="61" t="str">
        <f ca="1">IFERROR(INDEX(OFFSET(Dictionary!$AC$3,MATCH(COLUMNS($AS$2:BZ59),Dictionary!$AC$4:$AC$93,0),1,1,2),1,MATCH(INDEX(Dictionary!$B$3:$C$3,1,MATCH(Form_Responses[[#This Row],[34]],OFFSET(Dictionary!$A$3,MATCH(COLUMNS($AS$2:BZ59),Dictionary!$A$4:$A$93,0),1,1,2),0)),Dictionary!$AD$3:$AE$3,0)),"")</f>
        <v>T</v>
      </c>
      <c r="CA60" s="61" t="str">
        <f ca="1">IFERROR(INDEX(OFFSET(Dictionary!$AC$3,MATCH(COLUMNS($AS$2:CA59),Dictionary!$AC$4:$AC$93,0),1,1,2),1,MATCH(INDEX(Dictionary!$B$3:$C$3,1,MATCH(Form_Responses[[#This Row],[35]],OFFSET(Dictionary!$A$3,MATCH(COLUMNS($AS$2:CA59),Dictionary!$A$4:$A$93,0),1,1,2),0)),Dictionary!$AD$3:$AE$3,0)),"")</f>
        <v>B</v>
      </c>
      <c r="CB60" s="61" t="str">
        <f ca="1">IFERROR(INDEX(OFFSET(Dictionary!$AC$3,MATCH(COLUMNS($AS$2:CB59),Dictionary!$AC$4:$AC$93,0),1,1,2),1,MATCH(INDEX(Dictionary!$B$3:$C$3,1,MATCH(Form_Responses[[#This Row],[36]],OFFSET(Dictionary!$A$3,MATCH(COLUMNS($AS$2:CB59),Dictionary!$A$4:$A$93,0),1,1,2),0)),Dictionary!$AD$3:$AE$3,0)),"")</f>
        <v>O</v>
      </c>
      <c r="CC60" s="61" t="str">
        <f ca="1">IFERROR(INDEX(OFFSET(Dictionary!$AC$3,MATCH(COLUMNS($AS$2:CC59),Dictionary!$AC$4:$AC$93,0),1,1,2),1,MATCH(INDEX(Dictionary!$B$3:$C$3,1,MATCH(Form_Responses[[#This Row],[37]],OFFSET(Dictionary!$A$3,MATCH(COLUMNS($AS$2:CC59),Dictionary!$A$4:$A$93,0),1,1,2),0)),Dictionary!$AD$3:$AE$3,0)),"")</f>
        <v>P</v>
      </c>
      <c r="CD60" s="61" t="str">
        <f ca="1">IFERROR(INDEX(OFFSET(Dictionary!$AC$3,MATCH(COLUMNS($AS$2:CD59),Dictionary!$AC$4:$AC$93,0),1,1,2),1,MATCH(INDEX(Dictionary!$B$3:$C$3,1,MATCH(Form_Responses[[#This Row],[38]],OFFSET(Dictionary!$A$3,MATCH(COLUMNS($AS$2:CD59),Dictionary!$A$4:$A$93,0),1,1,2),0)),Dictionary!$AD$3:$AE$3,0)),"")</f>
        <v>K</v>
      </c>
      <c r="CE60" s="61" t="str">
        <f ca="1">IFERROR(INDEX(OFFSET(Dictionary!$AC$3,MATCH(COLUMNS($AS$2:CE59),Dictionary!$AC$4:$AC$93,0),1,1,2),1,MATCH(INDEX(Dictionary!$B$3:$C$3,1,MATCH(Form_Responses[[#This Row],[39]],OFFSET(Dictionary!$A$3,MATCH(COLUMNS($AS$2:CE59),Dictionary!$A$4:$A$93,0),1,1,2),0)),Dictionary!$AD$3:$AE$3,0)),"")</f>
        <v>F</v>
      </c>
      <c r="CF60" s="61" t="str">
        <f ca="1">IFERROR(INDEX(OFFSET(Dictionary!$AC$3,MATCH(COLUMNS($AS$2:CF59),Dictionary!$AC$4:$AC$93,0),1,1,2),1,MATCH(INDEX(Dictionary!$B$3:$C$3,1,MATCH(Form_Responses[[#This Row],[40]],OFFSET(Dictionary!$A$3,MATCH(COLUMNS($AS$2:CF59),Dictionary!$A$4:$A$93,0),1,1,2),0)),Dictionary!$AD$3:$AE$3,0)),"")</f>
        <v>W</v>
      </c>
      <c r="CG60" s="61" t="str">
        <f ca="1">IFERROR(INDEX(OFFSET(Dictionary!$AC$3,MATCH(COLUMNS($AS$2:CG59),Dictionary!$AC$4:$AC$93,0),1,1,2),1,MATCH(INDEX(Dictionary!$B$3:$C$3,1,MATCH(Form_Responses[[#This Row],[41]],OFFSET(Dictionary!$A$3,MATCH(COLUMNS($AS$2:CG59),Dictionary!$A$4:$A$93,0),1,1,2),0)),Dictionary!$AD$3:$AE$3,0)),"")</f>
        <v>G</v>
      </c>
      <c r="CH60" s="61" t="str">
        <f ca="1">IFERROR(INDEX(OFFSET(Dictionary!$AC$3,MATCH(COLUMNS($AS$2:CH59),Dictionary!$AC$4:$AC$93,0),1,1,2),1,MATCH(INDEX(Dictionary!$B$3:$C$3,1,MATCH(Form_Responses[[#This Row],[42]],OFFSET(Dictionary!$A$3,MATCH(COLUMNS($AS$2:CH59),Dictionary!$A$4:$A$93,0),1,1,2),0)),Dictionary!$AD$3:$AE$3,0)),"")</f>
        <v>R</v>
      </c>
      <c r="CI60" s="61" t="str">
        <f ca="1">IFERROR(INDEX(OFFSET(Dictionary!$AC$3,MATCH(COLUMNS($AS$2:CI59),Dictionary!$AC$4:$AC$93,0),1,1,2),1,MATCH(INDEX(Dictionary!$B$3:$C$3,1,MATCH(Form_Responses[[#This Row],[43]],OFFSET(Dictionary!$A$3,MATCH(COLUMNS($AS$2:CI59),Dictionary!$A$4:$A$93,0),1,1,2),0)),Dictionary!$AD$3:$AE$3,0)),"")</f>
        <v>I</v>
      </c>
      <c r="CJ60" s="61" t="str">
        <f ca="1">IFERROR(INDEX(OFFSET(Dictionary!$AC$3,MATCH(COLUMNS($AS$2:CJ59),Dictionary!$AC$4:$AC$93,0),1,1,2),1,MATCH(INDEX(Dictionary!$B$3:$C$3,1,MATCH(Form_Responses[[#This Row],[44]],OFFSET(Dictionary!$A$3,MATCH(COLUMNS($AS$2:CJ59),Dictionary!$A$4:$A$93,0),1,1,2),0)),Dictionary!$AD$3:$AE$3,0)),"")</f>
        <v>T</v>
      </c>
      <c r="CK60" s="61" t="str">
        <f ca="1">IFERROR(INDEX(OFFSET(Dictionary!$AC$3,MATCH(COLUMNS($AS$2:CK59),Dictionary!$AC$4:$AC$93,0),1,1,2),1,MATCH(INDEX(Dictionary!$B$3:$C$3,1,MATCH(Form_Responses[[#This Row],[45]],OFFSET(Dictionary!$A$3,MATCH(COLUMNS($AS$2:CK59),Dictionary!$A$4:$A$93,0),1,1,2),0)),Dictionary!$AD$3:$AE$3,0)),"")</f>
        <v>V</v>
      </c>
      <c r="CL60" s="61" t="str">
        <f ca="1">IFERROR(INDEX(OFFSET(Dictionary!$AC$3,MATCH(COLUMNS($AS$2:CL59),Dictionary!$AC$4:$AC$93,0),1,1,2),1,MATCH(INDEX(Dictionary!$B$3:$C$3,1,MATCH(Form_Responses[[#This Row],[46]],OFFSET(Dictionary!$A$3,MATCH(COLUMNS($AS$2:CL59),Dictionary!$A$4:$A$93,0),1,1,2),0)),Dictionary!$AD$3:$AE$3,0)),"")</f>
        <v>N</v>
      </c>
      <c r="CM60" s="61" t="str">
        <f ca="1">IFERROR(INDEX(OFFSET(Dictionary!$AC$3,MATCH(COLUMNS($AS$2:CM59),Dictionary!$AC$4:$AC$93,0),1,1,2),1,MATCH(INDEX(Dictionary!$B$3:$C$3,1,MATCH(Form_Responses[[#This Row],[47]],OFFSET(Dictionary!$A$3,MATCH(COLUMNS($AS$2:CM59),Dictionary!$A$4:$A$93,0),1,1,2),0)),Dictionary!$AD$3:$AE$3,0)),"")</f>
        <v>Z</v>
      </c>
      <c r="CN60" s="61" t="str">
        <f ca="1">IFERROR(INDEX(OFFSET(Dictionary!$AC$3,MATCH(COLUMNS($AS$2:CN59),Dictionary!$AC$4:$AC$93,0),1,1,2),1,MATCH(INDEX(Dictionary!$B$3:$C$3,1,MATCH(Form_Responses[[#This Row],[48]],OFFSET(Dictionary!$A$3,MATCH(COLUMNS($AS$2:CN59),Dictionary!$A$4:$A$93,0),1,1,2),0)),Dictionary!$AD$3:$AE$3,0)),"")</f>
        <v>K</v>
      </c>
      <c r="CO60" s="61" t="str">
        <f ca="1">IFERROR(INDEX(OFFSET(Dictionary!$AC$3,MATCH(COLUMNS($AS$2:CO59),Dictionary!$AC$4:$AC$93,0),1,1,2),1,MATCH(INDEX(Dictionary!$B$3:$C$3,1,MATCH(Form_Responses[[#This Row],[49]],OFFSET(Dictionary!$A$3,MATCH(COLUMNS($AS$2:CO59),Dictionary!$A$4:$A$93,0),1,1,2),0)),Dictionary!$AD$3:$AE$3,0)),"")</f>
        <v>F</v>
      </c>
      <c r="CP60" s="61" t="str">
        <f ca="1">IFERROR(INDEX(OFFSET(Dictionary!$AC$3,MATCH(COLUMNS($AS$2:CP59),Dictionary!$AC$4:$AC$93,0),1,1,2),1,MATCH(INDEX(Dictionary!$B$3:$C$3,1,MATCH(Form_Responses[[#This Row],[50]],OFFSET(Dictionary!$A$3,MATCH(COLUMNS($AS$2:CP59),Dictionary!$A$4:$A$93,0),1,1,2),0)),Dictionary!$AD$3:$AE$3,0)),"")</f>
        <v>W</v>
      </c>
      <c r="CQ60" s="61" t="str">
        <f ca="1">IFERROR(INDEX(OFFSET(Dictionary!$AC$3,MATCH(COLUMNS($AS$2:CQ59),Dictionary!$AC$4:$AC$93,0),1,1,2),1,MATCH(INDEX(Dictionary!$B$3:$C$3,1,MATCH(Form_Responses[[#This Row],[51]],OFFSET(Dictionary!$A$3,MATCH(COLUMNS($AS$2:CQ59),Dictionary!$A$4:$A$93,0),1,1,2),0)),Dictionary!$AD$3:$AE$3,0)),"")</f>
        <v>G</v>
      </c>
      <c r="CR60" s="61" t="str">
        <f ca="1">IFERROR(INDEX(OFFSET(Dictionary!$AC$3,MATCH(COLUMNS($AS$2:CR59),Dictionary!$AC$4:$AC$93,0),1,1,2),1,MATCH(INDEX(Dictionary!$B$3:$C$3,1,MATCH(Form_Responses[[#This Row],[52]],OFFSET(Dictionary!$A$3,MATCH(COLUMNS($AS$2:CR59),Dictionary!$A$4:$A$93,0),1,1,2),0)),Dictionary!$AD$3:$AE$3,0)),"")</f>
        <v>S</v>
      </c>
      <c r="CS60" s="61" t="str">
        <f ca="1">IFERROR(INDEX(OFFSET(Dictionary!$AC$3,MATCH(COLUMNS($AS$2:CS59),Dictionary!$AC$4:$AC$93,0),1,1,2),1,MATCH(INDEX(Dictionary!$B$3:$C$3,1,MATCH(Form_Responses[[#This Row],[53]],OFFSET(Dictionary!$A$3,MATCH(COLUMNS($AS$2:CS59),Dictionary!$A$4:$A$93,0),1,1,2),0)),Dictionary!$AD$3:$AE$3,0)),"")</f>
        <v>I</v>
      </c>
      <c r="CT60" s="61" t="str">
        <f ca="1">IFERROR(INDEX(OFFSET(Dictionary!$AC$3,MATCH(COLUMNS($AS$2:CT59),Dictionary!$AC$4:$AC$93,0),1,1,2),1,MATCH(INDEX(Dictionary!$B$3:$C$3,1,MATCH(Form_Responses[[#This Row],[54]],OFFSET(Dictionary!$A$3,MATCH(COLUMNS($AS$2:CT59),Dictionary!$A$4:$A$93,0),1,1,2),0)),Dictionary!$AD$3:$AE$3,0)),"")</f>
        <v>D</v>
      </c>
      <c r="CU60" s="61" t="str">
        <f ca="1">IFERROR(INDEX(OFFSET(Dictionary!$AC$3,MATCH(COLUMNS($AS$2:CU59),Dictionary!$AC$4:$AC$93,0),1,1,2),1,MATCH(INDEX(Dictionary!$B$3:$C$3,1,MATCH(Form_Responses[[#This Row],[55]],OFFSET(Dictionary!$A$3,MATCH(COLUMNS($AS$2:CU59),Dictionary!$A$4:$A$93,0),1,1,2),0)),Dictionary!$AD$3:$AE$3,0)),"")</f>
        <v>V</v>
      </c>
      <c r="CV60" s="61" t="str">
        <f ca="1">IFERROR(INDEX(OFFSET(Dictionary!$AC$3,MATCH(COLUMNS($AS$2:CV59),Dictionary!$AC$4:$AC$93,0),1,1,2),1,MATCH(INDEX(Dictionary!$B$3:$C$3,1,MATCH(Form_Responses[[#This Row],[56]],OFFSET(Dictionary!$A$3,MATCH(COLUMNS($AS$2:CV59),Dictionary!$A$4:$A$93,0),1,1,2),0)),Dictionary!$AD$3:$AE$3,0)),"")</f>
        <v>S</v>
      </c>
      <c r="CW60" s="61" t="str">
        <f ca="1">IFERROR(INDEX(OFFSET(Dictionary!$AC$3,MATCH(COLUMNS($AS$2:CW59),Dictionary!$AC$4:$AC$93,0),1,1,2),1,MATCH(INDEX(Dictionary!$B$3:$C$3,1,MATCH(Form_Responses[[#This Row],[57]],OFFSET(Dictionary!$A$3,MATCH(COLUMNS($AS$2:CW59),Dictionary!$A$4:$A$93,0),1,1,2),0)),Dictionary!$AD$3:$AE$3,0)),"")</f>
        <v>Z</v>
      </c>
      <c r="CX60" s="61" t="str">
        <f ca="1">IFERROR(INDEX(OFFSET(Dictionary!$AC$3,MATCH(COLUMNS($AS$2:CX59),Dictionary!$AC$4:$AC$93,0),1,1,2),1,MATCH(INDEX(Dictionary!$B$3:$C$3,1,MATCH(Form_Responses[[#This Row],[58]],OFFSET(Dictionary!$A$3,MATCH(COLUMNS($AS$2:CX59),Dictionary!$A$4:$A$93,0),1,1,2),0)),Dictionary!$AD$3:$AE$3,0)),"")</f>
        <v>K</v>
      </c>
      <c r="CY60" s="61" t="str">
        <f ca="1">IFERROR(INDEX(OFFSET(Dictionary!$AC$3,MATCH(COLUMNS($AS$2:CY59),Dictionary!$AC$4:$AC$93,0),1,1,2),1,MATCH(INDEX(Dictionary!$B$3:$C$3,1,MATCH(Form_Responses[[#This Row],[59]],OFFSET(Dictionary!$A$3,MATCH(COLUMNS($AS$2:CY59),Dictionary!$A$4:$A$93,0),1,1,2),0)),Dictionary!$AD$3:$AE$3,0)),"")</f>
        <v>F</v>
      </c>
      <c r="CZ60" s="61" t="str">
        <f ca="1">IFERROR(INDEX(OFFSET(Dictionary!$AC$3,MATCH(COLUMNS($AS$2:CZ59),Dictionary!$AC$4:$AC$93,0),1,1,2),1,MATCH(INDEX(Dictionary!$B$3:$C$3,1,MATCH(Form_Responses[[#This Row],[60]],OFFSET(Dictionary!$A$3,MATCH(COLUMNS($AS$2:CZ59),Dictionary!$A$4:$A$93,0),1,1,2),0)),Dictionary!$AD$3:$AE$3,0)),"")</f>
        <v>W</v>
      </c>
      <c r="DA60" s="61" t="str">
        <f ca="1">IFERROR(INDEX(OFFSET(Dictionary!$AC$3,MATCH(COLUMNS($AS$2:DA59),Dictionary!$AC$4:$AC$93,0),1,1,2),1,MATCH(INDEX(Dictionary!$B$3:$C$3,1,MATCH(Form_Responses[[#This Row],[61]],OFFSET(Dictionary!$A$3,MATCH(COLUMNS($AS$2:DA59),Dictionary!$A$4:$A$93,0),1,1,2),0)),Dictionary!$AD$3:$AE$3,0)),"")</f>
        <v>T</v>
      </c>
      <c r="DB60" s="61" t="str">
        <f ca="1">IFERROR(INDEX(OFFSET(Dictionary!$AC$3,MATCH(COLUMNS($AS$2:DB59),Dictionary!$AC$4:$AC$93,0),1,1,2),1,MATCH(INDEX(Dictionary!$B$3:$C$3,1,MATCH(Form_Responses[[#This Row],[62]],OFFSET(Dictionary!$A$3,MATCH(COLUMNS($AS$2:DB59),Dictionary!$A$4:$A$93,0),1,1,2),0)),Dictionary!$AD$3:$AE$3,0)),"")</f>
        <v>L</v>
      </c>
      <c r="DC60" s="61" t="str">
        <f ca="1">IFERROR(INDEX(OFFSET(Dictionary!$AC$3,MATCH(COLUMNS($AS$2:DC59),Dictionary!$AC$4:$AC$93,0),1,1,2),1,MATCH(INDEX(Dictionary!$B$3:$C$3,1,MATCH(Form_Responses[[#This Row],[63]],OFFSET(Dictionary!$A$3,MATCH(COLUMNS($AS$2:DC59),Dictionary!$A$4:$A$93,0),1,1,2),0)),Dictionary!$AD$3:$AE$3,0)),"")</f>
        <v>S</v>
      </c>
      <c r="DD60" s="61" t="str">
        <f ca="1">IFERROR(INDEX(OFFSET(Dictionary!$AC$3,MATCH(COLUMNS($AS$2:DD59),Dictionary!$AC$4:$AC$93,0),1,1,2),1,MATCH(INDEX(Dictionary!$B$3:$C$3,1,MATCH(Form_Responses[[#This Row],[64]],OFFSET(Dictionary!$A$3,MATCH(COLUMNS($AS$2:DD59),Dictionary!$A$4:$A$93,0),1,1,2),0)),Dictionary!$AD$3:$AE$3,0)),"")</f>
        <v>T</v>
      </c>
      <c r="DE60" s="61" t="str">
        <f ca="1">IFERROR(INDEX(OFFSET(Dictionary!$AC$3,MATCH(COLUMNS($AS$2:DE59),Dictionary!$AC$4:$AC$93,0),1,1,2),1,MATCH(INDEX(Dictionary!$B$3:$C$3,1,MATCH(Form_Responses[[#This Row],[65]],OFFSET(Dictionary!$A$3,MATCH(COLUMNS($AS$2:DE59),Dictionary!$A$4:$A$93,0),1,1,2),0)),Dictionary!$AD$3:$AE$3,0)),"")</f>
        <v>V</v>
      </c>
      <c r="DF60" s="61" t="str">
        <f ca="1">IFERROR(INDEX(OFFSET(Dictionary!$AC$3,MATCH(COLUMNS($AS$2:DF59),Dictionary!$AC$4:$AC$93,0),1,1,2),1,MATCH(INDEX(Dictionary!$B$3:$C$3,1,MATCH(Form_Responses[[#This Row],[66]],OFFSET(Dictionary!$A$3,MATCH(COLUMNS($AS$2:DF59),Dictionary!$A$4:$A$93,0),1,1,2),0)),Dictionary!$AD$3:$AE$3,0)),"")</f>
        <v>S</v>
      </c>
      <c r="DG60" s="61" t="str">
        <f ca="1">IFERROR(INDEX(OFFSET(Dictionary!$AC$3,MATCH(COLUMNS($AS$2:DG59),Dictionary!$AC$4:$AC$93,0),1,1,2),1,MATCH(INDEX(Dictionary!$B$3:$C$3,1,MATCH(Form_Responses[[#This Row],[67]],OFFSET(Dictionary!$A$3,MATCH(COLUMNS($AS$2:DG59),Dictionary!$A$4:$A$93,0),1,1,2),0)),Dictionary!$AD$3:$AE$3,0)),"")</f>
        <v>R</v>
      </c>
      <c r="DH60" s="61" t="str">
        <f ca="1">IFERROR(INDEX(OFFSET(Dictionary!$AC$3,MATCH(COLUMNS($AS$2:DH59),Dictionary!$AC$4:$AC$93,0),1,1,2),1,MATCH(INDEX(Dictionary!$B$3:$C$3,1,MATCH(Form_Responses[[#This Row],[68]],OFFSET(Dictionary!$A$3,MATCH(COLUMNS($AS$2:DH59),Dictionary!$A$4:$A$93,0),1,1,2),0)),Dictionary!$AD$3:$AE$3,0)),"")</f>
        <v>K</v>
      </c>
      <c r="DI60" s="61" t="str">
        <f ca="1">IFERROR(INDEX(OFFSET(Dictionary!$AC$3,MATCH(COLUMNS($AS$2:DI59),Dictionary!$AC$4:$AC$93,0),1,1,2),1,MATCH(INDEX(Dictionary!$B$3:$C$3,1,MATCH(Form_Responses[[#This Row],[69]],OFFSET(Dictionary!$A$3,MATCH(COLUMNS($AS$2:DI59),Dictionary!$A$4:$A$93,0),1,1,2),0)),Dictionary!$AD$3:$AE$3,0)),"")</f>
        <v>F</v>
      </c>
      <c r="DJ60" s="61" t="str">
        <f ca="1">IFERROR(INDEX(OFFSET(Dictionary!$AC$3,MATCH(COLUMNS($AS$2:DJ59),Dictionary!$AC$4:$AC$93,0),1,1,2),1,MATCH(INDEX(Dictionary!$B$3:$C$3,1,MATCH(Form_Responses[[#This Row],[70]],OFFSET(Dictionary!$A$3,MATCH(COLUMNS($AS$2:DJ59),Dictionary!$A$4:$A$93,0),1,1,2),0)),Dictionary!$AD$3:$AE$3,0)),"")</f>
        <v>W</v>
      </c>
      <c r="DK60" s="61" t="str">
        <f ca="1">IFERROR(INDEX(OFFSET(Dictionary!$AC$3,MATCH(COLUMNS($AS$2:DK59),Dictionary!$AC$4:$AC$93,0),1,1,2),1,MATCH(INDEX(Dictionary!$B$3:$C$3,1,MATCH(Form_Responses[[#This Row],[71]],OFFSET(Dictionary!$A$3,MATCH(COLUMNS($AS$2:DK59),Dictionary!$A$4:$A$93,0),1,1,2),0)),Dictionary!$AD$3:$AE$3,0)),"")</f>
        <v>I</v>
      </c>
      <c r="DL60" s="61" t="str">
        <f ca="1">IFERROR(INDEX(OFFSET(Dictionary!$AC$3,MATCH(COLUMNS($AS$2:DL59),Dictionary!$AC$4:$AC$93,0),1,1,2),1,MATCH(INDEX(Dictionary!$B$3:$C$3,1,MATCH(Form_Responses[[#This Row],[72]],OFFSET(Dictionary!$A$3,MATCH(COLUMNS($AS$2:DL59),Dictionary!$A$4:$A$93,0),1,1,2),0)),Dictionary!$AD$3:$AE$3,0)),"")</f>
        <v>T</v>
      </c>
      <c r="DM60" s="61" t="str">
        <f ca="1">IFERROR(INDEX(OFFSET(Dictionary!$AC$3,MATCH(COLUMNS($AS$2:DM59),Dictionary!$AC$4:$AC$93,0),1,1,2),1,MATCH(INDEX(Dictionary!$B$3:$C$3,1,MATCH(Form_Responses[[#This Row],[73]],OFFSET(Dictionary!$A$3,MATCH(COLUMNS($AS$2:DM59),Dictionary!$A$4:$A$93,0),1,1,2),0)),Dictionary!$AD$3:$AE$3,0)),"")</f>
        <v>V</v>
      </c>
      <c r="DN60" s="61" t="str">
        <f ca="1">IFERROR(INDEX(OFFSET(Dictionary!$AC$3,MATCH(COLUMNS($AS$2:DN59),Dictionary!$AC$4:$AC$93,0),1,1,2),1,MATCH(INDEX(Dictionary!$B$3:$C$3,1,MATCH(Form_Responses[[#This Row],[74]],OFFSET(Dictionary!$A$3,MATCH(COLUMNS($AS$2:DN59),Dictionary!$A$4:$A$93,0),1,1,2),0)),Dictionary!$AD$3:$AE$3,0)),"")</f>
        <v>S</v>
      </c>
      <c r="DO60" s="61" t="str">
        <f ca="1">IFERROR(INDEX(OFFSET(Dictionary!$AC$3,MATCH(COLUMNS($AS$2:DO59),Dictionary!$AC$4:$AC$93,0),1,1,2),1,MATCH(INDEX(Dictionary!$B$3:$C$3,1,MATCH(Form_Responses[[#This Row],[75]],OFFSET(Dictionary!$A$3,MATCH(COLUMNS($AS$2:DO59),Dictionary!$A$4:$A$93,0),1,1,2),0)),Dictionary!$AD$3:$AE$3,0)),"")</f>
        <v>V</v>
      </c>
      <c r="DP60" s="61" t="str">
        <f ca="1">IFERROR(INDEX(OFFSET(Dictionary!$AC$3,MATCH(COLUMNS($AS$2:DP59),Dictionary!$AC$4:$AC$93,0),1,1,2),1,MATCH(INDEX(Dictionary!$B$3:$C$3,1,MATCH(Form_Responses[[#This Row],[76]],OFFSET(Dictionary!$A$3,MATCH(COLUMNS($AS$2:DP59),Dictionary!$A$4:$A$93,0),1,1,2),0)),Dictionary!$AD$3:$AE$3,0)),"")</f>
        <v>S</v>
      </c>
      <c r="DQ60" s="61" t="str">
        <f ca="1">IFERROR(INDEX(OFFSET(Dictionary!$AC$3,MATCH(COLUMNS($AS$2:DQ59),Dictionary!$AC$4:$AC$93,0),1,1,2),1,MATCH(INDEX(Dictionary!$B$3:$C$3,1,MATCH(Form_Responses[[#This Row],[77]],OFFSET(Dictionary!$A$3,MATCH(COLUMNS($AS$2:DQ59),Dictionary!$A$4:$A$93,0),1,1,2),0)),Dictionary!$AD$3:$AE$3,0)),"")</f>
        <v>R</v>
      </c>
      <c r="DR60" s="61" t="str">
        <f ca="1">IFERROR(INDEX(OFFSET(Dictionary!$AC$3,MATCH(COLUMNS($AS$2:DR59),Dictionary!$AC$4:$AC$93,0),1,1,2),1,MATCH(INDEX(Dictionary!$B$3:$C$3,1,MATCH(Form_Responses[[#This Row],[78]],OFFSET(Dictionary!$A$3,MATCH(COLUMNS($AS$2:DR59),Dictionary!$A$4:$A$93,0),1,1,2),0)),Dictionary!$AD$3:$AE$3,0)),"")</f>
        <v>D</v>
      </c>
      <c r="DS60" s="61" t="str">
        <f ca="1">IFERROR(INDEX(OFFSET(Dictionary!$AC$3,MATCH(COLUMNS($AS$2:DS59),Dictionary!$AC$4:$AC$93,0),1,1,2),1,MATCH(INDEX(Dictionary!$B$3:$C$3,1,MATCH(Form_Responses[[#This Row],[79]],OFFSET(Dictionary!$A$3,MATCH(COLUMNS($AS$2:DS59),Dictionary!$A$4:$A$93,0),1,1,2),0)),Dictionary!$AD$3:$AE$3,0)),"")</f>
        <v>N</v>
      </c>
      <c r="DT60" s="61" t="str">
        <f ca="1">IFERROR(INDEX(OFFSET(Dictionary!$AC$3,MATCH(COLUMNS($AS$2:DT59),Dictionary!$AC$4:$AC$93,0),1,1,2),1,MATCH(INDEX(Dictionary!$B$3:$C$3,1,MATCH(Form_Responses[[#This Row],[80]],OFFSET(Dictionary!$A$3,MATCH(COLUMNS($AS$2:DT59),Dictionary!$A$4:$A$93,0),1,1,2),0)),Dictionary!$AD$3:$AE$3,0)),"")</f>
        <v>W</v>
      </c>
      <c r="DU60" s="61" t="str">
        <f ca="1">IFERROR(INDEX(OFFSET(Dictionary!$AC$3,MATCH(COLUMNS($AS$2:DU59),Dictionary!$AC$4:$AC$93,0),1,1,2),1,MATCH(INDEX(Dictionary!$B$3:$C$3,1,MATCH(Form_Responses[[#This Row],[81]],OFFSET(Dictionary!$A$3,MATCH(COLUMNS($AS$2:DU59),Dictionary!$A$4:$A$93,0),1,1,2),0)),Dictionary!$AD$3:$AE$3,0)),"")</f>
        <v>G</v>
      </c>
      <c r="DV60" s="61" t="str">
        <f ca="1">IFERROR(INDEX(OFFSET(Dictionary!$AC$3,MATCH(COLUMNS($AS$2:DV59),Dictionary!$AC$4:$AC$93,0),1,1,2),1,MATCH(INDEX(Dictionary!$B$3:$C$3,1,MATCH(Form_Responses[[#This Row],[82]],OFFSET(Dictionary!$A$3,MATCH(COLUMNS($AS$2:DV59),Dictionary!$A$4:$A$93,0),1,1,2),0)),Dictionary!$AD$3:$AE$3,0)),"")</f>
        <v>I</v>
      </c>
      <c r="DW60" s="61" t="str">
        <f ca="1">IFERROR(INDEX(OFFSET(Dictionary!$AC$3,MATCH(COLUMNS($AS$2:DW59),Dictionary!$AC$4:$AC$93,0),1,1,2),1,MATCH(INDEX(Dictionary!$B$3:$C$3,1,MATCH(Form_Responses[[#This Row],[83]],OFFSET(Dictionary!$A$3,MATCH(COLUMNS($AS$2:DW59),Dictionary!$A$4:$A$93,0),1,1,2),0)),Dictionary!$AD$3:$AE$3,0)),"")</f>
        <v>T</v>
      </c>
      <c r="DX60" s="61" t="str">
        <f ca="1">IFERROR(INDEX(OFFSET(Dictionary!$AC$3,MATCH(COLUMNS($AS$2:DX59),Dictionary!$AC$4:$AC$93,0),1,1,2),1,MATCH(INDEX(Dictionary!$B$3:$C$3,1,MATCH(Form_Responses[[#This Row],[84]],OFFSET(Dictionary!$A$3,MATCH(COLUMNS($AS$2:DX59),Dictionary!$A$4:$A$93,0),1,1,2),0)),Dictionary!$AD$3:$AE$3,0)),"")</f>
        <v>T</v>
      </c>
      <c r="DY60" s="61" t="str">
        <f ca="1">IFERROR(INDEX(OFFSET(Dictionary!$AC$3,MATCH(COLUMNS($AS$2:DY59),Dictionary!$AC$4:$AC$93,0),1,1,2),1,MATCH(INDEX(Dictionary!$B$3:$C$3,1,MATCH(Form_Responses[[#This Row],[85]],OFFSET(Dictionary!$A$3,MATCH(COLUMNS($AS$2:DY59),Dictionary!$A$4:$A$93,0),1,1,2),0)),Dictionary!$AD$3:$AE$3,0)),"")</f>
        <v>S</v>
      </c>
      <c r="DZ60" s="61" t="str">
        <f ca="1">IFERROR(INDEX(OFFSET(Dictionary!$AC$3,MATCH(COLUMNS($AS$2:DZ59),Dictionary!$AC$4:$AC$93,0),1,1,2),1,MATCH(INDEX(Dictionary!$B$3:$C$3,1,MATCH(Form_Responses[[#This Row],[86]],OFFSET(Dictionary!$A$3,MATCH(COLUMNS($AS$2:DZ59),Dictionary!$A$4:$A$93,0),1,1,2),0)),Dictionary!$AD$3:$AE$3,0)),"")</f>
        <v>S</v>
      </c>
      <c r="EA60" s="61" t="str">
        <f ca="1">IFERROR(INDEX(OFFSET(Dictionary!$AC$3,MATCH(COLUMNS($AS$2:EA59),Dictionary!$AC$4:$AC$93,0),1,1,2),1,MATCH(INDEX(Dictionary!$B$3:$C$3,1,MATCH(Form_Responses[[#This Row],[87]],OFFSET(Dictionary!$A$3,MATCH(COLUMNS($AS$2:EA59),Dictionary!$A$4:$A$93,0),1,1,2),0)),Dictionary!$AD$3:$AE$3,0)),"")</f>
        <v>R</v>
      </c>
      <c r="EB60" s="61" t="str">
        <f ca="1">IFERROR(INDEX(OFFSET(Dictionary!$AC$3,MATCH(COLUMNS($AS$2:EB59),Dictionary!$AC$4:$AC$93,0),1,1,2),1,MATCH(INDEX(Dictionary!$B$3:$C$3,1,MATCH(Form_Responses[[#This Row],[88]],OFFSET(Dictionary!$A$3,MATCH(COLUMNS($AS$2:EB59),Dictionary!$A$4:$A$93,0),1,1,2),0)),Dictionary!$AD$3:$AE$3,0)),"")</f>
        <v>C</v>
      </c>
      <c r="EC60" s="61" t="str">
        <f ca="1">IFERROR(INDEX(OFFSET(Dictionary!$AC$3,MATCH(COLUMNS($AS$2:EC59),Dictionary!$AC$4:$AC$93,0),1,1,2),1,MATCH(INDEX(Dictionary!$B$3:$C$3,1,MATCH(Form_Responses[[#This Row],[89]],OFFSET(Dictionary!$A$3,MATCH(COLUMNS($AS$2:EC59),Dictionary!$A$4:$A$93,0),1,1,2),0)),Dictionary!$AD$3:$AE$3,0)),"")</f>
        <v>C</v>
      </c>
      <c r="ED60" s="61" t="str">
        <f ca="1">IFERROR(INDEX(OFFSET(Dictionary!$AC$3,MATCH(COLUMNS($AS$2:ED59),Dictionary!$AC$4:$AC$93,0),1,1,2),1,MATCH(INDEX(Dictionary!$B$3:$C$3,1,MATCH(Form_Responses[[#This Row],[90]],OFFSET(Dictionary!$A$3,MATCH(COLUMNS($AS$2:ED59),Dictionary!$A$4:$A$93,0),1,1,2),0)),Dictionary!$AD$3:$AE$3,0)),"")</f>
        <v>W</v>
      </c>
    </row>
    <row r="61" spans="1:134" ht="195" x14ac:dyDescent="0.25">
      <c r="A61" s="164">
        <v>59</v>
      </c>
      <c r="B61" s="61" t="s">
        <v>1001</v>
      </c>
      <c r="C61" s="61" t="s">
        <v>918</v>
      </c>
      <c r="D61" s="59" t="s">
        <v>795</v>
      </c>
      <c r="E61" s="59" cm="1">
        <f t="array" aca="1" ref="E61" ca="1">COUNTIF(OFFSET($AS$2,MATCH(Data_Base_Response[[#This Row],[Nama]:[Nama]],Data_Base_Response[[Nama]:[Nama]],0),0,1,90),Data_Base_Response[[#Headers],[A]])</f>
        <v>5</v>
      </c>
      <c r="F61" s="59" cm="1">
        <f t="array" aca="1" ref="F61" ca="1">COUNTIF(OFFSET($AS$2,MATCH(Data_Base_Response[[#This Row],[Nama]:[Nama]],Data_Base_Response[[Nama]:[Nama]],0),0,1,90),Data_Base_Response[[#Headers],[N]])</f>
        <v>7</v>
      </c>
      <c r="G61" s="59" cm="1">
        <f t="array" aca="1" ref="G61" ca="1">COUNTIF(OFFSET($AS$2,MATCH(Data_Base_Response[[#This Row],[Nama]:[Nama]],Data_Base_Response[[Nama]:[Nama]],0),0,1,90),Data_Base_Response[[#Headers],[G]])</f>
        <v>2</v>
      </c>
      <c r="H61" s="59" cm="1">
        <f t="array" aca="1" ref="H61" ca="1">COUNTIF(OFFSET($AS$2,MATCH(Data_Base_Response[[#This Row],[Nama]:[Nama]],Data_Base_Response[[Nama]:[Nama]],0),0,1,90),Data_Base_Response[[#Headers],[C]])</f>
        <v>7</v>
      </c>
      <c r="I61" s="59" cm="1">
        <f t="array" aca="1" ref="I61" ca="1">COUNTIF(OFFSET($AS$2,MATCH(Data_Base_Response[[#This Row],[Nama]:[Nama]],Data_Base_Response[[Nama]:[Nama]],0),0,1,90),Data_Base_Response[[#Headers],[D]])</f>
        <v>5</v>
      </c>
      <c r="J61" s="59" cm="1">
        <f t="array" aca="1" ref="J61" ca="1">COUNTIF(OFFSET($AS$2,MATCH(Data_Base_Response[[#This Row],[Nama]:[Nama]],Data_Base_Response[[Nama]:[Nama]],0),0,1,90),Data_Base_Response[[#Headers],[R]])</f>
        <v>5</v>
      </c>
      <c r="K61" s="59" cm="1">
        <f t="array" aca="1" ref="K61" ca="1">COUNTIF(OFFSET($AS$2,MATCH(Data_Base_Response[[#This Row],[Nama]:[Nama]],Data_Base_Response[[Nama]:[Nama]],0),0,1,90),Data_Base_Response[[#Headers],[T]])</f>
        <v>5</v>
      </c>
      <c r="L61" s="59" cm="1">
        <f t="array" aca="1" ref="L61" ca="1">COUNTIF(OFFSET($AS$2,MATCH(Data_Base_Response[[#This Row],[Nama]:[Nama]],Data_Base_Response[[Nama]:[Nama]],0),0,1,90),Data_Base_Response[[#Headers],[V]])</f>
        <v>4</v>
      </c>
      <c r="M61" s="59" cm="1">
        <f t="array" aca="1" ref="M61" ca="1">COUNTIF(OFFSET($AS$2,MATCH(Data_Base_Response[[#This Row],[Nama]:[Nama]],Data_Base_Response[[Nama]:[Nama]],0),0,1,90),Data_Base_Response[[#Headers],[W]])</f>
        <v>7</v>
      </c>
      <c r="N61" s="59" cm="1">
        <f t="array" aca="1" ref="N61" ca="1">COUNTIF(OFFSET($AS$2,MATCH(Data_Base_Response[[#This Row],[Nama]:[Nama]],Data_Base_Response[[Nama]:[Nama]],0),0,1,90),Data_Base_Response[[#Headers],[F]])</f>
        <v>5</v>
      </c>
      <c r="O61" s="59" cm="1">
        <f t="array" aca="1" ref="O61" ca="1">COUNTIF(OFFSET($AS$2,MATCH(Data_Base_Response[[#This Row],[Nama]:[Nama]],Data_Base_Response[[Nama]:[Nama]],0),0,1,90),Data_Base_Response[[#Headers],[L]])</f>
        <v>5</v>
      </c>
      <c r="P61" s="59" cm="1">
        <f t="array" aca="1" ref="P61" ca="1">COUNTIF(OFFSET($AS$2,MATCH(Data_Base_Response[[#This Row],[Nama]:[Nama]],Data_Base_Response[[Nama]:[Nama]],0),0,1,90),Data_Base_Response[[#Headers],[P]])</f>
        <v>2</v>
      </c>
      <c r="Q61" s="59" cm="1">
        <f t="array" aca="1" ref="Q61" ca="1">COUNTIF(OFFSET($AS$2,MATCH(Data_Base_Response[[#This Row],[Nama]:[Nama]],Data_Base_Response[[Nama]:[Nama]],0),0,1,90),Data_Base_Response[[#Headers],[I]])</f>
        <v>3</v>
      </c>
      <c r="R61" s="59" cm="1">
        <f t="array" aca="1" ref="R61" ca="1">COUNTIF(OFFSET($AS$2,MATCH(Data_Base_Response[[#This Row],[Nama]:[Nama]],Data_Base_Response[[Nama]:[Nama]],0),0,1,90),Data_Base_Response[[#Headers],[S]])</f>
        <v>5</v>
      </c>
      <c r="S61" s="59" cm="1">
        <f t="array" aca="1" ref="S61" ca="1">COUNTIF(OFFSET($AS$2,MATCH(Data_Base_Response[[#This Row],[Nama]:[Nama]],Data_Base_Response[[Nama]:[Nama]],0),0,1,90),Data_Base_Response[[#Headers],[B]])</f>
        <v>5</v>
      </c>
      <c r="T61" s="59" cm="1">
        <f t="array" aca="1" ref="T61" ca="1">COUNTIF(OFFSET($AS$2,MATCH(Data_Base_Response[[#This Row],[Nama]:[Nama]],Data_Base_Response[[Nama]:[Nama]],0),0,1,90),Data_Base_Response[[#Headers],[O]])</f>
        <v>2</v>
      </c>
      <c r="U61" s="59" cm="1">
        <f t="array" aca="1" ref="U61" ca="1">COUNTIF(OFFSET($AS$2,MATCH(Data_Base_Response[[#This Row],[Nama]:[Nama]],Data_Base_Response[[Nama]:[Nama]],0),0,1,90),Data_Base_Response[[#Headers],[X]])</f>
        <v>5</v>
      </c>
      <c r="V61" s="59" cm="1">
        <f t="array" aca="1" ref="V61" ca="1">COUNTIF(OFFSET($AS$2,MATCH(Data_Base_Response[[#This Row],[Nama]:[Nama]],Data_Base_Response[[Nama]:[Nama]],0),0,1,90),Data_Base_Response[[#Headers],[E]])</f>
        <v>3</v>
      </c>
      <c r="W61" s="59" cm="1">
        <f t="array" aca="1" ref="W61" ca="1">COUNTIF(OFFSET($AS$2,MATCH(Data_Base_Response[[#This Row],[Nama]:[Nama]],Data_Base_Response[[Nama]:[Nama]],0),0,1,90),Data_Base_Response[[#Headers],[K]])</f>
        <v>1</v>
      </c>
      <c r="X61" s="59" cm="1">
        <f t="array" aca="1" ref="X61" ca="1">COUNTIF(OFFSET($AS$2,MATCH(Data_Base_Response[[#This Row],[Nama]:[Nama]],Data_Base_Response[[Nama]:[Nama]],0),0,1,90),Data_Base_Response[[#Headers],[Z]])</f>
        <v>6</v>
      </c>
      <c r="Y6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61"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1"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61"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1" s="60" t="str">
        <f ca="1">INDEX(OFFSET(Dictionary!$AJ$3,MATCH(I$2,Dictionary!$AG$4:$AG$84,0),0,COUNTIF(Dictionary!$AG$4:$AG$84,I$2),1),MATCH(Data_Base_Response[[#This Row],[D]],OFFSET(Dictionary!$AH$3,MATCH(I$2,Dictionary!$AG$4:$AG$84,0),0,COUNTIF(Dictionary!$AG$4:$AG$84,I$2),1),1))</f>
        <v xml:space="preserve">Tertarik untuk menangani sendiri detail   </v>
      </c>
      <c r="AD61"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6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61" s="60" t="str">
        <f ca="1">INDEX(OFFSET(Dictionary!$AJ$3,MATCH(N$2,Dictionary!$AG$4:$AG$84,0),0,COUNTIF(Dictionary!$AG$4:$AG$84,N$2),1),MATCH(Data_Base_Response[[#This Row],[F]],OFFSET(Dictionary!$AH$3,MATCH(N$2,Dictionary!$AG$4:$AG$84,0),0,COUNTIF(Dictionary!$AG$4:$AG$84,N$2),1),1))</f>
        <v xml:space="preserve">Loyal pada Perusahaan   </v>
      </c>
      <c r="AI61"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61"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1" s="60" t="str">
        <f ca="1">INDEX(OFFSET(Dictionary!$AJ$3,MATCH(Q$2,Dictionary!$AG$4:$AG$84,0),0,COUNTIF(Dictionary!$AG$4:$AG$84,Q$2),1),MATCH(Data_Base_Response[[#This Row],[I]],OFFSET(Dictionary!$AH$3,MATCH(Q$2,Dictionary!$AG$4:$AG$84,0),0,COUNTIF(Dictionary!$AG$4:$AG$84,Q$2),1),1))</f>
        <v xml:space="preserve">Enggan mengambil keputusan   </v>
      </c>
      <c r="AL6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1"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61"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6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6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61"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61"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1" s="61" t="str">
        <f ca="1">IFERROR(INDEX(OFFSET(Dictionary!$AC$3,MATCH(COLUMNS($AS$2:AS60),Dictionary!$AC$4:$AC$93,0),1,1,2),1,MATCH(INDEX(Dictionary!$B$3:$C$3,1,MATCH(Form_Responses[[#This Row],[1]],OFFSET(Dictionary!$A$3,MATCH(COLUMNS($AS$2:AS60),Dictionary!$A$4:$A$93,0),1,1,2),0)),Dictionary!$AD$3:$AE$3,0)),"")</f>
        <v>G</v>
      </c>
      <c r="AT61" s="61" t="str">
        <f ca="1">IFERROR(INDEX(OFFSET(Dictionary!$AC$3,MATCH(COLUMNS($AS$2:AT$2),Dictionary!$AC$4:$AC$93,0),1,1,2),1,MATCH(INDEX(Dictionary!$B$3:$C$3,1,MATCH(Form_Responses[[#This Row],[2]],OFFSET(Dictionary!$A$3,MATCH(COLUMNS($AS$2:AT60),Dictionary!$A$4:$A$93,0),1,1,2),0)),Dictionary!$AD$3:$AE$3,0)),"")</f>
        <v>N</v>
      </c>
      <c r="AU61" s="61" t="str">
        <f ca="1">IFERROR(INDEX(OFFSET(Dictionary!$AC$3,MATCH(COLUMNS($AS$2:AU60),Dictionary!$AC$4:$AC$93,0),1,1,2),1,MATCH(INDEX(Dictionary!$B$3:$C$3,1,MATCH(Form_Responses[[#This Row],[3]],OFFSET(Dictionary!$A$3,MATCH(COLUMNS($AS$2:AU60),Dictionary!$A$4:$A$93,0),1,1,2),0)),Dictionary!$AD$3:$AE$3,0)),"")</f>
        <v>A</v>
      </c>
      <c r="AV61" s="61" t="str">
        <f ca="1">IFERROR(INDEX(OFFSET(Dictionary!$AC$3,MATCH(COLUMNS($AS$2:AV60),Dictionary!$AC$4:$AC$93,0),1,1,2),1,MATCH(INDEX(Dictionary!$B$3:$C$3,1,MATCH(Form_Responses[[#This Row],[4]],OFFSET(Dictionary!$A$3,MATCH(COLUMNS($AS$2:AV60),Dictionary!$A$4:$A$93,0),1,1,2),0)),Dictionary!$AD$3:$AE$3,0)),"")</f>
        <v>P</v>
      </c>
      <c r="AW61" s="61" t="str">
        <f ca="1">IFERROR(INDEX(OFFSET(Dictionary!$AC$3,MATCH(COLUMNS($AS$2:AW60),Dictionary!$AC$4:$AC$93,0),1,1,2),1,MATCH(INDEX(Dictionary!$B$3:$C$3,1,MATCH(Form_Responses[[#This Row],[5]],OFFSET(Dictionary!$A$3,MATCH(COLUMNS($AS$2:AW60),Dictionary!$A$4:$A$93,0),1,1,2),0)),Dictionary!$AD$3:$AE$3,0)),"")</f>
        <v>B</v>
      </c>
      <c r="AX61" s="61" t="str">
        <f ca="1">IFERROR(INDEX(OFFSET(Dictionary!$AC$3,MATCH(COLUMNS($AS$2:AX60),Dictionary!$AC$4:$AC$93,0),1,1,2),1,MATCH(INDEX(Dictionary!$B$3:$C$3,1,MATCH(Form_Responses[[#This Row],[6]],OFFSET(Dictionary!$A$3,MATCH(COLUMNS($AS$2:AX60),Dictionary!$A$4:$A$93,0),1,1,2),0)),Dictionary!$AD$3:$AE$3,0)),"")</f>
        <v>B</v>
      </c>
      <c r="AY61" s="61" t="str">
        <f ca="1">IFERROR(INDEX(OFFSET(Dictionary!$AC$3,MATCH(COLUMNS($AS$2:AY60),Dictionary!$AC$4:$AC$93,0),1,1,2),1,MATCH(INDEX(Dictionary!$B$3:$C$3,1,MATCH(Form_Responses[[#This Row],[7]],OFFSET(Dictionary!$A$3,MATCH(COLUMNS($AS$2:AY60),Dictionary!$A$4:$A$93,0),1,1,2),0)),Dictionary!$AD$3:$AE$3,0)),"")</f>
        <v>Z</v>
      </c>
      <c r="AZ61" s="61" t="str">
        <f ca="1">IFERROR(INDEX(OFFSET(Dictionary!$AC$3,MATCH(COLUMNS($AS$2:AZ$2),Dictionary!$AC$4:$AC$93,0),1,1,2),1,MATCH(INDEX(Dictionary!$B$3:$C$3,1,MATCH(Form_Responses[[#This Row],[8]],OFFSET(Dictionary!$A$3,MATCH(COLUMNS($AS$2:AZ60),Dictionary!$A$4:$A$93,0),1,1,2),0)),Dictionary!$AD$3:$AE$3,0)),"")</f>
        <v>Z</v>
      </c>
      <c r="BA61" s="61" t="str">
        <f ca="1">IFERROR(INDEX(OFFSET(Dictionary!$AC$3,MATCH(COLUMNS($AS$2:BA60),Dictionary!$AC$4:$AC$93,0),1,1,2),1,MATCH(INDEX(Dictionary!$B$3:$C$3,1,MATCH(Form_Responses[[#This Row],[9]],OFFSET(Dictionary!$A$3,MATCH(COLUMNS($AS$2:BA60),Dictionary!$A$4:$A$93,0),1,1,2),0)),Dictionary!$AD$3:$AE$3,0)),"")</f>
        <v>F</v>
      </c>
      <c r="BB61" s="61" t="str">
        <f ca="1">IFERROR(INDEX(OFFSET(Dictionary!$AC$3,MATCH(COLUMNS($AS$2:BB60),Dictionary!$AC$4:$AC$93,0),1,1,2),1,MATCH(INDEX(Dictionary!$B$3:$C$3,1,MATCH(Form_Responses[[#This Row],[10]],OFFSET(Dictionary!$A$3,MATCH(COLUMNS($AS$2:BB60),Dictionary!$A$4:$A$93,0),1,1,2),0)),Dictionary!$AD$3:$AE$3,0)),"")</f>
        <v>F</v>
      </c>
      <c r="BC61" s="61" t="str">
        <f ca="1">IFERROR(INDEX(OFFSET(Dictionary!$AC$3,MATCH(COLUMNS($AS$2:BC60),Dictionary!$AC$4:$AC$93,0),1,1,2),1,MATCH(INDEX(Dictionary!$B$3:$C$3,1,MATCH(Form_Responses[[#This Row],[11]],OFFSET(Dictionary!$A$3,MATCH(COLUMNS($AS$2:BC60),Dictionary!$A$4:$A$93,0),1,1,2),0)),Dictionary!$AD$3:$AE$3,0)),"")</f>
        <v>C</v>
      </c>
      <c r="BD61" s="61" t="str">
        <f ca="1">IFERROR(INDEX(OFFSET(Dictionary!$AC$3,MATCH(COLUMNS($AS$2:BD60),Dictionary!$AC$4:$AC$93,0),1,1,2),1,MATCH(INDEX(Dictionary!$B$3:$C$3,1,MATCH(Form_Responses[[#This Row],[12]],OFFSET(Dictionary!$A$3,MATCH(COLUMNS($AS$2:BD60),Dictionary!$A$4:$A$93,0),1,1,2),0)),Dictionary!$AD$3:$AE$3,0)),"")</f>
        <v>E</v>
      </c>
      <c r="BE61" s="61" t="str">
        <f ca="1">IFERROR(INDEX(OFFSET(Dictionary!$AC$3,MATCH(COLUMNS($AS$2:BE60),Dictionary!$AC$4:$AC$93,0),1,1,2),1,MATCH(INDEX(Dictionary!$B$3:$C$3,1,MATCH(Form_Responses[[#This Row],[13]],OFFSET(Dictionary!$A$3,MATCH(COLUMNS($AS$2:BE60),Dictionary!$A$4:$A$93,0),1,1,2),0)),Dictionary!$AD$3:$AE$3,0)),"")</f>
        <v>N</v>
      </c>
      <c r="BF61" s="61" t="str">
        <f ca="1">IFERROR(INDEX(OFFSET(Dictionary!$AC$3,MATCH(COLUMNS($AS$2:BF60),Dictionary!$AC$4:$AC$93,0),1,1,2),1,MATCH(INDEX(Dictionary!$B$3:$C$3,1,MATCH(Form_Responses[[#This Row],[14]],OFFSET(Dictionary!$A$3,MATCH(COLUMNS($AS$2:BF60),Dictionary!$A$4:$A$93,0),1,1,2),0)),Dictionary!$AD$3:$AE$3,0)),"")</f>
        <v>X</v>
      </c>
      <c r="BG61" s="61" t="str">
        <f ca="1">IFERROR(INDEX(OFFSET(Dictionary!$AC$3,MATCH(COLUMNS($AS$2:BG60),Dictionary!$AC$4:$AC$93,0),1,1,2),1,MATCH(INDEX(Dictionary!$B$3:$C$3,1,MATCH(Form_Responses[[#This Row],[15]],OFFSET(Dictionary!$A$3,MATCH(COLUMNS($AS$2:BG60),Dictionary!$A$4:$A$93,0),1,1,2),0)),Dictionary!$AD$3:$AE$3,0)),"")</f>
        <v>B</v>
      </c>
      <c r="BH61" s="61" t="str">
        <f ca="1">IFERROR(INDEX(OFFSET(Dictionary!$AC$3,MATCH(COLUMNS($AS$2:BH60),Dictionary!$AC$4:$AC$93,0),1,1,2),1,MATCH(INDEX(Dictionary!$B$3:$C$3,1,MATCH(Form_Responses[[#This Row],[16]],OFFSET(Dictionary!$A$3,MATCH(COLUMNS($AS$2:BH60),Dictionary!$A$4:$A$93,0),1,1,2),0)),Dictionary!$AD$3:$AE$3,0)),"")</f>
        <v>X</v>
      </c>
      <c r="BI61" s="61" t="str">
        <f ca="1">IFERROR(INDEX(OFFSET(Dictionary!$AC$3,MATCH(COLUMNS($AS$2:BI60),Dictionary!$AC$4:$AC$93,0),1,1,2),1,MATCH(INDEX(Dictionary!$B$3:$C$3,1,MATCH(Form_Responses[[#This Row],[17]],OFFSET(Dictionary!$A$3,MATCH(COLUMNS($AS$2:BI60),Dictionary!$A$4:$A$93,0),1,1,2),0)),Dictionary!$AD$3:$AE$3,0)),"")</f>
        <v>Z</v>
      </c>
      <c r="BJ61" s="61" t="str">
        <f ca="1">IFERROR(INDEX(OFFSET(Dictionary!$AC$3,MATCH(COLUMNS($AS$2:BJ60),Dictionary!$AC$4:$AC$93,0),1,1,2),1,MATCH(INDEX(Dictionary!$B$3:$C$3,1,MATCH(Form_Responses[[#This Row],[18]],OFFSET(Dictionary!$A$3,MATCH(COLUMNS($AS$2:BJ60),Dictionary!$A$4:$A$93,0),1,1,2),0)),Dictionary!$AD$3:$AE$3,0)),"")</f>
        <v>O</v>
      </c>
      <c r="BK61" s="61" t="str">
        <f ca="1">IFERROR(INDEX(OFFSET(Dictionary!$AC$3,MATCH(COLUMNS($AS$2:BK60),Dictionary!$AC$4:$AC$93,0),1,1,2),1,MATCH(INDEX(Dictionary!$B$3:$C$3,1,MATCH(Form_Responses[[#This Row],[19]],OFFSET(Dictionary!$A$3,MATCH(COLUMNS($AS$2:BK60),Dictionary!$A$4:$A$93,0),1,1,2),0)),Dictionary!$AD$3:$AE$3,0)),"")</f>
        <v>Z</v>
      </c>
      <c r="BL61" s="61" t="str">
        <f ca="1">IFERROR(INDEX(OFFSET(Dictionary!$AC$3,MATCH(COLUMNS($AS$2:BL60),Dictionary!$AC$4:$AC$93,0),1,1,2),1,MATCH(INDEX(Dictionary!$B$3:$C$3,1,MATCH(Form_Responses[[#This Row],[20]],OFFSET(Dictionary!$A$3,MATCH(COLUMNS($AS$2:BL60),Dictionary!$A$4:$A$93,0),1,1,2),0)),Dictionary!$AD$3:$AE$3,0)),"")</f>
        <v>W</v>
      </c>
      <c r="BM61" s="61" t="str">
        <f ca="1">IFERROR(INDEX(OFFSET(Dictionary!$AC$3,MATCH(COLUMNS($AS$2:BM60),Dictionary!$AC$4:$AC$93,0),1,1,2),1,MATCH(INDEX(Dictionary!$B$3:$C$3,1,MATCH(Form_Responses[[#This Row],[21]],OFFSET(Dictionary!$A$3,MATCH(COLUMNS($AS$2:BM60),Dictionary!$A$4:$A$93,0),1,1,2),0)),Dictionary!$AD$3:$AE$3,0)),"")</f>
        <v>D</v>
      </c>
      <c r="BN61" s="61" t="str">
        <f ca="1">IFERROR(INDEX(OFFSET(Dictionary!$AC$3,MATCH(COLUMNS($AS$2:BN60),Dictionary!$AC$4:$AC$93,0),1,1,2),1,MATCH(INDEX(Dictionary!$B$3:$C$3,1,MATCH(Form_Responses[[#This Row],[22]],OFFSET(Dictionary!$A$3,MATCH(COLUMNS($AS$2:BN60),Dictionary!$A$4:$A$93,0),1,1,2),0)),Dictionary!$AD$3:$AE$3,0)),"")</f>
        <v>C</v>
      </c>
      <c r="BO61" s="61" t="str">
        <f ca="1">IFERROR(INDEX(OFFSET(Dictionary!$AC$3,MATCH(COLUMNS($AS$2:BO60),Dictionary!$AC$4:$AC$93,0),1,1,2),1,MATCH(INDEX(Dictionary!$B$3:$C$3,1,MATCH(Form_Responses[[#This Row],[23]],OFFSET(Dictionary!$A$3,MATCH(COLUMNS($AS$2:BO60),Dictionary!$A$4:$A$93,0),1,1,2),0)),Dictionary!$AD$3:$AE$3,0)),"")</f>
        <v>E</v>
      </c>
      <c r="BP61" s="61" t="str">
        <f ca="1">IFERROR(INDEX(OFFSET(Dictionary!$AC$3,MATCH(COLUMNS($AS$2:BP60),Dictionary!$AC$4:$AC$93,0),1,1,2),1,MATCH(INDEX(Dictionary!$B$3:$C$3,1,MATCH(Form_Responses[[#This Row],[24]],OFFSET(Dictionary!$A$3,MATCH(COLUMNS($AS$2:BP60),Dictionary!$A$4:$A$93,0),1,1,2),0)),Dictionary!$AD$3:$AE$3,0)),"")</f>
        <v>X</v>
      </c>
      <c r="BQ61" s="61" t="str">
        <f ca="1">IFERROR(INDEX(OFFSET(Dictionary!$AC$3,MATCH(COLUMNS($AS$2:BQ60),Dictionary!$AC$4:$AC$93,0),1,1,2),1,MATCH(INDEX(Dictionary!$B$3:$C$3,1,MATCH(Form_Responses[[#This Row],[25]],OFFSET(Dictionary!$A$3,MATCH(COLUMNS($AS$2:BQ60),Dictionary!$A$4:$A$93,0),1,1,2),0)),Dictionary!$AD$3:$AE$3,0)),"")</f>
        <v>B</v>
      </c>
      <c r="BR61" s="61" t="str">
        <f ca="1">IFERROR(INDEX(OFFSET(Dictionary!$AC$3,MATCH(COLUMNS($AS$2:BR60),Dictionary!$AC$4:$AC$93,0),1,1,2),1,MATCH(INDEX(Dictionary!$B$3:$C$3,1,MATCH(Form_Responses[[#This Row],[26]],OFFSET(Dictionary!$A$3,MATCH(COLUMNS($AS$2:BR60),Dictionary!$A$4:$A$93,0),1,1,2),0)),Dictionary!$AD$3:$AE$3,0)),"")</f>
        <v>P</v>
      </c>
      <c r="BS61" s="61" t="str">
        <f ca="1">IFERROR(INDEX(OFFSET(Dictionary!$AC$3,MATCH(COLUMNS($AS$2:BS60),Dictionary!$AC$4:$AC$93,0),1,1,2),1,MATCH(INDEX(Dictionary!$B$3:$C$3,1,MATCH(Form_Responses[[#This Row],[27]],OFFSET(Dictionary!$A$3,MATCH(COLUMNS($AS$2:BS60),Dictionary!$A$4:$A$93,0),1,1,2),0)),Dictionary!$AD$3:$AE$3,0)),"")</f>
        <v>Z</v>
      </c>
      <c r="BT61" s="61" t="str">
        <f ca="1">IFERROR(INDEX(OFFSET(Dictionary!$AC$3,MATCH(COLUMNS($AS$2:BT60),Dictionary!$AC$4:$AC$93,0),1,1,2),1,MATCH(INDEX(Dictionary!$B$3:$C$3,1,MATCH(Form_Responses[[#This Row],[28]],OFFSET(Dictionary!$A$3,MATCH(COLUMNS($AS$2:BT60),Dictionary!$A$4:$A$93,0),1,1,2),0)),Dictionary!$AD$3:$AE$3,0)),"")</f>
        <v>B</v>
      </c>
      <c r="BU61" s="61" t="str">
        <f ca="1">IFERROR(INDEX(OFFSET(Dictionary!$AC$3,MATCH(COLUMNS($AS$2:BU60),Dictionary!$AC$4:$AC$93,0),1,1,2),1,MATCH(INDEX(Dictionary!$B$3:$C$3,1,MATCH(Form_Responses[[#This Row],[29]],OFFSET(Dictionary!$A$3,MATCH(COLUMNS($AS$2:BU60),Dictionary!$A$4:$A$93,0),1,1,2),0)),Dictionary!$AD$3:$AE$3,0)),"")</f>
        <v>O</v>
      </c>
      <c r="BV61" s="61" t="str">
        <f ca="1">IFERROR(INDEX(OFFSET(Dictionary!$AC$3,MATCH(COLUMNS($AS$2:BV60),Dictionary!$AC$4:$AC$93,0),1,1,2),1,MATCH(INDEX(Dictionary!$B$3:$C$3,1,MATCH(Form_Responses[[#This Row],[30]],OFFSET(Dictionary!$A$3,MATCH(COLUMNS($AS$2:BV60),Dictionary!$A$4:$A$93,0),1,1,2),0)),Dictionary!$AD$3:$AE$3,0)),"")</f>
        <v>W</v>
      </c>
      <c r="BW61" s="61" t="str">
        <f ca="1">IFERROR(INDEX(OFFSET(Dictionary!$AC$3,MATCH(COLUMNS($AS$2:BW60),Dictionary!$AC$4:$AC$93,0),1,1,2),1,MATCH(INDEX(Dictionary!$B$3:$C$3,1,MATCH(Form_Responses[[#This Row],[31]],OFFSET(Dictionary!$A$3,MATCH(COLUMNS($AS$2:BW60),Dictionary!$A$4:$A$93,0),1,1,2),0)),Dictionary!$AD$3:$AE$3,0)),"")</f>
        <v>R</v>
      </c>
      <c r="BX61" s="61" t="str">
        <f ca="1">IFERROR(INDEX(OFFSET(Dictionary!$AC$3,MATCH(COLUMNS($AS$2:BX60),Dictionary!$AC$4:$AC$93,0),1,1,2),1,MATCH(INDEX(Dictionary!$B$3:$C$3,1,MATCH(Form_Responses[[#This Row],[32]],OFFSET(Dictionary!$A$3,MATCH(COLUMNS($AS$2:BX60),Dictionary!$A$4:$A$93,0),1,1,2),0)),Dictionary!$AD$3:$AE$3,0)),"")</f>
        <v>L</v>
      </c>
      <c r="BY61" s="61" t="str">
        <f ca="1">IFERROR(INDEX(OFFSET(Dictionary!$AC$3,MATCH(COLUMNS($AS$2:BY60),Dictionary!$AC$4:$AC$93,0),1,1,2),1,MATCH(INDEX(Dictionary!$B$3:$C$3,1,MATCH(Form_Responses[[#This Row],[33]],OFFSET(Dictionary!$A$3,MATCH(COLUMNS($AS$2:BY60),Dictionary!$A$4:$A$93,0),1,1,2),0)),Dictionary!$AD$3:$AE$3,0)),"")</f>
        <v>C</v>
      </c>
      <c r="BZ61" s="61" t="str">
        <f ca="1">IFERROR(INDEX(OFFSET(Dictionary!$AC$3,MATCH(COLUMNS($AS$2:BZ60),Dictionary!$AC$4:$AC$93,0),1,1,2),1,MATCH(INDEX(Dictionary!$B$3:$C$3,1,MATCH(Form_Responses[[#This Row],[34]],OFFSET(Dictionary!$A$3,MATCH(COLUMNS($AS$2:BZ60),Dictionary!$A$4:$A$93,0),1,1,2),0)),Dictionary!$AD$3:$AE$3,0)),"")</f>
        <v>T</v>
      </c>
      <c r="CA61" s="61" t="str">
        <f ca="1">IFERROR(INDEX(OFFSET(Dictionary!$AC$3,MATCH(COLUMNS($AS$2:CA60),Dictionary!$AC$4:$AC$93,0),1,1,2),1,MATCH(INDEX(Dictionary!$B$3:$C$3,1,MATCH(Form_Responses[[#This Row],[35]],OFFSET(Dictionary!$A$3,MATCH(COLUMNS($AS$2:CA60),Dictionary!$A$4:$A$93,0),1,1,2),0)),Dictionary!$AD$3:$AE$3,0)),"")</f>
        <v>N</v>
      </c>
      <c r="CB61" s="61" t="str">
        <f ca="1">IFERROR(INDEX(OFFSET(Dictionary!$AC$3,MATCH(COLUMNS($AS$2:CB60),Dictionary!$AC$4:$AC$93,0),1,1,2),1,MATCH(INDEX(Dictionary!$B$3:$C$3,1,MATCH(Form_Responses[[#This Row],[36]],OFFSET(Dictionary!$A$3,MATCH(COLUMNS($AS$2:CB60),Dictionary!$A$4:$A$93,0),1,1,2),0)),Dictionary!$AD$3:$AE$3,0)),"")</f>
        <v>A</v>
      </c>
      <c r="CC61" s="61" t="str">
        <f ca="1">IFERROR(INDEX(OFFSET(Dictionary!$AC$3,MATCH(COLUMNS($AS$2:CC60),Dictionary!$AC$4:$AC$93,0),1,1,2),1,MATCH(INDEX(Dictionary!$B$3:$C$3,1,MATCH(Form_Responses[[#This Row],[37]],OFFSET(Dictionary!$A$3,MATCH(COLUMNS($AS$2:CC60),Dictionary!$A$4:$A$93,0),1,1,2),0)),Dictionary!$AD$3:$AE$3,0)),"")</f>
        <v>Z</v>
      </c>
      <c r="CD61" s="61" t="str">
        <f ca="1">IFERROR(INDEX(OFFSET(Dictionary!$AC$3,MATCH(COLUMNS($AS$2:CD60),Dictionary!$AC$4:$AC$93,0),1,1,2),1,MATCH(INDEX(Dictionary!$B$3:$C$3,1,MATCH(Form_Responses[[#This Row],[38]],OFFSET(Dictionary!$A$3,MATCH(COLUMNS($AS$2:CD60),Dictionary!$A$4:$A$93,0),1,1,2),0)),Dictionary!$AD$3:$AE$3,0)),"")</f>
        <v>X</v>
      </c>
      <c r="CE61" s="61" t="str">
        <f ca="1">IFERROR(INDEX(OFFSET(Dictionary!$AC$3,MATCH(COLUMNS($AS$2:CE60),Dictionary!$AC$4:$AC$93,0),1,1,2),1,MATCH(INDEX(Dictionary!$B$3:$C$3,1,MATCH(Form_Responses[[#This Row],[39]],OFFSET(Dictionary!$A$3,MATCH(COLUMNS($AS$2:CE60),Dictionary!$A$4:$A$93,0),1,1,2),0)),Dictionary!$AD$3:$AE$3,0)),"")</f>
        <v>F</v>
      </c>
      <c r="CF61" s="61" t="str">
        <f ca="1">IFERROR(INDEX(OFFSET(Dictionary!$AC$3,MATCH(COLUMNS($AS$2:CF60),Dictionary!$AC$4:$AC$93,0),1,1,2),1,MATCH(INDEX(Dictionary!$B$3:$C$3,1,MATCH(Form_Responses[[#This Row],[40]],OFFSET(Dictionary!$A$3,MATCH(COLUMNS($AS$2:CF60),Dictionary!$A$4:$A$93,0),1,1,2),0)),Dictionary!$AD$3:$AE$3,0)),"")</f>
        <v>W</v>
      </c>
      <c r="CG61" s="61" t="str">
        <f ca="1">IFERROR(INDEX(OFFSET(Dictionary!$AC$3,MATCH(COLUMNS($AS$2:CG60),Dictionary!$AC$4:$AC$93,0),1,1,2),1,MATCH(INDEX(Dictionary!$B$3:$C$3,1,MATCH(Form_Responses[[#This Row],[41]],OFFSET(Dictionary!$A$3,MATCH(COLUMNS($AS$2:CG60),Dictionary!$A$4:$A$93,0),1,1,2),0)),Dictionary!$AD$3:$AE$3,0)),"")</f>
        <v>G</v>
      </c>
      <c r="CH61" s="61" t="str">
        <f ca="1">IFERROR(INDEX(OFFSET(Dictionary!$AC$3,MATCH(COLUMNS($AS$2:CH60),Dictionary!$AC$4:$AC$93,0),1,1,2),1,MATCH(INDEX(Dictionary!$B$3:$C$3,1,MATCH(Form_Responses[[#This Row],[42]],OFFSET(Dictionary!$A$3,MATCH(COLUMNS($AS$2:CH60),Dictionary!$A$4:$A$93,0),1,1,2),0)),Dictionary!$AD$3:$AE$3,0)),"")</f>
        <v>R</v>
      </c>
      <c r="CI61" s="61" t="str">
        <f ca="1">IFERROR(INDEX(OFFSET(Dictionary!$AC$3,MATCH(COLUMNS($AS$2:CI60),Dictionary!$AC$4:$AC$93,0),1,1,2),1,MATCH(INDEX(Dictionary!$B$3:$C$3,1,MATCH(Form_Responses[[#This Row],[43]],OFFSET(Dictionary!$A$3,MATCH(COLUMNS($AS$2:CI60),Dictionary!$A$4:$A$93,0),1,1,2),0)),Dictionary!$AD$3:$AE$3,0)),"")</f>
        <v>D</v>
      </c>
      <c r="CJ61" s="61" t="str">
        <f ca="1">IFERROR(INDEX(OFFSET(Dictionary!$AC$3,MATCH(COLUMNS($AS$2:CJ60),Dictionary!$AC$4:$AC$93,0),1,1,2),1,MATCH(INDEX(Dictionary!$B$3:$C$3,1,MATCH(Form_Responses[[#This Row],[44]],OFFSET(Dictionary!$A$3,MATCH(COLUMNS($AS$2:CJ60),Dictionary!$A$4:$A$93,0),1,1,2),0)),Dictionary!$AD$3:$AE$3,0)),"")</f>
        <v>T</v>
      </c>
      <c r="CK61" s="61" t="str">
        <f ca="1">IFERROR(INDEX(OFFSET(Dictionary!$AC$3,MATCH(COLUMNS($AS$2:CK60),Dictionary!$AC$4:$AC$93,0),1,1,2),1,MATCH(INDEX(Dictionary!$B$3:$C$3,1,MATCH(Form_Responses[[#This Row],[45]],OFFSET(Dictionary!$A$3,MATCH(COLUMNS($AS$2:CK60),Dictionary!$A$4:$A$93,0),1,1,2),0)),Dictionary!$AD$3:$AE$3,0)),"")</f>
        <v>V</v>
      </c>
      <c r="CL61" s="61" t="str">
        <f ca="1">IFERROR(INDEX(OFFSET(Dictionary!$AC$3,MATCH(COLUMNS($AS$2:CL60),Dictionary!$AC$4:$AC$93,0),1,1,2),1,MATCH(INDEX(Dictionary!$B$3:$C$3,1,MATCH(Form_Responses[[#This Row],[46]],OFFSET(Dictionary!$A$3,MATCH(COLUMNS($AS$2:CL60),Dictionary!$A$4:$A$93,0),1,1,2),0)),Dictionary!$AD$3:$AE$3,0)),"")</f>
        <v>N</v>
      </c>
      <c r="CM61" s="61" t="str">
        <f ca="1">IFERROR(INDEX(OFFSET(Dictionary!$AC$3,MATCH(COLUMNS($AS$2:CM60),Dictionary!$AC$4:$AC$93,0),1,1,2),1,MATCH(INDEX(Dictionary!$B$3:$C$3,1,MATCH(Form_Responses[[#This Row],[47]],OFFSET(Dictionary!$A$3,MATCH(COLUMNS($AS$2:CM60),Dictionary!$A$4:$A$93,0),1,1,2),0)),Dictionary!$AD$3:$AE$3,0)),"")</f>
        <v>A</v>
      </c>
      <c r="CN61" s="61" t="str">
        <f ca="1">IFERROR(INDEX(OFFSET(Dictionary!$AC$3,MATCH(COLUMNS($AS$2:CN60),Dictionary!$AC$4:$AC$93,0),1,1,2),1,MATCH(INDEX(Dictionary!$B$3:$C$3,1,MATCH(Form_Responses[[#This Row],[48]],OFFSET(Dictionary!$A$3,MATCH(COLUMNS($AS$2:CN60),Dictionary!$A$4:$A$93,0),1,1,2),0)),Dictionary!$AD$3:$AE$3,0)),"")</f>
        <v>K</v>
      </c>
      <c r="CO61" s="61" t="str">
        <f ca="1">IFERROR(INDEX(OFFSET(Dictionary!$AC$3,MATCH(COLUMNS($AS$2:CO60),Dictionary!$AC$4:$AC$93,0),1,1,2),1,MATCH(INDEX(Dictionary!$B$3:$C$3,1,MATCH(Form_Responses[[#This Row],[49]],OFFSET(Dictionary!$A$3,MATCH(COLUMNS($AS$2:CO60),Dictionary!$A$4:$A$93,0),1,1,2),0)),Dictionary!$AD$3:$AE$3,0)),"")</f>
        <v>F</v>
      </c>
      <c r="CP61" s="61" t="str">
        <f ca="1">IFERROR(INDEX(OFFSET(Dictionary!$AC$3,MATCH(COLUMNS($AS$2:CP60),Dictionary!$AC$4:$AC$93,0),1,1,2),1,MATCH(INDEX(Dictionary!$B$3:$C$3,1,MATCH(Form_Responses[[#This Row],[50]],OFFSET(Dictionary!$A$3,MATCH(COLUMNS($AS$2:CP60),Dictionary!$A$4:$A$93,0),1,1,2),0)),Dictionary!$AD$3:$AE$3,0)),"")</f>
        <v>W</v>
      </c>
      <c r="CQ61" s="61" t="str">
        <f ca="1">IFERROR(INDEX(OFFSET(Dictionary!$AC$3,MATCH(COLUMNS($AS$2:CQ60),Dictionary!$AC$4:$AC$93,0),1,1,2),1,MATCH(INDEX(Dictionary!$B$3:$C$3,1,MATCH(Form_Responses[[#This Row],[51]],OFFSET(Dictionary!$A$3,MATCH(COLUMNS($AS$2:CQ60),Dictionary!$A$4:$A$93,0),1,1,2),0)),Dictionary!$AD$3:$AE$3,0)),"")</f>
        <v>V</v>
      </c>
      <c r="CR61" s="61" t="str">
        <f ca="1">IFERROR(INDEX(OFFSET(Dictionary!$AC$3,MATCH(COLUMNS($AS$2:CR60),Dictionary!$AC$4:$AC$93,0),1,1,2),1,MATCH(INDEX(Dictionary!$B$3:$C$3,1,MATCH(Form_Responses[[#This Row],[52]],OFFSET(Dictionary!$A$3,MATCH(COLUMNS($AS$2:CR60),Dictionary!$A$4:$A$93,0),1,1,2),0)),Dictionary!$AD$3:$AE$3,0)),"")</f>
        <v>S</v>
      </c>
      <c r="CS61" s="61" t="str">
        <f ca="1">IFERROR(INDEX(OFFSET(Dictionary!$AC$3,MATCH(COLUMNS($AS$2:CS60),Dictionary!$AC$4:$AC$93,0),1,1,2),1,MATCH(INDEX(Dictionary!$B$3:$C$3,1,MATCH(Form_Responses[[#This Row],[53]],OFFSET(Dictionary!$A$3,MATCH(COLUMNS($AS$2:CS60),Dictionary!$A$4:$A$93,0),1,1,2),0)),Dictionary!$AD$3:$AE$3,0)),"")</f>
        <v>I</v>
      </c>
      <c r="CT61" s="61" t="str">
        <f ca="1">IFERROR(INDEX(OFFSET(Dictionary!$AC$3,MATCH(COLUMNS($AS$2:CT60),Dictionary!$AC$4:$AC$93,0),1,1,2),1,MATCH(INDEX(Dictionary!$B$3:$C$3,1,MATCH(Form_Responses[[#This Row],[54]],OFFSET(Dictionary!$A$3,MATCH(COLUMNS($AS$2:CT60),Dictionary!$A$4:$A$93,0),1,1,2),0)),Dictionary!$AD$3:$AE$3,0)),"")</f>
        <v>D</v>
      </c>
      <c r="CU61" s="61" t="str">
        <f ca="1">IFERROR(INDEX(OFFSET(Dictionary!$AC$3,MATCH(COLUMNS($AS$2:CU60),Dictionary!$AC$4:$AC$93,0),1,1,2),1,MATCH(INDEX(Dictionary!$B$3:$C$3,1,MATCH(Form_Responses[[#This Row],[55]],OFFSET(Dictionary!$A$3,MATCH(COLUMNS($AS$2:CU60),Dictionary!$A$4:$A$93,0),1,1,2),0)),Dictionary!$AD$3:$AE$3,0)),"")</f>
        <v>C</v>
      </c>
      <c r="CV61" s="61" t="str">
        <f ca="1">IFERROR(INDEX(OFFSET(Dictionary!$AC$3,MATCH(COLUMNS($AS$2:CV60),Dictionary!$AC$4:$AC$93,0),1,1,2),1,MATCH(INDEX(Dictionary!$B$3:$C$3,1,MATCH(Form_Responses[[#This Row],[56]],OFFSET(Dictionary!$A$3,MATCH(COLUMNS($AS$2:CV60),Dictionary!$A$4:$A$93,0),1,1,2),0)),Dictionary!$AD$3:$AE$3,0)),"")</f>
        <v>E</v>
      </c>
      <c r="CW61" s="61" t="str">
        <f ca="1">IFERROR(INDEX(OFFSET(Dictionary!$AC$3,MATCH(COLUMNS($AS$2:CW60),Dictionary!$AC$4:$AC$93,0),1,1,2),1,MATCH(INDEX(Dictionary!$B$3:$C$3,1,MATCH(Form_Responses[[#This Row],[57]],OFFSET(Dictionary!$A$3,MATCH(COLUMNS($AS$2:CW60),Dictionary!$A$4:$A$93,0),1,1,2),0)),Dictionary!$AD$3:$AE$3,0)),"")</f>
        <v>N</v>
      </c>
      <c r="CX61" s="61" t="str">
        <f ca="1">IFERROR(INDEX(OFFSET(Dictionary!$AC$3,MATCH(COLUMNS($AS$2:CX60),Dictionary!$AC$4:$AC$93,0),1,1,2),1,MATCH(INDEX(Dictionary!$B$3:$C$3,1,MATCH(Form_Responses[[#This Row],[58]],OFFSET(Dictionary!$A$3,MATCH(COLUMNS($AS$2:CX60),Dictionary!$A$4:$A$93,0),1,1,2),0)),Dictionary!$AD$3:$AE$3,0)),"")</f>
        <v>A</v>
      </c>
      <c r="CY61" s="61" t="str">
        <f ca="1">IFERROR(INDEX(OFFSET(Dictionary!$AC$3,MATCH(COLUMNS($AS$2:CY60),Dictionary!$AC$4:$AC$93,0),1,1,2),1,MATCH(INDEX(Dictionary!$B$3:$C$3,1,MATCH(Form_Responses[[#This Row],[59]],OFFSET(Dictionary!$A$3,MATCH(COLUMNS($AS$2:CY60),Dictionary!$A$4:$A$93,0),1,1,2),0)),Dictionary!$AD$3:$AE$3,0)),"")</f>
        <v>F</v>
      </c>
      <c r="CZ61" s="61" t="str">
        <f ca="1">IFERROR(INDEX(OFFSET(Dictionary!$AC$3,MATCH(COLUMNS($AS$2:CZ60),Dictionary!$AC$4:$AC$93,0),1,1,2),1,MATCH(INDEX(Dictionary!$B$3:$C$3,1,MATCH(Form_Responses[[#This Row],[60]],OFFSET(Dictionary!$A$3,MATCH(COLUMNS($AS$2:CZ60),Dictionary!$A$4:$A$93,0),1,1,2),0)),Dictionary!$AD$3:$AE$3,0)),"")</f>
        <v>X</v>
      </c>
      <c r="DA61" s="61" t="str">
        <f ca="1">IFERROR(INDEX(OFFSET(Dictionary!$AC$3,MATCH(COLUMNS($AS$2:DA60),Dictionary!$AC$4:$AC$93,0),1,1,2),1,MATCH(INDEX(Dictionary!$B$3:$C$3,1,MATCH(Form_Responses[[#This Row],[61]],OFFSET(Dictionary!$A$3,MATCH(COLUMNS($AS$2:DA60),Dictionary!$A$4:$A$93,0),1,1,2),0)),Dictionary!$AD$3:$AE$3,0)),"")</f>
        <v>T</v>
      </c>
      <c r="DB61" s="61" t="str">
        <f ca="1">IFERROR(INDEX(OFFSET(Dictionary!$AC$3,MATCH(COLUMNS($AS$2:DB60),Dictionary!$AC$4:$AC$93,0),1,1,2),1,MATCH(INDEX(Dictionary!$B$3:$C$3,1,MATCH(Form_Responses[[#This Row],[62]],OFFSET(Dictionary!$A$3,MATCH(COLUMNS($AS$2:DB60),Dictionary!$A$4:$A$93,0),1,1,2),0)),Dictionary!$AD$3:$AE$3,0)),"")</f>
        <v>L</v>
      </c>
      <c r="DC61" s="61" t="str">
        <f ca="1">IFERROR(INDEX(OFFSET(Dictionary!$AC$3,MATCH(COLUMNS($AS$2:DC60),Dictionary!$AC$4:$AC$93,0),1,1,2),1,MATCH(INDEX(Dictionary!$B$3:$C$3,1,MATCH(Form_Responses[[#This Row],[63]],OFFSET(Dictionary!$A$3,MATCH(COLUMNS($AS$2:DC60),Dictionary!$A$4:$A$93,0),1,1,2),0)),Dictionary!$AD$3:$AE$3,0)),"")</f>
        <v>S</v>
      </c>
      <c r="DD61" s="61" t="str">
        <f ca="1">IFERROR(INDEX(OFFSET(Dictionary!$AC$3,MATCH(COLUMNS($AS$2:DD60),Dictionary!$AC$4:$AC$93,0),1,1,2),1,MATCH(INDEX(Dictionary!$B$3:$C$3,1,MATCH(Form_Responses[[#This Row],[64]],OFFSET(Dictionary!$A$3,MATCH(COLUMNS($AS$2:DD60),Dictionary!$A$4:$A$93,0),1,1,2),0)),Dictionary!$AD$3:$AE$3,0)),"")</f>
        <v>T</v>
      </c>
      <c r="DE61" s="61" t="str">
        <f ca="1">IFERROR(INDEX(OFFSET(Dictionary!$AC$3,MATCH(COLUMNS($AS$2:DE60),Dictionary!$AC$4:$AC$93,0),1,1,2),1,MATCH(INDEX(Dictionary!$B$3:$C$3,1,MATCH(Form_Responses[[#This Row],[65]],OFFSET(Dictionary!$A$3,MATCH(COLUMNS($AS$2:DE60),Dictionary!$A$4:$A$93,0),1,1,2),0)),Dictionary!$AD$3:$AE$3,0)),"")</f>
        <v>V</v>
      </c>
      <c r="DF61" s="61" t="str">
        <f ca="1">IFERROR(INDEX(OFFSET(Dictionary!$AC$3,MATCH(COLUMNS($AS$2:DF60),Dictionary!$AC$4:$AC$93,0),1,1,2),1,MATCH(INDEX(Dictionary!$B$3:$C$3,1,MATCH(Form_Responses[[#This Row],[66]],OFFSET(Dictionary!$A$3,MATCH(COLUMNS($AS$2:DF60),Dictionary!$A$4:$A$93,0),1,1,2),0)),Dictionary!$AD$3:$AE$3,0)),"")</f>
        <v>S</v>
      </c>
      <c r="DG61" s="61" t="str">
        <f ca="1">IFERROR(INDEX(OFFSET(Dictionary!$AC$3,MATCH(COLUMNS($AS$2:DG60),Dictionary!$AC$4:$AC$93,0),1,1,2),1,MATCH(INDEX(Dictionary!$B$3:$C$3,1,MATCH(Form_Responses[[#This Row],[67]],OFFSET(Dictionary!$A$3,MATCH(COLUMNS($AS$2:DG60),Dictionary!$A$4:$A$93,0),1,1,2),0)),Dictionary!$AD$3:$AE$3,0)),"")</f>
        <v>R</v>
      </c>
      <c r="DH61" s="61" t="str">
        <f ca="1">IFERROR(INDEX(OFFSET(Dictionary!$AC$3,MATCH(COLUMNS($AS$2:DH60),Dictionary!$AC$4:$AC$93,0),1,1,2),1,MATCH(INDEX(Dictionary!$B$3:$C$3,1,MATCH(Form_Responses[[#This Row],[68]],OFFSET(Dictionary!$A$3,MATCH(COLUMNS($AS$2:DH60),Dictionary!$A$4:$A$93,0),1,1,2),0)),Dictionary!$AD$3:$AE$3,0)),"")</f>
        <v>N</v>
      </c>
      <c r="DI61" s="61" t="str">
        <f ca="1">IFERROR(INDEX(OFFSET(Dictionary!$AC$3,MATCH(COLUMNS($AS$2:DI60),Dictionary!$AC$4:$AC$93,0),1,1,2),1,MATCH(INDEX(Dictionary!$B$3:$C$3,1,MATCH(Form_Responses[[#This Row],[69]],OFFSET(Dictionary!$A$3,MATCH(COLUMNS($AS$2:DI60),Dictionary!$A$4:$A$93,0),1,1,2),0)),Dictionary!$AD$3:$AE$3,0)),"")</f>
        <v>A</v>
      </c>
      <c r="DJ61" s="61" t="str">
        <f ca="1">IFERROR(INDEX(OFFSET(Dictionary!$AC$3,MATCH(COLUMNS($AS$2:DJ60),Dictionary!$AC$4:$AC$93,0),1,1,2),1,MATCH(INDEX(Dictionary!$B$3:$C$3,1,MATCH(Form_Responses[[#This Row],[70]],OFFSET(Dictionary!$A$3,MATCH(COLUMNS($AS$2:DJ60),Dictionary!$A$4:$A$93,0),1,1,2),0)),Dictionary!$AD$3:$AE$3,0)),"")</f>
        <v>W</v>
      </c>
      <c r="DK61" s="61" t="str">
        <f ca="1">IFERROR(INDEX(OFFSET(Dictionary!$AC$3,MATCH(COLUMNS($AS$2:DK60),Dictionary!$AC$4:$AC$93,0),1,1,2),1,MATCH(INDEX(Dictionary!$B$3:$C$3,1,MATCH(Form_Responses[[#This Row],[71]],OFFSET(Dictionary!$A$3,MATCH(COLUMNS($AS$2:DK60),Dictionary!$A$4:$A$93,0),1,1,2),0)),Dictionary!$AD$3:$AE$3,0)),"")</f>
        <v>I</v>
      </c>
      <c r="DL61" s="61" t="str">
        <f ca="1">IFERROR(INDEX(OFFSET(Dictionary!$AC$3,MATCH(COLUMNS($AS$2:DL60),Dictionary!$AC$4:$AC$93,0),1,1,2),1,MATCH(INDEX(Dictionary!$B$3:$C$3,1,MATCH(Form_Responses[[#This Row],[72]],OFFSET(Dictionary!$A$3,MATCH(COLUMNS($AS$2:DL60),Dictionary!$A$4:$A$93,0),1,1,2),0)),Dictionary!$AD$3:$AE$3,0)),"")</f>
        <v>L</v>
      </c>
      <c r="DM61" s="61" t="str">
        <f ca="1">IFERROR(INDEX(OFFSET(Dictionary!$AC$3,MATCH(COLUMNS($AS$2:DM60),Dictionary!$AC$4:$AC$93,0),1,1,2),1,MATCH(INDEX(Dictionary!$B$3:$C$3,1,MATCH(Form_Responses[[#This Row],[73]],OFFSET(Dictionary!$A$3,MATCH(COLUMNS($AS$2:DM60),Dictionary!$A$4:$A$93,0),1,1,2),0)),Dictionary!$AD$3:$AE$3,0)),"")</f>
        <v>I</v>
      </c>
      <c r="DN61" s="61" t="str">
        <f ca="1">IFERROR(INDEX(OFFSET(Dictionary!$AC$3,MATCH(COLUMNS($AS$2:DN60),Dictionary!$AC$4:$AC$93,0),1,1,2),1,MATCH(INDEX(Dictionary!$B$3:$C$3,1,MATCH(Form_Responses[[#This Row],[74]],OFFSET(Dictionary!$A$3,MATCH(COLUMNS($AS$2:DN60),Dictionary!$A$4:$A$93,0),1,1,2),0)),Dictionary!$AD$3:$AE$3,0)),"")</f>
        <v>S</v>
      </c>
      <c r="DO61" s="61" t="str">
        <f ca="1">IFERROR(INDEX(OFFSET(Dictionary!$AC$3,MATCH(COLUMNS($AS$2:DO60),Dictionary!$AC$4:$AC$93,0),1,1,2),1,MATCH(INDEX(Dictionary!$B$3:$C$3,1,MATCH(Form_Responses[[#This Row],[75]],OFFSET(Dictionary!$A$3,MATCH(COLUMNS($AS$2:DO60),Dictionary!$A$4:$A$93,0),1,1,2),0)),Dictionary!$AD$3:$AE$3,0)),"")</f>
        <v>R</v>
      </c>
      <c r="DP61" s="61" t="str">
        <f ca="1">IFERROR(INDEX(OFFSET(Dictionary!$AC$3,MATCH(COLUMNS($AS$2:DP60),Dictionary!$AC$4:$AC$93,0),1,1,2),1,MATCH(INDEX(Dictionary!$B$3:$C$3,1,MATCH(Form_Responses[[#This Row],[76]],OFFSET(Dictionary!$A$3,MATCH(COLUMNS($AS$2:DP60),Dictionary!$A$4:$A$93,0),1,1,2),0)),Dictionary!$AD$3:$AE$3,0)),"")</f>
        <v>D</v>
      </c>
      <c r="DQ61" s="61" t="str">
        <f ca="1">IFERROR(INDEX(OFFSET(Dictionary!$AC$3,MATCH(COLUMNS($AS$2:DQ60),Dictionary!$AC$4:$AC$93,0),1,1,2),1,MATCH(INDEX(Dictionary!$B$3:$C$3,1,MATCH(Form_Responses[[#This Row],[77]],OFFSET(Dictionary!$A$3,MATCH(COLUMNS($AS$2:DQ60),Dictionary!$A$4:$A$93,0),1,1,2),0)),Dictionary!$AD$3:$AE$3,0)),"")</f>
        <v>C</v>
      </c>
      <c r="DR61" s="61" t="str">
        <f ca="1">IFERROR(INDEX(OFFSET(Dictionary!$AC$3,MATCH(COLUMNS($AS$2:DR60),Dictionary!$AC$4:$AC$93,0),1,1,2),1,MATCH(INDEX(Dictionary!$B$3:$C$3,1,MATCH(Form_Responses[[#This Row],[78]],OFFSET(Dictionary!$A$3,MATCH(COLUMNS($AS$2:DR60),Dictionary!$A$4:$A$93,0),1,1,2),0)),Dictionary!$AD$3:$AE$3,0)),"")</f>
        <v/>
      </c>
      <c r="DS61" s="61" t="str">
        <f ca="1">IFERROR(INDEX(OFFSET(Dictionary!$AC$3,MATCH(COLUMNS($AS$2:DS60),Dictionary!$AC$4:$AC$93,0),1,1,2),1,MATCH(INDEX(Dictionary!$B$3:$C$3,1,MATCH(Form_Responses[[#This Row],[79]],OFFSET(Dictionary!$A$3,MATCH(COLUMNS($AS$2:DS60),Dictionary!$A$4:$A$93,0),1,1,2),0)),Dictionary!$AD$3:$AE$3,0)),"")</f>
        <v>N</v>
      </c>
      <c r="DT61" s="61" t="str">
        <f ca="1">IFERROR(INDEX(OFFSET(Dictionary!$AC$3,MATCH(COLUMNS($AS$2:DT60),Dictionary!$AC$4:$AC$93,0),1,1,2),1,MATCH(INDEX(Dictionary!$B$3:$C$3,1,MATCH(Form_Responses[[#This Row],[80]],OFFSET(Dictionary!$A$3,MATCH(COLUMNS($AS$2:DT60),Dictionary!$A$4:$A$93,0),1,1,2),0)),Dictionary!$AD$3:$AE$3,0)),"")</f>
        <v>W</v>
      </c>
      <c r="DU61" s="61" t="str">
        <f ca="1">IFERROR(INDEX(OFFSET(Dictionary!$AC$3,MATCH(COLUMNS($AS$2:DU60),Dictionary!$AC$4:$AC$93,0),1,1,2),1,MATCH(INDEX(Dictionary!$B$3:$C$3,1,MATCH(Form_Responses[[#This Row],[81]],OFFSET(Dictionary!$A$3,MATCH(COLUMNS($AS$2:DU60),Dictionary!$A$4:$A$93,0),1,1,2),0)),Dictionary!$AD$3:$AE$3,0)),"")</f>
        <v>L</v>
      </c>
      <c r="DV61" s="61" t="str">
        <f ca="1">IFERROR(INDEX(OFFSET(Dictionary!$AC$3,MATCH(COLUMNS($AS$2:DV60),Dictionary!$AC$4:$AC$93,0),1,1,2),1,MATCH(INDEX(Dictionary!$B$3:$C$3,1,MATCH(Form_Responses[[#This Row],[82]],OFFSET(Dictionary!$A$3,MATCH(COLUMNS($AS$2:DV60),Dictionary!$A$4:$A$93,0),1,1,2),0)),Dictionary!$AD$3:$AE$3,0)),"")</f>
        <v>L</v>
      </c>
      <c r="DW61" s="61" t="str">
        <f ca="1">IFERROR(INDEX(OFFSET(Dictionary!$AC$3,MATCH(COLUMNS($AS$2:DW60),Dictionary!$AC$4:$AC$93,0),1,1,2),1,MATCH(INDEX(Dictionary!$B$3:$C$3,1,MATCH(Form_Responses[[#This Row],[83]],OFFSET(Dictionary!$A$3,MATCH(COLUMNS($AS$2:DW60),Dictionary!$A$4:$A$93,0),1,1,2),0)),Dictionary!$AD$3:$AE$3,0)),"")</f>
        <v>T</v>
      </c>
      <c r="DX61" s="61" t="str">
        <f ca="1">IFERROR(INDEX(OFFSET(Dictionary!$AC$3,MATCH(COLUMNS($AS$2:DX60),Dictionary!$AC$4:$AC$93,0),1,1,2),1,MATCH(INDEX(Dictionary!$B$3:$C$3,1,MATCH(Form_Responses[[#This Row],[84]],OFFSET(Dictionary!$A$3,MATCH(COLUMNS($AS$2:DX60),Dictionary!$A$4:$A$93,0),1,1,2),0)),Dictionary!$AD$3:$AE$3,0)),"")</f>
        <v>V</v>
      </c>
      <c r="DY61" s="61" t="str">
        <f ca="1">IFERROR(INDEX(OFFSET(Dictionary!$AC$3,MATCH(COLUMNS($AS$2:DY60),Dictionary!$AC$4:$AC$93,0),1,1,2),1,MATCH(INDEX(Dictionary!$B$3:$C$3,1,MATCH(Form_Responses[[#This Row],[85]],OFFSET(Dictionary!$A$3,MATCH(COLUMNS($AS$2:DY60),Dictionary!$A$4:$A$93,0),1,1,2),0)),Dictionary!$AD$3:$AE$3,0)),"")</f>
        <v>S</v>
      </c>
      <c r="DZ61" s="61" t="str">
        <f ca="1">IFERROR(INDEX(OFFSET(Dictionary!$AC$3,MATCH(COLUMNS($AS$2:DZ60),Dictionary!$AC$4:$AC$93,0),1,1,2),1,MATCH(INDEX(Dictionary!$B$3:$C$3,1,MATCH(Form_Responses[[#This Row],[86]],OFFSET(Dictionary!$A$3,MATCH(COLUMNS($AS$2:DZ60),Dictionary!$A$4:$A$93,0),1,1,2),0)),Dictionary!$AD$3:$AE$3,0)),"")</f>
        <v>R</v>
      </c>
      <c r="EA61" s="61" t="str">
        <f ca="1">IFERROR(INDEX(OFFSET(Dictionary!$AC$3,MATCH(COLUMNS($AS$2:EA60),Dictionary!$AC$4:$AC$93,0),1,1,2),1,MATCH(INDEX(Dictionary!$B$3:$C$3,1,MATCH(Form_Responses[[#This Row],[87]],OFFSET(Dictionary!$A$3,MATCH(COLUMNS($AS$2:EA60),Dictionary!$A$4:$A$93,0),1,1,2),0)),Dictionary!$AD$3:$AE$3,0)),"")</f>
        <v>D</v>
      </c>
      <c r="EB61" s="61" t="str">
        <f ca="1">IFERROR(INDEX(OFFSET(Dictionary!$AC$3,MATCH(COLUMNS($AS$2:EB60),Dictionary!$AC$4:$AC$93,0),1,1,2),1,MATCH(INDEX(Dictionary!$B$3:$C$3,1,MATCH(Form_Responses[[#This Row],[88]],OFFSET(Dictionary!$A$3,MATCH(COLUMNS($AS$2:EB60),Dictionary!$A$4:$A$93,0),1,1,2),0)),Dictionary!$AD$3:$AE$3,0)),"")</f>
        <v>C</v>
      </c>
      <c r="EC61" s="61" t="str">
        <f ca="1">IFERROR(INDEX(OFFSET(Dictionary!$AC$3,MATCH(COLUMNS($AS$2:EC60),Dictionary!$AC$4:$AC$93,0),1,1,2),1,MATCH(INDEX(Dictionary!$B$3:$C$3,1,MATCH(Form_Responses[[#This Row],[89]],OFFSET(Dictionary!$A$3,MATCH(COLUMNS($AS$2:EC60),Dictionary!$A$4:$A$93,0),1,1,2),0)),Dictionary!$AD$3:$AE$3,0)),"")</f>
        <v>C</v>
      </c>
      <c r="ED61" s="61" t="str">
        <f ca="1">IFERROR(INDEX(OFFSET(Dictionary!$AC$3,MATCH(COLUMNS($AS$2:ED60),Dictionary!$AC$4:$AC$93,0),1,1,2),1,MATCH(INDEX(Dictionary!$B$3:$C$3,1,MATCH(Form_Responses[[#This Row],[90]],OFFSET(Dictionary!$A$3,MATCH(COLUMNS($AS$2:ED60),Dictionary!$A$4:$A$93,0),1,1,2),0)),Dictionary!$AD$3:$AE$3,0)),"")</f>
        <v>W</v>
      </c>
    </row>
    <row r="62" spans="1:134" ht="240" x14ac:dyDescent="0.25">
      <c r="A62" s="164">
        <v>60</v>
      </c>
      <c r="B62" s="61" t="s">
        <v>1003</v>
      </c>
      <c r="C62" s="61" t="s">
        <v>918</v>
      </c>
      <c r="D62" s="59" t="s">
        <v>798</v>
      </c>
      <c r="E62" s="59" cm="1">
        <f t="array" aca="1" ref="E62" ca="1">COUNTIF(OFFSET($AS$2,MATCH(Data_Base_Response[[#This Row],[Nama]:[Nama]],Data_Base_Response[[Nama]:[Nama]],0),0,1,90),Data_Base_Response[[#Headers],[A]])</f>
        <v>4</v>
      </c>
      <c r="F62" s="59" cm="1">
        <f t="array" aca="1" ref="F62" ca="1">COUNTIF(OFFSET($AS$2,MATCH(Data_Base_Response[[#This Row],[Nama]:[Nama]],Data_Base_Response[[Nama]:[Nama]],0),0,1,90),Data_Base_Response[[#Headers],[N]])</f>
        <v>6</v>
      </c>
      <c r="G62" s="59" cm="1">
        <f t="array" aca="1" ref="G62" ca="1">COUNTIF(OFFSET($AS$2,MATCH(Data_Base_Response[[#This Row],[Nama]:[Nama]],Data_Base_Response[[Nama]:[Nama]],0),0,1,90),Data_Base_Response[[#Headers],[G]])</f>
        <v>5</v>
      </c>
      <c r="H62" s="59" cm="1">
        <f t="array" aca="1" ref="H62" ca="1">COUNTIF(OFFSET($AS$2,MATCH(Data_Base_Response[[#This Row],[Nama]:[Nama]],Data_Base_Response[[Nama]:[Nama]],0),0,1,90),Data_Base_Response[[#Headers],[C]])</f>
        <v>2</v>
      </c>
      <c r="I62" s="59" cm="1">
        <f t="array" aca="1" ref="I62" ca="1">COUNTIF(OFFSET($AS$2,MATCH(Data_Base_Response[[#This Row],[Nama]:[Nama]],Data_Base_Response[[Nama]:[Nama]],0),0,1,90),Data_Base_Response[[#Headers],[D]])</f>
        <v>7</v>
      </c>
      <c r="J62" s="59" cm="1">
        <f t="array" aca="1" ref="J62" ca="1">COUNTIF(OFFSET($AS$2,MATCH(Data_Base_Response[[#This Row],[Nama]:[Nama]],Data_Base_Response[[Nama]:[Nama]],0),0,1,90),Data_Base_Response[[#Headers],[R]])</f>
        <v>5</v>
      </c>
      <c r="K62" s="59" cm="1">
        <f t="array" aca="1" ref="K62" ca="1">COUNTIF(OFFSET($AS$2,MATCH(Data_Base_Response[[#This Row],[Nama]:[Nama]],Data_Base_Response[[Nama]:[Nama]],0),0,1,90),Data_Base_Response[[#Headers],[T]])</f>
        <v>5</v>
      </c>
      <c r="L62" s="59" cm="1">
        <f t="array" aca="1" ref="L62" ca="1">COUNTIF(OFFSET($AS$2,MATCH(Data_Base_Response[[#This Row],[Nama]:[Nama]],Data_Base_Response[[Nama]:[Nama]],0),0,1,90),Data_Base_Response[[#Headers],[V]])</f>
        <v>2</v>
      </c>
      <c r="M62" s="59" cm="1">
        <f t="array" aca="1" ref="M62" ca="1">COUNTIF(OFFSET($AS$2,MATCH(Data_Base_Response[[#This Row],[Nama]:[Nama]],Data_Base_Response[[Nama]:[Nama]],0),0,1,90),Data_Base_Response[[#Headers],[W]])</f>
        <v>5</v>
      </c>
      <c r="N62" s="59" cm="1">
        <f t="array" aca="1" ref="N62" ca="1">COUNTIF(OFFSET($AS$2,MATCH(Data_Base_Response[[#This Row],[Nama]:[Nama]],Data_Base_Response[[Nama]:[Nama]],0),0,1,90),Data_Base_Response[[#Headers],[F]])</f>
        <v>4</v>
      </c>
      <c r="O62" s="59" cm="1">
        <f t="array" aca="1" ref="O62" ca="1">COUNTIF(OFFSET($AS$2,MATCH(Data_Base_Response[[#This Row],[Nama]:[Nama]],Data_Base_Response[[Nama]:[Nama]],0),0,1,90),Data_Base_Response[[#Headers],[L]])</f>
        <v>4</v>
      </c>
      <c r="P62" s="59" cm="1">
        <f t="array" aca="1" ref="P62" ca="1">COUNTIF(OFFSET($AS$2,MATCH(Data_Base_Response[[#This Row],[Nama]:[Nama]],Data_Base_Response[[Nama]:[Nama]],0),0,1,90),Data_Base_Response[[#Headers],[P]])</f>
        <v>3</v>
      </c>
      <c r="Q62" s="59" cm="1">
        <f t="array" aca="1" ref="Q62" ca="1">COUNTIF(OFFSET($AS$2,MATCH(Data_Base_Response[[#This Row],[Nama]:[Nama]],Data_Base_Response[[Nama]:[Nama]],0),0,1,90),Data_Base_Response[[#Headers],[I]])</f>
        <v>6</v>
      </c>
      <c r="R62" s="59" cm="1">
        <f t="array" aca="1" ref="R62" ca="1">COUNTIF(OFFSET($AS$2,MATCH(Data_Base_Response[[#This Row],[Nama]:[Nama]],Data_Base_Response[[Nama]:[Nama]],0),0,1,90),Data_Base_Response[[#Headers],[S]])</f>
        <v>5</v>
      </c>
      <c r="S62" s="59" cm="1">
        <f t="array" aca="1" ref="S62" ca="1">COUNTIF(OFFSET($AS$2,MATCH(Data_Base_Response[[#This Row],[Nama]:[Nama]],Data_Base_Response[[Nama]:[Nama]],0),0,1,90),Data_Base_Response[[#Headers],[B]])</f>
        <v>7</v>
      </c>
      <c r="T62" s="59" cm="1">
        <f t="array" aca="1" ref="T62" ca="1">COUNTIF(OFFSET($AS$2,MATCH(Data_Base_Response[[#This Row],[Nama]:[Nama]],Data_Base_Response[[Nama]:[Nama]],0),0,1,90),Data_Base_Response[[#Headers],[O]])</f>
        <v>3</v>
      </c>
      <c r="U62" s="59" cm="1">
        <f t="array" aca="1" ref="U62" ca="1">COUNTIF(OFFSET($AS$2,MATCH(Data_Base_Response[[#This Row],[Nama]:[Nama]],Data_Base_Response[[Nama]:[Nama]],0),0,1,90),Data_Base_Response[[#Headers],[X]])</f>
        <v>2</v>
      </c>
      <c r="V62" s="59" cm="1">
        <f t="array" aca="1" ref="V62" ca="1">COUNTIF(OFFSET($AS$2,MATCH(Data_Base_Response[[#This Row],[Nama]:[Nama]],Data_Base_Response[[Nama]:[Nama]],0),0,1,90),Data_Base_Response[[#Headers],[E]])</f>
        <v>4</v>
      </c>
      <c r="W62" s="59" cm="1">
        <f t="array" aca="1" ref="W62" ca="1">COUNTIF(OFFSET($AS$2,MATCH(Data_Base_Response[[#This Row],[Nama]:[Nama]],Data_Base_Response[[Nama]:[Nama]],0),0,1,90),Data_Base_Response[[#Headers],[K]])</f>
        <v>4</v>
      </c>
      <c r="X62" s="59" cm="1">
        <f t="array" aca="1" ref="X62" ca="1">COUNTIF(OFFSET($AS$2,MATCH(Data_Base_Response[[#This Row],[Nama]:[Nama]],Data_Base_Response[[Nama]:[Nama]],0),0,1,90),Data_Base_Response[[#Headers],[Z]])</f>
        <v>7</v>
      </c>
      <c r="Y62"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2"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62"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62"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2"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62"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62" s="60" t="str">
        <f ca="1">INDEX(OFFSET(Dictionary!$AJ$3,MATCH(M$2,Dictionary!$AG$4:$AG$84,0),0,COUNTIF(Dictionary!$AG$4:$AG$84,M$2),1),MATCH(Data_Base_Response[[#This Row],[W]],OFFSET(Dictionary!$AH$3,MATCH(M$2,Dictionary!$AG$4:$AG$84,0),0,COUNTIF(Dictionary!$AG$4:$AG$84,M$2),1),1))</f>
        <v xml:space="preserve">Perlu pengarahan awal dan tolok ukur keberhasilan   </v>
      </c>
      <c r="AH62" s="60" t="str">
        <f ca="1">INDEX(OFFSET(Dictionary!$AJ$3,MATCH(N$2,Dictionary!$AG$4:$AG$84,0),0,COUNTIF(Dictionary!$AG$4:$AG$84,N$2),1),MATCH(Data_Base_Response[[#This Row],[F]],OFFSET(Dictionary!$AH$3,MATCH(N$2,Dictionary!$AG$4:$AG$84,0),0,COUNTIF(Dictionary!$AG$4:$AG$84,N$2),1),1))</f>
        <v xml:space="preserve">Loyal pada Perusahaan   </v>
      </c>
      <c r="AI62"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62"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2"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62"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6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2"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62"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62"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2" s="61" t="str">
        <f ca="1">IFERROR(INDEX(OFFSET(Dictionary!$AC$3,MATCH(COLUMNS($AS$2:AS61),Dictionary!$AC$4:$AC$93,0),1,1,2),1,MATCH(INDEX(Dictionary!$B$3:$C$3,1,MATCH(Form_Responses[[#This Row],[1]],OFFSET(Dictionary!$A$3,MATCH(COLUMNS($AS$2:AS61),Dictionary!$A$4:$A$93,0),1,1,2),0)),Dictionary!$AD$3:$AE$3,0)),"")</f>
        <v>G</v>
      </c>
      <c r="AT62" s="61" t="str">
        <f ca="1">IFERROR(INDEX(OFFSET(Dictionary!$AC$3,MATCH(COLUMNS($AS$2:AT$2),Dictionary!$AC$4:$AC$93,0),1,1,2),1,MATCH(INDEX(Dictionary!$B$3:$C$3,1,MATCH(Form_Responses[[#This Row],[2]],OFFSET(Dictionary!$A$3,MATCH(COLUMNS($AS$2:AT61),Dictionary!$A$4:$A$93,0),1,1,2),0)),Dictionary!$AD$3:$AE$3,0)),"")</f>
        <v>N</v>
      </c>
      <c r="AU62" s="61" t="str">
        <f ca="1">IFERROR(INDEX(OFFSET(Dictionary!$AC$3,MATCH(COLUMNS($AS$2:AU61),Dictionary!$AC$4:$AC$93,0),1,1,2),1,MATCH(INDEX(Dictionary!$B$3:$C$3,1,MATCH(Form_Responses[[#This Row],[3]],OFFSET(Dictionary!$A$3,MATCH(COLUMNS($AS$2:AU61),Dictionary!$A$4:$A$93,0),1,1,2),0)),Dictionary!$AD$3:$AE$3,0)),"")</f>
        <v>A</v>
      </c>
      <c r="AV62" s="61" t="str">
        <f ca="1">IFERROR(INDEX(OFFSET(Dictionary!$AC$3,MATCH(COLUMNS($AS$2:AV61),Dictionary!$AC$4:$AC$93,0),1,1,2),1,MATCH(INDEX(Dictionary!$B$3:$C$3,1,MATCH(Form_Responses[[#This Row],[4]],OFFSET(Dictionary!$A$3,MATCH(COLUMNS($AS$2:AV61),Dictionary!$A$4:$A$93,0),1,1,2),0)),Dictionary!$AD$3:$AE$3,0)),"")</f>
        <v>P</v>
      </c>
      <c r="AW62" s="61" t="str">
        <f ca="1">IFERROR(INDEX(OFFSET(Dictionary!$AC$3,MATCH(COLUMNS($AS$2:AW61),Dictionary!$AC$4:$AC$93,0),1,1,2),1,MATCH(INDEX(Dictionary!$B$3:$C$3,1,MATCH(Form_Responses[[#This Row],[5]],OFFSET(Dictionary!$A$3,MATCH(COLUMNS($AS$2:AW61),Dictionary!$A$4:$A$93,0),1,1,2),0)),Dictionary!$AD$3:$AE$3,0)),"")</f>
        <v>B</v>
      </c>
      <c r="AX62" s="61" t="str">
        <f ca="1">IFERROR(INDEX(OFFSET(Dictionary!$AC$3,MATCH(COLUMNS($AS$2:AX61),Dictionary!$AC$4:$AC$93,0),1,1,2),1,MATCH(INDEX(Dictionary!$B$3:$C$3,1,MATCH(Form_Responses[[#This Row],[6]],OFFSET(Dictionary!$A$3,MATCH(COLUMNS($AS$2:AX61),Dictionary!$A$4:$A$93,0),1,1,2),0)),Dictionary!$AD$3:$AE$3,0)),"")</f>
        <v>B</v>
      </c>
      <c r="AY62" s="61" t="str">
        <f ca="1">IFERROR(INDEX(OFFSET(Dictionary!$AC$3,MATCH(COLUMNS($AS$2:AY61),Dictionary!$AC$4:$AC$93,0),1,1,2),1,MATCH(INDEX(Dictionary!$B$3:$C$3,1,MATCH(Form_Responses[[#This Row],[7]],OFFSET(Dictionary!$A$3,MATCH(COLUMNS($AS$2:AY61),Dictionary!$A$4:$A$93,0),1,1,2),0)),Dictionary!$AD$3:$AE$3,0)),"")</f>
        <v>Z</v>
      </c>
      <c r="AZ62" s="61" t="str">
        <f ca="1">IFERROR(INDEX(OFFSET(Dictionary!$AC$3,MATCH(COLUMNS($AS$2:AZ$2),Dictionary!$AC$4:$AC$93,0),1,1,2),1,MATCH(INDEX(Dictionary!$B$3:$C$3,1,MATCH(Form_Responses[[#This Row],[8]],OFFSET(Dictionary!$A$3,MATCH(COLUMNS($AS$2:AZ61),Dictionary!$A$4:$A$93,0),1,1,2),0)),Dictionary!$AD$3:$AE$3,0)),"")</f>
        <v>Z</v>
      </c>
      <c r="BA62" s="61" t="str">
        <f ca="1">IFERROR(INDEX(OFFSET(Dictionary!$AC$3,MATCH(COLUMNS($AS$2:BA61),Dictionary!$AC$4:$AC$93,0),1,1,2),1,MATCH(INDEX(Dictionary!$B$3:$C$3,1,MATCH(Form_Responses[[#This Row],[9]],OFFSET(Dictionary!$A$3,MATCH(COLUMNS($AS$2:BA61),Dictionary!$A$4:$A$93,0),1,1,2),0)),Dictionary!$AD$3:$AE$3,0)),"")</f>
        <v>K</v>
      </c>
      <c r="BB62" s="61" t="str">
        <f ca="1">IFERROR(INDEX(OFFSET(Dictionary!$AC$3,MATCH(COLUMNS($AS$2:BB61),Dictionary!$AC$4:$AC$93,0),1,1,2),1,MATCH(INDEX(Dictionary!$B$3:$C$3,1,MATCH(Form_Responses[[#This Row],[10]],OFFSET(Dictionary!$A$3,MATCH(COLUMNS($AS$2:BB61),Dictionary!$A$4:$A$93,0),1,1,2),0)),Dictionary!$AD$3:$AE$3,0)),"")</f>
        <v>F</v>
      </c>
      <c r="BC62" s="61" t="str">
        <f ca="1">IFERROR(INDEX(OFFSET(Dictionary!$AC$3,MATCH(COLUMNS($AS$2:BC61),Dictionary!$AC$4:$AC$93,0),1,1,2),1,MATCH(INDEX(Dictionary!$B$3:$C$3,1,MATCH(Form_Responses[[#This Row],[11]],OFFSET(Dictionary!$A$3,MATCH(COLUMNS($AS$2:BC61),Dictionary!$A$4:$A$93,0),1,1,2),0)),Dictionary!$AD$3:$AE$3,0)),"")</f>
        <v>G</v>
      </c>
      <c r="BD62" s="61" t="str">
        <f ca="1">IFERROR(INDEX(OFFSET(Dictionary!$AC$3,MATCH(COLUMNS($AS$2:BD61),Dictionary!$AC$4:$AC$93,0),1,1,2),1,MATCH(INDEX(Dictionary!$B$3:$C$3,1,MATCH(Form_Responses[[#This Row],[12]],OFFSET(Dictionary!$A$3,MATCH(COLUMNS($AS$2:BD61),Dictionary!$A$4:$A$93,0),1,1,2),0)),Dictionary!$AD$3:$AE$3,0)),"")</f>
        <v>E</v>
      </c>
      <c r="BE62" s="61" t="str">
        <f ca="1">IFERROR(INDEX(OFFSET(Dictionary!$AC$3,MATCH(COLUMNS($AS$2:BE61),Dictionary!$AC$4:$AC$93,0),1,1,2),1,MATCH(INDEX(Dictionary!$B$3:$C$3,1,MATCH(Form_Responses[[#This Row],[13]],OFFSET(Dictionary!$A$3,MATCH(COLUMNS($AS$2:BE61),Dictionary!$A$4:$A$93,0),1,1,2),0)),Dictionary!$AD$3:$AE$3,0)),"")</f>
        <v>N</v>
      </c>
      <c r="BF62" s="61" t="str">
        <f ca="1">IFERROR(INDEX(OFFSET(Dictionary!$AC$3,MATCH(COLUMNS($AS$2:BF61),Dictionary!$AC$4:$AC$93,0),1,1,2),1,MATCH(INDEX(Dictionary!$B$3:$C$3,1,MATCH(Form_Responses[[#This Row],[14]],OFFSET(Dictionary!$A$3,MATCH(COLUMNS($AS$2:BF61),Dictionary!$A$4:$A$93,0),1,1,2),0)),Dictionary!$AD$3:$AE$3,0)),"")</f>
        <v>A</v>
      </c>
      <c r="BG62" s="61" t="str">
        <f ca="1">IFERROR(INDEX(OFFSET(Dictionary!$AC$3,MATCH(COLUMNS($AS$2:BG61),Dictionary!$AC$4:$AC$93,0),1,1,2),1,MATCH(INDEX(Dictionary!$B$3:$C$3,1,MATCH(Form_Responses[[#This Row],[15]],OFFSET(Dictionary!$A$3,MATCH(COLUMNS($AS$2:BG61),Dictionary!$A$4:$A$93,0),1,1,2),0)),Dictionary!$AD$3:$AE$3,0)),"")</f>
        <v>B</v>
      </c>
      <c r="BH62" s="61" t="str">
        <f ca="1">IFERROR(INDEX(OFFSET(Dictionary!$AC$3,MATCH(COLUMNS($AS$2:BH61),Dictionary!$AC$4:$AC$93,0),1,1,2),1,MATCH(INDEX(Dictionary!$B$3:$C$3,1,MATCH(Form_Responses[[#This Row],[16]],OFFSET(Dictionary!$A$3,MATCH(COLUMNS($AS$2:BH61),Dictionary!$A$4:$A$93,0),1,1,2),0)),Dictionary!$AD$3:$AE$3,0)),"")</f>
        <v>O</v>
      </c>
      <c r="BI62" s="61" t="str">
        <f ca="1">IFERROR(INDEX(OFFSET(Dictionary!$AC$3,MATCH(COLUMNS($AS$2:BI61),Dictionary!$AC$4:$AC$93,0),1,1,2),1,MATCH(INDEX(Dictionary!$B$3:$C$3,1,MATCH(Form_Responses[[#This Row],[17]],OFFSET(Dictionary!$A$3,MATCH(COLUMNS($AS$2:BI61),Dictionary!$A$4:$A$93,0),1,1,2),0)),Dictionary!$AD$3:$AE$3,0)),"")</f>
        <v>B</v>
      </c>
      <c r="BJ62" s="61" t="str">
        <f ca="1">IFERROR(INDEX(OFFSET(Dictionary!$AC$3,MATCH(COLUMNS($AS$2:BJ61),Dictionary!$AC$4:$AC$93,0),1,1,2),1,MATCH(INDEX(Dictionary!$B$3:$C$3,1,MATCH(Form_Responses[[#This Row],[18]],OFFSET(Dictionary!$A$3,MATCH(COLUMNS($AS$2:BJ61),Dictionary!$A$4:$A$93,0),1,1,2),0)),Dictionary!$AD$3:$AE$3,0)),"")</f>
        <v>O</v>
      </c>
      <c r="BK62" s="61" t="str">
        <f ca="1">IFERROR(INDEX(OFFSET(Dictionary!$AC$3,MATCH(COLUMNS($AS$2:BK61),Dictionary!$AC$4:$AC$93,0),1,1,2),1,MATCH(INDEX(Dictionary!$B$3:$C$3,1,MATCH(Form_Responses[[#This Row],[19]],OFFSET(Dictionary!$A$3,MATCH(COLUMNS($AS$2:BK61),Dictionary!$A$4:$A$93,0),1,1,2),0)),Dictionary!$AD$3:$AE$3,0)),"")</f>
        <v>Z</v>
      </c>
      <c r="BL62" s="61" t="str">
        <f ca="1">IFERROR(INDEX(OFFSET(Dictionary!$AC$3,MATCH(COLUMNS($AS$2:BL61),Dictionary!$AC$4:$AC$93,0),1,1,2),1,MATCH(INDEX(Dictionary!$B$3:$C$3,1,MATCH(Form_Responses[[#This Row],[20]],OFFSET(Dictionary!$A$3,MATCH(COLUMNS($AS$2:BL61),Dictionary!$A$4:$A$93,0),1,1,2),0)),Dictionary!$AD$3:$AE$3,0)),"")</f>
        <v>W</v>
      </c>
      <c r="BM62" s="61" t="str">
        <f ca="1">IFERROR(INDEX(OFFSET(Dictionary!$AC$3,MATCH(COLUMNS($AS$2:BM61),Dictionary!$AC$4:$AC$93,0),1,1,2),1,MATCH(INDEX(Dictionary!$B$3:$C$3,1,MATCH(Form_Responses[[#This Row],[21]],OFFSET(Dictionary!$A$3,MATCH(COLUMNS($AS$2:BM61),Dictionary!$A$4:$A$93,0),1,1,2),0)),Dictionary!$AD$3:$AE$3,0)),"")</f>
        <v>D</v>
      </c>
      <c r="BN62" s="61" t="str">
        <f ca="1">IFERROR(INDEX(OFFSET(Dictionary!$AC$3,MATCH(COLUMNS($AS$2:BN61),Dictionary!$AC$4:$AC$93,0),1,1,2),1,MATCH(INDEX(Dictionary!$B$3:$C$3,1,MATCH(Form_Responses[[#This Row],[22]],OFFSET(Dictionary!$A$3,MATCH(COLUMNS($AS$2:BN61),Dictionary!$A$4:$A$93,0),1,1,2),0)),Dictionary!$AD$3:$AE$3,0)),"")</f>
        <v>L</v>
      </c>
      <c r="BO62" s="61" t="str">
        <f ca="1">IFERROR(INDEX(OFFSET(Dictionary!$AC$3,MATCH(COLUMNS($AS$2:BO61),Dictionary!$AC$4:$AC$93,0),1,1,2),1,MATCH(INDEX(Dictionary!$B$3:$C$3,1,MATCH(Form_Responses[[#This Row],[23]],OFFSET(Dictionary!$A$3,MATCH(COLUMNS($AS$2:BO61),Dictionary!$A$4:$A$93,0),1,1,2),0)),Dictionary!$AD$3:$AE$3,0)),"")</f>
        <v>E</v>
      </c>
      <c r="BP62" s="61" t="str">
        <f ca="1">IFERROR(INDEX(OFFSET(Dictionary!$AC$3,MATCH(COLUMNS($AS$2:BP61),Dictionary!$AC$4:$AC$93,0),1,1,2),1,MATCH(INDEX(Dictionary!$B$3:$C$3,1,MATCH(Form_Responses[[#This Row],[24]],OFFSET(Dictionary!$A$3,MATCH(COLUMNS($AS$2:BP61),Dictionary!$A$4:$A$93,0),1,1,2),0)),Dictionary!$AD$3:$AE$3,0)),"")</f>
        <v>N</v>
      </c>
      <c r="BQ62" s="61" t="str">
        <f ca="1">IFERROR(INDEX(OFFSET(Dictionary!$AC$3,MATCH(COLUMNS($AS$2:BQ61),Dictionary!$AC$4:$AC$93,0),1,1,2),1,MATCH(INDEX(Dictionary!$B$3:$C$3,1,MATCH(Form_Responses[[#This Row],[25]],OFFSET(Dictionary!$A$3,MATCH(COLUMNS($AS$2:BQ61),Dictionary!$A$4:$A$93,0),1,1,2),0)),Dictionary!$AD$3:$AE$3,0)),"")</f>
        <v>B</v>
      </c>
      <c r="BR62" s="61" t="str">
        <f ca="1">IFERROR(INDEX(OFFSET(Dictionary!$AC$3,MATCH(COLUMNS($AS$2:BR61),Dictionary!$AC$4:$AC$93,0),1,1,2),1,MATCH(INDEX(Dictionary!$B$3:$C$3,1,MATCH(Form_Responses[[#This Row],[26]],OFFSET(Dictionary!$A$3,MATCH(COLUMNS($AS$2:BR61),Dictionary!$A$4:$A$93,0),1,1,2),0)),Dictionary!$AD$3:$AE$3,0)),"")</f>
        <v>P</v>
      </c>
      <c r="BS62" s="61" t="str">
        <f ca="1">IFERROR(INDEX(OFFSET(Dictionary!$AC$3,MATCH(COLUMNS($AS$2:BS61),Dictionary!$AC$4:$AC$93,0),1,1,2),1,MATCH(INDEX(Dictionary!$B$3:$C$3,1,MATCH(Form_Responses[[#This Row],[27]],OFFSET(Dictionary!$A$3,MATCH(COLUMNS($AS$2:BS61),Dictionary!$A$4:$A$93,0),1,1,2),0)),Dictionary!$AD$3:$AE$3,0)),"")</f>
        <v>Z</v>
      </c>
      <c r="BT62" s="61" t="str">
        <f ca="1">IFERROR(INDEX(OFFSET(Dictionary!$AC$3,MATCH(COLUMNS($AS$2:BT61),Dictionary!$AC$4:$AC$93,0),1,1,2),1,MATCH(INDEX(Dictionary!$B$3:$C$3,1,MATCH(Form_Responses[[#This Row],[28]],OFFSET(Dictionary!$A$3,MATCH(COLUMNS($AS$2:BT61),Dictionary!$A$4:$A$93,0),1,1,2),0)),Dictionary!$AD$3:$AE$3,0)),"")</f>
        <v>B</v>
      </c>
      <c r="BU62" s="61" t="str">
        <f ca="1">IFERROR(INDEX(OFFSET(Dictionary!$AC$3,MATCH(COLUMNS($AS$2:BU61),Dictionary!$AC$4:$AC$93,0),1,1,2),1,MATCH(INDEX(Dictionary!$B$3:$C$3,1,MATCH(Form_Responses[[#This Row],[29]],OFFSET(Dictionary!$A$3,MATCH(COLUMNS($AS$2:BU61),Dictionary!$A$4:$A$93,0),1,1,2),0)),Dictionary!$AD$3:$AE$3,0)),"")</f>
        <v>O</v>
      </c>
      <c r="BV62" s="61" t="str">
        <f ca="1">IFERROR(INDEX(OFFSET(Dictionary!$AC$3,MATCH(COLUMNS($AS$2:BV61),Dictionary!$AC$4:$AC$93,0),1,1,2),1,MATCH(INDEX(Dictionary!$B$3:$C$3,1,MATCH(Form_Responses[[#This Row],[30]],OFFSET(Dictionary!$A$3,MATCH(COLUMNS($AS$2:BV61),Dictionary!$A$4:$A$93,0),1,1,2),0)),Dictionary!$AD$3:$AE$3,0)),"")</f>
        <v>W</v>
      </c>
      <c r="BW62" s="61" t="str">
        <f ca="1">IFERROR(INDEX(OFFSET(Dictionary!$AC$3,MATCH(COLUMNS($AS$2:BW61),Dictionary!$AC$4:$AC$93,0),1,1,2),1,MATCH(INDEX(Dictionary!$B$3:$C$3,1,MATCH(Form_Responses[[#This Row],[31]],OFFSET(Dictionary!$A$3,MATCH(COLUMNS($AS$2:BW61),Dictionary!$A$4:$A$93,0),1,1,2),0)),Dictionary!$AD$3:$AE$3,0)),"")</f>
        <v>R</v>
      </c>
      <c r="BX62" s="61" t="str">
        <f ca="1">IFERROR(INDEX(OFFSET(Dictionary!$AC$3,MATCH(COLUMNS($AS$2:BX61),Dictionary!$AC$4:$AC$93,0),1,1,2),1,MATCH(INDEX(Dictionary!$B$3:$C$3,1,MATCH(Form_Responses[[#This Row],[32]],OFFSET(Dictionary!$A$3,MATCH(COLUMNS($AS$2:BX61),Dictionary!$A$4:$A$93,0),1,1,2),0)),Dictionary!$AD$3:$AE$3,0)),"")</f>
        <v>D</v>
      </c>
      <c r="BY62" s="61" t="str">
        <f ca="1">IFERROR(INDEX(OFFSET(Dictionary!$AC$3,MATCH(COLUMNS($AS$2:BY61),Dictionary!$AC$4:$AC$93,0),1,1,2),1,MATCH(INDEX(Dictionary!$B$3:$C$3,1,MATCH(Form_Responses[[#This Row],[33]],OFFSET(Dictionary!$A$3,MATCH(COLUMNS($AS$2:BY61),Dictionary!$A$4:$A$93,0),1,1,2),0)),Dictionary!$AD$3:$AE$3,0)),"")</f>
        <v>I</v>
      </c>
      <c r="BZ62" s="61" t="str">
        <f ca="1">IFERROR(INDEX(OFFSET(Dictionary!$AC$3,MATCH(COLUMNS($AS$2:BZ61),Dictionary!$AC$4:$AC$93,0),1,1,2),1,MATCH(INDEX(Dictionary!$B$3:$C$3,1,MATCH(Form_Responses[[#This Row],[34]],OFFSET(Dictionary!$A$3,MATCH(COLUMNS($AS$2:BZ61),Dictionary!$A$4:$A$93,0),1,1,2),0)),Dictionary!$AD$3:$AE$3,0)),"")</f>
        <v>T</v>
      </c>
      <c r="CA62" s="61" t="str">
        <f ca="1">IFERROR(INDEX(OFFSET(Dictionary!$AC$3,MATCH(COLUMNS($AS$2:CA61),Dictionary!$AC$4:$AC$93,0),1,1,2),1,MATCH(INDEX(Dictionary!$B$3:$C$3,1,MATCH(Form_Responses[[#This Row],[35]],OFFSET(Dictionary!$A$3,MATCH(COLUMNS($AS$2:CA61),Dictionary!$A$4:$A$93,0),1,1,2),0)),Dictionary!$AD$3:$AE$3,0)),"")</f>
        <v>N</v>
      </c>
      <c r="CB62" s="61" t="str">
        <f ca="1">IFERROR(INDEX(OFFSET(Dictionary!$AC$3,MATCH(COLUMNS($AS$2:CB61),Dictionary!$AC$4:$AC$93,0),1,1,2),1,MATCH(INDEX(Dictionary!$B$3:$C$3,1,MATCH(Form_Responses[[#This Row],[36]],OFFSET(Dictionary!$A$3,MATCH(COLUMNS($AS$2:CB61),Dictionary!$A$4:$A$93,0),1,1,2),0)),Dictionary!$AD$3:$AE$3,0)),"")</f>
        <v>A</v>
      </c>
      <c r="CC62" s="61" t="str">
        <f ca="1">IFERROR(INDEX(OFFSET(Dictionary!$AC$3,MATCH(COLUMNS($AS$2:CC61),Dictionary!$AC$4:$AC$93,0),1,1,2),1,MATCH(INDEX(Dictionary!$B$3:$C$3,1,MATCH(Form_Responses[[#This Row],[37]],OFFSET(Dictionary!$A$3,MATCH(COLUMNS($AS$2:CC61),Dictionary!$A$4:$A$93,0),1,1,2),0)),Dictionary!$AD$3:$AE$3,0)),"")</f>
        <v>Z</v>
      </c>
      <c r="CD62" s="61" t="str">
        <f ca="1">IFERROR(INDEX(OFFSET(Dictionary!$AC$3,MATCH(COLUMNS($AS$2:CD61),Dictionary!$AC$4:$AC$93,0),1,1,2),1,MATCH(INDEX(Dictionary!$B$3:$C$3,1,MATCH(Form_Responses[[#This Row],[38]],OFFSET(Dictionary!$A$3,MATCH(COLUMNS($AS$2:CD61),Dictionary!$A$4:$A$93,0),1,1,2),0)),Dictionary!$AD$3:$AE$3,0)),"")</f>
        <v>X</v>
      </c>
      <c r="CE62" s="61" t="str">
        <f ca="1">IFERROR(INDEX(OFFSET(Dictionary!$AC$3,MATCH(COLUMNS($AS$2:CE61),Dictionary!$AC$4:$AC$93,0),1,1,2),1,MATCH(INDEX(Dictionary!$B$3:$C$3,1,MATCH(Form_Responses[[#This Row],[39]],OFFSET(Dictionary!$A$3,MATCH(COLUMNS($AS$2:CE61),Dictionary!$A$4:$A$93,0),1,1,2),0)),Dictionary!$AD$3:$AE$3,0)),"")</f>
        <v>B</v>
      </c>
      <c r="CF62" s="61" t="str">
        <f ca="1">IFERROR(INDEX(OFFSET(Dictionary!$AC$3,MATCH(COLUMNS($AS$2:CF61),Dictionary!$AC$4:$AC$93,0),1,1,2),1,MATCH(INDEX(Dictionary!$B$3:$C$3,1,MATCH(Form_Responses[[#This Row],[40]],OFFSET(Dictionary!$A$3,MATCH(COLUMNS($AS$2:CF61),Dictionary!$A$4:$A$93,0),1,1,2),0)),Dictionary!$AD$3:$AE$3,0)),"")</f>
        <v>W</v>
      </c>
      <c r="CG62" s="61" t="str">
        <f ca="1">IFERROR(INDEX(OFFSET(Dictionary!$AC$3,MATCH(COLUMNS($AS$2:CG61),Dictionary!$AC$4:$AC$93,0),1,1,2),1,MATCH(INDEX(Dictionary!$B$3:$C$3,1,MATCH(Form_Responses[[#This Row],[41]],OFFSET(Dictionary!$A$3,MATCH(COLUMNS($AS$2:CG61),Dictionary!$A$4:$A$93,0),1,1,2),0)),Dictionary!$AD$3:$AE$3,0)),"")</f>
        <v>G</v>
      </c>
      <c r="CH62" s="61" t="str">
        <f ca="1">IFERROR(INDEX(OFFSET(Dictionary!$AC$3,MATCH(COLUMNS($AS$2:CH61),Dictionary!$AC$4:$AC$93,0),1,1,2),1,MATCH(INDEX(Dictionary!$B$3:$C$3,1,MATCH(Form_Responses[[#This Row],[42]],OFFSET(Dictionary!$A$3,MATCH(COLUMNS($AS$2:CH61),Dictionary!$A$4:$A$93,0),1,1,2),0)),Dictionary!$AD$3:$AE$3,0)),"")</f>
        <v>R</v>
      </c>
      <c r="CI62" s="61" t="str">
        <f ca="1">IFERROR(INDEX(OFFSET(Dictionary!$AC$3,MATCH(COLUMNS($AS$2:CI61),Dictionary!$AC$4:$AC$93,0),1,1,2),1,MATCH(INDEX(Dictionary!$B$3:$C$3,1,MATCH(Form_Responses[[#This Row],[43]],OFFSET(Dictionary!$A$3,MATCH(COLUMNS($AS$2:CI61),Dictionary!$A$4:$A$93,0),1,1,2),0)),Dictionary!$AD$3:$AE$3,0)),"")</f>
        <v>I</v>
      </c>
      <c r="CJ62" s="61" t="str">
        <f ca="1">IFERROR(INDEX(OFFSET(Dictionary!$AC$3,MATCH(COLUMNS($AS$2:CJ61),Dictionary!$AC$4:$AC$93,0),1,1,2),1,MATCH(INDEX(Dictionary!$B$3:$C$3,1,MATCH(Form_Responses[[#This Row],[44]],OFFSET(Dictionary!$A$3,MATCH(COLUMNS($AS$2:CJ61),Dictionary!$A$4:$A$93,0),1,1,2),0)),Dictionary!$AD$3:$AE$3,0)),"")</f>
        <v>C</v>
      </c>
      <c r="CK62" s="61" t="str">
        <f ca="1">IFERROR(INDEX(OFFSET(Dictionary!$AC$3,MATCH(COLUMNS($AS$2:CK61),Dictionary!$AC$4:$AC$93,0),1,1,2),1,MATCH(INDEX(Dictionary!$B$3:$C$3,1,MATCH(Form_Responses[[#This Row],[45]],OFFSET(Dictionary!$A$3,MATCH(COLUMNS($AS$2:CK61),Dictionary!$A$4:$A$93,0),1,1,2),0)),Dictionary!$AD$3:$AE$3,0)),"")</f>
        <v>E</v>
      </c>
      <c r="CL62" s="61" t="str">
        <f ca="1">IFERROR(INDEX(OFFSET(Dictionary!$AC$3,MATCH(COLUMNS($AS$2:CL61),Dictionary!$AC$4:$AC$93,0),1,1,2),1,MATCH(INDEX(Dictionary!$B$3:$C$3,1,MATCH(Form_Responses[[#This Row],[46]],OFFSET(Dictionary!$A$3,MATCH(COLUMNS($AS$2:CL61),Dictionary!$A$4:$A$93,0),1,1,2),0)),Dictionary!$AD$3:$AE$3,0)),"")</f>
        <v>N</v>
      </c>
      <c r="CM62" s="61" t="str">
        <f ca="1">IFERROR(INDEX(OFFSET(Dictionary!$AC$3,MATCH(COLUMNS($AS$2:CM61),Dictionary!$AC$4:$AC$93,0),1,1,2),1,MATCH(INDEX(Dictionary!$B$3:$C$3,1,MATCH(Form_Responses[[#This Row],[47]],OFFSET(Dictionary!$A$3,MATCH(COLUMNS($AS$2:CM61),Dictionary!$A$4:$A$93,0),1,1,2),0)),Dictionary!$AD$3:$AE$3,0)),"")</f>
        <v>Z</v>
      </c>
      <c r="CN62" s="61" t="str">
        <f ca="1">IFERROR(INDEX(OFFSET(Dictionary!$AC$3,MATCH(COLUMNS($AS$2:CN61),Dictionary!$AC$4:$AC$93,0),1,1,2),1,MATCH(INDEX(Dictionary!$B$3:$C$3,1,MATCH(Form_Responses[[#This Row],[48]],OFFSET(Dictionary!$A$3,MATCH(COLUMNS($AS$2:CN61),Dictionary!$A$4:$A$93,0),1,1,2),0)),Dictionary!$AD$3:$AE$3,0)),"")</f>
        <v>K</v>
      </c>
      <c r="CO62" s="61" t="str">
        <f ca="1">IFERROR(INDEX(OFFSET(Dictionary!$AC$3,MATCH(COLUMNS($AS$2:CO61),Dictionary!$AC$4:$AC$93,0),1,1,2),1,MATCH(INDEX(Dictionary!$B$3:$C$3,1,MATCH(Form_Responses[[#This Row],[49]],OFFSET(Dictionary!$A$3,MATCH(COLUMNS($AS$2:CO61),Dictionary!$A$4:$A$93,0),1,1,2),0)),Dictionary!$AD$3:$AE$3,0)),"")</f>
        <v>F</v>
      </c>
      <c r="CP62" s="61" t="str">
        <f ca="1">IFERROR(INDEX(OFFSET(Dictionary!$AC$3,MATCH(COLUMNS($AS$2:CP61),Dictionary!$AC$4:$AC$93,0),1,1,2),1,MATCH(INDEX(Dictionary!$B$3:$C$3,1,MATCH(Form_Responses[[#This Row],[50]],OFFSET(Dictionary!$A$3,MATCH(COLUMNS($AS$2:CP61),Dictionary!$A$4:$A$93,0),1,1,2),0)),Dictionary!$AD$3:$AE$3,0)),"")</f>
        <v>W</v>
      </c>
      <c r="CQ62" s="61" t="str">
        <f ca="1">IFERROR(INDEX(OFFSET(Dictionary!$AC$3,MATCH(COLUMNS($AS$2:CQ61),Dictionary!$AC$4:$AC$93,0),1,1,2),1,MATCH(INDEX(Dictionary!$B$3:$C$3,1,MATCH(Form_Responses[[#This Row],[51]],OFFSET(Dictionary!$A$3,MATCH(COLUMNS($AS$2:CQ61),Dictionary!$A$4:$A$93,0),1,1,2),0)),Dictionary!$AD$3:$AE$3,0)),"")</f>
        <v>G</v>
      </c>
      <c r="CR62" s="61" t="str">
        <f ca="1">IFERROR(INDEX(OFFSET(Dictionary!$AC$3,MATCH(COLUMNS($AS$2:CR61),Dictionary!$AC$4:$AC$93,0),1,1,2),1,MATCH(INDEX(Dictionary!$B$3:$C$3,1,MATCH(Form_Responses[[#This Row],[52]],OFFSET(Dictionary!$A$3,MATCH(COLUMNS($AS$2:CR61),Dictionary!$A$4:$A$93,0),1,1,2),0)),Dictionary!$AD$3:$AE$3,0)),"")</f>
        <v>S</v>
      </c>
      <c r="CS62" s="61" t="str">
        <f ca="1">IFERROR(INDEX(OFFSET(Dictionary!$AC$3,MATCH(COLUMNS($AS$2:CS61),Dictionary!$AC$4:$AC$93,0),1,1,2),1,MATCH(INDEX(Dictionary!$B$3:$C$3,1,MATCH(Form_Responses[[#This Row],[53]],OFFSET(Dictionary!$A$3,MATCH(COLUMNS($AS$2:CS61),Dictionary!$A$4:$A$93,0),1,1,2),0)),Dictionary!$AD$3:$AE$3,0)),"")</f>
        <v>I</v>
      </c>
      <c r="CT62" s="61" t="str">
        <f ca="1">IFERROR(INDEX(OFFSET(Dictionary!$AC$3,MATCH(COLUMNS($AS$2:CT61),Dictionary!$AC$4:$AC$93,0),1,1,2),1,MATCH(INDEX(Dictionary!$B$3:$C$3,1,MATCH(Form_Responses[[#This Row],[54]],OFFSET(Dictionary!$A$3,MATCH(COLUMNS($AS$2:CT61),Dictionary!$A$4:$A$93,0),1,1,2),0)),Dictionary!$AD$3:$AE$3,0)),"")</f>
        <v>D</v>
      </c>
      <c r="CU62" s="61" t="str">
        <f ca="1">IFERROR(INDEX(OFFSET(Dictionary!$AC$3,MATCH(COLUMNS($AS$2:CU61),Dictionary!$AC$4:$AC$93,0),1,1,2),1,MATCH(INDEX(Dictionary!$B$3:$C$3,1,MATCH(Form_Responses[[#This Row],[55]],OFFSET(Dictionary!$A$3,MATCH(COLUMNS($AS$2:CU61),Dictionary!$A$4:$A$93,0),1,1,2),0)),Dictionary!$AD$3:$AE$3,0)),"")</f>
        <v>C</v>
      </c>
      <c r="CV62" s="61" t="str">
        <f ca="1">IFERROR(INDEX(OFFSET(Dictionary!$AC$3,MATCH(COLUMNS($AS$2:CV61),Dictionary!$AC$4:$AC$93,0),1,1,2),1,MATCH(INDEX(Dictionary!$B$3:$C$3,1,MATCH(Form_Responses[[#This Row],[56]],OFFSET(Dictionary!$A$3,MATCH(COLUMNS($AS$2:CV61),Dictionary!$A$4:$A$93,0),1,1,2),0)),Dictionary!$AD$3:$AE$3,0)),"")</f>
        <v>S</v>
      </c>
      <c r="CW62" s="61" t="str">
        <f ca="1">IFERROR(INDEX(OFFSET(Dictionary!$AC$3,MATCH(COLUMNS($AS$2:CW61),Dictionary!$AC$4:$AC$93,0),1,1,2),1,MATCH(INDEX(Dictionary!$B$3:$C$3,1,MATCH(Form_Responses[[#This Row],[57]],OFFSET(Dictionary!$A$3,MATCH(COLUMNS($AS$2:CW61),Dictionary!$A$4:$A$93,0),1,1,2),0)),Dictionary!$AD$3:$AE$3,0)),"")</f>
        <v>Z</v>
      </c>
      <c r="CX62" s="61" t="str">
        <f ca="1">IFERROR(INDEX(OFFSET(Dictionary!$AC$3,MATCH(COLUMNS($AS$2:CX61),Dictionary!$AC$4:$AC$93,0),1,1,2),1,MATCH(INDEX(Dictionary!$B$3:$C$3,1,MATCH(Form_Responses[[#This Row],[58]],OFFSET(Dictionary!$A$3,MATCH(COLUMNS($AS$2:CX61),Dictionary!$A$4:$A$93,0),1,1,2),0)),Dictionary!$AD$3:$AE$3,0)),"")</f>
        <v>K</v>
      </c>
      <c r="CY62" s="61" t="str">
        <f ca="1">IFERROR(INDEX(OFFSET(Dictionary!$AC$3,MATCH(COLUMNS($AS$2:CY61),Dictionary!$AC$4:$AC$93,0),1,1,2),1,MATCH(INDEX(Dictionary!$B$3:$C$3,1,MATCH(Form_Responses[[#This Row],[59]],OFFSET(Dictionary!$A$3,MATCH(COLUMNS($AS$2:CY61),Dictionary!$A$4:$A$93,0),1,1,2),0)),Dictionary!$AD$3:$AE$3,0)),"")</f>
        <v>F</v>
      </c>
      <c r="CZ62" s="61" t="str">
        <f ca="1">IFERROR(INDEX(OFFSET(Dictionary!$AC$3,MATCH(COLUMNS($AS$2:CZ61),Dictionary!$AC$4:$AC$93,0),1,1,2),1,MATCH(INDEX(Dictionary!$B$3:$C$3,1,MATCH(Form_Responses[[#This Row],[60]],OFFSET(Dictionary!$A$3,MATCH(COLUMNS($AS$2:CZ61),Dictionary!$A$4:$A$93,0),1,1,2),0)),Dictionary!$AD$3:$AE$3,0)),"")</f>
        <v>X</v>
      </c>
      <c r="DA62" s="61" t="str">
        <f ca="1">IFERROR(INDEX(OFFSET(Dictionary!$AC$3,MATCH(COLUMNS($AS$2:DA61),Dictionary!$AC$4:$AC$93,0),1,1,2),1,MATCH(INDEX(Dictionary!$B$3:$C$3,1,MATCH(Form_Responses[[#This Row],[61]],OFFSET(Dictionary!$A$3,MATCH(COLUMNS($AS$2:DA61),Dictionary!$A$4:$A$93,0),1,1,2),0)),Dictionary!$AD$3:$AE$3,0)),"")</f>
        <v>T</v>
      </c>
      <c r="DB62" s="61" t="str">
        <f ca="1">IFERROR(INDEX(OFFSET(Dictionary!$AC$3,MATCH(COLUMNS($AS$2:DB61),Dictionary!$AC$4:$AC$93,0),1,1,2),1,MATCH(INDEX(Dictionary!$B$3:$C$3,1,MATCH(Form_Responses[[#This Row],[62]],OFFSET(Dictionary!$A$3,MATCH(COLUMNS($AS$2:DB61),Dictionary!$A$4:$A$93,0),1,1,2),0)),Dictionary!$AD$3:$AE$3,0)),"")</f>
        <v>L</v>
      </c>
      <c r="DC62" s="61" t="str">
        <f ca="1">IFERROR(INDEX(OFFSET(Dictionary!$AC$3,MATCH(COLUMNS($AS$2:DC61),Dictionary!$AC$4:$AC$93,0),1,1,2),1,MATCH(INDEX(Dictionary!$B$3:$C$3,1,MATCH(Form_Responses[[#This Row],[63]],OFFSET(Dictionary!$A$3,MATCH(COLUMNS($AS$2:DC61),Dictionary!$A$4:$A$93,0),1,1,2),0)),Dictionary!$AD$3:$AE$3,0)),"")</f>
        <v>I</v>
      </c>
      <c r="DD62" s="61" t="str">
        <f ca="1">IFERROR(INDEX(OFFSET(Dictionary!$AC$3,MATCH(COLUMNS($AS$2:DD61),Dictionary!$AC$4:$AC$93,0),1,1,2),1,MATCH(INDEX(Dictionary!$B$3:$C$3,1,MATCH(Form_Responses[[#This Row],[64]],OFFSET(Dictionary!$A$3,MATCH(COLUMNS($AS$2:DD61),Dictionary!$A$4:$A$93,0),1,1,2),0)),Dictionary!$AD$3:$AE$3,0)),"")</f>
        <v>T</v>
      </c>
      <c r="DE62" s="61" t="str">
        <f ca="1">IFERROR(INDEX(OFFSET(Dictionary!$AC$3,MATCH(COLUMNS($AS$2:DE61),Dictionary!$AC$4:$AC$93,0),1,1,2),1,MATCH(INDEX(Dictionary!$B$3:$C$3,1,MATCH(Form_Responses[[#This Row],[65]],OFFSET(Dictionary!$A$3,MATCH(COLUMNS($AS$2:DE61),Dictionary!$A$4:$A$93,0),1,1,2),0)),Dictionary!$AD$3:$AE$3,0)),"")</f>
        <v>V</v>
      </c>
      <c r="DF62" s="61" t="str">
        <f ca="1">IFERROR(INDEX(OFFSET(Dictionary!$AC$3,MATCH(COLUMNS($AS$2:DF61),Dictionary!$AC$4:$AC$93,0),1,1,2),1,MATCH(INDEX(Dictionary!$B$3:$C$3,1,MATCH(Form_Responses[[#This Row],[66]],OFFSET(Dictionary!$A$3,MATCH(COLUMNS($AS$2:DF61),Dictionary!$A$4:$A$93,0),1,1,2),0)),Dictionary!$AD$3:$AE$3,0)),"")</f>
        <v>S</v>
      </c>
      <c r="DG62" s="61" t="str">
        <f ca="1">IFERROR(INDEX(OFFSET(Dictionary!$AC$3,MATCH(COLUMNS($AS$2:DG61),Dictionary!$AC$4:$AC$93,0),1,1,2),1,MATCH(INDEX(Dictionary!$B$3:$C$3,1,MATCH(Form_Responses[[#This Row],[67]],OFFSET(Dictionary!$A$3,MATCH(COLUMNS($AS$2:DG61),Dictionary!$A$4:$A$93,0),1,1,2),0)),Dictionary!$AD$3:$AE$3,0)),"")</f>
        <v>R</v>
      </c>
      <c r="DH62" s="61" t="str">
        <f ca="1">IFERROR(INDEX(OFFSET(Dictionary!$AC$3,MATCH(COLUMNS($AS$2:DH61),Dictionary!$AC$4:$AC$93,0),1,1,2),1,MATCH(INDEX(Dictionary!$B$3:$C$3,1,MATCH(Form_Responses[[#This Row],[68]],OFFSET(Dictionary!$A$3,MATCH(COLUMNS($AS$2:DH61),Dictionary!$A$4:$A$93,0),1,1,2),0)),Dictionary!$AD$3:$AE$3,0)),"")</f>
        <v>K</v>
      </c>
      <c r="DI62" s="61" t="str">
        <f ca="1">IFERROR(INDEX(OFFSET(Dictionary!$AC$3,MATCH(COLUMNS($AS$2:DI61),Dictionary!$AC$4:$AC$93,0),1,1,2),1,MATCH(INDEX(Dictionary!$B$3:$C$3,1,MATCH(Form_Responses[[#This Row],[69]],OFFSET(Dictionary!$A$3,MATCH(COLUMNS($AS$2:DI61),Dictionary!$A$4:$A$93,0),1,1,2),0)),Dictionary!$AD$3:$AE$3,0)),"")</f>
        <v>A</v>
      </c>
      <c r="DJ62" s="61" t="str">
        <f ca="1">IFERROR(INDEX(OFFSET(Dictionary!$AC$3,MATCH(COLUMNS($AS$2:DJ61),Dictionary!$AC$4:$AC$93,0),1,1,2),1,MATCH(INDEX(Dictionary!$B$3:$C$3,1,MATCH(Form_Responses[[#This Row],[70]],OFFSET(Dictionary!$A$3,MATCH(COLUMNS($AS$2:DJ61),Dictionary!$A$4:$A$93,0),1,1,2),0)),Dictionary!$AD$3:$AE$3,0)),"")</f>
        <v>P</v>
      </c>
      <c r="DK62" s="61" t="str">
        <f ca="1">IFERROR(INDEX(OFFSET(Dictionary!$AC$3,MATCH(COLUMNS($AS$2:DK61),Dictionary!$AC$4:$AC$93,0),1,1,2),1,MATCH(INDEX(Dictionary!$B$3:$C$3,1,MATCH(Form_Responses[[#This Row],[71]],OFFSET(Dictionary!$A$3,MATCH(COLUMNS($AS$2:DK61),Dictionary!$A$4:$A$93,0),1,1,2),0)),Dictionary!$AD$3:$AE$3,0)),"")</f>
        <v>G</v>
      </c>
      <c r="DL62" s="61" t="str">
        <f ca="1">IFERROR(INDEX(OFFSET(Dictionary!$AC$3,MATCH(COLUMNS($AS$2:DL61),Dictionary!$AC$4:$AC$93,0),1,1,2),1,MATCH(INDEX(Dictionary!$B$3:$C$3,1,MATCH(Form_Responses[[#This Row],[72]],OFFSET(Dictionary!$A$3,MATCH(COLUMNS($AS$2:DL61),Dictionary!$A$4:$A$93,0),1,1,2),0)),Dictionary!$AD$3:$AE$3,0)),"")</f>
        <v>T</v>
      </c>
      <c r="DM62" s="61" t="str">
        <f ca="1">IFERROR(INDEX(OFFSET(Dictionary!$AC$3,MATCH(COLUMNS($AS$2:DM61),Dictionary!$AC$4:$AC$93,0),1,1,2),1,MATCH(INDEX(Dictionary!$B$3:$C$3,1,MATCH(Form_Responses[[#This Row],[73]],OFFSET(Dictionary!$A$3,MATCH(COLUMNS($AS$2:DM61),Dictionary!$A$4:$A$93,0),1,1,2),0)),Dictionary!$AD$3:$AE$3,0)),"")</f>
        <v>I</v>
      </c>
      <c r="DN62" s="61" t="str">
        <f ca="1">IFERROR(INDEX(OFFSET(Dictionary!$AC$3,MATCH(COLUMNS($AS$2:DN61),Dictionary!$AC$4:$AC$93,0),1,1,2),1,MATCH(INDEX(Dictionary!$B$3:$C$3,1,MATCH(Form_Responses[[#This Row],[74]],OFFSET(Dictionary!$A$3,MATCH(COLUMNS($AS$2:DN61),Dictionary!$A$4:$A$93,0),1,1,2),0)),Dictionary!$AD$3:$AE$3,0)),"")</f>
        <v>T</v>
      </c>
      <c r="DO62" s="61" t="str">
        <f ca="1">IFERROR(INDEX(OFFSET(Dictionary!$AC$3,MATCH(COLUMNS($AS$2:DO61),Dictionary!$AC$4:$AC$93,0),1,1,2),1,MATCH(INDEX(Dictionary!$B$3:$C$3,1,MATCH(Form_Responses[[#This Row],[75]],OFFSET(Dictionary!$A$3,MATCH(COLUMNS($AS$2:DO61),Dictionary!$A$4:$A$93,0),1,1,2),0)),Dictionary!$AD$3:$AE$3,0)),"")</f>
        <v>R</v>
      </c>
      <c r="DP62" s="61" t="str">
        <f ca="1">IFERROR(INDEX(OFFSET(Dictionary!$AC$3,MATCH(COLUMNS($AS$2:DP61),Dictionary!$AC$4:$AC$93,0),1,1,2),1,MATCH(INDEX(Dictionary!$B$3:$C$3,1,MATCH(Form_Responses[[#This Row],[76]],OFFSET(Dictionary!$A$3,MATCH(COLUMNS($AS$2:DP61),Dictionary!$A$4:$A$93,0),1,1,2),0)),Dictionary!$AD$3:$AE$3,0)),"")</f>
        <v>D</v>
      </c>
      <c r="DQ62" s="61" t="str">
        <f ca="1">IFERROR(INDEX(OFFSET(Dictionary!$AC$3,MATCH(COLUMNS($AS$2:DQ61),Dictionary!$AC$4:$AC$93,0),1,1,2),1,MATCH(INDEX(Dictionary!$B$3:$C$3,1,MATCH(Form_Responses[[#This Row],[77]],OFFSET(Dictionary!$A$3,MATCH(COLUMNS($AS$2:DQ61),Dictionary!$A$4:$A$93,0),1,1,2),0)),Dictionary!$AD$3:$AE$3,0)),"")</f>
        <v>R</v>
      </c>
      <c r="DR62" s="61" t="str">
        <f ca="1">IFERROR(INDEX(OFFSET(Dictionary!$AC$3,MATCH(COLUMNS($AS$2:DR61),Dictionary!$AC$4:$AC$93,0),1,1,2),1,MATCH(INDEX(Dictionary!$B$3:$C$3,1,MATCH(Form_Responses[[#This Row],[78]],OFFSET(Dictionary!$A$3,MATCH(COLUMNS($AS$2:DR61),Dictionary!$A$4:$A$93,0),1,1,2),0)),Dictionary!$AD$3:$AE$3,0)),"")</f>
        <v>D</v>
      </c>
      <c r="DS62" s="61" t="str">
        <f ca="1">IFERROR(INDEX(OFFSET(Dictionary!$AC$3,MATCH(COLUMNS($AS$2:DS61),Dictionary!$AC$4:$AC$93,0),1,1,2),1,MATCH(INDEX(Dictionary!$B$3:$C$3,1,MATCH(Form_Responses[[#This Row],[79]],OFFSET(Dictionary!$A$3,MATCH(COLUMNS($AS$2:DS61),Dictionary!$A$4:$A$93,0),1,1,2),0)),Dictionary!$AD$3:$AE$3,0)),"")</f>
        <v>F</v>
      </c>
      <c r="DT62" s="61" t="str">
        <f ca="1">IFERROR(INDEX(OFFSET(Dictionary!$AC$3,MATCH(COLUMNS($AS$2:DT61),Dictionary!$AC$4:$AC$93,0),1,1,2),1,MATCH(INDEX(Dictionary!$B$3:$C$3,1,MATCH(Form_Responses[[#This Row],[80]],OFFSET(Dictionary!$A$3,MATCH(COLUMNS($AS$2:DT61),Dictionary!$A$4:$A$93,0),1,1,2),0)),Dictionary!$AD$3:$AE$3,0)),"")</f>
        <v>W</v>
      </c>
      <c r="DU62" s="61" t="str">
        <f ca="1">IFERROR(INDEX(OFFSET(Dictionary!$AC$3,MATCH(COLUMNS($AS$2:DU61),Dictionary!$AC$4:$AC$93,0),1,1,2),1,MATCH(INDEX(Dictionary!$B$3:$C$3,1,MATCH(Form_Responses[[#This Row],[81]],OFFSET(Dictionary!$A$3,MATCH(COLUMNS($AS$2:DU61),Dictionary!$A$4:$A$93,0),1,1,2),0)),Dictionary!$AD$3:$AE$3,0)),"")</f>
        <v>L</v>
      </c>
      <c r="DV62" s="61" t="str">
        <f ca="1">IFERROR(INDEX(OFFSET(Dictionary!$AC$3,MATCH(COLUMNS($AS$2:DV61),Dictionary!$AC$4:$AC$93,0),1,1,2),1,MATCH(INDEX(Dictionary!$B$3:$C$3,1,MATCH(Form_Responses[[#This Row],[82]],OFFSET(Dictionary!$A$3,MATCH(COLUMNS($AS$2:DV61),Dictionary!$A$4:$A$93,0),1,1,2),0)),Dictionary!$AD$3:$AE$3,0)),"")</f>
        <v>L</v>
      </c>
      <c r="DW62" s="61" t="str">
        <f ca="1">IFERROR(INDEX(OFFSET(Dictionary!$AC$3,MATCH(COLUMNS($AS$2:DW61),Dictionary!$AC$4:$AC$93,0),1,1,2),1,MATCH(INDEX(Dictionary!$B$3:$C$3,1,MATCH(Form_Responses[[#This Row],[83]],OFFSET(Dictionary!$A$3,MATCH(COLUMNS($AS$2:DW61),Dictionary!$A$4:$A$93,0),1,1,2),0)),Dictionary!$AD$3:$AE$3,0)),"")</f>
        <v>I</v>
      </c>
      <c r="DX62" s="61" t="str">
        <f ca="1">IFERROR(INDEX(OFFSET(Dictionary!$AC$3,MATCH(COLUMNS($AS$2:DX61),Dictionary!$AC$4:$AC$93,0),1,1,2),1,MATCH(INDEX(Dictionary!$B$3:$C$3,1,MATCH(Form_Responses[[#This Row],[84]],OFFSET(Dictionary!$A$3,MATCH(COLUMNS($AS$2:DX61),Dictionary!$A$4:$A$93,0),1,1,2),0)),Dictionary!$AD$3:$AE$3,0)),"")</f>
        <v>V</v>
      </c>
      <c r="DY62" s="61" t="str">
        <f ca="1">IFERROR(INDEX(OFFSET(Dictionary!$AC$3,MATCH(COLUMNS($AS$2:DY61),Dictionary!$AC$4:$AC$93,0),1,1,2),1,MATCH(INDEX(Dictionary!$B$3:$C$3,1,MATCH(Form_Responses[[#This Row],[85]],OFFSET(Dictionary!$A$3,MATCH(COLUMNS($AS$2:DY61),Dictionary!$A$4:$A$93,0),1,1,2),0)),Dictionary!$AD$3:$AE$3,0)),"")</f>
        <v>S</v>
      </c>
      <c r="DZ62" s="61" t="str">
        <f ca="1">IFERROR(INDEX(OFFSET(Dictionary!$AC$3,MATCH(COLUMNS($AS$2:DZ61),Dictionary!$AC$4:$AC$93,0),1,1,2),1,MATCH(INDEX(Dictionary!$B$3:$C$3,1,MATCH(Form_Responses[[#This Row],[86]],OFFSET(Dictionary!$A$3,MATCH(COLUMNS($AS$2:DZ61),Dictionary!$A$4:$A$93,0),1,1,2),0)),Dictionary!$AD$3:$AE$3,0)),"")</f>
        <v>S</v>
      </c>
      <c r="EA62" s="61" t="str">
        <f ca="1">IFERROR(INDEX(OFFSET(Dictionary!$AC$3,MATCH(COLUMNS($AS$2:EA61),Dictionary!$AC$4:$AC$93,0),1,1,2),1,MATCH(INDEX(Dictionary!$B$3:$C$3,1,MATCH(Form_Responses[[#This Row],[87]],OFFSET(Dictionary!$A$3,MATCH(COLUMNS($AS$2:EA61),Dictionary!$A$4:$A$93,0),1,1,2),0)),Dictionary!$AD$3:$AE$3,0)),"")</f>
        <v>D</v>
      </c>
      <c r="EB62" s="61" t="str">
        <f ca="1">IFERROR(INDEX(OFFSET(Dictionary!$AC$3,MATCH(COLUMNS($AS$2:EB61),Dictionary!$AC$4:$AC$93,0),1,1,2),1,MATCH(INDEX(Dictionary!$B$3:$C$3,1,MATCH(Form_Responses[[#This Row],[88]],OFFSET(Dictionary!$A$3,MATCH(COLUMNS($AS$2:EB61),Dictionary!$A$4:$A$93,0),1,1,2),0)),Dictionary!$AD$3:$AE$3,0)),"")</f>
        <v>D</v>
      </c>
      <c r="EC62" s="61" t="str">
        <f ca="1">IFERROR(INDEX(OFFSET(Dictionary!$AC$3,MATCH(COLUMNS($AS$2:EC61),Dictionary!$AC$4:$AC$93,0),1,1,2),1,MATCH(INDEX(Dictionary!$B$3:$C$3,1,MATCH(Form_Responses[[#This Row],[89]],OFFSET(Dictionary!$A$3,MATCH(COLUMNS($AS$2:EC61),Dictionary!$A$4:$A$93,0),1,1,2),0)),Dictionary!$AD$3:$AE$3,0)),"")</f>
        <v>E</v>
      </c>
      <c r="ED62" s="61" t="str">
        <f ca="1">IFERROR(INDEX(OFFSET(Dictionary!$AC$3,MATCH(COLUMNS($AS$2:ED61),Dictionary!$AC$4:$AC$93,0),1,1,2),1,MATCH(INDEX(Dictionary!$B$3:$C$3,1,MATCH(Form_Responses[[#This Row],[90]],OFFSET(Dictionary!$A$3,MATCH(COLUMNS($AS$2:ED61),Dictionary!$A$4:$A$93,0),1,1,2),0)),Dictionary!$AD$3:$AE$3,0)),"")</f>
        <v>N</v>
      </c>
    </row>
    <row r="63" spans="1:134" ht="240" x14ac:dyDescent="0.25">
      <c r="A63" s="164">
        <v>61</v>
      </c>
      <c r="B63" s="61" t="s">
        <v>1005</v>
      </c>
      <c r="C63" s="61" t="s">
        <v>918</v>
      </c>
      <c r="D63" s="59" t="s">
        <v>795</v>
      </c>
      <c r="E63" s="59" cm="1">
        <f t="array" aca="1" ref="E63" ca="1">COUNTIF(OFFSET($AS$2,MATCH(Data_Base_Response[[#This Row],[Nama]:[Nama]],Data_Base_Response[[Nama]:[Nama]],0),0,1,90),Data_Base_Response[[#Headers],[A]])</f>
        <v>4</v>
      </c>
      <c r="F63" s="59" cm="1">
        <f t="array" aca="1" ref="F63" ca="1">COUNTIF(OFFSET($AS$2,MATCH(Data_Base_Response[[#This Row],[Nama]:[Nama]],Data_Base_Response[[Nama]:[Nama]],0),0,1,90),Data_Base_Response[[#Headers],[N]])</f>
        <v>6</v>
      </c>
      <c r="G63" s="59" cm="1">
        <f t="array" aca="1" ref="G63" ca="1">COUNTIF(OFFSET($AS$2,MATCH(Data_Base_Response[[#This Row],[Nama]:[Nama]],Data_Base_Response[[Nama]:[Nama]],0),0,1,90),Data_Base_Response[[#Headers],[G]])</f>
        <v>5</v>
      </c>
      <c r="H63" s="59" cm="1">
        <f t="array" aca="1" ref="H63" ca="1">COUNTIF(OFFSET($AS$2,MATCH(Data_Base_Response[[#This Row],[Nama]:[Nama]],Data_Base_Response[[Nama]:[Nama]],0),0,1,90),Data_Base_Response[[#Headers],[C]])</f>
        <v>8</v>
      </c>
      <c r="I63" s="59" cm="1">
        <f t="array" aca="1" ref="I63" ca="1">COUNTIF(OFFSET($AS$2,MATCH(Data_Base_Response[[#This Row],[Nama]:[Nama]],Data_Base_Response[[Nama]:[Nama]],0),0,1,90),Data_Base_Response[[#Headers],[D]])</f>
        <v>5</v>
      </c>
      <c r="J63" s="59" cm="1">
        <f t="array" aca="1" ref="J63" ca="1">COUNTIF(OFFSET($AS$2,MATCH(Data_Base_Response[[#This Row],[Nama]:[Nama]],Data_Base_Response[[Nama]:[Nama]],0),0,1,90),Data_Base_Response[[#Headers],[R]])</f>
        <v>5</v>
      </c>
      <c r="K63" s="59" cm="1">
        <f t="array" aca="1" ref="K63" ca="1">COUNTIF(OFFSET($AS$2,MATCH(Data_Base_Response[[#This Row],[Nama]:[Nama]],Data_Base_Response[[Nama]:[Nama]],0),0,1,90),Data_Base_Response[[#Headers],[T]])</f>
        <v>3</v>
      </c>
      <c r="L63" s="59" cm="1">
        <f t="array" aca="1" ref="L63" ca="1">COUNTIF(OFFSET($AS$2,MATCH(Data_Base_Response[[#This Row],[Nama]:[Nama]],Data_Base_Response[[Nama]:[Nama]],0),0,1,90),Data_Base_Response[[#Headers],[V]])</f>
        <v>5</v>
      </c>
      <c r="M63" s="59" cm="1">
        <f t="array" aca="1" ref="M63" ca="1">COUNTIF(OFFSET($AS$2,MATCH(Data_Base_Response[[#This Row],[Nama]:[Nama]],Data_Base_Response[[Nama]:[Nama]],0),0,1,90),Data_Base_Response[[#Headers],[W]])</f>
        <v>8</v>
      </c>
      <c r="N63" s="59" cm="1">
        <f t="array" aca="1" ref="N63" ca="1">COUNTIF(OFFSET($AS$2,MATCH(Data_Base_Response[[#This Row],[Nama]:[Nama]],Data_Base_Response[[Nama]:[Nama]],0),0,1,90),Data_Base_Response[[#Headers],[F]])</f>
        <v>2</v>
      </c>
      <c r="O63" s="59" cm="1">
        <f t="array" aca="1" ref="O63" ca="1">COUNTIF(OFFSET($AS$2,MATCH(Data_Base_Response[[#This Row],[Nama]:[Nama]],Data_Base_Response[[Nama]:[Nama]],0),0,1,90),Data_Base_Response[[#Headers],[L]])</f>
        <v>0</v>
      </c>
      <c r="P63" s="59" cm="1">
        <f t="array" aca="1" ref="P63" ca="1">COUNTIF(OFFSET($AS$2,MATCH(Data_Base_Response[[#This Row],[Nama]:[Nama]],Data_Base_Response[[Nama]:[Nama]],0),0,1,90),Data_Base_Response[[#Headers],[P]])</f>
        <v>3</v>
      </c>
      <c r="Q63" s="59" cm="1">
        <f t="array" aca="1" ref="Q63" ca="1">COUNTIF(OFFSET($AS$2,MATCH(Data_Base_Response[[#This Row],[Nama]:[Nama]],Data_Base_Response[[Nama]:[Nama]],0),0,1,90),Data_Base_Response[[#Headers],[I]])</f>
        <v>3</v>
      </c>
      <c r="R63" s="59" cm="1">
        <f t="array" aca="1" ref="R63" ca="1">COUNTIF(OFFSET($AS$2,MATCH(Data_Base_Response[[#This Row],[Nama]:[Nama]],Data_Base_Response[[Nama]:[Nama]],0),0,1,90),Data_Base_Response[[#Headers],[S]])</f>
        <v>7</v>
      </c>
      <c r="S63" s="59" cm="1">
        <f t="array" aca="1" ref="S63" ca="1">COUNTIF(OFFSET($AS$2,MATCH(Data_Base_Response[[#This Row],[Nama]:[Nama]],Data_Base_Response[[Nama]:[Nama]],0),0,1,90),Data_Base_Response[[#Headers],[B]])</f>
        <v>6</v>
      </c>
      <c r="T63" s="59" cm="1">
        <f t="array" aca="1" ref="T63" ca="1">COUNTIF(OFFSET($AS$2,MATCH(Data_Base_Response[[#This Row],[Nama]:[Nama]],Data_Base_Response[[Nama]:[Nama]],0),0,1,90),Data_Base_Response[[#Headers],[O]])</f>
        <v>6</v>
      </c>
      <c r="U63" s="59" cm="1">
        <f t="array" aca="1" ref="U63" ca="1">COUNTIF(OFFSET($AS$2,MATCH(Data_Base_Response[[#This Row],[Nama]:[Nama]],Data_Base_Response[[Nama]:[Nama]],0),0,1,90),Data_Base_Response[[#Headers],[X]])</f>
        <v>3</v>
      </c>
      <c r="V63" s="59" cm="1">
        <f t="array" aca="1" ref="V63" ca="1">COUNTIF(OFFSET($AS$2,MATCH(Data_Base_Response[[#This Row],[Nama]:[Nama]],Data_Base_Response[[Nama]:[Nama]],0),0,1,90),Data_Base_Response[[#Headers],[E]])</f>
        <v>4</v>
      </c>
      <c r="W63" s="59" cm="1">
        <f t="array" aca="1" ref="W63" ca="1">COUNTIF(OFFSET($AS$2,MATCH(Data_Base_Response[[#This Row],[Nama]:[Nama]],Data_Base_Response[[Nama]:[Nama]],0),0,1,90),Data_Base_Response[[#Headers],[K]])</f>
        <v>2</v>
      </c>
      <c r="X63" s="59" cm="1">
        <f t="array" aca="1" ref="X63" ca="1">COUNTIF(OFFSET($AS$2,MATCH(Data_Base_Response[[#This Row],[Nama]:[Nama]],Data_Base_Response[[Nama]:[Nama]],0),0,1,90),Data_Base_Response[[#Headers],[Z]])</f>
        <v>5</v>
      </c>
      <c r="Y63"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3"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3" s="60" t="str">
        <f ca="1">INDEX(OFFSET(Dictionary!$AJ$3,MATCH(I$2,Dictionary!$AG$4:$AG$84,0),0,COUNTIF(Dictionary!$AG$4:$AG$84,I$2),1),MATCH(Data_Base_Response[[#This Row],[D]],OFFSET(Dictionary!$AH$3,MATCH(I$2,Dictionary!$AG$4:$AG$84,0),0,COUNTIF(Dictionary!$AG$4:$AG$84,I$2),1),1))</f>
        <v xml:space="preserve">Tertarik untuk menangani sendiri detail   </v>
      </c>
      <c r="AD6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6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3"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6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63"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63"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3" s="60" t="str">
        <f ca="1">INDEX(OFFSET(Dictionary!$AJ$3,MATCH(Q$2,Dictionary!$AG$4:$AG$84,0),0,COUNTIF(Dictionary!$AG$4:$AG$84,Q$2),1),MATCH(Data_Base_Response[[#This Row],[I]],OFFSET(Dictionary!$AH$3,MATCH(Q$2,Dictionary!$AG$4:$AG$84,0),0,COUNTIF(Dictionary!$AG$4:$AG$84,Q$2),1),1))</f>
        <v xml:space="preserve">Enggan mengambil keputusan   </v>
      </c>
      <c r="AL6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63"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6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3"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63"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63" s="60" t="str">
        <f ca="1">INDEX(OFFSET(Dictionary!$AJ$3,MATCH(X$2,Dictionary!$AG$4:$AG$84,0),0,COUNTIF(Dictionary!$AG$4:$AG$84,X$2),1),MATCH(Data_Base_Response[[#This Row],[Z]],OFFSET(Dictionary!$AH$3,MATCH(X$2,Dictionary!$AG$4:$AG$84,0),0,COUNTIF(Dictionary!$AG$4:$AG$84,X$2),1),1))</f>
        <v xml:space="preserve">Mudah beradaptasi, cukup menyukai perubahan    </v>
      </c>
      <c r="AS63" s="61" t="str">
        <f ca="1">IFERROR(INDEX(OFFSET(Dictionary!$AC$3,MATCH(COLUMNS($AS$2:AS62),Dictionary!$AC$4:$AC$93,0),1,1,2),1,MATCH(INDEX(Dictionary!$B$3:$C$3,1,MATCH(Form_Responses[[#This Row],[1]],OFFSET(Dictionary!$A$3,MATCH(COLUMNS($AS$2:AS62),Dictionary!$A$4:$A$93,0),1,1,2),0)),Dictionary!$AD$3:$AE$3,0)),"")</f>
        <v>G</v>
      </c>
      <c r="AT63" s="61" t="str">
        <f ca="1">IFERROR(INDEX(OFFSET(Dictionary!$AC$3,MATCH(COLUMNS($AS$2:AT$2),Dictionary!$AC$4:$AC$93,0),1,1,2),1,MATCH(INDEX(Dictionary!$B$3:$C$3,1,MATCH(Form_Responses[[#This Row],[2]],OFFSET(Dictionary!$A$3,MATCH(COLUMNS($AS$2:AT62),Dictionary!$A$4:$A$93,0),1,1,2),0)),Dictionary!$AD$3:$AE$3,0)),"")</f>
        <v>N</v>
      </c>
      <c r="AU63" s="61" t="str">
        <f ca="1">IFERROR(INDEX(OFFSET(Dictionary!$AC$3,MATCH(COLUMNS($AS$2:AU62),Dictionary!$AC$4:$AC$93,0),1,1,2),1,MATCH(INDEX(Dictionary!$B$3:$C$3,1,MATCH(Form_Responses[[#This Row],[3]],OFFSET(Dictionary!$A$3,MATCH(COLUMNS($AS$2:AU62),Dictionary!$A$4:$A$93,0),1,1,2),0)),Dictionary!$AD$3:$AE$3,0)),"")</f>
        <v>A</v>
      </c>
      <c r="AV63" s="61" t="str">
        <f ca="1">IFERROR(INDEX(OFFSET(Dictionary!$AC$3,MATCH(COLUMNS($AS$2:AV62),Dictionary!$AC$4:$AC$93,0),1,1,2),1,MATCH(INDEX(Dictionary!$B$3:$C$3,1,MATCH(Form_Responses[[#This Row],[4]],OFFSET(Dictionary!$A$3,MATCH(COLUMNS($AS$2:AV62),Dictionary!$A$4:$A$93,0),1,1,2),0)),Dictionary!$AD$3:$AE$3,0)),"")</f>
        <v>P</v>
      </c>
      <c r="AW63" s="61" t="str">
        <f ca="1">IFERROR(INDEX(OFFSET(Dictionary!$AC$3,MATCH(COLUMNS($AS$2:AW62),Dictionary!$AC$4:$AC$93,0),1,1,2),1,MATCH(INDEX(Dictionary!$B$3:$C$3,1,MATCH(Form_Responses[[#This Row],[5]],OFFSET(Dictionary!$A$3,MATCH(COLUMNS($AS$2:AW62),Dictionary!$A$4:$A$93,0),1,1,2),0)),Dictionary!$AD$3:$AE$3,0)),"")</f>
        <v>B</v>
      </c>
      <c r="AX63" s="61" t="str">
        <f ca="1">IFERROR(INDEX(OFFSET(Dictionary!$AC$3,MATCH(COLUMNS($AS$2:AX62),Dictionary!$AC$4:$AC$93,0),1,1,2),1,MATCH(INDEX(Dictionary!$B$3:$C$3,1,MATCH(Form_Responses[[#This Row],[6]],OFFSET(Dictionary!$A$3,MATCH(COLUMNS($AS$2:AX62),Dictionary!$A$4:$A$93,0),1,1,2),0)),Dictionary!$AD$3:$AE$3,0)),"")</f>
        <v>B</v>
      </c>
      <c r="AY63" s="61" t="str">
        <f ca="1">IFERROR(INDEX(OFFSET(Dictionary!$AC$3,MATCH(COLUMNS($AS$2:AY62),Dictionary!$AC$4:$AC$93,0),1,1,2),1,MATCH(INDEX(Dictionary!$B$3:$C$3,1,MATCH(Form_Responses[[#This Row],[7]],OFFSET(Dictionary!$A$3,MATCH(COLUMNS($AS$2:AY62),Dictionary!$A$4:$A$93,0),1,1,2),0)),Dictionary!$AD$3:$AE$3,0)),"")</f>
        <v>O</v>
      </c>
      <c r="AZ63" s="61" t="str">
        <f ca="1">IFERROR(INDEX(OFFSET(Dictionary!$AC$3,MATCH(COLUMNS($AS$2:AZ$2),Dictionary!$AC$4:$AC$93,0),1,1,2),1,MATCH(INDEX(Dictionary!$B$3:$C$3,1,MATCH(Form_Responses[[#This Row],[8]],OFFSET(Dictionary!$A$3,MATCH(COLUMNS($AS$2:AZ62),Dictionary!$A$4:$A$93,0),1,1,2),0)),Dictionary!$AD$3:$AE$3,0)),"")</f>
        <v>Z</v>
      </c>
      <c r="BA63" s="61" t="str">
        <f ca="1">IFERROR(INDEX(OFFSET(Dictionary!$AC$3,MATCH(COLUMNS($AS$2:BA62),Dictionary!$AC$4:$AC$93,0),1,1,2),1,MATCH(INDEX(Dictionary!$B$3:$C$3,1,MATCH(Form_Responses[[#This Row],[9]],OFFSET(Dictionary!$A$3,MATCH(COLUMNS($AS$2:BA62),Dictionary!$A$4:$A$93,0),1,1,2),0)),Dictionary!$AD$3:$AE$3,0)),"")</f>
        <v>K</v>
      </c>
      <c r="BB63" s="61" t="str">
        <f ca="1">IFERROR(INDEX(OFFSET(Dictionary!$AC$3,MATCH(COLUMNS($AS$2:BB62),Dictionary!$AC$4:$AC$93,0),1,1,2),1,MATCH(INDEX(Dictionary!$B$3:$C$3,1,MATCH(Form_Responses[[#This Row],[10]],OFFSET(Dictionary!$A$3,MATCH(COLUMNS($AS$2:BB62),Dictionary!$A$4:$A$93,0),1,1,2),0)),Dictionary!$AD$3:$AE$3,0)),"")</f>
        <v>W</v>
      </c>
      <c r="BC63" s="61" t="str">
        <f ca="1">IFERROR(INDEX(OFFSET(Dictionary!$AC$3,MATCH(COLUMNS($AS$2:BC62),Dictionary!$AC$4:$AC$93,0),1,1,2),1,MATCH(INDEX(Dictionary!$B$3:$C$3,1,MATCH(Form_Responses[[#This Row],[11]],OFFSET(Dictionary!$A$3,MATCH(COLUMNS($AS$2:BC62),Dictionary!$A$4:$A$93,0),1,1,2),0)),Dictionary!$AD$3:$AE$3,0)),"")</f>
        <v>C</v>
      </c>
      <c r="BD63" s="61" t="str">
        <f ca="1">IFERROR(INDEX(OFFSET(Dictionary!$AC$3,MATCH(COLUMNS($AS$2:BD62),Dictionary!$AC$4:$AC$93,0),1,1,2),1,MATCH(INDEX(Dictionary!$B$3:$C$3,1,MATCH(Form_Responses[[#This Row],[12]],OFFSET(Dictionary!$A$3,MATCH(COLUMNS($AS$2:BD62),Dictionary!$A$4:$A$93,0),1,1,2),0)),Dictionary!$AD$3:$AE$3,0)),"")</f>
        <v>E</v>
      </c>
      <c r="BE63" s="61" t="str">
        <f ca="1">IFERROR(INDEX(OFFSET(Dictionary!$AC$3,MATCH(COLUMNS($AS$2:BE62),Dictionary!$AC$4:$AC$93,0),1,1,2),1,MATCH(INDEX(Dictionary!$B$3:$C$3,1,MATCH(Form_Responses[[#This Row],[13]],OFFSET(Dictionary!$A$3,MATCH(COLUMNS($AS$2:BE62),Dictionary!$A$4:$A$93,0),1,1,2),0)),Dictionary!$AD$3:$AE$3,0)),"")</f>
        <v>N</v>
      </c>
      <c r="BF63" s="61" t="str">
        <f ca="1">IFERROR(INDEX(OFFSET(Dictionary!$AC$3,MATCH(COLUMNS($AS$2:BF62),Dictionary!$AC$4:$AC$93,0),1,1,2),1,MATCH(INDEX(Dictionary!$B$3:$C$3,1,MATCH(Form_Responses[[#This Row],[14]],OFFSET(Dictionary!$A$3,MATCH(COLUMNS($AS$2:BF62),Dictionary!$A$4:$A$93,0),1,1,2),0)),Dictionary!$AD$3:$AE$3,0)),"")</f>
        <v>X</v>
      </c>
      <c r="BG63" s="61" t="str">
        <f ca="1">IFERROR(INDEX(OFFSET(Dictionary!$AC$3,MATCH(COLUMNS($AS$2:BG62),Dictionary!$AC$4:$AC$93,0),1,1,2),1,MATCH(INDEX(Dictionary!$B$3:$C$3,1,MATCH(Form_Responses[[#This Row],[15]],OFFSET(Dictionary!$A$3,MATCH(COLUMNS($AS$2:BG62),Dictionary!$A$4:$A$93,0),1,1,2),0)),Dictionary!$AD$3:$AE$3,0)),"")</f>
        <v>B</v>
      </c>
      <c r="BH63" s="61" t="str">
        <f ca="1">IFERROR(INDEX(OFFSET(Dictionary!$AC$3,MATCH(COLUMNS($AS$2:BH62),Dictionary!$AC$4:$AC$93,0),1,1,2),1,MATCH(INDEX(Dictionary!$B$3:$C$3,1,MATCH(Form_Responses[[#This Row],[16]],OFFSET(Dictionary!$A$3,MATCH(COLUMNS($AS$2:BH62),Dictionary!$A$4:$A$93,0),1,1,2),0)),Dictionary!$AD$3:$AE$3,0)),"")</f>
        <v>O</v>
      </c>
      <c r="BI63" s="61" t="str">
        <f ca="1">IFERROR(INDEX(OFFSET(Dictionary!$AC$3,MATCH(COLUMNS($AS$2:BI62),Dictionary!$AC$4:$AC$93,0),1,1,2),1,MATCH(INDEX(Dictionary!$B$3:$C$3,1,MATCH(Form_Responses[[#This Row],[17]],OFFSET(Dictionary!$A$3,MATCH(COLUMNS($AS$2:BI62),Dictionary!$A$4:$A$93,0),1,1,2),0)),Dictionary!$AD$3:$AE$3,0)),"")</f>
        <v>Z</v>
      </c>
      <c r="BJ63" s="61" t="str">
        <f ca="1">IFERROR(INDEX(OFFSET(Dictionary!$AC$3,MATCH(COLUMNS($AS$2:BJ62),Dictionary!$AC$4:$AC$93,0),1,1,2),1,MATCH(INDEX(Dictionary!$B$3:$C$3,1,MATCH(Form_Responses[[#This Row],[18]],OFFSET(Dictionary!$A$3,MATCH(COLUMNS($AS$2:BJ62),Dictionary!$A$4:$A$93,0),1,1,2),0)),Dictionary!$AD$3:$AE$3,0)),"")</f>
        <v>O</v>
      </c>
      <c r="BK63" s="61" t="str">
        <f ca="1">IFERROR(INDEX(OFFSET(Dictionary!$AC$3,MATCH(COLUMNS($AS$2:BK62),Dictionary!$AC$4:$AC$93,0),1,1,2),1,MATCH(INDEX(Dictionary!$B$3:$C$3,1,MATCH(Form_Responses[[#This Row],[19]],OFFSET(Dictionary!$A$3,MATCH(COLUMNS($AS$2:BK62),Dictionary!$A$4:$A$93,0),1,1,2),0)),Dictionary!$AD$3:$AE$3,0)),"")</f>
        <v>Z</v>
      </c>
      <c r="BL63" s="61" t="str">
        <f ca="1">IFERROR(INDEX(OFFSET(Dictionary!$AC$3,MATCH(COLUMNS($AS$2:BL62),Dictionary!$AC$4:$AC$93,0),1,1,2),1,MATCH(INDEX(Dictionary!$B$3:$C$3,1,MATCH(Form_Responses[[#This Row],[20]],OFFSET(Dictionary!$A$3,MATCH(COLUMNS($AS$2:BL62),Dictionary!$A$4:$A$93,0),1,1,2),0)),Dictionary!$AD$3:$AE$3,0)),"")</f>
        <v>W</v>
      </c>
      <c r="BM63" s="61" t="str">
        <f ca="1">IFERROR(INDEX(OFFSET(Dictionary!$AC$3,MATCH(COLUMNS($AS$2:BM62),Dictionary!$AC$4:$AC$93,0),1,1,2),1,MATCH(INDEX(Dictionary!$B$3:$C$3,1,MATCH(Form_Responses[[#This Row],[21]],OFFSET(Dictionary!$A$3,MATCH(COLUMNS($AS$2:BM62),Dictionary!$A$4:$A$93,0),1,1,2),0)),Dictionary!$AD$3:$AE$3,0)),"")</f>
        <v>D</v>
      </c>
      <c r="BN63" s="61" t="str">
        <f ca="1">IFERROR(INDEX(OFFSET(Dictionary!$AC$3,MATCH(COLUMNS($AS$2:BN62),Dictionary!$AC$4:$AC$93,0),1,1,2),1,MATCH(INDEX(Dictionary!$B$3:$C$3,1,MATCH(Form_Responses[[#This Row],[22]],OFFSET(Dictionary!$A$3,MATCH(COLUMNS($AS$2:BN62),Dictionary!$A$4:$A$93,0),1,1,2),0)),Dictionary!$AD$3:$AE$3,0)),"")</f>
        <v>C</v>
      </c>
      <c r="BO63" s="61" t="str">
        <f ca="1">IFERROR(INDEX(OFFSET(Dictionary!$AC$3,MATCH(COLUMNS($AS$2:BO62),Dictionary!$AC$4:$AC$93,0),1,1,2),1,MATCH(INDEX(Dictionary!$B$3:$C$3,1,MATCH(Form_Responses[[#This Row],[23]],OFFSET(Dictionary!$A$3,MATCH(COLUMNS($AS$2:BO62),Dictionary!$A$4:$A$93,0),1,1,2),0)),Dictionary!$AD$3:$AE$3,0)),"")</f>
        <v>E</v>
      </c>
      <c r="BP63" s="61" t="str">
        <f ca="1">IFERROR(INDEX(OFFSET(Dictionary!$AC$3,MATCH(COLUMNS($AS$2:BP62),Dictionary!$AC$4:$AC$93,0),1,1,2),1,MATCH(INDEX(Dictionary!$B$3:$C$3,1,MATCH(Form_Responses[[#This Row],[24]],OFFSET(Dictionary!$A$3,MATCH(COLUMNS($AS$2:BP62),Dictionary!$A$4:$A$93,0),1,1,2),0)),Dictionary!$AD$3:$AE$3,0)),"")</f>
        <v>X</v>
      </c>
      <c r="BQ63" s="61" t="str">
        <f ca="1">IFERROR(INDEX(OFFSET(Dictionary!$AC$3,MATCH(COLUMNS($AS$2:BQ62),Dictionary!$AC$4:$AC$93,0),1,1,2),1,MATCH(INDEX(Dictionary!$B$3:$C$3,1,MATCH(Form_Responses[[#This Row],[25]],OFFSET(Dictionary!$A$3,MATCH(COLUMNS($AS$2:BQ62),Dictionary!$A$4:$A$93,0),1,1,2),0)),Dictionary!$AD$3:$AE$3,0)),"")</f>
        <v>B</v>
      </c>
      <c r="BR63" s="61" t="str">
        <f ca="1">IFERROR(INDEX(OFFSET(Dictionary!$AC$3,MATCH(COLUMNS($AS$2:BR62),Dictionary!$AC$4:$AC$93,0),1,1,2),1,MATCH(INDEX(Dictionary!$B$3:$C$3,1,MATCH(Form_Responses[[#This Row],[26]],OFFSET(Dictionary!$A$3,MATCH(COLUMNS($AS$2:BR62),Dictionary!$A$4:$A$93,0),1,1,2),0)),Dictionary!$AD$3:$AE$3,0)),"")</f>
        <v>O</v>
      </c>
      <c r="BS63" s="61" t="str">
        <f ca="1">IFERROR(INDEX(OFFSET(Dictionary!$AC$3,MATCH(COLUMNS($AS$2:BS62),Dictionary!$AC$4:$AC$93,0),1,1,2),1,MATCH(INDEX(Dictionary!$B$3:$C$3,1,MATCH(Form_Responses[[#This Row],[27]],OFFSET(Dictionary!$A$3,MATCH(COLUMNS($AS$2:BS62),Dictionary!$A$4:$A$93,0),1,1,2),0)),Dictionary!$AD$3:$AE$3,0)),"")</f>
        <v>Z</v>
      </c>
      <c r="BT63" s="61" t="str">
        <f ca="1">IFERROR(INDEX(OFFSET(Dictionary!$AC$3,MATCH(COLUMNS($AS$2:BT62),Dictionary!$AC$4:$AC$93,0),1,1,2),1,MATCH(INDEX(Dictionary!$B$3:$C$3,1,MATCH(Form_Responses[[#This Row],[28]],OFFSET(Dictionary!$A$3,MATCH(COLUMNS($AS$2:BT62),Dictionary!$A$4:$A$93,0),1,1,2),0)),Dictionary!$AD$3:$AE$3,0)),"")</f>
        <v>B</v>
      </c>
      <c r="BU63" s="61" t="str">
        <f ca="1">IFERROR(INDEX(OFFSET(Dictionary!$AC$3,MATCH(COLUMNS($AS$2:BU62),Dictionary!$AC$4:$AC$93,0),1,1,2),1,MATCH(INDEX(Dictionary!$B$3:$C$3,1,MATCH(Form_Responses[[#This Row],[29]],OFFSET(Dictionary!$A$3,MATCH(COLUMNS($AS$2:BU62),Dictionary!$A$4:$A$93,0),1,1,2),0)),Dictionary!$AD$3:$AE$3,0)),"")</f>
        <v>O</v>
      </c>
      <c r="BV63" s="61" t="str">
        <f ca="1">IFERROR(INDEX(OFFSET(Dictionary!$AC$3,MATCH(COLUMNS($AS$2:BV62),Dictionary!$AC$4:$AC$93,0),1,1,2),1,MATCH(INDEX(Dictionary!$B$3:$C$3,1,MATCH(Form_Responses[[#This Row],[30]],OFFSET(Dictionary!$A$3,MATCH(COLUMNS($AS$2:BV62),Dictionary!$A$4:$A$93,0),1,1,2),0)),Dictionary!$AD$3:$AE$3,0)),"")</f>
        <v>W</v>
      </c>
      <c r="BW63" s="61" t="str">
        <f ca="1">IFERROR(INDEX(OFFSET(Dictionary!$AC$3,MATCH(COLUMNS($AS$2:BW62),Dictionary!$AC$4:$AC$93,0),1,1,2),1,MATCH(INDEX(Dictionary!$B$3:$C$3,1,MATCH(Form_Responses[[#This Row],[31]],OFFSET(Dictionary!$A$3,MATCH(COLUMNS($AS$2:BW62),Dictionary!$A$4:$A$93,0),1,1,2),0)),Dictionary!$AD$3:$AE$3,0)),"")</f>
        <v>R</v>
      </c>
      <c r="BX63" s="61" t="str">
        <f ca="1">IFERROR(INDEX(OFFSET(Dictionary!$AC$3,MATCH(COLUMNS($AS$2:BX62),Dictionary!$AC$4:$AC$93,0),1,1,2),1,MATCH(INDEX(Dictionary!$B$3:$C$3,1,MATCH(Form_Responses[[#This Row],[32]],OFFSET(Dictionary!$A$3,MATCH(COLUMNS($AS$2:BX62),Dictionary!$A$4:$A$93,0),1,1,2),0)),Dictionary!$AD$3:$AE$3,0)),"")</f>
        <v>D</v>
      </c>
      <c r="BY63" s="61" t="str">
        <f ca="1">IFERROR(INDEX(OFFSET(Dictionary!$AC$3,MATCH(COLUMNS($AS$2:BY62),Dictionary!$AC$4:$AC$93,0),1,1,2),1,MATCH(INDEX(Dictionary!$B$3:$C$3,1,MATCH(Form_Responses[[#This Row],[33]],OFFSET(Dictionary!$A$3,MATCH(COLUMNS($AS$2:BY62),Dictionary!$A$4:$A$93,0),1,1,2),0)),Dictionary!$AD$3:$AE$3,0)),"")</f>
        <v>C</v>
      </c>
      <c r="BZ63" s="61" t="str">
        <f ca="1">IFERROR(INDEX(OFFSET(Dictionary!$AC$3,MATCH(COLUMNS($AS$2:BZ62),Dictionary!$AC$4:$AC$93,0),1,1,2),1,MATCH(INDEX(Dictionary!$B$3:$C$3,1,MATCH(Form_Responses[[#This Row],[34]],OFFSET(Dictionary!$A$3,MATCH(COLUMNS($AS$2:BZ62),Dictionary!$A$4:$A$93,0),1,1,2),0)),Dictionary!$AD$3:$AE$3,0)),"")</f>
        <v>T</v>
      </c>
      <c r="CA63" s="61" t="str">
        <f ca="1">IFERROR(INDEX(OFFSET(Dictionary!$AC$3,MATCH(COLUMNS($AS$2:CA62),Dictionary!$AC$4:$AC$93,0),1,1,2),1,MATCH(INDEX(Dictionary!$B$3:$C$3,1,MATCH(Form_Responses[[#This Row],[35]],OFFSET(Dictionary!$A$3,MATCH(COLUMNS($AS$2:CA62),Dictionary!$A$4:$A$93,0),1,1,2),0)),Dictionary!$AD$3:$AE$3,0)),"")</f>
        <v>N</v>
      </c>
      <c r="CB63" s="61" t="str">
        <f ca="1">IFERROR(INDEX(OFFSET(Dictionary!$AC$3,MATCH(COLUMNS($AS$2:CB62),Dictionary!$AC$4:$AC$93,0),1,1,2),1,MATCH(INDEX(Dictionary!$B$3:$C$3,1,MATCH(Form_Responses[[#This Row],[36]],OFFSET(Dictionary!$A$3,MATCH(COLUMNS($AS$2:CB62),Dictionary!$A$4:$A$93,0),1,1,2),0)),Dictionary!$AD$3:$AE$3,0)),"")</f>
        <v>O</v>
      </c>
      <c r="CC63" s="61" t="str">
        <f ca="1">IFERROR(INDEX(OFFSET(Dictionary!$AC$3,MATCH(COLUMNS($AS$2:CC62),Dictionary!$AC$4:$AC$93,0),1,1,2),1,MATCH(INDEX(Dictionary!$B$3:$C$3,1,MATCH(Form_Responses[[#This Row],[37]],OFFSET(Dictionary!$A$3,MATCH(COLUMNS($AS$2:CC62),Dictionary!$A$4:$A$93,0),1,1,2),0)),Dictionary!$AD$3:$AE$3,0)),"")</f>
        <v>P</v>
      </c>
      <c r="CD63" s="61" t="str">
        <f ca="1">IFERROR(INDEX(OFFSET(Dictionary!$AC$3,MATCH(COLUMNS($AS$2:CD62),Dictionary!$AC$4:$AC$93,0),1,1,2),1,MATCH(INDEX(Dictionary!$B$3:$C$3,1,MATCH(Form_Responses[[#This Row],[38]],OFFSET(Dictionary!$A$3,MATCH(COLUMNS($AS$2:CD62),Dictionary!$A$4:$A$93,0),1,1,2),0)),Dictionary!$AD$3:$AE$3,0)),"")</f>
        <v>K</v>
      </c>
      <c r="CE63" s="61" t="str">
        <f ca="1">IFERROR(INDEX(OFFSET(Dictionary!$AC$3,MATCH(COLUMNS($AS$2:CE62),Dictionary!$AC$4:$AC$93,0),1,1,2),1,MATCH(INDEX(Dictionary!$B$3:$C$3,1,MATCH(Form_Responses[[#This Row],[39]],OFFSET(Dictionary!$A$3,MATCH(COLUMNS($AS$2:CE62),Dictionary!$A$4:$A$93,0),1,1,2),0)),Dictionary!$AD$3:$AE$3,0)),"")</f>
        <v>B</v>
      </c>
      <c r="CF63" s="61" t="str">
        <f ca="1">IFERROR(INDEX(OFFSET(Dictionary!$AC$3,MATCH(COLUMNS($AS$2:CF62),Dictionary!$AC$4:$AC$93,0),1,1,2),1,MATCH(INDEX(Dictionary!$B$3:$C$3,1,MATCH(Form_Responses[[#This Row],[40]],OFFSET(Dictionary!$A$3,MATCH(COLUMNS($AS$2:CF62),Dictionary!$A$4:$A$93,0),1,1,2),0)),Dictionary!$AD$3:$AE$3,0)),"")</f>
        <v>W</v>
      </c>
      <c r="CG63" s="61" t="str">
        <f ca="1">IFERROR(INDEX(OFFSET(Dictionary!$AC$3,MATCH(COLUMNS($AS$2:CG62),Dictionary!$AC$4:$AC$93,0),1,1,2),1,MATCH(INDEX(Dictionary!$B$3:$C$3,1,MATCH(Form_Responses[[#This Row],[41]],OFFSET(Dictionary!$A$3,MATCH(COLUMNS($AS$2:CG62),Dictionary!$A$4:$A$93,0),1,1,2),0)),Dictionary!$AD$3:$AE$3,0)),"")</f>
        <v>S</v>
      </c>
      <c r="CH63" s="61" t="str">
        <f ca="1">IFERROR(INDEX(OFFSET(Dictionary!$AC$3,MATCH(COLUMNS($AS$2:CH62),Dictionary!$AC$4:$AC$93,0),1,1,2),1,MATCH(INDEX(Dictionary!$B$3:$C$3,1,MATCH(Form_Responses[[#This Row],[42]],OFFSET(Dictionary!$A$3,MATCH(COLUMNS($AS$2:CH62),Dictionary!$A$4:$A$93,0),1,1,2),0)),Dictionary!$AD$3:$AE$3,0)),"")</f>
        <v>R</v>
      </c>
      <c r="CI63" s="61" t="str">
        <f ca="1">IFERROR(INDEX(OFFSET(Dictionary!$AC$3,MATCH(COLUMNS($AS$2:CI62),Dictionary!$AC$4:$AC$93,0),1,1,2),1,MATCH(INDEX(Dictionary!$B$3:$C$3,1,MATCH(Form_Responses[[#This Row],[43]],OFFSET(Dictionary!$A$3,MATCH(COLUMNS($AS$2:CI62),Dictionary!$A$4:$A$93,0),1,1,2),0)),Dictionary!$AD$3:$AE$3,0)),"")</f>
        <v>I</v>
      </c>
      <c r="CJ63" s="61" t="str">
        <f ca="1">IFERROR(INDEX(OFFSET(Dictionary!$AC$3,MATCH(COLUMNS($AS$2:CJ62),Dictionary!$AC$4:$AC$93,0),1,1,2),1,MATCH(INDEX(Dictionary!$B$3:$C$3,1,MATCH(Form_Responses[[#This Row],[44]],OFFSET(Dictionary!$A$3,MATCH(COLUMNS($AS$2:CJ62),Dictionary!$A$4:$A$93,0),1,1,2),0)),Dictionary!$AD$3:$AE$3,0)),"")</f>
        <v>C</v>
      </c>
      <c r="CK63" s="61" t="str">
        <f ca="1">IFERROR(INDEX(OFFSET(Dictionary!$AC$3,MATCH(COLUMNS($AS$2:CK62),Dictionary!$AC$4:$AC$93,0),1,1,2),1,MATCH(INDEX(Dictionary!$B$3:$C$3,1,MATCH(Form_Responses[[#This Row],[45]],OFFSET(Dictionary!$A$3,MATCH(COLUMNS($AS$2:CK62),Dictionary!$A$4:$A$93,0),1,1,2),0)),Dictionary!$AD$3:$AE$3,0)),"")</f>
        <v>V</v>
      </c>
      <c r="CL63" s="61" t="str">
        <f ca="1">IFERROR(INDEX(OFFSET(Dictionary!$AC$3,MATCH(COLUMNS($AS$2:CL62),Dictionary!$AC$4:$AC$93,0),1,1,2),1,MATCH(INDEX(Dictionary!$B$3:$C$3,1,MATCH(Form_Responses[[#This Row],[46]],OFFSET(Dictionary!$A$3,MATCH(COLUMNS($AS$2:CL62),Dictionary!$A$4:$A$93,0),1,1,2),0)),Dictionary!$AD$3:$AE$3,0)),"")</f>
        <v>N</v>
      </c>
      <c r="CM63" s="61" t="str">
        <f ca="1">IFERROR(INDEX(OFFSET(Dictionary!$AC$3,MATCH(COLUMNS($AS$2:CM62),Dictionary!$AC$4:$AC$93,0),1,1,2),1,MATCH(INDEX(Dictionary!$B$3:$C$3,1,MATCH(Form_Responses[[#This Row],[47]],OFFSET(Dictionary!$A$3,MATCH(COLUMNS($AS$2:CM62),Dictionary!$A$4:$A$93,0),1,1,2),0)),Dictionary!$AD$3:$AE$3,0)),"")</f>
        <v>A</v>
      </c>
      <c r="CN63" s="61" t="str">
        <f ca="1">IFERROR(INDEX(OFFSET(Dictionary!$AC$3,MATCH(COLUMNS($AS$2:CN62),Dictionary!$AC$4:$AC$93,0),1,1,2),1,MATCH(INDEX(Dictionary!$B$3:$C$3,1,MATCH(Form_Responses[[#This Row],[48]],OFFSET(Dictionary!$A$3,MATCH(COLUMNS($AS$2:CN62),Dictionary!$A$4:$A$93,0),1,1,2),0)),Dictionary!$AD$3:$AE$3,0)),"")</f>
        <v>P</v>
      </c>
      <c r="CO63" s="61" t="str">
        <f ca="1">IFERROR(INDEX(OFFSET(Dictionary!$AC$3,MATCH(COLUMNS($AS$2:CO62),Dictionary!$AC$4:$AC$93,0),1,1,2),1,MATCH(INDEX(Dictionary!$B$3:$C$3,1,MATCH(Form_Responses[[#This Row],[49]],OFFSET(Dictionary!$A$3,MATCH(COLUMNS($AS$2:CO62),Dictionary!$A$4:$A$93,0),1,1,2),0)),Dictionary!$AD$3:$AE$3,0)),"")</f>
        <v>F</v>
      </c>
      <c r="CP63" s="61" t="str">
        <f ca="1">IFERROR(INDEX(OFFSET(Dictionary!$AC$3,MATCH(COLUMNS($AS$2:CP62),Dictionary!$AC$4:$AC$93,0),1,1,2),1,MATCH(INDEX(Dictionary!$B$3:$C$3,1,MATCH(Form_Responses[[#This Row],[50]],OFFSET(Dictionary!$A$3,MATCH(COLUMNS($AS$2:CP62),Dictionary!$A$4:$A$93,0),1,1,2),0)),Dictionary!$AD$3:$AE$3,0)),"")</f>
        <v>W</v>
      </c>
      <c r="CQ63" s="61" t="str">
        <f ca="1">IFERROR(INDEX(OFFSET(Dictionary!$AC$3,MATCH(COLUMNS($AS$2:CQ62),Dictionary!$AC$4:$AC$93,0),1,1,2),1,MATCH(INDEX(Dictionary!$B$3:$C$3,1,MATCH(Form_Responses[[#This Row],[51]],OFFSET(Dictionary!$A$3,MATCH(COLUMNS($AS$2:CQ62),Dictionary!$A$4:$A$93,0),1,1,2),0)),Dictionary!$AD$3:$AE$3,0)),"")</f>
        <v>G</v>
      </c>
      <c r="CR63" s="61" t="str">
        <f ca="1">IFERROR(INDEX(OFFSET(Dictionary!$AC$3,MATCH(COLUMNS($AS$2:CR62),Dictionary!$AC$4:$AC$93,0),1,1,2),1,MATCH(INDEX(Dictionary!$B$3:$C$3,1,MATCH(Form_Responses[[#This Row],[52]],OFFSET(Dictionary!$A$3,MATCH(COLUMNS($AS$2:CR62),Dictionary!$A$4:$A$93,0),1,1,2),0)),Dictionary!$AD$3:$AE$3,0)),"")</f>
        <v>S</v>
      </c>
      <c r="CS63" s="61" t="str">
        <f ca="1">IFERROR(INDEX(OFFSET(Dictionary!$AC$3,MATCH(COLUMNS($AS$2:CS62),Dictionary!$AC$4:$AC$93,0),1,1,2),1,MATCH(INDEX(Dictionary!$B$3:$C$3,1,MATCH(Form_Responses[[#This Row],[53]],OFFSET(Dictionary!$A$3,MATCH(COLUMNS($AS$2:CS62),Dictionary!$A$4:$A$93,0),1,1,2),0)),Dictionary!$AD$3:$AE$3,0)),"")</f>
        <v>R</v>
      </c>
      <c r="CT63" s="61" t="str">
        <f ca="1">IFERROR(INDEX(OFFSET(Dictionary!$AC$3,MATCH(COLUMNS($AS$2:CT62),Dictionary!$AC$4:$AC$93,0),1,1,2),1,MATCH(INDEX(Dictionary!$B$3:$C$3,1,MATCH(Form_Responses[[#This Row],[54]],OFFSET(Dictionary!$A$3,MATCH(COLUMNS($AS$2:CT62),Dictionary!$A$4:$A$93,0),1,1,2),0)),Dictionary!$AD$3:$AE$3,0)),"")</f>
        <v>D</v>
      </c>
      <c r="CU63" s="61" t="str">
        <f ca="1">IFERROR(INDEX(OFFSET(Dictionary!$AC$3,MATCH(COLUMNS($AS$2:CU62),Dictionary!$AC$4:$AC$93,0),1,1,2),1,MATCH(INDEX(Dictionary!$B$3:$C$3,1,MATCH(Form_Responses[[#This Row],[55]],OFFSET(Dictionary!$A$3,MATCH(COLUMNS($AS$2:CU62),Dictionary!$A$4:$A$93,0),1,1,2),0)),Dictionary!$AD$3:$AE$3,0)),"")</f>
        <v>V</v>
      </c>
      <c r="CV63" s="61" t="str">
        <f ca="1">IFERROR(INDEX(OFFSET(Dictionary!$AC$3,MATCH(COLUMNS($AS$2:CV62),Dictionary!$AC$4:$AC$93,0),1,1,2),1,MATCH(INDEX(Dictionary!$B$3:$C$3,1,MATCH(Form_Responses[[#This Row],[56]],OFFSET(Dictionary!$A$3,MATCH(COLUMNS($AS$2:CV62),Dictionary!$A$4:$A$93,0),1,1,2),0)),Dictionary!$AD$3:$AE$3,0)),"")</f>
        <v>E</v>
      </c>
      <c r="CW63" s="61" t="str">
        <f ca="1">IFERROR(INDEX(OFFSET(Dictionary!$AC$3,MATCH(COLUMNS($AS$2:CW62),Dictionary!$AC$4:$AC$93,0),1,1,2),1,MATCH(INDEX(Dictionary!$B$3:$C$3,1,MATCH(Form_Responses[[#This Row],[57]],OFFSET(Dictionary!$A$3,MATCH(COLUMNS($AS$2:CW62),Dictionary!$A$4:$A$93,0),1,1,2),0)),Dictionary!$AD$3:$AE$3,0)),"")</f>
        <v>Z</v>
      </c>
      <c r="CX63" s="61" t="str">
        <f ca="1">IFERROR(INDEX(OFFSET(Dictionary!$AC$3,MATCH(COLUMNS($AS$2:CX62),Dictionary!$AC$4:$AC$93,0),1,1,2),1,MATCH(INDEX(Dictionary!$B$3:$C$3,1,MATCH(Form_Responses[[#This Row],[58]],OFFSET(Dictionary!$A$3,MATCH(COLUMNS($AS$2:CX62),Dictionary!$A$4:$A$93,0),1,1,2),0)),Dictionary!$AD$3:$AE$3,0)),"")</f>
        <v>A</v>
      </c>
      <c r="CY63" s="61" t="str">
        <f ca="1">IFERROR(INDEX(OFFSET(Dictionary!$AC$3,MATCH(COLUMNS($AS$2:CY62),Dictionary!$AC$4:$AC$93,0),1,1,2),1,MATCH(INDEX(Dictionary!$B$3:$C$3,1,MATCH(Form_Responses[[#This Row],[59]],OFFSET(Dictionary!$A$3,MATCH(COLUMNS($AS$2:CY62),Dictionary!$A$4:$A$93,0),1,1,2),0)),Dictionary!$AD$3:$AE$3,0)),"")</f>
        <v>F</v>
      </c>
      <c r="CZ63" s="61" t="str">
        <f ca="1">IFERROR(INDEX(OFFSET(Dictionary!$AC$3,MATCH(COLUMNS($AS$2:CZ62),Dictionary!$AC$4:$AC$93,0),1,1,2),1,MATCH(INDEX(Dictionary!$B$3:$C$3,1,MATCH(Form_Responses[[#This Row],[60]],OFFSET(Dictionary!$A$3,MATCH(COLUMNS($AS$2:CZ62),Dictionary!$A$4:$A$93,0),1,1,2),0)),Dictionary!$AD$3:$AE$3,0)),"")</f>
        <v>X</v>
      </c>
      <c r="DA63" s="61" t="str">
        <f ca="1">IFERROR(INDEX(OFFSET(Dictionary!$AC$3,MATCH(COLUMNS($AS$2:DA62),Dictionary!$AC$4:$AC$93,0),1,1,2),1,MATCH(INDEX(Dictionary!$B$3:$C$3,1,MATCH(Form_Responses[[#This Row],[61]],OFFSET(Dictionary!$A$3,MATCH(COLUMNS($AS$2:DA62),Dictionary!$A$4:$A$93,0),1,1,2),0)),Dictionary!$AD$3:$AE$3,0)),"")</f>
        <v>G</v>
      </c>
      <c r="DB63" s="61" t="str">
        <f ca="1">IFERROR(INDEX(OFFSET(Dictionary!$AC$3,MATCH(COLUMNS($AS$2:DB62),Dictionary!$AC$4:$AC$93,0),1,1,2),1,MATCH(INDEX(Dictionary!$B$3:$C$3,1,MATCH(Form_Responses[[#This Row],[62]],OFFSET(Dictionary!$A$3,MATCH(COLUMNS($AS$2:DB62),Dictionary!$A$4:$A$93,0),1,1,2),0)),Dictionary!$AD$3:$AE$3,0)),"")</f>
        <v>V</v>
      </c>
      <c r="DC63" s="61" t="str">
        <f ca="1">IFERROR(INDEX(OFFSET(Dictionary!$AC$3,MATCH(COLUMNS($AS$2:DC62),Dictionary!$AC$4:$AC$93,0),1,1,2),1,MATCH(INDEX(Dictionary!$B$3:$C$3,1,MATCH(Form_Responses[[#This Row],[63]],OFFSET(Dictionary!$A$3,MATCH(COLUMNS($AS$2:DC62),Dictionary!$A$4:$A$93,0),1,1,2),0)),Dictionary!$AD$3:$AE$3,0)),"")</f>
        <v>S</v>
      </c>
      <c r="DD63" s="61" t="str">
        <f ca="1">IFERROR(INDEX(OFFSET(Dictionary!$AC$3,MATCH(COLUMNS($AS$2:DD62),Dictionary!$AC$4:$AC$93,0),1,1,2),1,MATCH(INDEX(Dictionary!$B$3:$C$3,1,MATCH(Form_Responses[[#This Row],[64]],OFFSET(Dictionary!$A$3,MATCH(COLUMNS($AS$2:DD62),Dictionary!$A$4:$A$93,0),1,1,2),0)),Dictionary!$AD$3:$AE$3,0)),"")</f>
        <v>R</v>
      </c>
      <c r="DE63" s="61" t="str">
        <f ca="1">IFERROR(INDEX(OFFSET(Dictionary!$AC$3,MATCH(COLUMNS($AS$2:DE62),Dictionary!$AC$4:$AC$93,0),1,1,2),1,MATCH(INDEX(Dictionary!$B$3:$C$3,1,MATCH(Form_Responses[[#This Row],[65]],OFFSET(Dictionary!$A$3,MATCH(COLUMNS($AS$2:DE62),Dictionary!$A$4:$A$93,0),1,1,2),0)),Dictionary!$AD$3:$AE$3,0)),"")</f>
        <v>V</v>
      </c>
      <c r="DF63" s="61" t="str">
        <f ca="1">IFERROR(INDEX(OFFSET(Dictionary!$AC$3,MATCH(COLUMNS($AS$2:DF62),Dictionary!$AC$4:$AC$93,0),1,1,2),1,MATCH(INDEX(Dictionary!$B$3:$C$3,1,MATCH(Form_Responses[[#This Row],[66]],OFFSET(Dictionary!$A$3,MATCH(COLUMNS($AS$2:DF62),Dictionary!$A$4:$A$93,0),1,1,2),0)),Dictionary!$AD$3:$AE$3,0)),"")</f>
        <v>C</v>
      </c>
      <c r="DG63" s="61" t="str">
        <f ca="1">IFERROR(INDEX(OFFSET(Dictionary!$AC$3,MATCH(COLUMNS($AS$2:DG62),Dictionary!$AC$4:$AC$93,0),1,1,2),1,MATCH(INDEX(Dictionary!$B$3:$C$3,1,MATCH(Form_Responses[[#This Row],[67]],OFFSET(Dictionary!$A$3,MATCH(COLUMNS($AS$2:DG62),Dictionary!$A$4:$A$93,0),1,1,2),0)),Dictionary!$AD$3:$AE$3,0)),"")</f>
        <v>E</v>
      </c>
      <c r="DH63" s="61" t="str">
        <f ca="1">IFERROR(INDEX(OFFSET(Dictionary!$AC$3,MATCH(COLUMNS($AS$2:DH62),Dictionary!$AC$4:$AC$93,0),1,1,2),1,MATCH(INDEX(Dictionary!$B$3:$C$3,1,MATCH(Form_Responses[[#This Row],[68]],OFFSET(Dictionary!$A$3,MATCH(COLUMNS($AS$2:DH62),Dictionary!$A$4:$A$93,0),1,1,2),0)),Dictionary!$AD$3:$AE$3,0)),"")</f>
        <v>N</v>
      </c>
      <c r="DI63" s="61" t="str">
        <f ca="1">IFERROR(INDEX(OFFSET(Dictionary!$AC$3,MATCH(COLUMNS($AS$2:DI62),Dictionary!$AC$4:$AC$93,0),1,1,2),1,MATCH(INDEX(Dictionary!$B$3:$C$3,1,MATCH(Form_Responses[[#This Row],[69]],OFFSET(Dictionary!$A$3,MATCH(COLUMNS($AS$2:DI62),Dictionary!$A$4:$A$93,0),1,1,2),0)),Dictionary!$AD$3:$AE$3,0)),"")</f>
        <v>A</v>
      </c>
      <c r="DJ63" s="61" t="str">
        <f ca="1">IFERROR(INDEX(OFFSET(Dictionary!$AC$3,MATCH(COLUMNS($AS$2:DJ62),Dictionary!$AC$4:$AC$93,0),1,1,2),1,MATCH(INDEX(Dictionary!$B$3:$C$3,1,MATCH(Form_Responses[[#This Row],[70]],OFFSET(Dictionary!$A$3,MATCH(COLUMNS($AS$2:DJ62),Dictionary!$A$4:$A$93,0),1,1,2),0)),Dictionary!$AD$3:$AE$3,0)),"")</f>
        <v>W</v>
      </c>
      <c r="DK63" s="61" t="str">
        <f ca="1">IFERROR(INDEX(OFFSET(Dictionary!$AC$3,MATCH(COLUMNS($AS$2:DK62),Dictionary!$AC$4:$AC$93,0),1,1,2),1,MATCH(INDEX(Dictionary!$B$3:$C$3,1,MATCH(Form_Responses[[#This Row],[71]],OFFSET(Dictionary!$A$3,MATCH(COLUMNS($AS$2:DK62),Dictionary!$A$4:$A$93,0),1,1,2),0)),Dictionary!$AD$3:$AE$3,0)),"")</f>
        <v>G</v>
      </c>
      <c r="DL63" s="61" t="str">
        <f ca="1">IFERROR(INDEX(OFFSET(Dictionary!$AC$3,MATCH(COLUMNS($AS$2:DL62),Dictionary!$AC$4:$AC$93,0),1,1,2),1,MATCH(INDEX(Dictionary!$B$3:$C$3,1,MATCH(Form_Responses[[#This Row],[72]],OFFSET(Dictionary!$A$3,MATCH(COLUMNS($AS$2:DL62),Dictionary!$A$4:$A$93,0),1,1,2),0)),Dictionary!$AD$3:$AE$3,0)),"")</f>
        <v>T</v>
      </c>
      <c r="DM63" s="61" t="str">
        <f ca="1">IFERROR(INDEX(OFFSET(Dictionary!$AC$3,MATCH(COLUMNS($AS$2:DM62),Dictionary!$AC$4:$AC$93,0),1,1,2),1,MATCH(INDEX(Dictionary!$B$3:$C$3,1,MATCH(Form_Responses[[#This Row],[73]],OFFSET(Dictionary!$A$3,MATCH(COLUMNS($AS$2:DM62),Dictionary!$A$4:$A$93,0),1,1,2),0)),Dictionary!$AD$3:$AE$3,0)),"")</f>
        <v>V</v>
      </c>
      <c r="DN63" s="61" t="str">
        <f ca="1">IFERROR(INDEX(OFFSET(Dictionary!$AC$3,MATCH(COLUMNS($AS$2:DN62),Dictionary!$AC$4:$AC$93,0),1,1,2),1,MATCH(INDEX(Dictionary!$B$3:$C$3,1,MATCH(Form_Responses[[#This Row],[74]],OFFSET(Dictionary!$A$3,MATCH(COLUMNS($AS$2:DN62),Dictionary!$A$4:$A$93,0),1,1,2),0)),Dictionary!$AD$3:$AE$3,0)),"")</f>
        <v>S</v>
      </c>
      <c r="DO63" s="61" t="str">
        <f ca="1">IFERROR(INDEX(OFFSET(Dictionary!$AC$3,MATCH(COLUMNS($AS$2:DO62),Dictionary!$AC$4:$AC$93,0),1,1,2),1,MATCH(INDEX(Dictionary!$B$3:$C$3,1,MATCH(Form_Responses[[#This Row],[75]],OFFSET(Dictionary!$A$3,MATCH(COLUMNS($AS$2:DO62),Dictionary!$A$4:$A$93,0),1,1,2),0)),Dictionary!$AD$3:$AE$3,0)),"")</f>
        <v>R</v>
      </c>
      <c r="DP63" s="61" t="str">
        <f ca="1">IFERROR(INDEX(OFFSET(Dictionary!$AC$3,MATCH(COLUMNS($AS$2:DP62),Dictionary!$AC$4:$AC$93,0),1,1,2),1,MATCH(INDEX(Dictionary!$B$3:$C$3,1,MATCH(Form_Responses[[#This Row],[76]],OFFSET(Dictionary!$A$3,MATCH(COLUMNS($AS$2:DP62),Dictionary!$A$4:$A$93,0),1,1,2),0)),Dictionary!$AD$3:$AE$3,0)),"")</f>
        <v>S</v>
      </c>
      <c r="DQ63" s="61" t="str">
        <f ca="1">IFERROR(INDEX(OFFSET(Dictionary!$AC$3,MATCH(COLUMNS($AS$2:DQ62),Dictionary!$AC$4:$AC$93,0),1,1,2),1,MATCH(INDEX(Dictionary!$B$3:$C$3,1,MATCH(Form_Responses[[#This Row],[77]],OFFSET(Dictionary!$A$3,MATCH(COLUMNS($AS$2:DQ62),Dictionary!$A$4:$A$93,0),1,1,2),0)),Dictionary!$AD$3:$AE$3,0)),"")</f>
        <v>C</v>
      </c>
      <c r="DR63" s="61" t="str">
        <f ca="1">IFERROR(INDEX(OFFSET(Dictionary!$AC$3,MATCH(COLUMNS($AS$2:DR62),Dictionary!$AC$4:$AC$93,0),1,1,2),1,MATCH(INDEX(Dictionary!$B$3:$C$3,1,MATCH(Form_Responses[[#This Row],[78]],OFFSET(Dictionary!$A$3,MATCH(COLUMNS($AS$2:DR62),Dictionary!$A$4:$A$93,0),1,1,2),0)),Dictionary!$AD$3:$AE$3,0)),"")</f>
        <v>D</v>
      </c>
      <c r="DS63" s="61" t="str">
        <f ca="1">IFERROR(INDEX(OFFSET(Dictionary!$AC$3,MATCH(COLUMNS($AS$2:DS62),Dictionary!$AC$4:$AC$93,0),1,1,2),1,MATCH(INDEX(Dictionary!$B$3:$C$3,1,MATCH(Form_Responses[[#This Row],[79]],OFFSET(Dictionary!$A$3,MATCH(COLUMNS($AS$2:DS62),Dictionary!$A$4:$A$93,0),1,1,2),0)),Dictionary!$AD$3:$AE$3,0)),"")</f>
        <v>N</v>
      </c>
      <c r="DT63" s="61" t="str">
        <f ca="1">IFERROR(INDEX(OFFSET(Dictionary!$AC$3,MATCH(COLUMNS($AS$2:DT62),Dictionary!$AC$4:$AC$93,0),1,1,2),1,MATCH(INDEX(Dictionary!$B$3:$C$3,1,MATCH(Form_Responses[[#This Row],[80]],OFFSET(Dictionary!$A$3,MATCH(COLUMNS($AS$2:DT62),Dictionary!$A$4:$A$93,0),1,1,2),0)),Dictionary!$AD$3:$AE$3,0)),"")</f>
        <v>W</v>
      </c>
      <c r="DU63" s="61" t="str">
        <f ca="1">IFERROR(INDEX(OFFSET(Dictionary!$AC$3,MATCH(COLUMNS($AS$2:DU62),Dictionary!$AC$4:$AC$93,0),1,1,2),1,MATCH(INDEX(Dictionary!$B$3:$C$3,1,MATCH(Form_Responses[[#This Row],[81]],OFFSET(Dictionary!$A$3,MATCH(COLUMNS($AS$2:DU62),Dictionary!$A$4:$A$93,0),1,1,2),0)),Dictionary!$AD$3:$AE$3,0)),"")</f>
        <v>G</v>
      </c>
      <c r="DV63" s="61" t="str">
        <f ca="1">IFERROR(INDEX(OFFSET(Dictionary!$AC$3,MATCH(COLUMNS($AS$2:DV62),Dictionary!$AC$4:$AC$93,0),1,1,2),1,MATCH(INDEX(Dictionary!$B$3:$C$3,1,MATCH(Form_Responses[[#This Row],[82]],OFFSET(Dictionary!$A$3,MATCH(COLUMNS($AS$2:DV62),Dictionary!$A$4:$A$93,0),1,1,2),0)),Dictionary!$AD$3:$AE$3,0)),"")</f>
        <v>I</v>
      </c>
      <c r="DW63" s="61" t="str">
        <f ca="1">IFERROR(INDEX(OFFSET(Dictionary!$AC$3,MATCH(COLUMNS($AS$2:DW62),Dictionary!$AC$4:$AC$93,0),1,1,2),1,MATCH(INDEX(Dictionary!$B$3:$C$3,1,MATCH(Form_Responses[[#This Row],[83]],OFFSET(Dictionary!$A$3,MATCH(COLUMNS($AS$2:DW62),Dictionary!$A$4:$A$93,0),1,1,2),0)),Dictionary!$AD$3:$AE$3,0)),"")</f>
        <v>I</v>
      </c>
      <c r="DX63" s="61" t="str">
        <f ca="1">IFERROR(INDEX(OFFSET(Dictionary!$AC$3,MATCH(COLUMNS($AS$2:DX62),Dictionary!$AC$4:$AC$93,0),1,1,2),1,MATCH(INDEX(Dictionary!$B$3:$C$3,1,MATCH(Form_Responses[[#This Row],[84]],OFFSET(Dictionary!$A$3,MATCH(COLUMNS($AS$2:DX62),Dictionary!$A$4:$A$93,0),1,1,2),0)),Dictionary!$AD$3:$AE$3,0)),"")</f>
        <v>T</v>
      </c>
      <c r="DY63" s="61" t="str">
        <f ca="1">IFERROR(INDEX(OFFSET(Dictionary!$AC$3,MATCH(COLUMNS($AS$2:DY62),Dictionary!$AC$4:$AC$93,0),1,1,2),1,MATCH(INDEX(Dictionary!$B$3:$C$3,1,MATCH(Form_Responses[[#This Row],[85]],OFFSET(Dictionary!$A$3,MATCH(COLUMNS($AS$2:DY62),Dictionary!$A$4:$A$93,0),1,1,2),0)),Dictionary!$AD$3:$AE$3,0)),"")</f>
        <v>S</v>
      </c>
      <c r="DZ63" s="61" t="str">
        <f ca="1">IFERROR(INDEX(OFFSET(Dictionary!$AC$3,MATCH(COLUMNS($AS$2:DZ62),Dictionary!$AC$4:$AC$93,0),1,1,2),1,MATCH(INDEX(Dictionary!$B$3:$C$3,1,MATCH(Form_Responses[[#This Row],[86]],OFFSET(Dictionary!$A$3,MATCH(COLUMNS($AS$2:DZ62),Dictionary!$A$4:$A$93,0),1,1,2),0)),Dictionary!$AD$3:$AE$3,0)),"")</f>
        <v>S</v>
      </c>
      <c r="EA63" s="61" t="str">
        <f ca="1">IFERROR(INDEX(OFFSET(Dictionary!$AC$3,MATCH(COLUMNS($AS$2:EA62),Dictionary!$AC$4:$AC$93,0),1,1,2),1,MATCH(INDEX(Dictionary!$B$3:$C$3,1,MATCH(Form_Responses[[#This Row],[87]],OFFSET(Dictionary!$A$3,MATCH(COLUMNS($AS$2:EA62),Dictionary!$A$4:$A$93,0),1,1,2),0)),Dictionary!$AD$3:$AE$3,0)),"")</f>
        <v>D</v>
      </c>
      <c r="EB63" s="61" t="str">
        <f ca="1">IFERROR(INDEX(OFFSET(Dictionary!$AC$3,MATCH(COLUMNS($AS$2:EB62),Dictionary!$AC$4:$AC$93,0),1,1,2),1,MATCH(INDEX(Dictionary!$B$3:$C$3,1,MATCH(Form_Responses[[#This Row],[88]],OFFSET(Dictionary!$A$3,MATCH(COLUMNS($AS$2:EB62),Dictionary!$A$4:$A$93,0),1,1,2),0)),Dictionary!$AD$3:$AE$3,0)),"")</f>
        <v>C</v>
      </c>
      <c r="EC63" s="61" t="str">
        <f ca="1">IFERROR(INDEX(OFFSET(Dictionary!$AC$3,MATCH(COLUMNS($AS$2:EC62),Dictionary!$AC$4:$AC$93,0),1,1,2),1,MATCH(INDEX(Dictionary!$B$3:$C$3,1,MATCH(Form_Responses[[#This Row],[89]],OFFSET(Dictionary!$A$3,MATCH(COLUMNS($AS$2:EC62),Dictionary!$A$4:$A$93,0),1,1,2),0)),Dictionary!$AD$3:$AE$3,0)),"")</f>
        <v>C</v>
      </c>
      <c r="ED63" s="61" t="str">
        <f ca="1">IFERROR(INDEX(OFFSET(Dictionary!$AC$3,MATCH(COLUMNS($AS$2:ED62),Dictionary!$AC$4:$AC$93,0),1,1,2),1,MATCH(INDEX(Dictionary!$B$3:$C$3,1,MATCH(Form_Responses[[#This Row],[90]],OFFSET(Dictionary!$A$3,MATCH(COLUMNS($AS$2:ED62),Dictionary!$A$4:$A$93,0),1,1,2),0)),Dictionary!$AD$3:$AE$3,0)),"")</f>
        <v>W</v>
      </c>
    </row>
    <row r="64" spans="1:134" ht="240" x14ac:dyDescent="0.25">
      <c r="A64" s="164">
        <v>62</v>
      </c>
      <c r="B64" s="61" t="s">
        <v>1007</v>
      </c>
      <c r="C64" s="61" t="s">
        <v>918</v>
      </c>
      <c r="D64" s="59" t="s">
        <v>798</v>
      </c>
      <c r="E64" s="59" cm="1">
        <f t="array" aca="1" ref="E64" ca="1">COUNTIF(OFFSET($AS$2,MATCH(Data_Base_Response[[#This Row],[Nama]:[Nama]],Data_Base_Response[[Nama]:[Nama]],0),0,1,90),Data_Base_Response[[#Headers],[A]])</f>
        <v>4</v>
      </c>
      <c r="F64" s="59" cm="1">
        <f t="array" aca="1" ref="F64" ca="1">COUNTIF(OFFSET($AS$2,MATCH(Data_Base_Response[[#This Row],[Nama]:[Nama]],Data_Base_Response[[Nama]:[Nama]],0),0,1,90),Data_Base_Response[[#Headers],[N]])</f>
        <v>5</v>
      </c>
      <c r="G64" s="59" cm="1">
        <f t="array" aca="1" ref="G64" ca="1">COUNTIF(OFFSET($AS$2,MATCH(Data_Base_Response[[#This Row],[Nama]:[Nama]],Data_Base_Response[[Nama]:[Nama]],0),0,1,90),Data_Base_Response[[#Headers],[G]])</f>
        <v>6</v>
      </c>
      <c r="H64" s="59" cm="1">
        <f t="array" aca="1" ref="H64" ca="1">COUNTIF(OFFSET($AS$2,MATCH(Data_Base_Response[[#This Row],[Nama]:[Nama]],Data_Base_Response[[Nama]:[Nama]],0),0,1,90),Data_Base_Response[[#Headers],[C]])</f>
        <v>8</v>
      </c>
      <c r="I64" s="59" cm="1">
        <f t="array" aca="1" ref="I64" ca="1">COUNTIF(OFFSET($AS$2,MATCH(Data_Base_Response[[#This Row],[Nama]:[Nama]],Data_Base_Response[[Nama]:[Nama]],0),0,1,90),Data_Base_Response[[#Headers],[D]])</f>
        <v>9</v>
      </c>
      <c r="J64" s="59" cm="1">
        <f t="array" aca="1" ref="J64" ca="1">COUNTIF(OFFSET($AS$2,MATCH(Data_Base_Response[[#This Row],[Nama]:[Nama]],Data_Base_Response[[Nama]:[Nama]],0),0,1,90),Data_Base_Response[[#Headers],[R]])</f>
        <v>3</v>
      </c>
      <c r="K64" s="59" cm="1">
        <f t="array" aca="1" ref="K64" ca="1">COUNTIF(OFFSET($AS$2,MATCH(Data_Base_Response[[#This Row],[Nama]:[Nama]],Data_Base_Response[[Nama]:[Nama]],0),0,1,90),Data_Base_Response[[#Headers],[T]])</f>
        <v>4</v>
      </c>
      <c r="L64" s="59" cm="1">
        <f t="array" aca="1" ref="L64" ca="1">COUNTIF(OFFSET($AS$2,MATCH(Data_Base_Response[[#This Row],[Nama]:[Nama]],Data_Base_Response[[Nama]:[Nama]],0),0,1,90),Data_Base_Response[[#Headers],[V]])</f>
        <v>6</v>
      </c>
      <c r="M64" s="59" cm="1">
        <f t="array" aca="1" ref="M64" ca="1">COUNTIF(OFFSET($AS$2,MATCH(Data_Base_Response[[#This Row],[Nama]:[Nama]],Data_Base_Response[[Nama]:[Nama]],0),0,1,90),Data_Base_Response[[#Headers],[W]])</f>
        <v>9</v>
      </c>
      <c r="N64" s="59" cm="1">
        <f t="array" aca="1" ref="N64" ca="1">COUNTIF(OFFSET($AS$2,MATCH(Data_Base_Response[[#This Row],[Nama]:[Nama]],Data_Base_Response[[Nama]:[Nama]],0),0,1,90),Data_Base_Response[[#Headers],[F]])</f>
        <v>2</v>
      </c>
      <c r="O64" s="59" cm="1">
        <f t="array" aca="1" ref="O64" ca="1">COUNTIF(OFFSET($AS$2,MATCH(Data_Base_Response[[#This Row],[Nama]:[Nama]],Data_Base_Response[[Nama]:[Nama]],0),0,1,90),Data_Base_Response[[#Headers],[L]])</f>
        <v>1</v>
      </c>
      <c r="P64" s="59" cm="1">
        <f t="array" aca="1" ref="P64" ca="1">COUNTIF(OFFSET($AS$2,MATCH(Data_Base_Response[[#This Row],[Nama]:[Nama]],Data_Base_Response[[Nama]:[Nama]],0),0,1,90),Data_Base_Response[[#Headers],[P]])</f>
        <v>2</v>
      </c>
      <c r="Q64" s="59" cm="1">
        <f t="array" aca="1" ref="Q64" ca="1">COUNTIF(OFFSET($AS$2,MATCH(Data_Base_Response[[#This Row],[Nama]:[Nama]],Data_Base_Response[[Nama]:[Nama]],0),0,1,90),Data_Base_Response[[#Headers],[I]])</f>
        <v>3</v>
      </c>
      <c r="R64" s="59" cm="1">
        <f t="array" aca="1" ref="R64" ca="1">COUNTIF(OFFSET($AS$2,MATCH(Data_Base_Response[[#This Row],[Nama]:[Nama]],Data_Base_Response[[Nama]:[Nama]],0),0,1,90),Data_Base_Response[[#Headers],[S]])</f>
        <v>4</v>
      </c>
      <c r="S64" s="59" cm="1">
        <f t="array" aca="1" ref="S64" ca="1">COUNTIF(OFFSET($AS$2,MATCH(Data_Base_Response[[#This Row],[Nama]:[Nama]],Data_Base_Response[[Nama]:[Nama]],0),0,1,90),Data_Base_Response[[#Headers],[B]])</f>
        <v>6</v>
      </c>
      <c r="T64" s="59" cm="1">
        <f t="array" aca="1" ref="T64" ca="1">COUNTIF(OFFSET($AS$2,MATCH(Data_Base_Response[[#This Row],[Nama]:[Nama]],Data_Base_Response[[Nama]:[Nama]],0),0,1,90),Data_Base_Response[[#Headers],[O]])</f>
        <v>3</v>
      </c>
      <c r="U64" s="59" cm="1">
        <f t="array" aca="1" ref="U64" ca="1">COUNTIF(OFFSET($AS$2,MATCH(Data_Base_Response[[#This Row],[Nama]:[Nama]],Data_Base_Response[[Nama]:[Nama]],0),0,1,90),Data_Base_Response[[#Headers],[X]])</f>
        <v>2</v>
      </c>
      <c r="V64" s="59" cm="1">
        <f t="array" aca="1" ref="V64" ca="1">COUNTIF(OFFSET($AS$2,MATCH(Data_Base_Response[[#This Row],[Nama]:[Nama]],Data_Base_Response[[Nama]:[Nama]],0),0,1,90),Data_Base_Response[[#Headers],[E]])</f>
        <v>1</v>
      </c>
      <c r="W64" s="59" cm="1">
        <f t="array" aca="1" ref="W64" ca="1">COUNTIF(OFFSET($AS$2,MATCH(Data_Base_Response[[#This Row],[Nama]:[Nama]],Data_Base_Response[[Nama]:[Nama]],0),0,1,90),Data_Base_Response[[#Headers],[K]])</f>
        <v>5</v>
      </c>
      <c r="X64" s="59" cm="1">
        <f t="array" aca="1" ref="X64" ca="1">COUNTIF(OFFSET($AS$2,MATCH(Data_Base_Response[[#This Row],[Nama]:[Nama]],Data_Base_Response[[Nama]:[Nama]],0),0,1,90),Data_Base_Response[[#Headers],[Z]])</f>
        <v>7</v>
      </c>
      <c r="Y6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4"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6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4"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4"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6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64"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6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4"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6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64"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64"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4" s="60" t="str">
        <f ca="1">INDEX(OFFSET(Dictionary!$AJ$3,MATCH(Q$2,Dictionary!$AG$4:$AG$84,0),0,COUNTIF(Dictionary!$AG$4:$AG$84,Q$2),1),MATCH(Data_Base_Response[[#This Row],[I]],OFFSET(Dictionary!$AH$3,MATCH(Q$2,Dictionary!$AG$4:$AG$84,0),0,COUNTIF(Dictionary!$AG$4:$AG$84,Q$2),1),1))</f>
        <v xml:space="preserve">Enggan mengambil keputusan   </v>
      </c>
      <c r="AL64"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64"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6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4"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64"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6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4" s="61" t="str">
        <f ca="1">IFERROR(INDEX(OFFSET(Dictionary!$AC$3,MATCH(COLUMNS($AS$2:AS63),Dictionary!$AC$4:$AC$93,0),1,1,2),1,MATCH(INDEX(Dictionary!$B$3:$C$3,1,MATCH(Form_Responses[[#This Row],[1]],OFFSET(Dictionary!$A$3,MATCH(COLUMNS($AS$2:AS63),Dictionary!$A$4:$A$93,0),1,1,2),0)),Dictionary!$AD$3:$AE$3,0)),"")</f>
        <v>G</v>
      </c>
      <c r="AT64" s="61" t="str">
        <f ca="1">IFERROR(INDEX(OFFSET(Dictionary!$AC$3,MATCH(COLUMNS($AS$2:AT$2),Dictionary!$AC$4:$AC$93,0),1,1,2),1,MATCH(INDEX(Dictionary!$B$3:$C$3,1,MATCH(Form_Responses[[#This Row],[2]],OFFSET(Dictionary!$A$3,MATCH(COLUMNS($AS$2:AT63),Dictionary!$A$4:$A$93,0),1,1,2),0)),Dictionary!$AD$3:$AE$3,0)),"")</f>
        <v>N</v>
      </c>
      <c r="AU64" s="61" t="str">
        <f ca="1">IFERROR(INDEX(OFFSET(Dictionary!$AC$3,MATCH(COLUMNS($AS$2:AU63),Dictionary!$AC$4:$AC$93,0),1,1,2),1,MATCH(INDEX(Dictionary!$B$3:$C$3,1,MATCH(Form_Responses[[#This Row],[3]],OFFSET(Dictionary!$A$3,MATCH(COLUMNS($AS$2:AU63),Dictionary!$A$4:$A$93,0),1,1,2),0)),Dictionary!$AD$3:$AE$3,0)),"")</f>
        <v>A</v>
      </c>
      <c r="AV64" s="61" t="str">
        <f ca="1">IFERROR(INDEX(OFFSET(Dictionary!$AC$3,MATCH(COLUMNS($AS$2:AV63),Dictionary!$AC$4:$AC$93,0),1,1,2),1,MATCH(INDEX(Dictionary!$B$3:$C$3,1,MATCH(Form_Responses[[#This Row],[4]],OFFSET(Dictionary!$A$3,MATCH(COLUMNS($AS$2:AV63),Dictionary!$A$4:$A$93,0),1,1,2),0)),Dictionary!$AD$3:$AE$3,0)),"")</f>
        <v>X</v>
      </c>
      <c r="AW64" s="61" t="str">
        <f ca="1">IFERROR(INDEX(OFFSET(Dictionary!$AC$3,MATCH(COLUMNS($AS$2:AW63),Dictionary!$AC$4:$AC$93,0),1,1,2),1,MATCH(INDEX(Dictionary!$B$3:$C$3,1,MATCH(Form_Responses[[#This Row],[5]],OFFSET(Dictionary!$A$3,MATCH(COLUMNS($AS$2:AW63),Dictionary!$A$4:$A$93,0),1,1,2),0)),Dictionary!$AD$3:$AE$3,0)),"")</f>
        <v>B</v>
      </c>
      <c r="AX64" s="61" t="str">
        <f ca="1">IFERROR(INDEX(OFFSET(Dictionary!$AC$3,MATCH(COLUMNS($AS$2:AX63),Dictionary!$AC$4:$AC$93,0),1,1,2),1,MATCH(INDEX(Dictionary!$B$3:$C$3,1,MATCH(Form_Responses[[#This Row],[6]],OFFSET(Dictionary!$A$3,MATCH(COLUMNS($AS$2:AX63),Dictionary!$A$4:$A$93,0),1,1,2),0)),Dictionary!$AD$3:$AE$3,0)),"")</f>
        <v>B</v>
      </c>
      <c r="AY64" s="61" t="str">
        <f ca="1">IFERROR(INDEX(OFFSET(Dictionary!$AC$3,MATCH(COLUMNS($AS$2:AY63),Dictionary!$AC$4:$AC$93,0),1,1,2),1,MATCH(INDEX(Dictionary!$B$3:$C$3,1,MATCH(Form_Responses[[#This Row],[7]],OFFSET(Dictionary!$A$3,MATCH(COLUMNS($AS$2:AY63),Dictionary!$A$4:$A$93,0),1,1,2),0)),Dictionary!$AD$3:$AE$3,0)),"")</f>
        <v>Z</v>
      </c>
      <c r="AZ64" s="61" t="str">
        <f ca="1">IFERROR(INDEX(OFFSET(Dictionary!$AC$3,MATCH(COLUMNS($AS$2:AZ$2),Dictionary!$AC$4:$AC$93,0),1,1,2),1,MATCH(INDEX(Dictionary!$B$3:$C$3,1,MATCH(Form_Responses[[#This Row],[8]],OFFSET(Dictionary!$A$3,MATCH(COLUMNS($AS$2:AZ63),Dictionary!$A$4:$A$93,0),1,1,2),0)),Dictionary!$AD$3:$AE$3,0)),"")</f>
        <v>Z</v>
      </c>
      <c r="BA64" s="61" t="str">
        <f ca="1">IFERROR(INDEX(OFFSET(Dictionary!$AC$3,MATCH(COLUMNS($AS$2:BA63),Dictionary!$AC$4:$AC$93,0),1,1,2),1,MATCH(INDEX(Dictionary!$B$3:$C$3,1,MATCH(Form_Responses[[#This Row],[9]],OFFSET(Dictionary!$A$3,MATCH(COLUMNS($AS$2:BA63),Dictionary!$A$4:$A$93,0),1,1,2),0)),Dictionary!$AD$3:$AE$3,0)),"")</f>
        <v>K</v>
      </c>
      <c r="BB64" s="61" t="str">
        <f ca="1">IFERROR(INDEX(OFFSET(Dictionary!$AC$3,MATCH(COLUMNS($AS$2:BB63),Dictionary!$AC$4:$AC$93,0),1,1,2),1,MATCH(INDEX(Dictionary!$B$3:$C$3,1,MATCH(Form_Responses[[#This Row],[10]],OFFSET(Dictionary!$A$3,MATCH(COLUMNS($AS$2:BB63),Dictionary!$A$4:$A$93,0),1,1,2),0)),Dictionary!$AD$3:$AE$3,0)),"")</f>
        <v>W</v>
      </c>
      <c r="BC64" s="61" t="str">
        <f ca="1">IFERROR(INDEX(OFFSET(Dictionary!$AC$3,MATCH(COLUMNS($AS$2:BC63),Dictionary!$AC$4:$AC$93,0),1,1,2),1,MATCH(INDEX(Dictionary!$B$3:$C$3,1,MATCH(Form_Responses[[#This Row],[11]],OFFSET(Dictionary!$A$3,MATCH(COLUMNS($AS$2:BC63),Dictionary!$A$4:$A$93,0),1,1,2),0)),Dictionary!$AD$3:$AE$3,0)),"")</f>
        <v>C</v>
      </c>
      <c r="BD64" s="61" t="str">
        <f ca="1">IFERROR(INDEX(OFFSET(Dictionary!$AC$3,MATCH(COLUMNS($AS$2:BD63),Dictionary!$AC$4:$AC$93,0),1,1,2),1,MATCH(INDEX(Dictionary!$B$3:$C$3,1,MATCH(Form_Responses[[#This Row],[12]],OFFSET(Dictionary!$A$3,MATCH(COLUMNS($AS$2:BD63),Dictionary!$A$4:$A$93,0),1,1,2),0)),Dictionary!$AD$3:$AE$3,0)),"")</f>
        <v>E</v>
      </c>
      <c r="BE64" s="61" t="str">
        <f ca="1">IFERROR(INDEX(OFFSET(Dictionary!$AC$3,MATCH(COLUMNS($AS$2:BE63),Dictionary!$AC$4:$AC$93,0),1,1,2),1,MATCH(INDEX(Dictionary!$B$3:$C$3,1,MATCH(Form_Responses[[#This Row],[13]],OFFSET(Dictionary!$A$3,MATCH(COLUMNS($AS$2:BE63),Dictionary!$A$4:$A$93,0),1,1,2),0)),Dictionary!$AD$3:$AE$3,0)),"")</f>
        <v>N</v>
      </c>
      <c r="BF64" s="61" t="str">
        <f ca="1">IFERROR(INDEX(OFFSET(Dictionary!$AC$3,MATCH(COLUMNS($AS$2:BF63),Dictionary!$AC$4:$AC$93,0),1,1,2),1,MATCH(INDEX(Dictionary!$B$3:$C$3,1,MATCH(Form_Responses[[#This Row],[14]],OFFSET(Dictionary!$A$3,MATCH(COLUMNS($AS$2:BF63),Dictionary!$A$4:$A$93,0),1,1,2),0)),Dictionary!$AD$3:$AE$3,0)),"")</f>
        <v>A</v>
      </c>
      <c r="BG64" s="61" t="str">
        <f ca="1">IFERROR(INDEX(OFFSET(Dictionary!$AC$3,MATCH(COLUMNS($AS$2:BG63),Dictionary!$AC$4:$AC$93,0),1,1,2),1,MATCH(INDEX(Dictionary!$B$3:$C$3,1,MATCH(Form_Responses[[#This Row],[15]],OFFSET(Dictionary!$A$3,MATCH(COLUMNS($AS$2:BG63),Dictionary!$A$4:$A$93,0),1,1,2),0)),Dictionary!$AD$3:$AE$3,0)),"")</f>
        <v>B</v>
      </c>
      <c r="BH64" s="61" t="str">
        <f ca="1">IFERROR(INDEX(OFFSET(Dictionary!$AC$3,MATCH(COLUMNS($AS$2:BH63),Dictionary!$AC$4:$AC$93,0),1,1,2),1,MATCH(INDEX(Dictionary!$B$3:$C$3,1,MATCH(Form_Responses[[#This Row],[16]],OFFSET(Dictionary!$A$3,MATCH(COLUMNS($AS$2:BH63),Dictionary!$A$4:$A$93,0),1,1,2),0)),Dictionary!$AD$3:$AE$3,0)),"")</f>
        <v>O</v>
      </c>
      <c r="BI64" s="61" t="str">
        <f ca="1">IFERROR(INDEX(OFFSET(Dictionary!$AC$3,MATCH(COLUMNS($AS$2:BI63),Dictionary!$AC$4:$AC$93,0),1,1,2),1,MATCH(INDEX(Dictionary!$B$3:$C$3,1,MATCH(Form_Responses[[#This Row],[17]],OFFSET(Dictionary!$A$3,MATCH(COLUMNS($AS$2:BI63),Dictionary!$A$4:$A$93,0),1,1,2),0)),Dictionary!$AD$3:$AE$3,0)),"")</f>
        <v>Z</v>
      </c>
      <c r="BJ64" s="61" t="str">
        <f ca="1">IFERROR(INDEX(OFFSET(Dictionary!$AC$3,MATCH(COLUMNS($AS$2:BJ63),Dictionary!$AC$4:$AC$93,0),1,1,2),1,MATCH(INDEX(Dictionary!$B$3:$C$3,1,MATCH(Form_Responses[[#This Row],[18]],OFFSET(Dictionary!$A$3,MATCH(COLUMNS($AS$2:BJ63),Dictionary!$A$4:$A$93,0),1,1,2),0)),Dictionary!$AD$3:$AE$3,0)),"")</f>
        <v>O</v>
      </c>
      <c r="BK64" s="61" t="str">
        <f ca="1">IFERROR(INDEX(OFFSET(Dictionary!$AC$3,MATCH(COLUMNS($AS$2:BK63),Dictionary!$AC$4:$AC$93,0),1,1,2),1,MATCH(INDEX(Dictionary!$B$3:$C$3,1,MATCH(Form_Responses[[#This Row],[19]],OFFSET(Dictionary!$A$3,MATCH(COLUMNS($AS$2:BK63),Dictionary!$A$4:$A$93,0),1,1,2),0)),Dictionary!$AD$3:$AE$3,0)),"")</f>
        <v>Z</v>
      </c>
      <c r="BL64" s="61" t="str">
        <f ca="1">IFERROR(INDEX(OFFSET(Dictionary!$AC$3,MATCH(COLUMNS($AS$2:BL63),Dictionary!$AC$4:$AC$93,0),1,1,2),1,MATCH(INDEX(Dictionary!$B$3:$C$3,1,MATCH(Form_Responses[[#This Row],[20]],OFFSET(Dictionary!$A$3,MATCH(COLUMNS($AS$2:BL63),Dictionary!$A$4:$A$93,0),1,1,2),0)),Dictionary!$AD$3:$AE$3,0)),"")</f>
        <v>W</v>
      </c>
      <c r="BM64" s="61" t="str">
        <f ca="1">IFERROR(INDEX(OFFSET(Dictionary!$AC$3,MATCH(COLUMNS($AS$2:BM63),Dictionary!$AC$4:$AC$93,0),1,1,2),1,MATCH(INDEX(Dictionary!$B$3:$C$3,1,MATCH(Form_Responses[[#This Row],[21]],OFFSET(Dictionary!$A$3,MATCH(COLUMNS($AS$2:BM63),Dictionary!$A$4:$A$93,0),1,1,2),0)),Dictionary!$AD$3:$AE$3,0)),"")</f>
        <v>D</v>
      </c>
      <c r="BN64" s="61" t="str">
        <f ca="1">IFERROR(INDEX(OFFSET(Dictionary!$AC$3,MATCH(COLUMNS($AS$2:BN63),Dictionary!$AC$4:$AC$93,0),1,1,2),1,MATCH(INDEX(Dictionary!$B$3:$C$3,1,MATCH(Form_Responses[[#This Row],[22]],OFFSET(Dictionary!$A$3,MATCH(COLUMNS($AS$2:BN63),Dictionary!$A$4:$A$93,0),1,1,2),0)),Dictionary!$AD$3:$AE$3,0)),"")</f>
        <v>C</v>
      </c>
      <c r="BO64" s="61" t="str">
        <f ca="1">IFERROR(INDEX(OFFSET(Dictionary!$AC$3,MATCH(COLUMNS($AS$2:BO63),Dictionary!$AC$4:$AC$93,0),1,1,2),1,MATCH(INDEX(Dictionary!$B$3:$C$3,1,MATCH(Form_Responses[[#This Row],[23]],OFFSET(Dictionary!$A$3,MATCH(COLUMNS($AS$2:BO63),Dictionary!$A$4:$A$93,0),1,1,2),0)),Dictionary!$AD$3:$AE$3,0)),"")</f>
        <v>I</v>
      </c>
      <c r="BP64" s="61" t="str">
        <f ca="1">IFERROR(INDEX(OFFSET(Dictionary!$AC$3,MATCH(COLUMNS($AS$2:BP63),Dictionary!$AC$4:$AC$93,0),1,1,2),1,MATCH(INDEX(Dictionary!$B$3:$C$3,1,MATCH(Form_Responses[[#This Row],[24]],OFFSET(Dictionary!$A$3,MATCH(COLUMNS($AS$2:BP63),Dictionary!$A$4:$A$93,0),1,1,2),0)),Dictionary!$AD$3:$AE$3,0)),"")</f>
        <v>X</v>
      </c>
      <c r="BQ64" s="61" t="str">
        <f ca="1">IFERROR(INDEX(OFFSET(Dictionary!$AC$3,MATCH(COLUMNS($AS$2:BQ63),Dictionary!$AC$4:$AC$93,0),1,1,2),1,MATCH(INDEX(Dictionary!$B$3:$C$3,1,MATCH(Form_Responses[[#This Row],[25]],OFFSET(Dictionary!$A$3,MATCH(COLUMNS($AS$2:BQ63),Dictionary!$A$4:$A$93,0),1,1,2),0)),Dictionary!$AD$3:$AE$3,0)),"")</f>
        <v>B</v>
      </c>
      <c r="BR64" s="61" t="str">
        <f ca="1">IFERROR(INDEX(OFFSET(Dictionary!$AC$3,MATCH(COLUMNS($AS$2:BR63),Dictionary!$AC$4:$AC$93,0),1,1,2),1,MATCH(INDEX(Dictionary!$B$3:$C$3,1,MATCH(Form_Responses[[#This Row],[26]],OFFSET(Dictionary!$A$3,MATCH(COLUMNS($AS$2:BR63),Dictionary!$A$4:$A$93,0),1,1,2),0)),Dictionary!$AD$3:$AE$3,0)),"")</f>
        <v>P</v>
      </c>
      <c r="BS64" s="61" t="str">
        <f ca="1">IFERROR(INDEX(OFFSET(Dictionary!$AC$3,MATCH(COLUMNS($AS$2:BS63),Dictionary!$AC$4:$AC$93,0),1,1,2),1,MATCH(INDEX(Dictionary!$B$3:$C$3,1,MATCH(Form_Responses[[#This Row],[27]],OFFSET(Dictionary!$A$3,MATCH(COLUMNS($AS$2:BS63),Dictionary!$A$4:$A$93,0),1,1,2),0)),Dictionary!$AD$3:$AE$3,0)),"")</f>
        <v>Z</v>
      </c>
      <c r="BT64" s="61" t="str">
        <f ca="1">IFERROR(INDEX(OFFSET(Dictionary!$AC$3,MATCH(COLUMNS($AS$2:BT63),Dictionary!$AC$4:$AC$93,0),1,1,2),1,MATCH(INDEX(Dictionary!$B$3:$C$3,1,MATCH(Form_Responses[[#This Row],[28]],OFFSET(Dictionary!$A$3,MATCH(COLUMNS($AS$2:BT63),Dictionary!$A$4:$A$93,0),1,1,2),0)),Dictionary!$AD$3:$AE$3,0)),"")</f>
        <v>K</v>
      </c>
      <c r="BU64" s="61" t="str">
        <f ca="1">IFERROR(INDEX(OFFSET(Dictionary!$AC$3,MATCH(COLUMNS($AS$2:BU63),Dictionary!$AC$4:$AC$93,0),1,1,2),1,MATCH(INDEX(Dictionary!$B$3:$C$3,1,MATCH(Form_Responses[[#This Row],[29]],OFFSET(Dictionary!$A$3,MATCH(COLUMNS($AS$2:BU63),Dictionary!$A$4:$A$93,0),1,1,2),0)),Dictionary!$AD$3:$AE$3,0)),"")</f>
        <v>O</v>
      </c>
      <c r="BV64" s="61" t="str">
        <f ca="1">IFERROR(INDEX(OFFSET(Dictionary!$AC$3,MATCH(COLUMNS($AS$2:BV63),Dictionary!$AC$4:$AC$93,0),1,1,2),1,MATCH(INDEX(Dictionary!$B$3:$C$3,1,MATCH(Form_Responses[[#This Row],[30]],OFFSET(Dictionary!$A$3,MATCH(COLUMNS($AS$2:BV63),Dictionary!$A$4:$A$93,0),1,1,2),0)),Dictionary!$AD$3:$AE$3,0)),"")</f>
        <v>W</v>
      </c>
      <c r="BW64" s="61" t="str">
        <f ca="1">IFERROR(INDEX(OFFSET(Dictionary!$AC$3,MATCH(COLUMNS($AS$2:BW63),Dictionary!$AC$4:$AC$93,0),1,1,2),1,MATCH(INDEX(Dictionary!$B$3:$C$3,1,MATCH(Form_Responses[[#This Row],[31]],OFFSET(Dictionary!$A$3,MATCH(COLUMNS($AS$2:BW63),Dictionary!$A$4:$A$93,0),1,1,2),0)),Dictionary!$AD$3:$AE$3,0)),"")</f>
        <v>R</v>
      </c>
      <c r="BX64" s="61" t="str">
        <f ca="1">IFERROR(INDEX(OFFSET(Dictionary!$AC$3,MATCH(COLUMNS($AS$2:BX63),Dictionary!$AC$4:$AC$93,0),1,1,2),1,MATCH(INDEX(Dictionary!$B$3:$C$3,1,MATCH(Form_Responses[[#This Row],[32]],OFFSET(Dictionary!$A$3,MATCH(COLUMNS($AS$2:BX63),Dictionary!$A$4:$A$93,0),1,1,2),0)),Dictionary!$AD$3:$AE$3,0)),"")</f>
        <v>D</v>
      </c>
      <c r="BY64" s="61" t="str">
        <f ca="1">IFERROR(INDEX(OFFSET(Dictionary!$AC$3,MATCH(COLUMNS($AS$2:BY63),Dictionary!$AC$4:$AC$93,0),1,1,2),1,MATCH(INDEX(Dictionary!$B$3:$C$3,1,MATCH(Form_Responses[[#This Row],[33]],OFFSET(Dictionary!$A$3,MATCH(COLUMNS($AS$2:BY63),Dictionary!$A$4:$A$93,0),1,1,2),0)),Dictionary!$AD$3:$AE$3,0)),"")</f>
        <v>C</v>
      </c>
      <c r="BZ64" s="61" t="str">
        <f ca="1">IFERROR(INDEX(OFFSET(Dictionary!$AC$3,MATCH(COLUMNS($AS$2:BZ63),Dictionary!$AC$4:$AC$93,0),1,1,2),1,MATCH(INDEX(Dictionary!$B$3:$C$3,1,MATCH(Form_Responses[[#This Row],[34]],OFFSET(Dictionary!$A$3,MATCH(COLUMNS($AS$2:BZ63),Dictionary!$A$4:$A$93,0),1,1,2),0)),Dictionary!$AD$3:$AE$3,0)),"")</f>
        <v>T</v>
      </c>
      <c r="CA64" s="61" t="str">
        <f ca="1">IFERROR(INDEX(OFFSET(Dictionary!$AC$3,MATCH(COLUMNS($AS$2:CA63),Dictionary!$AC$4:$AC$93,0),1,1,2),1,MATCH(INDEX(Dictionary!$B$3:$C$3,1,MATCH(Form_Responses[[#This Row],[35]],OFFSET(Dictionary!$A$3,MATCH(COLUMNS($AS$2:CA63),Dictionary!$A$4:$A$93,0),1,1,2),0)),Dictionary!$AD$3:$AE$3,0)),"")</f>
        <v>B</v>
      </c>
      <c r="CB64" s="61" t="str">
        <f ca="1">IFERROR(INDEX(OFFSET(Dictionary!$AC$3,MATCH(COLUMNS($AS$2:CB63),Dictionary!$AC$4:$AC$93,0),1,1,2),1,MATCH(INDEX(Dictionary!$B$3:$C$3,1,MATCH(Form_Responses[[#This Row],[36]],OFFSET(Dictionary!$A$3,MATCH(COLUMNS($AS$2:CB63),Dictionary!$A$4:$A$93,0),1,1,2),0)),Dictionary!$AD$3:$AE$3,0)),"")</f>
        <v>A</v>
      </c>
      <c r="CC64" s="61" t="str">
        <f ca="1">IFERROR(INDEX(OFFSET(Dictionary!$AC$3,MATCH(COLUMNS($AS$2:CC63),Dictionary!$AC$4:$AC$93,0),1,1,2),1,MATCH(INDEX(Dictionary!$B$3:$C$3,1,MATCH(Form_Responses[[#This Row],[37]],OFFSET(Dictionary!$A$3,MATCH(COLUMNS($AS$2:CC63),Dictionary!$A$4:$A$93,0),1,1,2),0)),Dictionary!$AD$3:$AE$3,0)),"")</f>
        <v>P</v>
      </c>
      <c r="CD64" s="61" t="str">
        <f ca="1">IFERROR(INDEX(OFFSET(Dictionary!$AC$3,MATCH(COLUMNS($AS$2:CD63),Dictionary!$AC$4:$AC$93,0),1,1,2),1,MATCH(INDEX(Dictionary!$B$3:$C$3,1,MATCH(Form_Responses[[#This Row],[38]],OFFSET(Dictionary!$A$3,MATCH(COLUMNS($AS$2:CD63),Dictionary!$A$4:$A$93,0),1,1,2),0)),Dictionary!$AD$3:$AE$3,0)),"")</f>
        <v>K</v>
      </c>
      <c r="CE64" s="61" t="str">
        <f ca="1">IFERROR(INDEX(OFFSET(Dictionary!$AC$3,MATCH(COLUMNS($AS$2:CE63),Dictionary!$AC$4:$AC$93,0),1,1,2),1,MATCH(INDEX(Dictionary!$B$3:$C$3,1,MATCH(Form_Responses[[#This Row],[39]],OFFSET(Dictionary!$A$3,MATCH(COLUMNS($AS$2:CE63),Dictionary!$A$4:$A$93,0),1,1,2),0)),Dictionary!$AD$3:$AE$3,0)),"")</f>
        <v>B</v>
      </c>
      <c r="CF64" s="61" t="str">
        <f ca="1">IFERROR(INDEX(OFFSET(Dictionary!$AC$3,MATCH(COLUMNS($AS$2:CF63),Dictionary!$AC$4:$AC$93,0),1,1,2),1,MATCH(INDEX(Dictionary!$B$3:$C$3,1,MATCH(Form_Responses[[#This Row],[40]],OFFSET(Dictionary!$A$3,MATCH(COLUMNS($AS$2:CF63),Dictionary!$A$4:$A$93,0),1,1,2),0)),Dictionary!$AD$3:$AE$3,0)),"")</f>
        <v>W</v>
      </c>
      <c r="CG64" s="61" t="str">
        <f ca="1">IFERROR(INDEX(OFFSET(Dictionary!$AC$3,MATCH(COLUMNS($AS$2:CG63),Dictionary!$AC$4:$AC$93,0),1,1,2),1,MATCH(INDEX(Dictionary!$B$3:$C$3,1,MATCH(Form_Responses[[#This Row],[41]],OFFSET(Dictionary!$A$3,MATCH(COLUMNS($AS$2:CG63),Dictionary!$A$4:$A$93,0),1,1,2),0)),Dictionary!$AD$3:$AE$3,0)),"")</f>
        <v>G</v>
      </c>
      <c r="CH64" s="61" t="str">
        <f ca="1">IFERROR(INDEX(OFFSET(Dictionary!$AC$3,MATCH(COLUMNS($AS$2:CH63),Dictionary!$AC$4:$AC$93,0),1,1,2),1,MATCH(INDEX(Dictionary!$B$3:$C$3,1,MATCH(Form_Responses[[#This Row],[42]],OFFSET(Dictionary!$A$3,MATCH(COLUMNS($AS$2:CH63),Dictionary!$A$4:$A$93,0),1,1,2),0)),Dictionary!$AD$3:$AE$3,0)),"")</f>
        <v>R</v>
      </c>
      <c r="CI64" s="61" t="str">
        <f ca="1">IFERROR(INDEX(OFFSET(Dictionary!$AC$3,MATCH(COLUMNS($AS$2:CI63),Dictionary!$AC$4:$AC$93,0),1,1,2),1,MATCH(INDEX(Dictionary!$B$3:$C$3,1,MATCH(Form_Responses[[#This Row],[43]],OFFSET(Dictionary!$A$3,MATCH(COLUMNS($AS$2:CI63),Dictionary!$A$4:$A$93,0),1,1,2),0)),Dictionary!$AD$3:$AE$3,0)),"")</f>
        <v>D</v>
      </c>
      <c r="CJ64" s="61" t="str">
        <f ca="1">IFERROR(INDEX(OFFSET(Dictionary!$AC$3,MATCH(COLUMNS($AS$2:CJ63),Dictionary!$AC$4:$AC$93,0),1,1,2),1,MATCH(INDEX(Dictionary!$B$3:$C$3,1,MATCH(Form_Responses[[#This Row],[44]],OFFSET(Dictionary!$A$3,MATCH(COLUMNS($AS$2:CJ63),Dictionary!$A$4:$A$93,0),1,1,2),0)),Dictionary!$AD$3:$AE$3,0)),"")</f>
        <v>C</v>
      </c>
      <c r="CK64" s="61" t="str">
        <f ca="1">IFERROR(INDEX(OFFSET(Dictionary!$AC$3,MATCH(COLUMNS($AS$2:CK63),Dictionary!$AC$4:$AC$93,0),1,1,2),1,MATCH(INDEX(Dictionary!$B$3:$C$3,1,MATCH(Form_Responses[[#This Row],[45]],OFFSET(Dictionary!$A$3,MATCH(COLUMNS($AS$2:CK63),Dictionary!$A$4:$A$93,0),1,1,2),0)),Dictionary!$AD$3:$AE$3,0)),"")</f>
        <v>V</v>
      </c>
      <c r="CL64" s="61" t="str">
        <f ca="1">IFERROR(INDEX(OFFSET(Dictionary!$AC$3,MATCH(COLUMNS($AS$2:CL63),Dictionary!$AC$4:$AC$93,0),1,1,2),1,MATCH(INDEX(Dictionary!$B$3:$C$3,1,MATCH(Form_Responses[[#This Row],[46]],OFFSET(Dictionary!$A$3,MATCH(COLUMNS($AS$2:CL63),Dictionary!$A$4:$A$93,0),1,1,2),0)),Dictionary!$AD$3:$AE$3,0)),"")</f>
        <v>N</v>
      </c>
      <c r="CM64" s="61" t="str">
        <f ca="1">IFERROR(INDEX(OFFSET(Dictionary!$AC$3,MATCH(COLUMNS($AS$2:CM63),Dictionary!$AC$4:$AC$93,0),1,1,2),1,MATCH(INDEX(Dictionary!$B$3:$C$3,1,MATCH(Form_Responses[[#This Row],[47]],OFFSET(Dictionary!$A$3,MATCH(COLUMNS($AS$2:CM63),Dictionary!$A$4:$A$93,0),1,1,2),0)),Dictionary!$AD$3:$AE$3,0)),"")</f>
        <v>Z</v>
      </c>
      <c r="CN64" s="61" t="str">
        <f ca="1">IFERROR(INDEX(OFFSET(Dictionary!$AC$3,MATCH(COLUMNS($AS$2:CN63),Dictionary!$AC$4:$AC$93,0),1,1,2),1,MATCH(INDEX(Dictionary!$B$3:$C$3,1,MATCH(Form_Responses[[#This Row],[48]],OFFSET(Dictionary!$A$3,MATCH(COLUMNS($AS$2:CN63),Dictionary!$A$4:$A$93,0),1,1,2),0)),Dictionary!$AD$3:$AE$3,0)),"")</f>
        <v>K</v>
      </c>
      <c r="CO64" s="61" t="str">
        <f ca="1">IFERROR(INDEX(OFFSET(Dictionary!$AC$3,MATCH(COLUMNS($AS$2:CO63),Dictionary!$AC$4:$AC$93,0),1,1,2),1,MATCH(INDEX(Dictionary!$B$3:$C$3,1,MATCH(Form_Responses[[#This Row],[49]],OFFSET(Dictionary!$A$3,MATCH(COLUMNS($AS$2:CO63),Dictionary!$A$4:$A$93,0),1,1,2),0)),Dictionary!$AD$3:$AE$3,0)),"")</f>
        <v>F</v>
      </c>
      <c r="CP64" s="61" t="str">
        <f ca="1">IFERROR(INDEX(OFFSET(Dictionary!$AC$3,MATCH(COLUMNS($AS$2:CP63),Dictionary!$AC$4:$AC$93,0),1,1,2),1,MATCH(INDEX(Dictionary!$B$3:$C$3,1,MATCH(Form_Responses[[#This Row],[50]],OFFSET(Dictionary!$A$3,MATCH(COLUMNS($AS$2:CP63),Dictionary!$A$4:$A$93,0),1,1,2),0)),Dictionary!$AD$3:$AE$3,0)),"")</f>
        <v>W</v>
      </c>
      <c r="CQ64" s="61" t="str">
        <f ca="1">IFERROR(INDEX(OFFSET(Dictionary!$AC$3,MATCH(COLUMNS($AS$2:CQ63),Dictionary!$AC$4:$AC$93,0),1,1,2),1,MATCH(INDEX(Dictionary!$B$3:$C$3,1,MATCH(Form_Responses[[#This Row],[51]],OFFSET(Dictionary!$A$3,MATCH(COLUMNS($AS$2:CQ63),Dictionary!$A$4:$A$93,0),1,1,2),0)),Dictionary!$AD$3:$AE$3,0)),"")</f>
        <v>G</v>
      </c>
      <c r="CR64" s="61" t="str">
        <f ca="1">IFERROR(INDEX(OFFSET(Dictionary!$AC$3,MATCH(COLUMNS($AS$2:CR63),Dictionary!$AC$4:$AC$93,0),1,1,2),1,MATCH(INDEX(Dictionary!$B$3:$C$3,1,MATCH(Form_Responses[[#This Row],[52]],OFFSET(Dictionary!$A$3,MATCH(COLUMNS($AS$2:CR63),Dictionary!$A$4:$A$93,0),1,1,2),0)),Dictionary!$AD$3:$AE$3,0)),"")</f>
        <v>S</v>
      </c>
      <c r="CS64" s="61" t="str">
        <f ca="1">IFERROR(INDEX(OFFSET(Dictionary!$AC$3,MATCH(COLUMNS($AS$2:CS63),Dictionary!$AC$4:$AC$93,0),1,1,2),1,MATCH(INDEX(Dictionary!$B$3:$C$3,1,MATCH(Form_Responses[[#This Row],[53]],OFFSET(Dictionary!$A$3,MATCH(COLUMNS($AS$2:CS63),Dictionary!$A$4:$A$93,0),1,1,2),0)),Dictionary!$AD$3:$AE$3,0)),"")</f>
        <v>I</v>
      </c>
      <c r="CT64" s="61" t="str">
        <f ca="1">IFERROR(INDEX(OFFSET(Dictionary!$AC$3,MATCH(COLUMNS($AS$2:CT63),Dictionary!$AC$4:$AC$93,0),1,1,2),1,MATCH(INDEX(Dictionary!$B$3:$C$3,1,MATCH(Form_Responses[[#This Row],[54]],OFFSET(Dictionary!$A$3,MATCH(COLUMNS($AS$2:CT63),Dictionary!$A$4:$A$93,0),1,1,2),0)),Dictionary!$AD$3:$AE$3,0)),"")</f>
        <v>D</v>
      </c>
      <c r="CU64" s="61" t="str">
        <f ca="1">IFERROR(INDEX(OFFSET(Dictionary!$AC$3,MATCH(COLUMNS($AS$2:CU63),Dictionary!$AC$4:$AC$93,0),1,1,2),1,MATCH(INDEX(Dictionary!$B$3:$C$3,1,MATCH(Form_Responses[[#This Row],[55]],OFFSET(Dictionary!$A$3,MATCH(COLUMNS($AS$2:CU63),Dictionary!$A$4:$A$93,0),1,1,2),0)),Dictionary!$AD$3:$AE$3,0)),"")</f>
        <v>C</v>
      </c>
      <c r="CV64" s="61" t="str">
        <f ca="1">IFERROR(INDEX(OFFSET(Dictionary!$AC$3,MATCH(COLUMNS($AS$2:CV63),Dictionary!$AC$4:$AC$93,0),1,1,2),1,MATCH(INDEX(Dictionary!$B$3:$C$3,1,MATCH(Form_Responses[[#This Row],[56]],OFFSET(Dictionary!$A$3,MATCH(COLUMNS($AS$2:CV63),Dictionary!$A$4:$A$93,0),1,1,2),0)),Dictionary!$AD$3:$AE$3,0)),"")</f>
        <v>S</v>
      </c>
      <c r="CW64" s="61" t="str">
        <f ca="1">IFERROR(INDEX(OFFSET(Dictionary!$AC$3,MATCH(COLUMNS($AS$2:CW63),Dictionary!$AC$4:$AC$93,0),1,1,2),1,MATCH(INDEX(Dictionary!$B$3:$C$3,1,MATCH(Form_Responses[[#This Row],[57]],OFFSET(Dictionary!$A$3,MATCH(COLUMNS($AS$2:CW63),Dictionary!$A$4:$A$93,0),1,1,2),0)),Dictionary!$AD$3:$AE$3,0)),"")</f>
        <v>Z</v>
      </c>
      <c r="CX64" s="61" t="str">
        <f ca="1">IFERROR(INDEX(OFFSET(Dictionary!$AC$3,MATCH(COLUMNS($AS$2:CX63),Dictionary!$AC$4:$AC$93,0),1,1,2),1,MATCH(INDEX(Dictionary!$B$3:$C$3,1,MATCH(Form_Responses[[#This Row],[58]],OFFSET(Dictionary!$A$3,MATCH(COLUMNS($AS$2:CX63),Dictionary!$A$4:$A$93,0),1,1,2),0)),Dictionary!$AD$3:$AE$3,0)),"")</f>
        <v>K</v>
      </c>
      <c r="CY64" s="61" t="str">
        <f ca="1">IFERROR(INDEX(OFFSET(Dictionary!$AC$3,MATCH(COLUMNS($AS$2:CY63),Dictionary!$AC$4:$AC$93,0),1,1,2),1,MATCH(INDEX(Dictionary!$B$3:$C$3,1,MATCH(Form_Responses[[#This Row],[59]],OFFSET(Dictionary!$A$3,MATCH(COLUMNS($AS$2:CY63),Dictionary!$A$4:$A$93,0),1,1,2),0)),Dictionary!$AD$3:$AE$3,0)),"")</f>
        <v>F</v>
      </c>
      <c r="CZ64" s="61" t="str">
        <f ca="1">IFERROR(INDEX(OFFSET(Dictionary!$AC$3,MATCH(COLUMNS($AS$2:CZ63),Dictionary!$AC$4:$AC$93,0),1,1,2),1,MATCH(INDEX(Dictionary!$B$3:$C$3,1,MATCH(Form_Responses[[#This Row],[60]],OFFSET(Dictionary!$A$3,MATCH(COLUMNS($AS$2:CZ63),Dictionary!$A$4:$A$93,0),1,1,2),0)),Dictionary!$AD$3:$AE$3,0)),"")</f>
        <v>W</v>
      </c>
      <c r="DA64" s="61" t="str">
        <f ca="1">IFERROR(INDEX(OFFSET(Dictionary!$AC$3,MATCH(COLUMNS($AS$2:DA63),Dictionary!$AC$4:$AC$93,0),1,1,2),1,MATCH(INDEX(Dictionary!$B$3:$C$3,1,MATCH(Form_Responses[[#This Row],[61]],OFFSET(Dictionary!$A$3,MATCH(COLUMNS($AS$2:DA63),Dictionary!$A$4:$A$93,0),1,1,2),0)),Dictionary!$AD$3:$AE$3,0)),"")</f>
        <v>G</v>
      </c>
      <c r="DB64" s="61" t="str">
        <f ca="1">IFERROR(INDEX(OFFSET(Dictionary!$AC$3,MATCH(COLUMNS($AS$2:DB63),Dictionary!$AC$4:$AC$93,0),1,1,2),1,MATCH(INDEX(Dictionary!$B$3:$C$3,1,MATCH(Form_Responses[[#This Row],[62]],OFFSET(Dictionary!$A$3,MATCH(COLUMNS($AS$2:DB63),Dictionary!$A$4:$A$93,0),1,1,2),0)),Dictionary!$AD$3:$AE$3,0)),"")</f>
        <v>V</v>
      </c>
      <c r="DC64" s="61" t="str">
        <f ca="1">IFERROR(INDEX(OFFSET(Dictionary!$AC$3,MATCH(COLUMNS($AS$2:DC63),Dictionary!$AC$4:$AC$93,0),1,1,2),1,MATCH(INDEX(Dictionary!$B$3:$C$3,1,MATCH(Form_Responses[[#This Row],[63]],OFFSET(Dictionary!$A$3,MATCH(COLUMNS($AS$2:DC63),Dictionary!$A$4:$A$93,0),1,1,2),0)),Dictionary!$AD$3:$AE$3,0)),"")</f>
        <v>S</v>
      </c>
      <c r="DD64" s="61" t="str">
        <f ca="1">IFERROR(INDEX(OFFSET(Dictionary!$AC$3,MATCH(COLUMNS($AS$2:DD63),Dictionary!$AC$4:$AC$93,0),1,1,2),1,MATCH(INDEX(Dictionary!$B$3:$C$3,1,MATCH(Form_Responses[[#This Row],[64]],OFFSET(Dictionary!$A$3,MATCH(COLUMNS($AS$2:DD63),Dictionary!$A$4:$A$93,0),1,1,2),0)),Dictionary!$AD$3:$AE$3,0)),"")</f>
        <v>T</v>
      </c>
      <c r="DE64" s="61" t="str">
        <f ca="1">IFERROR(INDEX(OFFSET(Dictionary!$AC$3,MATCH(COLUMNS($AS$2:DE63),Dictionary!$AC$4:$AC$93,0),1,1,2),1,MATCH(INDEX(Dictionary!$B$3:$C$3,1,MATCH(Form_Responses[[#This Row],[65]],OFFSET(Dictionary!$A$3,MATCH(COLUMNS($AS$2:DE63),Dictionary!$A$4:$A$93,0),1,1,2),0)),Dictionary!$AD$3:$AE$3,0)),"")</f>
        <v>D</v>
      </c>
      <c r="DF64" s="61" t="str">
        <f ca="1">IFERROR(INDEX(OFFSET(Dictionary!$AC$3,MATCH(COLUMNS($AS$2:DF63),Dictionary!$AC$4:$AC$93,0),1,1,2),1,MATCH(INDEX(Dictionary!$B$3:$C$3,1,MATCH(Form_Responses[[#This Row],[66]],OFFSET(Dictionary!$A$3,MATCH(COLUMNS($AS$2:DF63),Dictionary!$A$4:$A$93,0),1,1,2),0)),Dictionary!$AD$3:$AE$3,0)),"")</f>
        <v>C</v>
      </c>
      <c r="DG64" s="61" t="str">
        <f ca="1">IFERROR(INDEX(OFFSET(Dictionary!$AC$3,MATCH(COLUMNS($AS$2:DG63),Dictionary!$AC$4:$AC$93,0),1,1,2),1,MATCH(INDEX(Dictionary!$B$3:$C$3,1,MATCH(Form_Responses[[#This Row],[67]],OFFSET(Dictionary!$A$3,MATCH(COLUMNS($AS$2:DG63),Dictionary!$A$4:$A$93,0),1,1,2),0)),Dictionary!$AD$3:$AE$3,0)),"")</f>
        <v>R</v>
      </c>
      <c r="DH64" s="61" t="str">
        <f ca="1">IFERROR(INDEX(OFFSET(Dictionary!$AC$3,MATCH(COLUMNS($AS$2:DH63),Dictionary!$AC$4:$AC$93,0),1,1,2),1,MATCH(INDEX(Dictionary!$B$3:$C$3,1,MATCH(Form_Responses[[#This Row],[68]],OFFSET(Dictionary!$A$3,MATCH(COLUMNS($AS$2:DH63),Dictionary!$A$4:$A$93,0),1,1,2),0)),Dictionary!$AD$3:$AE$3,0)),"")</f>
        <v>N</v>
      </c>
      <c r="DI64" s="61" t="str">
        <f ca="1">IFERROR(INDEX(OFFSET(Dictionary!$AC$3,MATCH(COLUMNS($AS$2:DI63),Dictionary!$AC$4:$AC$93,0),1,1,2),1,MATCH(INDEX(Dictionary!$B$3:$C$3,1,MATCH(Form_Responses[[#This Row],[69]],OFFSET(Dictionary!$A$3,MATCH(COLUMNS($AS$2:DI63),Dictionary!$A$4:$A$93,0),1,1,2),0)),Dictionary!$AD$3:$AE$3,0)),"")</f>
        <v>A</v>
      </c>
      <c r="DJ64" s="61" t="str">
        <f ca="1">IFERROR(INDEX(OFFSET(Dictionary!$AC$3,MATCH(COLUMNS($AS$2:DJ63),Dictionary!$AC$4:$AC$93,0),1,1,2),1,MATCH(INDEX(Dictionary!$B$3:$C$3,1,MATCH(Form_Responses[[#This Row],[70]],OFFSET(Dictionary!$A$3,MATCH(COLUMNS($AS$2:DJ63),Dictionary!$A$4:$A$93,0),1,1,2),0)),Dictionary!$AD$3:$AE$3,0)),"")</f>
        <v>W</v>
      </c>
      <c r="DK64" s="61" t="str">
        <f ca="1">IFERROR(INDEX(OFFSET(Dictionary!$AC$3,MATCH(COLUMNS($AS$2:DK63),Dictionary!$AC$4:$AC$93,0),1,1,2),1,MATCH(INDEX(Dictionary!$B$3:$C$3,1,MATCH(Form_Responses[[#This Row],[71]],OFFSET(Dictionary!$A$3,MATCH(COLUMNS($AS$2:DK63),Dictionary!$A$4:$A$93,0),1,1,2),0)),Dictionary!$AD$3:$AE$3,0)),"")</f>
        <v>G</v>
      </c>
      <c r="DL64" s="61" t="str">
        <f ca="1">IFERROR(INDEX(OFFSET(Dictionary!$AC$3,MATCH(COLUMNS($AS$2:DL63),Dictionary!$AC$4:$AC$93,0),1,1,2),1,MATCH(INDEX(Dictionary!$B$3:$C$3,1,MATCH(Form_Responses[[#This Row],[72]],OFFSET(Dictionary!$A$3,MATCH(COLUMNS($AS$2:DL63),Dictionary!$A$4:$A$93,0),1,1,2),0)),Dictionary!$AD$3:$AE$3,0)),"")</f>
        <v>L</v>
      </c>
      <c r="DM64" s="61" t="str">
        <f ca="1">IFERROR(INDEX(OFFSET(Dictionary!$AC$3,MATCH(COLUMNS($AS$2:DM63),Dictionary!$AC$4:$AC$93,0),1,1,2),1,MATCH(INDEX(Dictionary!$B$3:$C$3,1,MATCH(Form_Responses[[#This Row],[73]],OFFSET(Dictionary!$A$3,MATCH(COLUMNS($AS$2:DM63),Dictionary!$A$4:$A$93,0),1,1,2),0)),Dictionary!$AD$3:$AE$3,0)),"")</f>
        <v>V</v>
      </c>
      <c r="DN64" s="61" t="str">
        <f ca="1">IFERROR(INDEX(OFFSET(Dictionary!$AC$3,MATCH(COLUMNS($AS$2:DN63),Dictionary!$AC$4:$AC$93,0),1,1,2),1,MATCH(INDEX(Dictionary!$B$3:$C$3,1,MATCH(Form_Responses[[#This Row],[74]],OFFSET(Dictionary!$A$3,MATCH(COLUMNS($AS$2:DN63),Dictionary!$A$4:$A$93,0),1,1,2),0)),Dictionary!$AD$3:$AE$3,0)),"")</f>
        <v>T</v>
      </c>
      <c r="DO64" s="61" t="str">
        <f ca="1">IFERROR(INDEX(OFFSET(Dictionary!$AC$3,MATCH(COLUMNS($AS$2:DO63),Dictionary!$AC$4:$AC$93,0),1,1,2),1,MATCH(INDEX(Dictionary!$B$3:$C$3,1,MATCH(Form_Responses[[#This Row],[75]],OFFSET(Dictionary!$A$3,MATCH(COLUMNS($AS$2:DO63),Dictionary!$A$4:$A$93,0),1,1,2),0)),Dictionary!$AD$3:$AE$3,0)),"")</f>
        <v>V</v>
      </c>
      <c r="DP64" s="61" t="str">
        <f ca="1">IFERROR(INDEX(OFFSET(Dictionary!$AC$3,MATCH(COLUMNS($AS$2:DP63),Dictionary!$AC$4:$AC$93,0),1,1,2),1,MATCH(INDEX(Dictionary!$B$3:$C$3,1,MATCH(Form_Responses[[#This Row],[76]],OFFSET(Dictionary!$A$3,MATCH(COLUMNS($AS$2:DP63),Dictionary!$A$4:$A$93,0),1,1,2),0)),Dictionary!$AD$3:$AE$3,0)),"")</f>
        <v>D</v>
      </c>
      <c r="DQ64" s="61" t="str">
        <f ca="1">IFERROR(INDEX(OFFSET(Dictionary!$AC$3,MATCH(COLUMNS($AS$2:DQ63),Dictionary!$AC$4:$AC$93,0),1,1,2),1,MATCH(INDEX(Dictionary!$B$3:$C$3,1,MATCH(Form_Responses[[#This Row],[77]],OFFSET(Dictionary!$A$3,MATCH(COLUMNS($AS$2:DQ63),Dictionary!$A$4:$A$93,0),1,1,2),0)),Dictionary!$AD$3:$AE$3,0)),"")</f>
        <v>C</v>
      </c>
      <c r="DR64" s="61" t="str">
        <f ca="1">IFERROR(INDEX(OFFSET(Dictionary!$AC$3,MATCH(COLUMNS($AS$2:DR63),Dictionary!$AC$4:$AC$93,0),1,1,2),1,MATCH(INDEX(Dictionary!$B$3:$C$3,1,MATCH(Form_Responses[[#This Row],[78]],OFFSET(Dictionary!$A$3,MATCH(COLUMNS($AS$2:DR63),Dictionary!$A$4:$A$93,0),1,1,2),0)),Dictionary!$AD$3:$AE$3,0)),"")</f>
        <v>D</v>
      </c>
      <c r="DS64" s="61" t="str">
        <f ca="1">IFERROR(INDEX(OFFSET(Dictionary!$AC$3,MATCH(COLUMNS($AS$2:DS63),Dictionary!$AC$4:$AC$93,0),1,1,2),1,MATCH(INDEX(Dictionary!$B$3:$C$3,1,MATCH(Form_Responses[[#This Row],[79]],OFFSET(Dictionary!$A$3,MATCH(COLUMNS($AS$2:DS63),Dictionary!$A$4:$A$93,0),1,1,2),0)),Dictionary!$AD$3:$AE$3,0)),"")</f>
        <v>N</v>
      </c>
      <c r="DT64" s="61" t="str">
        <f ca="1">IFERROR(INDEX(OFFSET(Dictionary!$AC$3,MATCH(COLUMNS($AS$2:DT63),Dictionary!$AC$4:$AC$93,0),1,1,2),1,MATCH(INDEX(Dictionary!$B$3:$C$3,1,MATCH(Form_Responses[[#This Row],[80]],OFFSET(Dictionary!$A$3,MATCH(COLUMNS($AS$2:DT63),Dictionary!$A$4:$A$93,0),1,1,2),0)),Dictionary!$AD$3:$AE$3,0)),"")</f>
        <v>W</v>
      </c>
      <c r="DU64" s="61" t="str">
        <f ca="1">IFERROR(INDEX(OFFSET(Dictionary!$AC$3,MATCH(COLUMNS($AS$2:DU63),Dictionary!$AC$4:$AC$93,0),1,1,2),1,MATCH(INDEX(Dictionary!$B$3:$C$3,1,MATCH(Form_Responses[[#This Row],[81]],OFFSET(Dictionary!$A$3,MATCH(COLUMNS($AS$2:DU63),Dictionary!$A$4:$A$93,0),1,1,2),0)),Dictionary!$AD$3:$AE$3,0)),"")</f>
        <v>G</v>
      </c>
      <c r="DV64" s="61" t="str">
        <f ca="1">IFERROR(INDEX(OFFSET(Dictionary!$AC$3,MATCH(COLUMNS($AS$2:DV63),Dictionary!$AC$4:$AC$93,0),1,1,2),1,MATCH(INDEX(Dictionary!$B$3:$C$3,1,MATCH(Form_Responses[[#This Row],[82]],OFFSET(Dictionary!$A$3,MATCH(COLUMNS($AS$2:DV63),Dictionary!$A$4:$A$93,0),1,1,2),0)),Dictionary!$AD$3:$AE$3,0)),"")</f>
        <v>I</v>
      </c>
      <c r="DW64" s="61" t="str">
        <f ca="1">IFERROR(INDEX(OFFSET(Dictionary!$AC$3,MATCH(COLUMNS($AS$2:DW63),Dictionary!$AC$4:$AC$93,0),1,1,2),1,MATCH(INDEX(Dictionary!$B$3:$C$3,1,MATCH(Form_Responses[[#This Row],[83]],OFFSET(Dictionary!$A$3,MATCH(COLUMNS($AS$2:DW63),Dictionary!$A$4:$A$93,0),1,1,2),0)),Dictionary!$AD$3:$AE$3,0)),"")</f>
        <v>T</v>
      </c>
      <c r="DX64" s="61" t="str">
        <f ca="1">IFERROR(INDEX(OFFSET(Dictionary!$AC$3,MATCH(COLUMNS($AS$2:DX63),Dictionary!$AC$4:$AC$93,0),1,1,2),1,MATCH(INDEX(Dictionary!$B$3:$C$3,1,MATCH(Form_Responses[[#This Row],[84]],OFFSET(Dictionary!$A$3,MATCH(COLUMNS($AS$2:DX63),Dictionary!$A$4:$A$93,0),1,1,2),0)),Dictionary!$AD$3:$AE$3,0)),"")</f>
        <v>V</v>
      </c>
      <c r="DY64" s="61" t="str">
        <f ca="1">IFERROR(INDEX(OFFSET(Dictionary!$AC$3,MATCH(COLUMNS($AS$2:DY63),Dictionary!$AC$4:$AC$93,0),1,1,2),1,MATCH(INDEX(Dictionary!$B$3:$C$3,1,MATCH(Form_Responses[[#This Row],[85]],OFFSET(Dictionary!$A$3,MATCH(COLUMNS($AS$2:DY63),Dictionary!$A$4:$A$93,0),1,1,2),0)),Dictionary!$AD$3:$AE$3,0)),"")</f>
        <v>V</v>
      </c>
      <c r="DZ64" s="61" t="str">
        <f ca="1">IFERROR(INDEX(OFFSET(Dictionary!$AC$3,MATCH(COLUMNS($AS$2:DZ63),Dictionary!$AC$4:$AC$93,0),1,1,2),1,MATCH(INDEX(Dictionary!$B$3:$C$3,1,MATCH(Form_Responses[[#This Row],[86]],OFFSET(Dictionary!$A$3,MATCH(COLUMNS($AS$2:DZ63),Dictionary!$A$4:$A$93,0),1,1,2),0)),Dictionary!$AD$3:$AE$3,0)),"")</f>
        <v>S</v>
      </c>
      <c r="EA64" s="61" t="str">
        <f ca="1">IFERROR(INDEX(OFFSET(Dictionary!$AC$3,MATCH(COLUMNS($AS$2:EA63),Dictionary!$AC$4:$AC$93,0),1,1,2),1,MATCH(INDEX(Dictionary!$B$3:$C$3,1,MATCH(Form_Responses[[#This Row],[87]],OFFSET(Dictionary!$A$3,MATCH(COLUMNS($AS$2:EA63),Dictionary!$A$4:$A$93,0),1,1,2),0)),Dictionary!$AD$3:$AE$3,0)),"")</f>
        <v>D</v>
      </c>
      <c r="EB64" s="61" t="str">
        <f ca="1">IFERROR(INDEX(OFFSET(Dictionary!$AC$3,MATCH(COLUMNS($AS$2:EB63),Dictionary!$AC$4:$AC$93,0),1,1,2),1,MATCH(INDEX(Dictionary!$B$3:$C$3,1,MATCH(Form_Responses[[#This Row],[88]],OFFSET(Dictionary!$A$3,MATCH(COLUMNS($AS$2:EB63),Dictionary!$A$4:$A$93,0),1,1,2),0)),Dictionary!$AD$3:$AE$3,0)),"")</f>
        <v>D</v>
      </c>
      <c r="EC64" s="61" t="str">
        <f ca="1">IFERROR(INDEX(OFFSET(Dictionary!$AC$3,MATCH(COLUMNS($AS$2:EC63),Dictionary!$AC$4:$AC$93,0),1,1,2),1,MATCH(INDEX(Dictionary!$B$3:$C$3,1,MATCH(Form_Responses[[#This Row],[89]],OFFSET(Dictionary!$A$3,MATCH(COLUMNS($AS$2:EC63),Dictionary!$A$4:$A$93,0),1,1,2),0)),Dictionary!$AD$3:$AE$3,0)),"")</f>
        <v>C</v>
      </c>
      <c r="ED64" s="61" t="str">
        <f ca="1">IFERROR(INDEX(OFFSET(Dictionary!$AC$3,MATCH(COLUMNS($AS$2:ED63),Dictionary!$AC$4:$AC$93,0),1,1,2),1,MATCH(INDEX(Dictionary!$B$3:$C$3,1,MATCH(Form_Responses[[#This Row],[90]],OFFSET(Dictionary!$A$3,MATCH(COLUMNS($AS$2:ED63),Dictionary!$A$4:$A$93,0),1,1,2),0)),Dictionary!$AD$3:$AE$3,0)),"")</f>
        <v>W</v>
      </c>
    </row>
    <row r="65" spans="1:134" ht="195" x14ac:dyDescent="0.25">
      <c r="A65" s="164">
        <v>63</v>
      </c>
      <c r="B65" s="61" t="s">
        <v>1010</v>
      </c>
      <c r="C65" s="61" t="s">
        <v>918</v>
      </c>
      <c r="D65" s="59" t="s">
        <v>796</v>
      </c>
      <c r="E65" s="59" cm="1">
        <f t="array" aca="1" ref="E65" ca="1">COUNTIF(OFFSET($AS$2,MATCH(Data_Base_Response[[#This Row],[Nama]:[Nama]],Data_Base_Response[[Nama]:[Nama]],0),0,1,90),Data_Base_Response[[#Headers],[A]])</f>
        <v>5</v>
      </c>
      <c r="F65" s="59" cm="1">
        <f t="array" aca="1" ref="F65" ca="1">COUNTIF(OFFSET($AS$2,MATCH(Data_Base_Response[[#This Row],[Nama]:[Nama]],Data_Base_Response[[Nama]:[Nama]],0),0,1,90),Data_Base_Response[[#Headers],[N]])</f>
        <v>7</v>
      </c>
      <c r="G65" s="59" cm="1">
        <f t="array" aca="1" ref="G65" ca="1">COUNTIF(OFFSET($AS$2,MATCH(Data_Base_Response[[#This Row],[Nama]:[Nama]],Data_Base_Response[[Nama]:[Nama]],0),0,1,90),Data_Base_Response[[#Headers],[G]])</f>
        <v>7</v>
      </c>
      <c r="H65" s="59" cm="1">
        <f t="array" aca="1" ref="H65" ca="1">COUNTIF(OFFSET($AS$2,MATCH(Data_Base_Response[[#This Row],[Nama]:[Nama]],Data_Base_Response[[Nama]:[Nama]],0),0,1,90),Data_Base_Response[[#Headers],[C]])</f>
        <v>7</v>
      </c>
      <c r="I65" s="59" cm="1">
        <f t="array" aca="1" ref="I65" ca="1">COUNTIF(OFFSET($AS$2,MATCH(Data_Base_Response[[#This Row],[Nama]:[Nama]],Data_Base_Response[[Nama]:[Nama]],0),0,1,90),Data_Base_Response[[#Headers],[D]])</f>
        <v>2</v>
      </c>
      <c r="J65" s="59" cm="1">
        <f t="array" aca="1" ref="J65" ca="1">COUNTIF(OFFSET($AS$2,MATCH(Data_Base_Response[[#This Row],[Nama]:[Nama]],Data_Base_Response[[Nama]:[Nama]],0),0,1,90),Data_Base_Response[[#Headers],[R]])</f>
        <v>4</v>
      </c>
      <c r="K65" s="59" cm="1">
        <f t="array" aca="1" ref="K65" ca="1">COUNTIF(OFFSET($AS$2,MATCH(Data_Base_Response[[#This Row],[Nama]:[Nama]],Data_Base_Response[[Nama]:[Nama]],0),0,1,90),Data_Base_Response[[#Headers],[T]])</f>
        <v>5</v>
      </c>
      <c r="L65" s="59" cm="1">
        <f t="array" aca="1" ref="L65" ca="1">COUNTIF(OFFSET($AS$2,MATCH(Data_Base_Response[[#This Row],[Nama]:[Nama]],Data_Base_Response[[Nama]:[Nama]],0),0,1,90),Data_Base_Response[[#Headers],[V]])</f>
        <v>3</v>
      </c>
      <c r="M65" s="59" cm="1">
        <f t="array" aca="1" ref="M65" ca="1">COUNTIF(OFFSET($AS$2,MATCH(Data_Base_Response[[#This Row],[Nama]:[Nama]],Data_Base_Response[[Nama]:[Nama]],0),0,1,90),Data_Base_Response[[#Headers],[W]])</f>
        <v>6</v>
      </c>
      <c r="N65" s="59" cm="1">
        <f t="array" aca="1" ref="N65" ca="1">COUNTIF(OFFSET($AS$2,MATCH(Data_Base_Response[[#This Row],[Nama]:[Nama]],Data_Base_Response[[Nama]:[Nama]],0),0,1,90),Data_Base_Response[[#Headers],[F]])</f>
        <v>1</v>
      </c>
      <c r="O65" s="59" cm="1">
        <f t="array" aca="1" ref="O65" ca="1">COUNTIF(OFFSET($AS$2,MATCH(Data_Base_Response[[#This Row],[Nama]:[Nama]],Data_Base_Response[[Nama]:[Nama]],0),0,1,90),Data_Base_Response[[#Headers],[L]])</f>
        <v>6</v>
      </c>
      <c r="P65" s="59" cm="1">
        <f t="array" aca="1" ref="P65" ca="1">COUNTIF(OFFSET($AS$2,MATCH(Data_Base_Response[[#This Row],[Nama]:[Nama]],Data_Base_Response[[Nama]:[Nama]],0),0,1,90),Data_Base_Response[[#Headers],[P]])</f>
        <v>5</v>
      </c>
      <c r="Q65" s="59" cm="1">
        <f t="array" aca="1" ref="Q65" ca="1">COUNTIF(OFFSET($AS$2,MATCH(Data_Base_Response[[#This Row],[Nama]:[Nama]],Data_Base_Response[[Nama]:[Nama]],0),0,1,90),Data_Base_Response[[#Headers],[I]])</f>
        <v>3</v>
      </c>
      <c r="R65" s="59" cm="1">
        <f t="array" aca="1" ref="R65" ca="1">COUNTIF(OFFSET($AS$2,MATCH(Data_Base_Response[[#This Row],[Nama]:[Nama]],Data_Base_Response[[Nama]:[Nama]],0),0,1,90),Data_Base_Response[[#Headers],[S]])</f>
        <v>5</v>
      </c>
      <c r="S65" s="59" cm="1">
        <f t="array" aca="1" ref="S65" ca="1">COUNTIF(OFFSET($AS$2,MATCH(Data_Base_Response[[#This Row],[Nama]:[Nama]],Data_Base_Response[[Nama]:[Nama]],0),0,1,90),Data_Base_Response[[#Headers],[B]])</f>
        <v>5</v>
      </c>
      <c r="T65" s="59" cm="1">
        <f t="array" aca="1" ref="T65" ca="1">COUNTIF(OFFSET($AS$2,MATCH(Data_Base_Response[[#This Row],[Nama]:[Nama]],Data_Base_Response[[Nama]:[Nama]],0),0,1,90),Data_Base_Response[[#Headers],[O]])</f>
        <v>4</v>
      </c>
      <c r="U65" s="59" cm="1">
        <f t="array" aca="1" ref="U65" ca="1">COUNTIF(OFFSET($AS$2,MATCH(Data_Base_Response[[#This Row],[Nama]:[Nama]],Data_Base_Response[[Nama]:[Nama]],0),0,1,90),Data_Base_Response[[#Headers],[X]])</f>
        <v>3</v>
      </c>
      <c r="V65" s="59" cm="1">
        <f t="array" aca="1" ref="V65" ca="1">COUNTIF(OFFSET($AS$2,MATCH(Data_Base_Response[[#This Row],[Nama]:[Nama]],Data_Base_Response[[Nama]:[Nama]],0),0,1,90),Data_Base_Response[[#Headers],[E]])</f>
        <v>3</v>
      </c>
      <c r="W65" s="59" cm="1">
        <f t="array" aca="1" ref="W65" ca="1">COUNTIF(OFFSET($AS$2,MATCH(Data_Base_Response[[#This Row],[Nama]:[Nama]],Data_Base_Response[[Nama]:[Nama]],0),0,1,90),Data_Base_Response[[#Headers],[K]])</f>
        <v>4</v>
      </c>
      <c r="X65" s="59" cm="1">
        <f t="array" aca="1" ref="X65" ca="1">COUNTIF(OFFSET($AS$2,MATCH(Data_Base_Response[[#This Row],[Nama]:[Nama]],Data_Base_Response[[Nama]:[Nama]],0),0,1,90),Data_Base_Response[[#Headers],[Z]])</f>
        <v>5</v>
      </c>
      <c r="Y6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65"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5"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5" s="60" t="str">
        <f ca="1">INDEX(OFFSET(Dictionary!$AJ$3,MATCH(I$2,Dictionary!$AG$4:$AG$84,0),0,COUNTIF(Dictionary!$AG$4:$AG$84,I$2),1),MATCH(Data_Base_Response[[#This Row],[D]],OFFSET(Dictionary!$AH$3,MATCH(I$2,Dictionary!$AG$4:$AG$84,0),0,COUNTIF(Dictionary!$AG$4:$AG$84,I$2),1),1))</f>
        <v xml:space="preserve">Cukup peduli akan akurasi dan kelengkapan data   </v>
      </c>
      <c r="AD65"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5"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6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6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65" s="60" t="str">
        <f ca="1">INDEX(OFFSET(Dictionary!$AJ$3,MATCH(O$2,Dictionary!$AG$4:$AG$84,0),0,COUNTIF(Dictionary!$AG$4:$AG$84,O$2),1),MATCH(Data_Base_Response[[#This Row],[L]],OFFSET(Dictionary!$AH$3,MATCH(O$2,Dictionary!$AG$4:$AG$84,0),0,COUNTIF(Dictionary!$AG$4:$AG$84,O$2),1),1))</f>
        <v xml:space="preserve">Percaya diri dan ingin berperan sebagai pemimpin      </v>
      </c>
      <c r="AJ65"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65" s="60" t="str">
        <f ca="1">INDEX(OFFSET(Dictionary!$AJ$3,MATCH(Q$2,Dictionary!$AG$4:$AG$84,0),0,COUNTIF(Dictionary!$AG$4:$AG$84,Q$2),1),MATCH(Data_Base_Response[[#This Row],[I]],OFFSET(Dictionary!$AH$3,MATCH(Q$2,Dictionary!$AG$4:$AG$84,0),0,COUNTIF(Dictionary!$AG$4:$AG$84,Q$2),1),1))</f>
        <v xml:space="preserve">Enggan mengambil keputusan   </v>
      </c>
      <c r="AL6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6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65"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65" s="60" t="str">
        <f ca="1">INDEX(OFFSET(Dictionary!$AJ$3,MATCH(X$2,Dictionary!$AG$4:$AG$84,0),0,COUNTIF(Dictionary!$AG$4:$AG$84,X$2),1),MATCH(Data_Base_Response[[#This Row],[Z]],OFFSET(Dictionary!$AH$3,MATCH(X$2,Dictionary!$AG$4:$AG$84,0),0,COUNTIF(Dictionary!$AG$4:$AG$84,X$2),1),1))</f>
        <v xml:space="preserve">Mudah beradaptasi, cukup menyukai perubahan    </v>
      </c>
      <c r="AS65" s="61" t="str">
        <f ca="1">IFERROR(INDEX(OFFSET(Dictionary!$AC$3,MATCH(COLUMNS($AS$2:AS64),Dictionary!$AC$4:$AC$93,0),1,1,2),1,MATCH(INDEX(Dictionary!$B$3:$C$3,1,MATCH(Form_Responses[[#This Row],[1]],OFFSET(Dictionary!$A$3,MATCH(COLUMNS($AS$2:AS64),Dictionary!$A$4:$A$93,0),1,1,2),0)),Dictionary!$AD$3:$AE$3,0)),"")</f>
        <v>G</v>
      </c>
      <c r="AT65" s="61" t="str">
        <f ca="1">IFERROR(INDEX(OFFSET(Dictionary!$AC$3,MATCH(COLUMNS($AS$2:AT$2),Dictionary!$AC$4:$AC$93,0),1,1,2),1,MATCH(INDEX(Dictionary!$B$3:$C$3,1,MATCH(Form_Responses[[#This Row],[2]],OFFSET(Dictionary!$A$3,MATCH(COLUMNS($AS$2:AT64),Dictionary!$A$4:$A$93,0),1,1,2),0)),Dictionary!$AD$3:$AE$3,0)),"")</f>
        <v>N</v>
      </c>
      <c r="AU65" s="61" t="str">
        <f ca="1">IFERROR(INDEX(OFFSET(Dictionary!$AC$3,MATCH(COLUMNS($AS$2:AU64),Dictionary!$AC$4:$AC$93,0),1,1,2),1,MATCH(INDEX(Dictionary!$B$3:$C$3,1,MATCH(Form_Responses[[#This Row],[3]],OFFSET(Dictionary!$A$3,MATCH(COLUMNS($AS$2:AU64),Dictionary!$A$4:$A$93,0),1,1,2),0)),Dictionary!$AD$3:$AE$3,0)),"")</f>
        <v>A</v>
      </c>
      <c r="AV65" s="61" t="str">
        <f ca="1">IFERROR(INDEX(OFFSET(Dictionary!$AC$3,MATCH(COLUMNS($AS$2:AV64),Dictionary!$AC$4:$AC$93,0),1,1,2),1,MATCH(INDEX(Dictionary!$B$3:$C$3,1,MATCH(Form_Responses[[#This Row],[4]],OFFSET(Dictionary!$A$3,MATCH(COLUMNS($AS$2:AV64),Dictionary!$A$4:$A$93,0),1,1,2),0)),Dictionary!$AD$3:$AE$3,0)),"")</f>
        <v>P</v>
      </c>
      <c r="AW65" s="61" t="str">
        <f ca="1">IFERROR(INDEX(OFFSET(Dictionary!$AC$3,MATCH(COLUMNS($AS$2:AW64),Dictionary!$AC$4:$AC$93,0),1,1,2),1,MATCH(INDEX(Dictionary!$B$3:$C$3,1,MATCH(Form_Responses[[#This Row],[5]],OFFSET(Dictionary!$A$3,MATCH(COLUMNS($AS$2:AW64),Dictionary!$A$4:$A$93,0),1,1,2),0)),Dictionary!$AD$3:$AE$3,0)),"")</f>
        <v>B</v>
      </c>
      <c r="AX65" s="61" t="str">
        <f ca="1">IFERROR(INDEX(OFFSET(Dictionary!$AC$3,MATCH(COLUMNS($AS$2:AX64),Dictionary!$AC$4:$AC$93,0),1,1,2),1,MATCH(INDEX(Dictionary!$B$3:$C$3,1,MATCH(Form_Responses[[#This Row],[6]],OFFSET(Dictionary!$A$3,MATCH(COLUMNS($AS$2:AX64),Dictionary!$A$4:$A$93,0),1,1,2),0)),Dictionary!$AD$3:$AE$3,0)),"")</f>
        <v>B</v>
      </c>
      <c r="AY65" s="61" t="str">
        <f ca="1">IFERROR(INDEX(OFFSET(Dictionary!$AC$3,MATCH(COLUMNS($AS$2:AY64),Dictionary!$AC$4:$AC$93,0),1,1,2),1,MATCH(INDEX(Dictionary!$B$3:$C$3,1,MATCH(Form_Responses[[#This Row],[7]],OFFSET(Dictionary!$A$3,MATCH(COLUMNS($AS$2:AY64),Dictionary!$A$4:$A$93,0),1,1,2),0)),Dictionary!$AD$3:$AE$3,0)),"")</f>
        <v>O</v>
      </c>
      <c r="AZ65" s="61" t="str">
        <f ca="1">IFERROR(INDEX(OFFSET(Dictionary!$AC$3,MATCH(COLUMNS($AS$2:AZ$2),Dictionary!$AC$4:$AC$93,0),1,1,2),1,MATCH(INDEX(Dictionary!$B$3:$C$3,1,MATCH(Form_Responses[[#This Row],[8]],OFFSET(Dictionary!$A$3,MATCH(COLUMNS($AS$2:AZ64),Dictionary!$A$4:$A$93,0),1,1,2),0)),Dictionary!$AD$3:$AE$3,0)),"")</f>
        <v>Z</v>
      </c>
      <c r="BA65" s="61" t="str">
        <f ca="1">IFERROR(INDEX(OFFSET(Dictionary!$AC$3,MATCH(COLUMNS($AS$2:BA64),Dictionary!$AC$4:$AC$93,0),1,1,2),1,MATCH(INDEX(Dictionary!$B$3:$C$3,1,MATCH(Form_Responses[[#This Row],[9]],OFFSET(Dictionary!$A$3,MATCH(COLUMNS($AS$2:BA64),Dictionary!$A$4:$A$93,0),1,1,2),0)),Dictionary!$AD$3:$AE$3,0)),"")</f>
        <v>K</v>
      </c>
      <c r="BB65" s="61" t="str">
        <f ca="1">IFERROR(INDEX(OFFSET(Dictionary!$AC$3,MATCH(COLUMNS($AS$2:BB64),Dictionary!$AC$4:$AC$93,0),1,1,2),1,MATCH(INDEX(Dictionary!$B$3:$C$3,1,MATCH(Form_Responses[[#This Row],[10]],OFFSET(Dictionary!$A$3,MATCH(COLUMNS($AS$2:BB64),Dictionary!$A$4:$A$93,0),1,1,2),0)),Dictionary!$AD$3:$AE$3,0)),"")</f>
        <v>W</v>
      </c>
      <c r="BC65" s="61" t="str">
        <f ca="1">IFERROR(INDEX(OFFSET(Dictionary!$AC$3,MATCH(COLUMNS($AS$2:BC64),Dictionary!$AC$4:$AC$93,0),1,1,2),1,MATCH(INDEX(Dictionary!$B$3:$C$3,1,MATCH(Form_Responses[[#This Row],[11]],OFFSET(Dictionary!$A$3,MATCH(COLUMNS($AS$2:BC64),Dictionary!$A$4:$A$93,0),1,1,2),0)),Dictionary!$AD$3:$AE$3,0)),"")</f>
        <v>C</v>
      </c>
      <c r="BD65" s="61" t="str">
        <f ca="1">IFERROR(INDEX(OFFSET(Dictionary!$AC$3,MATCH(COLUMNS($AS$2:BD64),Dictionary!$AC$4:$AC$93,0),1,1,2),1,MATCH(INDEX(Dictionary!$B$3:$C$3,1,MATCH(Form_Responses[[#This Row],[12]],OFFSET(Dictionary!$A$3,MATCH(COLUMNS($AS$2:BD64),Dictionary!$A$4:$A$93,0),1,1,2),0)),Dictionary!$AD$3:$AE$3,0)),"")</f>
        <v>E</v>
      </c>
      <c r="BE65" s="61" t="str">
        <f ca="1">IFERROR(INDEX(OFFSET(Dictionary!$AC$3,MATCH(COLUMNS($AS$2:BE64),Dictionary!$AC$4:$AC$93,0),1,1,2),1,MATCH(INDEX(Dictionary!$B$3:$C$3,1,MATCH(Form_Responses[[#This Row],[13]],OFFSET(Dictionary!$A$3,MATCH(COLUMNS($AS$2:BE64),Dictionary!$A$4:$A$93,0),1,1,2),0)),Dictionary!$AD$3:$AE$3,0)),"")</f>
        <v>N</v>
      </c>
      <c r="BF65" s="61" t="str">
        <f ca="1">IFERROR(INDEX(OFFSET(Dictionary!$AC$3,MATCH(COLUMNS($AS$2:BF64),Dictionary!$AC$4:$AC$93,0),1,1,2),1,MATCH(INDEX(Dictionary!$B$3:$C$3,1,MATCH(Form_Responses[[#This Row],[14]],OFFSET(Dictionary!$A$3,MATCH(COLUMNS($AS$2:BF64),Dictionary!$A$4:$A$93,0),1,1,2),0)),Dictionary!$AD$3:$AE$3,0)),"")</f>
        <v>A</v>
      </c>
      <c r="BG65" s="61" t="str">
        <f ca="1">IFERROR(INDEX(OFFSET(Dictionary!$AC$3,MATCH(COLUMNS($AS$2:BG64),Dictionary!$AC$4:$AC$93,0),1,1,2),1,MATCH(INDEX(Dictionary!$B$3:$C$3,1,MATCH(Form_Responses[[#This Row],[15]],OFFSET(Dictionary!$A$3,MATCH(COLUMNS($AS$2:BG64),Dictionary!$A$4:$A$93,0),1,1,2),0)),Dictionary!$AD$3:$AE$3,0)),"")</f>
        <v>B</v>
      </c>
      <c r="BH65" s="61" t="str">
        <f ca="1">IFERROR(INDEX(OFFSET(Dictionary!$AC$3,MATCH(COLUMNS($AS$2:BH64),Dictionary!$AC$4:$AC$93,0),1,1,2),1,MATCH(INDEX(Dictionary!$B$3:$C$3,1,MATCH(Form_Responses[[#This Row],[16]],OFFSET(Dictionary!$A$3,MATCH(COLUMNS($AS$2:BH64),Dictionary!$A$4:$A$93,0),1,1,2),0)),Dictionary!$AD$3:$AE$3,0)),"")</f>
        <v>O</v>
      </c>
      <c r="BI65" s="61" t="str">
        <f ca="1">IFERROR(INDEX(OFFSET(Dictionary!$AC$3,MATCH(COLUMNS($AS$2:BI64),Dictionary!$AC$4:$AC$93,0),1,1,2),1,MATCH(INDEX(Dictionary!$B$3:$C$3,1,MATCH(Form_Responses[[#This Row],[17]],OFFSET(Dictionary!$A$3,MATCH(COLUMNS($AS$2:BI64),Dictionary!$A$4:$A$93,0),1,1,2),0)),Dictionary!$AD$3:$AE$3,0)),"")</f>
        <v>Z</v>
      </c>
      <c r="BJ65" s="61" t="str">
        <f ca="1">IFERROR(INDEX(OFFSET(Dictionary!$AC$3,MATCH(COLUMNS($AS$2:BJ64),Dictionary!$AC$4:$AC$93,0),1,1,2),1,MATCH(INDEX(Dictionary!$B$3:$C$3,1,MATCH(Form_Responses[[#This Row],[18]],OFFSET(Dictionary!$A$3,MATCH(COLUMNS($AS$2:BJ64),Dictionary!$A$4:$A$93,0),1,1,2),0)),Dictionary!$AD$3:$AE$3,0)),"")</f>
        <v>O</v>
      </c>
      <c r="BK65" s="61" t="str">
        <f ca="1">IFERROR(INDEX(OFFSET(Dictionary!$AC$3,MATCH(COLUMNS($AS$2:BK64),Dictionary!$AC$4:$AC$93,0),1,1,2),1,MATCH(INDEX(Dictionary!$B$3:$C$3,1,MATCH(Form_Responses[[#This Row],[19]],OFFSET(Dictionary!$A$3,MATCH(COLUMNS($AS$2:BK64),Dictionary!$A$4:$A$93,0),1,1,2),0)),Dictionary!$AD$3:$AE$3,0)),"")</f>
        <v>Z</v>
      </c>
      <c r="BL65" s="61" t="str">
        <f ca="1">IFERROR(INDEX(OFFSET(Dictionary!$AC$3,MATCH(COLUMNS($AS$2:BL64),Dictionary!$AC$4:$AC$93,0),1,1,2),1,MATCH(INDEX(Dictionary!$B$3:$C$3,1,MATCH(Form_Responses[[#This Row],[20]],OFFSET(Dictionary!$A$3,MATCH(COLUMNS($AS$2:BL64),Dictionary!$A$4:$A$93,0),1,1,2),0)),Dictionary!$AD$3:$AE$3,0)),"")</f>
        <v>W</v>
      </c>
      <c r="BM65" s="61" t="str">
        <f ca="1">IFERROR(INDEX(OFFSET(Dictionary!$AC$3,MATCH(COLUMNS($AS$2:BM64),Dictionary!$AC$4:$AC$93,0),1,1,2),1,MATCH(INDEX(Dictionary!$B$3:$C$3,1,MATCH(Form_Responses[[#This Row],[21]],OFFSET(Dictionary!$A$3,MATCH(COLUMNS($AS$2:BM64),Dictionary!$A$4:$A$93,0),1,1,2),0)),Dictionary!$AD$3:$AE$3,0)),"")</f>
        <v>G</v>
      </c>
      <c r="BN65" s="61" t="str">
        <f ca="1">IFERROR(INDEX(OFFSET(Dictionary!$AC$3,MATCH(COLUMNS($AS$2:BN64),Dictionary!$AC$4:$AC$93,0),1,1,2),1,MATCH(INDEX(Dictionary!$B$3:$C$3,1,MATCH(Form_Responses[[#This Row],[22]],OFFSET(Dictionary!$A$3,MATCH(COLUMNS($AS$2:BN64),Dictionary!$A$4:$A$93,0),1,1,2),0)),Dictionary!$AD$3:$AE$3,0)),"")</f>
        <v>L</v>
      </c>
      <c r="BO65" s="61" t="str">
        <f ca="1">IFERROR(INDEX(OFFSET(Dictionary!$AC$3,MATCH(COLUMNS($AS$2:BO64),Dictionary!$AC$4:$AC$93,0),1,1,2),1,MATCH(INDEX(Dictionary!$B$3:$C$3,1,MATCH(Form_Responses[[#This Row],[23]],OFFSET(Dictionary!$A$3,MATCH(COLUMNS($AS$2:BO64),Dictionary!$A$4:$A$93,0),1,1,2),0)),Dictionary!$AD$3:$AE$3,0)),"")</f>
        <v>E</v>
      </c>
      <c r="BP65" s="61" t="str">
        <f ca="1">IFERROR(INDEX(OFFSET(Dictionary!$AC$3,MATCH(COLUMNS($AS$2:BP64),Dictionary!$AC$4:$AC$93,0),1,1,2),1,MATCH(INDEX(Dictionary!$B$3:$C$3,1,MATCH(Form_Responses[[#This Row],[24]],OFFSET(Dictionary!$A$3,MATCH(COLUMNS($AS$2:BP64),Dictionary!$A$4:$A$93,0),1,1,2),0)),Dictionary!$AD$3:$AE$3,0)),"")</f>
        <v>X</v>
      </c>
      <c r="BQ65" s="61" t="str">
        <f ca="1">IFERROR(INDEX(OFFSET(Dictionary!$AC$3,MATCH(COLUMNS($AS$2:BQ64),Dictionary!$AC$4:$AC$93,0),1,1,2),1,MATCH(INDEX(Dictionary!$B$3:$C$3,1,MATCH(Form_Responses[[#This Row],[25]],OFFSET(Dictionary!$A$3,MATCH(COLUMNS($AS$2:BQ64),Dictionary!$A$4:$A$93,0),1,1,2),0)),Dictionary!$AD$3:$AE$3,0)),"")</f>
        <v>A</v>
      </c>
      <c r="BR65" s="61" t="str">
        <f ca="1">IFERROR(INDEX(OFFSET(Dictionary!$AC$3,MATCH(COLUMNS($AS$2:BR64),Dictionary!$AC$4:$AC$93,0),1,1,2),1,MATCH(INDEX(Dictionary!$B$3:$C$3,1,MATCH(Form_Responses[[#This Row],[26]],OFFSET(Dictionary!$A$3,MATCH(COLUMNS($AS$2:BR64),Dictionary!$A$4:$A$93,0),1,1,2),0)),Dictionary!$AD$3:$AE$3,0)),"")</f>
        <v>P</v>
      </c>
      <c r="BS65" s="61" t="str">
        <f ca="1">IFERROR(INDEX(OFFSET(Dictionary!$AC$3,MATCH(COLUMNS($AS$2:BS64),Dictionary!$AC$4:$AC$93,0),1,1,2),1,MATCH(INDEX(Dictionary!$B$3:$C$3,1,MATCH(Form_Responses[[#This Row],[27]],OFFSET(Dictionary!$A$3,MATCH(COLUMNS($AS$2:BS64),Dictionary!$A$4:$A$93,0),1,1,2),0)),Dictionary!$AD$3:$AE$3,0)),"")</f>
        <v>Z</v>
      </c>
      <c r="BT65" s="61" t="str">
        <f ca="1">IFERROR(INDEX(OFFSET(Dictionary!$AC$3,MATCH(COLUMNS($AS$2:BT64),Dictionary!$AC$4:$AC$93,0),1,1,2),1,MATCH(INDEX(Dictionary!$B$3:$C$3,1,MATCH(Form_Responses[[#This Row],[28]],OFFSET(Dictionary!$A$3,MATCH(COLUMNS($AS$2:BT64),Dictionary!$A$4:$A$93,0),1,1,2),0)),Dictionary!$AD$3:$AE$3,0)),"")</f>
        <v>K</v>
      </c>
      <c r="BU65" s="61" t="str">
        <f ca="1">IFERROR(INDEX(OFFSET(Dictionary!$AC$3,MATCH(COLUMNS($AS$2:BU64),Dictionary!$AC$4:$AC$93,0),1,1,2),1,MATCH(INDEX(Dictionary!$B$3:$C$3,1,MATCH(Form_Responses[[#This Row],[29]],OFFSET(Dictionary!$A$3,MATCH(COLUMNS($AS$2:BU64),Dictionary!$A$4:$A$93,0),1,1,2),0)),Dictionary!$AD$3:$AE$3,0)),"")</f>
        <v>O</v>
      </c>
      <c r="BV65" s="61" t="str">
        <f ca="1">IFERROR(INDEX(OFFSET(Dictionary!$AC$3,MATCH(COLUMNS($AS$2:BV64),Dictionary!$AC$4:$AC$93,0),1,1,2),1,MATCH(INDEX(Dictionary!$B$3:$C$3,1,MATCH(Form_Responses[[#This Row],[30]],OFFSET(Dictionary!$A$3,MATCH(COLUMNS($AS$2:BV64),Dictionary!$A$4:$A$93,0),1,1,2),0)),Dictionary!$AD$3:$AE$3,0)),"")</f>
        <v>W</v>
      </c>
      <c r="BW65" s="61" t="str">
        <f ca="1">IFERROR(INDEX(OFFSET(Dictionary!$AC$3,MATCH(COLUMNS($AS$2:BW64),Dictionary!$AC$4:$AC$93,0),1,1,2),1,MATCH(INDEX(Dictionary!$B$3:$C$3,1,MATCH(Form_Responses[[#This Row],[31]],OFFSET(Dictionary!$A$3,MATCH(COLUMNS($AS$2:BW64),Dictionary!$A$4:$A$93,0),1,1,2),0)),Dictionary!$AD$3:$AE$3,0)),"")</f>
        <v>G</v>
      </c>
      <c r="BX65" s="61" t="str">
        <f ca="1">IFERROR(INDEX(OFFSET(Dictionary!$AC$3,MATCH(COLUMNS($AS$2:BX64),Dictionary!$AC$4:$AC$93,0),1,1,2),1,MATCH(INDEX(Dictionary!$B$3:$C$3,1,MATCH(Form_Responses[[#This Row],[32]],OFFSET(Dictionary!$A$3,MATCH(COLUMNS($AS$2:BX64),Dictionary!$A$4:$A$93,0),1,1,2),0)),Dictionary!$AD$3:$AE$3,0)),"")</f>
        <v>L</v>
      </c>
      <c r="BY65" s="61" t="str">
        <f ca="1">IFERROR(INDEX(OFFSET(Dictionary!$AC$3,MATCH(COLUMNS($AS$2:BY64),Dictionary!$AC$4:$AC$93,0),1,1,2),1,MATCH(INDEX(Dictionary!$B$3:$C$3,1,MATCH(Form_Responses[[#This Row],[33]],OFFSET(Dictionary!$A$3,MATCH(COLUMNS($AS$2:BY64),Dictionary!$A$4:$A$93,0),1,1,2),0)),Dictionary!$AD$3:$AE$3,0)),"")</f>
        <v>C</v>
      </c>
      <c r="BZ65" s="61" t="str">
        <f ca="1">IFERROR(INDEX(OFFSET(Dictionary!$AC$3,MATCH(COLUMNS($AS$2:BZ64),Dictionary!$AC$4:$AC$93,0),1,1,2),1,MATCH(INDEX(Dictionary!$B$3:$C$3,1,MATCH(Form_Responses[[#This Row],[34]],OFFSET(Dictionary!$A$3,MATCH(COLUMNS($AS$2:BZ64),Dictionary!$A$4:$A$93,0),1,1,2),0)),Dictionary!$AD$3:$AE$3,0)),"")</f>
        <v>T</v>
      </c>
      <c r="CA65" s="61" t="str">
        <f ca="1">IFERROR(INDEX(OFFSET(Dictionary!$AC$3,MATCH(COLUMNS($AS$2:CA64),Dictionary!$AC$4:$AC$93,0),1,1,2),1,MATCH(INDEX(Dictionary!$B$3:$C$3,1,MATCH(Form_Responses[[#This Row],[35]],OFFSET(Dictionary!$A$3,MATCH(COLUMNS($AS$2:CA64),Dictionary!$A$4:$A$93,0),1,1,2),0)),Dictionary!$AD$3:$AE$3,0)),"")</f>
        <v>B</v>
      </c>
      <c r="CB65" s="61" t="str">
        <f ca="1">IFERROR(INDEX(OFFSET(Dictionary!$AC$3,MATCH(COLUMNS($AS$2:CB64),Dictionary!$AC$4:$AC$93,0),1,1,2),1,MATCH(INDEX(Dictionary!$B$3:$C$3,1,MATCH(Form_Responses[[#This Row],[36]],OFFSET(Dictionary!$A$3,MATCH(COLUMNS($AS$2:CB64),Dictionary!$A$4:$A$93,0),1,1,2),0)),Dictionary!$AD$3:$AE$3,0)),"")</f>
        <v>A</v>
      </c>
      <c r="CC65" s="61" t="str">
        <f ca="1">IFERROR(INDEX(OFFSET(Dictionary!$AC$3,MATCH(COLUMNS($AS$2:CC64),Dictionary!$AC$4:$AC$93,0),1,1,2),1,MATCH(INDEX(Dictionary!$B$3:$C$3,1,MATCH(Form_Responses[[#This Row],[37]],OFFSET(Dictionary!$A$3,MATCH(COLUMNS($AS$2:CC64),Dictionary!$A$4:$A$93,0),1,1,2),0)),Dictionary!$AD$3:$AE$3,0)),"")</f>
        <v>P</v>
      </c>
      <c r="CD65" s="61" t="str">
        <f ca="1">IFERROR(INDEX(OFFSET(Dictionary!$AC$3,MATCH(COLUMNS($AS$2:CD64),Dictionary!$AC$4:$AC$93,0),1,1,2),1,MATCH(INDEX(Dictionary!$B$3:$C$3,1,MATCH(Form_Responses[[#This Row],[38]],OFFSET(Dictionary!$A$3,MATCH(COLUMNS($AS$2:CD64),Dictionary!$A$4:$A$93,0),1,1,2),0)),Dictionary!$AD$3:$AE$3,0)),"")</f>
        <v>X</v>
      </c>
      <c r="CE65" s="61" t="str">
        <f ca="1">IFERROR(INDEX(OFFSET(Dictionary!$AC$3,MATCH(COLUMNS($AS$2:CE64),Dictionary!$AC$4:$AC$93,0),1,1,2),1,MATCH(INDEX(Dictionary!$B$3:$C$3,1,MATCH(Form_Responses[[#This Row],[39]],OFFSET(Dictionary!$A$3,MATCH(COLUMNS($AS$2:CE64),Dictionary!$A$4:$A$93,0),1,1,2),0)),Dictionary!$AD$3:$AE$3,0)),"")</f>
        <v>B</v>
      </c>
      <c r="CF65" s="61" t="str">
        <f ca="1">IFERROR(INDEX(OFFSET(Dictionary!$AC$3,MATCH(COLUMNS($AS$2:CF64),Dictionary!$AC$4:$AC$93,0),1,1,2),1,MATCH(INDEX(Dictionary!$B$3:$C$3,1,MATCH(Form_Responses[[#This Row],[40]],OFFSET(Dictionary!$A$3,MATCH(COLUMNS($AS$2:CF64),Dictionary!$A$4:$A$93,0),1,1,2),0)),Dictionary!$AD$3:$AE$3,0)),"")</f>
        <v>W</v>
      </c>
      <c r="CG65" s="61" t="str">
        <f ca="1">IFERROR(INDEX(OFFSET(Dictionary!$AC$3,MATCH(COLUMNS($AS$2:CG64),Dictionary!$AC$4:$AC$93,0),1,1,2),1,MATCH(INDEX(Dictionary!$B$3:$C$3,1,MATCH(Form_Responses[[#This Row],[41]],OFFSET(Dictionary!$A$3,MATCH(COLUMNS($AS$2:CG64),Dictionary!$A$4:$A$93,0),1,1,2),0)),Dictionary!$AD$3:$AE$3,0)),"")</f>
        <v>G</v>
      </c>
      <c r="CH65" s="61" t="str">
        <f ca="1">IFERROR(INDEX(OFFSET(Dictionary!$AC$3,MATCH(COLUMNS($AS$2:CH64),Dictionary!$AC$4:$AC$93,0),1,1,2),1,MATCH(INDEX(Dictionary!$B$3:$C$3,1,MATCH(Form_Responses[[#This Row],[42]],OFFSET(Dictionary!$A$3,MATCH(COLUMNS($AS$2:CH64),Dictionary!$A$4:$A$93,0),1,1,2),0)),Dictionary!$AD$3:$AE$3,0)),"")</f>
        <v>R</v>
      </c>
      <c r="CI65" s="61" t="str">
        <f ca="1">IFERROR(INDEX(OFFSET(Dictionary!$AC$3,MATCH(COLUMNS($AS$2:CI64),Dictionary!$AC$4:$AC$93,0),1,1,2),1,MATCH(INDEX(Dictionary!$B$3:$C$3,1,MATCH(Form_Responses[[#This Row],[43]],OFFSET(Dictionary!$A$3,MATCH(COLUMNS($AS$2:CI64),Dictionary!$A$4:$A$93,0),1,1,2),0)),Dictionary!$AD$3:$AE$3,0)),"")</f>
        <v>I</v>
      </c>
      <c r="CJ65" s="61" t="str">
        <f ca="1">IFERROR(INDEX(OFFSET(Dictionary!$AC$3,MATCH(COLUMNS($AS$2:CJ64),Dictionary!$AC$4:$AC$93,0),1,1,2),1,MATCH(INDEX(Dictionary!$B$3:$C$3,1,MATCH(Form_Responses[[#This Row],[44]],OFFSET(Dictionary!$A$3,MATCH(COLUMNS($AS$2:CJ64),Dictionary!$A$4:$A$93,0),1,1,2),0)),Dictionary!$AD$3:$AE$3,0)),"")</f>
        <v>C</v>
      </c>
      <c r="CK65" s="61" t="str">
        <f ca="1">IFERROR(INDEX(OFFSET(Dictionary!$AC$3,MATCH(COLUMNS($AS$2:CK64),Dictionary!$AC$4:$AC$93,0),1,1,2),1,MATCH(INDEX(Dictionary!$B$3:$C$3,1,MATCH(Form_Responses[[#This Row],[45]],OFFSET(Dictionary!$A$3,MATCH(COLUMNS($AS$2:CK64),Dictionary!$A$4:$A$93,0),1,1,2),0)),Dictionary!$AD$3:$AE$3,0)),"")</f>
        <v>E</v>
      </c>
      <c r="CL65" s="61" t="str">
        <f ca="1">IFERROR(INDEX(OFFSET(Dictionary!$AC$3,MATCH(COLUMNS($AS$2:CL64),Dictionary!$AC$4:$AC$93,0),1,1,2),1,MATCH(INDEX(Dictionary!$B$3:$C$3,1,MATCH(Form_Responses[[#This Row],[46]],OFFSET(Dictionary!$A$3,MATCH(COLUMNS($AS$2:CL64),Dictionary!$A$4:$A$93,0),1,1,2),0)),Dictionary!$AD$3:$AE$3,0)),"")</f>
        <v>N</v>
      </c>
      <c r="CM65" s="61" t="str">
        <f ca="1">IFERROR(INDEX(OFFSET(Dictionary!$AC$3,MATCH(COLUMNS($AS$2:CM64),Dictionary!$AC$4:$AC$93,0),1,1,2),1,MATCH(INDEX(Dictionary!$B$3:$C$3,1,MATCH(Form_Responses[[#This Row],[47]],OFFSET(Dictionary!$A$3,MATCH(COLUMNS($AS$2:CM64),Dictionary!$A$4:$A$93,0),1,1,2),0)),Dictionary!$AD$3:$AE$3,0)),"")</f>
        <v>Z</v>
      </c>
      <c r="CN65" s="61" t="str">
        <f ca="1">IFERROR(INDEX(OFFSET(Dictionary!$AC$3,MATCH(COLUMNS($AS$2:CN64),Dictionary!$AC$4:$AC$93,0),1,1,2),1,MATCH(INDEX(Dictionary!$B$3:$C$3,1,MATCH(Form_Responses[[#This Row],[48]],OFFSET(Dictionary!$A$3,MATCH(COLUMNS($AS$2:CN64),Dictionary!$A$4:$A$93,0),1,1,2),0)),Dictionary!$AD$3:$AE$3,0)),"")</f>
        <v>K</v>
      </c>
      <c r="CO65" s="61" t="str">
        <f ca="1">IFERROR(INDEX(OFFSET(Dictionary!$AC$3,MATCH(COLUMNS($AS$2:CO64),Dictionary!$AC$4:$AC$93,0),1,1,2),1,MATCH(INDEX(Dictionary!$B$3:$C$3,1,MATCH(Form_Responses[[#This Row],[49]],OFFSET(Dictionary!$A$3,MATCH(COLUMNS($AS$2:CO64),Dictionary!$A$4:$A$93,0),1,1,2),0)),Dictionary!$AD$3:$AE$3,0)),"")</f>
        <v>F</v>
      </c>
      <c r="CP65" s="61" t="str">
        <f ca="1">IFERROR(INDEX(OFFSET(Dictionary!$AC$3,MATCH(COLUMNS($AS$2:CP64),Dictionary!$AC$4:$AC$93,0),1,1,2),1,MATCH(INDEX(Dictionary!$B$3:$C$3,1,MATCH(Form_Responses[[#This Row],[50]],OFFSET(Dictionary!$A$3,MATCH(COLUMNS($AS$2:CP64),Dictionary!$A$4:$A$93,0),1,1,2),0)),Dictionary!$AD$3:$AE$3,0)),"")</f>
        <v>W</v>
      </c>
      <c r="CQ65" s="61" t="str">
        <f ca="1">IFERROR(INDEX(OFFSET(Dictionary!$AC$3,MATCH(COLUMNS($AS$2:CQ64),Dictionary!$AC$4:$AC$93,0),1,1,2),1,MATCH(INDEX(Dictionary!$B$3:$C$3,1,MATCH(Form_Responses[[#This Row],[51]],OFFSET(Dictionary!$A$3,MATCH(COLUMNS($AS$2:CQ64),Dictionary!$A$4:$A$93,0),1,1,2),0)),Dictionary!$AD$3:$AE$3,0)),"")</f>
        <v>G</v>
      </c>
      <c r="CR65" s="61" t="str">
        <f ca="1">IFERROR(INDEX(OFFSET(Dictionary!$AC$3,MATCH(COLUMNS($AS$2:CR64),Dictionary!$AC$4:$AC$93,0),1,1,2),1,MATCH(INDEX(Dictionary!$B$3:$C$3,1,MATCH(Form_Responses[[#This Row],[52]],OFFSET(Dictionary!$A$3,MATCH(COLUMNS($AS$2:CR64),Dictionary!$A$4:$A$93,0),1,1,2),0)),Dictionary!$AD$3:$AE$3,0)),"")</f>
        <v>L</v>
      </c>
      <c r="CS65" s="61" t="str">
        <f ca="1">IFERROR(INDEX(OFFSET(Dictionary!$AC$3,MATCH(COLUMNS($AS$2:CS64),Dictionary!$AC$4:$AC$93,0),1,1,2),1,MATCH(INDEX(Dictionary!$B$3:$C$3,1,MATCH(Form_Responses[[#This Row],[53]],OFFSET(Dictionary!$A$3,MATCH(COLUMNS($AS$2:CS64),Dictionary!$A$4:$A$93,0),1,1,2),0)),Dictionary!$AD$3:$AE$3,0)),"")</f>
        <v>I</v>
      </c>
      <c r="CT65" s="61" t="str">
        <f ca="1">IFERROR(INDEX(OFFSET(Dictionary!$AC$3,MATCH(COLUMNS($AS$2:CT64),Dictionary!$AC$4:$AC$93,0),1,1,2),1,MATCH(INDEX(Dictionary!$B$3:$C$3,1,MATCH(Form_Responses[[#This Row],[54]],OFFSET(Dictionary!$A$3,MATCH(COLUMNS($AS$2:CT64),Dictionary!$A$4:$A$93,0),1,1,2),0)),Dictionary!$AD$3:$AE$3,0)),"")</f>
        <v>T</v>
      </c>
      <c r="CU65" s="61" t="str">
        <f ca="1">IFERROR(INDEX(OFFSET(Dictionary!$AC$3,MATCH(COLUMNS($AS$2:CU64),Dictionary!$AC$4:$AC$93,0),1,1,2),1,MATCH(INDEX(Dictionary!$B$3:$C$3,1,MATCH(Form_Responses[[#This Row],[55]],OFFSET(Dictionary!$A$3,MATCH(COLUMNS($AS$2:CU64),Dictionary!$A$4:$A$93,0),1,1,2),0)),Dictionary!$AD$3:$AE$3,0)),"")</f>
        <v>C</v>
      </c>
      <c r="CV65" s="61" t="str">
        <f ca="1">IFERROR(INDEX(OFFSET(Dictionary!$AC$3,MATCH(COLUMNS($AS$2:CV64),Dictionary!$AC$4:$AC$93,0),1,1,2),1,MATCH(INDEX(Dictionary!$B$3:$C$3,1,MATCH(Form_Responses[[#This Row],[56]],OFFSET(Dictionary!$A$3,MATCH(COLUMNS($AS$2:CV64),Dictionary!$A$4:$A$93,0),1,1,2),0)),Dictionary!$AD$3:$AE$3,0)),"")</f>
        <v>S</v>
      </c>
      <c r="CW65" s="61" t="str">
        <f ca="1">IFERROR(INDEX(OFFSET(Dictionary!$AC$3,MATCH(COLUMNS($AS$2:CW64),Dictionary!$AC$4:$AC$93,0),1,1,2),1,MATCH(INDEX(Dictionary!$B$3:$C$3,1,MATCH(Form_Responses[[#This Row],[57]],OFFSET(Dictionary!$A$3,MATCH(COLUMNS($AS$2:CW64),Dictionary!$A$4:$A$93,0),1,1,2),0)),Dictionary!$AD$3:$AE$3,0)),"")</f>
        <v>N</v>
      </c>
      <c r="CX65" s="61" t="str">
        <f ca="1">IFERROR(INDEX(OFFSET(Dictionary!$AC$3,MATCH(COLUMNS($AS$2:CX64),Dictionary!$AC$4:$AC$93,0),1,1,2),1,MATCH(INDEX(Dictionary!$B$3:$C$3,1,MATCH(Form_Responses[[#This Row],[58]],OFFSET(Dictionary!$A$3,MATCH(COLUMNS($AS$2:CX64),Dictionary!$A$4:$A$93,0),1,1,2),0)),Dictionary!$AD$3:$AE$3,0)),"")</f>
        <v>K</v>
      </c>
      <c r="CY65" s="61" t="str">
        <f ca="1">IFERROR(INDEX(OFFSET(Dictionary!$AC$3,MATCH(COLUMNS($AS$2:CY64),Dictionary!$AC$4:$AC$93,0),1,1,2),1,MATCH(INDEX(Dictionary!$B$3:$C$3,1,MATCH(Form_Responses[[#This Row],[59]],OFFSET(Dictionary!$A$3,MATCH(COLUMNS($AS$2:CY64),Dictionary!$A$4:$A$93,0),1,1,2),0)),Dictionary!$AD$3:$AE$3,0)),"")</f>
        <v>P</v>
      </c>
      <c r="CZ65" s="61" t="str">
        <f ca="1">IFERROR(INDEX(OFFSET(Dictionary!$AC$3,MATCH(COLUMNS($AS$2:CZ64),Dictionary!$AC$4:$AC$93,0),1,1,2),1,MATCH(INDEX(Dictionary!$B$3:$C$3,1,MATCH(Form_Responses[[#This Row],[60]],OFFSET(Dictionary!$A$3,MATCH(COLUMNS($AS$2:CZ64),Dictionary!$A$4:$A$93,0),1,1,2),0)),Dictionary!$AD$3:$AE$3,0)),"")</f>
        <v>X</v>
      </c>
      <c r="DA65" s="61" t="str">
        <f ca="1">IFERROR(INDEX(OFFSET(Dictionary!$AC$3,MATCH(COLUMNS($AS$2:DA64),Dictionary!$AC$4:$AC$93,0),1,1,2),1,MATCH(INDEX(Dictionary!$B$3:$C$3,1,MATCH(Form_Responses[[#This Row],[61]],OFFSET(Dictionary!$A$3,MATCH(COLUMNS($AS$2:DA64),Dictionary!$A$4:$A$93,0),1,1,2),0)),Dictionary!$AD$3:$AE$3,0)),"")</f>
        <v>T</v>
      </c>
      <c r="DB65" s="61" t="str">
        <f ca="1">IFERROR(INDEX(OFFSET(Dictionary!$AC$3,MATCH(COLUMNS($AS$2:DB64),Dictionary!$AC$4:$AC$93,0),1,1,2),1,MATCH(INDEX(Dictionary!$B$3:$C$3,1,MATCH(Form_Responses[[#This Row],[62]],OFFSET(Dictionary!$A$3,MATCH(COLUMNS($AS$2:DB64),Dictionary!$A$4:$A$93,0),1,1,2),0)),Dictionary!$AD$3:$AE$3,0)),"")</f>
        <v>L</v>
      </c>
      <c r="DC65" s="61" t="str">
        <f ca="1">IFERROR(INDEX(OFFSET(Dictionary!$AC$3,MATCH(COLUMNS($AS$2:DC64),Dictionary!$AC$4:$AC$93,0),1,1,2),1,MATCH(INDEX(Dictionary!$B$3:$C$3,1,MATCH(Form_Responses[[#This Row],[63]],OFFSET(Dictionary!$A$3,MATCH(COLUMNS($AS$2:DC64),Dictionary!$A$4:$A$93,0),1,1,2),0)),Dictionary!$AD$3:$AE$3,0)),"")</f>
        <v>I</v>
      </c>
      <c r="DD65" s="61" t="str">
        <f ca="1">IFERROR(INDEX(OFFSET(Dictionary!$AC$3,MATCH(COLUMNS($AS$2:DD64),Dictionary!$AC$4:$AC$93,0),1,1,2),1,MATCH(INDEX(Dictionary!$B$3:$C$3,1,MATCH(Form_Responses[[#This Row],[64]],OFFSET(Dictionary!$A$3,MATCH(COLUMNS($AS$2:DD64),Dictionary!$A$4:$A$93,0),1,1,2),0)),Dictionary!$AD$3:$AE$3,0)),"")</f>
        <v>R</v>
      </c>
      <c r="DE65" s="61" t="str">
        <f ca="1">IFERROR(INDEX(OFFSET(Dictionary!$AC$3,MATCH(COLUMNS($AS$2:DE64),Dictionary!$AC$4:$AC$93,0),1,1,2),1,MATCH(INDEX(Dictionary!$B$3:$C$3,1,MATCH(Form_Responses[[#This Row],[65]],OFFSET(Dictionary!$A$3,MATCH(COLUMNS($AS$2:DE64),Dictionary!$A$4:$A$93,0),1,1,2),0)),Dictionary!$AD$3:$AE$3,0)),"")</f>
        <v>V</v>
      </c>
      <c r="DF65" s="61" t="str">
        <f ca="1">IFERROR(INDEX(OFFSET(Dictionary!$AC$3,MATCH(COLUMNS($AS$2:DF64),Dictionary!$AC$4:$AC$93,0),1,1,2),1,MATCH(INDEX(Dictionary!$B$3:$C$3,1,MATCH(Form_Responses[[#This Row],[66]],OFFSET(Dictionary!$A$3,MATCH(COLUMNS($AS$2:DF64),Dictionary!$A$4:$A$93,0),1,1,2),0)),Dictionary!$AD$3:$AE$3,0)),"")</f>
        <v>S</v>
      </c>
      <c r="DG65" s="61" t="str">
        <f ca="1">IFERROR(INDEX(OFFSET(Dictionary!$AC$3,MATCH(COLUMNS($AS$2:DG64),Dictionary!$AC$4:$AC$93,0),1,1,2),1,MATCH(INDEX(Dictionary!$B$3:$C$3,1,MATCH(Form_Responses[[#This Row],[67]],OFFSET(Dictionary!$A$3,MATCH(COLUMNS($AS$2:DG64),Dictionary!$A$4:$A$93,0),1,1,2),0)),Dictionary!$AD$3:$AE$3,0)),"")</f>
        <v>R</v>
      </c>
      <c r="DH65" s="61" t="str">
        <f ca="1">IFERROR(INDEX(OFFSET(Dictionary!$AC$3,MATCH(COLUMNS($AS$2:DH64),Dictionary!$AC$4:$AC$93,0),1,1,2),1,MATCH(INDEX(Dictionary!$B$3:$C$3,1,MATCH(Form_Responses[[#This Row],[68]],OFFSET(Dictionary!$A$3,MATCH(COLUMNS($AS$2:DH64),Dictionary!$A$4:$A$93,0),1,1,2),0)),Dictionary!$AD$3:$AE$3,0)),"")</f>
        <v>N</v>
      </c>
      <c r="DI65" s="61" t="str">
        <f ca="1">IFERROR(INDEX(OFFSET(Dictionary!$AC$3,MATCH(COLUMNS($AS$2:DI64),Dictionary!$AC$4:$AC$93,0),1,1,2),1,MATCH(INDEX(Dictionary!$B$3:$C$3,1,MATCH(Form_Responses[[#This Row],[69]],OFFSET(Dictionary!$A$3,MATCH(COLUMNS($AS$2:DI64),Dictionary!$A$4:$A$93,0),1,1,2),0)),Dictionary!$AD$3:$AE$3,0)),"")</f>
        <v>A</v>
      </c>
      <c r="DJ65" s="61" t="str">
        <f ca="1">IFERROR(INDEX(OFFSET(Dictionary!$AC$3,MATCH(COLUMNS($AS$2:DJ64),Dictionary!$AC$4:$AC$93,0),1,1,2),1,MATCH(INDEX(Dictionary!$B$3:$C$3,1,MATCH(Form_Responses[[#This Row],[70]],OFFSET(Dictionary!$A$3,MATCH(COLUMNS($AS$2:DJ64),Dictionary!$A$4:$A$93,0),1,1,2),0)),Dictionary!$AD$3:$AE$3,0)),"")</f>
        <v>P</v>
      </c>
      <c r="DK65" s="61" t="str">
        <f ca="1">IFERROR(INDEX(OFFSET(Dictionary!$AC$3,MATCH(COLUMNS($AS$2:DK64),Dictionary!$AC$4:$AC$93,0),1,1,2),1,MATCH(INDEX(Dictionary!$B$3:$C$3,1,MATCH(Form_Responses[[#This Row],[71]],OFFSET(Dictionary!$A$3,MATCH(COLUMNS($AS$2:DK64),Dictionary!$A$4:$A$93,0),1,1,2),0)),Dictionary!$AD$3:$AE$3,0)),"")</f>
        <v>G</v>
      </c>
      <c r="DL65" s="61" t="str">
        <f ca="1">IFERROR(INDEX(OFFSET(Dictionary!$AC$3,MATCH(COLUMNS($AS$2:DL64),Dictionary!$AC$4:$AC$93,0),1,1,2),1,MATCH(INDEX(Dictionary!$B$3:$C$3,1,MATCH(Form_Responses[[#This Row],[72]],OFFSET(Dictionary!$A$3,MATCH(COLUMNS($AS$2:DL64),Dictionary!$A$4:$A$93,0),1,1,2),0)),Dictionary!$AD$3:$AE$3,0)),"")</f>
        <v>L</v>
      </c>
      <c r="DM65" s="61" t="str">
        <f ca="1">IFERROR(INDEX(OFFSET(Dictionary!$AC$3,MATCH(COLUMNS($AS$2:DM64),Dictionary!$AC$4:$AC$93,0),1,1,2),1,MATCH(INDEX(Dictionary!$B$3:$C$3,1,MATCH(Form_Responses[[#This Row],[73]],OFFSET(Dictionary!$A$3,MATCH(COLUMNS($AS$2:DM64),Dictionary!$A$4:$A$93,0),1,1,2),0)),Dictionary!$AD$3:$AE$3,0)),"")</f>
        <v>V</v>
      </c>
      <c r="DN65" s="61" t="str">
        <f ca="1">IFERROR(INDEX(OFFSET(Dictionary!$AC$3,MATCH(COLUMNS($AS$2:DN64),Dictionary!$AC$4:$AC$93,0),1,1,2),1,MATCH(INDEX(Dictionary!$B$3:$C$3,1,MATCH(Form_Responses[[#This Row],[74]],OFFSET(Dictionary!$A$3,MATCH(COLUMNS($AS$2:DN64),Dictionary!$A$4:$A$93,0),1,1,2),0)),Dictionary!$AD$3:$AE$3,0)),"")</f>
        <v>T</v>
      </c>
      <c r="DO65" s="61" t="str">
        <f ca="1">IFERROR(INDEX(OFFSET(Dictionary!$AC$3,MATCH(COLUMNS($AS$2:DO64),Dictionary!$AC$4:$AC$93,0),1,1,2),1,MATCH(INDEX(Dictionary!$B$3:$C$3,1,MATCH(Form_Responses[[#This Row],[75]],OFFSET(Dictionary!$A$3,MATCH(COLUMNS($AS$2:DO64),Dictionary!$A$4:$A$93,0),1,1,2),0)),Dictionary!$AD$3:$AE$3,0)),"")</f>
        <v>R</v>
      </c>
      <c r="DP65" s="61" t="str">
        <f ca="1">IFERROR(INDEX(OFFSET(Dictionary!$AC$3,MATCH(COLUMNS($AS$2:DP64),Dictionary!$AC$4:$AC$93,0),1,1,2),1,MATCH(INDEX(Dictionary!$B$3:$C$3,1,MATCH(Form_Responses[[#This Row],[76]],OFFSET(Dictionary!$A$3,MATCH(COLUMNS($AS$2:DP64),Dictionary!$A$4:$A$93,0),1,1,2),0)),Dictionary!$AD$3:$AE$3,0)),"")</f>
        <v>S</v>
      </c>
      <c r="DQ65" s="61" t="str">
        <f ca="1">IFERROR(INDEX(OFFSET(Dictionary!$AC$3,MATCH(COLUMNS($AS$2:DQ64),Dictionary!$AC$4:$AC$93,0),1,1,2),1,MATCH(INDEX(Dictionary!$B$3:$C$3,1,MATCH(Form_Responses[[#This Row],[77]],OFFSET(Dictionary!$A$3,MATCH(COLUMNS($AS$2:DQ64),Dictionary!$A$4:$A$93,0),1,1,2),0)),Dictionary!$AD$3:$AE$3,0)),"")</f>
        <v>C</v>
      </c>
      <c r="DR65" s="61" t="str">
        <f ca="1">IFERROR(INDEX(OFFSET(Dictionary!$AC$3,MATCH(COLUMNS($AS$2:DR64),Dictionary!$AC$4:$AC$93,0),1,1,2),1,MATCH(INDEX(Dictionary!$B$3:$C$3,1,MATCH(Form_Responses[[#This Row],[78]],OFFSET(Dictionary!$A$3,MATCH(COLUMNS($AS$2:DR64),Dictionary!$A$4:$A$93,0),1,1,2),0)),Dictionary!$AD$3:$AE$3,0)),"")</f>
        <v>D</v>
      </c>
      <c r="DS65" s="61" t="str">
        <f ca="1">IFERROR(INDEX(OFFSET(Dictionary!$AC$3,MATCH(COLUMNS($AS$2:DS64),Dictionary!$AC$4:$AC$93,0),1,1,2),1,MATCH(INDEX(Dictionary!$B$3:$C$3,1,MATCH(Form_Responses[[#This Row],[79]],OFFSET(Dictionary!$A$3,MATCH(COLUMNS($AS$2:DS64),Dictionary!$A$4:$A$93,0),1,1,2),0)),Dictionary!$AD$3:$AE$3,0)),"")</f>
        <v>N</v>
      </c>
      <c r="DT65" s="61" t="str">
        <f ca="1">IFERROR(INDEX(OFFSET(Dictionary!$AC$3,MATCH(COLUMNS($AS$2:DT64),Dictionary!$AC$4:$AC$93,0),1,1,2),1,MATCH(INDEX(Dictionary!$B$3:$C$3,1,MATCH(Form_Responses[[#This Row],[80]],OFFSET(Dictionary!$A$3,MATCH(COLUMNS($AS$2:DT64),Dictionary!$A$4:$A$93,0),1,1,2),0)),Dictionary!$AD$3:$AE$3,0)),"")</f>
        <v>W</v>
      </c>
      <c r="DU65" s="61" t="str">
        <f ca="1">IFERROR(INDEX(OFFSET(Dictionary!$AC$3,MATCH(COLUMNS($AS$2:DU64),Dictionary!$AC$4:$AC$93,0),1,1,2),1,MATCH(INDEX(Dictionary!$B$3:$C$3,1,MATCH(Form_Responses[[#This Row],[81]],OFFSET(Dictionary!$A$3,MATCH(COLUMNS($AS$2:DU64),Dictionary!$A$4:$A$93,0),1,1,2),0)),Dictionary!$AD$3:$AE$3,0)),"")</f>
        <v>G</v>
      </c>
      <c r="DV65" s="61" t="str">
        <f ca="1">IFERROR(INDEX(OFFSET(Dictionary!$AC$3,MATCH(COLUMNS($AS$2:DV64),Dictionary!$AC$4:$AC$93,0),1,1,2),1,MATCH(INDEX(Dictionary!$B$3:$C$3,1,MATCH(Form_Responses[[#This Row],[82]],OFFSET(Dictionary!$A$3,MATCH(COLUMNS($AS$2:DV64),Dictionary!$A$4:$A$93,0),1,1,2),0)),Dictionary!$AD$3:$AE$3,0)),"")</f>
        <v>L</v>
      </c>
      <c r="DW65" s="61" t="str">
        <f ca="1">IFERROR(INDEX(OFFSET(Dictionary!$AC$3,MATCH(COLUMNS($AS$2:DW64),Dictionary!$AC$4:$AC$93,0),1,1,2),1,MATCH(INDEX(Dictionary!$B$3:$C$3,1,MATCH(Form_Responses[[#This Row],[83]],OFFSET(Dictionary!$A$3,MATCH(COLUMNS($AS$2:DW64),Dictionary!$A$4:$A$93,0),1,1,2),0)),Dictionary!$AD$3:$AE$3,0)),"")</f>
        <v>T</v>
      </c>
      <c r="DX65" s="61" t="str">
        <f ca="1">IFERROR(INDEX(OFFSET(Dictionary!$AC$3,MATCH(COLUMNS($AS$2:DX64),Dictionary!$AC$4:$AC$93,0),1,1,2),1,MATCH(INDEX(Dictionary!$B$3:$C$3,1,MATCH(Form_Responses[[#This Row],[84]],OFFSET(Dictionary!$A$3,MATCH(COLUMNS($AS$2:DX64),Dictionary!$A$4:$A$93,0),1,1,2),0)),Dictionary!$AD$3:$AE$3,0)),"")</f>
        <v>V</v>
      </c>
      <c r="DY65" s="61" t="str">
        <f ca="1">IFERROR(INDEX(OFFSET(Dictionary!$AC$3,MATCH(COLUMNS($AS$2:DY64),Dictionary!$AC$4:$AC$93,0),1,1,2),1,MATCH(INDEX(Dictionary!$B$3:$C$3,1,MATCH(Form_Responses[[#This Row],[85]],OFFSET(Dictionary!$A$3,MATCH(COLUMNS($AS$2:DY64),Dictionary!$A$4:$A$93,0),1,1,2),0)),Dictionary!$AD$3:$AE$3,0)),"")</f>
        <v>S</v>
      </c>
      <c r="DZ65" s="61" t="str">
        <f ca="1">IFERROR(INDEX(OFFSET(Dictionary!$AC$3,MATCH(COLUMNS($AS$2:DZ64),Dictionary!$AC$4:$AC$93,0),1,1,2),1,MATCH(INDEX(Dictionary!$B$3:$C$3,1,MATCH(Form_Responses[[#This Row],[86]],OFFSET(Dictionary!$A$3,MATCH(COLUMNS($AS$2:DZ64),Dictionary!$A$4:$A$93,0),1,1,2),0)),Dictionary!$AD$3:$AE$3,0)),"")</f>
        <v>S</v>
      </c>
      <c r="EA65" s="61" t="str">
        <f ca="1">IFERROR(INDEX(OFFSET(Dictionary!$AC$3,MATCH(COLUMNS($AS$2:EA64),Dictionary!$AC$4:$AC$93,0),1,1,2),1,MATCH(INDEX(Dictionary!$B$3:$C$3,1,MATCH(Form_Responses[[#This Row],[87]],OFFSET(Dictionary!$A$3,MATCH(COLUMNS($AS$2:EA64),Dictionary!$A$4:$A$93,0),1,1,2),0)),Dictionary!$AD$3:$AE$3,0)),"")</f>
        <v>D</v>
      </c>
      <c r="EB65" s="61" t="str">
        <f ca="1">IFERROR(INDEX(OFFSET(Dictionary!$AC$3,MATCH(COLUMNS($AS$2:EB64),Dictionary!$AC$4:$AC$93,0),1,1,2),1,MATCH(INDEX(Dictionary!$B$3:$C$3,1,MATCH(Form_Responses[[#This Row],[88]],OFFSET(Dictionary!$A$3,MATCH(COLUMNS($AS$2:EB64),Dictionary!$A$4:$A$93,0),1,1,2),0)),Dictionary!$AD$3:$AE$3,0)),"")</f>
        <v>C</v>
      </c>
      <c r="EC65" s="61" t="str">
        <f ca="1">IFERROR(INDEX(OFFSET(Dictionary!$AC$3,MATCH(COLUMNS($AS$2:EC64),Dictionary!$AC$4:$AC$93,0),1,1,2),1,MATCH(INDEX(Dictionary!$B$3:$C$3,1,MATCH(Form_Responses[[#This Row],[89]],OFFSET(Dictionary!$A$3,MATCH(COLUMNS($AS$2:EC64),Dictionary!$A$4:$A$93,0),1,1,2),0)),Dictionary!$AD$3:$AE$3,0)),"")</f>
        <v>C</v>
      </c>
      <c r="ED65" s="61" t="str">
        <f ca="1">IFERROR(INDEX(OFFSET(Dictionary!$AC$3,MATCH(COLUMNS($AS$2:ED64),Dictionary!$AC$4:$AC$93,0),1,1,2),1,MATCH(INDEX(Dictionary!$B$3:$C$3,1,MATCH(Form_Responses[[#This Row],[90]],OFFSET(Dictionary!$A$3,MATCH(COLUMNS($AS$2:ED64),Dictionary!$A$4:$A$93,0),1,1,2),0)),Dictionary!$AD$3:$AE$3,0)),"")</f>
        <v>N</v>
      </c>
    </row>
    <row r="66" spans="1:134" ht="165" x14ac:dyDescent="0.25">
      <c r="A66" s="164">
        <v>64</v>
      </c>
      <c r="B66" s="61" t="s">
        <v>1012</v>
      </c>
      <c r="C66" s="61" t="s">
        <v>918</v>
      </c>
      <c r="D66" s="59" t="s">
        <v>797</v>
      </c>
      <c r="E66" s="59" cm="1">
        <f t="array" aca="1" ref="E66" ca="1">COUNTIF(OFFSET($AS$2,MATCH(Data_Base_Response[[#This Row],[Nama]:[Nama]],Data_Base_Response[[Nama]:[Nama]],0),0,1,90),Data_Base_Response[[#Headers],[A]])</f>
        <v>6</v>
      </c>
      <c r="F66" s="59" cm="1">
        <f t="array" aca="1" ref="F66" ca="1">COUNTIF(OFFSET($AS$2,MATCH(Data_Base_Response[[#This Row],[Nama]:[Nama]],Data_Base_Response[[Nama]:[Nama]],0),0,1,90),Data_Base_Response[[#Headers],[N]])</f>
        <v>7</v>
      </c>
      <c r="G66" s="59" cm="1">
        <f t="array" aca="1" ref="G66" ca="1">COUNTIF(OFFSET($AS$2,MATCH(Data_Base_Response[[#This Row],[Nama]:[Nama]],Data_Base_Response[[Nama]:[Nama]],0),0,1,90),Data_Base_Response[[#Headers],[G]])</f>
        <v>7</v>
      </c>
      <c r="H66" s="59" cm="1">
        <f t="array" aca="1" ref="H66" ca="1">COUNTIF(OFFSET($AS$2,MATCH(Data_Base_Response[[#This Row],[Nama]:[Nama]],Data_Base_Response[[Nama]:[Nama]],0),0,1,90),Data_Base_Response[[#Headers],[C]])</f>
        <v>7</v>
      </c>
      <c r="I66" s="59" cm="1">
        <f t="array" aca="1" ref="I66" ca="1">COUNTIF(OFFSET($AS$2,MATCH(Data_Base_Response[[#This Row],[Nama]:[Nama]],Data_Base_Response[[Nama]:[Nama]],0),0,1,90),Data_Base_Response[[#Headers],[D]])</f>
        <v>8</v>
      </c>
      <c r="J66" s="59" cm="1">
        <f t="array" aca="1" ref="J66" ca="1">COUNTIF(OFFSET($AS$2,MATCH(Data_Base_Response[[#This Row],[Nama]:[Nama]],Data_Base_Response[[Nama]:[Nama]],0),0,1,90),Data_Base_Response[[#Headers],[R]])</f>
        <v>4</v>
      </c>
      <c r="K66" s="59" cm="1">
        <f t="array" aca="1" ref="K66" ca="1">COUNTIF(OFFSET($AS$2,MATCH(Data_Base_Response[[#This Row],[Nama]:[Nama]],Data_Base_Response[[Nama]:[Nama]],0),0,1,90),Data_Base_Response[[#Headers],[T]])</f>
        <v>3</v>
      </c>
      <c r="L66" s="59" cm="1">
        <f t="array" aca="1" ref="L66" ca="1">COUNTIF(OFFSET($AS$2,MATCH(Data_Base_Response[[#This Row],[Nama]:[Nama]],Data_Base_Response[[Nama]:[Nama]],0),0,1,90),Data_Base_Response[[#Headers],[V]])</f>
        <v>5</v>
      </c>
      <c r="M66" s="59" cm="1">
        <f t="array" aca="1" ref="M66" ca="1">COUNTIF(OFFSET($AS$2,MATCH(Data_Base_Response[[#This Row],[Nama]:[Nama]],Data_Base_Response[[Nama]:[Nama]],0),0,1,90),Data_Base_Response[[#Headers],[W]])</f>
        <v>7</v>
      </c>
      <c r="N66" s="59" cm="1">
        <f t="array" aca="1" ref="N66" ca="1">COUNTIF(OFFSET($AS$2,MATCH(Data_Base_Response[[#This Row],[Nama]:[Nama]],Data_Base_Response[[Nama]:[Nama]],0),0,1,90),Data_Base_Response[[#Headers],[F]])</f>
        <v>5</v>
      </c>
      <c r="O66" s="59" cm="1">
        <f t="array" aca="1" ref="O66" ca="1">COUNTIF(OFFSET($AS$2,MATCH(Data_Base_Response[[#This Row],[Nama]:[Nama]],Data_Base_Response[[Nama]:[Nama]],0),0,1,90),Data_Base_Response[[#Headers],[L]])</f>
        <v>4</v>
      </c>
      <c r="P66" s="59" cm="1">
        <f t="array" aca="1" ref="P66" ca="1">COUNTIF(OFFSET($AS$2,MATCH(Data_Base_Response[[#This Row],[Nama]:[Nama]],Data_Base_Response[[Nama]:[Nama]],0),0,1,90),Data_Base_Response[[#Headers],[P]])</f>
        <v>3</v>
      </c>
      <c r="Q66" s="59" cm="1">
        <f t="array" aca="1" ref="Q66" ca="1">COUNTIF(OFFSET($AS$2,MATCH(Data_Base_Response[[#This Row],[Nama]:[Nama]],Data_Base_Response[[Nama]:[Nama]],0),0,1,90),Data_Base_Response[[#Headers],[I]])</f>
        <v>4</v>
      </c>
      <c r="R66" s="59" cm="1">
        <f t="array" aca="1" ref="R66" ca="1">COUNTIF(OFFSET($AS$2,MATCH(Data_Base_Response[[#This Row],[Nama]:[Nama]],Data_Base_Response[[Nama]:[Nama]],0),0,1,90),Data_Base_Response[[#Headers],[S]])</f>
        <v>1</v>
      </c>
      <c r="S66" s="59" cm="1">
        <f t="array" aca="1" ref="S66" ca="1">COUNTIF(OFFSET($AS$2,MATCH(Data_Base_Response[[#This Row],[Nama]:[Nama]],Data_Base_Response[[Nama]:[Nama]],0),0,1,90),Data_Base_Response[[#Headers],[B]])</f>
        <v>3</v>
      </c>
      <c r="T66" s="59" cm="1">
        <f t="array" aca="1" ref="T66" ca="1">COUNTIF(OFFSET($AS$2,MATCH(Data_Base_Response[[#This Row],[Nama]:[Nama]],Data_Base_Response[[Nama]:[Nama]],0),0,1,90),Data_Base_Response[[#Headers],[O]])</f>
        <v>4</v>
      </c>
      <c r="U66" s="59" cm="1">
        <f t="array" aca="1" ref="U66" ca="1">COUNTIF(OFFSET($AS$2,MATCH(Data_Base_Response[[#This Row],[Nama]:[Nama]],Data_Base_Response[[Nama]:[Nama]],0),0,1,90),Data_Base_Response[[#Headers],[X]])</f>
        <v>1</v>
      </c>
      <c r="V66" s="59" cm="1">
        <f t="array" aca="1" ref="V66" ca="1">COUNTIF(OFFSET($AS$2,MATCH(Data_Base_Response[[#This Row],[Nama]:[Nama]],Data_Base_Response[[Nama]:[Nama]],0),0,1,90),Data_Base_Response[[#Headers],[E]])</f>
        <v>1</v>
      </c>
      <c r="W66" s="59" cm="1">
        <f t="array" aca="1" ref="W66" ca="1">COUNTIF(OFFSET($AS$2,MATCH(Data_Base_Response[[#This Row],[Nama]:[Nama]],Data_Base_Response[[Nama]:[Nama]],0),0,1,90),Data_Base_Response[[#Headers],[K]])</f>
        <v>3</v>
      </c>
      <c r="X66" s="59" cm="1">
        <f t="array" aca="1" ref="X66" ca="1">COUNTIF(OFFSET($AS$2,MATCH(Data_Base_Response[[#This Row],[Nama]:[Nama]],Data_Base_Response[[Nama]:[Nama]],0),0,1,90),Data_Base_Response[[#Headers],[Z]])</f>
        <v>6</v>
      </c>
      <c r="Y6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66"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6"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6"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6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6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6"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66" s="60" t="str">
        <f ca="1">INDEX(OFFSET(Dictionary!$AJ$3,MATCH(N$2,Dictionary!$AG$4:$AG$84,0),0,COUNTIF(Dictionary!$AG$4:$AG$84,N$2),1),MATCH(Data_Base_Response[[#This Row],[F]],OFFSET(Dictionary!$AH$3,MATCH(N$2,Dictionary!$AG$4:$AG$84,0),0,COUNTIF(Dictionary!$AG$4:$AG$84,N$2),1),1))</f>
        <v xml:space="preserve">Loyal pada Perusahaan   </v>
      </c>
      <c r="AI66"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66"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6" s="60" t="str">
        <f ca="1">INDEX(OFFSET(Dictionary!$AJ$3,MATCH(Q$2,Dictionary!$AG$4:$AG$84,0),0,COUNTIF(Dictionary!$AG$4:$AG$84,Q$2),1),MATCH(Data_Base_Response[[#This Row],[I]],OFFSET(Dictionary!$AH$3,MATCH(Q$2,Dictionary!$AG$4:$AG$84,0),0,COUNTIF(Dictionary!$AG$4:$AG$84,Q$2),1),1))</f>
        <v xml:space="preserve">Berhati - hati dlm pengambilan keputusan   </v>
      </c>
      <c r="AL66"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6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6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6"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66"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6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6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6" s="61" t="str">
        <f ca="1">IFERROR(INDEX(OFFSET(Dictionary!$AC$3,MATCH(COLUMNS($AS$2:AS65),Dictionary!$AC$4:$AC$93,0),1,1,2),1,MATCH(INDEX(Dictionary!$B$3:$C$3,1,MATCH(Form_Responses[[#This Row],[1]],OFFSET(Dictionary!$A$3,MATCH(COLUMNS($AS$2:AS65),Dictionary!$A$4:$A$93,0),1,1,2),0)),Dictionary!$AD$3:$AE$3,0)),"")</f>
        <v>G</v>
      </c>
      <c r="AT66" s="61" t="str">
        <f ca="1">IFERROR(INDEX(OFFSET(Dictionary!$AC$3,MATCH(COLUMNS($AS$2:AT$2),Dictionary!$AC$4:$AC$93,0),1,1,2),1,MATCH(INDEX(Dictionary!$B$3:$C$3,1,MATCH(Form_Responses[[#This Row],[2]],OFFSET(Dictionary!$A$3,MATCH(COLUMNS($AS$2:AT65),Dictionary!$A$4:$A$93,0),1,1,2),0)),Dictionary!$AD$3:$AE$3,0)),"")</f>
        <v>N</v>
      </c>
      <c r="AU66" s="61" t="str">
        <f ca="1">IFERROR(INDEX(OFFSET(Dictionary!$AC$3,MATCH(COLUMNS($AS$2:AU65),Dictionary!$AC$4:$AC$93,0),1,1,2),1,MATCH(INDEX(Dictionary!$B$3:$C$3,1,MATCH(Form_Responses[[#This Row],[3]],OFFSET(Dictionary!$A$3,MATCH(COLUMNS($AS$2:AU65),Dictionary!$A$4:$A$93,0),1,1,2),0)),Dictionary!$AD$3:$AE$3,0)),"")</f>
        <v>A</v>
      </c>
      <c r="AV66" s="61" t="str">
        <f ca="1">IFERROR(INDEX(OFFSET(Dictionary!$AC$3,MATCH(COLUMNS($AS$2:AV65),Dictionary!$AC$4:$AC$93,0),1,1,2),1,MATCH(INDEX(Dictionary!$B$3:$C$3,1,MATCH(Form_Responses[[#This Row],[4]],OFFSET(Dictionary!$A$3,MATCH(COLUMNS($AS$2:AV65),Dictionary!$A$4:$A$93,0),1,1,2),0)),Dictionary!$AD$3:$AE$3,0)),"")</f>
        <v>P</v>
      </c>
      <c r="AW66" s="61" t="str">
        <f ca="1">IFERROR(INDEX(OFFSET(Dictionary!$AC$3,MATCH(COLUMNS($AS$2:AW65),Dictionary!$AC$4:$AC$93,0),1,1,2),1,MATCH(INDEX(Dictionary!$B$3:$C$3,1,MATCH(Form_Responses[[#This Row],[5]],OFFSET(Dictionary!$A$3,MATCH(COLUMNS($AS$2:AW65),Dictionary!$A$4:$A$93,0),1,1,2),0)),Dictionary!$AD$3:$AE$3,0)),"")</f>
        <v>B</v>
      </c>
      <c r="AX66" s="61" t="str">
        <f ca="1">IFERROR(INDEX(OFFSET(Dictionary!$AC$3,MATCH(COLUMNS($AS$2:AX65),Dictionary!$AC$4:$AC$93,0),1,1,2),1,MATCH(INDEX(Dictionary!$B$3:$C$3,1,MATCH(Form_Responses[[#This Row],[6]],OFFSET(Dictionary!$A$3,MATCH(COLUMNS($AS$2:AX65),Dictionary!$A$4:$A$93,0),1,1,2),0)),Dictionary!$AD$3:$AE$3,0)),"")</f>
        <v>B</v>
      </c>
      <c r="AY66" s="61" t="str">
        <f ca="1">IFERROR(INDEX(OFFSET(Dictionary!$AC$3,MATCH(COLUMNS($AS$2:AY65),Dictionary!$AC$4:$AC$93,0),1,1,2),1,MATCH(INDEX(Dictionary!$B$3:$C$3,1,MATCH(Form_Responses[[#This Row],[7]],OFFSET(Dictionary!$A$3,MATCH(COLUMNS($AS$2:AY65),Dictionary!$A$4:$A$93,0),1,1,2),0)),Dictionary!$AD$3:$AE$3,0)),"")</f>
        <v>Z</v>
      </c>
      <c r="AZ66" s="61" t="str">
        <f ca="1">IFERROR(INDEX(OFFSET(Dictionary!$AC$3,MATCH(COLUMNS($AS$2:AZ$2),Dictionary!$AC$4:$AC$93,0),1,1,2),1,MATCH(INDEX(Dictionary!$B$3:$C$3,1,MATCH(Form_Responses[[#This Row],[8]],OFFSET(Dictionary!$A$3,MATCH(COLUMNS($AS$2:AZ65),Dictionary!$A$4:$A$93,0),1,1,2),0)),Dictionary!$AD$3:$AE$3,0)),"")</f>
        <v>Z</v>
      </c>
      <c r="BA66" s="61" t="str">
        <f ca="1">IFERROR(INDEX(OFFSET(Dictionary!$AC$3,MATCH(COLUMNS($AS$2:BA65),Dictionary!$AC$4:$AC$93,0),1,1,2),1,MATCH(INDEX(Dictionary!$B$3:$C$3,1,MATCH(Form_Responses[[#This Row],[9]],OFFSET(Dictionary!$A$3,MATCH(COLUMNS($AS$2:BA65),Dictionary!$A$4:$A$93,0),1,1,2),0)),Dictionary!$AD$3:$AE$3,0)),"")</f>
        <v>F</v>
      </c>
      <c r="BB66" s="61" t="str">
        <f ca="1">IFERROR(INDEX(OFFSET(Dictionary!$AC$3,MATCH(COLUMNS($AS$2:BB65),Dictionary!$AC$4:$AC$93,0),1,1,2),1,MATCH(INDEX(Dictionary!$B$3:$C$3,1,MATCH(Form_Responses[[#This Row],[10]],OFFSET(Dictionary!$A$3,MATCH(COLUMNS($AS$2:BB65),Dictionary!$A$4:$A$93,0),1,1,2),0)),Dictionary!$AD$3:$AE$3,0)),"")</f>
        <v>F</v>
      </c>
      <c r="BC66" s="61" t="str">
        <f ca="1">IFERROR(INDEX(OFFSET(Dictionary!$AC$3,MATCH(COLUMNS($AS$2:BC65),Dictionary!$AC$4:$AC$93,0),1,1,2),1,MATCH(INDEX(Dictionary!$B$3:$C$3,1,MATCH(Form_Responses[[#This Row],[11]],OFFSET(Dictionary!$A$3,MATCH(COLUMNS($AS$2:BC65),Dictionary!$A$4:$A$93,0),1,1,2),0)),Dictionary!$AD$3:$AE$3,0)),"")</f>
        <v>C</v>
      </c>
      <c r="BD66" s="61" t="str">
        <f ca="1">IFERROR(INDEX(OFFSET(Dictionary!$AC$3,MATCH(COLUMNS($AS$2:BD65),Dictionary!$AC$4:$AC$93,0),1,1,2),1,MATCH(INDEX(Dictionary!$B$3:$C$3,1,MATCH(Form_Responses[[#This Row],[12]],OFFSET(Dictionary!$A$3,MATCH(COLUMNS($AS$2:BD65),Dictionary!$A$4:$A$93,0),1,1,2),0)),Dictionary!$AD$3:$AE$3,0)),"")</f>
        <v>L</v>
      </c>
      <c r="BE66" s="61" t="str">
        <f ca="1">IFERROR(INDEX(OFFSET(Dictionary!$AC$3,MATCH(COLUMNS($AS$2:BE65),Dictionary!$AC$4:$AC$93,0),1,1,2),1,MATCH(INDEX(Dictionary!$B$3:$C$3,1,MATCH(Form_Responses[[#This Row],[13]],OFFSET(Dictionary!$A$3,MATCH(COLUMNS($AS$2:BE65),Dictionary!$A$4:$A$93,0),1,1,2),0)),Dictionary!$AD$3:$AE$3,0)),"")</f>
        <v>N</v>
      </c>
      <c r="BF66" s="61" t="str">
        <f ca="1">IFERROR(INDEX(OFFSET(Dictionary!$AC$3,MATCH(COLUMNS($AS$2:BF65),Dictionary!$AC$4:$AC$93,0),1,1,2),1,MATCH(INDEX(Dictionary!$B$3:$C$3,1,MATCH(Form_Responses[[#This Row],[14]],OFFSET(Dictionary!$A$3,MATCH(COLUMNS($AS$2:BF65),Dictionary!$A$4:$A$93,0),1,1,2),0)),Dictionary!$AD$3:$AE$3,0)),"")</f>
        <v>A</v>
      </c>
      <c r="BG66" s="61" t="str">
        <f ca="1">IFERROR(INDEX(OFFSET(Dictionary!$AC$3,MATCH(COLUMNS($AS$2:BG65),Dictionary!$AC$4:$AC$93,0),1,1,2),1,MATCH(INDEX(Dictionary!$B$3:$C$3,1,MATCH(Form_Responses[[#This Row],[15]],OFFSET(Dictionary!$A$3,MATCH(COLUMNS($AS$2:BG65),Dictionary!$A$4:$A$93,0),1,1,2),0)),Dictionary!$AD$3:$AE$3,0)),"")</f>
        <v>P</v>
      </c>
      <c r="BH66" s="61" t="str">
        <f ca="1">IFERROR(INDEX(OFFSET(Dictionary!$AC$3,MATCH(COLUMNS($AS$2:BH65),Dictionary!$AC$4:$AC$93,0),1,1,2),1,MATCH(INDEX(Dictionary!$B$3:$C$3,1,MATCH(Form_Responses[[#This Row],[16]],OFFSET(Dictionary!$A$3,MATCH(COLUMNS($AS$2:BH65),Dictionary!$A$4:$A$93,0),1,1,2),0)),Dictionary!$AD$3:$AE$3,0)),"")</f>
        <v>O</v>
      </c>
      <c r="BI66" s="61" t="str">
        <f ca="1">IFERROR(INDEX(OFFSET(Dictionary!$AC$3,MATCH(COLUMNS($AS$2:BI65),Dictionary!$AC$4:$AC$93,0),1,1,2),1,MATCH(INDEX(Dictionary!$B$3:$C$3,1,MATCH(Form_Responses[[#This Row],[17]],OFFSET(Dictionary!$A$3,MATCH(COLUMNS($AS$2:BI65),Dictionary!$A$4:$A$93,0),1,1,2),0)),Dictionary!$AD$3:$AE$3,0)),"")</f>
        <v>Z</v>
      </c>
      <c r="BJ66" s="61" t="str">
        <f ca="1">IFERROR(INDEX(OFFSET(Dictionary!$AC$3,MATCH(COLUMNS($AS$2:BJ65),Dictionary!$AC$4:$AC$93,0),1,1,2),1,MATCH(INDEX(Dictionary!$B$3:$C$3,1,MATCH(Form_Responses[[#This Row],[18]],OFFSET(Dictionary!$A$3,MATCH(COLUMNS($AS$2:BJ65),Dictionary!$A$4:$A$93,0),1,1,2),0)),Dictionary!$AD$3:$AE$3,0)),"")</f>
        <v>O</v>
      </c>
      <c r="BK66" s="61" t="str">
        <f ca="1">IFERROR(INDEX(OFFSET(Dictionary!$AC$3,MATCH(COLUMNS($AS$2:BK65),Dictionary!$AC$4:$AC$93,0),1,1,2),1,MATCH(INDEX(Dictionary!$B$3:$C$3,1,MATCH(Form_Responses[[#This Row],[19]],OFFSET(Dictionary!$A$3,MATCH(COLUMNS($AS$2:BK65),Dictionary!$A$4:$A$93,0),1,1,2),0)),Dictionary!$AD$3:$AE$3,0)),"")</f>
        <v>Z</v>
      </c>
      <c r="BL66" s="61" t="str">
        <f ca="1">IFERROR(INDEX(OFFSET(Dictionary!$AC$3,MATCH(COLUMNS($AS$2:BL65),Dictionary!$AC$4:$AC$93,0),1,1,2),1,MATCH(INDEX(Dictionary!$B$3:$C$3,1,MATCH(Form_Responses[[#This Row],[20]],OFFSET(Dictionary!$A$3,MATCH(COLUMNS($AS$2:BL65),Dictionary!$A$4:$A$93,0),1,1,2),0)),Dictionary!$AD$3:$AE$3,0)),"")</f>
        <v>W</v>
      </c>
      <c r="BM66" s="61" t="str">
        <f ca="1">IFERROR(INDEX(OFFSET(Dictionary!$AC$3,MATCH(COLUMNS($AS$2:BM65),Dictionary!$AC$4:$AC$93,0),1,1,2),1,MATCH(INDEX(Dictionary!$B$3:$C$3,1,MATCH(Form_Responses[[#This Row],[21]],OFFSET(Dictionary!$A$3,MATCH(COLUMNS($AS$2:BM65),Dictionary!$A$4:$A$93,0),1,1,2),0)),Dictionary!$AD$3:$AE$3,0)),"")</f>
        <v>D</v>
      </c>
      <c r="BN66" s="61" t="str">
        <f ca="1">IFERROR(INDEX(OFFSET(Dictionary!$AC$3,MATCH(COLUMNS($AS$2:BN65),Dictionary!$AC$4:$AC$93,0),1,1,2),1,MATCH(INDEX(Dictionary!$B$3:$C$3,1,MATCH(Form_Responses[[#This Row],[22]],OFFSET(Dictionary!$A$3,MATCH(COLUMNS($AS$2:BN65),Dictionary!$A$4:$A$93,0),1,1,2),0)),Dictionary!$AD$3:$AE$3,0)),"")</f>
        <v>C</v>
      </c>
      <c r="BO66" s="61" t="str">
        <f ca="1">IFERROR(INDEX(OFFSET(Dictionary!$AC$3,MATCH(COLUMNS($AS$2:BO65),Dictionary!$AC$4:$AC$93,0),1,1,2),1,MATCH(INDEX(Dictionary!$B$3:$C$3,1,MATCH(Form_Responses[[#This Row],[23]],OFFSET(Dictionary!$A$3,MATCH(COLUMNS($AS$2:BO65),Dictionary!$A$4:$A$93,0),1,1,2),0)),Dictionary!$AD$3:$AE$3,0)),"")</f>
        <v/>
      </c>
      <c r="BP66" s="61" t="str">
        <f ca="1">IFERROR(INDEX(OFFSET(Dictionary!$AC$3,MATCH(COLUMNS($AS$2:BP65),Dictionary!$AC$4:$AC$93,0),1,1,2),1,MATCH(INDEX(Dictionary!$B$3:$C$3,1,MATCH(Form_Responses[[#This Row],[24]],OFFSET(Dictionary!$A$3,MATCH(COLUMNS($AS$2:BP65),Dictionary!$A$4:$A$93,0),1,1,2),0)),Dictionary!$AD$3:$AE$3,0)),"")</f>
        <v>X</v>
      </c>
      <c r="BQ66" s="61" t="str">
        <f ca="1">IFERROR(INDEX(OFFSET(Dictionary!$AC$3,MATCH(COLUMNS($AS$2:BQ65),Dictionary!$AC$4:$AC$93,0),1,1,2),1,MATCH(INDEX(Dictionary!$B$3:$C$3,1,MATCH(Form_Responses[[#This Row],[25]],OFFSET(Dictionary!$A$3,MATCH(COLUMNS($AS$2:BQ65),Dictionary!$A$4:$A$93,0),1,1,2),0)),Dictionary!$AD$3:$AE$3,0)),"")</f>
        <v>A</v>
      </c>
      <c r="BR66" s="61" t="str">
        <f ca="1">IFERROR(INDEX(OFFSET(Dictionary!$AC$3,MATCH(COLUMNS($AS$2:BR65),Dictionary!$AC$4:$AC$93,0),1,1,2),1,MATCH(INDEX(Dictionary!$B$3:$C$3,1,MATCH(Form_Responses[[#This Row],[26]],OFFSET(Dictionary!$A$3,MATCH(COLUMNS($AS$2:BR65),Dictionary!$A$4:$A$93,0),1,1,2),0)),Dictionary!$AD$3:$AE$3,0)),"")</f>
        <v>O</v>
      </c>
      <c r="BS66" s="61" t="str">
        <f ca="1">IFERROR(INDEX(OFFSET(Dictionary!$AC$3,MATCH(COLUMNS($AS$2:BS65),Dictionary!$AC$4:$AC$93,0),1,1,2),1,MATCH(INDEX(Dictionary!$B$3:$C$3,1,MATCH(Form_Responses[[#This Row],[27]],OFFSET(Dictionary!$A$3,MATCH(COLUMNS($AS$2:BS65),Dictionary!$A$4:$A$93,0),1,1,2),0)),Dictionary!$AD$3:$AE$3,0)),"")</f>
        <v>Z</v>
      </c>
      <c r="BT66" s="61" t="str">
        <f ca="1">IFERROR(INDEX(OFFSET(Dictionary!$AC$3,MATCH(COLUMNS($AS$2:BT65),Dictionary!$AC$4:$AC$93,0),1,1,2),1,MATCH(INDEX(Dictionary!$B$3:$C$3,1,MATCH(Form_Responses[[#This Row],[28]],OFFSET(Dictionary!$A$3,MATCH(COLUMNS($AS$2:BT65),Dictionary!$A$4:$A$93,0),1,1,2),0)),Dictionary!$AD$3:$AE$3,0)),"")</f>
        <v>B</v>
      </c>
      <c r="BU66" s="61" t="str">
        <f ca="1">IFERROR(INDEX(OFFSET(Dictionary!$AC$3,MATCH(COLUMNS($AS$2:BU65),Dictionary!$AC$4:$AC$93,0),1,1,2),1,MATCH(INDEX(Dictionary!$B$3:$C$3,1,MATCH(Form_Responses[[#This Row],[29]],OFFSET(Dictionary!$A$3,MATCH(COLUMNS($AS$2:BU65),Dictionary!$A$4:$A$93,0),1,1,2),0)),Dictionary!$AD$3:$AE$3,0)),"")</f>
        <v>O</v>
      </c>
      <c r="BV66" s="61" t="str">
        <f ca="1">IFERROR(INDEX(OFFSET(Dictionary!$AC$3,MATCH(COLUMNS($AS$2:BV65),Dictionary!$AC$4:$AC$93,0),1,1,2),1,MATCH(INDEX(Dictionary!$B$3:$C$3,1,MATCH(Form_Responses[[#This Row],[30]],OFFSET(Dictionary!$A$3,MATCH(COLUMNS($AS$2:BV65),Dictionary!$A$4:$A$93,0),1,1,2),0)),Dictionary!$AD$3:$AE$3,0)),"")</f>
        <v>W</v>
      </c>
      <c r="BW66" s="61" t="str">
        <f ca="1">IFERROR(INDEX(OFFSET(Dictionary!$AC$3,MATCH(COLUMNS($AS$2:BW65),Dictionary!$AC$4:$AC$93,0),1,1,2),1,MATCH(INDEX(Dictionary!$B$3:$C$3,1,MATCH(Form_Responses[[#This Row],[31]],OFFSET(Dictionary!$A$3,MATCH(COLUMNS($AS$2:BW65),Dictionary!$A$4:$A$93,0),1,1,2),0)),Dictionary!$AD$3:$AE$3,0)),"")</f>
        <v>G</v>
      </c>
      <c r="BX66" s="61" t="str">
        <f ca="1">IFERROR(INDEX(OFFSET(Dictionary!$AC$3,MATCH(COLUMNS($AS$2:BX65),Dictionary!$AC$4:$AC$93,0),1,1,2),1,MATCH(INDEX(Dictionary!$B$3:$C$3,1,MATCH(Form_Responses[[#This Row],[32]],OFFSET(Dictionary!$A$3,MATCH(COLUMNS($AS$2:BX65),Dictionary!$A$4:$A$93,0),1,1,2),0)),Dictionary!$AD$3:$AE$3,0)),"")</f>
        <v>D</v>
      </c>
      <c r="BY66" s="61" t="str">
        <f ca="1">IFERROR(INDEX(OFFSET(Dictionary!$AC$3,MATCH(COLUMNS($AS$2:BY65),Dictionary!$AC$4:$AC$93,0),1,1,2),1,MATCH(INDEX(Dictionary!$B$3:$C$3,1,MATCH(Form_Responses[[#This Row],[33]],OFFSET(Dictionary!$A$3,MATCH(COLUMNS($AS$2:BY65),Dictionary!$A$4:$A$93,0),1,1,2),0)),Dictionary!$AD$3:$AE$3,0)),"")</f>
        <v>C</v>
      </c>
      <c r="BZ66" s="61" t="str">
        <f ca="1">IFERROR(INDEX(OFFSET(Dictionary!$AC$3,MATCH(COLUMNS($AS$2:BZ65),Dictionary!$AC$4:$AC$93,0),1,1,2),1,MATCH(INDEX(Dictionary!$B$3:$C$3,1,MATCH(Form_Responses[[#This Row],[34]],OFFSET(Dictionary!$A$3,MATCH(COLUMNS($AS$2:BZ65),Dictionary!$A$4:$A$93,0),1,1,2),0)),Dictionary!$AD$3:$AE$3,0)),"")</f>
        <v>T</v>
      </c>
      <c r="CA66" s="61" t="str">
        <f ca="1">IFERROR(INDEX(OFFSET(Dictionary!$AC$3,MATCH(COLUMNS($AS$2:CA65),Dictionary!$AC$4:$AC$93,0),1,1,2),1,MATCH(INDEX(Dictionary!$B$3:$C$3,1,MATCH(Form_Responses[[#This Row],[35]],OFFSET(Dictionary!$A$3,MATCH(COLUMNS($AS$2:CA65),Dictionary!$A$4:$A$93,0),1,1,2),0)),Dictionary!$AD$3:$AE$3,0)),"")</f>
        <v>N</v>
      </c>
      <c r="CB66" s="61" t="str">
        <f ca="1">IFERROR(INDEX(OFFSET(Dictionary!$AC$3,MATCH(COLUMNS($AS$2:CB65),Dictionary!$AC$4:$AC$93,0),1,1,2),1,MATCH(INDEX(Dictionary!$B$3:$C$3,1,MATCH(Form_Responses[[#This Row],[36]],OFFSET(Dictionary!$A$3,MATCH(COLUMNS($AS$2:CB65),Dictionary!$A$4:$A$93,0),1,1,2),0)),Dictionary!$AD$3:$AE$3,0)),"")</f>
        <v>A</v>
      </c>
      <c r="CC66" s="61" t="str">
        <f ca="1">IFERROR(INDEX(OFFSET(Dictionary!$AC$3,MATCH(COLUMNS($AS$2:CC65),Dictionary!$AC$4:$AC$93,0),1,1,2),1,MATCH(INDEX(Dictionary!$B$3:$C$3,1,MATCH(Form_Responses[[#This Row],[37]],OFFSET(Dictionary!$A$3,MATCH(COLUMNS($AS$2:CC65),Dictionary!$A$4:$A$93,0),1,1,2),0)),Dictionary!$AD$3:$AE$3,0)),"")</f>
        <v>P</v>
      </c>
      <c r="CD66" s="61" t="str">
        <f ca="1">IFERROR(INDEX(OFFSET(Dictionary!$AC$3,MATCH(COLUMNS($AS$2:CD65),Dictionary!$AC$4:$AC$93,0),1,1,2),1,MATCH(INDEX(Dictionary!$B$3:$C$3,1,MATCH(Form_Responses[[#This Row],[38]],OFFSET(Dictionary!$A$3,MATCH(COLUMNS($AS$2:CD65),Dictionary!$A$4:$A$93,0),1,1,2),0)),Dictionary!$AD$3:$AE$3,0)),"")</f>
        <v>K</v>
      </c>
      <c r="CE66" s="61" t="str">
        <f ca="1">IFERROR(INDEX(OFFSET(Dictionary!$AC$3,MATCH(COLUMNS($AS$2:CE65),Dictionary!$AC$4:$AC$93,0),1,1,2),1,MATCH(INDEX(Dictionary!$B$3:$C$3,1,MATCH(Form_Responses[[#This Row],[39]],OFFSET(Dictionary!$A$3,MATCH(COLUMNS($AS$2:CE65),Dictionary!$A$4:$A$93,0),1,1,2),0)),Dictionary!$AD$3:$AE$3,0)),"")</f>
        <v>F</v>
      </c>
      <c r="CF66" s="61" t="str">
        <f ca="1">IFERROR(INDEX(OFFSET(Dictionary!$AC$3,MATCH(COLUMNS($AS$2:CF65),Dictionary!$AC$4:$AC$93,0),1,1,2),1,MATCH(INDEX(Dictionary!$B$3:$C$3,1,MATCH(Form_Responses[[#This Row],[40]],OFFSET(Dictionary!$A$3,MATCH(COLUMNS($AS$2:CF65),Dictionary!$A$4:$A$93,0),1,1,2),0)),Dictionary!$AD$3:$AE$3,0)),"")</f>
        <v>W</v>
      </c>
      <c r="CG66" s="61" t="str">
        <f ca="1">IFERROR(INDEX(OFFSET(Dictionary!$AC$3,MATCH(COLUMNS($AS$2:CG65),Dictionary!$AC$4:$AC$93,0),1,1,2),1,MATCH(INDEX(Dictionary!$B$3:$C$3,1,MATCH(Form_Responses[[#This Row],[41]],OFFSET(Dictionary!$A$3,MATCH(COLUMNS($AS$2:CG65),Dictionary!$A$4:$A$93,0),1,1,2),0)),Dictionary!$AD$3:$AE$3,0)),"")</f>
        <v>G</v>
      </c>
      <c r="CH66" s="61" t="str">
        <f ca="1">IFERROR(INDEX(OFFSET(Dictionary!$AC$3,MATCH(COLUMNS($AS$2:CH65),Dictionary!$AC$4:$AC$93,0),1,1,2),1,MATCH(INDEX(Dictionary!$B$3:$C$3,1,MATCH(Form_Responses[[#This Row],[42]],OFFSET(Dictionary!$A$3,MATCH(COLUMNS($AS$2:CH65),Dictionary!$A$4:$A$93,0),1,1,2),0)),Dictionary!$AD$3:$AE$3,0)),"")</f>
        <v>R</v>
      </c>
      <c r="CI66" s="61" t="str">
        <f ca="1">IFERROR(INDEX(OFFSET(Dictionary!$AC$3,MATCH(COLUMNS($AS$2:CI65),Dictionary!$AC$4:$AC$93,0),1,1,2),1,MATCH(INDEX(Dictionary!$B$3:$C$3,1,MATCH(Form_Responses[[#This Row],[43]],OFFSET(Dictionary!$A$3,MATCH(COLUMNS($AS$2:CI65),Dictionary!$A$4:$A$93,0),1,1,2),0)),Dictionary!$AD$3:$AE$3,0)),"")</f>
        <v>D</v>
      </c>
      <c r="CJ66" s="61" t="str">
        <f ca="1">IFERROR(INDEX(OFFSET(Dictionary!$AC$3,MATCH(COLUMNS($AS$2:CJ65),Dictionary!$AC$4:$AC$93,0),1,1,2),1,MATCH(INDEX(Dictionary!$B$3:$C$3,1,MATCH(Form_Responses[[#This Row],[44]],OFFSET(Dictionary!$A$3,MATCH(COLUMNS($AS$2:CJ65),Dictionary!$A$4:$A$93,0),1,1,2),0)),Dictionary!$AD$3:$AE$3,0)),"")</f>
        <v>C</v>
      </c>
      <c r="CK66" s="61" t="str">
        <f ca="1">IFERROR(INDEX(OFFSET(Dictionary!$AC$3,MATCH(COLUMNS($AS$2:CK65),Dictionary!$AC$4:$AC$93,0),1,1,2),1,MATCH(INDEX(Dictionary!$B$3:$C$3,1,MATCH(Form_Responses[[#This Row],[45]],OFFSET(Dictionary!$A$3,MATCH(COLUMNS($AS$2:CK65),Dictionary!$A$4:$A$93,0),1,1,2),0)),Dictionary!$AD$3:$AE$3,0)),"")</f>
        <v>V</v>
      </c>
      <c r="CL66" s="61" t="str">
        <f ca="1">IFERROR(INDEX(OFFSET(Dictionary!$AC$3,MATCH(COLUMNS($AS$2:CL65),Dictionary!$AC$4:$AC$93,0),1,1,2),1,MATCH(INDEX(Dictionary!$B$3:$C$3,1,MATCH(Form_Responses[[#This Row],[46]],OFFSET(Dictionary!$A$3,MATCH(COLUMNS($AS$2:CL65),Dictionary!$A$4:$A$93,0),1,1,2),0)),Dictionary!$AD$3:$AE$3,0)),"")</f>
        <v>N</v>
      </c>
      <c r="CM66" s="61" t="str">
        <f ca="1">IFERROR(INDEX(OFFSET(Dictionary!$AC$3,MATCH(COLUMNS($AS$2:CM65),Dictionary!$AC$4:$AC$93,0),1,1,2),1,MATCH(INDEX(Dictionary!$B$3:$C$3,1,MATCH(Form_Responses[[#This Row],[47]],OFFSET(Dictionary!$A$3,MATCH(COLUMNS($AS$2:CM65),Dictionary!$A$4:$A$93,0),1,1,2),0)),Dictionary!$AD$3:$AE$3,0)),"")</f>
        <v>Z</v>
      </c>
      <c r="CN66" s="61" t="str">
        <f ca="1">IFERROR(INDEX(OFFSET(Dictionary!$AC$3,MATCH(COLUMNS($AS$2:CN65),Dictionary!$AC$4:$AC$93,0),1,1,2),1,MATCH(INDEX(Dictionary!$B$3:$C$3,1,MATCH(Form_Responses[[#This Row],[48]],OFFSET(Dictionary!$A$3,MATCH(COLUMNS($AS$2:CN65),Dictionary!$A$4:$A$93,0),1,1,2),0)),Dictionary!$AD$3:$AE$3,0)),"")</f>
        <v>K</v>
      </c>
      <c r="CO66" s="61" t="str">
        <f ca="1">IFERROR(INDEX(OFFSET(Dictionary!$AC$3,MATCH(COLUMNS($AS$2:CO65),Dictionary!$AC$4:$AC$93,0),1,1,2),1,MATCH(INDEX(Dictionary!$B$3:$C$3,1,MATCH(Form_Responses[[#This Row],[49]],OFFSET(Dictionary!$A$3,MATCH(COLUMNS($AS$2:CO65),Dictionary!$A$4:$A$93,0),1,1,2),0)),Dictionary!$AD$3:$AE$3,0)),"")</f>
        <v>F</v>
      </c>
      <c r="CP66" s="61" t="str">
        <f ca="1">IFERROR(INDEX(OFFSET(Dictionary!$AC$3,MATCH(COLUMNS($AS$2:CP65),Dictionary!$AC$4:$AC$93,0),1,1,2),1,MATCH(INDEX(Dictionary!$B$3:$C$3,1,MATCH(Form_Responses[[#This Row],[50]],OFFSET(Dictionary!$A$3,MATCH(COLUMNS($AS$2:CP65),Dictionary!$A$4:$A$93,0),1,1,2),0)),Dictionary!$AD$3:$AE$3,0)),"")</f>
        <v>W</v>
      </c>
      <c r="CQ66" s="61" t="str">
        <f ca="1">IFERROR(INDEX(OFFSET(Dictionary!$AC$3,MATCH(COLUMNS($AS$2:CQ65),Dictionary!$AC$4:$AC$93,0),1,1,2),1,MATCH(INDEX(Dictionary!$B$3:$C$3,1,MATCH(Form_Responses[[#This Row],[51]],OFFSET(Dictionary!$A$3,MATCH(COLUMNS($AS$2:CQ65),Dictionary!$A$4:$A$93,0),1,1,2),0)),Dictionary!$AD$3:$AE$3,0)),"")</f>
        <v>G</v>
      </c>
      <c r="CR66" s="61" t="str">
        <f ca="1">IFERROR(INDEX(OFFSET(Dictionary!$AC$3,MATCH(COLUMNS($AS$2:CR65),Dictionary!$AC$4:$AC$93,0),1,1,2),1,MATCH(INDEX(Dictionary!$B$3:$C$3,1,MATCH(Form_Responses[[#This Row],[52]],OFFSET(Dictionary!$A$3,MATCH(COLUMNS($AS$2:CR65),Dictionary!$A$4:$A$93,0),1,1,2),0)),Dictionary!$AD$3:$AE$3,0)),"")</f>
        <v>L</v>
      </c>
      <c r="CS66" s="61" t="str">
        <f ca="1">IFERROR(INDEX(OFFSET(Dictionary!$AC$3,MATCH(COLUMNS($AS$2:CS65),Dictionary!$AC$4:$AC$93,0),1,1,2),1,MATCH(INDEX(Dictionary!$B$3:$C$3,1,MATCH(Form_Responses[[#This Row],[53]],OFFSET(Dictionary!$A$3,MATCH(COLUMNS($AS$2:CS65),Dictionary!$A$4:$A$93,0),1,1,2),0)),Dictionary!$AD$3:$AE$3,0)),"")</f>
        <v>I</v>
      </c>
      <c r="CT66" s="61" t="str">
        <f ca="1">IFERROR(INDEX(OFFSET(Dictionary!$AC$3,MATCH(COLUMNS($AS$2:CT65),Dictionary!$AC$4:$AC$93,0),1,1,2),1,MATCH(INDEX(Dictionary!$B$3:$C$3,1,MATCH(Form_Responses[[#This Row],[54]],OFFSET(Dictionary!$A$3,MATCH(COLUMNS($AS$2:CT65),Dictionary!$A$4:$A$93,0),1,1,2),0)),Dictionary!$AD$3:$AE$3,0)),"")</f>
        <v>D</v>
      </c>
      <c r="CU66" s="61" t="str">
        <f ca="1">IFERROR(INDEX(OFFSET(Dictionary!$AC$3,MATCH(COLUMNS($AS$2:CU65),Dictionary!$AC$4:$AC$93,0),1,1,2),1,MATCH(INDEX(Dictionary!$B$3:$C$3,1,MATCH(Form_Responses[[#This Row],[55]],OFFSET(Dictionary!$A$3,MATCH(COLUMNS($AS$2:CU65),Dictionary!$A$4:$A$93,0),1,1,2),0)),Dictionary!$AD$3:$AE$3,0)),"")</f>
        <v>V</v>
      </c>
      <c r="CV66" s="61" t="str">
        <f ca="1">IFERROR(INDEX(OFFSET(Dictionary!$AC$3,MATCH(COLUMNS($AS$2:CV65),Dictionary!$AC$4:$AC$93,0),1,1,2),1,MATCH(INDEX(Dictionary!$B$3:$C$3,1,MATCH(Form_Responses[[#This Row],[56]],OFFSET(Dictionary!$A$3,MATCH(COLUMNS($AS$2:CV65),Dictionary!$A$4:$A$93,0),1,1,2),0)),Dictionary!$AD$3:$AE$3,0)),"")</f>
        <v>E</v>
      </c>
      <c r="CW66" s="61" t="str">
        <f ca="1">IFERROR(INDEX(OFFSET(Dictionary!$AC$3,MATCH(COLUMNS($AS$2:CW65),Dictionary!$AC$4:$AC$93,0),1,1,2),1,MATCH(INDEX(Dictionary!$B$3:$C$3,1,MATCH(Form_Responses[[#This Row],[57]],OFFSET(Dictionary!$A$3,MATCH(COLUMNS($AS$2:CW65),Dictionary!$A$4:$A$93,0),1,1,2),0)),Dictionary!$AD$3:$AE$3,0)),"")</f>
        <v>N</v>
      </c>
      <c r="CX66" s="61" t="str">
        <f ca="1">IFERROR(INDEX(OFFSET(Dictionary!$AC$3,MATCH(COLUMNS($AS$2:CX65),Dictionary!$AC$4:$AC$93,0),1,1,2),1,MATCH(INDEX(Dictionary!$B$3:$C$3,1,MATCH(Form_Responses[[#This Row],[58]],OFFSET(Dictionary!$A$3,MATCH(COLUMNS($AS$2:CX65),Dictionary!$A$4:$A$93,0),1,1,2),0)),Dictionary!$AD$3:$AE$3,0)),"")</f>
        <v>A</v>
      </c>
      <c r="CY66" s="61" t="str">
        <f ca="1">IFERROR(INDEX(OFFSET(Dictionary!$AC$3,MATCH(COLUMNS($AS$2:CY65),Dictionary!$AC$4:$AC$93,0),1,1,2),1,MATCH(INDEX(Dictionary!$B$3:$C$3,1,MATCH(Form_Responses[[#This Row],[59]],OFFSET(Dictionary!$A$3,MATCH(COLUMNS($AS$2:CY65),Dictionary!$A$4:$A$93,0),1,1,2),0)),Dictionary!$AD$3:$AE$3,0)),"")</f>
        <v>F</v>
      </c>
      <c r="CZ66" s="61" t="str">
        <f ca="1">IFERROR(INDEX(OFFSET(Dictionary!$AC$3,MATCH(COLUMNS($AS$2:CZ65),Dictionary!$AC$4:$AC$93,0),1,1,2),1,MATCH(INDEX(Dictionary!$B$3:$C$3,1,MATCH(Form_Responses[[#This Row],[60]],OFFSET(Dictionary!$A$3,MATCH(COLUMNS($AS$2:CZ65),Dictionary!$A$4:$A$93,0),1,1,2),0)),Dictionary!$AD$3:$AE$3,0)),"")</f>
        <v>W</v>
      </c>
      <c r="DA66" s="61" t="str">
        <f ca="1">IFERROR(INDEX(OFFSET(Dictionary!$AC$3,MATCH(COLUMNS($AS$2:DA65),Dictionary!$AC$4:$AC$93,0),1,1,2),1,MATCH(INDEX(Dictionary!$B$3:$C$3,1,MATCH(Form_Responses[[#This Row],[61]],OFFSET(Dictionary!$A$3,MATCH(COLUMNS($AS$2:DA65),Dictionary!$A$4:$A$93,0),1,1,2),0)),Dictionary!$AD$3:$AE$3,0)),"")</f>
        <v>G</v>
      </c>
      <c r="DB66" s="61" t="str">
        <f ca="1">IFERROR(INDEX(OFFSET(Dictionary!$AC$3,MATCH(COLUMNS($AS$2:DB65),Dictionary!$AC$4:$AC$93,0),1,1,2),1,MATCH(INDEX(Dictionary!$B$3:$C$3,1,MATCH(Form_Responses[[#This Row],[62]],OFFSET(Dictionary!$A$3,MATCH(COLUMNS($AS$2:DB65),Dictionary!$A$4:$A$93,0),1,1,2),0)),Dictionary!$AD$3:$AE$3,0)),"")</f>
        <v>V</v>
      </c>
      <c r="DC66" s="61" t="str">
        <f ca="1">IFERROR(INDEX(OFFSET(Dictionary!$AC$3,MATCH(COLUMNS($AS$2:DC65),Dictionary!$AC$4:$AC$93,0),1,1,2),1,MATCH(INDEX(Dictionary!$B$3:$C$3,1,MATCH(Form_Responses[[#This Row],[63]],OFFSET(Dictionary!$A$3,MATCH(COLUMNS($AS$2:DC65),Dictionary!$A$4:$A$93,0),1,1,2),0)),Dictionary!$AD$3:$AE$3,0)),"")</f>
        <v>I</v>
      </c>
      <c r="DD66" s="61" t="str">
        <f ca="1">IFERROR(INDEX(OFFSET(Dictionary!$AC$3,MATCH(COLUMNS($AS$2:DD65),Dictionary!$AC$4:$AC$93,0),1,1,2),1,MATCH(INDEX(Dictionary!$B$3:$C$3,1,MATCH(Form_Responses[[#This Row],[64]],OFFSET(Dictionary!$A$3,MATCH(COLUMNS($AS$2:DD65),Dictionary!$A$4:$A$93,0),1,1,2),0)),Dictionary!$AD$3:$AE$3,0)),"")</f>
        <v>T</v>
      </c>
      <c r="DE66" s="61" t="str">
        <f ca="1">IFERROR(INDEX(OFFSET(Dictionary!$AC$3,MATCH(COLUMNS($AS$2:DE65),Dictionary!$AC$4:$AC$93,0),1,1,2),1,MATCH(INDEX(Dictionary!$B$3:$C$3,1,MATCH(Form_Responses[[#This Row],[65]],OFFSET(Dictionary!$A$3,MATCH(COLUMNS($AS$2:DE65),Dictionary!$A$4:$A$93,0),1,1,2),0)),Dictionary!$AD$3:$AE$3,0)),"")</f>
        <v>D</v>
      </c>
      <c r="DF66" s="61" t="str">
        <f ca="1">IFERROR(INDEX(OFFSET(Dictionary!$AC$3,MATCH(COLUMNS($AS$2:DF65),Dictionary!$AC$4:$AC$93,0),1,1,2),1,MATCH(INDEX(Dictionary!$B$3:$C$3,1,MATCH(Form_Responses[[#This Row],[66]],OFFSET(Dictionary!$A$3,MATCH(COLUMNS($AS$2:DF65),Dictionary!$A$4:$A$93,0),1,1,2),0)),Dictionary!$AD$3:$AE$3,0)),"")</f>
        <v>C</v>
      </c>
      <c r="DG66" s="61" t="str">
        <f ca="1">IFERROR(INDEX(OFFSET(Dictionary!$AC$3,MATCH(COLUMNS($AS$2:DG65),Dictionary!$AC$4:$AC$93,0),1,1,2),1,MATCH(INDEX(Dictionary!$B$3:$C$3,1,MATCH(Form_Responses[[#This Row],[67]],OFFSET(Dictionary!$A$3,MATCH(COLUMNS($AS$2:DG65),Dictionary!$A$4:$A$93,0),1,1,2),0)),Dictionary!$AD$3:$AE$3,0)),"")</f>
        <v>R</v>
      </c>
      <c r="DH66" s="61" t="str">
        <f ca="1">IFERROR(INDEX(OFFSET(Dictionary!$AC$3,MATCH(COLUMNS($AS$2:DH65),Dictionary!$AC$4:$AC$93,0),1,1,2),1,MATCH(INDEX(Dictionary!$B$3:$C$3,1,MATCH(Form_Responses[[#This Row],[68]],OFFSET(Dictionary!$A$3,MATCH(COLUMNS($AS$2:DH65),Dictionary!$A$4:$A$93,0),1,1,2),0)),Dictionary!$AD$3:$AE$3,0)),"")</f>
        <v>K</v>
      </c>
      <c r="DI66" s="61" t="str">
        <f ca="1">IFERROR(INDEX(OFFSET(Dictionary!$AC$3,MATCH(COLUMNS($AS$2:DI65),Dictionary!$AC$4:$AC$93,0),1,1,2),1,MATCH(INDEX(Dictionary!$B$3:$C$3,1,MATCH(Form_Responses[[#This Row],[69]],OFFSET(Dictionary!$A$3,MATCH(COLUMNS($AS$2:DI65),Dictionary!$A$4:$A$93,0),1,1,2),0)),Dictionary!$AD$3:$AE$3,0)),"")</f>
        <v>A</v>
      </c>
      <c r="DJ66" s="61" t="str">
        <f ca="1">IFERROR(INDEX(OFFSET(Dictionary!$AC$3,MATCH(COLUMNS($AS$2:DJ65),Dictionary!$AC$4:$AC$93,0),1,1,2),1,MATCH(INDEX(Dictionary!$B$3:$C$3,1,MATCH(Form_Responses[[#This Row],[70]],OFFSET(Dictionary!$A$3,MATCH(COLUMNS($AS$2:DJ65),Dictionary!$A$4:$A$93,0),1,1,2),0)),Dictionary!$AD$3:$AE$3,0)),"")</f>
        <v>W</v>
      </c>
      <c r="DK66" s="61" t="str">
        <f ca="1">IFERROR(INDEX(OFFSET(Dictionary!$AC$3,MATCH(COLUMNS($AS$2:DK65),Dictionary!$AC$4:$AC$93,0),1,1,2),1,MATCH(INDEX(Dictionary!$B$3:$C$3,1,MATCH(Form_Responses[[#This Row],[71]],OFFSET(Dictionary!$A$3,MATCH(COLUMNS($AS$2:DK65),Dictionary!$A$4:$A$93,0),1,1,2),0)),Dictionary!$AD$3:$AE$3,0)),"")</f>
        <v>G</v>
      </c>
      <c r="DL66" s="61" t="str">
        <f ca="1">IFERROR(INDEX(OFFSET(Dictionary!$AC$3,MATCH(COLUMNS($AS$2:DL65),Dictionary!$AC$4:$AC$93,0),1,1,2),1,MATCH(INDEX(Dictionary!$B$3:$C$3,1,MATCH(Form_Responses[[#This Row],[72]],OFFSET(Dictionary!$A$3,MATCH(COLUMNS($AS$2:DL65),Dictionary!$A$4:$A$93,0),1,1,2),0)),Dictionary!$AD$3:$AE$3,0)),"")</f>
        <v>L</v>
      </c>
      <c r="DM66" s="61" t="str">
        <f ca="1">IFERROR(INDEX(OFFSET(Dictionary!$AC$3,MATCH(COLUMNS($AS$2:DM65),Dictionary!$AC$4:$AC$93,0),1,1,2),1,MATCH(INDEX(Dictionary!$B$3:$C$3,1,MATCH(Form_Responses[[#This Row],[73]],OFFSET(Dictionary!$A$3,MATCH(COLUMNS($AS$2:DM65),Dictionary!$A$4:$A$93,0),1,1,2),0)),Dictionary!$AD$3:$AE$3,0)),"")</f>
        <v>I</v>
      </c>
      <c r="DN66" s="61" t="str">
        <f ca="1">IFERROR(INDEX(OFFSET(Dictionary!$AC$3,MATCH(COLUMNS($AS$2:DN65),Dictionary!$AC$4:$AC$93,0),1,1,2),1,MATCH(INDEX(Dictionary!$B$3:$C$3,1,MATCH(Form_Responses[[#This Row],[74]],OFFSET(Dictionary!$A$3,MATCH(COLUMNS($AS$2:DN65),Dictionary!$A$4:$A$93,0),1,1,2),0)),Dictionary!$AD$3:$AE$3,0)),"")</f>
        <v>T</v>
      </c>
      <c r="DO66" s="61" t="str">
        <f ca="1">IFERROR(INDEX(OFFSET(Dictionary!$AC$3,MATCH(COLUMNS($AS$2:DO65),Dictionary!$AC$4:$AC$93,0),1,1,2),1,MATCH(INDEX(Dictionary!$B$3:$C$3,1,MATCH(Form_Responses[[#This Row],[75]],OFFSET(Dictionary!$A$3,MATCH(COLUMNS($AS$2:DO65),Dictionary!$A$4:$A$93,0),1,1,2),0)),Dictionary!$AD$3:$AE$3,0)),"")</f>
        <v>V</v>
      </c>
      <c r="DP66" s="61" t="str">
        <f ca="1">IFERROR(INDEX(OFFSET(Dictionary!$AC$3,MATCH(COLUMNS($AS$2:DP65),Dictionary!$AC$4:$AC$93,0),1,1,2),1,MATCH(INDEX(Dictionary!$B$3:$C$3,1,MATCH(Form_Responses[[#This Row],[76]],OFFSET(Dictionary!$A$3,MATCH(COLUMNS($AS$2:DP65),Dictionary!$A$4:$A$93,0),1,1,2),0)),Dictionary!$AD$3:$AE$3,0)),"")</f>
        <v>D</v>
      </c>
      <c r="DQ66" s="61" t="str">
        <f ca="1">IFERROR(INDEX(OFFSET(Dictionary!$AC$3,MATCH(COLUMNS($AS$2:DQ65),Dictionary!$AC$4:$AC$93,0),1,1,2),1,MATCH(INDEX(Dictionary!$B$3:$C$3,1,MATCH(Form_Responses[[#This Row],[77]],OFFSET(Dictionary!$A$3,MATCH(COLUMNS($AS$2:DQ65),Dictionary!$A$4:$A$93,0),1,1,2),0)),Dictionary!$AD$3:$AE$3,0)),"")</f>
        <v>R</v>
      </c>
      <c r="DR66" s="61" t="str">
        <f ca="1">IFERROR(INDEX(OFFSET(Dictionary!$AC$3,MATCH(COLUMNS($AS$2:DR65),Dictionary!$AC$4:$AC$93,0),1,1,2),1,MATCH(INDEX(Dictionary!$B$3:$C$3,1,MATCH(Form_Responses[[#This Row],[78]],OFFSET(Dictionary!$A$3,MATCH(COLUMNS($AS$2:DR65),Dictionary!$A$4:$A$93,0),1,1,2),0)),Dictionary!$AD$3:$AE$3,0)),"")</f>
        <v>D</v>
      </c>
      <c r="DS66" s="61" t="str">
        <f ca="1">IFERROR(INDEX(OFFSET(Dictionary!$AC$3,MATCH(COLUMNS($AS$2:DS65),Dictionary!$AC$4:$AC$93,0),1,1,2),1,MATCH(INDEX(Dictionary!$B$3:$C$3,1,MATCH(Form_Responses[[#This Row],[79]],OFFSET(Dictionary!$A$3,MATCH(COLUMNS($AS$2:DS65),Dictionary!$A$4:$A$93,0),1,1,2),0)),Dictionary!$AD$3:$AE$3,0)),"")</f>
        <v>N</v>
      </c>
      <c r="DT66" s="61" t="str">
        <f ca="1">IFERROR(INDEX(OFFSET(Dictionary!$AC$3,MATCH(COLUMNS($AS$2:DT65),Dictionary!$AC$4:$AC$93,0),1,1,2),1,MATCH(INDEX(Dictionary!$B$3:$C$3,1,MATCH(Form_Responses[[#This Row],[80]],OFFSET(Dictionary!$A$3,MATCH(COLUMNS($AS$2:DT65),Dictionary!$A$4:$A$93,0),1,1,2),0)),Dictionary!$AD$3:$AE$3,0)),"")</f>
        <v>W</v>
      </c>
      <c r="DU66" s="61" t="str">
        <f ca="1">IFERROR(INDEX(OFFSET(Dictionary!$AC$3,MATCH(COLUMNS($AS$2:DU65),Dictionary!$AC$4:$AC$93,0),1,1,2),1,MATCH(INDEX(Dictionary!$B$3:$C$3,1,MATCH(Form_Responses[[#This Row],[81]],OFFSET(Dictionary!$A$3,MATCH(COLUMNS($AS$2:DU65),Dictionary!$A$4:$A$93,0),1,1,2),0)),Dictionary!$AD$3:$AE$3,0)),"")</f>
        <v>G</v>
      </c>
      <c r="DV66" s="61" t="str">
        <f ca="1">IFERROR(INDEX(OFFSET(Dictionary!$AC$3,MATCH(COLUMNS($AS$2:DV65),Dictionary!$AC$4:$AC$93,0),1,1,2),1,MATCH(INDEX(Dictionary!$B$3:$C$3,1,MATCH(Form_Responses[[#This Row],[82]],OFFSET(Dictionary!$A$3,MATCH(COLUMNS($AS$2:DV65),Dictionary!$A$4:$A$93,0),1,1,2),0)),Dictionary!$AD$3:$AE$3,0)),"")</f>
        <v>L</v>
      </c>
      <c r="DW66" s="61" t="str">
        <f ca="1">IFERROR(INDEX(OFFSET(Dictionary!$AC$3,MATCH(COLUMNS($AS$2:DW65),Dictionary!$AC$4:$AC$93,0),1,1,2),1,MATCH(INDEX(Dictionary!$B$3:$C$3,1,MATCH(Form_Responses[[#This Row],[83]],OFFSET(Dictionary!$A$3,MATCH(COLUMNS($AS$2:DW65),Dictionary!$A$4:$A$93,0),1,1,2),0)),Dictionary!$AD$3:$AE$3,0)),"")</f>
        <v>I</v>
      </c>
      <c r="DX66" s="61" t="str">
        <f ca="1">IFERROR(INDEX(OFFSET(Dictionary!$AC$3,MATCH(COLUMNS($AS$2:DX65),Dictionary!$AC$4:$AC$93,0),1,1,2),1,MATCH(INDEX(Dictionary!$B$3:$C$3,1,MATCH(Form_Responses[[#This Row],[84]],OFFSET(Dictionary!$A$3,MATCH(COLUMNS($AS$2:DX65),Dictionary!$A$4:$A$93,0),1,1,2),0)),Dictionary!$AD$3:$AE$3,0)),"")</f>
        <v>V</v>
      </c>
      <c r="DY66" s="61" t="str">
        <f ca="1">IFERROR(INDEX(OFFSET(Dictionary!$AC$3,MATCH(COLUMNS($AS$2:DY65),Dictionary!$AC$4:$AC$93,0),1,1,2),1,MATCH(INDEX(Dictionary!$B$3:$C$3,1,MATCH(Form_Responses[[#This Row],[85]],OFFSET(Dictionary!$A$3,MATCH(COLUMNS($AS$2:DY65),Dictionary!$A$4:$A$93,0),1,1,2),0)),Dictionary!$AD$3:$AE$3,0)),"")</f>
        <v>S</v>
      </c>
      <c r="DZ66" s="61" t="str">
        <f ca="1">IFERROR(INDEX(OFFSET(Dictionary!$AC$3,MATCH(COLUMNS($AS$2:DZ65),Dictionary!$AC$4:$AC$93,0),1,1,2),1,MATCH(INDEX(Dictionary!$B$3:$C$3,1,MATCH(Form_Responses[[#This Row],[86]],OFFSET(Dictionary!$A$3,MATCH(COLUMNS($AS$2:DZ65),Dictionary!$A$4:$A$93,0),1,1,2),0)),Dictionary!$AD$3:$AE$3,0)),"")</f>
        <v>R</v>
      </c>
      <c r="EA66" s="61" t="str">
        <f ca="1">IFERROR(INDEX(OFFSET(Dictionary!$AC$3,MATCH(COLUMNS($AS$2:EA65),Dictionary!$AC$4:$AC$93,0),1,1,2),1,MATCH(INDEX(Dictionary!$B$3:$C$3,1,MATCH(Form_Responses[[#This Row],[87]],OFFSET(Dictionary!$A$3,MATCH(COLUMNS($AS$2:EA65),Dictionary!$A$4:$A$93,0),1,1,2),0)),Dictionary!$AD$3:$AE$3,0)),"")</f>
        <v>D</v>
      </c>
      <c r="EB66" s="61" t="str">
        <f ca="1">IFERROR(INDEX(OFFSET(Dictionary!$AC$3,MATCH(COLUMNS($AS$2:EB65),Dictionary!$AC$4:$AC$93,0),1,1,2),1,MATCH(INDEX(Dictionary!$B$3:$C$3,1,MATCH(Form_Responses[[#This Row],[88]],OFFSET(Dictionary!$A$3,MATCH(COLUMNS($AS$2:EB65),Dictionary!$A$4:$A$93,0),1,1,2),0)),Dictionary!$AD$3:$AE$3,0)),"")</f>
        <v>C</v>
      </c>
      <c r="EC66" s="61" t="str">
        <f ca="1">IFERROR(INDEX(OFFSET(Dictionary!$AC$3,MATCH(COLUMNS($AS$2:EC65),Dictionary!$AC$4:$AC$93,0),1,1,2),1,MATCH(INDEX(Dictionary!$B$3:$C$3,1,MATCH(Form_Responses[[#This Row],[89]],OFFSET(Dictionary!$A$3,MATCH(COLUMNS($AS$2:EC65),Dictionary!$A$4:$A$93,0),1,1,2),0)),Dictionary!$AD$3:$AE$3,0)),"")</f>
        <v>C</v>
      </c>
      <c r="ED66" s="61" t="str">
        <f ca="1">IFERROR(INDEX(OFFSET(Dictionary!$AC$3,MATCH(COLUMNS($AS$2:ED65),Dictionary!$AC$4:$AC$93,0),1,1,2),1,MATCH(INDEX(Dictionary!$B$3:$C$3,1,MATCH(Form_Responses[[#This Row],[90]],OFFSET(Dictionary!$A$3,MATCH(COLUMNS($AS$2:ED65),Dictionary!$A$4:$A$93,0),1,1,2),0)),Dictionary!$AD$3:$AE$3,0)),"")</f>
        <v>N</v>
      </c>
    </row>
    <row r="67" spans="1:134" ht="240" x14ac:dyDescent="0.25">
      <c r="A67" s="164">
        <v>65</v>
      </c>
      <c r="B67" s="61" t="s">
        <v>1014</v>
      </c>
      <c r="C67" s="61" t="s">
        <v>918</v>
      </c>
      <c r="D67" s="59" t="s">
        <v>795</v>
      </c>
      <c r="E67" s="59" cm="1">
        <f t="array" aca="1" ref="E67" ca="1">COUNTIF(OFFSET($AS$2,MATCH(Data_Base_Response[[#This Row],[Nama]:[Nama]],Data_Base_Response[[Nama]:[Nama]],0),0,1,90),Data_Base_Response[[#Headers],[A]])</f>
        <v>4</v>
      </c>
      <c r="F67" s="59" cm="1">
        <f t="array" aca="1" ref="F67" ca="1">COUNTIF(OFFSET($AS$2,MATCH(Data_Base_Response[[#This Row],[Nama]:[Nama]],Data_Base_Response[[Nama]:[Nama]],0),0,1,90),Data_Base_Response[[#Headers],[N]])</f>
        <v>4</v>
      </c>
      <c r="G67" s="59" cm="1">
        <f t="array" aca="1" ref="G67" ca="1">COUNTIF(OFFSET($AS$2,MATCH(Data_Base_Response[[#This Row],[Nama]:[Nama]],Data_Base_Response[[Nama]:[Nama]],0),0,1,90),Data_Base_Response[[#Headers],[G]])</f>
        <v>6</v>
      </c>
      <c r="H67" s="59" cm="1">
        <f t="array" aca="1" ref="H67" ca="1">COUNTIF(OFFSET($AS$2,MATCH(Data_Base_Response[[#This Row],[Nama]:[Nama]],Data_Base_Response[[Nama]:[Nama]],0),0,1,90),Data_Base_Response[[#Headers],[C]])</f>
        <v>8</v>
      </c>
      <c r="I67" s="59" cm="1">
        <f t="array" aca="1" ref="I67" ca="1">COUNTIF(OFFSET($AS$2,MATCH(Data_Base_Response[[#This Row],[Nama]:[Nama]],Data_Base_Response[[Nama]:[Nama]],0),0,1,90),Data_Base_Response[[#Headers],[D]])</f>
        <v>9</v>
      </c>
      <c r="J67" s="59" cm="1">
        <f t="array" aca="1" ref="J67" ca="1">COUNTIF(OFFSET($AS$2,MATCH(Data_Base_Response[[#This Row],[Nama]:[Nama]],Data_Base_Response[[Nama]:[Nama]],0),0,1,90),Data_Base_Response[[#Headers],[R]])</f>
        <v>2</v>
      </c>
      <c r="K67" s="59" cm="1">
        <f t="array" aca="1" ref="K67" ca="1">COUNTIF(OFFSET($AS$2,MATCH(Data_Base_Response[[#This Row],[Nama]:[Nama]],Data_Base_Response[[Nama]:[Nama]],0),0,1,90),Data_Base_Response[[#Headers],[T]])</f>
        <v>3</v>
      </c>
      <c r="L67" s="59" cm="1">
        <f t="array" aca="1" ref="L67" ca="1">COUNTIF(OFFSET($AS$2,MATCH(Data_Base_Response[[#This Row],[Nama]:[Nama]],Data_Base_Response[[Nama]:[Nama]],0),0,1,90),Data_Base_Response[[#Headers],[V]])</f>
        <v>2</v>
      </c>
      <c r="M67" s="59" cm="1">
        <f t="array" aca="1" ref="M67" ca="1">COUNTIF(OFFSET($AS$2,MATCH(Data_Base_Response[[#This Row],[Nama]:[Nama]],Data_Base_Response[[Nama]:[Nama]],0),0,1,90),Data_Base_Response[[#Headers],[W]])</f>
        <v>6</v>
      </c>
      <c r="N67" s="59" cm="1">
        <f t="array" aca="1" ref="N67" ca="1">COUNTIF(OFFSET($AS$2,MATCH(Data_Base_Response[[#This Row],[Nama]:[Nama]],Data_Base_Response[[Nama]:[Nama]],0),0,1,90),Data_Base_Response[[#Headers],[F]])</f>
        <v>5</v>
      </c>
      <c r="O67" s="59" cm="1">
        <f t="array" aca="1" ref="O67" ca="1">COUNTIF(OFFSET($AS$2,MATCH(Data_Base_Response[[#This Row],[Nama]:[Nama]],Data_Base_Response[[Nama]:[Nama]],0),0,1,90),Data_Base_Response[[#Headers],[L]])</f>
        <v>2</v>
      </c>
      <c r="P67" s="59" cm="1">
        <f t="array" aca="1" ref="P67" ca="1">COUNTIF(OFFSET($AS$2,MATCH(Data_Base_Response[[#This Row],[Nama]:[Nama]],Data_Base_Response[[Nama]:[Nama]],0),0,1,90),Data_Base_Response[[#Headers],[P]])</f>
        <v>5</v>
      </c>
      <c r="Q67" s="59" cm="1">
        <f t="array" aca="1" ref="Q67" ca="1">COUNTIF(OFFSET($AS$2,MATCH(Data_Base_Response[[#This Row],[Nama]:[Nama]],Data_Base_Response[[Nama]:[Nama]],0),0,1,90),Data_Base_Response[[#Headers],[I]])</f>
        <v>2</v>
      </c>
      <c r="R67" s="59" cm="1">
        <f t="array" aca="1" ref="R67" ca="1">COUNTIF(OFFSET($AS$2,MATCH(Data_Base_Response[[#This Row],[Nama]:[Nama]],Data_Base_Response[[Nama]:[Nama]],0),0,1,90),Data_Base_Response[[#Headers],[S]])</f>
        <v>5</v>
      </c>
      <c r="S67" s="59" cm="1">
        <f t="array" aca="1" ref="S67" ca="1">COUNTIF(OFFSET($AS$2,MATCH(Data_Base_Response[[#This Row],[Nama]:[Nama]],Data_Base_Response[[Nama]:[Nama]],0),0,1,90),Data_Base_Response[[#Headers],[B]])</f>
        <v>4</v>
      </c>
      <c r="T67" s="59" cm="1">
        <f t="array" aca="1" ref="T67" ca="1">COUNTIF(OFFSET($AS$2,MATCH(Data_Base_Response[[#This Row],[Nama]:[Nama]],Data_Base_Response[[Nama]:[Nama]],0),0,1,90),Data_Base_Response[[#Headers],[O]])</f>
        <v>5</v>
      </c>
      <c r="U67" s="59" cm="1">
        <f t="array" aca="1" ref="U67" ca="1">COUNTIF(OFFSET($AS$2,MATCH(Data_Base_Response[[#This Row],[Nama]:[Nama]],Data_Base_Response[[Nama]:[Nama]],0),0,1,90),Data_Base_Response[[#Headers],[X]])</f>
        <v>3</v>
      </c>
      <c r="V67" s="59" cm="1">
        <f t="array" aca="1" ref="V67" ca="1">COUNTIF(OFFSET($AS$2,MATCH(Data_Base_Response[[#This Row],[Nama]:[Nama]],Data_Base_Response[[Nama]:[Nama]],0),0,1,90),Data_Base_Response[[#Headers],[E]])</f>
        <v>6</v>
      </c>
      <c r="W67" s="59" cm="1">
        <f t="array" aca="1" ref="W67" ca="1">COUNTIF(OFFSET($AS$2,MATCH(Data_Base_Response[[#This Row],[Nama]:[Nama]],Data_Base_Response[[Nama]:[Nama]],0),0,1,90),Data_Base_Response[[#Headers],[K]])</f>
        <v>3</v>
      </c>
      <c r="X67" s="59" cm="1">
        <f t="array" aca="1" ref="X67" ca="1">COUNTIF(OFFSET($AS$2,MATCH(Data_Base_Response[[#This Row],[Nama]:[Nama]],Data_Base_Response[[Nama]:[Nama]],0),0,1,90),Data_Base_Response[[#Headers],[Z]])</f>
        <v>6</v>
      </c>
      <c r="Y67"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7"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6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7"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67"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6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67"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6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67" s="60" t="str">
        <f ca="1">INDEX(OFFSET(Dictionary!$AJ$3,MATCH(N$2,Dictionary!$AG$4:$AG$84,0),0,COUNTIF(Dictionary!$AG$4:$AG$84,N$2),1),MATCH(Data_Base_Response[[#This Row],[F]],OFFSET(Dictionary!$AH$3,MATCH(N$2,Dictionary!$AG$4:$AG$84,0),0,COUNTIF(Dictionary!$AG$4:$AG$84,N$2),1),1))</f>
        <v xml:space="preserve">Loyal pada Perusahaan   </v>
      </c>
      <c r="AI67"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67"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67" s="60" t="str">
        <f ca="1">INDEX(OFFSET(Dictionary!$AJ$3,MATCH(Q$2,Dictionary!$AG$4:$AG$84,0),0,COUNTIF(Dictionary!$AG$4:$AG$84,Q$2),1),MATCH(Data_Base_Response[[#This Row],[I]],OFFSET(Dictionary!$AH$3,MATCH(Q$2,Dictionary!$AG$4:$AG$84,0),0,COUNTIF(Dictionary!$AG$4:$AG$84,Q$2),1),1))</f>
        <v xml:space="preserve">Enggan mengambil keputusan   </v>
      </c>
      <c r="AL6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7"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6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7"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67"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6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6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67" s="61" t="str">
        <f ca="1">IFERROR(INDEX(OFFSET(Dictionary!$AC$3,MATCH(COLUMNS($AS$2:AS66),Dictionary!$AC$4:$AC$93,0),1,1,2),1,MATCH(INDEX(Dictionary!$B$3:$C$3,1,MATCH(Form_Responses[[#This Row],[1]],OFFSET(Dictionary!$A$3,MATCH(COLUMNS($AS$2:AS66),Dictionary!$A$4:$A$93,0),1,1,2),0)),Dictionary!$AD$3:$AE$3,0)),"")</f>
        <v>G</v>
      </c>
      <c r="AT67" s="61" t="str">
        <f ca="1">IFERROR(INDEX(OFFSET(Dictionary!$AC$3,MATCH(COLUMNS($AS$2:AT$2),Dictionary!$AC$4:$AC$93,0),1,1,2),1,MATCH(INDEX(Dictionary!$B$3:$C$3,1,MATCH(Form_Responses[[#This Row],[2]],OFFSET(Dictionary!$A$3,MATCH(COLUMNS($AS$2:AT66),Dictionary!$A$4:$A$93,0),1,1,2),0)),Dictionary!$AD$3:$AE$3,0)),"")</f>
        <v>N</v>
      </c>
      <c r="AU67" s="61" t="str">
        <f ca="1">IFERROR(INDEX(OFFSET(Dictionary!$AC$3,MATCH(COLUMNS($AS$2:AU66),Dictionary!$AC$4:$AC$93,0),1,1,2),1,MATCH(INDEX(Dictionary!$B$3:$C$3,1,MATCH(Form_Responses[[#This Row],[3]],OFFSET(Dictionary!$A$3,MATCH(COLUMNS($AS$2:AU66),Dictionary!$A$4:$A$93,0),1,1,2),0)),Dictionary!$AD$3:$AE$3,0)),"")</f>
        <v>A</v>
      </c>
      <c r="AV67" s="61" t="str">
        <f ca="1">IFERROR(INDEX(OFFSET(Dictionary!$AC$3,MATCH(COLUMNS($AS$2:AV66),Dictionary!$AC$4:$AC$93,0),1,1,2),1,MATCH(INDEX(Dictionary!$B$3:$C$3,1,MATCH(Form_Responses[[#This Row],[4]],OFFSET(Dictionary!$A$3,MATCH(COLUMNS($AS$2:AV66),Dictionary!$A$4:$A$93,0),1,1,2),0)),Dictionary!$AD$3:$AE$3,0)),"")</f>
        <v>P</v>
      </c>
      <c r="AW67" s="61" t="str">
        <f ca="1">IFERROR(INDEX(OFFSET(Dictionary!$AC$3,MATCH(COLUMNS($AS$2:AW66),Dictionary!$AC$4:$AC$93,0),1,1,2),1,MATCH(INDEX(Dictionary!$B$3:$C$3,1,MATCH(Form_Responses[[#This Row],[5]],OFFSET(Dictionary!$A$3,MATCH(COLUMNS($AS$2:AW66),Dictionary!$A$4:$A$93,0),1,1,2),0)),Dictionary!$AD$3:$AE$3,0)),"")</f>
        <v>B</v>
      </c>
      <c r="AX67" s="61" t="str">
        <f ca="1">IFERROR(INDEX(OFFSET(Dictionary!$AC$3,MATCH(COLUMNS($AS$2:AX66),Dictionary!$AC$4:$AC$93,0),1,1,2),1,MATCH(INDEX(Dictionary!$B$3:$C$3,1,MATCH(Form_Responses[[#This Row],[6]],OFFSET(Dictionary!$A$3,MATCH(COLUMNS($AS$2:AX66),Dictionary!$A$4:$A$93,0),1,1,2),0)),Dictionary!$AD$3:$AE$3,0)),"")</f>
        <v>O</v>
      </c>
      <c r="AY67" s="61" t="str">
        <f ca="1">IFERROR(INDEX(OFFSET(Dictionary!$AC$3,MATCH(COLUMNS($AS$2:AY66),Dictionary!$AC$4:$AC$93,0),1,1,2),1,MATCH(INDEX(Dictionary!$B$3:$C$3,1,MATCH(Form_Responses[[#This Row],[7]],OFFSET(Dictionary!$A$3,MATCH(COLUMNS($AS$2:AY66),Dictionary!$A$4:$A$93,0),1,1,2),0)),Dictionary!$AD$3:$AE$3,0)),"")</f>
        <v>Z</v>
      </c>
      <c r="AZ67" s="61" t="str">
        <f ca="1">IFERROR(INDEX(OFFSET(Dictionary!$AC$3,MATCH(COLUMNS($AS$2:AZ$2),Dictionary!$AC$4:$AC$93,0),1,1,2),1,MATCH(INDEX(Dictionary!$B$3:$C$3,1,MATCH(Form_Responses[[#This Row],[8]],OFFSET(Dictionary!$A$3,MATCH(COLUMNS($AS$2:AZ66),Dictionary!$A$4:$A$93,0),1,1,2),0)),Dictionary!$AD$3:$AE$3,0)),"")</f>
        <v>Z</v>
      </c>
      <c r="BA67" s="61" t="str">
        <f ca="1">IFERROR(INDEX(OFFSET(Dictionary!$AC$3,MATCH(COLUMNS($AS$2:BA66),Dictionary!$AC$4:$AC$93,0),1,1,2),1,MATCH(INDEX(Dictionary!$B$3:$C$3,1,MATCH(Form_Responses[[#This Row],[9]],OFFSET(Dictionary!$A$3,MATCH(COLUMNS($AS$2:BA66),Dictionary!$A$4:$A$93,0),1,1,2),0)),Dictionary!$AD$3:$AE$3,0)),"")</f>
        <v>F</v>
      </c>
      <c r="BB67" s="61" t="str">
        <f ca="1">IFERROR(INDEX(OFFSET(Dictionary!$AC$3,MATCH(COLUMNS($AS$2:BB66),Dictionary!$AC$4:$AC$93,0),1,1,2),1,MATCH(INDEX(Dictionary!$B$3:$C$3,1,MATCH(Form_Responses[[#This Row],[10]],OFFSET(Dictionary!$A$3,MATCH(COLUMNS($AS$2:BB66),Dictionary!$A$4:$A$93,0),1,1,2),0)),Dictionary!$AD$3:$AE$3,0)),"")</f>
        <v>F</v>
      </c>
      <c r="BC67" s="61" t="str">
        <f ca="1">IFERROR(INDEX(OFFSET(Dictionary!$AC$3,MATCH(COLUMNS($AS$2:BC66),Dictionary!$AC$4:$AC$93,0),1,1,2),1,MATCH(INDEX(Dictionary!$B$3:$C$3,1,MATCH(Form_Responses[[#This Row],[11]],OFFSET(Dictionary!$A$3,MATCH(COLUMNS($AS$2:BC66),Dictionary!$A$4:$A$93,0),1,1,2),0)),Dictionary!$AD$3:$AE$3,0)),"")</f>
        <v>C</v>
      </c>
      <c r="BD67" s="61" t="str">
        <f ca="1">IFERROR(INDEX(OFFSET(Dictionary!$AC$3,MATCH(COLUMNS($AS$2:BD66),Dictionary!$AC$4:$AC$93,0),1,1,2),1,MATCH(INDEX(Dictionary!$B$3:$C$3,1,MATCH(Form_Responses[[#This Row],[12]],OFFSET(Dictionary!$A$3,MATCH(COLUMNS($AS$2:BD66),Dictionary!$A$4:$A$93,0),1,1,2),0)),Dictionary!$AD$3:$AE$3,0)),"")</f>
        <v>E</v>
      </c>
      <c r="BE67" s="61" t="str">
        <f ca="1">IFERROR(INDEX(OFFSET(Dictionary!$AC$3,MATCH(COLUMNS($AS$2:BE66),Dictionary!$AC$4:$AC$93,0),1,1,2),1,MATCH(INDEX(Dictionary!$B$3:$C$3,1,MATCH(Form_Responses[[#This Row],[13]],OFFSET(Dictionary!$A$3,MATCH(COLUMNS($AS$2:BE66),Dictionary!$A$4:$A$93,0),1,1,2),0)),Dictionary!$AD$3:$AE$3,0)),"")</f>
        <v>P</v>
      </c>
      <c r="BF67" s="61" t="str">
        <f ca="1">IFERROR(INDEX(OFFSET(Dictionary!$AC$3,MATCH(COLUMNS($AS$2:BF66),Dictionary!$AC$4:$AC$93,0),1,1,2),1,MATCH(INDEX(Dictionary!$B$3:$C$3,1,MATCH(Form_Responses[[#This Row],[14]],OFFSET(Dictionary!$A$3,MATCH(COLUMNS($AS$2:BF66),Dictionary!$A$4:$A$93,0),1,1,2),0)),Dictionary!$AD$3:$AE$3,0)),"")</f>
        <v>X</v>
      </c>
      <c r="BG67" s="61" t="str">
        <f ca="1">IFERROR(INDEX(OFFSET(Dictionary!$AC$3,MATCH(COLUMNS($AS$2:BG66),Dictionary!$AC$4:$AC$93,0),1,1,2),1,MATCH(INDEX(Dictionary!$B$3:$C$3,1,MATCH(Form_Responses[[#This Row],[15]],OFFSET(Dictionary!$A$3,MATCH(COLUMNS($AS$2:BG66),Dictionary!$A$4:$A$93,0),1,1,2),0)),Dictionary!$AD$3:$AE$3,0)),"")</f>
        <v>B</v>
      </c>
      <c r="BH67" s="61" t="str">
        <f ca="1">IFERROR(INDEX(OFFSET(Dictionary!$AC$3,MATCH(COLUMNS($AS$2:BH66),Dictionary!$AC$4:$AC$93,0),1,1,2),1,MATCH(INDEX(Dictionary!$B$3:$C$3,1,MATCH(Form_Responses[[#This Row],[16]],OFFSET(Dictionary!$A$3,MATCH(COLUMNS($AS$2:BH66),Dictionary!$A$4:$A$93,0),1,1,2),0)),Dictionary!$AD$3:$AE$3,0)),"")</f>
        <v>O</v>
      </c>
      <c r="BI67" s="61" t="str">
        <f ca="1">IFERROR(INDEX(OFFSET(Dictionary!$AC$3,MATCH(COLUMNS($AS$2:BI66),Dictionary!$AC$4:$AC$93,0),1,1,2),1,MATCH(INDEX(Dictionary!$B$3:$C$3,1,MATCH(Form_Responses[[#This Row],[17]],OFFSET(Dictionary!$A$3,MATCH(COLUMNS($AS$2:BI66),Dictionary!$A$4:$A$93,0),1,1,2),0)),Dictionary!$AD$3:$AE$3,0)),"")</f>
        <v>Z</v>
      </c>
      <c r="BJ67" s="61" t="str">
        <f ca="1">IFERROR(INDEX(OFFSET(Dictionary!$AC$3,MATCH(COLUMNS($AS$2:BJ66),Dictionary!$AC$4:$AC$93,0),1,1,2),1,MATCH(INDEX(Dictionary!$B$3:$C$3,1,MATCH(Form_Responses[[#This Row],[18]],OFFSET(Dictionary!$A$3,MATCH(COLUMNS($AS$2:BJ66),Dictionary!$A$4:$A$93,0),1,1,2),0)),Dictionary!$AD$3:$AE$3,0)),"")</f>
        <v>O</v>
      </c>
      <c r="BK67" s="61" t="str">
        <f ca="1">IFERROR(INDEX(OFFSET(Dictionary!$AC$3,MATCH(COLUMNS($AS$2:BK66),Dictionary!$AC$4:$AC$93,0),1,1,2),1,MATCH(INDEX(Dictionary!$B$3:$C$3,1,MATCH(Form_Responses[[#This Row],[19]],OFFSET(Dictionary!$A$3,MATCH(COLUMNS($AS$2:BK66),Dictionary!$A$4:$A$93,0),1,1,2),0)),Dictionary!$AD$3:$AE$3,0)),"")</f>
        <v>Z</v>
      </c>
      <c r="BL67" s="61" t="str">
        <f ca="1">IFERROR(INDEX(OFFSET(Dictionary!$AC$3,MATCH(COLUMNS($AS$2:BL66),Dictionary!$AC$4:$AC$93,0),1,1,2),1,MATCH(INDEX(Dictionary!$B$3:$C$3,1,MATCH(Form_Responses[[#This Row],[20]],OFFSET(Dictionary!$A$3,MATCH(COLUMNS($AS$2:BL66),Dictionary!$A$4:$A$93,0),1,1,2),0)),Dictionary!$AD$3:$AE$3,0)),"")</f>
        <v>W</v>
      </c>
      <c r="BM67" s="61" t="str">
        <f ca="1">IFERROR(INDEX(OFFSET(Dictionary!$AC$3,MATCH(COLUMNS($AS$2:BM66),Dictionary!$AC$4:$AC$93,0),1,1,2),1,MATCH(INDEX(Dictionary!$B$3:$C$3,1,MATCH(Form_Responses[[#This Row],[21]],OFFSET(Dictionary!$A$3,MATCH(COLUMNS($AS$2:BM66),Dictionary!$A$4:$A$93,0),1,1,2),0)),Dictionary!$AD$3:$AE$3,0)),"")</f>
        <v>D</v>
      </c>
      <c r="BN67" s="61" t="str">
        <f ca="1">IFERROR(INDEX(OFFSET(Dictionary!$AC$3,MATCH(COLUMNS($AS$2:BN66),Dictionary!$AC$4:$AC$93,0),1,1,2),1,MATCH(INDEX(Dictionary!$B$3:$C$3,1,MATCH(Form_Responses[[#This Row],[22]],OFFSET(Dictionary!$A$3,MATCH(COLUMNS($AS$2:BN66),Dictionary!$A$4:$A$93,0),1,1,2),0)),Dictionary!$AD$3:$AE$3,0)),"")</f>
        <v>C</v>
      </c>
      <c r="BO67" s="61" t="str">
        <f ca="1">IFERROR(INDEX(OFFSET(Dictionary!$AC$3,MATCH(COLUMNS($AS$2:BO66),Dictionary!$AC$4:$AC$93,0),1,1,2),1,MATCH(INDEX(Dictionary!$B$3:$C$3,1,MATCH(Form_Responses[[#This Row],[23]],OFFSET(Dictionary!$A$3,MATCH(COLUMNS($AS$2:BO66),Dictionary!$A$4:$A$93,0),1,1,2),0)),Dictionary!$AD$3:$AE$3,0)),"")</f>
        <v>E</v>
      </c>
      <c r="BP67" s="61" t="str">
        <f ca="1">IFERROR(INDEX(OFFSET(Dictionary!$AC$3,MATCH(COLUMNS($AS$2:BP66),Dictionary!$AC$4:$AC$93,0),1,1,2),1,MATCH(INDEX(Dictionary!$B$3:$C$3,1,MATCH(Form_Responses[[#This Row],[24]],OFFSET(Dictionary!$A$3,MATCH(COLUMNS($AS$2:BP66),Dictionary!$A$4:$A$93,0),1,1,2),0)),Dictionary!$AD$3:$AE$3,0)),"")</f>
        <v>X</v>
      </c>
      <c r="BQ67" s="61" t="str">
        <f ca="1">IFERROR(INDEX(OFFSET(Dictionary!$AC$3,MATCH(COLUMNS($AS$2:BQ66),Dictionary!$AC$4:$AC$93,0),1,1,2),1,MATCH(INDEX(Dictionary!$B$3:$C$3,1,MATCH(Form_Responses[[#This Row],[25]],OFFSET(Dictionary!$A$3,MATCH(COLUMNS($AS$2:BQ66),Dictionary!$A$4:$A$93,0),1,1,2),0)),Dictionary!$AD$3:$AE$3,0)),"")</f>
        <v>B</v>
      </c>
      <c r="BR67" s="61" t="str">
        <f ca="1">IFERROR(INDEX(OFFSET(Dictionary!$AC$3,MATCH(COLUMNS($AS$2:BR66),Dictionary!$AC$4:$AC$93,0),1,1,2),1,MATCH(INDEX(Dictionary!$B$3:$C$3,1,MATCH(Form_Responses[[#This Row],[26]],OFFSET(Dictionary!$A$3,MATCH(COLUMNS($AS$2:BR66),Dictionary!$A$4:$A$93,0),1,1,2),0)),Dictionary!$AD$3:$AE$3,0)),"")</f>
        <v>O</v>
      </c>
      <c r="BS67" s="61" t="str">
        <f ca="1">IFERROR(INDEX(OFFSET(Dictionary!$AC$3,MATCH(COLUMNS($AS$2:BS66),Dictionary!$AC$4:$AC$93,0),1,1,2),1,MATCH(INDEX(Dictionary!$B$3:$C$3,1,MATCH(Form_Responses[[#This Row],[27]],OFFSET(Dictionary!$A$3,MATCH(COLUMNS($AS$2:BS66),Dictionary!$A$4:$A$93,0),1,1,2),0)),Dictionary!$AD$3:$AE$3,0)),"")</f>
        <v>Z</v>
      </c>
      <c r="BT67" s="61" t="str">
        <f ca="1">IFERROR(INDEX(OFFSET(Dictionary!$AC$3,MATCH(COLUMNS($AS$2:BT66),Dictionary!$AC$4:$AC$93,0),1,1,2),1,MATCH(INDEX(Dictionary!$B$3:$C$3,1,MATCH(Form_Responses[[#This Row],[28]],OFFSET(Dictionary!$A$3,MATCH(COLUMNS($AS$2:BT66),Dictionary!$A$4:$A$93,0),1,1,2),0)),Dictionary!$AD$3:$AE$3,0)),"")</f>
        <v>K</v>
      </c>
      <c r="BU67" s="61" t="str">
        <f ca="1">IFERROR(INDEX(OFFSET(Dictionary!$AC$3,MATCH(COLUMNS($AS$2:BU66),Dictionary!$AC$4:$AC$93,0),1,1,2),1,MATCH(INDEX(Dictionary!$B$3:$C$3,1,MATCH(Form_Responses[[#This Row],[29]],OFFSET(Dictionary!$A$3,MATCH(COLUMNS($AS$2:BU66),Dictionary!$A$4:$A$93,0),1,1,2),0)),Dictionary!$AD$3:$AE$3,0)),"")</f>
        <v>O</v>
      </c>
      <c r="BV67" s="61" t="str">
        <f ca="1">IFERROR(INDEX(OFFSET(Dictionary!$AC$3,MATCH(COLUMNS($AS$2:BV66),Dictionary!$AC$4:$AC$93,0),1,1,2),1,MATCH(INDEX(Dictionary!$B$3:$C$3,1,MATCH(Form_Responses[[#This Row],[30]],OFFSET(Dictionary!$A$3,MATCH(COLUMNS($AS$2:BV66),Dictionary!$A$4:$A$93,0),1,1,2),0)),Dictionary!$AD$3:$AE$3,0)),"")</f>
        <v>W</v>
      </c>
      <c r="BW67" s="61" t="str">
        <f ca="1">IFERROR(INDEX(OFFSET(Dictionary!$AC$3,MATCH(COLUMNS($AS$2:BW66),Dictionary!$AC$4:$AC$93,0),1,1,2),1,MATCH(INDEX(Dictionary!$B$3:$C$3,1,MATCH(Form_Responses[[#This Row],[31]],OFFSET(Dictionary!$A$3,MATCH(COLUMNS($AS$2:BW66),Dictionary!$A$4:$A$93,0),1,1,2),0)),Dictionary!$AD$3:$AE$3,0)),"")</f>
        <v>G</v>
      </c>
      <c r="BX67" s="61" t="str">
        <f ca="1">IFERROR(INDEX(OFFSET(Dictionary!$AC$3,MATCH(COLUMNS($AS$2:BX66),Dictionary!$AC$4:$AC$93,0),1,1,2),1,MATCH(INDEX(Dictionary!$B$3:$C$3,1,MATCH(Form_Responses[[#This Row],[32]],OFFSET(Dictionary!$A$3,MATCH(COLUMNS($AS$2:BX66),Dictionary!$A$4:$A$93,0),1,1,2),0)),Dictionary!$AD$3:$AE$3,0)),"")</f>
        <v>D</v>
      </c>
      <c r="BY67" s="61" t="str">
        <f ca="1">IFERROR(INDEX(OFFSET(Dictionary!$AC$3,MATCH(COLUMNS($AS$2:BY66),Dictionary!$AC$4:$AC$93,0),1,1,2),1,MATCH(INDEX(Dictionary!$B$3:$C$3,1,MATCH(Form_Responses[[#This Row],[33]],OFFSET(Dictionary!$A$3,MATCH(COLUMNS($AS$2:BY66),Dictionary!$A$4:$A$93,0),1,1,2),0)),Dictionary!$AD$3:$AE$3,0)),"")</f>
        <v>C</v>
      </c>
      <c r="BZ67" s="61" t="str">
        <f ca="1">IFERROR(INDEX(OFFSET(Dictionary!$AC$3,MATCH(COLUMNS($AS$2:BZ66),Dictionary!$AC$4:$AC$93,0),1,1,2),1,MATCH(INDEX(Dictionary!$B$3:$C$3,1,MATCH(Form_Responses[[#This Row],[34]],OFFSET(Dictionary!$A$3,MATCH(COLUMNS($AS$2:BZ66),Dictionary!$A$4:$A$93,0),1,1,2),0)),Dictionary!$AD$3:$AE$3,0)),"")</f>
        <v>E</v>
      </c>
      <c r="CA67" s="61" t="str">
        <f ca="1">IFERROR(INDEX(OFFSET(Dictionary!$AC$3,MATCH(COLUMNS($AS$2:CA66),Dictionary!$AC$4:$AC$93,0),1,1,2),1,MATCH(INDEX(Dictionary!$B$3:$C$3,1,MATCH(Form_Responses[[#This Row],[35]],OFFSET(Dictionary!$A$3,MATCH(COLUMNS($AS$2:CA66),Dictionary!$A$4:$A$93,0),1,1,2),0)),Dictionary!$AD$3:$AE$3,0)),"")</f>
        <v>B</v>
      </c>
      <c r="CB67" s="61" t="str">
        <f ca="1">IFERROR(INDEX(OFFSET(Dictionary!$AC$3,MATCH(COLUMNS($AS$2:CB66),Dictionary!$AC$4:$AC$93,0),1,1,2),1,MATCH(INDEX(Dictionary!$B$3:$C$3,1,MATCH(Form_Responses[[#This Row],[36]],OFFSET(Dictionary!$A$3,MATCH(COLUMNS($AS$2:CB66),Dictionary!$A$4:$A$93,0),1,1,2),0)),Dictionary!$AD$3:$AE$3,0)),"")</f>
        <v>A</v>
      </c>
      <c r="CC67" s="61" t="str">
        <f ca="1">IFERROR(INDEX(OFFSET(Dictionary!$AC$3,MATCH(COLUMNS($AS$2:CC66),Dictionary!$AC$4:$AC$93,0),1,1,2),1,MATCH(INDEX(Dictionary!$B$3:$C$3,1,MATCH(Form_Responses[[#This Row],[37]],OFFSET(Dictionary!$A$3,MATCH(COLUMNS($AS$2:CC66),Dictionary!$A$4:$A$93,0),1,1,2),0)),Dictionary!$AD$3:$AE$3,0)),"")</f>
        <v>P</v>
      </c>
      <c r="CD67" s="61" t="str">
        <f ca="1">IFERROR(INDEX(OFFSET(Dictionary!$AC$3,MATCH(COLUMNS($AS$2:CD66),Dictionary!$AC$4:$AC$93,0),1,1,2),1,MATCH(INDEX(Dictionary!$B$3:$C$3,1,MATCH(Form_Responses[[#This Row],[38]],OFFSET(Dictionary!$A$3,MATCH(COLUMNS($AS$2:CD66),Dictionary!$A$4:$A$93,0),1,1,2),0)),Dictionary!$AD$3:$AE$3,0)),"")</f>
        <v>K</v>
      </c>
      <c r="CE67" s="61" t="str">
        <f ca="1">IFERROR(INDEX(OFFSET(Dictionary!$AC$3,MATCH(COLUMNS($AS$2:CE66),Dictionary!$AC$4:$AC$93,0),1,1,2),1,MATCH(INDEX(Dictionary!$B$3:$C$3,1,MATCH(Form_Responses[[#This Row],[39]],OFFSET(Dictionary!$A$3,MATCH(COLUMNS($AS$2:CE66),Dictionary!$A$4:$A$93,0),1,1,2),0)),Dictionary!$AD$3:$AE$3,0)),"")</f>
        <v>F</v>
      </c>
      <c r="CF67" s="61" t="str">
        <f ca="1">IFERROR(INDEX(OFFSET(Dictionary!$AC$3,MATCH(COLUMNS($AS$2:CF66),Dictionary!$AC$4:$AC$93,0),1,1,2),1,MATCH(INDEX(Dictionary!$B$3:$C$3,1,MATCH(Form_Responses[[#This Row],[40]],OFFSET(Dictionary!$A$3,MATCH(COLUMNS($AS$2:CF66),Dictionary!$A$4:$A$93,0),1,1,2),0)),Dictionary!$AD$3:$AE$3,0)),"")</f>
        <v>W</v>
      </c>
      <c r="CG67" s="61" t="str">
        <f ca="1">IFERROR(INDEX(OFFSET(Dictionary!$AC$3,MATCH(COLUMNS($AS$2:CG66),Dictionary!$AC$4:$AC$93,0),1,1,2),1,MATCH(INDEX(Dictionary!$B$3:$C$3,1,MATCH(Form_Responses[[#This Row],[41]],OFFSET(Dictionary!$A$3,MATCH(COLUMNS($AS$2:CG66),Dictionary!$A$4:$A$93,0),1,1,2),0)),Dictionary!$AD$3:$AE$3,0)),"")</f>
        <v>S</v>
      </c>
      <c r="CH67" s="61" t="str">
        <f ca="1">IFERROR(INDEX(OFFSET(Dictionary!$AC$3,MATCH(COLUMNS($AS$2:CH66),Dictionary!$AC$4:$AC$93,0),1,1,2),1,MATCH(INDEX(Dictionary!$B$3:$C$3,1,MATCH(Form_Responses[[#This Row],[42]],OFFSET(Dictionary!$A$3,MATCH(COLUMNS($AS$2:CH66),Dictionary!$A$4:$A$93,0),1,1,2),0)),Dictionary!$AD$3:$AE$3,0)),"")</f>
        <v>R</v>
      </c>
      <c r="CI67" s="61" t="str">
        <f ca="1">IFERROR(INDEX(OFFSET(Dictionary!$AC$3,MATCH(COLUMNS($AS$2:CI66),Dictionary!$AC$4:$AC$93,0),1,1,2),1,MATCH(INDEX(Dictionary!$B$3:$C$3,1,MATCH(Form_Responses[[#This Row],[43]],OFFSET(Dictionary!$A$3,MATCH(COLUMNS($AS$2:CI66),Dictionary!$A$4:$A$93,0),1,1,2),0)),Dictionary!$AD$3:$AE$3,0)),"")</f>
        <v>D</v>
      </c>
      <c r="CJ67" s="61" t="str">
        <f ca="1">IFERROR(INDEX(OFFSET(Dictionary!$AC$3,MATCH(COLUMNS($AS$2:CJ66),Dictionary!$AC$4:$AC$93,0),1,1,2),1,MATCH(INDEX(Dictionary!$B$3:$C$3,1,MATCH(Form_Responses[[#This Row],[44]],OFFSET(Dictionary!$A$3,MATCH(COLUMNS($AS$2:CJ66),Dictionary!$A$4:$A$93,0),1,1,2),0)),Dictionary!$AD$3:$AE$3,0)),"")</f>
        <v>C</v>
      </c>
      <c r="CK67" s="61" t="str">
        <f ca="1">IFERROR(INDEX(OFFSET(Dictionary!$AC$3,MATCH(COLUMNS($AS$2:CK66),Dictionary!$AC$4:$AC$93,0),1,1,2),1,MATCH(INDEX(Dictionary!$B$3:$C$3,1,MATCH(Form_Responses[[#This Row],[45]],OFFSET(Dictionary!$A$3,MATCH(COLUMNS($AS$2:CK66),Dictionary!$A$4:$A$93,0),1,1,2),0)),Dictionary!$AD$3:$AE$3,0)),"")</f>
        <v>E</v>
      </c>
      <c r="CL67" s="61" t="str">
        <f ca="1">IFERROR(INDEX(OFFSET(Dictionary!$AC$3,MATCH(COLUMNS($AS$2:CL66),Dictionary!$AC$4:$AC$93,0),1,1,2),1,MATCH(INDEX(Dictionary!$B$3:$C$3,1,MATCH(Form_Responses[[#This Row],[46]],OFFSET(Dictionary!$A$3,MATCH(COLUMNS($AS$2:CL66),Dictionary!$A$4:$A$93,0),1,1,2),0)),Dictionary!$AD$3:$AE$3,0)),"")</f>
        <v>N</v>
      </c>
      <c r="CM67" s="61" t="str">
        <f ca="1">IFERROR(INDEX(OFFSET(Dictionary!$AC$3,MATCH(COLUMNS($AS$2:CM66),Dictionary!$AC$4:$AC$93,0),1,1,2),1,MATCH(INDEX(Dictionary!$B$3:$C$3,1,MATCH(Form_Responses[[#This Row],[47]],OFFSET(Dictionary!$A$3,MATCH(COLUMNS($AS$2:CM66),Dictionary!$A$4:$A$93,0),1,1,2),0)),Dictionary!$AD$3:$AE$3,0)),"")</f>
        <v>A</v>
      </c>
      <c r="CN67" s="61" t="str">
        <f ca="1">IFERROR(INDEX(OFFSET(Dictionary!$AC$3,MATCH(COLUMNS($AS$2:CN66),Dictionary!$AC$4:$AC$93,0),1,1,2),1,MATCH(INDEX(Dictionary!$B$3:$C$3,1,MATCH(Form_Responses[[#This Row],[48]],OFFSET(Dictionary!$A$3,MATCH(COLUMNS($AS$2:CN66),Dictionary!$A$4:$A$93,0),1,1,2),0)),Dictionary!$AD$3:$AE$3,0)),"")</f>
        <v>P</v>
      </c>
      <c r="CO67" s="61" t="str">
        <f ca="1">IFERROR(INDEX(OFFSET(Dictionary!$AC$3,MATCH(COLUMNS($AS$2:CO66),Dictionary!$AC$4:$AC$93,0),1,1,2),1,MATCH(INDEX(Dictionary!$B$3:$C$3,1,MATCH(Form_Responses[[#This Row],[49]],OFFSET(Dictionary!$A$3,MATCH(COLUMNS($AS$2:CO66),Dictionary!$A$4:$A$93,0),1,1,2),0)),Dictionary!$AD$3:$AE$3,0)),"")</f>
        <v>F</v>
      </c>
      <c r="CP67" s="61" t="str">
        <f ca="1">IFERROR(INDEX(OFFSET(Dictionary!$AC$3,MATCH(COLUMNS($AS$2:CP66),Dictionary!$AC$4:$AC$93,0),1,1,2),1,MATCH(INDEX(Dictionary!$B$3:$C$3,1,MATCH(Form_Responses[[#This Row],[50]],OFFSET(Dictionary!$A$3,MATCH(COLUMNS($AS$2:CP66),Dictionary!$A$4:$A$93,0),1,1,2),0)),Dictionary!$AD$3:$AE$3,0)),"")</f>
        <v>W</v>
      </c>
      <c r="CQ67" s="61" t="str">
        <f ca="1">IFERROR(INDEX(OFFSET(Dictionary!$AC$3,MATCH(COLUMNS($AS$2:CQ66),Dictionary!$AC$4:$AC$93,0),1,1,2),1,MATCH(INDEX(Dictionary!$B$3:$C$3,1,MATCH(Form_Responses[[#This Row],[51]],OFFSET(Dictionary!$A$3,MATCH(COLUMNS($AS$2:CQ66),Dictionary!$A$4:$A$93,0),1,1,2),0)),Dictionary!$AD$3:$AE$3,0)),"")</f>
        <v>G</v>
      </c>
      <c r="CR67" s="61" t="str">
        <f ca="1">IFERROR(INDEX(OFFSET(Dictionary!$AC$3,MATCH(COLUMNS($AS$2:CR66),Dictionary!$AC$4:$AC$93,0),1,1,2),1,MATCH(INDEX(Dictionary!$B$3:$C$3,1,MATCH(Form_Responses[[#This Row],[52]],OFFSET(Dictionary!$A$3,MATCH(COLUMNS($AS$2:CR66),Dictionary!$A$4:$A$93,0),1,1,2),0)),Dictionary!$AD$3:$AE$3,0)),"")</f>
        <v>S</v>
      </c>
      <c r="CS67" s="61" t="str">
        <f ca="1">IFERROR(INDEX(OFFSET(Dictionary!$AC$3,MATCH(COLUMNS($AS$2:CS66),Dictionary!$AC$4:$AC$93,0),1,1,2),1,MATCH(INDEX(Dictionary!$B$3:$C$3,1,MATCH(Form_Responses[[#This Row],[53]],OFFSET(Dictionary!$A$3,MATCH(COLUMNS($AS$2:CS66),Dictionary!$A$4:$A$93,0),1,1,2),0)),Dictionary!$AD$3:$AE$3,0)),"")</f>
        <v>I</v>
      </c>
      <c r="CT67" s="61" t="str">
        <f ca="1">IFERROR(INDEX(OFFSET(Dictionary!$AC$3,MATCH(COLUMNS($AS$2:CT66),Dictionary!$AC$4:$AC$93,0),1,1,2),1,MATCH(INDEX(Dictionary!$B$3:$C$3,1,MATCH(Form_Responses[[#This Row],[54]],OFFSET(Dictionary!$A$3,MATCH(COLUMNS($AS$2:CT66),Dictionary!$A$4:$A$93,0),1,1,2),0)),Dictionary!$AD$3:$AE$3,0)),"")</f>
        <v>D</v>
      </c>
      <c r="CU67" s="61" t="str">
        <f ca="1">IFERROR(INDEX(OFFSET(Dictionary!$AC$3,MATCH(COLUMNS($AS$2:CU66),Dictionary!$AC$4:$AC$93,0),1,1,2),1,MATCH(INDEX(Dictionary!$B$3:$C$3,1,MATCH(Form_Responses[[#This Row],[55]],OFFSET(Dictionary!$A$3,MATCH(COLUMNS($AS$2:CU66),Dictionary!$A$4:$A$93,0),1,1,2),0)),Dictionary!$AD$3:$AE$3,0)),"")</f>
        <v>C</v>
      </c>
      <c r="CV67" s="61" t="str">
        <f ca="1">IFERROR(INDEX(OFFSET(Dictionary!$AC$3,MATCH(COLUMNS($AS$2:CV66),Dictionary!$AC$4:$AC$93,0),1,1,2),1,MATCH(INDEX(Dictionary!$B$3:$C$3,1,MATCH(Form_Responses[[#This Row],[56]],OFFSET(Dictionary!$A$3,MATCH(COLUMNS($AS$2:CV66),Dictionary!$A$4:$A$93,0),1,1,2),0)),Dictionary!$AD$3:$AE$3,0)),"")</f>
        <v>E</v>
      </c>
      <c r="CW67" s="61" t="str">
        <f ca="1">IFERROR(INDEX(OFFSET(Dictionary!$AC$3,MATCH(COLUMNS($AS$2:CW66),Dictionary!$AC$4:$AC$93,0),1,1,2),1,MATCH(INDEX(Dictionary!$B$3:$C$3,1,MATCH(Form_Responses[[#This Row],[57]],OFFSET(Dictionary!$A$3,MATCH(COLUMNS($AS$2:CW66),Dictionary!$A$4:$A$93,0),1,1,2),0)),Dictionary!$AD$3:$AE$3,0)),"")</f>
        <v>Z</v>
      </c>
      <c r="CX67" s="61" t="str">
        <f ca="1">IFERROR(INDEX(OFFSET(Dictionary!$AC$3,MATCH(COLUMNS($AS$2:CX66),Dictionary!$AC$4:$AC$93,0),1,1,2),1,MATCH(INDEX(Dictionary!$B$3:$C$3,1,MATCH(Form_Responses[[#This Row],[58]],OFFSET(Dictionary!$A$3,MATCH(COLUMNS($AS$2:CX66),Dictionary!$A$4:$A$93,0),1,1,2),0)),Dictionary!$AD$3:$AE$3,0)),"")</f>
        <v>K</v>
      </c>
      <c r="CY67" s="61" t="str">
        <f ca="1">IFERROR(INDEX(OFFSET(Dictionary!$AC$3,MATCH(COLUMNS($AS$2:CY66),Dictionary!$AC$4:$AC$93,0),1,1,2),1,MATCH(INDEX(Dictionary!$B$3:$C$3,1,MATCH(Form_Responses[[#This Row],[59]],OFFSET(Dictionary!$A$3,MATCH(COLUMNS($AS$2:CY66),Dictionary!$A$4:$A$93,0),1,1,2),0)),Dictionary!$AD$3:$AE$3,0)),"")</f>
        <v>F</v>
      </c>
      <c r="CZ67" s="61" t="str">
        <f ca="1">IFERROR(INDEX(OFFSET(Dictionary!$AC$3,MATCH(COLUMNS($AS$2:CZ66),Dictionary!$AC$4:$AC$93,0),1,1,2),1,MATCH(INDEX(Dictionary!$B$3:$C$3,1,MATCH(Form_Responses[[#This Row],[60]],OFFSET(Dictionary!$A$3,MATCH(COLUMNS($AS$2:CZ66),Dictionary!$A$4:$A$93,0),1,1,2),0)),Dictionary!$AD$3:$AE$3,0)),"")</f>
        <v>X</v>
      </c>
      <c r="DA67" s="61" t="str">
        <f ca="1">IFERROR(INDEX(OFFSET(Dictionary!$AC$3,MATCH(COLUMNS($AS$2:DA66),Dictionary!$AC$4:$AC$93,0),1,1,2),1,MATCH(INDEX(Dictionary!$B$3:$C$3,1,MATCH(Form_Responses[[#This Row],[61]],OFFSET(Dictionary!$A$3,MATCH(COLUMNS($AS$2:DA66),Dictionary!$A$4:$A$93,0),1,1,2),0)),Dictionary!$AD$3:$AE$3,0)),"")</f>
        <v>G</v>
      </c>
      <c r="DB67" s="61" t="str">
        <f ca="1">IFERROR(INDEX(OFFSET(Dictionary!$AC$3,MATCH(COLUMNS($AS$2:DB66),Dictionary!$AC$4:$AC$93,0),1,1,2),1,MATCH(INDEX(Dictionary!$B$3:$C$3,1,MATCH(Form_Responses[[#This Row],[62]],OFFSET(Dictionary!$A$3,MATCH(COLUMNS($AS$2:DB66),Dictionary!$A$4:$A$93,0),1,1,2),0)),Dictionary!$AD$3:$AE$3,0)),"")</f>
        <v>L</v>
      </c>
      <c r="DC67" s="61" t="str">
        <f ca="1">IFERROR(INDEX(OFFSET(Dictionary!$AC$3,MATCH(COLUMNS($AS$2:DC66),Dictionary!$AC$4:$AC$93,0),1,1,2),1,MATCH(INDEX(Dictionary!$B$3:$C$3,1,MATCH(Form_Responses[[#This Row],[63]],OFFSET(Dictionary!$A$3,MATCH(COLUMNS($AS$2:DC66),Dictionary!$A$4:$A$93,0),1,1,2),0)),Dictionary!$AD$3:$AE$3,0)),"")</f>
        <v>S</v>
      </c>
      <c r="DD67" s="61" t="str">
        <f ca="1">IFERROR(INDEX(OFFSET(Dictionary!$AC$3,MATCH(COLUMNS($AS$2:DD66),Dictionary!$AC$4:$AC$93,0),1,1,2),1,MATCH(INDEX(Dictionary!$B$3:$C$3,1,MATCH(Form_Responses[[#This Row],[64]],OFFSET(Dictionary!$A$3,MATCH(COLUMNS($AS$2:DD66),Dictionary!$A$4:$A$93,0),1,1,2),0)),Dictionary!$AD$3:$AE$3,0)),"")</f>
        <v>T</v>
      </c>
      <c r="DE67" s="61" t="str">
        <f ca="1">IFERROR(INDEX(OFFSET(Dictionary!$AC$3,MATCH(COLUMNS($AS$2:DE66),Dictionary!$AC$4:$AC$93,0),1,1,2),1,MATCH(INDEX(Dictionary!$B$3:$C$3,1,MATCH(Form_Responses[[#This Row],[65]],OFFSET(Dictionary!$A$3,MATCH(COLUMNS($AS$2:DE66),Dictionary!$A$4:$A$93,0),1,1,2),0)),Dictionary!$AD$3:$AE$3,0)),"")</f>
        <v>D</v>
      </c>
      <c r="DF67" s="61" t="str">
        <f ca="1">IFERROR(INDEX(OFFSET(Dictionary!$AC$3,MATCH(COLUMNS($AS$2:DF66),Dictionary!$AC$4:$AC$93,0),1,1,2),1,MATCH(INDEX(Dictionary!$B$3:$C$3,1,MATCH(Form_Responses[[#This Row],[66]],OFFSET(Dictionary!$A$3,MATCH(COLUMNS($AS$2:DF66),Dictionary!$A$4:$A$93,0),1,1,2),0)),Dictionary!$AD$3:$AE$3,0)),"")</f>
        <v>C</v>
      </c>
      <c r="DG67" s="61" t="str">
        <f ca="1">IFERROR(INDEX(OFFSET(Dictionary!$AC$3,MATCH(COLUMNS($AS$2:DG66),Dictionary!$AC$4:$AC$93,0),1,1,2),1,MATCH(INDEX(Dictionary!$B$3:$C$3,1,MATCH(Form_Responses[[#This Row],[67]],OFFSET(Dictionary!$A$3,MATCH(COLUMNS($AS$2:DG66),Dictionary!$A$4:$A$93,0),1,1,2),0)),Dictionary!$AD$3:$AE$3,0)),"")</f>
        <v>E</v>
      </c>
      <c r="DH67" s="61" t="str">
        <f ca="1">IFERROR(INDEX(OFFSET(Dictionary!$AC$3,MATCH(COLUMNS($AS$2:DH66),Dictionary!$AC$4:$AC$93,0),1,1,2),1,MATCH(INDEX(Dictionary!$B$3:$C$3,1,MATCH(Form_Responses[[#This Row],[68]],OFFSET(Dictionary!$A$3,MATCH(COLUMNS($AS$2:DH66),Dictionary!$A$4:$A$93,0),1,1,2),0)),Dictionary!$AD$3:$AE$3,0)),"")</f>
        <v>N</v>
      </c>
      <c r="DI67" s="61" t="str">
        <f ca="1">IFERROR(INDEX(OFFSET(Dictionary!$AC$3,MATCH(COLUMNS($AS$2:DI66),Dictionary!$AC$4:$AC$93,0),1,1,2),1,MATCH(INDEX(Dictionary!$B$3:$C$3,1,MATCH(Form_Responses[[#This Row],[69]],OFFSET(Dictionary!$A$3,MATCH(COLUMNS($AS$2:DI66),Dictionary!$A$4:$A$93,0),1,1,2),0)),Dictionary!$AD$3:$AE$3,0)),"")</f>
        <v>A</v>
      </c>
      <c r="DJ67" s="61" t="str">
        <f ca="1">IFERROR(INDEX(OFFSET(Dictionary!$AC$3,MATCH(COLUMNS($AS$2:DJ66),Dictionary!$AC$4:$AC$93,0),1,1,2),1,MATCH(INDEX(Dictionary!$B$3:$C$3,1,MATCH(Form_Responses[[#This Row],[70]],OFFSET(Dictionary!$A$3,MATCH(COLUMNS($AS$2:DJ66),Dictionary!$A$4:$A$93,0),1,1,2),0)),Dictionary!$AD$3:$AE$3,0)),"")</f>
        <v>P</v>
      </c>
      <c r="DK67" s="61" t="str">
        <f ca="1">IFERROR(INDEX(OFFSET(Dictionary!$AC$3,MATCH(COLUMNS($AS$2:DK66),Dictionary!$AC$4:$AC$93,0),1,1,2),1,MATCH(INDEX(Dictionary!$B$3:$C$3,1,MATCH(Form_Responses[[#This Row],[71]],OFFSET(Dictionary!$A$3,MATCH(COLUMNS($AS$2:DK66),Dictionary!$A$4:$A$93,0),1,1,2),0)),Dictionary!$AD$3:$AE$3,0)),"")</f>
        <v>G</v>
      </c>
      <c r="DL67" s="61" t="str">
        <f ca="1">IFERROR(INDEX(OFFSET(Dictionary!$AC$3,MATCH(COLUMNS($AS$2:DL66),Dictionary!$AC$4:$AC$93,0),1,1,2),1,MATCH(INDEX(Dictionary!$B$3:$C$3,1,MATCH(Form_Responses[[#This Row],[72]],OFFSET(Dictionary!$A$3,MATCH(COLUMNS($AS$2:DL66),Dictionary!$A$4:$A$93,0),1,1,2),0)),Dictionary!$AD$3:$AE$3,0)),"")</f>
        <v>L</v>
      </c>
      <c r="DM67" s="61" t="str">
        <f ca="1">IFERROR(INDEX(OFFSET(Dictionary!$AC$3,MATCH(COLUMNS($AS$2:DM66),Dictionary!$AC$4:$AC$93,0),1,1,2),1,MATCH(INDEX(Dictionary!$B$3:$C$3,1,MATCH(Form_Responses[[#This Row],[73]],OFFSET(Dictionary!$A$3,MATCH(COLUMNS($AS$2:DM66),Dictionary!$A$4:$A$93,0),1,1,2),0)),Dictionary!$AD$3:$AE$3,0)),"")</f>
        <v>V</v>
      </c>
      <c r="DN67" s="61" t="str">
        <f ca="1">IFERROR(INDEX(OFFSET(Dictionary!$AC$3,MATCH(COLUMNS($AS$2:DN66),Dictionary!$AC$4:$AC$93,0),1,1,2),1,MATCH(INDEX(Dictionary!$B$3:$C$3,1,MATCH(Form_Responses[[#This Row],[74]],OFFSET(Dictionary!$A$3,MATCH(COLUMNS($AS$2:DN66),Dictionary!$A$4:$A$93,0),1,1,2),0)),Dictionary!$AD$3:$AE$3,0)),"")</f>
        <v>S</v>
      </c>
      <c r="DO67" s="61" t="str">
        <f ca="1">IFERROR(INDEX(OFFSET(Dictionary!$AC$3,MATCH(COLUMNS($AS$2:DO66),Dictionary!$AC$4:$AC$93,0),1,1,2),1,MATCH(INDEX(Dictionary!$B$3:$C$3,1,MATCH(Form_Responses[[#This Row],[75]],OFFSET(Dictionary!$A$3,MATCH(COLUMNS($AS$2:DO66),Dictionary!$A$4:$A$93,0),1,1,2),0)),Dictionary!$AD$3:$AE$3,0)),"")</f>
        <v>V</v>
      </c>
      <c r="DP67" s="61" t="str">
        <f ca="1">IFERROR(INDEX(OFFSET(Dictionary!$AC$3,MATCH(COLUMNS($AS$2:DP66),Dictionary!$AC$4:$AC$93,0),1,1,2),1,MATCH(INDEX(Dictionary!$B$3:$C$3,1,MATCH(Form_Responses[[#This Row],[76]],OFFSET(Dictionary!$A$3,MATCH(COLUMNS($AS$2:DP66),Dictionary!$A$4:$A$93,0),1,1,2),0)),Dictionary!$AD$3:$AE$3,0)),"")</f>
        <v>D</v>
      </c>
      <c r="DQ67" s="61" t="str">
        <f ca="1">IFERROR(INDEX(OFFSET(Dictionary!$AC$3,MATCH(COLUMNS($AS$2:DQ66),Dictionary!$AC$4:$AC$93,0),1,1,2),1,MATCH(INDEX(Dictionary!$B$3:$C$3,1,MATCH(Form_Responses[[#This Row],[77]],OFFSET(Dictionary!$A$3,MATCH(COLUMNS($AS$2:DQ66),Dictionary!$A$4:$A$93,0),1,1,2),0)),Dictionary!$AD$3:$AE$3,0)),"")</f>
        <v>C</v>
      </c>
      <c r="DR67" s="61" t="str">
        <f ca="1">IFERROR(INDEX(OFFSET(Dictionary!$AC$3,MATCH(COLUMNS($AS$2:DR66),Dictionary!$AC$4:$AC$93,0),1,1,2),1,MATCH(INDEX(Dictionary!$B$3:$C$3,1,MATCH(Form_Responses[[#This Row],[78]],OFFSET(Dictionary!$A$3,MATCH(COLUMNS($AS$2:DR66),Dictionary!$A$4:$A$93,0),1,1,2),0)),Dictionary!$AD$3:$AE$3,0)),"")</f>
        <v>D</v>
      </c>
      <c r="DS67" s="61" t="str">
        <f ca="1">IFERROR(INDEX(OFFSET(Dictionary!$AC$3,MATCH(COLUMNS($AS$2:DS66),Dictionary!$AC$4:$AC$93,0),1,1,2),1,MATCH(INDEX(Dictionary!$B$3:$C$3,1,MATCH(Form_Responses[[#This Row],[79]],OFFSET(Dictionary!$A$3,MATCH(COLUMNS($AS$2:DS66),Dictionary!$A$4:$A$93,0),1,1,2),0)),Dictionary!$AD$3:$AE$3,0)),"")</f>
        <v>N</v>
      </c>
      <c r="DT67" s="61" t="str">
        <f ca="1">IFERROR(INDEX(OFFSET(Dictionary!$AC$3,MATCH(COLUMNS($AS$2:DT66),Dictionary!$AC$4:$AC$93,0),1,1,2),1,MATCH(INDEX(Dictionary!$B$3:$C$3,1,MATCH(Form_Responses[[#This Row],[80]],OFFSET(Dictionary!$A$3,MATCH(COLUMNS($AS$2:DT66),Dictionary!$A$4:$A$93,0),1,1,2),0)),Dictionary!$AD$3:$AE$3,0)),"")</f>
        <v>W</v>
      </c>
      <c r="DU67" s="61" t="str">
        <f ca="1">IFERROR(INDEX(OFFSET(Dictionary!$AC$3,MATCH(COLUMNS($AS$2:DU66),Dictionary!$AC$4:$AC$93,0),1,1,2),1,MATCH(INDEX(Dictionary!$B$3:$C$3,1,MATCH(Form_Responses[[#This Row],[81]],OFFSET(Dictionary!$A$3,MATCH(COLUMNS($AS$2:DU66),Dictionary!$A$4:$A$93,0),1,1,2),0)),Dictionary!$AD$3:$AE$3,0)),"")</f>
        <v>G</v>
      </c>
      <c r="DV67" s="61" t="str">
        <f ca="1">IFERROR(INDEX(OFFSET(Dictionary!$AC$3,MATCH(COLUMNS($AS$2:DV66),Dictionary!$AC$4:$AC$93,0),1,1,2),1,MATCH(INDEX(Dictionary!$B$3:$C$3,1,MATCH(Form_Responses[[#This Row],[82]],OFFSET(Dictionary!$A$3,MATCH(COLUMNS($AS$2:DV66),Dictionary!$A$4:$A$93,0),1,1,2),0)),Dictionary!$AD$3:$AE$3,0)),"")</f>
        <v>I</v>
      </c>
      <c r="DW67" s="61" t="str">
        <f ca="1">IFERROR(INDEX(OFFSET(Dictionary!$AC$3,MATCH(COLUMNS($AS$2:DW66),Dictionary!$AC$4:$AC$93,0),1,1,2),1,MATCH(INDEX(Dictionary!$B$3:$C$3,1,MATCH(Form_Responses[[#This Row],[83]],OFFSET(Dictionary!$A$3,MATCH(COLUMNS($AS$2:DW66),Dictionary!$A$4:$A$93,0),1,1,2),0)),Dictionary!$AD$3:$AE$3,0)),"")</f>
        <v>T</v>
      </c>
      <c r="DX67" s="61" t="str">
        <f ca="1">IFERROR(INDEX(OFFSET(Dictionary!$AC$3,MATCH(COLUMNS($AS$2:DX66),Dictionary!$AC$4:$AC$93,0),1,1,2),1,MATCH(INDEX(Dictionary!$B$3:$C$3,1,MATCH(Form_Responses[[#This Row],[84]],OFFSET(Dictionary!$A$3,MATCH(COLUMNS($AS$2:DX66),Dictionary!$A$4:$A$93,0),1,1,2),0)),Dictionary!$AD$3:$AE$3,0)),"")</f>
        <v>T</v>
      </c>
      <c r="DY67" s="61" t="str">
        <f ca="1">IFERROR(INDEX(OFFSET(Dictionary!$AC$3,MATCH(COLUMNS($AS$2:DY66),Dictionary!$AC$4:$AC$93,0),1,1,2),1,MATCH(INDEX(Dictionary!$B$3:$C$3,1,MATCH(Form_Responses[[#This Row],[85]],OFFSET(Dictionary!$A$3,MATCH(COLUMNS($AS$2:DY66),Dictionary!$A$4:$A$93,0),1,1,2),0)),Dictionary!$AD$3:$AE$3,0)),"")</f>
        <v>S</v>
      </c>
      <c r="DZ67" s="61" t="str">
        <f ca="1">IFERROR(INDEX(OFFSET(Dictionary!$AC$3,MATCH(COLUMNS($AS$2:DZ66),Dictionary!$AC$4:$AC$93,0),1,1,2),1,MATCH(INDEX(Dictionary!$B$3:$C$3,1,MATCH(Form_Responses[[#This Row],[86]],OFFSET(Dictionary!$A$3,MATCH(COLUMNS($AS$2:DZ66),Dictionary!$A$4:$A$93,0),1,1,2),0)),Dictionary!$AD$3:$AE$3,0)),"")</f>
        <v>R</v>
      </c>
      <c r="EA67" s="61" t="str">
        <f ca="1">IFERROR(INDEX(OFFSET(Dictionary!$AC$3,MATCH(COLUMNS($AS$2:EA66),Dictionary!$AC$4:$AC$93,0),1,1,2),1,MATCH(INDEX(Dictionary!$B$3:$C$3,1,MATCH(Form_Responses[[#This Row],[87]],OFFSET(Dictionary!$A$3,MATCH(COLUMNS($AS$2:EA66),Dictionary!$A$4:$A$93,0),1,1,2),0)),Dictionary!$AD$3:$AE$3,0)),"")</f>
        <v>D</v>
      </c>
      <c r="EB67" s="61" t="str">
        <f ca="1">IFERROR(INDEX(OFFSET(Dictionary!$AC$3,MATCH(COLUMNS($AS$2:EB66),Dictionary!$AC$4:$AC$93,0),1,1,2),1,MATCH(INDEX(Dictionary!$B$3:$C$3,1,MATCH(Form_Responses[[#This Row],[88]],OFFSET(Dictionary!$A$3,MATCH(COLUMNS($AS$2:EB66),Dictionary!$A$4:$A$93,0),1,1,2),0)),Dictionary!$AD$3:$AE$3,0)),"")</f>
        <v>D</v>
      </c>
      <c r="EC67" s="61" t="str">
        <f ca="1">IFERROR(INDEX(OFFSET(Dictionary!$AC$3,MATCH(COLUMNS($AS$2:EC66),Dictionary!$AC$4:$AC$93,0),1,1,2),1,MATCH(INDEX(Dictionary!$B$3:$C$3,1,MATCH(Form_Responses[[#This Row],[89]],OFFSET(Dictionary!$A$3,MATCH(COLUMNS($AS$2:EC66),Dictionary!$A$4:$A$93,0),1,1,2),0)),Dictionary!$AD$3:$AE$3,0)),"")</f>
        <v>C</v>
      </c>
      <c r="ED67" s="61" t="str">
        <f ca="1">IFERROR(INDEX(OFFSET(Dictionary!$AC$3,MATCH(COLUMNS($AS$2:ED66),Dictionary!$AC$4:$AC$93,0),1,1,2),1,MATCH(INDEX(Dictionary!$B$3:$C$3,1,MATCH(Form_Responses[[#This Row],[90]],OFFSET(Dictionary!$A$3,MATCH(COLUMNS($AS$2:ED66),Dictionary!$A$4:$A$93,0),1,1,2),0)),Dictionary!$AD$3:$AE$3,0)),"")</f>
        <v>W</v>
      </c>
    </row>
    <row r="68" spans="1:134" ht="240" x14ac:dyDescent="0.25">
      <c r="A68" s="164">
        <v>66</v>
      </c>
      <c r="B68" s="61" t="s">
        <v>1016</v>
      </c>
      <c r="C68" s="61" t="s">
        <v>918</v>
      </c>
      <c r="D68" s="59" t="s">
        <v>796</v>
      </c>
      <c r="E68" s="59" cm="1">
        <f t="array" aca="1" ref="E68" ca="1">COUNTIF(OFFSET($AS$2,MATCH(Data_Base_Response[[#This Row],[Nama]:[Nama]],Data_Base_Response[[Nama]:[Nama]],0),0,1,90),Data_Base_Response[[#Headers],[A]])</f>
        <v>4</v>
      </c>
      <c r="F68" s="59" cm="1">
        <f t="array" aca="1" ref="F68" ca="1">COUNTIF(OFFSET($AS$2,MATCH(Data_Base_Response[[#This Row],[Nama]:[Nama]],Data_Base_Response[[Nama]:[Nama]],0),0,1,90),Data_Base_Response[[#Headers],[N]])</f>
        <v>7</v>
      </c>
      <c r="G68" s="59" cm="1">
        <f t="array" aca="1" ref="G68" ca="1">COUNTIF(OFFSET($AS$2,MATCH(Data_Base_Response[[#This Row],[Nama]:[Nama]],Data_Base_Response[[Nama]:[Nama]],0),0,1,90),Data_Base_Response[[#Headers],[G]])</f>
        <v>7</v>
      </c>
      <c r="H68" s="59" cm="1">
        <f t="array" aca="1" ref="H68" ca="1">COUNTIF(OFFSET($AS$2,MATCH(Data_Base_Response[[#This Row],[Nama]:[Nama]],Data_Base_Response[[Nama]:[Nama]],0),0,1,90),Data_Base_Response[[#Headers],[C]])</f>
        <v>9</v>
      </c>
      <c r="I68" s="59" cm="1">
        <f t="array" aca="1" ref="I68" ca="1">COUNTIF(OFFSET($AS$2,MATCH(Data_Base_Response[[#This Row],[Nama]:[Nama]],Data_Base_Response[[Nama]:[Nama]],0),0,1,90),Data_Base_Response[[#Headers],[D]])</f>
        <v>6</v>
      </c>
      <c r="J68" s="59" cm="1">
        <f t="array" aca="1" ref="J68" ca="1">COUNTIF(OFFSET($AS$2,MATCH(Data_Base_Response[[#This Row],[Nama]:[Nama]],Data_Base_Response[[Nama]:[Nama]],0),0,1,90),Data_Base_Response[[#Headers],[R]])</f>
        <v>3</v>
      </c>
      <c r="K68" s="59" cm="1">
        <f t="array" aca="1" ref="K68" ca="1">COUNTIF(OFFSET($AS$2,MATCH(Data_Base_Response[[#This Row],[Nama]:[Nama]],Data_Base_Response[[Nama]:[Nama]],0),0,1,90),Data_Base_Response[[#Headers],[T]])</f>
        <v>1</v>
      </c>
      <c r="L68" s="59" cm="1">
        <f t="array" aca="1" ref="L68" ca="1">COUNTIF(OFFSET($AS$2,MATCH(Data_Base_Response[[#This Row],[Nama]:[Nama]],Data_Base_Response[[Nama]:[Nama]],0),0,1,90),Data_Base_Response[[#Headers],[V]])</f>
        <v>5</v>
      </c>
      <c r="M68" s="59" cm="1">
        <f t="array" aca="1" ref="M68" ca="1">COUNTIF(OFFSET($AS$2,MATCH(Data_Base_Response[[#This Row],[Nama]:[Nama]],Data_Base_Response[[Nama]:[Nama]],0),0,1,90),Data_Base_Response[[#Headers],[W]])</f>
        <v>6</v>
      </c>
      <c r="N68" s="59" cm="1">
        <f t="array" aca="1" ref="N68" ca="1">COUNTIF(OFFSET($AS$2,MATCH(Data_Base_Response[[#This Row],[Nama]:[Nama]],Data_Base_Response[[Nama]:[Nama]],0),0,1,90),Data_Base_Response[[#Headers],[F]])</f>
        <v>3</v>
      </c>
      <c r="O68" s="59" cm="1">
        <f t="array" aca="1" ref="O68" ca="1">COUNTIF(OFFSET($AS$2,MATCH(Data_Base_Response[[#This Row],[Nama]:[Nama]],Data_Base_Response[[Nama]:[Nama]],0),0,1,90),Data_Base_Response[[#Headers],[L]])</f>
        <v>3</v>
      </c>
      <c r="P68" s="59" cm="1">
        <f t="array" aca="1" ref="P68" ca="1">COUNTIF(OFFSET($AS$2,MATCH(Data_Base_Response[[#This Row],[Nama]:[Nama]],Data_Base_Response[[Nama]:[Nama]],0),0,1,90),Data_Base_Response[[#Headers],[P]])</f>
        <v>2</v>
      </c>
      <c r="Q68" s="59" cm="1">
        <f t="array" aca="1" ref="Q68" ca="1">COUNTIF(OFFSET($AS$2,MATCH(Data_Base_Response[[#This Row],[Nama]:[Nama]],Data_Base_Response[[Nama]:[Nama]],0),0,1,90),Data_Base_Response[[#Headers],[I]])</f>
        <v>3</v>
      </c>
      <c r="R68" s="59" cm="1">
        <f t="array" aca="1" ref="R68" ca="1">COUNTIF(OFFSET($AS$2,MATCH(Data_Base_Response[[#This Row],[Nama]:[Nama]],Data_Base_Response[[Nama]:[Nama]],0),0,1,90),Data_Base_Response[[#Headers],[S]])</f>
        <v>4</v>
      </c>
      <c r="S68" s="59" cm="1">
        <f t="array" aca="1" ref="S68" ca="1">COUNTIF(OFFSET($AS$2,MATCH(Data_Base_Response[[#This Row],[Nama]:[Nama]],Data_Base_Response[[Nama]:[Nama]],0),0,1,90),Data_Base_Response[[#Headers],[B]])</f>
        <v>6</v>
      </c>
      <c r="T68" s="59" cm="1">
        <f t="array" aca="1" ref="T68" ca="1">COUNTIF(OFFSET($AS$2,MATCH(Data_Base_Response[[#This Row],[Nama]:[Nama]],Data_Base_Response[[Nama]:[Nama]],0),0,1,90),Data_Base_Response[[#Headers],[O]])</f>
        <v>7</v>
      </c>
      <c r="U68" s="59" cm="1">
        <f t="array" aca="1" ref="U68" ca="1">COUNTIF(OFFSET($AS$2,MATCH(Data_Base_Response[[#This Row],[Nama]:[Nama]],Data_Base_Response[[Nama]:[Nama]],0),0,1,90),Data_Base_Response[[#Headers],[X]])</f>
        <v>4</v>
      </c>
      <c r="V68" s="59" cm="1">
        <f t="array" aca="1" ref="V68" ca="1">COUNTIF(OFFSET($AS$2,MATCH(Data_Base_Response[[#This Row],[Nama]:[Nama]],Data_Base_Response[[Nama]:[Nama]],0),0,1,90),Data_Base_Response[[#Headers],[E]])</f>
        <v>4</v>
      </c>
      <c r="W68" s="59" cm="1">
        <f t="array" aca="1" ref="W68" ca="1">COUNTIF(OFFSET($AS$2,MATCH(Data_Base_Response[[#This Row],[Nama]:[Nama]],Data_Base_Response[[Nama]:[Nama]],0),0,1,90),Data_Base_Response[[#Headers],[K]])</f>
        <v>3</v>
      </c>
      <c r="X68" s="59" cm="1">
        <f t="array" aca="1" ref="X68" ca="1">COUNTIF(OFFSET($AS$2,MATCH(Data_Base_Response[[#This Row],[Nama]:[Nama]],Data_Base_Response[[Nama]:[Nama]],0),0,1,90),Data_Base_Response[[#Headers],[Z]])</f>
        <v>3</v>
      </c>
      <c r="Y68"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6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6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68" s="60" t="str">
        <f ca="1">INDEX(OFFSET(Dictionary!$AJ$3,MATCH(I$2,Dictionary!$AG$4:$AG$84,0),0,COUNTIF(Dictionary!$AG$4:$AG$84,I$2),1),MATCH(Data_Base_Response[[#This Row],[D]],OFFSET(Dictionary!$AH$3,MATCH(I$2,Dictionary!$AG$4:$AG$84,0),0,COUNTIF(Dictionary!$AG$4:$AG$84,I$2),1),1))</f>
        <v xml:space="preserve">Tertarik untuk menangani sendiri detail   </v>
      </c>
      <c r="AD68"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6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6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8"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68"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68"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68"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8" s="60" t="str">
        <f ca="1">INDEX(OFFSET(Dictionary!$AJ$3,MATCH(Q$2,Dictionary!$AG$4:$AG$84,0),0,COUNTIF(Dictionary!$AG$4:$AG$84,Q$2),1),MATCH(Data_Base_Response[[#This Row],[I]],OFFSET(Dictionary!$AH$3,MATCH(Q$2,Dictionary!$AG$4:$AG$84,0),0,COUNTIF(Dictionary!$AG$4:$AG$84,Q$2),1),1))</f>
        <v xml:space="preserve">Enggan mengambil keputusan   </v>
      </c>
      <c r="AL68"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6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68"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68"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68"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6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68"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68" s="61" t="str">
        <f ca="1">IFERROR(INDEX(OFFSET(Dictionary!$AC$3,MATCH(COLUMNS($AS$2:AS67),Dictionary!$AC$4:$AC$93,0),1,1,2),1,MATCH(INDEX(Dictionary!$B$3:$C$3,1,MATCH(Form_Responses[[#This Row],[1]],OFFSET(Dictionary!$A$3,MATCH(COLUMNS($AS$2:AS67),Dictionary!$A$4:$A$93,0),1,1,2),0)),Dictionary!$AD$3:$AE$3,0)),"")</f>
        <v>G</v>
      </c>
      <c r="AT68" s="61" t="str">
        <f ca="1">IFERROR(INDEX(OFFSET(Dictionary!$AC$3,MATCH(COLUMNS($AS$2:AT$2),Dictionary!$AC$4:$AC$93,0),1,1,2),1,MATCH(INDEX(Dictionary!$B$3:$C$3,1,MATCH(Form_Responses[[#This Row],[2]],OFFSET(Dictionary!$A$3,MATCH(COLUMNS($AS$2:AT67),Dictionary!$A$4:$A$93,0),1,1,2),0)),Dictionary!$AD$3:$AE$3,0)),"")</f>
        <v>N</v>
      </c>
      <c r="AU68" s="61" t="str">
        <f ca="1">IFERROR(INDEX(OFFSET(Dictionary!$AC$3,MATCH(COLUMNS($AS$2:AU67),Dictionary!$AC$4:$AC$93,0),1,1,2),1,MATCH(INDEX(Dictionary!$B$3:$C$3,1,MATCH(Form_Responses[[#This Row],[3]],OFFSET(Dictionary!$A$3,MATCH(COLUMNS($AS$2:AU67),Dictionary!$A$4:$A$93,0),1,1,2),0)),Dictionary!$AD$3:$AE$3,0)),"")</f>
        <v>A</v>
      </c>
      <c r="AV68" s="61" t="str">
        <f ca="1">IFERROR(INDEX(OFFSET(Dictionary!$AC$3,MATCH(COLUMNS($AS$2:AV67),Dictionary!$AC$4:$AC$93,0),1,1,2),1,MATCH(INDEX(Dictionary!$B$3:$C$3,1,MATCH(Form_Responses[[#This Row],[4]],OFFSET(Dictionary!$A$3,MATCH(COLUMNS($AS$2:AV67),Dictionary!$A$4:$A$93,0),1,1,2),0)),Dictionary!$AD$3:$AE$3,0)),"")</f>
        <v>X</v>
      </c>
      <c r="AW68" s="61" t="str">
        <f ca="1">IFERROR(INDEX(OFFSET(Dictionary!$AC$3,MATCH(COLUMNS($AS$2:AW67),Dictionary!$AC$4:$AC$93,0),1,1,2),1,MATCH(INDEX(Dictionary!$B$3:$C$3,1,MATCH(Form_Responses[[#This Row],[5]],OFFSET(Dictionary!$A$3,MATCH(COLUMNS($AS$2:AW67),Dictionary!$A$4:$A$93,0),1,1,2),0)),Dictionary!$AD$3:$AE$3,0)),"")</f>
        <v>B</v>
      </c>
      <c r="AX68" s="61" t="str">
        <f ca="1">IFERROR(INDEX(OFFSET(Dictionary!$AC$3,MATCH(COLUMNS($AS$2:AX67),Dictionary!$AC$4:$AC$93,0),1,1,2),1,MATCH(INDEX(Dictionary!$B$3:$C$3,1,MATCH(Form_Responses[[#This Row],[6]],OFFSET(Dictionary!$A$3,MATCH(COLUMNS($AS$2:AX67),Dictionary!$A$4:$A$93,0),1,1,2),0)),Dictionary!$AD$3:$AE$3,0)),"")</f>
        <v>O</v>
      </c>
      <c r="AY68" s="61" t="str">
        <f ca="1">IFERROR(INDEX(OFFSET(Dictionary!$AC$3,MATCH(COLUMNS($AS$2:AY67),Dictionary!$AC$4:$AC$93,0),1,1,2),1,MATCH(INDEX(Dictionary!$B$3:$C$3,1,MATCH(Form_Responses[[#This Row],[7]],OFFSET(Dictionary!$A$3,MATCH(COLUMNS($AS$2:AY67),Dictionary!$A$4:$A$93,0),1,1,2),0)),Dictionary!$AD$3:$AE$3,0)),"")</f>
        <v>O</v>
      </c>
      <c r="AZ68" s="61" t="str">
        <f ca="1">IFERROR(INDEX(OFFSET(Dictionary!$AC$3,MATCH(COLUMNS($AS$2:AZ$2),Dictionary!$AC$4:$AC$93,0),1,1,2),1,MATCH(INDEX(Dictionary!$B$3:$C$3,1,MATCH(Form_Responses[[#This Row],[8]],OFFSET(Dictionary!$A$3,MATCH(COLUMNS($AS$2:AZ67),Dictionary!$A$4:$A$93,0),1,1,2),0)),Dictionary!$AD$3:$AE$3,0)),"")</f>
        <v>Z</v>
      </c>
      <c r="BA68" s="61" t="str">
        <f ca="1">IFERROR(INDEX(OFFSET(Dictionary!$AC$3,MATCH(COLUMNS($AS$2:BA67),Dictionary!$AC$4:$AC$93,0),1,1,2),1,MATCH(INDEX(Dictionary!$B$3:$C$3,1,MATCH(Form_Responses[[#This Row],[9]],OFFSET(Dictionary!$A$3,MATCH(COLUMNS($AS$2:BA67),Dictionary!$A$4:$A$93,0),1,1,2),0)),Dictionary!$AD$3:$AE$3,0)),"")</f>
        <v>K</v>
      </c>
      <c r="BB68" s="61" t="str">
        <f ca="1">IFERROR(INDEX(OFFSET(Dictionary!$AC$3,MATCH(COLUMNS($AS$2:BB67),Dictionary!$AC$4:$AC$93,0),1,1,2),1,MATCH(INDEX(Dictionary!$B$3:$C$3,1,MATCH(Form_Responses[[#This Row],[10]],OFFSET(Dictionary!$A$3,MATCH(COLUMNS($AS$2:BB67),Dictionary!$A$4:$A$93,0),1,1,2),0)),Dictionary!$AD$3:$AE$3,0)),"")</f>
        <v>W</v>
      </c>
      <c r="BC68" s="61" t="str">
        <f ca="1">IFERROR(INDEX(OFFSET(Dictionary!$AC$3,MATCH(COLUMNS($AS$2:BC67),Dictionary!$AC$4:$AC$93,0),1,1,2),1,MATCH(INDEX(Dictionary!$B$3:$C$3,1,MATCH(Form_Responses[[#This Row],[11]],OFFSET(Dictionary!$A$3,MATCH(COLUMNS($AS$2:BC67),Dictionary!$A$4:$A$93,0),1,1,2),0)),Dictionary!$AD$3:$AE$3,0)),"")</f>
        <v>C</v>
      </c>
      <c r="BD68" s="61" t="str">
        <f ca="1">IFERROR(INDEX(OFFSET(Dictionary!$AC$3,MATCH(COLUMNS($AS$2:BD67),Dictionary!$AC$4:$AC$93,0),1,1,2),1,MATCH(INDEX(Dictionary!$B$3:$C$3,1,MATCH(Form_Responses[[#This Row],[12]],OFFSET(Dictionary!$A$3,MATCH(COLUMNS($AS$2:BD67),Dictionary!$A$4:$A$93,0),1,1,2),0)),Dictionary!$AD$3:$AE$3,0)),"")</f>
        <v>E</v>
      </c>
      <c r="BE68" s="61" t="str">
        <f ca="1">IFERROR(INDEX(OFFSET(Dictionary!$AC$3,MATCH(COLUMNS($AS$2:BE67),Dictionary!$AC$4:$AC$93,0),1,1,2),1,MATCH(INDEX(Dictionary!$B$3:$C$3,1,MATCH(Form_Responses[[#This Row],[13]],OFFSET(Dictionary!$A$3,MATCH(COLUMNS($AS$2:BE67),Dictionary!$A$4:$A$93,0),1,1,2),0)),Dictionary!$AD$3:$AE$3,0)),"")</f>
        <v>N</v>
      </c>
      <c r="BF68" s="61" t="str">
        <f ca="1">IFERROR(INDEX(OFFSET(Dictionary!$AC$3,MATCH(COLUMNS($AS$2:BF67),Dictionary!$AC$4:$AC$93,0),1,1,2),1,MATCH(INDEX(Dictionary!$B$3:$C$3,1,MATCH(Form_Responses[[#This Row],[14]],OFFSET(Dictionary!$A$3,MATCH(COLUMNS($AS$2:BF67),Dictionary!$A$4:$A$93,0),1,1,2),0)),Dictionary!$AD$3:$AE$3,0)),"")</f>
        <v>X</v>
      </c>
      <c r="BG68" s="61" t="str">
        <f ca="1">IFERROR(INDEX(OFFSET(Dictionary!$AC$3,MATCH(COLUMNS($AS$2:BG67),Dictionary!$AC$4:$AC$93,0),1,1,2),1,MATCH(INDEX(Dictionary!$B$3:$C$3,1,MATCH(Form_Responses[[#This Row],[15]],OFFSET(Dictionary!$A$3,MATCH(COLUMNS($AS$2:BG67),Dictionary!$A$4:$A$93,0),1,1,2),0)),Dictionary!$AD$3:$AE$3,0)),"")</f>
        <v>B</v>
      </c>
      <c r="BH68" s="61" t="str">
        <f ca="1">IFERROR(INDEX(OFFSET(Dictionary!$AC$3,MATCH(COLUMNS($AS$2:BH67),Dictionary!$AC$4:$AC$93,0),1,1,2),1,MATCH(INDEX(Dictionary!$B$3:$C$3,1,MATCH(Form_Responses[[#This Row],[16]],OFFSET(Dictionary!$A$3,MATCH(COLUMNS($AS$2:BH67),Dictionary!$A$4:$A$93,0),1,1,2),0)),Dictionary!$AD$3:$AE$3,0)),"")</f>
        <v>O</v>
      </c>
      <c r="BI68" s="61" t="str">
        <f ca="1">IFERROR(INDEX(OFFSET(Dictionary!$AC$3,MATCH(COLUMNS($AS$2:BI67),Dictionary!$AC$4:$AC$93,0),1,1,2),1,MATCH(INDEX(Dictionary!$B$3:$C$3,1,MATCH(Form_Responses[[#This Row],[17]],OFFSET(Dictionary!$A$3,MATCH(COLUMNS($AS$2:BI67),Dictionary!$A$4:$A$93,0),1,1,2),0)),Dictionary!$AD$3:$AE$3,0)),"")</f>
        <v>B</v>
      </c>
      <c r="BJ68" s="61" t="str">
        <f ca="1">IFERROR(INDEX(OFFSET(Dictionary!$AC$3,MATCH(COLUMNS($AS$2:BJ67),Dictionary!$AC$4:$AC$93,0),1,1,2),1,MATCH(INDEX(Dictionary!$B$3:$C$3,1,MATCH(Form_Responses[[#This Row],[18]],OFFSET(Dictionary!$A$3,MATCH(COLUMNS($AS$2:BJ67),Dictionary!$A$4:$A$93,0),1,1,2),0)),Dictionary!$AD$3:$AE$3,0)),"")</f>
        <v>O</v>
      </c>
      <c r="BK68" s="61" t="str">
        <f ca="1">IFERROR(INDEX(OFFSET(Dictionary!$AC$3,MATCH(COLUMNS($AS$2:BK67),Dictionary!$AC$4:$AC$93,0),1,1,2),1,MATCH(INDEX(Dictionary!$B$3:$C$3,1,MATCH(Form_Responses[[#This Row],[19]],OFFSET(Dictionary!$A$3,MATCH(COLUMNS($AS$2:BK67),Dictionary!$A$4:$A$93,0),1,1,2),0)),Dictionary!$AD$3:$AE$3,0)),"")</f>
        <v>Z</v>
      </c>
      <c r="BL68" s="61" t="str">
        <f ca="1">IFERROR(INDEX(OFFSET(Dictionary!$AC$3,MATCH(COLUMNS($AS$2:BL67),Dictionary!$AC$4:$AC$93,0),1,1,2),1,MATCH(INDEX(Dictionary!$B$3:$C$3,1,MATCH(Form_Responses[[#This Row],[20]],OFFSET(Dictionary!$A$3,MATCH(COLUMNS($AS$2:BL67),Dictionary!$A$4:$A$93,0),1,1,2),0)),Dictionary!$AD$3:$AE$3,0)),"")</f>
        <v>W</v>
      </c>
      <c r="BM68" s="61" t="str">
        <f ca="1">IFERROR(INDEX(OFFSET(Dictionary!$AC$3,MATCH(COLUMNS($AS$2:BM67),Dictionary!$AC$4:$AC$93,0),1,1,2),1,MATCH(INDEX(Dictionary!$B$3:$C$3,1,MATCH(Form_Responses[[#This Row],[21]],OFFSET(Dictionary!$A$3,MATCH(COLUMNS($AS$2:BM67),Dictionary!$A$4:$A$93,0),1,1,2),0)),Dictionary!$AD$3:$AE$3,0)),"")</f>
        <v>D</v>
      </c>
      <c r="BN68" s="61" t="str">
        <f ca="1">IFERROR(INDEX(OFFSET(Dictionary!$AC$3,MATCH(COLUMNS($AS$2:BN67),Dictionary!$AC$4:$AC$93,0),1,1,2),1,MATCH(INDEX(Dictionary!$B$3:$C$3,1,MATCH(Form_Responses[[#This Row],[22]],OFFSET(Dictionary!$A$3,MATCH(COLUMNS($AS$2:BN67),Dictionary!$A$4:$A$93,0),1,1,2),0)),Dictionary!$AD$3:$AE$3,0)),"")</f>
        <v>C</v>
      </c>
      <c r="BO68" s="61" t="str">
        <f ca="1">IFERROR(INDEX(OFFSET(Dictionary!$AC$3,MATCH(COLUMNS($AS$2:BO67),Dictionary!$AC$4:$AC$93,0),1,1,2),1,MATCH(INDEX(Dictionary!$B$3:$C$3,1,MATCH(Form_Responses[[#This Row],[23]],OFFSET(Dictionary!$A$3,MATCH(COLUMNS($AS$2:BO67),Dictionary!$A$4:$A$93,0),1,1,2),0)),Dictionary!$AD$3:$AE$3,0)),"")</f>
        <v>E</v>
      </c>
      <c r="BP68" s="61" t="str">
        <f ca="1">IFERROR(INDEX(OFFSET(Dictionary!$AC$3,MATCH(COLUMNS($AS$2:BP67),Dictionary!$AC$4:$AC$93,0),1,1,2),1,MATCH(INDEX(Dictionary!$B$3:$C$3,1,MATCH(Form_Responses[[#This Row],[24]],OFFSET(Dictionary!$A$3,MATCH(COLUMNS($AS$2:BP67),Dictionary!$A$4:$A$93,0),1,1,2),0)),Dictionary!$AD$3:$AE$3,0)),"")</f>
        <v>X</v>
      </c>
      <c r="BQ68" s="61" t="str">
        <f ca="1">IFERROR(INDEX(OFFSET(Dictionary!$AC$3,MATCH(COLUMNS($AS$2:BQ67),Dictionary!$AC$4:$AC$93,0),1,1,2),1,MATCH(INDEX(Dictionary!$B$3:$C$3,1,MATCH(Form_Responses[[#This Row],[25]],OFFSET(Dictionary!$A$3,MATCH(COLUMNS($AS$2:BQ67),Dictionary!$A$4:$A$93,0),1,1,2),0)),Dictionary!$AD$3:$AE$3,0)),"")</f>
        <v>B</v>
      </c>
      <c r="BR68" s="61" t="str">
        <f ca="1">IFERROR(INDEX(OFFSET(Dictionary!$AC$3,MATCH(COLUMNS($AS$2:BR67),Dictionary!$AC$4:$AC$93,0),1,1,2),1,MATCH(INDEX(Dictionary!$B$3:$C$3,1,MATCH(Form_Responses[[#This Row],[26]],OFFSET(Dictionary!$A$3,MATCH(COLUMNS($AS$2:BR67),Dictionary!$A$4:$A$93,0),1,1,2),0)),Dictionary!$AD$3:$AE$3,0)),"")</f>
        <v>O</v>
      </c>
      <c r="BS68" s="61" t="str">
        <f ca="1">IFERROR(INDEX(OFFSET(Dictionary!$AC$3,MATCH(COLUMNS($AS$2:BS67),Dictionary!$AC$4:$AC$93,0),1,1,2),1,MATCH(INDEX(Dictionary!$B$3:$C$3,1,MATCH(Form_Responses[[#This Row],[27]],OFFSET(Dictionary!$A$3,MATCH(COLUMNS($AS$2:BS67),Dictionary!$A$4:$A$93,0),1,1,2),0)),Dictionary!$AD$3:$AE$3,0)),"")</f>
        <v>Z</v>
      </c>
      <c r="BT68" s="61" t="str">
        <f ca="1">IFERROR(INDEX(OFFSET(Dictionary!$AC$3,MATCH(COLUMNS($AS$2:BT67),Dictionary!$AC$4:$AC$93,0),1,1,2),1,MATCH(INDEX(Dictionary!$B$3:$C$3,1,MATCH(Form_Responses[[#This Row],[28]],OFFSET(Dictionary!$A$3,MATCH(COLUMNS($AS$2:BT67),Dictionary!$A$4:$A$93,0),1,1,2),0)),Dictionary!$AD$3:$AE$3,0)),"")</f>
        <v>B</v>
      </c>
      <c r="BU68" s="61" t="str">
        <f ca="1">IFERROR(INDEX(OFFSET(Dictionary!$AC$3,MATCH(COLUMNS($AS$2:BU67),Dictionary!$AC$4:$AC$93,0),1,1,2),1,MATCH(INDEX(Dictionary!$B$3:$C$3,1,MATCH(Form_Responses[[#This Row],[29]],OFFSET(Dictionary!$A$3,MATCH(COLUMNS($AS$2:BU67),Dictionary!$A$4:$A$93,0),1,1,2),0)),Dictionary!$AD$3:$AE$3,0)),"")</f>
        <v>O</v>
      </c>
      <c r="BV68" s="61" t="str">
        <f ca="1">IFERROR(INDEX(OFFSET(Dictionary!$AC$3,MATCH(COLUMNS($AS$2:BV67),Dictionary!$AC$4:$AC$93,0),1,1,2),1,MATCH(INDEX(Dictionary!$B$3:$C$3,1,MATCH(Form_Responses[[#This Row],[30]],OFFSET(Dictionary!$A$3,MATCH(COLUMNS($AS$2:BV67),Dictionary!$A$4:$A$93,0),1,1,2),0)),Dictionary!$AD$3:$AE$3,0)),"")</f>
        <v>W</v>
      </c>
      <c r="BW68" s="61" t="str">
        <f ca="1">IFERROR(INDEX(OFFSET(Dictionary!$AC$3,MATCH(COLUMNS($AS$2:BW67),Dictionary!$AC$4:$AC$93,0),1,1,2),1,MATCH(INDEX(Dictionary!$B$3:$C$3,1,MATCH(Form_Responses[[#This Row],[31]],OFFSET(Dictionary!$A$3,MATCH(COLUMNS($AS$2:BW67),Dictionary!$A$4:$A$93,0),1,1,2),0)),Dictionary!$AD$3:$AE$3,0)),"")</f>
        <v>G</v>
      </c>
      <c r="BX68" s="61" t="str">
        <f ca="1">IFERROR(INDEX(OFFSET(Dictionary!$AC$3,MATCH(COLUMNS($AS$2:BX67),Dictionary!$AC$4:$AC$93,0),1,1,2),1,MATCH(INDEX(Dictionary!$B$3:$C$3,1,MATCH(Form_Responses[[#This Row],[32]],OFFSET(Dictionary!$A$3,MATCH(COLUMNS($AS$2:BX67),Dictionary!$A$4:$A$93,0),1,1,2),0)),Dictionary!$AD$3:$AE$3,0)),"")</f>
        <v>L</v>
      </c>
      <c r="BY68" s="61" t="str">
        <f ca="1">IFERROR(INDEX(OFFSET(Dictionary!$AC$3,MATCH(COLUMNS($AS$2:BY67),Dictionary!$AC$4:$AC$93,0),1,1,2),1,MATCH(INDEX(Dictionary!$B$3:$C$3,1,MATCH(Form_Responses[[#This Row],[33]],OFFSET(Dictionary!$A$3,MATCH(COLUMNS($AS$2:BY67),Dictionary!$A$4:$A$93,0),1,1,2),0)),Dictionary!$AD$3:$AE$3,0)),"")</f>
        <v>C</v>
      </c>
      <c r="BZ68" s="61" t="str">
        <f ca="1">IFERROR(INDEX(OFFSET(Dictionary!$AC$3,MATCH(COLUMNS($AS$2:BZ67),Dictionary!$AC$4:$AC$93,0),1,1,2),1,MATCH(INDEX(Dictionary!$B$3:$C$3,1,MATCH(Form_Responses[[#This Row],[34]],OFFSET(Dictionary!$A$3,MATCH(COLUMNS($AS$2:BZ67),Dictionary!$A$4:$A$93,0),1,1,2),0)),Dictionary!$AD$3:$AE$3,0)),"")</f>
        <v>E</v>
      </c>
      <c r="CA68" s="61" t="str">
        <f ca="1">IFERROR(INDEX(OFFSET(Dictionary!$AC$3,MATCH(COLUMNS($AS$2:CA67),Dictionary!$AC$4:$AC$93,0),1,1,2),1,MATCH(INDEX(Dictionary!$B$3:$C$3,1,MATCH(Form_Responses[[#This Row],[35]],OFFSET(Dictionary!$A$3,MATCH(COLUMNS($AS$2:CA67),Dictionary!$A$4:$A$93,0),1,1,2),0)),Dictionary!$AD$3:$AE$3,0)),"")</f>
        <v>B</v>
      </c>
      <c r="CB68" s="61" t="str">
        <f ca="1">IFERROR(INDEX(OFFSET(Dictionary!$AC$3,MATCH(COLUMNS($AS$2:CB67),Dictionary!$AC$4:$AC$93,0),1,1,2),1,MATCH(INDEX(Dictionary!$B$3:$C$3,1,MATCH(Form_Responses[[#This Row],[36]],OFFSET(Dictionary!$A$3,MATCH(COLUMNS($AS$2:CB67),Dictionary!$A$4:$A$93,0),1,1,2),0)),Dictionary!$AD$3:$AE$3,0)),"")</f>
        <v>O</v>
      </c>
      <c r="CC68" s="61" t="str">
        <f ca="1">IFERROR(INDEX(OFFSET(Dictionary!$AC$3,MATCH(COLUMNS($AS$2:CC67),Dictionary!$AC$4:$AC$93,0),1,1,2),1,MATCH(INDEX(Dictionary!$B$3:$C$3,1,MATCH(Form_Responses[[#This Row],[37]],OFFSET(Dictionary!$A$3,MATCH(COLUMNS($AS$2:CC67),Dictionary!$A$4:$A$93,0),1,1,2),0)),Dictionary!$AD$3:$AE$3,0)),"")</f>
        <v>P</v>
      </c>
      <c r="CD68" s="61" t="str">
        <f ca="1">IFERROR(INDEX(OFFSET(Dictionary!$AC$3,MATCH(COLUMNS($AS$2:CD67),Dictionary!$AC$4:$AC$93,0),1,1,2),1,MATCH(INDEX(Dictionary!$B$3:$C$3,1,MATCH(Form_Responses[[#This Row],[38]],OFFSET(Dictionary!$A$3,MATCH(COLUMNS($AS$2:CD67),Dictionary!$A$4:$A$93,0),1,1,2),0)),Dictionary!$AD$3:$AE$3,0)),"")</f>
        <v>K</v>
      </c>
      <c r="CE68" s="61" t="str">
        <f ca="1">IFERROR(INDEX(OFFSET(Dictionary!$AC$3,MATCH(COLUMNS($AS$2:CE67),Dictionary!$AC$4:$AC$93,0),1,1,2),1,MATCH(INDEX(Dictionary!$B$3:$C$3,1,MATCH(Form_Responses[[#This Row],[39]],OFFSET(Dictionary!$A$3,MATCH(COLUMNS($AS$2:CE67),Dictionary!$A$4:$A$93,0),1,1,2),0)),Dictionary!$AD$3:$AE$3,0)),"")</f>
        <v>F</v>
      </c>
      <c r="CF68" s="61" t="str">
        <f ca="1">IFERROR(INDEX(OFFSET(Dictionary!$AC$3,MATCH(COLUMNS($AS$2:CF67),Dictionary!$AC$4:$AC$93,0),1,1,2),1,MATCH(INDEX(Dictionary!$B$3:$C$3,1,MATCH(Form_Responses[[#This Row],[40]],OFFSET(Dictionary!$A$3,MATCH(COLUMNS($AS$2:CF67),Dictionary!$A$4:$A$93,0),1,1,2),0)),Dictionary!$AD$3:$AE$3,0)),"")</f>
        <v>W</v>
      </c>
      <c r="CG68" s="61" t="str">
        <f ca="1">IFERROR(INDEX(OFFSET(Dictionary!$AC$3,MATCH(COLUMNS($AS$2:CG67),Dictionary!$AC$4:$AC$93,0),1,1,2),1,MATCH(INDEX(Dictionary!$B$3:$C$3,1,MATCH(Form_Responses[[#This Row],[41]],OFFSET(Dictionary!$A$3,MATCH(COLUMNS($AS$2:CG67),Dictionary!$A$4:$A$93,0),1,1,2),0)),Dictionary!$AD$3:$AE$3,0)),"")</f>
        <v>G</v>
      </c>
      <c r="CH68" s="61" t="str">
        <f ca="1">IFERROR(INDEX(OFFSET(Dictionary!$AC$3,MATCH(COLUMNS($AS$2:CH67),Dictionary!$AC$4:$AC$93,0),1,1,2),1,MATCH(INDEX(Dictionary!$B$3:$C$3,1,MATCH(Form_Responses[[#This Row],[42]],OFFSET(Dictionary!$A$3,MATCH(COLUMNS($AS$2:CH67),Dictionary!$A$4:$A$93,0),1,1,2),0)),Dictionary!$AD$3:$AE$3,0)),"")</f>
        <v>R</v>
      </c>
      <c r="CI68" s="61" t="str">
        <f ca="1">IFERROR(INDEX(OFFSET(Dictionary!$AC$3,MATCH(COLUMNS($AS$2:CI67),Dictionary!$AC$4:$AC$93,0),1,1,2),1,MATCH(INDEX(Dictionary!$B$3:$C$3,1,MATCH(Form_Responses[[#This Row],[43]],OFFSET(Dictionary!$A$3,MATCH(COLUMNS($AS$2:CI67),Dictionary!$A$4:$A$93,0),1,1,2),0)),Dictionary!$AD$3:$AE$3,0)),"")</f>
        <v>D</v>
      </c>
      <c r="CJ68" s="61" t="str">
        <f ca="1">IFERROR(INDEX(OFFSET(Dictionary!$AC$3,MATCH(COLUMNS($AS$2:CJ67),Dictionary!$AC$4:$AC$93,0),1,1,2),1,MATCH(INDEX(Dictionary!$B$3:$C$3,1,MATCH(Form_Responses[[#This Row],[44]],OFFSET(Dictionary!$A$3,MATCH(COLUMNS($AS$2:CJ67),Dictionary!$A$4:$A$93,0),1,1,2),0)),Dictionary!$AD$3:$AE$3,0)),"")</f>
        <v>C</v>
      </c>
      <c r="CK68" s="61" t="str">
        <f ca="1">IFERROR(INDEX(OFFSET(Dictionary!$AC$3,MATCH(COLUMNS($AS$2:CK67),Dictionary!$AC$4:$AC$93,0),1,1,2),1,MATCH(INDEX(Dictionary!$B$3:$C$3,1,MATCH(Form_Responses[[#This Row],[45]],OFFSET(Dictionary!$A$3,MATCH(COLUMNS($AS$2:CK67),Dictionary!$A$4:$A$93,0),1,1,2),0)),Dictionary!$AD$3:$AE$3,0)),"")</f>
        <v>V</v>
      </c>
      <c r="CL68" s="61" t="str">
        <f ca="1">IFERROR(INDEX(OFFSET(Dictionary!$AC$3,MATCH(COLUMNS($AS$2:CL67),Dictionary!$AC$4:$AC$93,0),1,1,2),1,MATCH(INDEX(Dictionary!$B$3:$C$3,1,MATCH(Form_Responses[[#This Row],[46]],OFFSET(Dictionary!$A$3,MATCH(COLUMNS($AS$2:CL67),Dictionary!$A$4:$A$93,0),1,1,2),0)),Dictionary!$AD$3:$AE$3,0)),"")</f>
        <v>N</v>
      </c>
      <c r="CM68" s="61" t="str">
        <f ca="1">IFERROR(INDEX(OFFSET(Dictionary!$AC$3,MATCH(COLUMNS($AS$2:CM67),Dictionary!$AC$4:$AC$93,0),1,1,2),1,MATCH(INDEX(Dictionary!$B$3:$C$3,1,MATCH(Form_Responses[[#This Row],[47]],OFFSET(Dictionary!$A$3,MATCH(COLUMNS($AS$2:CM67),Dictionary!$A$4:$A$93,0),1,1,2),0)),Dictionary!$AD$3:$AE$3,0)),"")</f>
        <v>A</v>
      </c>
      <c r="CN68" s="61" t="str">
        <f ca="1">IFERROR(INDEX(OFFSET(Dictionary!$AC$3,MATCH(COLUMNS($AS$2:CN67),Dictionary!$AC$4:$AC$93,0),1,1,2),1,MATCH(INDEX(Dictionary!$B$3:$C$3,1,MATCH(Form_Responses[[#This Row],[48]],OFFSET(Dictionary!$A$3,MATCH(COLUMNS($AS$2:CN67),Dictionary!$A$4:$A$93,0),1,1,2),0)),Dictionary!$AD$3:$AE$3,0)),"")</f>
        <v>K</v>
      </c>
      <c r="CO68" s="61" t="str">
        <f ca="1">IFERROR(INDEX(OFFSET(Dictionary!$AC$3,MATCH(COLUMNS($AS$2:CO67),Dictionary!$AC$4:$AC$93,0),1,1,2),1,MATCH(INDEX(Dictionary!$B$3:$C$3,1,MATCH(Form_Responses[[#This Row],[49]],OFFSET(Dictionary!$A$3,MATCH(COLUMNS($AS$2:CO67),Dictionary!$A$4:$A$93,0),1,1,2),0)),Dictionary!$AD$3:$AE$3,0)),"")</f>
        <v>F</v>
      </c>
      <c r="CP68" s="61" t="str">
        <f ca="1">IFERROR(INDEX(OFFSET(Dictionary!$AC$3,MATCH(COLUMNS($AS$2:CP67),Dictionary!$AC$4:$AC$93,0),1,1,2),1,MATCH(INDEX(Dictionary!$B$3:$C$3,1,MATCH(Form_Responses[[#This Row],[50]],OFFSET(Dictionary!$A$3,MATCH(COLUMNS($AS$2:CP67),Dictionary!$A$4:$A$93,0),1,1,2),0)),Dictionary!$AD$3:$AE$3,0)),"")</f>
        <v>W</v>
      </c>
      <c r="CQ68" s="61" t="str">
        <f ca="1">IFERROR(INDEX(OFFSET(Dictionary!$AC$3,MATCH(COLUMNS($AS$2:CQ67),Dictionary!$AC$4:$AC$93,0),1,1,2),1,MATCH(INDEX(Dictionary!$B$3:$C$3,1,MATCH(Form_Responses[[#This Row],[51]],OFFSET(Dictionary!$A$3,MATCH(COLUMNS($AS$2:CQ67),Dictionary!$A$4:$A$93,0),1,1,2),0)),Dictionary!$AD$3:$AE$3,0)),"")</f>
        <v>G</v>
      </c>
      <c r="CR68" s="61" t="str">
        <f ca="1">IFERROR(INDEX(OFFSET(Dictionary!$AC$3,MATCH(COLUMNS($AS$2:CR67),Dictionary!$AC$4:$AC$93,0),1,1,2),1,MATCH(INDEX(Dictionary!$B$3:$C$3,1,MATCH(Form_Responses[[#This Row],[52]],OFFSET(Dictionary!$A$3,MATCH(COLUMNS($AS$2:CR67),Dictionary!$A$4:$A$93,0),1,1,2),0)),Dictionary!$AD$3:$AE$3,0)),"")</f>
        <v>L</v>
      </c>
      <c r="CS68" s="61" t="str">
        <f ca="1">IFERROR(INDEX(OFFSET(Dictionary!$AC$3,MATCH(COLUMNS($AS$2:CS67),Dictionary!$AC$4:$AC$93,0),1,1,2),1,MATCH(INDEX(Dictionary!$B$3:$C$3,1,MATCH(Form_Responses[[#This Row],[53]],OFFSET(Dictionary!$A$3,MATCH(COLUMNS($AS$2:CS67),Dictionary!$A$4:$A$93,0),1,1,2),0)),Dictionary!$AD$3:$AE$3,0)),"")</f>
        <v>I</v>
      </c>
      <c r="CT68" s="61" t="str">
        <f ca="1">IFERROR(INDEX(OFFSET(Dictionary!$AC$3,MATCH(COLUMNS($AS$2:CT67),Dictionary!$AC$4:$AC$93,0),1,1,2),1,MATCH(INDEX(Dictionary!$B$3:$C$3,1,MATCH(Form_Responses[[#This Row],[54]],OFFSET(Dictionary!$A$3,MATCH(COLUMNS($AS$2:CT67),Dictionary!$A$4:$A$93,0),1,1,2),0)),Dictionary!$AD$3:$AE$3,0)),"")</f>
        <v>D</v>
      </c>
      <c r="CU68" s="61" t="str">
        <f ca="1">IFERROR(INDEX(OFFSET(Dictionary!$AC$3,MATCH(COLUMNS($AS$2:CU67),Dictionary!$AC$4:$AC$93,0),1,1,2),1,MATCH(INDEX(Dictionary!$B$3:$C$3,1,MATCH(Form_Responses[[#This Row],[55]],OFFSET(Dictionary!$A$3,MATCH(COLUMNS($AS$2:CU67),Dictionary!$A$4:$A$93,0),1,1,2),0)),Dictionary!$AD$3:$AE$3,0)),"")</f>
        <v>C</v>
      </c>
      <c r="CV68" s="61" t="str">
        <f ca="1">IFERROR(INDEX(OFFSET(Dictionary!$AC$3,MATCH(COLUMNS($AS$2:CV67),Dictionary!$AC$4:$AC$93,0),1,1,2),1,MATCH(INDEX(Dictionary!$B$3:$C$3,1,MATCH(Form_Responses[[#This Row],[56]],OFFSET(Dictionary!$A$3,MATCH(COLUMNS($AS$2:CV67),Dictionary!$A$4:$A$93,0),1,1,2),0)),Dictionary!$AD$3:$AE$3,0)),"")</f>
        <v>E</v>
      </c>
      <c r="CW68" s="61" t="str">
        <f ca="1">IFERROR(INDEX(OFFSET(Dictionary!$AC$3,MATCH(COLUMNS($AS$2:CW67),Dictionary!$AC$4:$AC$93,0),1,1,2),1,MATCH(INDEX(Dictionary!$B$3:$C$3,1,MATCH(Form_Responses[[#This Row],[57]],OFFSET(Dictionary!$A$3,MATCH(COLUMNS($AS$2:CW67),Dictionary!$A$4:$A$93,0),1,1,2),0)),Dictionary!$AD$3:$AE$3,0)),"")</f>
        <v>N</v>
      </c>
      <c r="CX68" s="61" t="str">
        <f ca="1">IFERROR(INDEX(OFFSET(Dictionary!$AC$3,MATCH(COLUMNS($AS$2:CX67),Dictionary!$AC$4:$AC$93,0),1,1,2),1,MATCH(INDEX(Dictionary!$B$3:$C$3,1,MATCH(Form_Responses[[#This Row],[58]],OFFSET(Dictionary!$A$3,MATCH(COLUMNS($AS$2:CX67),Dictionary!$A$4:$A$93,0),1,1,2),0)),Dictionary!$AD$3:$AE$3,0)),"")</f>
        <v>A</v>
      </c>
      <c r="CY68" s="61" t="str">
        <f ca="1">IFERROR(INDEX(OFFSET(Dictionary!$AC$3,MATCH(COLUMNS($AS$2:CY67),Dictionary!$AC$4:$AC$93,0),1,1,2),1,MATCH(INDEX(Dictionary!$B$3:$C$3,1,MATCH(Form_Responses[[#This Row],[59]],OFFSET(Dictionary!$A$3,MATCH(COLUMNS($AS$2:CY67),Dictionary!$A$4:$A$93,0),1,1,2),0)),Dictionary!$AD$3:$AE$3,0)),"")</f>
        <v>F</v>
      </c>
      <c r="CZ68" s="61" t="str">
        <f ca="1">IFERROR(INDEX(OFFSET(Dictionary!$AC$3,MATCH(COLUMNS($AS$2:CZ67),Dictionary!$AC$4:$AC$93,0),1,1,2),1,MATCH(INDEX(Dictionary!$B$3:$C$3,1,MATCH(Form_Responses[[#This Row],[60]],OFFSET(Dictionary!$A$3,MATCH(COLUMNS($AS$2:CZ67),Dictionary!$A$4:$A$93,0),1,1,2),0)),Dictionary!$AD$3:$AE$3,0)),"")</f>
        <v>X</v>
      </c>
      <c r="DA68" s="61" t="str">
        <f ca="1">IFERROR(INDEX(OFFSET(Dictionary!$AC$3,MATCH(COLUMNS($AS$2:DA67),Dictionary!$AC$4:$AC$93,0),1,1,2),1,MATCH(INDEX(Dictionary!$B$3:$C$3,1,MATCH(Form_Responses[[#This Row],[61]],OFFSET(Dictionary!$A$3,MATCH(COLUMNS($AS$2:DA67),Dictionary!$A$4:$A$93,0),1,1,2),0)),Dictionary!$AD$3:$AE$3,0)),"")</f>
        <v>G</v>
      </c>
      <c r="DB68" s="61" t="str">
        <f ca="1">IFERROR(INDEX(OFFSET(Dictionary!$AC$3,MATCH(COLUMNS($AS$2:DB67),Dictionary!$AC$4:$AC$93,0),1,1,2),1,MATCH(INDEX(Dictionary!$B$3:$C$3,1,MATCH(Form_Responses[[#This Row],[62]],OFFSET(Dictionary!$A$3,MATCH(COLUMNS($AS$2:DB67),Dictionary!$A$4:$A$93,0),1,1,2),0)),Dictionary!$AD$3:$AE$3,0)),"")</f>
        <v>V</v>
      </c>
      <c r="DC68" s="61" t="str">
        <f ca="1">IFERROR(INDEX(OFFSET(Dictionary!$AC$3,MATCH(COLUMNS($AS$2:DC67),Dictionary!$AC$4:$AC$93,0),1,1,2),1,MATCH(INDEX(Dictionary!$B$3:$C$3,1,MATCH(Form_Responses[[#This Row],[63]],OFFSET(Dictionary!$A$3,MATCH(COLUMNS($AS$2:DC67),Dictionary!$A$4:$A$93,0),1,1,2),0)),Dictionary!$AD$3:$AE$3,0)),"")</f>
        <v>S</v>
      </c>
      <c r="DD68" s="61" t="str">
        <f ca="1">IFERROR(INDEX(OFFSET(Dictionary!$AC$3,MATCH(COLUMNS($AS$2:DD67),Dictionary!$AC$4:$AC$93,0),1,1,2),1,MATCH(INDEX(Dictionary!$B$3:$C$3,1,MATCH(Form_Responses[[#This Row],[64]],OFFSET(Dictionary!$A$3,MATCH(COLUMNS($AS$2:DD67),Dictionary!$A$4:$A$93,0),1,1,2),0)),Dictionary!$AD$3:$AE$3,0)),"")</f>
        <v>R</v>
      </c>
      <c r="DE68" s="61" t="str">
        <f ca="1">IFERROR(INDEX(OFFSET(Dictionary!$AC$3,MATCH(COLUMNS($AS$2:DE67),Dictionary!$AC$4:$AC$93,0),1,1,2),1,MATCH(INDEX(Dictionary!$B$3:$C$3,1,MATCH(Form_Responses[[#This Row],[65]],OFFSET(Dictionary!$A$3,MATCH(COLUMNS($AS$2:DE67),Dictionary!$A$4:$A$93,0),1,1,2),0)),Dictionary!$AD$3:$AE$3,0)),"")</f>
        <v>D</v>
      </c>
      <c r="DF68" s="61" t="str">
        <f ca="1">IFERROR(INDEX(OFFSET(Dictionary!$AC$3,MATCH(COLUMNS($AS$2:DF67),Dictionary!$AC$4:$AC$93,0),1,1,2),1,MATCH(INDEX(Dictionary!$B$3:$C$3,1,MATCH(Form_Responses[[#This Row],[66]],OFFSET(Dictionary!$A$3,MATCH(COLUMNS($AS$2:DF67),Dictionary!$A$4:$A$93,0),1,1,2),0)),Dictionary!$AD$3:$AE$3,0)),"")</f>
        <v>C</v>
      </c>
      <c r="DG68" s="61" t="str">
        <f ca="1">IFERROR(INDEX(OFFSET(Dictionary!$AC$3,MATCH(COLUMNS($AS$2:DG67),Dictionary!$AC$4:$AC$93,0),1,1,2),1,MATCH(INDEX(Dictionary!$B$3:$C$3,1,MATCH(Form_Responses[[#This Row],[67]],OFFSET(Dictionary!$A$3,MATCH(COLUMNS($AS$2:DG67),Dictionary!$A$4:$A$93,0),1,1,2),0)),Dictionary!$AD$3:$AE$3,0)),"")</f>
        <v>R</v>
      </c>
      <c r="DH68" s="61" t="str">
        <f ca="1">IFERROR(INDEX(OFFSET(Dictionary!$AC$3,MATCH(COLUMNS($AS$2:DH67),Dictionary!$AC$4:$AC$93,0),1,1,2),1,MATCH(INDEX(Dictionary!$B$3:$C$3,1,MATCH(Form_Responses[[#This Row],[68]],OFFSET(Dictionary!$A$3,MATCH(COLUMNS($AS$2:DH67),Dictionary!$A$4:$A$93,0),1,1,2),0)),Dictionary!$AD$3:$AE$3,0)),"")</f>
        <v>N</v>
      </c>
      <c r="DI68" s="61" t="str">
        <f ca="1">IFERROR(INDEX(OFFSET(Dictionary!$AC$3,MATCH(COLUMNS($AS$2:DI67),Dictionary!$AC$4:$AC$93,0),1,1,2),1,MATCH(INDEX(Dictionary!$B$3:$C$3,1,MATCH(Form_Responses[[#This Row],[69]],OFFSET(Dictionary!$A$3,MATCH(COLUMNS($AS$2:DI67),Dictionary!$A$4:$A$93,0),1,1,2),0)),Dictionary!$AD$3:$AE$3,0)),"")</f>
        <v>A</v>
      </c>
      <c r="DJ68" s="61" t="str">
        <f ca="1">IFERROR(INDEX(OFFSET(Dictionary!$AC$3,MATCH(COLUMNS($AS$2:DJ67),Dictionary!$AC$4:$AC$93,0),1,1,2),1,MATCH(INDEX(Dictionary!$B$3:$C$3,1,MATCH(Form_Responses[[#This Row],[70]],OFFSET(Dictionary!$A$3,MATCH(COLUMNS($AS$2:DJ67),Dictionary!$A$4:$A$93,0),1,1,2),0)),Dictionary!$AD$3:$AE$3,0)),"")</f>
        <v>P</v>
      </c>
      <c r="DK68" s="61" t="str">
        <f ca="1">IFERROR(INDEX(OFFSET(Dictionary!$AC$3,MATCH(COLUMNS($AS$2:DK67),Dictionary!$AC$4:$AC$93,0),1,1,2),1,MATCH(INDEX(Dictionary!$B$3:$C$3,1,MATCH(Form_Responses[[#This Row],[71]],OFFSET(Dictionary!$A$3,MATCH(COLUMNS($AS$2:DK67),Dictionary!$A$4:$A$93,0),1,1,2),0)),Dictionary!$AD$3:$AE$3,0)),"")</f>
        <v>G</v>
      </c>
      <c r="DL68" s="61" t="str">
        <f ca="1">IFERROR(INDEX(OFFSET(Dictionary!$AC$3,MATCH(COLUMNS($AS$2:DL67),Dictionary!$AC$4:$AC$93,0),1,1,2),1,MATCH(INDEX(Dictionary!$B$3:$C$3,1,MATCH(Form_Responses[[#This Row],[72]],OFFSET(Dictionary!$A$3,MATCH(COLUMNS($AS$2:DL67),Dictionary!$A$4:$A$93,0),1,1,2),0)),Dictionary!$AD$3:$AE$3,0)),"")</f>
        <v>L</v>
      </c>
      <c r="DM68" s="61" t="str">
        <f ca="1">IFERROR(INDEX(OFFSET(Dictionary!$AC$3,MATCH(COLUMNS($AS$2:DM67),Dictionary!$AC$4:$AC$93,0),1,1,2),1,MATCH(INDEX(Dictionary!$B$3:$C$3,1,MATCH(Form_Responses[[#This Row],[73]],OFFSET(Dictionary!$A$3,MATCH(COLUMNS($AS$2:DM67),Dictionary!$A$4:$A$93,0),1,1,2),0)),Dictionary!$AD$3:$AE$3,0)),"")</f>
        <v>V</v>
      </c>
      <c r="DN68" s="61" t="str">
        <f ca="1">IFERROR(INDEX(OFFSET(Dictionary!$AC$3,MATCH(COLUMNS($AS$2:DN67),Dictionary!$AC$4:$AC$93,0),1,1,2),1,MATCH(INDEX(Dictionary!$B$3:$C$3,1,MATCH(Form_Responses[[#This Row],[74]],OFFSET(Dictionary!$A$3,MATCH(COLUMNS($AS$2:DN67),Dictionary!$A$4:$A$93,0),1,1,2),0)),Dictionary!$AD$3:$AE$3,0)),"")</f>
        <v>T</v>
      </c>
      <c r="DO68" s="61" t="str">
        <f ca="1">IFERROR(INDEX(OFFSET(Dictionary!$AC$3,MATCH(COLUMNS($AS$2:DO67),Dictionary!$AC$4:$AC$93,0),1,1,2),1,MATCH(INDEX(Dictionary!$B$3:$C$3,1,MATCH(Form_Responses[[#This Row],[75]],OFFSET(Dictionary!$A$3,MATCH(COLUMNS($AS$2:DO67),Dictionary!$A$4:$A$93,0),1,1,2),0)),Dictionary!$AD$3:$AE$3,0)),"")</f>
        <v>V</v>
      </c>
      <c r="DP68" s="61" t="str">
        <f ca="1">IFERROR(INDEX(OFFSET(Dictionary!$AC$3,MATCH(COLUMNS($AS$2:DP67),Dictionary!$AC$4:$AC$93,0),1,1,2),1,MATCH(INDEX(Dictionary!$B$3:$C$3,1,MATCH(Form_Responses[[#This Row],[76]],OFFSET(Dictionary!$A$3,MATCH(COLUMNS($AS$2:DP67),Dictionary!$A$4:$A$93,0),1,1,2),0)),Dictionary!$AD$3:$AE$3,0)),"")</f>
        <v>S</v>
      </c>
      <c r="DQ68" s="61" t="str">
        <f ca="1">IFERROR(INDEX(OFFSET(Dictionary!$AC$3,MATCH(COLUMNS($AS$2:DQ67),Dictionary!$AC$4:$AC$93,0),1,1,2),1,MATCH(INDEX(Dictionary!$B$3:$C$3,1,MATCH(Form_Responses[[#This Row],[77]],OFFSET(Dictionary!$A$3,MATCH(COLUMNS($AS$2:DQ67),Dictionary!$A$4:$A$93,0),1,1,2),0)),Dictionary!$AD$3:$AE$3,0)),"")</f>
        <v>C</v>
      </c>
      <c r="DR68" s="61" t="str">
        <f ca="1">IFERROR(INDEX(OFFSET(Dictionary!$AC$3,MATCH(COLUMNS($AS$2:DR67),Dictionary!$AC$4:$AC$93,0),1,1,2),1,MATCH(INDEX(Dictionary!$B$3:$C$3,1,MATCH(Form_Responses[[#This Row],[78]],OFFSET(Dictionary!$A$3,MATCH(COLUMNS($AS$2:DR67),Dictionary!$A$4:$A$93,0),1,1,2),0)),Dictionary!$AD$3:$AE$3,0)),"")</f>
        <v>D</v>
      </c>
      <c r="DS68" s="61" t="str">
        <f ca="1">IFERROR(INDEX(OFFSET(Dictionary!$AC$3,MATCH(COLUMNS($AS$2:DS67),Dictionary!$AC$4:$AC$93,0),1,1,2),1,MATCH(INDEX(Dictionary!$B$3:$C$3,1,MATCH(Form_Responses[[#This Row],[79]],OFFSET(Dictionary!$A$3,MATCH(COLUMNS($AS$2:DS67),Dictionary!$A$4:$A$93,0),1,1,2),0)),Dictionary!$AD$3:$AE$3,0)),"")</f>
        <v>N</v>
      </c>
      <c r="DT68" s="61" t="str">
        <f ca="1">IFERROR(INDEX(OFFSET(Dictionary!$AC$3,MATCH(COLUMNS($AS$2:DT67),Dictionary!$AC$4:$AC$93,0),1,1,2),1,MATCH(INDEX(Dictionary!$B$3:$C$3,1,MATCH(Form_Responses[[#This Row],[80]],OFFSET(Dictionary!$A$3,MATCH(COLUMNS($AS$2:DT67),Dictionary!$A$4:$A$93,0),1,1,2),0)),Dictionary!$AD$3:$AE$3,0)),"")</f>
        <v>W</v>
      </c>
      <c r="DU68" s="61" t="str">
        <f ca="1">IFERROR(INDEX(OFFSET(Dictionary!$AC$3,MATCH(COLUMNS($AS$2:DU67),Dictionary!$AC$4:$AC$93,0),1,1,2),1,MATCH(INDEX(Dictionary!$B$3:$C$3,1,MATCH(Form_Responses[[#This Row],[81]],OFFSET(Dictionary!$A$3,MATCH(COLUMNS($AS$2:DU67),Dictionary!$A$4:$A$93,0),1,1,2),0)),Dictionary!$AD$3:$AE$3,0)),"")</f>
        <v>G</v>
      </c>
      <c r="DV68" s="61" t="str">
        <f ca="1">IFERROR(INDEX(OFFSET(Dictionary!$AC$3,MATCH(COLUMNS($AS$2:DV67),Dictionary!$AC$4:$AC$93,0),1,1,2),1,MATCH(INDEX(Dictionary!$B$3:$C$3,1,MATCH(Form_Responses[[#This Row],[82]],OFFSET(Dictionary!$A$3,MATCH(COLUMNS($AS$2:DV67),Dictionary!$A$4:$A$93,0),1,1,2),0)),Dictionary!$AD$3:$AE$3,0)),"")</f>
        <v>I</v>
      </c>
      <c r="DW68" s="61" t="str">
        <f ca="1">IFERROR(INDEX(OFFSET(Dictionary!$AC$3,MATCH(COLUMNS($AS$2:DW67),Dictionary!$AC$4:$AC$93,0),1,1,2),1,MATCH(INDEX(Dictionary!$B$3:$C$3,1,MATCH(Form_Responses[[#This Row],[83]],OFFSET(Dictionary!$A$3,MATCH(COLUMNS($AS$2:DW67),Dictionary!$A$4:$A$93,0),1,1,2),0)),Dictionary!$AD$3:$AE$3,0)),"")</f>
        <v>I</v>
      </c>
      <c r="DX68" s="61" t="str">
        <f ca="1">IFERROR(INDEX(OFFSET(Dictionary!$AC$3,MATCH(COLUMNS($AS$2:DX67),Dictionary!$AC$4:$AC$93,0),1,1,2),1,MATCH(INDEX(Dictionary!$B$3:$C$3,1,MATCH(Form_Responses[[#This Row],[84]],OFFSET(Dictionary!$A$3,MATCH(COLUMNS($AS$2:DX67),Dictionary!$A$4:$A$93,0),1,1,2),0)),Dictionary!$AD$3:$AE$3,0)),"")</f>
        <v>V</v>
      </c>
      <c r="DY68" s="61" t="str">
        <f ca="1">IFERROR(INDEX(OFFSET(Dictionary!$AC$3,MATCH(COLUMNS($AS$2:DY67),Dictionary!$AC$4:$AC$93,0),1,1,2),1,MATCH(INDEX(Dictionary!$B$3:$C$3,1,MATCH(Form_Responses[[#This Row],[85]],OFFSET(Dictionary!$A$3,MATCH(COLUMNS($AS$2:DY67),Dictionary!$A$4:$A$93,0),1,1,2),0)),Dictionary!$AD$3:$AE$3,0)),"")</f>
        <v>S</v>
      </c>
      <c r="DZ68" s="61" t="str">
        <f ca="1">IFERROR(INDEX(OFFSET(Dictionary!$AC$3,MATCH(COLUMNS($AS$2:DZ67),Dictionary!$AC$4:$AC$93,0),1,1,2),1,MATCH(INDEX(Dictionary!$B$3:$C$3,1,MATCH(Form_Responses[[#This Row],[86]],OFFSET(Dictionary!$A$3,MATCH(COLUMNS($AS$2:DZ67),Dictionary!$A$4:$A$93,0),1,1,2),0)),Dictionary!$AD$3:$AE$3,0)),"")</f>
        <v>S</v>
      </c>
      <c r="EA68" s="61" t="str">
        <f ca="1">IFERROR(INDEX(OFFSET(Dictionary!$AC$3,MATCH(COLUMNS($AS$2:EA67),Dictionary!$AC$4:$AC$93,0),1,1,2),1,MATCH(INDEX(Dictionary!$B$3:$C$3,1,MATCH(Form_Responses[[#This Row],[87]],OFFSET(Dictionary!$A$3,MATCH(COLUMNS($AS$2:EA67),Dictionary!$A$4:$A$93,0),1,1,2),0)),Dictionary!$AD$3:$AE$3,0)),"")</f>
        <v>D</v>
      </c>
      <c r="EB68" s="61" t="str">
        <f ca="1">IFERROR(INDEX(OFFSET(Dictionary!$AC$3,MATCH(COLUMNS($AS$2:EB67),Dictionary!$AC$4:$AC$93,0),1,1,2),1,MATCH(INDEX(Dictionary!$B$3:$C$3,1,MATCH(Form_Responses[[#This Row],[88]],OFFSET(Dictionary!$A$3,MATCH(COLUMNS($AS$2:EB67),Dictionary!$A$4:$A$93,0),1,1,2),0)),Dictionary!$AD$3:$AE$3,0)),"")</f>
        <v>C</v>
      </c>
      <c r="EC68" s="61" t="str">
        <f ca="1">IFERROR(INDEX(OFFSET(Dictionary!$AC$3,MATCH(COLUMNS($AS$2:EC67),Dictionary!$AC$4:$AC$93,0),1,1,2),1,MATCH(INDEX(Dictionary!$B$3:$C$3,1,MATCH(Form_Responses[[#This Row],[89]],OFFSET(Dictionary!$A$3,MATCH(COLUMNS($AS$2:EC67),Dictionary!$A$4:$A$93,0),1,1,2),0)),Dictionary!$AD$3:$AE$3,0)),"")</f>
        <v>C</v>
      </c>
      <c r="ED68" s="61" t="str">
        <f ca="1">IFERROR(INDEX(OFFSET(Dictionary!$AC$3,MATCH(COLUMNS($AS$2:ED67),Dictionary!$AC$4:$AC$93,0),1,1,2),1,MATCH(INDEX(Dictionary!$B$3:$C$3,1,MATCH(Form_Responses[[#This Row],[90]],OFFSET(Dictionary!$A$3,MATCH(COLUMNS($AS$2:ED67),Dictionary!$A$4:$A$93,0),1,1,2),0)),Dictionary!$AD$3:$AE$3,0)),"")</f>
        <v>N</v>
      </c>
    </row>
    <row r="69" spans="1:134" ht="225" x14ac:dyDescent="0.25">
      <c r="A69" s="164">
        <v>67</v>
      </c>
      <c r="B69" s="61" t="s">
        <v>1018</v>
      </c>
      <c r="C69" s="61" t="s">
        <v>918</v>
      </c>
      <c r="D69" s="59" t="s">
        <v>799</v>
      </c>
      <c r="E69" s="59" cm="1">
        <f t="array" aca="1" ref="E69" ca="1">COUNTIF(OFFSET($AS$2,MATCH(Data_Base_Response[[#This Row],[Nama]:[Nama]],Data_Base_Response[[Nama]:[Nama]],0),0,1,90),Data_Base_Response[[#Headers],[A]])</f>
        <v>7</v>
      </c>
      <c r="F69" s="59" cm="1">
        <f t="array" aca="1" ref="F69" ca="1">COUNTIF(OFFSET($AS$2,MATCH(Data_Base_Response[[#This Row],[Nama]:[Nama]],Data_Base_Response[[Nama]:[Nama]],0),0,1,90),Data_Base_Response[[#Headers],[N]])</f>
        <v>8</v>
      </c>
      <c r="G69" s="59" cm="1">
        <f t="array" aca="1" ref="G69" ca="1">COUNTIF(OFFSET($AS$2,MATCH(Data_Base_Response[[#This Row],[Nama]:[Nama]],Data_Base_Response[[Nama]:[Nama]],0),0,1,90),Data_Base_Response[[#Headers],[G]])</f>
        <v>8</v>
      </c>
      <c r="H69" s="59" cm="1">
        <f t="array" aca="1" ref="H69" ca="1">COUNTIF(OFFSET($AS$2,MATCH(Data_Base_Response[[#This Row],[Nama]:[Nama]],Data_Base_Response[[Nama]:[Nama]],0),0,1,90),Data_Base_Response[[#Headers],[C]])</f>
        <v>2</v>
      </c>
      <c r="I69" s="59" cm="1">
        <f t="array" aca="1" ref="I69" ca="1">COUNTIF(OFFSET($AS$2,MATCH(Data_Base_Response[[#This Row],[Nama]:[Nama]],Data_Base_Response[[Nama]:[Nama]],0),0,1,90),Data_Base_Response[[#Headers],[D]])</f>
        <v>2</v>
      </c>
      <c r="J69" s="59" cm="1">
        <f t="array" aca="1" ref="J69" ca="1">COUNTIF(OFFSET($AS$2,MATCH(Data_Base_Response[[#This Row],[Nama]:[Nama]],Data_Base_Response[[Nama]:[Nama]],0),0,1,90),Data_Base_Response[[#Headers],[R]])</f>
        <v>4</v>
      </c>
      <c r="K69" s="59" cm="1">
        <f t="array" aca="1" ref="K69" ca="1">COUNTIF(OFFSET($AS$2,MATCH(Data_Base_Response[[#This Row],[Nama]:[Nama]],Data_Base_Response[[Nama]:[Nama]],0),0,1,90),Data_Base_Response[[#Headers],[T]])</f>
        <v>3</v>
      </c>
      <c r="L69" s="59" cm="1">
        <f t="array" aca="1" ref="L69" ca="1">COUNTIF(OFFSET($AS$2,MATCH(Data_Base_Response[[#This Row],[Nama]:[Nama]],Data_Base_Response[[Nama]:[Nama]],0),0,1,90),Data_Base_Response[[#Headers],[V]])</f>
        <v>5</v>
      </c>
      <c r="M69" s="59" cm="1">
        <f t="array" aca="1" ref="M69" ca="1">COUNTIF(OFFSET($AS$2,MATCH(Data_Base_Response[[#This Row],[Nama]:[Nama]],Data_Base_Response[[Nama]:[Nama]],0),0,1,90),Data_Base_Response[[#Headers],[W]])</f>
        <v>2</v>
      </c>
      <c r="N69" s="59" cm="1">
        <f t="array" aca="1" ref="N69" ca="1">COUNTIF(OFFSET($AS$2,MATCH(Data_Base_Response[[#This Row],[Nama]:[Nama]],Data_Base_Response[[Nama]:[Nama]],0),0,1,90),Data_Base_Response[[#Headers],[F]])</f>
        <v>2</v>
      </c>
      <c r="O69" s="59" cm="1">
        <f t="array" aca="1" ref="O69" ca="1">COUNTIF(OFFSET($AS$2,MATCH(Data_Base_Response[[#This Row],[Nama]:[Nama]],Data_Base_Response[[Nama]:[Nama]],0),0,1,90),Data_Base_Response[[#Headers],[L]])</f>
        <v>8</v>
      </c>
      <c r="P69" s="59" cm="1">
        <f t="array" aca="1" ref="P69" ca="1">COUNTIF(OFFSET($AS$2,MATCH(Data_Base_Response[[#This Row],[Nama]:[Nama]],Data_Base_Response[[Nama]:[Nama]],0),0,1,90),Data_Base_Response[[#Headers],[P]])</f>
        <v>3</v>
      </c>
      <c r="Q69" s="59" cm="1">
        <f t="array" aca="1" ref="Q69" ca="1">COUNTIF(OFFSET($AS$2,MATCH(Data_Base_Response[[#This Row],[Nama]:[Nama]],Data_Base_Response[[Nama]:[Nama]],0),0,1,90),Data_Base_Response[[#Headers],[I]])</f>
        <v>7</v>
      </c>
      <c r="R69" s="59" cm="1">
        <f t="array" aca="1" ref="R69" ca="1">COUNTIF(OFFSET($AS$2,MATCH(Data_Base_Response[[#This Row],[Nama]:[Nama]],Data_Base_Response[[Nama]:[Nama]],0),0,1,90),Data_Base_Response[[#Headers],[S]])</f>
        <v>4</v>
      </c>
      <c r="S69" s="59" cm="1">
        <f t="array" aca="1" ref="S69" ca="1">COUNTIF(OFFSET($AS$2,MATCH(Data_Base_Response[[#This Row],[Nama]:[Nama]],Data_Base_Response[[Nama]:[Nama]],0),0,1,90),Data_Base_Response[[#Headers],[B]])</f>
        <v>8</v>
      </c>
      <c r="T69" s="59" cm="1">
        <f t="array" aca="1" ref="T69" ca="1">COUNTIF(OFFSET($AS$2,MATCH(Data_Base_Response[[#This Row],[Nama]:[Nama]],Data_Base_Response[[Nama]:[Nama]],0),0,1,90),Data_Base_Response[[#Headers],[O]])</f>
        <v>5</v>
      </c>
      <c r="U69" s="59" cm="1">
        <f t="array" aca="1" ref="U69" ca="1">COUNTIF(OFFSET($AS$2,MATCH(Data_Base_Response[[#This Row],[Nama]:[Nama]],Data_Base_Response[[Nama]:[Nama]],0),0,1,90),Data_Base_Response[[#Headers],[X]])</f>
        <v>7</v>
      </c>
      <c r="V69" s="59" cm="1">
        <f t="array" aca="1" ref="V69" ca="1">COUNTIF(OFFSET($AS$2,MATCH(Data_Base_Response[[#This Row],[Nama]:[Nama]],Data_Base_Response[[Nama]:[Nama]],0),0,1,90),Data_Base_Response[[#Headers],[E]])</f>
        <v>1</v>
      </c>
      <c r="W69" s="59" cm="1">
        <f t="array" aca="1" ref="W69" ca="1">COUNTIF(OFFSET($AS$2,MATCH(Data_Base_Response[[#This Row],[Nama]:[Nama]],Data_Base_Response[[Nama]:[Nama]],0),0,1,90),Data_Base_Response[[#Headers],[K]])</f>
        <v>1</v>
      </c>
      <c r="X69" s="59" cm="1">
        <f t="array" aca="1" ref="X69" ca="1">COUNTIF(OFFSET($AS$2,MATCH(Data_Base_Response[[#This Row],[Nama]:[Nama]],Data_Base_Response[[Nama]:[Nama]],0),0,1,90),Data_Base_Response[[#Headers],[Z]])</f>
        <v>2</v>
      </c>
      <c r="Y6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69"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69"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69"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69" s="60" t="str">
        <f ca="1">INDEX(OFFSET(Dictionary!$AJ$3,MATCH(I$2,Dictionary!$AG$4:$AG$84,0),0,COUNTIF(Dictionary!$AG$4:$AG$84,I$2),1),MATCH(Data_Base_Response[[#This Row],[D]],OFFSET(Dictionary!$AH$3,MATCH(I$2,Dictionary!$AG$4:$AG$84,0),0,COUNTIF(Dictionary!$AG$4:$AG$84,I$2),1),1))</f>
        <v xml:space="preserve">Cukup peduli akan akurasi dan kelengkapan data   </v>
      </c>
      <c r="AD6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6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6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69"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6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69"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69"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69"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69"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69"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69"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69"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69"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69"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69"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69" s="61" t="str">
        <f ca="1">IFERROR(INDEX(OFFSET(Dictionary!$AC$3,MATCH(COLUMNS($AS$2:AS68),Dictionary!$AC$4:$AC$93,0),1,1,2),1,MATCH(INDEX(Dictionary!$B$3:$C$3,1,MATCH(Form_Responses[[#This Row],[1]],OFFSET(Dictionary!$A$3,MATCH(COLUMNS($AS$2:AS68),Dictionary!$A$4:$A$93,0),1,1,2),0)),Dictionary!$AD$3:$AE$3,0)),"")</f>
        <v>G</v>
      </c>
      <c r="AT69" s="61" t="str">
        <f ca="1">IFERROR(INDEX(OFFSET(Dictionary!$AC$3,MATCH(COLUMNS($AS$2:AT$2),Dictionary!$AC$4:$AC$93,0),1,1,2),1,MATCH(INDEX(Dictionary!$B$3:$C$3,1,MATCH(Form_Responses[[#This Row],[2]],OFFSET(Dictionary!$A$3,MATCH(COLUMNS($AS$2:AT68),Dictionary!$A$4:$A$93,0),1,1,2),0)),Dictionary!$AD$3:$AE$3,0)),"")</f>
        <v>N</v>
      </c>
      <c r="AU69" s="61" t="str">
        <f ca="1">IFERROR(INDEX(OFFSET(Dictionary!$AC$3,MATCH(COLUMNS($AS$2:AU68),Dictionary!$AC$4:$AC$93,0),1,1,2),1,MATCH(INDEX(Dictionary!$B$3:$C$3,1,MATCH(Form_Responses[[#This Row],[3]],OFFSET(Dictionary!$A$3,MATCH(COLUMNS($AS$2:AU68),Dictionary!$A$4:$A$93,0),1,1,2),0)),Dictionary!$AD$3:$AE$3,0)),"")</f>
        <v>A</v>
      </c>
      <c r="AV69" s="61" t="str">
        <f ca="1">IFERROR(INDEX(OFFSET(Dictionary!$AC$3,MATCH(COLUMNS($AS$2:AV68),Dictionary!$AC$4:$AC$93,0),1,1,2),1,MATCH(INDEX(Dictionary!$B$3:$C$3,1,MATCH(Form_Responses[[#This Row],[4]],OFFSET(Dictionary!$A$3,MATCH(COLUMNS($AS$2:AV68),Dictionary!$A$4:$A$93,0),1,1,2),0)),Dictionary!$AD$3:$AE$3,0)),"")</f>
        <v>X</v>
      </c>
      <c r="AW69" s="61" t="str">
        <f ca="1">IFERROR(INDEX(OFFSET(Dictionary!$AC$3,MATCH(COLUMNS($AS$2:AW68),Dictionary!$AC$4:$AC$93,0),1,1,2),1,MATCH(INDEX(Dictionary!$B$3:$C$3,1,MATCH(Form_Responses[[#This Row],[5]],OFFSET(Dictionary!$A$3,MATCH(COLUMNS($AS$2:AW68),Dictionary!$A$4:$A$93,0),1,1,2),0)),Dictionary!$AD$3:$AE$3,0)),"")</f>
        <v>X</v>
      </c>
      <c r="AX69" s="61" t="str">
        <f ca="1">IFERROR(INDEX(OFFSET(Dictionary!$AC$3,MATCH(COLUMNS($AS$2:AX68),Dictionary!$AC$4:$AC$93,0),1,1,2),1,MATCH(INDEX(Dictionary!$B$3:$C$3,1,MATCH(Form_Responses[[#This Row],[6]],OFFSET(Dictionary!$A$3,MATCH(COLUMNS($AS$2:AX68),Dictionary!$A$4:$A$93,0),1,1,2),0)),Dictionary!$AD$3:$AE$3,0)),"")</f>
        <v>B</v>
      </c>
      <c r="AY69" s="61" t="str">
        <f ca="1">IFERROR(INDEX(OFFSET(Dictionary!$AC$3,MATCH(COLUMNS($AS$2:AY68),Dictionary!$AC$4:$AC$93,0),1,1,2),1,MATCH(INDEX(Dictionary!$B$3:$C$3,1,MATCH(Form_Responses[[#This Row],[7]],OFFSET(Dictionary!$A$3,MATCH(COLUMNS($AS$2:AY68),Dictionary!$A$4:$A$93,0),1,1,2),0)),Dictionary!$AD$3:$AE$3,0)),"")</f>
        <v>O</v>
      </c>
      <c r="AZ69" s="61" t="str">
        <f ca="1">IFERROR(INDEX(OFFSET(Dictionary!$AC$3,MATCH(COLUMNS($AS$2:AZ$2),Dictionary!$AC$4:$AC$93,0),1,1,2),1,MATCH(INDEX(Dictionary!$B$3:$C$3,1,MATCH(Form_Responses[[#This Row],[8]],OFFSET(Dictionary!$A$3,MATCH(COLUMNS($AS$2:AZ68),Dictionary!$A$4:$A$93,0),1,1,2),0)),Dictionary!$AD$3:$AE$3,0)),"")</f>
        <v>Z</v>
      </c>
      <c r="BA69" s="61" t="str">
        <f ca="1">IFERROR(INDEX(OFFSET(Dictionary!$AC$3,MATCH(COLUMNS($AS$2:BA68),Dictionary!$AC$4:$AC$93,0),1,1,2),1,MATCH(INDEX(Dictionary!$B$3:$C$3,1,MATCH(Form_Responses[[#This Row],[9]],OFFSET(Dictionary!$A$3,MATCH(COLUMNS($AS$2:BA68),Dictionary!$A$4:$A$93,0),1,1,2),0)),Dictionary!$AD$3:$AE$3,0)),"")</f>
        <v>K</v>
      </c>
      <c r="BB69" s="61" t="str">
        <f ca="1">IFERROR(INDEX(OFFSET(Dictionary!$AC$3,MATCH(COLUMNS($AS$2:BB68),Dictionary!$AC$4:$AC$93,0),1,1,2),1,MATCH(INDEX(Dictionary!$B$3:$C$3,1,MATCH(Form_Responses[[#This Row],[10]],OFFSET(Dictionary!$A$3,MATCH(COLUMNS($AS$2:BB68),Dictionary!$A$4:$A$93,0),1,1,2),0)),Dictionary!$AD$3:$AE$3,0)),"")</f>
        <v>F</v>
      </c>
      <c r="BC69" s="61" t="str">
        <f ca="1">IFERROR(INDEX(OFFSET(Dictionary!$AC$3,MATCH(COLUMNS($AS$2:BC68),Dictionary!$AC$4:$AC$93,0),1,1,2),1,MATCH(INDEX(Dictionary!$B$3:$C$3,1,MATCH(Form_Responses[[#This Row],[11]],OFFSET(Dictionary!$A$3,MATCH(COLUMNS($AS$2:BC68),Dictionary!$A$4:$A$93,0),1,1,2),0)),Dictionary!$AD$3:$AE$3,0)),"")</f>
        <v>G</v>
      </c>
      <c r="BD69" s="61" t="str">
        <f ca="1">IFERROR(INDEX(OFFSET(Dictionary!$AC$3,MATCH(COLUMNS($AS$2:BD68),Dictionary!$AC$4:$AC$93,0),1,1,2),1,MATCH(INDEX(Dictionary!$B$3:$C$3,1,MATCH(Form_Responses[[#This Row],[12]],OFFSET(Dictionary!$A$3,MATCH(COLUMNS($AS$2:BD68),Dictionary!$A$4:$A$93,0),1,1,2),0)),Dictionary!$AD$3:$AE$3,0)),"")</f>
        <v>L</v>
      </c>
      <c r="BE69" s="61" t="str">
        <f ca="1">IFERROR(INDEX(OFFSET(Dictionary!$AC$3,MATCH(COLUMNS($AS$2:BE68),Dictionary!$AC$4:$AC$93,0),1,1,2),1,MATCH(INDEX(Dictionary!$B$3:$C$3,1,MATCH(Form_Responses[[#This Row],[13]],OFFSET(Dictionary!$A$3,MATCH(COLUMNS($AS$2:BE68),Dictionary!$A$4:$A$93,0),1,1,2),0)),Dictionary!$AD$3:$AE$3,0)),"")</f>
        <v>N</v>
      </c>
      <c r="BF69" s="61" t="str">
        <f ca="1">IFERROR(INDEX(OFFSET(Dictionary!$AC$3,MATCH(COLUMNS($AS$2:BF68),Dictionary!$AC$4:$AC$93,0),1,1,2),1,MATCH(INDEX(Dictionary!$B$3:$C$3,1,MATCH(Form_Responses[[#This Row],[14]],OFFSET(Dictionary!$A$3,MATCH(COLUMNS($AS$2:BF68),Dictionary!$A$4:$A$93,0),1,1,2),0)),Dictionary!$AD$3:$AE$3,0)),"")</f>
        <v>A</v>
      </c>
      <c r="BG69" s="61" t="str">
        <f ca="1">IFERROR(INDEX(OFFSET(Dictionary!$AC$3,MATCH(COLUMNS($AS$2:BG68),Dictionary!$AC$4:$AC$93,0),1,1,2),1,MATCH(INDEX(Dictionary!$B$3:$C$3,1,MATCH(Form_Responses[[#This Row],[15]],OFFSET(Dictionary!$A$3,MATCH(COLUMNS($AS$2:BG68),Dictionary!$A$4:$A$93,0),1,1,2),0)),Dictionary!$AD$3:$AE$3,0)),"")</f>
        <v>B</v>
      </c>
      <c r="BH69" s="61" t="str">
        <f ca="1">IFERROR(INDEX(OFFSET(Dictionary!$AC$3,MATCH(COLUMNS($AS$2:BH68),Dictionary!$AC$4:$AC$93,0),1,1,2),1,MATCH(INDEX(Dictionary!$B$3:$C$3,1,MATCH(Form_Responses[[#This Row],[16]],OFFSET(Dictionary!$A$3,MATCH(COLUMNS($AS$2:BH68),Dictionary!$A$4:$A$93,0),1,1,2),0)),Dictionary!$AD$3:$AE$3,0)),"")</f>
        <v>X</v>
      </c>
      <c r="BI69" s="61" t="str">
        <f ca="1">IFERROR(INDEX(OFFSET(Dictionary!$AC$3,MATCH(COLUMNS($AS$2:BI68),Dictionary!$AC$4:$AC$93,0),1,1,2),1,MATCH(INDEX(Dictionary!$B$3:$C$3,1,MATCH(Form_Responses[[#This Row],[17]],OFFSET(Dictionary!$A$3,MATCH(COLUMNS($AS$2:BI68),Dictionary!$A$4:$A$93,0),1,1,2),0)),Dictionary!$AD$3:$AE$3,0)),"")</f>
        <v>B</v>
      </c>
      <c r="BJ69" s="61" t="str">
        <f ca="1">IFERROR(INDEX(OFFSET(Dictionary!$AC$3,MATCH(COLUMNS($AS$2:BJ68),Dictionary!$AC$4:$AC$93,0),1,1,2),1,MATCH(INDEX(Dictionary!$B$3:$C$3,1,MATCH(Form_Responses[[#This Row],[18]],OFFSET(Dictionary!$A$3,MATCH(COLUMNS($AS$2:BJ68),Dictionary!$A$4:$A$93,0),1,1,2),0)),Dictionary!$AD$3:$AE$3,0)),"")</f>
        <v>O</v>
      </c>
      <c r="BK69" s="61" t="str">
        <f ca="1">IFERROR(INDEX(OFFSET(Dictionary!$AC$3,MATCH(COLUMNS($AS$2:BK68),Dictionary!$AC$4:$AC$93,0),1,1,2),1,MATCH(INDEX(Dictionary!$B$3:$C$3,1,MATCH(Form_Responses[[#This Row],[19]],OFFSET(Dictionary!$A$3,MATCH(COLUMNS($AS$2:BK68),Dictionary!$A$4:$A$93,0),1,1,2),0)),Dictionary!$AD$3:$AE$3,0)),"")</f>
        <v>F</v>
      </c>
      <c r="BL69" s="61" t="str">
        <f ca="1">IFERROR(INDEX(OFFSET(Dictionary!$AC$3,MATCH(COLUMNS($AS$2:BL68),Dictionary!$AC$4:$AC$93,0),1,1,2),1,MATCH(INDEX(Dictionary!$B$3:$C$3,1,MATCH(Form_Responses[[#This Row],[20]],OFFSET(Dictionary!$A$3,MATCH(COLUMNS($AS$2:BL68),Dictionary!$A$4:$A$93,0),1,1,2),0)),Dictionary!$AD$3:$AE$3,0)),"")</f>
        <v>W</v>
      </c>
      <c r="BM69" s="61" t="str">
        <f ca="1">IFERROR(INDEX(OFFSET(Dictionary!$AC$3,MATCH(COLUMNS($AS$2:BM68),Dictionary!$AC$4:$AC$93,0),1,1,2),1,MATCH(INDEX(Dictionary!$B$3:$C$3,1,MATCH(Form_Responses[[#This Row],[21]],OFFSET(Dictionary!$A$3,MATCH(COLUMNS($AS$2:BM68),Dictionary!$A$4:$A$93,0),1,1,2),0)),Dictionary!$AD$3:$AE$3,0)),"")</f>
        <v>G</v>
      </c>
      <c r="BN69" s="61" t="str">
        <f ca="1">IFERROR(INDEX(OFFSET(Dictionary!$AC$3,MATCH(COLUMNS($AS$2:BN68),Dictionary!$AC$4:$AC$93,0),1,1,2),1,MATCH(INDEX(Dictionary!$B$3:$C$3,1,MATCH(Form_Responses[[#This Row],[22]],OFFSET(Dictionary!$A$3,MATCH(COLUMNS($AS$2:BN68),Dictionary!$A$4:$A$93,0),1,1,2),0)),Dictionary!$AD$3:$AE$3,0)),"")</f>
        <v>L</v>
      </c>
      <c r="BO69" s="61" t="str">
        <f ca="1">IFERROR(INDEX(OFFSET(Dictionary!$AC$3,MATCH(COLUMNS($AS$2:BO68),Dictionary!$AC$4:$AC$93,0),1,1,2),1,MATCH(INDEX(Dictionary!$B$3:$C$3,1,MATCH(Form_Responses[[#This Row],[23]],OFFSET(Dictionary!$A$3,MATCH(COLUMNS($AS$2:BO68),Dictionary!$A$4:$A$93,0),1,1,2),0)),Dictionary!$AD$3:$AE$3,0)),"")</f>
        <v>I</v>
      </c>
      <c r="BP69" s="61" t="str">
        <f ca="1">IFERROR(INDEX(OFFSET(Dictionary!$AC$3,MATCH(COLUMNS($AS$2:BP68),Dictionary!$AC$4:$AC$93,0),1,1,2),1,MATCH(INDEX(Dictionary!$B$3:$C$3,1,MATCH(Form_Responses[[#This Row],[24]],OFFSET(Dictionary!$A$3,MATCH(COLUMNS($AS$2:BP68),Dictionary!$A$4:$A$93,0),1,1,2),0)),Dictionary!$AD$3:$AE$3,0)),"")</f>
        <v>N</v>
      </c>
      <c r="BQ69" s="61" t="str">
        <f ca="1">IFERROR(INDEX(OFFSET(Dictionary!$AC$3,MATCH(COLUMNS($AS$2:BQ68),Dictionary!$AC$4:$AC$93,0),1,1,2),1,MATCH(INDEX(Dictionary!$B$3:$C$3,1,MATCH(Form_Responses[[#This Row],[25]],OFFSET(Dictionary!$A$3,MATCH(COLUMNS($AS$2:BQ68),Dictionary!$A$4:$A$93,0),1,1,2),0)),Dictionary!$AD$3:$AE$3,0)),"")</f>
        <v>B</v>
      </c>
      <c r="BR69" s="61" t="str">
        <f ca="1">IFERROR(INDEX(OFFSET(Dictionary!$AC$3,MATCH(COLUMNS($AS$2:BR68),Dictionary!$AC$4:$AC$93,0),1,1,2),1,MATCH(INDEX(Dictionary!$B$3:$C$3,1,MATCH(Form_Responses[[#This Row],[26]],OFFSET(Dictionary!$A$3,MATCH(COLUMNS($AS$2:BR68),Dictionary!$A$4:$A$93,0),1,1,2),0)),Dictionary!$AD$3:$AE$3,0)),"")</f>
        <v>O</v>
      </c>
      <c r="BS69" s="61" t="str">
        <f ca="1">IFERROR(INDEX(OFFSET(Dictionary!$AC$3,MATCH(COLUMNS($AS$2:BS68),Dictionary!$AC$4:$AC$93,0),1,1,2),1,MATCH(INDEX(Dictionary!$B$3:$C$3,1,MATCH(Form_Responses[[#This Row],[27]],OFFSET(Dictionary!$A$3,MATCH(COLUMNS($AS$2:BS68),Dictionary!$A$4:$A$93,0),1,1,2),0)),Dictionary!$AD$3:$AE$3,0)),"")</f>
        <v>X</v>
      </c>
      <c r="BT69" s="61" t="str">
        <f ca="1">IFERROR(INDEX(OFFSET(Dictionary!$AC$3,MATCH(COLUMNS($AS$2:BT68),Dictionary!$AC$4:$AC$93,0),1,1,2),1,MATCH(INDEX(Dictionary!$B$3:$C$3,1,MATCH(Form_Responses[[#This Row],[28]],OFFSET(Dictionary!$A$3,MATCH(COLUMNS($AS$2:BT68),Dictionary!$A$4:$A$93,0),1,1,2),0)),Dictionary!$AD$3:$AE$3,0)),"")</f>
        <v>B</v>
      </c>
      <c r="BU69" s="61" t="str">
        <f ca="1">IFERROR(INDEX(OFFSET(Dictionary!$AC$3,MATCH(COLUMNS($AS$2:BU68),Dictionary!$AC$4:$AC$93,0),1,1,2),1,MATCH(INDEX(Dictionary!$B$3:$C$3,1,MATCH(Form_Responses[[#This Row],[29]],OFFSET(Dictionary!$A$3,MATCH(COLUMNS($AS$2:BU68),Dictionary!$A$4:$A$93,0),1,1,2),0)),Dictionary!$AD$3:$AE$3,0)),"")</f>
        <v>O</v>
      </c>
      <c r="BV69" s="61" t="str">
        <f ca="1">IFERROR(INDEX(OFFSET(Dictionary!$AC$3,MATCH(COLUMNS($AS$2:BV68),Dictionary!$AC$4:$AC$93,0),1,1,2),1,MATCH(INDEX(Dictionary!$B$3:$C$3,1,MATCH(Form_Responses[[#This Row],[30]],OFFSET(Dictionary!$A$3,MATCH(COLUMNS($AS$2:BV68),Dictionary!$A$4:$A$93,0),1,1,2),0)),Dictionary!$AD$3:$AE$3,0)),"")</f>
        <v>W</v>
      </c>
      <c r="BW69" s="61" t="str">
        <f ca="1">IFERROR(INDEX(OFFSET(Dictionary!$AC$3,MATCH(COLUMNS($AS$2:BW68),Dictionary!$AC$4:$AC$93,0),1,1,2),1,MATCH(INDEX(Dictionary!$B$3:$C$3,1,MATCH(Form_Responses[[#This Row],[31]],OFFSET(Dictionary!$A$3,MATCH(COLUMNS($AS$2:BW68),Dictionary!$A$4:$A$93,0),1,1,2),0)),Dictionary!$AD$3:$AE$3,0)),"")</f>
        <v>R</v>
      </c>
      <c r="BX69" s="61" t="str">
        <f ca="1">IFERROR(INDEX(OFFSET(Dictionary!$AC$3,MATCH(COLUMNS($AS$2:BX68),Dictionary!$AC$4:$AC$93,0),1,1,2),1,MATCH(INDEX(Dictionary!$B$3:$C$3,1,MATCH(Form_Responses[[#This Row],[32]],OFFSET(Dictionary!$A$3,MATCH(COLUMNS($AS$2:BX68),Dictionary!$A$4:$A$93,0),1,1,2),0)),Dictionary!$AD$3:$AE$3,0)),"")</f>
        <v>L</v>
      </c>
      <c r="BY69" s="61" t="str">
        <f ca="1">IFERROR(INDEX(OFFSET(Dictionary!$AC$3,MATCH(COLUMNS($AS$2:BY68),Dictionary!$AC$4:$AC$93,0),1,1,2),1,MATCH(INDEX(Dictionary!$B$3:$C$3,1,MATCH(Form_Responses[[#This Row],[33]],OFFSET(Dictionary!$A$3,MATCH(COLUMNS($AS$2:BY68),Dictionary!$A$4:$A$93,0),1,1,2),0)),Dictionary!$AD$3:$AE$3,0)),"")</f>
        <v>I</v>
      </c>
      <c r="BZ69" s="61" t="str">
        <f ca="1">IFERROR(INDEX(OFFSET(Dictionary!$AC$3,MATCH(COLUMNS($AS$2:BZ68),Dictionary!$AC$4:$AC$93,0),1,1,2),1,MATCH(INDEX(Dictionary!$B$3:$C$3,1,MATCH(Form_Responses[[#This Row],[34]],OFFSET(Dictionary!$A$3,MATCH(COLUMNS($AS$2:BZ68),Dictionary!$A$4:$A$93,0),1,1,2),0)),Dictionary!$AD$3:$AE$3,0)),"")</f>
        <v>E</v>
      </c>
      <c r="CA69" s="61" t="str">
        <f ca="1">IFERROR(INDEX(OFFSET(Dictionary!$AC$3,MATCH(COLUMNS($AS$2:CA68),Dictionary!$AC$4:$AC$93,0),1,1,2),1,MATCH(INDEX(Dictionary!$B$3:$C$3,1,MATCH(Form_Responses[[#This Row],[35]],OFFSET(Dictionary!$A$3,MATCH(COLUMNS($AS$2:CA68),Dictionary!$A$4:$A$93,0),1,1,2),0)),Dictionary!$AD$3:$AE$3,0)),"")</f>
        <v>B</v>
      </c>
      <c r="CB69" s="61" t="str">
        <f ca="1">IFERROR(INDEX(OFFSET(Dictionary!$AC$3,MATCH(COLUMNS($AS$2:CB68),Dictionary!$AC$4:$AC$93,0),1,1,2),1,MATCH(INDEX(Dictionary!$B$3:$C$3,1,MATCH(Form_Responses[[#This Row],[36]],OFFSET(Dictionary!$A$3,MATCH(COLUMNS($AS$2:CB68),Dictionary!$A$4:$A$93,0),1,1,2),0)),Dictionary!$AD$3:$AE$3,0)),"")</f>
        <v>A</v>
      </c>
      <c r="CC69" s="61" t="str">
        <f ca="1">IFERROR(INDEX(OFFSET(Dictionary!$AC$3,MATCH(COLUMNS($AS$2:CC68),Dictionary!$AC$4:$AC$93,0),1,1,2),1,MATCH(INDEX(Dictionary!$B$3:$C$3,1,MATCH(Form_Responses[[#This Row],[37]],OFFSET(Dictionary!$A$3,MATCH(COLUMNS($AS$2:CC68),Dictionary!$A$4:$A$93,0),1,1,2),0)),Dictionary!$AD$3:$AE$3,0)),"")</f>
        <v>Z</v>
      </c>
      <c r="CD69" s="61" t="str">
        <f ca="1">IFERROR(INDEX(OFFSET(Dictionary!$AC$3,MATCH(COLUMNS($AS$2:CD68),Dictionary!$AC$4:$AC$93,0),1,1,2),1,MATCH(INDEX(Dictionary!$B$3:$C$3,1,MATCH(Form_Responses[[#This Row],[38]],OFFSET(Dictionary!$A$3,MATCH(COLUMNS($AS$2:CD68),Dictionary!$A$4:$A$93,0),1,1,2),0)),Dictionary!$AD$3:$AE$3,0)),"")</f>
        <v>X</v>
      </c>
      <c r="CE69" s="61" t="str">
        <f ca="1">IFERROR(INDEX(OFFSET(Dictionary!$AC$3,MATCH(COLUMNS($AS$2:CE68),Dictionary!$AC$4:$AC$93,0),1,1,2),1,MATCH(INDEX(Dictionary!$B$3:$C$3,1,MATCH(Form_Responses[[#This Row],[39]],OFFSET(Dictionary!$A$3,MATCH(COLUMNS($AS$2:CE68),Dictionary!$A$4:$A$93,0),1,1,2),0)),Dictionary!$AD$3:$AE$3,0)),"")</f>
        <v>B</v>
      </c>
      <c r="CF69" s="61" t="str">
        <f ca="1">IFERROR(INDEX(OFFSET(Dictionary!$AC$3,MATCH(COLUMNS($AS$2:CF68),Dictionary!$AC$4:$AC$93,0),1,1,2),1,MATCH(INDEX(Dictionary!$B$3:$C$3,1,MATCH(Form_Responses[[#This Row],[40]],OFFSET(Dictionary!$A$3,MATCH(COLUMNS($AS$2:CF68),Dictionary!$A$4:$A$93,0),1,1,2),0)),Dictionary!$AD$3:$AE$3,0)),"")</f>
        <v>O</v>
      </c>
      <c r="CG69" s="61" t="str">
        <f ca="1">IFERROR(INDEX(OFFSET(Dictionary!$AC$3,MATCH(COLUMNS($AS$2:CG68),Dictionary!$AC$4:$AC$93,0),1,1,2),1,MATCH(INDEX(Dictionary!$B$3:$C$3,1,MATCH(Form_Responses[[#This Row],[41]],OFFSET(Dictionary!$A$3,MATCH(COLUMNS($AS$2:CG68),Dictionary!$A$4:$A$93,0),1,1,2),0)),Dictionary!$AD$3:$AE$3,0)),"")</f>
        <v>G</v>
      </c>
      <c r="CH69" s="61" t="str">
        <f ca="1">IFERROR(INDEX(OFFSET(Dictionary!$AC$3,MATCH(COLUMNS($AS$2:CH68),Dictionary!$AC$4:$AC$93,0),1,1,2),1,MATCH(INDEX(Dictionary!$B$3:$C$3,1,MATCH(Form_Responses[[#This Row],[42]],OFFSET(Dictionary!$A$3,MATCH(COLUMNS($AS$2:CH68),Dictionary!$A$4:$A$93,0),1,1,2),0)),Dictionary!$AD$3:$AE$3,0)),"")</f>
        <v>L</v>
      </c>
      <c r="CI69" s="61" t="str">
        <f ca="1">IFERROR(INDEX(OFFSET(Dictionary!$AC$3,MATCH(COLUMNS($AS$2:CI68),Dictionary!$AC$4:$AC$93,0),1,1,2),1,MATCH(INDEX(Dictionary!$B$3:$C$3,1,MATCH(Form_Responses[[#This Row],[43]],OFFSET(Dictionary!$A$3,MATCH(COLUMNS($AS$2:CI68),Dictionary!$A$4:$A$93,0),1,1,2),0)),Dictionary!$AD$3:$AE$3,0)),"")</f>
        <v>I</v>
      </c>
      <c r="CJ69" s="61" t="str">
        <f ca="1">IFERROR(INDEX(OFFSET(Dictionary!$AC$3,MATCH(COLUMNS($AS$2:CJ68),Dictionary!$AC$4:$AC$93,0),1,1,2),1,MATCH(INDEX(Dictionary!$B$3:$C$3,1,MATCH(Form_Responses[[#This Row],[44]],OFFSET(Dictionary!$A$3,MATCH(COLUMNS($AS$2:CJ68),Dictionary!$A$4:$A$93,0),1,1,2),0)),Dictionary!$AD$3:$AE$3,0)),"")</f>
        <v>C</v>
      </c>
      <c r="CK69" s="61" t="str">
        <f ca="1">IFERROR(INDEX(OFFSET(Dictionary!$AC$3,MATCH(COLUMNS($AS$2:CK68),Dictionary!$AC$4:$AC$93,0),1,1,2),1,MATCH(INDEX(Dictionary!$B$3:$C$3,1,MATCH(Form_Responses[[#This Row],[45]],OFFSET(Dictionary!$A$3,MATCH(COLUMNS($AS$2:CK68),Dictionary!$A$4:$A$93,0),1,1,2),0)),Dictionary!$AD$3:$AE$3,0)),"")</f>
        <v>V</v>
      </c>
      <c r="CL69" s="61" t="str">
        <f ca="1">IFERROR(INDEX(OFFSET(Dictionary!$AC$3,MATCH(COLUMNS($AS$2:CL68),Dictionary!$AC$4:$AC$93,0),1,1,2),1,MATCH(INDEX(Dictionary!$B$3:$C$3,1,MATCH(Form_Responses[[#This Row],[46]],OFFSET(Dictionary!$A$3,MATCH(COLUMNS($AS$2:CL68),Dictionary!$A$4:$A$93,0),1,1,2),0)),Dictionary!$AD$3:$AE$3,0)),"")</f>
        <v>N</v>
      </c>
      <c r="CM69" s="61" t="str">
        <f ca="1">IFERROR(INDEX(OFFSET(Dictionary!$AC$3,MATCH(COLUMNS($AS$2:CM68),Dictionary!$AC$4:$AC$93,0),1,1,2),1,MATCH(INDEX(Dictionary!$B$3:$C$3,1,MATCH(Form_Responses[[#This Row],[47]],OFFSET(Dictionary!$A$3,MATCH(COLUMNS($AS$2:CM68),Dictionary!$A$4:$A$93,0),1,1,2),0)),Dictionary!$AD$3:$AE$3,0)),"")</f>
        <v>A</v>
      </c>
      <c r="CN69" s="61" t="str">
        <f ca="1">IFERROR(INDEX(OFFSET(Dictionary!$AC$3,MATCH(COLUMNS($AS$2:CN68),Dictionary!$AC$4:$AC$93,0),1,1,2),1,MATCH(INDEX(Dictionary!$B$3:$C$3,1,MATCH(Form_Responses[[#This Row],[48]],OFFSET(Dictionary!$A$3,MATCH(COLUMNS($AS$2:CN68),Dictionary!$A$4:$A$93,0),1,1,2),0)),Dictionary!$AD$3:$AE$3,0)),"")</f>
        <v>P</v>
      </c>
      <c r="CO69" s="61" t="str">
        <f ca="1">IFERROR(INDEX(OFFSET(Dictionary!$AC$3,MATCH(COLUMNS($AS$2:CO68),Dictionary!$AC$4:$AC$93,0),1,1,2),1,MATCH(INDEX(Dictionary!$B$3:$C$3,1,MATCH(Form_Responses[[#This Row],[49]],OFFSET(Dictionary!$A$3,MATCH(COLUMNS($AS$2:CO68),Dictionary!$A$4:$A$93,0),1,1,2),0)),Dictionary!$AD$3:$AE$3,0)),"")</f>
        <v>X</v>
      </c>
      <c r="CP69" s="61" t="str">
        <f ca="1">IFERROR(INDEX(OFFSET(Dictionary!$AC$3,MATCH(COLUMNS($AS$2:CP68),Dictionary!$AC$4:$AC$93,0),1,1,2),1,MATCH(INDEX(Dictionary!$B$3:$C$3,1,MATCH(Form_Responses[[#This Row],[50]],OFFSET(Dictionary!$A$3,MATCH(COLUMNS($AS$2:CP68),Dictionary!$A$4:$A$93,0),1,1,2),0)),Dictionary!$AD$3:$AE$3,0)),"")</f>
        <v>B</v>
      </c>
      <c r="CQ69" s="61" t="str">
        <f ca="1">IFERROR(INDEX(OFFSET(Dictionary!$AC$3,MATCH(COLUMNS($AS$2:CQ68),Dictionary!$AC$4:$AC$93,0),1,1,2),1,MATCH(INDEX(Dictionary!$B$3:$C$3,1,MATCH(Form_Responses[[#This Row],[51]],OFFSET(Dictionary!$A$3,MATCH(COLUMNS($AS$2:CQ68),Dictionary!$A$4:$A$93,0),1,1,2),0)),Dictionary!$AD$3:$AE$3,0)),"")</f>
        <v>G</v>
      </c>
      <c r="CR69" s="61" t="str">
        <f ca="1">IFERROR(INDEX(OFFSET(Dictionary!$AC$3,MATCH(COLUMNS($AS$2:CR68),Dictionary!$AC$4:$AC$93,0),1,1,2),1,MATCH(INDEX(Dictionary!$B$3:$C$3,1,MATCH(Form_Responses[[#This Row],[52]],OFFSET(Dictionary!$A$3,MATCH(COLUMNS($AS$2:CR68),Dictionary!$A$4:$A$93,0),1,1,2),0)),Dictionary!$AD$3:$AE$3,0)),"")</f>
        <v>L</v>
      </c>
      <c r="CS69" s="61" t="str">
        <f ca="1">IFERROR(INDEX(OFFSET(Dictionary!$AC$3,MATCH(COLUMNS($AS$2:CS68),Dictionary!$AC$4:$AC$93,0),1,1,2),1,MATCH(INDEX(Dictionary!$B$3:$C$3,1,MATCH(Form_Responses[[#This Row],[53]],OFFSET(Dictionary!$A$3,MATCH(COLUMNS($AS$2:CS68),Dictionary!$A$4:$A$93,0),1,1,2),0)),Dictionary!$AD$3:$AE$3,0)),"")</f>
        <v>I</v>
      </c>
      <c r="CT69" s="61" t="str">
        <f ca="1">IFERROR(INDEX(OFFSET(Dictionary!$AC$3,MATCH(COLUMNS($AS$2:CT68),Dictionary!$AC$4:$AC$93,0),1,1,2),1,MATCH(INDEX(Dictionary!$B$3:$C$3,1,MATCH(Form_Responses[[#This Row],[54]],OFFSET(Dictionary!$A$3,MATCH(COLUMNS($AS$2:CT68),Dictionary!$A$4:$A$93,0),1,1,2),0)),Dictionary!$AD$3:$AE$3,0)),"")</f>
        <v/>
      </c>
      <c r="CU69" s="61" t="str">
        <f ca="1">IFERROR(INDEX(OFFSET(Dictionary!$AC$3,MATCH(COLUMNS($AS$2:CU68),Dictionary!$AC$4:$AC$93,0),1,1,2),1,MATCH(INDEX(Dictionary!$B$3:$C$3,1,MATCH(Form_Responses[[#This Row],[55]],OFFSET(Dictionary!$A$3,MATCH(COLUMNS($AS$2:CU68),Dictionary!$A$4:$A$93,0),1,1,2),0)),Dictionary!$AD$3:$AE$3,0)),"")</f>
        <v>V</v>
      </c>
      <c r="CV69" s="61" t="str">
        <f ca="1">IFERROR(INDEX(OFFSET(Dictionary!$AC$3,MATCH(COLUMNS($AS$2:CV68),Dictionary!$AC$4:$AC$93,0),1,1,2),1,MATCH(INDEX(Dictionary!$B$3:$C$3,1,MATCH(Form_Responses[[#This Row],[56]],OFFSET(Dictionary!$A$3,MATCH(COLUMNS($AS$2:CV68),Dictionary!$A$4:$A$93,0),1,1,2),0)),Dictionary!$AD$3:$AE$3,0)),"")</f>
        <v>S</v>
      </c>
      <c r="CW69" s="61" t="str">
        <f ca="1">IFERROR(INDEX(OFFSET(Dictionary!$AC$3,MATCH(COLUMNS($AS$2:CW68),Dictionary!$AC$4:$AC$93,0),1,1,2),1,MATCH(INDEX(Dictionary!$B$3:$C$3,1,MATCH(Form_Responses[[#This Row],[57]],OFFSET(Dictionary!$A$3,MATCH(COLUMNS($AS$2:CW68),Dictionary!$A$4:$A$93,0),1,1,2),0)),Dictionary!$AD$3:$AE$3,0)),"")</f>
        <v>N</v>
      </c>
      <c r="CX69" s="61" t="str">
        <f ca="1">IFERROR(INDEX(OFFSET(Dictionary!$AC$3,MATCH(COLUMNS($AS$2:CX68),Dictionary!$AC$4:$AC$93,0),1,1,2),1,MATCH(INDEX(Dictionary!$B$3:$C$3,1,MATCH(Form_Responses[[#This Row],[58]],OFFSET(Dictionary!$A$3,MATCH(COLUMNS($AS$2:CX68),Dictionary!$A$4:$A$93,0),1,1,2),0)),Dictionary!$AD$3:$AE$3,0)),"")</f>
        <v>A</v>
      </c>
      <c r="CY69" s="61" t="str">
        <f ca="1">IFERROR(INDEX(OFFSET(Dictionary!$AC$3,MATCH(COLUMNS($AS$2:CY68),Dictionary!$AC$4:$AC$93,0),1,1,2),1,MATCH(INDEX(Dictionary!$B$3:$C$3,1,MATCH(Form_Responses[[#This Row],[59]],OFFSET(Dictionary!$A$3,MATCH(COLUMNS($AS$2:CY68),Dictionary!$A$4:$A$93,0),1,1,2),0)),Dictionary!$AD$3:$AE$3,0)),"")</f>
        <v>P</v>
      </c>
      <c r="CZ69" s="61" t="str">
        <f ca="1">IFERROR(INDEX(OFFSET(Dictionary!$AC$3,MATCH(COLUMNS($AS$2:CZ68),Dictionary!$AC$4:$AC$93,0),1,1,2),1,MATCH(INDEX(Dictionary!$B$3:$C$3,1,MATCH(Form_Responses[[#This Row],[60]],OFFSET(Dictionary!$A$3,MATCH(COLUMNS($AS$2:CZ68),Dictionary!$A$4:$A$93,0),1,1,2),0)),Dictionary!$AD$3:$AE$3,0)),"")</f>
        <v>X</v>
      </c>
      <c r="DA69" s="61" t="str">
        <f ca="1">IFERROR(INDEX(OFFSET(Dictionary!$AC$3,MATCH(COLUMNS($AS$2:DA68),Dictionary!$AC$4:$AC$93,0),1,1,2),1,MATCH(INDEX(Dictionary!$B$3:$C$3,1,MATCH(Form_Responses[[#This Row],[61]],OFFSET(Dictionary!$A$3,MATCH(COLUMNS($AS$2:DA68),Dictionary!$A$4:$A$93,0),1,1,2),0)),Dictionary!$AD$3:$AE$3,0)),"")</f>
        <v>G</v>
      </c>
      <c r="DB69" s="61" t="str">
        <f ca="1">IFERROR(INDEX(OFFSET(Dictionary!$AC$3,MATCH(COLUMNS($AS$2:DB68),Dictionary!$AC$4:$AC$93,0),1,1,2),1,MATCH(INDEX(Dictionary!$B$3:$C$3,1,MATCH(Form_Responses[[#This Row],[62]],OFFSET(Dictionary!$A$3,MATCH(COLUMNS($AS$2:DB68),Dictionary!$A$4:$A$93,0),1,1,2),0)),Dictionary!$AD$3:$AE$3,0)),"")</f>
        <v>L</v>
      </c>
      <c r="DC69" s="61" t="str">
        <f ca="1">IFERROR(INDEX(OFFSET(Dictionary!$AC$3,MATCH(COLUMNS($AS$2:DC68),Dictionary!$AC$4:$AC$93,0),1,1,2),1,MATCH(INDEX(Dictionary!$B$3:$C$3,1,MATCH(Form_Responses[[#This Row],[63]],OFFSET(Dictionary!$A$3,MATCH(COLUMNS($AS$2:DC68),Dictionary!$A$4:$A$93,0),1,1,2),0)),Dictionary!$AD$3:$AE$3,0)),"")</f>
        <v>I</v>
      </c>
      <c r="DD69" s="61" t="str">
        <f ca="1">IFERROR(INDEX(OFFSET(Dictionary!$AC$3,MATCH(COLUMNS($AS$2:DD68),Dictionary!$AC$4:$AC$93,0),1,1,2),1,MATCH(INDEX(Dictionary!$B$3:$C$3,1,MATCH(Form_Responses[[#This Row],[64]],OFFSET(Dictionary!$A$3,MATCH(COLUMNS($AS$2:DD68),Dictionary!$A$4:$A$93,0),1,1,2),0)),Dictionary!$AD$3:$AE$3,0)),"")</f>
        <v>T</v>
      </c>
      <c r="DE69" s="61" t="str">
        <f ca="1">IFERROR(INDEX(OFFSET(Dictionary!$AC$3,MATCH(COLUMNS($AS$2:DE68),Dictionary!$AC$4:$AC$93,0),1,1,2),1,MATCH(INDEX(Dictionary!$B$3:$C$3,1,MATCH(Form_Responses[[#This Row],[65]],OFFSET(Dictionary!$A$3,MATCH(COLUMNS($AS$2:DE68),Dictionary!$A$4:$A$93,0),1,1,2),0)),Dictionary!$AD$3:$AE$3,0)),"")</f>
        <v>V</v>
      </c>
      <c r="DF69" s="61" t="str">
        <f ca="1">IFERROR(INDEX(OFFSET(Dictionary!$AC$3,MATCH(COLUMNS($AS$2:DF68),Dictionary!$AC$4:$AC$93,0),1,1,2),1,MATCH(INDEX(Dictionary!$B$3:$C$3,1,MATCH(Form_Responses[[#This Row],[66]],OFFSET(Dictionary!$A$3,MATCH(COLUMNS($AS$2:DF68),Dictionary!$A$4:$A$93,0),1,1,2),0)),Dictionary!$AD$3:$AE$3,0)),"")</f>
        <v>S</v>
      </c>
      <c r="DG69" s="61" t="str">
        <f ca="1">IFERROR(INDEX(OFFSET(Dictionary!$AC$3,MATCH(COLUMNS($AS$2:DG68),Dictionary!$AC$4:$AC$93,0),1,1,2),1,MATCH(INDEX(Dictionary!$B$3:$C$3,1,MATCH(Form_Responses[[#This Row],[67]],OFFSET(Dictionary!$A$3,MATCH(COLUMNS($AS$2:DG68),Dictionary!$A$4:$A$93,0),1,1,2),0)),Dictionary!$AD$3:$AE$3,0)),"")</f>
        <v>R</v>
      </c>
      <c r="DH69" s="61" t="str">
        <f ca="1">IFERROR(INDEX(OFFSET(Dictionary!$AC$3,MATCH(COLUMNS($AS$2:DH68),Dictionary!$AC$4:$AC$93,0),1,1,2),1,MATCH(INDEX(Dictionary!$B$3:$C$3,1,MATCH(Form_Responses[[#This Row],[68]],OFFSET(Dictionary!$A$3,MATCH(COLUMNS($AS$2:DH68),Dictionary!$A$4:$A$93,0),1,1,2),0)),Dictionary!$AD$3:$AE$3,0)),"")</f>
        <v>N</v>
      </c>
      <c r="DI69" s="61" t="str">
        <f ca="1">IFERROR(INDEX(OFFSET(Dictionary!$AC$3,MATCH(COLUMNS($AS$2:DI68),Dictionary!$AC$4:$AC$93,0),1,1,2),1,MATCH(INDEX(Dictionary!$B$3:$C$3,1,MATCH(Form_Responses[[#This Row],[69]],OFFSET(Dictionary!$A$3,MATCH(COLUMNS($AS$2:DI68),Dictionary!$A$4:$A$93,0),1,1,2),0)),Dictionary!$AD$3:$AE$3,0)),"")</f>
        <v>A</v>
      </c>
      <c r="DJ69" s="61" t="str">
        <f ca="1">IFERROR(INDEX(OFFSET(Dictionary!$AC$3,MATCH(COLUMNS($AS$2:DJ68),Dictionary!$AC$4:$AC$93,0),1,1,2),1,MATCH(INDEX(Dictionary!$B$3:$C$3,1,MATCH(Form_Responses[[#This Row],[70]],OFFSET(Dictionary!$A$3,MATCH(COLUMNS($AS$2:DJ68),Dictionary!$A$4:$A$93,0),1,1,2),0)),Dictionary!$AD$3:$AE$3,0)),"")</f>
        <v>P</v>
      </c>
      <c r="DK69" s="61" t="str">
        <f ca="1">IFERROR(INDEX(OFFSET(Dictionary!$AC$3,MATCH(COLUMNS($AS$2:DK68),Dictionary!$AC$4:$AC$93,0),1,1,2),1,MATCH(INDEX(Dictionary!$B$3:$C$3,1,MATCH(Form_Responses[[#This Row],[71]],OFFSET(Dictionary!$A$3,MATCH(COLUMNS($AS$2:DK68),Dictionary!$A$4:$A$93,0),1,1,2),0)),Dictionary!$AD$3:$AE$3,0)),"")</f>
        <v>G</v>
      </c>
      <c r="DL69" s="61" t="str">
        <f ca="1">IFERROR(INDEX(OFFSET(Dictionary!$AC$3,MATCH(COLUMNS($AS$2:DL68),Dictionary!$AC$4:$AC$93,0),1,1,2),1,MATCH(INDEX(Dictionary!$B$3:$C$3,1,MATCH(Form_Responses[[#This Row],[72]],OFFSET(Dictionary!$A$3,MATCH(COLUMNS($AS$2:DL68),Dictionary!$A$4:$A$93,0),1,1,2),0)),Dictionary!$AD$3:$AE$3,0)),"")</f>
        <v>L</v>
      </c>
      <c r="DM69" s="61" t="str">
        <f ca="1">IFERROR(INDEX(OFFSET(Dictionary!$AC$3,MATCH(COLUMNS($AS$2:DM68),Dictionary!$AC$4:$AC$93,0),1,1,2),1,MATCH(INDEX(Dictionary!$B$3:$C$3,1,MATCH(Form_Responses[[#This Row],[73]],OFFSET(Dictionary!$A$3,MATCH(COLUMNS($AS$2:DM68),Dictionary!$A$4:$A$93,0),1,1,2),0)),Dictionary!$AD$3:$AE$3,0)),"")</f>
        <v>I</v>
      </c>
      <c r="DN69" s="61" t="str">
        <f ca="1">IFERROR(INDEX(OFFSET(Dictionary!$AC$3,MATCH(COLUMNS($AS$2:DN68),Dictionary!$AC$4:$AC$93,0),1,1,2),1,MATCH(INDEX(Dictionary!$B$3:$C$3,1,MATCH(Form_Responses[[#This Row],[74]],OFFSET(Dictionary!$A$3,MATCH(COLUMNS($AS$2:DN68),Dictionary!$A$4:$A$93,0),1,1,2),0)),Dictionary!$AD$3:$AE$3,0)),"")</f>
        <v>T</v>
      </c>
      <c r="DO69" s="61" t="str">
        <f ca="1">IFERROR(INDEX(OFFSET(Dictionary!$AC$3,MATCH(COLUMNS($AS$2:DO68),Dictionary!$AC$4:$AC$93,0),1,1,2),1,MATCH(INDEX(Dictionary!$B$3:$C$3,1,MATCH(Form_Responses[[#This Row],[75]],OFFSET(Dictionary!$A$3,MATCH(COLUMNS($AS$2:DO68),Dictionary!$A$4:$A$93,0),1,1,2),0)),Dictionary!$AD$3:$AE$3,0)),"")</f>
        <v>V</v>
      </c>
      <c r="DP69" s="61" t="str">
        <f ca="1">IFERROR(INDEX(OFFSET(Dictionary!$AC$3,MATCH(COLUMNS($AS$2:DP68),Dictionary!$AC$4:$AC$93,0),1,1,2),1,MATCH(INDEX(Dictionary!$B$3:$C$3,1,MATCH(Form_Responses[[#This Row],[76]],OFFSET(Dictionary!$A$3,MATCH(COLUMNS($AS$2:DP68),Dictionary!$A$4:$A$93,0),1,1,2),0)),Dictionary!$AD$3:$AE$3,0)),"")</f>
        <v>S</v>
      </c>
      <c r="DQ69" s="61" t="str">
        <f ca="1">IFERROR(INDEX(OFFSET(Dictionary!$AC$3,MATCH(COLUMNS($AS$2:DQ68),Dictionary!$AC$4:$AC$93,0),1,1,2),1,MATCH(INDEX(Dictionary!$B$3:$C$3,1,MATCH(Form_Responses[[#This Row],[77]],OFFSET(Dictionary!$A$3,MATCH(COLUMNS($AS$2:DQ68),Dictionary!$A$4:$A$93,0),1,1,2),0)),Dictionary!$AD$3:$AE$3,0)),"")</f>
        <v>R</v>
      </c>
      <c r="DR69" s="61" t="str">
        <f ca="1">IFERROR(INDEX(OFFSET(Dictionary!$AC$3,MATCH(COLUMNS($AS$2:DR68),Dictionary!$AC$4:$AC$93,0),1,1,2),1,MATCH(INDEX(Dictionary!$B$3:$C$3,1,MATCH(Form_Responses[[#This Row],[78]],OFFSET(Dictionary!$A$3,MATCH(COLUMNS($AS$2:DR68),Dictionary!$A$4:$A$93,0),1,1,2),0)),Dictionary!$AD$3:$AE$3,0)),"")</f>
        <v>D</v>
      </c>
      <c r="DS69" s="61" t="str">
        <f ca="1">IFERROR(INDEX(OFFSET(Dictionary!$AC$3,MATCH(COLUMNS($AS$2:DS68),Dictionary!$AC$4:$AC$93,0),1,1,2),1,MATCH(INDEX(Dictionary!$B$3:$C$3,1,MATCH(Form_Responses[[#This Row],[79]],OFFSET(Dictionary!$A$3,MATCH(COLUMNS($AS$2:DS68),Dictionary!$A$4:$A$93,0),1,1,2),0)),Dictionary!$AD$3:$AE$3,0)),"")</f>
        <v>N</v>
      </c>
      <c r="DT69" s="61" t="str">
        <f ca="1">IFERROR(INDEX(OFFSET(Dictionary!$AC$3,MATCH(COLUMNS($AS$2:DT68),Dictionary!$AC$4:$AC$93,0),1,1,2),1,MATCH(INDEX(Dictionary!$B$3:$C$3,1,MATCH(Form_Responses[[#This Row],[80]],OFFSET(Dictionary!$A$3,MATCH(COLUMNS($AS$2:DT68),Dictionary!$A$4:$A$93,0),1,1,2),0)),Dictionary!$AD$3:$AE$3,0)),"")</f>
        <v>A</v>
      </c>
      <c r="DU69" s="61" t="str">
        <f ca="1">IFERROR(INDEX(OFFSET(Dictionary!$AC$3,MATCH(COLUMNS($AS$2:DU68),Dictionary!$AC$4:$AC$93,0),1,1,2),1,MATCH(INDEX(Dictionary!$B$3:$C$3,1,MATCH(Form_Responses[[#This Row],[81]],OFFSET(Dictionary!$A$3,MATCH(COLUMNS($AS$2:DU68),Dictionary!$A$4:$A$93,0),1,1,2),0)),Dictionary!$AD$3:$AE$3,0)),"")</f>
        <v>G</v>
      </c>
      <c r="DV69" s="61" t="str">
        <f ca="1">IFERROR(INDEX(OFFSET(Dictionary!$AC$3,MATCH(COLUMNS($AS$2:DV68),Dictionary!$AC$4:$AC$93,0),1,1,2),1,MATCH(INDEX(Dictionary!$B$3:$C$3,1,MATCH(Form_Responses[[#This Row],[82]],OFFSET(Dictionary!$A$3,MATCH(COLUMNS($AS$2:DV68),Dictionary!$A$4:$A$93,0),1,1,2),0)),Dictionary!$AD$3:$AE$3,0)),"")</f>
        <v>L</v>
      </c>
      <c r="DW69" s="61" t="str">
        <f ca="1">IFERROR(INDEX(OFFSET(Dictionary!$AC$3,MATCH(COLUMNS($AS$2:DW68),Dictionary!$AC$4:$AC$93,0),1,1,2),1,MATCH(INDEX(Dictionary!$B$3:$C$3,1,MATCH(Form_Responses[[#This Row],[83]],OFFSET(Dictionary!$A$3,MATCH(COLUMNS($AS$2:DW68),Dictionary!$A$4:$A$93,0),1,1,2),0)),Dictionary!$AD$3:$AE$3,0)),"")</f>
        <v>I</v>
      </c>
      <c r="DX69" s="61" t="str">
        <f ca="1">IFERROR(INDEX(OFFSET(Dictionary!$AC$3,MATCH(COLUMNS($AS$2:DX68),Dictionary!$AC$4:$AC$93,0),1,1,2),1,MATCH(INDEX(Dictionary!$B$3:$C$3,1,MATCH(Form_Responses[[#This Row],[84]],OFFSET(Dictionary!$A$3,MATCH(COLUMNS($AS$2:DX68),Dictionary!$A$4:$A$93,0),1,1,2),0)),Dictionary!$AD$3:$AE$3,0)),"")</f>
        <v>T</v>
      </c>
      <c r="DY69" s="61" t="str">
        <f ca="1">IFERROR(INDEX(OFFSET(Dictionary!$AC$3,MATCH(COLUMNS($AS$2:DY68),Dictionary!$AC$4:$AC$93,0),1,1,2),1,MATCH(INDEX(Dictionary!$B$3:$C$3,1,MATCH(Form_Responses[[#This Row],[85]],OFFSET(Dictionary!$A$3,MATCH(COLUMNS($AS$2:DY68),Dictionary!$A$4:$A$93,0),1,1,2),0)),Dictionary!$AD$3:$AE$3,0)),"")</f>
        <v>V</v>
      </c>
      <c r="DZ69" s="61" t="str">
        <f ca="1">IFERROR(INDEX(OFFSET(Dictionary!$AC$3,MATCH(COLUMNS($AS$2:DZ68),Dictionary!$AC$4:$AC$93,0),1,1,2),1,MATCH(INDEX(Dictionary!$B$3:$C$3,1,MATCH(Form_Responses[[#This Row],[86]],OFFSET(Dictionary!$A$3,MATCH(COLUMNS($AS$2:DZ68),Dictionary!$A$4:$A$93,0),1,1,2),0)),Dictionary!$AD$3:$AE$3,0)),"")</f>
        <v>S</v>
      </c>
      <c r="EA69" s="61" t="str">
        <f ca="1">IFERROR(INDEX(OFFSET(Dictionary!$AC$3,MATCH(COLUMNS($AS$2:EA68),Dictionary!$AC$4:$AC$93,0),1,1,2),1,MATCH(INDEX(Dictionary!$B$3:$C$3,1,MATCH(Form_Responses[[#This Row],[87]],OFFSET(Dictionary!$A$3,MATCH(COLUMNS($AS$2:EA68),Dictionary!$A$4:$A$93,0),1,1,2),0)),Dictionary!$AD$3:$AE$3,0)),"")</f>
        <v>R</v>
      </c>
      <c r="EB69" s="61" t="str">
        <f ca="1">IFERROR(INDEX(OFFSET(Dictionary!$AC$3,MATCH(COLUMNS($AS$2:EB68),Dictionary!$AC$4:$AC$93,0),1,1,2),1,MATCH(INDEX(Dictionary!$B$3:$C$3,1,MATCH(Form_Responses[[#This Row],[88]],OFFSET(Dictionary!$A$3,MATCH(COLUMNS($AS$2:EB68),Dictionary!$A$4:$A$93,0),1,1,2),0)),Dictionary!$AD$3:$AE$3,0)),"")</f>
        <v>D</v>
      </c>
      <c r="EC69" s="61" t="str">
        <f ca="1">IFERROR(INDEX(OFFSET(Dictionary!$AC$3,MATCH(COLUMNS($AS$2:EC68),Dictionary!$AC$4:$AC$93,0),1,1,2),1,MATCH(INDEX(Dictionary!$B$3:$C$3,1,MATCH(Form_Responses[[#This Row],[89]],OFFSET(Dictionary!$A$3,MATCH(COLUMNS($AS$2:EC68),Dictionary!$A$4:$A$93,0),1,1,2),0)),Dictionary!$AD$3:$AE$3,0)),"")</f>
        <v>C</v>
      </c>
      <c r="ED69" s="61" t="str">
        <f ca="1">IFERROR(INDEX(OFFSET(Dictionary!$AC$3,MATCH(COLUMNS($AS$2:ED68),Dictionary!$AC$4:$AC$93,0),1,1,2),1,MATCH(INDEX(Dictionary!$B$3:$C$3,1,MATCH(Form_Responses[[#This Row],[90]],OFFSET(Dictionary!$A$3,MATCH(COLUMNS($AS$2:ED68),Dictionary!$A$4:$A$93,0),1,1,2),0)),Dictionary!$AD$3:$AE$3,0)),"")</f>
        <v>N</v>
      </c>
    </row>
    <row r="70" spans="1:134" ht="240" x14ac:dyDescent="0.25">
      <c r="A70" s="164">
        <v>68</v>
      </c>
      <c r="B70" s="61" t="s">
        <v>1020</v>
      </c>
      <c r="C70" s="61" t="s">
        <v>918</v>
      </c>
      <c r="D70" s="59" t="s">
        <v>796</v>
      </c>
      <c r="E70" s="59" cm="1">
        <f t="array" aca="1" ref="E70" ca="1">COUNTIF(OFFSET($AS$2,MATCH(Data_Base_Response[[#This Row],[Nama]:[Nama]],Data_Base_Response[[Nama]:[Nama]],0),0,1,90),Data_Base_Response[[#Headers],[A]])</f>
        <v>3</v>
      </c>
      <c r="F70" s="59" cm="1">
        <f t="array" aca="1" ref="F70" ca="1">COUNTIF(OFFSET($AS$2,MATCH(Data_Base_Response[[#This Row],[Nama]:[Nama]],Data_Base_Response[[Nama]:[Nama]],0),0,1,90),Data_Base_Response[[#Headers],[N]])</f>
        <v>5</v>
      </c>
      <c r="G70" s="59" cm="1">
        <f t="array" aca="1" ref="G70" ca="1">COUNTIF(OFFSET($AS$2,MATCH(Data_Base_Response[[#This Row],[Nama]:[Nama]],Data_Base_Response[[Nama]:[Nama]],0),0,1,90),Data_Base_Response[[#Headers],[G]])</f>
        <v>7</v>
      </c>
      <c r="H70" s="59" cm="1">
        <f t="array" aca="1" ref="H70" ca="1">COUNTIF(OFFSET($AS$2,MATCH(Data_Base_Response[[#This Row],[Nama]:[Nama]],Data_Base_Response[[Nama]:[Nama]],0),0,1,90),Data_Base_Response[[#Headers],[C]])</f>
        <v>4</v>
      </c>
      <c r="I70" s="59" cm="1">
        <f t="array" aca="1" ref="I70" ca="1">COUNTIF(OFFSET($AS$2,MATCH(Data_Base_Response[[#This Row],[Nama]:[Nama]],Data_Base_Response[[Nama]:[Nama]],0),0,1,90),Data_Base_Response[[#Headers],[D]])</f>
        <v>2</v>
      </c>
      <c r="J70" s="59" cm="1">
        <f t="array" aca="1" ref="J70" ca="1">COUNTIF(OFFSET($AS$2,MATCH(Data_Base_Response[[#This Row],[Nama]:[Nama]],Data_Base_Response[[Nama]:[Nama]],0),0,1,90),Data_Base_Response[[#Headers],[R]])</f>
        <v>5</v>
      </c>
      <c r="K70" s="59" cm="1">
        <f t="array" aca="1" ref="K70" ca="1">COUNTIF(OFFSET($AS$2,MATCH(Data_Base_Response[[#This Row],[Nama]:[Nama]],Data_Base_Response[[Nama]:[Nama]],0),0,1,90),Data_Base_Response[[#Headers],[T]])</f>
        <v>2</v>
      </c>
      <c r="L70" s="59" cm="1">
        <f t="array" aca="1" ref="L70" ca="1">COUNTIF(OFFSET($AS$2,MATCH(Data_Base_Response[[#This Row],[Nama]:[Nama]],Data_Base_Response[[Nama]:[Nama]],0),0,1,90),Data_Base_Response[[#Headers],[V]])</f>
        <v>5</v>
      </c>
      <c r="M70" s="59" cm="1">
        <f t="array" aca="1" ref="M70" ca="1">COUNTIF(OFFSET($AS$2,MATCH(Data_Base_Response[[#This Row],[Nama]:[Nama]],Data_Base_Response[[Nama]:[Nama]],0),0,1,90),Data_Base_Response[[#Headers],[W]])</f>
        <v>6</v>
      </c>
      <c r="N70" s="59" cm="1">
        <f t="array" aca="1" ref="N70" ca="1">COUNTIF(OFFSET($AS$2,MATCH(Data_Base_Response[[#This Row],[Nama]:[Nama]],Data_Base_Response[[Nama]:[Nama]],0),0,1,90),Data_Base_Response[[#Headers],[F]])</f>
        <v>5</v>
      </c>
      <c r="O70" s="59" cm="1">
        <f t="array" aca="1" ref="O70" ca="1">COUNTIF(OFFSET($AS$2,MATCH(Data_Base_Response[[#This Row],[Nama]:[Nama]],Data_Base_Response[[Nama]:[Nama]],0),0,1,90),Data_Base_Response[[#Headers],[L]])</f>
        <v>9</v>
      </c>
      <c r="P70" s="59" cm="1">
        <f t="array" aca="1" ref="P70" ca="1">COUNTIF(OFFSET($AS$2,MATCH(Data_Base_Response[[#This Row],[Nama]:[Nama]],Data_Base_Response[[Nama]:[Nama]],0),0,1,90),Data_Base_Response[[#Headers],[P]])</f>
        <v>5</v>
      </c>
      <c r="Q70" s="59" cm="1">
        <f t="array" aca="1" ref="Q70" ca="1">COUNTIF(OFFSET($AS$2,MATCH(Data_Base_Response[[#This Row],[Nama]:[Nama]],Data_Base_Response[[Nama]:[Nama]],0),0,1,90),Data_Base_Response[[#Headers],[I]])</f>
        <v>3</v>
      </c>
      <c r="R70" s="59" cm="1">
        <f t="array" aca="1" ref="R70" ca="1">COUNTIF(OFFSET($AS$2,MATCH(Data_Base_Response[[#This Row],[Nama]:[Nama]],Data_Base_Response[[Nama]:[Nama]],0),0,1,90),Data_Base_Response[[#Headers],[S]])</f>
        <v>7</v>
      </c>
      <c r="S70" s="59" cm="1">
        <f t="array" aca="1" ref="S70" ca="1">COUNTIF(OFFSET($AS$2,MATCH(Data_Base_Response[[#This Row],[Nama]:[Nama]],Data_Base_Response[[Nama]:[Nama]],0),0,1,90),Data_Base_Response[[#Headers],[B]])</f>
        <v>5</v>
      </c>
      <c r="T70" s="59" cm="1">
        <f t="array" aca="1" ref="T70" ca="1">COUNTIF(OFFSET($AS$2,MATCH(Data_Base_Response[[#This Row],[Nama]:[Nama]],Data_Base_Response[[Nama]:[Nama]],0),0,1,90),Data_Base_Response[[#Headers],[O]])</f>
        <v>3</v>
      </c>
      <c r="U70" s="59" cm="1">
        <f t="array" aca="1" ref="U70" ca="1">COUNTIF(OFFSET($AS$2,MATCH(Data_Base_Response[[#This Row],[Nama]:[Nama]],Data_Base_Response[[Nama]:[Nama]],0),0,1,90),Data_Base_Response[[#Headers],[X]])</f>
        <v>6</v>
      </c>
      <c r="V70" s="59" cm="1">
        <f t="array" aca="1" ref="V70" ca="1">COUNTIF(OFFSET($AS$2,MATCH(Data_Base_Response[[#This Row],[Nama]:[Nama]],Data_Base_Response[[Nama]:[Nama]],0),0,1,90),Data_Base_Response[[#Headers],[E]])</f>
        <v>1</v>
      </c>
      <c r="W70" s="59" cm="1">
        <f t="array" aca="1" ref="W70" ca="1">COUNTIF(OFFSET($AS$2,MATCH(Data_Base_Response[[#This Row],[Nama]:[Nama]],Data_Base_Response[[Nama]:[Nama]],0),0,1,90),Data_Base_Response[[#Headers],[K]])</f>
        <v>2</v>
      </c>
      <c r="X70" s="59" cm="1">
        <f t="array" aca="1" ref="X70" ca="1">COUNTIF(OFFSET($AS$2,MATCH(Data_Base_Response[[#This Row],[Nama]:[Nama]],Data_Base_Response[[Nama]:[Nama]],0),0,1,90),Data_Base_Response[[#Headers],[Z]])</f>
        <v>5</v>
      </c>
      <c r="Y7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7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70"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70" s="60" t="str">
        <f ca="1">INDEX(OFFSET(Dictionary!$AJ$3,MATCH(I$2,Dictionary!$AG$4:$AG$84,0),0,COUNTIF(Dictionary!$AG$4:$AG$84,I$2),1),MATCH(Data_Base_Response[[#This Row],[D]],OFFSET(Dictionary!$AH$3,MATCH(I$2,Dictionary!$AG$4:$AG$84,0),0,COUNTIF(Dictionary!$AG$4:$AG$84,I$2),1),1))</f>
        <v xml:space="preserve">Cukup peduli akan akurasi dan kelengkapan data   </v>
      </c>
      <c r="AD70"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70"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70" s="60" t="str">
        <f ca="1">INDEX(OFFSET(Dictionary!$AJ$3,MATCH(N$2,Dictionary!$AG$4:$AG$84,0),0,COUNTIF(Dictionary!$AG$4:$AG$84,N$2),1),MATCH(Data_Base_Response[[#This Row],[F]],OFFSET(Dictionary!$AH$3,MATCH(N$2,Dictionary!$AG$4:$AG$84,0),0,COUNTIF(Dictionary!$AG$4:$AG$84,N$2),1),1))</f>
        <v xml:space="preserve">Loyal pada Perusahaan   </v>
      </c>
      <c r="AI70"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70"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70" s="60" t="str">
        <f ca="1">INDEX(OFFSET(Dictionary!$AJ$3,MATCH(Q$2,Dictionary!$AG$4:$AG$84,0),0,COUNTIF(Dictionary!$AG$4:$AG$84,Q$2),1),MATCH(Data_Base_Response[[#This Row],[I]],OFFSET(Dictionary!$AH$3,MATCH(Q$2,Dictionary!$AG$4:$AG$84,0),0,COUNTIF(Dictionary!$AG$4:$AG$84,Q$2),1),1))</f>
        <v xml:space="preserve">Enggan mengambil keputusan   </v>
      </c>
      <c r="AL7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0"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7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70"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70"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70"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70" s="60" t="str">
        <f ca="1">INDEX(OFFSET(Dictionary!$AJ$3,MATCH(X$2,Dictionary!$AG$4:$AG$84,0),0,COUNTIF(Dictionary!$AG$4:$AG$84,X$2),1),MATCH(Data_Base_Response[[#This Row],[Z]],OFFSET(Dictionary!$AH$3,MATCH(X$2,Dictionary!$AG$4:$AG$84,0),0,COUNTIF(Dictionary!$AG$4:$AG$84,X$2),1),1))</f>
        <v xml:space="preserve">Mudah beradaptasi, cukup menyukai perubahan    </v>
      </c>
      <c r="AS70" s="61" t="str">
        <f ca="1">IFERROR(INDEX(OFFSET(Dictionary!$AC$3,MATCH(COLUMNS($AS$2:AS69),Dictionary!$AC$4:$AC$93,0),1,1,2),1,MATCH(INDEX(Dictionary!$B$3:$C$3,1,MATCH(Form_Responses[[#This Row],[1]],OFFSET(Dictionary!$A$3,MATCH(COLUMNS($AS$2:AS69),Dictionary!$A$4:$A$93,0),1,1,2),0)),Dictionary!$AD$3:$AE$3,0)),"")</f>
        <v>G</v>
      </c>
      <c r="AT70" s="61" t="str">
        <f ca="1">IFERROR(INDEX(OFFSET(Dictionary!$AC$3,MATCH(COLUMNS($AS$2:AT$2),Dictionary!$AC$4:$AC$93,0),1,1,2),1,MATCH(INDEX(Dictionary!$B$3:$C$3,1,MATCH(Form_Responses[[#This Row],[2]],OFFSET(Dictionary!$A$3,MATCH(COLUMNS($AS$2:AT69),Dictionary!$A$4:$A$93,0),1,1,2),0)),Dictionary!$AD$3:$AE$3,0)),"")</f>
        <v>N</v>
      </c>
      <c r="AU70" s="61" t="str">
        <f ca="1">IFERROR(INDEX(OFFSET(Dictionary!$AC$3,MATCH(COLUMNS($AS$2:AU69),Dictionary!$AC$4:$AC$93,0),1,1,2),1,MATCH(INDEX(Dictionary!$B$3:$C$3,1,MATCH(Form_Responses[[#This Row],[3]],OFFSET(Dictionary!$A$3,MATCH(COLUMNS($AS$2:AU69),Dictionary!$A$4:$A$93,0),1,1,2),0)),Dictionary!$AD$3:$AE$3,0)),"")</f>
        <v>A</v>
      </c>
      <c r="AV70" s="61" t="str">
        <f ca="1">IFERROR(INDEX(OFFSET(Dictionary!$AC$3,MATCH(COLUMNS($AS$2:AV69),Dictionary!$AC$4:$AC$93,0),1,1,2),1,MATCH(INDEX(Dictionary!$B$3:$C$3,1,MATCH(Form_Responses[[#This Row],[4]],OFFSET(Dictionary!$A$3,MATCH(COLUMNS($AS$2:AV69),Dictionary!$A$4:$A$93,0),1,1,2),0)),Dictionary!$AD$3:$AE$3,0)),"")</f>
        <v>P</v>
      </c>
      <c r="AW70" s="61" t="str">
        <f ca="1">IFERROR(INDEX(OFFSET(Dictionary!$AC$3,MATCH(COLUMNS($AS$2:AW69),Dictionary!$AC$4:$AC$93,0),1,1,2),1,MATCH(INDEX(Dictionary!$B$3:$C$3,1,MATCH(Form_Responses[[#This Row],[5]],OFFSET(Dictionary!$A$3,MATCH(COLUMNS($AS$2:AW69),Dictionary!$A$4:$A$93,0),1,1,2),0)),Dictionary!$AD$3:$AE$3,0)),"")</f>
        <v>X</v>
      </c>
      <c r="AX70" s="61" t="str">
        <f ca="1">IFERROR(INDEX(OFFSET(Dictionary!$AC$3,MATCH(COLUMNS($AS$2:AX69),Dictionary!$AC$4:$AC$93,0),1,1,2),1,MATCH(INDEX(Dictionary!$B$3:$C$3,1,MATCH(Form_Responses[[#This Row],[6]],OFFSET(Dictionary!$A$3,MATCH(COLUMNS($AS$2:AX69),Dictionary!$A$4:$A$93,0),1,1,2),0)),Dictionary!$AD$3:$AE$3,0)),"")</f>
        <v>B</v>
      </c>
      <c r="AY70" s="61" t="str">
        <f ca="1">IFERROR(INDEX(OFFSET(Dictionary!$AC$3,MATCH(COLUMNS($AS$2:AY69),Dictionary!$AC$4:$AC$93,0),1,1,2),1,MATCH(INDEX(Dictionary!$B$3:$C$3,1,MATCH(Form_Responses[[#This Row],[7]],OFFSET(Dictionary!$A$3,MATCH(COLUMNS($AS$2:AY69),Dictionary!$A$4:$A$93,0),1,1,2),0)),Dictionary!$AD$3:$AE$3,0)),"")</f>
        <v>O</v>
      </c>
      <c r="AZ70" s="61" t="str">
        <f ca="1">IFERROR(INDEX(OFFSET(Dictionary!$AC$3,MATCH(COLUMNS($AS$2:AZ$2),Dictionary!$AC$4:$AC$93,0),1,1,2),1,MATCH(INDEX(Dictionary!$B$3:$C$3,1,MATCH(Form_Responses[[#This Row],[8]],OFFSET(Dictionary!$A$3,MATCH(COLUMNS($AS$2:AZ69),Dictionary!$A$4:$A$93,0),1,1,2),0)),Dictionary!$AD$3:$AE$3,0)),"")</f>
        <v>Z</v>
      </c>
      <c r="BA70" s="61" t="str">
        <f ca="1">IFERROR(INDEX(OFFSET(Dictionary!$AC$3,MATCH(COLUMNS($AS$2:BA69),Dictionary!$AC$4:$AC$93,0),1,1,2),1,MATCH(INDEX(Dictionary!$B$3:$C$3,1,MATCH(Form_Responses[[#This Row],[9]],OFFSET(Dictionary!$A$3,MATCH(COLUMNS($AS$2:BA69),Dictionary!$A$4:$A$93,0),1,1,2),0)),Dictionary!$AD$3:$AE$3,0)),"")</f>
        <v>F</v>
      </c>
      <c r="BB70" s="61" t="str">
        <f ca="1">IFERROR(INDEX(OFFSET(Dictionary!$AC$3,MATCH(COLUMNS($AS$2:BB69),Dictionary!$AC$4:$AC$93,0),1,1,2),1,MATCH(INDEX(Dictionary!$B$3:$C$3,1,MATCH(Form_Responses[[#This Row],[10]],OFFSET(Dictionary!$A$3,MATCH(COLUMNS($AS$2:BB69),Dictionary!$A$4:$A$93,0),1,1,2),0)),Dictionary!$AD$3:$AE$3,0)),"")</f>
        <v>W</v>
      </c>
      <c r="BC70" s="61" t="str">
        <f ca="1">IFERROR(INDEX(OFFSET(Dictionary!$AC$3,MATCH(COLUMNS($AS$2:BC69),Dictionary!$AC$4:$AC$93,0),1,1,2),1,MATCH(INDEX(Dictionary!$B$3:$C$3,1,MATCH(Form_Responses[[#This Row],[11]],OFFSET(Dictionary!$A$3,MATCH(COLUMNS($AS$2:BC69),Dictionary!$A$4:$A$93,0),1,1,2),0)),Dictionary!$AD$3:$AE$3,0)),"")</f>
        <v>G</v>
      </c>
      <c r="BD70" s="61" t="str">
        <f ca="1">IFERROR(INDEX(OFFSET(Dictionary!$AC$3,MATCH(COLUMNS($AS$2:BD69),Dictionary!$AC$4:$AC$93,0),1,1,2),1,MATCH(INDEX(Dictionary!$B$3:$C$3,1,MATCH(Form_Responses[[#This Row],[12]],OFFSET(Dictionary!$A$3,MATCH(COLUMNS($AS$2:BD69),Dictionary!$A$4:$A$93,0),1,1,2),0)),Dictionary!$AD$3:$AE$3,0)),"")</f>
        <v>L</v>
      </c>
      <c r="BE70" s="61" t="str">
        <f ca="1">IFERROR(INDEX(OFFSET(Dictionary!$AC$3,MATCH(COLUMNS($AS$2:BE69),Dictionary!$AC$4:$AC$93,0),1,1,2),1,MATCH(INDEX(Dictionary!$B$3:$C$3,1,MATCH(Form_Responses[[#This Row],[13]],OFFSET(Dictionary!$A$3,MATCH(COLUMNS($AS$2:BE69),Dictionary!$A$4:$A$93,0),1,1,2),0)),Dictionary!$AD$3:$AE$3,0)),"")</f>
        <v>N</v>
      </c>
      <c r="BF70" s="61" t="str">
        <f ca="1">IFERROR(INDEX(OFFSET(Dictionary!$AC$3,MATCH(COLUMNS($AS$2:BF69),Dictionary!$AC$4:$AC$93,0),1,1,2),1,MATCH(INDEX(Dictionary!$B$3:$C$3,1,MATCH(Form_Responses[[#This Row],[14]],OFFSET(Dictionary!$A$3,MATCH(COLUMNS($AS$2:BF69),Dictionary!$A$4:$A$93,0),1,1,2),0)),Dictionary!$AD$3:$AE$3,0)),"")</f>
        <v>X</v>
      </c>
      <c r="BG70" s="61" t="str">
        <f ca="1">IFERROR(INDEX(OFFSET(Dictionary!$AC$3,MATCH(COLUMNS($AS$2:BG69),Dictionary!$AC$4:$AC$93,0),1,1,2),1,MATCH(INDEX(Dictionary!$B$3:$C$3,1,MATCH(Form_Responses[[#This Row],[15]],OFFSET(Dictionary!$A$3,MATCH(COLUMNS($AS$2:BG69),Dictionary!$A$4:$A$93,0),1,1,2),0)),Dictionary!$AD$3:$AE$3,0)),"")</f>
        <v>B</v>
      </c>
      <c r="BH70" s="61" t="str">
        <f ca="1">IFERROR(INDEX(OFFSET(Dictionary!$AC$3,MATCH(COLUMNS($AS$2:BH69),Dictionary!$AC$4:$AC$93,0),1,1,2),1,MATCH(INDEX(Dictionary!$B$3:$C$3,1,MATCH(Form_Responses[[#This Row],[16]],OFFSET(Dictionary!$A$3,MATCH(COLUMNS($AS$2:BH69),Dictionary!$A$4:$A$93,0),1,1,2),0)),Dictionary!$AD$3:$AE$3,0)),"")</f>
        <v>X</v>
      </c>
      <c r="BI70" s="61" t="str">
        <f ca="1">IFERROR(INDEX(OFFSET(Dictionary!$AC$3,MATCH(COLUMNS($AS$2:BI69),Dictionary!$AC$4:$AC$93,0),1,1,2),1,MATCH(INDEX(Dictionary!$B$3:$C$3,1,MATCH(Form_Responses[[#This Row],[17]],OFFSET(Dictionary!$A$3,MATCH(COLUMNS($AS$2:BI69),Dictionary!$A$4:$A$93,0),1,1,2),0)),Dictionary!$AD$3:$AE$3,0)),"")</f>
        <v>Z</v>
      </c>
      <c r="BJ70" s="61" t="str">
        <f ca="1">IFERROR(INDEX(OFFSET(Dictionary!$AC$3,MATCH(COLUMNS($AS$2:BJ69),Dictionary!$AC$4:$AC$93,0),1,1,2),1,MATCH(INDEX(Dictionary!$B$3:$C$3,1,MATCH(Form_Responses[[#This Row],[18]],OFFSET(Dictionary!$A$3,MATCH(COLUMNS($AS$2:BJ69),Dictionary!$A$4:$A$93,0),1,1,2),0)),Dictionary!$AD$3:$AE$3,0)),"")</f>
        <v>K</v>
      </c>
      <c r="BK70" s="61" t="str">
        <f ca="1">IFERROR(INDEX(OFFSET(Dictionary!$AC$3,MATCH(COLUMNS($AS$2:BK69),Dictionary!$AC$4:$AC$93,0),1,1,2),1,MATCH(INDEX(Dictionary!$B$3:$C$3,1,MATCH(Form_Responses[[#This Row],[19]],OFFSET(Dictionary!$A$3,MATCH(COLUMNS($AS$2:BK69),Dictionary!$A$4:$A$93,0),1,1,2),0)),Dictionary!$AD$3:$AE$3,0)),"")</f>
        <v>F</v>
      </c>
      <c r="BL70" s="61" t="str">
        <f ca="1">IFERROR(INDEX(OFFSET(Dictionary!$AC$3,MATCH(COLUMNS($AS$2:BL69),Dictionary!$AC$4:$AC$93,0),1,1,2),1,MATCH(INDEX(Dictionary!$B$3:$C$3,1,MATCH(Form_Responses[[#This Row],[20]],OFFSET(Dictionary!$A$3,MATCH(COLUMNS($AS$2:BL69),Dictionary!$A$4:$A$93,0),1,1,2),0)),Dictionary!$AD$3:$AE$3,0)),"")</f>
        <v>W</v>
      </c>
      <c r="BM70" s="61" t="str">
        <f ca="1">IFERROR(INDEX(OFFSET(Dictionary!$AC$3,MATCH(COLUMNS($AS$2:BM69),Dictionary!$AC$4:$AC$93,0),1,1,2),1,MATCH(INDEX(Dictionary!$B$3:$C$3,1,MATCH(Form_Responses[[#This Row],[21]],OFFSET(Dictionary!$A$3,MATCH(COLUMNS($AS$2:BM69),Dictionary!$A$4:$A$93,0),1,1,2),0)),Dictionary!$AD$3:$AE$3,0)),"")</f>
        <v>G</v>
      </c>
      <c r="BN70" s="61" t="str">
        <f ca="1">IFERROR(INDEX(OFFSET(Dictionary!$AC$3,MATCH(COLUMNS($AS$2:BN69),Dictionary!$AC$4:$AC$93,0),1,1,2),1,MATCH(INDEX(Dictionary!$B$3:$C$3,1,MATCH(Form_Responses[[#This Row],[22]],OFFSET(Dictionary!$A$3,MATCH(COLUMNS($AS$2:BN69),Dictionary!$A$4:$A$93,0),1,1,2),0)),Dictionary!$AD$3:$AE$3,0)),"")</f>
        <v>L</v>
      </c>
      <c r="BO70" s="61" t="str">
        <f ca="1">IFERROR(INDEX(OFFSET(Dictionary!$AC$3,MATCH(COLUMNS($AS$2:BO69),Dictionary!$AC$4:$AC$93,0),1,1,2),1,MATCH(INDEX(Dictionary!$B$3:$C$3,1,MATCH(Form_Responses[[#This Row],[23]],OFFSET(Dictionary!$A$3,MATCH(COLUMNS($AS$2:BO69),Dictionary!$A$4:$A$93,0),1,1,2),0)),Dictionary!$AD$3:$AE$3,0)),"")</f>
        <v>E</v>
      </c>
      <c r="BP70" s="61" t="str">
        <f ca="1">IFERROR(INDEX(OFFSET(Dictionary!$AC$3,MATCH(COLUMNS($AS$2:BP69),Dictionary!$AC$4:$AC$93,0),1,1,2),1,MATCH(INDEX(Dictionary!$B$3:$C$3,1,MATCH(Form_Responses[[#This Row],[24]],OFFSET(Dictionary!$A$3,MATCH(COLUMNS($AS$2:BP69),Dictionary!$A$4:$A$93,0),1,1,2),0)),Dictionary!$AD$3:$AE$3,0)),"")</f>
        <v>X</v>
      </c>
      <c r="BQ70" s="61" t="str">
        <f ca="1">IFERROR(INDEX(OFFSET(Dictionary!$AC$3,MATCH(COLUMNS($AS$2:BQ69),Dictionary!$AC$4:$AC$93,0),1,1,2),1,MATCH(INDEX(Dictionary!$B$3:$C$3,1,MATCH(Form_Responses[[#This Row],[25]],OFFSET(Dictionary!$A$3,MATCH(COLUMNS($AS$2:BQ69),Dictionary!$A$4:$A$93,0),1,1,2),0)),Dictionary!$AD$3:$AE$3,0)),"")</f>
        <v>B</v>
      </c>
      <c r="BR70" s="61" t="str">
        <f ca="1">IFERROR(INDEX(OFFSET(Dictionary!$AC$3,MATCH(COLUMNS($AS$2:BR69),Dictionary!$AC$4:$AC$93,0),1,1,2),1,MATCH(INDEX(Dictionary!$B$3:$C$3,1,MATCH(Form_Responses[[#This Row],[26]],OFFSET(Dictionary!$A$3,MATCH(COLUMNS($AS$2:BR69),Dictionary!$A$4:$A$93,0),1,1,2),0)),Dictionary!$AD$3:$AE$3,0)),"")</f>
        <v>O</v>
      </c>
      <c r="BS70" s="61" t="str">
        <f ca="1">IFERROR(INDEX(OFFSET(Dictionary!$AC$3,MATCH(COLUMNS($AS$2:BS69),Dictionary!$AC$4:$AC$93,0),1,1,2),1,MATCH(INDEX(Dictionary!$B$3:$C$3,1,MATCH(Form_Responses[[#This Row],[27]],OFFSET(Dictionary!$A$3,MATCH(COLUMNS($AS$2:BS69),Dictionary!$A$4:$A$93,0),1,1,2),0)),Dictionary!$AD$3:$AE$3,0)),"")</f>
        <v>Z</v>
      </c>
      <c r="BT70" s="61" t="str">
        <f ca="1">IFERROR(INDEX(OFFSET(Dictionary!$AC$3,MATCH(COLUMNS($AS$2:BT69),Dictionary!$AC$4:$AC$93,0),1,1,2),1,MATCH(INDEX(Dictionary!$B$3:$C$3,1,MATCH(Form_Responses[[#This Row],[28]],OFFSET(Dictionary!$A$3,MATCH(COLUMNS($AS$2:BT69),Dictionary!$A$4:$A$93,0),1,1,2),0)),Dictionary!$AD$3:$AE$3,0)),"")</f>
        <v>B</v>
      </c>
      <c r="BU70" s="61" t="str">
        <f ca="1">IFERROR(INDEX(OFFSET(Dictionary!$AC$3,MATCH(COLUMNS($AS$2:BU69),Dictionary!$AC$4:$AC$93,0),1,1,2),1,MATCH(INDEX(Dictionary!$B$3:$C$3,1,MATCH(Form_Responses[[#This Row],[29]],OFFSET(Dictionary!$A$3,MATCH(COLUMNS($AS$2:BU69),Dictionary!$A$4:$A$93,0),1,1,2),0)),Dictionary!$AD$3:$AE$3,0)),"")</f>
        <v>O</v>
      </c>
      <c r="BV70" s="61" t="str">
        <f ca="1">IFERROR(INDEX(OFFSET(Dictionary!$AC$3,MATCH(COLUMNS($AS$2:BV69),Dictionary!$AC$4:$AC$93,0),1,1,2),1,MATCH(INDEX(Dictionary!$B$3:$C$3,1,MATCH(Form_Responses[[#This Row],[30]],OFFSET(Dictionary!$A$3,MATCH(COLUMNS($AS$2:BV69),Dictionary!$A$4:$A$93,0),1,1,2),0)),Dictionary!$AD$3:$AE$3,0)),"")</f>
        <v>W</v>
      </c>
      <c r="BW70" s="61" t="str">
        <f ca="1">IFERROR(INDEX(OFFSET(Dictionary!$AC$3,MATCH(COLUMNS($AS$2:BW69),Dictionary!$AC$4:$AC$93,0),1,1,2),1,MATCH(INDEX(Dictionary!$B$3:$C$3,1,MATCH(Form_Responses[[#This Row],[31]],OFFSET(Dictionary!$A$3,MATCH(COLUMNS($AS$2:BW69),Dictionary!$A$4:$A$93,0),1,1,2),0)),Dictionary!$AD$3:$AE$3,0)),"")</f>
        <v>R</v>
      </c>
      <c r="BX70" s="61" t="str">
        <f ca="1">IFERROR(INDEX(OFFSET(Dictionary!$AC$3,MATCH(COLUMNS($AS$2:BX69),Dictionary!$AC$4:$AC$93,0),1,1,2),1,MATCH(INDEX(Dictionary!$B$3:$C$3,1,MATCH(Form_Responses[[#This Row],[32]],OFFSET(Dictionary!$A$3,MATCH(COLUMNS($AS$2:BX69),Dictionary!$A$4:$A$93,0),1,1,2),0)),Dictionary!$AD$3:$AE$3,0)),"")</f>
        <v>L</v>
      </c>
      <c r="BY70" s="61" t="str">
        <f ca="1">IFERROR(INDEX(OFFSET(Dictionary!$AC$3,MATCH(COLUMNS($AS$2:BY69),Dictionary!$AC$4:$AC$93,0),1,1,2),1,MATCH(INDEX(Dictionary!$B$3:$C$3,1,MATCH(Form_Responses[[#This Row],[33]],OFFSET(Dictionary!$A$3,MATCH(COLUMNS($AS$2:BY69),Dictionary!$A$4:$A$93,0),1,1,2),0)),Dictionary!$AD$3:$AE$3,0)),"")</f>
        <v>C</v>
      </c>
      <c r="BZ70" s="61" t="str">
        <f ca="1">IFERROR(INDEX(OFFSET(Dictionary!$AC$3,MATCH(COLUMNS($AS$2:BZ69),Dictionary!$AC$4:$AC$93,0),1,1,2),1,MATCH(INDEX(Dictionary!$B$3:$C$3,1,MATCH(Form_Responses[[#This Row],[34]],OFFSET(Dictionary!$A$3,MATCH(COLUMNS($AS$2:BZ69),Dictionary!$A$4:$A$93,0),1,1,2),0)),Dictionary!$AD$3:$AE$3,0)),"")</f>
        <v>T</v>
      </c>
      <c r="CA70" s="61" t="str">
        <f ca="1">IFERROR(INDEX(OFFSET(Dictionary!$AC$3,MATCH(COLUMNS($AS$2:CA69),Dictionary!$AC$4:$AC$93,0),1,1,2),1,MATCH(INDEX(Dictionary!$B$3:$C$3,1,MATCH(Form_Responses[[#This Row],[35]],OFFSET(Dictionary!$A$3,MATCH(COLUMNS($AS$2:CA69),Dictionary!$A$4:$A$93,0),1,1,2),0)),Dictionary!$AD$3:$AE$3,0)),"")</f>
        <v>B</v>
      </c>
      <c r="CB70" s="61" t="str">
        <f ca="1">IFERROR(INDEX(OFFSET(Dictionary!$AC$3,MATCH(COLUMNS($AS$2:CB69),Dictionary!$AC$4:$AC$93,0),1,1,2),1,MATCH(INDEX(Dictionary!$B$3:$C$3,1,MATCH(Form_Responses[[#This Row],[36]],OFFSET(Dictionary!$A$3,MATCH(COLUMNS($AS$2:CB69),Dictionary!$A$4:$A$93,0),1,1,2),0)),Dictionary!$AD$3:$AE$3,0)),"")</f>
        <v>A</v>
      </c>
      <c r="CC70" s="61" t="str">
        <f ca="1">IFERROR(INDEX(OFFSET(Dictionary!$AC$3,MATCH(COLUMNS($AS$2:CC69),Dictionary!$AC$4:$AC$93,0),1,1,2),1,MATCH(INDEX(Dictionary!$B$3:$C$3,1,MATCH(Form_Responses[[#This Row],[37]],OFFSET(Dictionary!$A$3,MATCH(COLUMNS($AS$2:CC69),Dictionary!$A$4:$A$93,0),1,1,2),0)),Dictionary!$AD$3:$AE$3,0)),"")</f>
        <v>P</v>
      </c>
      <c r="CD70" s="61" t="str">
        <f ca="1">IFERROR(INDEX(OFFSET(Dictionary!$AC$3,MATCH(COLUMNS($AS$2:CD69),Dictionary!$AC$4:$AC$93,0),1,1,2),1,MATCH(INDEX(Dictionary!$B$3:$C$3,1,MATCH(Form_Responses[[#This Row],[38]],OFFSET(Dictionary!$A$3,MATCH(COLUMNS($AS$2:CD69),Dictionary!$A$4:$A$93,0),1,1,2),0)),Dictionary!$AD$3:$AE$3,0)),"")</f>
        <v>X</v>
      </c>
      <c r="CE70" s="61" t="str">
        <f ca="1">IFERROR(INDEX(OFFSET(Dictionary!$AC$3,MATCH(COLUMNS($AS$2:CE69),Dictionary!$AC$4:$AC$93,0),1,1,2),1,MATCH(INDEX(Dictionary!$B$3:$C$3,1,MATCH(Form_Responses[[#This Row],[39]],OFFSET(Dictionary!$A$3,MATCH(COLUMNS($AS$2:CE69),Dictionary!$A$4:$A$93,0),1,1,2),0)),Dictionary!$AD$3:$AE$3,0)),"")</f>
        <v>F</v>
      </c>
      <c r="CF70" s="61" t="str">
        <f ca="1">IFERROR(INDEX(OFFSET(Dictionary!$AC$3,MATCH(COLUMNS($AS$2:CF69),Dictionary!$AC$4:$AC$93,0),1,1,2),1,MATCH(INDEX(Dictionary!$B$3:$C$3,1,MATCH(Form_Responses[[#This Row],[40]],OFFSET(Dictionary!$A$3,MATCH(COLUMNS($AS$2:CF69),Dictionary!$A$4:$A$93,0),1,1,2),0)),Dictionary!$AD$3:$AE$3,0)),"")</f>
        <v>W</v>
      </c>
      <c r="CG70" s="61" t="str">
        <f ca="1">IFERROR(INDEX(OFFSET(Dictionary!$AC$3,MATCH(COLUMNS($AS$2:CG69),Dictionary!$AC$4:$AC$93,0),1,1,2),1,MATCH(INDEX(Dictionary!$B$3:$C$3,1,MATCH(Form_Responses[[#This Row],[41]],OFFSET(Dictionary!$A$3,MATCH(COLUMNS($AS$2:CG69),Dictionary!$A$4:$A$93,0),1,1,2),0)),Dictionary!$AD$3:$AE$3,0)),"")</f>
        <v>G</v>
      </c>
      <c r="CH70" s="61" t="str">
        <f ca="1">IFERROR(INDEX(OFFSET(Dictionary!$AC$3,MATCH(COLUMNS($AS$2:CH69),Dictionary!$AC$4:$AC$93,0),1,1,2),1,MATCH(INDEX(Dictionary!$B$3:$C$3,1,MATCH(Form_Responses[[#This Row],[42]],OFFSET(Dictionary!$A$3,MATCH(COLUMNS($AS$2:CH69),Dictionary!$A$4:$A$93,0),1,1,2),0)),Dictionary!$AD$3:$AE$3,0)),"")</f>
        <v>L</v>
      </c>
      <c r="CI70" s="61" t="str">
        <f ca="1">IFERROR(INDEX(OFFSET(Dictionary!$AC$3,MATCH(COLUMNS($AS$2:CI69),Dictionary!$AC$4:$AC$93,0),1,1,2),1,MATCH(INDEX(Dictionary!$B$3:$C$3,1,MATCH(Form_Responses[[#This Row],[43]],OFFSET(Dictionary!$A$3,MATCH(COLUMNS($AS$2:CI69),Dictionary!$A$4:$A$93,0),1,1,2),0)),Dictionary!$AD$3:$AE$3,0)),"")</f>
        <v>I</v>
      </c>
      <c r="CJ70" s="61" t="str">
        <f ca="1">IFERROR(INDEX(OFFSET(Dictionary!$AC$3,MATCH(COLUMNS($AS$2:CJ69),Dictionary!$AC$4:$AC$93,0),1,1,2),1,MATCH(INDEX(Dictionary!$B$3:$C$3,1,MATCH(Form_Responses[[#This Row],[44]],OFFSET(Dictionary!$A$3,MATCH(COLUMNS($AS$2:CJ69),Dictionary!$A$4:$A$93,0),1,1,2),0)),Dictionary!$AD$3:$AE$3,0)),"")</f>
        <v>C</v>
      </c>
      <c r="CK70" s="61" t="str">
        <f ca="1">IFERROR(INDEX(OFFSET(Dictionary!$AC$3,MATCH(COLUMNS($AS$2:CK69),Dictionary!$AC$4:$AC$93,0),1,1,2),1,MATCH(INDEX(Dictionary!$B$3:$C$3,1,MATCH(Form_Responses[[#This Row],[45]],OFFSET(Dictionary!$A$3,MATCH(COLUMNS($AS$2:CK69),Dictionary!$A$4:$A$93,0),1,1,2),0)),Dictionary!$AD$3:$AE$3,0)),"")</f>
        <v>V</v>
      </c>
      <c r="CL70" s="61" t="str">
        <f ca="1">IFERROR(INDEX(OFFSET(Dictionary!$AC$3,MATCH(COLUMNS($AS$2:CL69),Dictionary!$AC$4:$AC$93,0),1,1,2),1,MATCH(INDEX(Dictionary!$B$3:$C$3,1,MATCH(Form_Responses[[#This Row],[46]],OFFSET(Dictionary!$A$3,MATCH(COLUMNS($AS$2:CL69),Dictionary!$A$4:$A$93,0),1,1,2),0)),Dictionary!$AD$3:$AE$3,0)),"")</f>
        <v>N</v>
      </c>
      <c r="CM70" s="61" t="str">
        <f ca="1">IFERROR(INDEX(OFFSET(Dictionary!$AC$3,MATCH(COLUMNS($AS$2:CM69),Dictionary!$AC$4:$AC$93,0),1,1,2),1,MATCH(INDEX(Dictionary!$B$3:$C$3,1,MATCH(Form_Responses[[#This Row],[47]],OFFSET(Dictionary!$A$3,MATCH(COLUMNS($AS$2:CM69),Dictionary!$A$4:$A$93,0),1,1,2),0)),Dictionary!$AD$3:$AE$3,0)),"")</f>
        <v>Z</v>
      </c>
      <c r="CN70" s="61" t="str">
        <f ca="1">IFERROR(INDEX(OFFSET(Dictionary!$AC$3,MATCH(COLUMNS($AS$2:CN69),Dictionary!$AC$4:$AC$93,0),1,1,2),1,MATCH(INDEX(Dictionary!$B$3:$C$3,1,MATCH(Form_Responses[[#This Row],[48]],OFFSET(Dictionary!$A$3,MATCH(COLUMNS($AS$2:CN69),Dictionary!$A$4:$A$93,0),1,1,2),0)),Dictionary!$AD$3:$AE$3,0)),"")</f>
        <v>P</v>
      </c>
      <c r="CO70" s="61" t="str">
        <f ca="1">IFERROR(INDEX(OFFSET(Dictionary!$AC$3,MATCH(COLUMNS($AS$2:CO69),Dictionary!$AC$4:$AC$93,0),1,1,2),1,MATCH(INDEX(Dictionary!$B$3:$C$3,1,MATCH(Form_Responses[[#This Row],[49]],OFFSET(Dictionary!$A$3,MATCH(COLUMNS($AS$2:CO69),Dictionary!$A$4:$A$93,0),1,1,2),0)),Dictionary!$AD$3:$AE$3,0)),"")</f>
        <v>F</v>
      </c>
      <c r="CP70" s="61" t="str">
        <f ca="1">IFERROR(INDEX(OFFSET(Dictionary!$AC$3,MATCH(COLUMNS($AS$2:CP69),Dictionary!$AC$4:$AC$93,0),1,1,2),1,MATCH(INDEX(Dictionary!$B$3:$C$3,1,MATCH(Form_Responses[[#This Row],[50]],OFFSET(Dictionary!$A$3,MATCH(COLUMNS($AS$2:CP69),Dictionary!$A$4:$A$93,0),1,1,2),0)),Dictionary!$AD$3:$AE$3,0)),"")</f>
        <v>W</v>
      </c>
      <c r="CQ70" s="61" t="str">
        <f ca="1">IFERROR(INDEX(OFFSET(Dictionary!$AC$3,MATCH(COLUMNS($AS$2:CQ69),Dictionary!$AC$4:$AC$93,0),1,1,2),1,MATCH(INDEX(Dictionary!$B$3:$C$3,1,MATCH(Form_Responses[[#This Row],[51]],OFFSET(Dictionary!$A$3,MATCH(COLUMNS($AS$2:CQ69),Dictionary!$A$4:$A$93,0),1,1,2),0)),Dictionary!$AD$3:$AE$3,0)),"")</f>
        <v>G</v>
      </c>
      <c r="CR70" s="61" t="str">
        <f ca="1">IFERROR(INDEX(OFFSET(Dictionary!$AC$3,MATCH(COLUMNS($AS$2:CR69),Dictionary!$AC$4:$AC$93,0),1,1,2),1,MATCH(INDEX(Dictionary!$B$3:$C$3,1,MATCH(Form_Responses[[#This Row],[52]],OFFSET(Dictionary!$A$3,MATCH(COLUMNS($AS$2:CR69),Dictionary!$A$4:$A$93,0),1,1,2),0)),Dictionary!$AD$3:$AE$3,0)),"")</f>
        <v>L</v>
      </c>
      <c r="CS70" s="61" t="str">
        <f ca="1">IFERROR(INDEX(OFFSET(Dictionary!$AC$3,MATCH(COLUMNS($AS$2:CS69),Dictionary!$AC$4:$AC$93,0),1,1,2),1,MATCH(INDEX(Dictionary!$B$3:$C$3,1,MATCH(Form_Responses[[#This Row],[53]],OFFSET(Dictionary!$A$3,MATCH(COLUMNS($AS$2:CS69),Dictionary!$A$4:$A$93,0),1,1,2),0)),Dictionary!$AD$3:$AE$3,0)),"")</f>
        <v>I</v>
      </c>
      <c r="CT70" s="61" t="str">
        <f ca="1">IFERROR(INDEX(OFFSET(Dictionary!$AC$3,MATCH(COLUMNS($AS$2:CT69),Dictionary!$AC$4:$AC$93,0),1,1,2),1,MATCH(INDEX(Dictionary!$B$3:$C$3,1,MATCH(Form_Responses[[#This Row],[54]],OFFSET(Dictionary!$A$3,MATCH(COLUMNS($AS$2:CT69),Dictionary!$A$4:$A$93,0),1,1,2),0)),Dictionary!$AD$3:$AE$3,0)),"")</f>
        <v>D</v>
      </c>
      <c r="CU70" s="61" t="str">
        <f ca="1">IFERROR(INDEX(OFFSET(Dictionary!$AC$3,MATCH(COLUMNS($AS$2:CU69),Dictionary!$AC$4:$AC$93,0),1,1,2),1,MATCH(INDEX(Dictionary!$B$3:$C$3,1,MATCH(Form_Responses[[#This Row],[55]],OFFSET(Dictionary!$A$3,MATCH(COLUMNS($AS$2:CU69),Dictionary!$A$4:$A$93,0),1,1,2),0)),Dictionary!$AD$3:$AE$3,0)),"")</f>
        <v>V</v>
      </c>
      <c r="CV70" s="61" t="str">
        <f ca="1">IFERROR(INDEX(OFFSET(Dictionary!$AC$3,MATCH(COLUMNS($AS$2:CV69),Dictionary!$AC$4:$AC$93,0),1,1,2),1,MATCH(INDEX(Dictionary!$B$3:$C$3,1,MATCH(Form_Responses[[#This Row],[56]],OFFSET(Dictionary!$A$3,MATCH(COLUMNS($AS$2:CV69),Dictionary!$A$4:$A$93,0),1,1,2),0)),Dictionary!$AD$3:$AE$3,0)),"")</f>
        <v>S</v>
      </c>
      <c r="CW70" s="61" t="str">
        <f ca="1">IFERROR(INDEX(OFFSET(Dictionary!$AC$3,MATCH(COLUMNS($AS$2:CW69),Dictionary!$AC$4:$AC$93,0),1,1,2),1,MATCH(INDEX(Dictionary!$B$3:$C$3,1,MATCH(Form_Responses[[#This Row],[57]],OFFSET(Dictionary!$A$3,MATCH(COLUMNS($AS$2:CW69),Dictionary!$A$4:$A$93,0),1,1,2),0)),Dictionary!$AD$3:$AE$3,0)),"")</f>
        <v>Z</v>
      </c>
      <c r="CX70" s="61" t="str">
        <f ca="1">IFERROR(INDEX(OFFSET(Dictionary!$AC$3,MATCH(COLUMNS($AS$2:CX69),Dictionary!$AC$4:$AC$93,0),1,1,2),1,MATCH(INDEX(Dictionary!$B$3:$C$3,1,MATCH(Form_Responses[[#This Row],[58]],OFFSET(Dictionary!$A$3,MATCH(COLUMNS($AS$2:CX69),Dictionary!$A$4:$A$93,0),1,1,2),0)),Dictionary!$AD$3:$AE$3,0)),"")</f>
        <v>A</v>
      </c>
      <c r="CY70" s="61" t="str">
        <f ca="1">IFERROR(INDEX(OFFSET(Dictionary!$AC$3,MATCH(COLUMNS($AS$2:CY69),Dictionary!$AC$4:$AC$93,0),1,1,2),1,MATCH(INDEX(Dictionary!$B$3:$C$3,1,MATCH(Form_Responses[[#This Row],[59]],OFFSET(Dictionary!$A$3,MATCH(COLUMNS($AS$2:CY69),Dictionary!$A$4:$A$93,0),1,1,2),0)),Dictionary!$AD$3:$AE$3,0)),"")</f>
        <v>P</v>
      </c>
      <c r="CZ70" s="61" t="str">
        <f ca="1">IFERROR(INDEX(OFFSET(Dictionary!$AC$3,MATCH(COLUMNS($AS$2:CZ69),Dictionary!$AC$4:$AC$93,0),1,1,2),1,MATCH(INDEX(Dictionary!$B$3:$C$3,1,MATCH(Form_Responses[[#This Row],[60]],OFFSET(Dictionary!$A$3,MATCH(COLUMNS($AS$2:CZ69),Dictionary!$A$4:$A$93,0),1,1,2),0)),Dictionary!$AD$3:$AE$3,0)),"")</f>
        <v>X</v>
      </c>
      <c r="DA70" s="61" t="str">
        <f ca="1">IFERROR(INDEX(OFFSET(Dictionary!$AC$3,MATCH(COLUMNS($AS$2:DA69),Dictionary!$AC$4:$AC$93,0),1,1,2),1,MATCH(INDEX(Dictionary!$B$3:$C$3,1,MATCH(Form_Responses[[#This Row],[61]],OFFSET(Dictionary!$A$3,MATCH(COLUMNS($AS$2:DA69),Dictionary!$A$4:$A$93,0),1,1,2),0)),Dictionary!$AD$3:$AE$3,0)),"")</f>
        <v>G</v>
      </c>
      <c r="DB70" s="61" t="str">
        <f ca="1">IFERROR(INDEX(OFFSET(Dictionary!$AC$3,MATCH(COLUMNS($AS$2:DB69),Dictionary!$AC$4:$AC$93,0),1,1,2),1,MATCH(INDEX(Dictionary!$B$3:$C$3,1,MATCH(Form_Responses[[#This Row],[62]],OFFSET(Dictionary!$A$3,MATCH(COLUMNS($AS$2:DB69),Dictionary!$A$4:$A$93,0),1,1,2),0)),Dictionary!$AD$3:$AE$3,0)),"")</f>
        <v>L</v>
      </c>
      <c r="DC70" s="61" t="str">
        <f ca="1">IFERROR(INDEX(OFFSET(Dictionary!$AC$3,MATCH(COLUMNS($AS$2:DC69),Dictionary!$AC$4:$AC$93,0),1,1,2),1,MATCH(INDEX(Dictionary!$B$3:$C$3,1,MATCH(Form_Responses[[#This Row],[63]],OFFSET(Dictionary!$A$3,MATCH(COLUMNS($AS$2:DC69),Dictionary!$A$4:$A$93,0),1,1,2),0)),Dictionary!$AD$3:$AE$3,0)),"")</f>
        <v>S</v>
      </c>
      <c r="DD70" s="61" t="str">
        <f ca="1">IFERROR(INDEX(OFFSET(Dictionary!$AC$3,MATCH(COLUMNS($AS$2:DD69),Dictionary!$AC$4:$AC$93,0),1,1,2),1,MATCH(INDEX(Dictionary!$B$3:$C$3,1,MATCH(Form_Responses[[#This Row],[64]],OFFSET(Dictionary!$A$3,MATCH(COLUMNS($AS$2:DD69),Dictionary!$A$4:$A$93,0),1,1,2),0)),Dictionary!$AD$3:$AE$3,0)),"")</f>
        <v>R</v>
      </c>
      <c r="DE70" s="61" t="str">
        <f ca="1">IFERROR(INDEX(OFFSET(Dictionary!$AC$3,MATCH(COLUMNS($AS$2:DE69),Dictionary!$AC$4:$AC$93,0),1,1,2),1,MATCH(INDEX(Dictionary!$B$3:$C$3,1,MATCH(Form_Responses[[#This Row],[65]],OFFSET(Dictionary!$A$3,MATCH(COLUMNS($AS$2:DE69),Dictionary!$A$4:$A$93,0),1,1,2),0)),Dictionary!$AD$3:$AE$3,0)),"")</f>
        <v>V</v>
      </c>
      <c r="DF70" s="61" t="str">
        <f ca="1">IFERROR(INDEX(OFFSET(Dictionary!$AC$3,MATCH(COLUMNS($AS$2:DF69),Dictionary!$AC$4:$AC$93,0),1,1,2),1,MATCH(INDEX(Dictionary!$B$3:$C$3,1,MATCH(Form_Responses[[#This Row],[66]],OFFSET(Dictionary!$A$3,MATCH(COLUMNS($AS$2:DF69),Dictionary!$A$4:$A$93,0),1,1,2),0)),Dictionary!$AD$3:$AE$3,0)),"")</f>
        <v>S</v>
      </c>
      <c r="DG70" s="61" t="str">
        <f ca="1">IFERROR(INDEX(OFFSET(Dictionary!$AC$3,MATCH(COLUMNS($AS$2:DG69),Dictionary!$AC$4:$AC$93,0),1,1,2),1,MATCH(INDEX(Dictionary!$B$3:$C$3,1,MATCH(Form_Responses[[#This Row],[67]],OFFSET(Dictionary!$A$3,MATCH(COLUMNS($AS$2:DG69),Dictionary!$A$4:$A$93,0),1,1,2),0)),Dictionary!$AD$3:$AE$3,0)),"")</f>
        <v>R</v>
      </c>
      <c r="DH70" s="61" t="str">
        <f ca="1">IFERROR(INDEX(OFFSET(Dictionary!$AC$3,MATCH(COLUMNS($AS$2:DH69),Dictionary!$AC$4:$AC$93,0),1,1,2),1,MATCH(INDEX(Dictionary!$B$3:$C$3,1,MATCH(Form_Responses[[#This Row],[68]],OFFSET(Dictionary!$A$3,MATCH(COLUMNS($AS$2:DH69),Dictionary!$A$4:$A$93,0),1,1,2),0)),Dictionary!$AD$3:$AE$3,0)),"")</f>
        <v>K</v>
      </c>
      <c r="DI70" s="61" t="str">
        <f ca="1">IFERROR(INDEX(OFFSET(Dictionary!$AC$3,MATCH(COLUMNS($AS$2:DI69),Dictionary!$AC$4:$AC$93,0),1,1,2),1,MATCH(INDEX(Dictionary!$B$3:$C$3,1,MATCH(Form_Responses[[#This Row],[69]],OFFSET(Dictionary!$A$3,MATCH(COLUMNS($AS$2:DI69),Dictionary!$A$4:$A$93,0),1,1,2),0)),Dictionary!$AD$3:$AE$3,0)),"")</f>
        <v>F</v>
      </c>
      <c r="DJ70" s="61" t="str">
        <f ca="1">IFERROR(INDEX(OFFSET(Dictionary!$AC$3,MATCH(COLUMNS($AS$2:DJ69),Dictionary!$AC$4:$AC$93,0),1,1,2),1,MATCH(INDEX(Dictionary!$B$3:$C$3,1,MATCH(Form_Responses[[#This Row],[70]],OFFSET(Dictionary!$A$3,MATCH(COLUMNS($AS$2:DJ69),Dictionary!$A$4:$A$93,0),1,1,2),0)),Dictionary!$AD$3:$AE$3,0)),"")</f>
        <v>P</v>
      </c>
      <c r="DK70" s="61" t="str">
        <f ca="1">IFERROR(INDEX(OFFSET(Dictionary!$AC$3,MATCH(COLUMNS($AS$2:DK69),Dictionary!$AC$4:$AC$93,0),1,1,2),1,MATCH(INDEX(Dictionary!$B$3:$C$3,1,MATCH(Form_Responses[[#This Row],[71]],OFFSET(Dictionary!$A$3,MATCH(COLUMNS($AS$2:DK69),Dictionary!$A$4:$A$93,0),1,1,2),0)),Dictionary!$AD$3:$AE$3,0)),"")</f>
        <v>G</v>
      </c>
      <c r="DL70" s="61" t="str">
        <f ca="1">IFERROR(INDEX(OFFSET(Dictionary!$AC$3,MATCH(COLUMNS($AS$2:DL69),Dictionary!$AC$4:$AC$93,0),1,1,2),1,MATCH(INDEX(Dictionary!$B$3:$C$3,1,MATCH(Form_Responses[[#This Row],[72]],OFFSET(Dictionary!$A$3,MATCH(COLUMNS($AS$2:DL69),Dictionary!$A$4:$A$93,0),1,1,2),0)),Dictionary!$AD$3:$AE$3,0)),"")</f>
        <v>L</v>
      </c>
      <c r="DM70" s="61" t="str">
        <f ca="1">IFERROR(INDEX(OFFSET(Dictionary!$AC$3,MATCH(COLUMNS($AS$2:DM69),Dictionary!$AC$4:$AC$93,0),1,1,2),1,MATCH(INDEX(Dictionary!$B$3:$C$3,1,MATCH(Form_Responses[[#This Row],[73]],OFFSET(Dictionary!$A$3,MATCH(COLUMNS($AS$2:DM69),Dictionary!$A$4:$A$93,0),1,1,2),0)),Dictionary!$AD$3:$AE$3,0)),"")</f>
        <v>I</v>
      </c>
      <c r="DN70" s="61" t="str">
        <f ca="1">IFERROR(INDEX(OFFSET(Dictionary!$AC$3,MATCH(COLUMNS($AS$2:DN69),Dictionary!$AC$4:$AC$93,0),1,1,2),1,MATCH(INDEX(Dictionary!$B$3:$C$3,1,MATCH(Form_Responses[[#This Row],[74]],OFFSET(Dictionary!$A$3,MATCH(COLUMNS($AS$2:DN69),Dictionary!$A$4:$A$93,0),1,1,2),0)),Dictionary!$AD$3:$AE$3,0)),"")</f>
        <v>S</v>
      </c>
      <c r="DO70" s="61" t="str">
        <f ca="1">IFERROR(INDEX(OFFSET(Dictionary!$AC$3,MATCH(COLUMNS($AS$2:DO69),Dictionary!$AC$4:$AC$93,0),1,1,2),1,MATCH(INDEX(Dictionary!$B$3:$C$3,1,MATCH(Form_Responses[[#This Row],[75]],OFFSET(Dictionary!$A$3,MATCH(COLUMNS($AS$2:DO69),Dictionary!$A$4:$A$93,0),1,1,2),0)),Dictionary!$AD$3:$AE$3,0)),"")</f>
        <v>V</v>
      </c>
      <c r="DP70" s="61" t="str">
        <f ca="1">IFERROR(INDEX(OFFSET(Dictionary!$AC$3,MATCH(COLUMNS($AS$2:DP69),Dictionary!$AC$4:$AC$93,0),1,1,2),1,MATCH(INDEX(Dictionary!$B$3:$C$3,1,MATCH(Form_Responses[[#This Row],[76]],OFFSET(Dictionary!$A$3,MATCH(COLUMNS($AS$2:DP69),Dictionary!$A$4:$A$93,0),1,1,2),0)),Dictionary!$AD$3:$AE$3,0)),"")</f>
        <v>S</v>
      </c>
      <c r="DQ70" s="61" t="str">
        <f ca="1">IFERROR(INDEX(OFFSET(Dictionary!$AC$3,MATCH(COLUMNS($AS$2:DQ69),Dictionary!$AC$4:$AC$93,0),1,1,2),1,MATCH(INDEX(Dictionary!$B$3:$C$3,1,MATCH(Form_Responses[[#This Row],[77]],OFFSET(Dictionary!$A$3,MATCH(COLUMNS($AS$2:DQ69),Dictionary!$A$4:$A$93,0),1,1,2),0)),Dictionary!$AD$3:$AE$3,0)),"")</f>
        <v>R</v>
      </c>
      <c r="DR70" s="61" t="str">
        <f ca="1">IFERROR(INDEX(OFFSET(Dictionary!$AC$3,MATCH(COLUMNS($AS$2:DR69),Dictionary!$AC$4:$AC$93,0),1,1,2),1,MATCH(INDEX(Dictionary!$B$3:$C$3,1,MATCH(Form_Responses[[#This Row],[78]],OFFSET(Dictionary!$A$3,MATCH(COLUMNS($AS$2:DR69),Dictionary!$A$4:$A$93,0),1,1,2),0)),Dictionary!$AD$3:$AE$3,0)),"")</f>
        <v>D</v>
      </c>
      <c r="DS70" s="61" t="str">
        <f ca="1">IFERROR(INDEX(OFFSET(Dictionary!$AC$3,MATCH(COLUMNS($AS$2:DS69),Dictionary!$AC$4:$AC$93,0),1,1,2),1,MATCH(INDEX(Dictionary!$B$3:$C$3,1,MATCH(Form_Responses[[#This Row],[79]],OFFSET(Dictionary!$A$3,MATCH(COLUMNS($AS$2:DS69),Dictionary!$A$4:$A$93,0),1,1,2),0)),Dictionary!$AD$3:$AE$3,0)),"")</f>
        <v>N</v>
      </c>
      <c r="DT70" s="61" t="str">
        <f ca="1">IFERROR(INDEX(OFFSET(Dictionary!$AC$3,MATCH(COLUMNS($AS$2:DT69),Dictionary!$AC$4:$AC$93,0),1,1,2),1,MATCH(INDEX(Dictionary!$B$3:$C$3,1,MATCH(Form_Responses[[#This Row],[80]],OFFSET(Dictionary!$A$3,MATCH(COLUMNS($AS$2:DT69),Dictionary!$A$4:$A$93,0),1,1,2),0)),Dictionary!$AD$3:$AE$3,0)),"")</f>
        <v>W</v>
      </c>
      <c r="DU70" s="61" t="str">
        <f ca="1">IFERROR(INDEX(OFFSET(Dictionary!$AC$3,MATCH(COLUMNS($AS$2:DU69),Dictionary!$AC$4:$AC$93,0),1,1,2),1,MATCH(INDEX(Dictionary!$B$3:$C$3,1,MATCH(Form_Responses[[#This Row],[81]],OFFSET(Dictionary!$A$3,MATCH(COLUMNS($AS$2:DU69),Dictionary!$A$4:$A$93,0),1,1,2),0)),Dictionary!$AD$3:$AE$3,0)),"")</f>
        <v>L</v>
      </c>
      <c r="DV70" s="61" t="str">
        <f ca="1">IFERROR(INDEX(OFFSET(Dictionary!$AC$3,MATCH(COLUMNS($AS$2:DV69),Dictionary!$AC$4:$AC$93,0),1,1,2),1,MATCH(INDEX(Dictionary!$B$3:$C$3,1,MATCH(Form_Responses[[#This Row],[82]],OFFSET(Dictionary!$A$3,MATCH(COLUMNS($AS$2:DV69),Dictionary!$A$4:$A$93,0),1,1,2),0)),Dictionary!$AD$3:$AE$3,0)),"")</f>
        <v>L</v>
      </c>
      <c r="DW70" s="61" t="str">
        <f ca="1">IFERROR(INDEX(OFFSET(Dictionary!$AC$3,MATCH(COLUMNS($AS$2:DW69),Dictionary!$AC$4:$AC$93,0),1,1,2),1,MATCH(INDEX(Dictionary!$B$3:$C$3,1,MATCH(Form_Responses[[#This Row],[83]],OFFSET(Dictionary!$A$3,MATCH(COLUMNS($AS$2:DW69),Dictionary!$A$4:$A$93,0),1,1,2),0)),Dictionary!$AD$3:$AE$3,0)),"")</f>
        <v>T</v>
      </c>
      <c r="DX70" s="61" t="str">
        <f ca="1">IFERROR(INDEX(OFFSET(Dictionary!$AC$3,MATCH(COLUMNS($AS$2:DX69),Dictionary!$AC$4:$AC$93,0),1,1,2),1,MATCH(INDEX(Dictionary!$B$3:$C$3,1,MATCH(Form_Responses[[#This Row],[84]],OFFSET(Dictionary!$A$3,MATCH(COLUMNS($AS$2:DX69),Dictionary!$A$4:$A$93,0),1,1,2),0)),Dictionary!$AD$3:$AE$3,0)),"")</f>
        <v>V</v>
      </c>
      <c r="DY70" s="61" t="str">
        <f ca="1">IFERROR(INDEX(OFFSET(Dictionary!$AC$3,MATCH(COLUMNS($AS$2:DY69),Dictionary!$AC$4:$AC$93,0),1,1,2),1,MATCH(INDEX(Dictionary!$B$3:$C$3,1,MATCH(Form_Responses[[#This Row],[85]],OFFSET(Dictionary!$A$3,MATCH(COLUMNS($AS$2:DY69),Dictionary!$A$4:$A$93,0),1,1,2),0)),Dictionary!$AD$3:$AE$3,0)),"")</f>
        <v>S</v>
      </c>
      <c r="DZ70" s="61" t="str">
        <f ca="1">IFERROR(INDEX(OFFSET(Dictionary!$AC$3,MATCH(COLUMNS($AS$2:DZ69),Dictionary!$AC$4:$AC$93,0),1,1,2),1,MATCH(INDEX(Dictionary!$B$3:$C$3,1,MATCH(Form_Responses[[#This Row],[86]],OFFSET(Dictionary!$A$3,MATCH(COLUMNS($AS$2:DZ69),Dictionary!$A$4:$A$93,0),1,1,2),0)),Dictionary!$AD$3:$AE$3,0)),"")</f>
        <v>S</v>
      </c>
      <c r="EA70" s="61" t="str">
        <f ca="1">IFERROR(INDEX(OFFSET(Dictionary!$AC$3,MATCH(COLUMNS($AS$2:EA69),Dictionary!$AC$4:$AC$93,0),1,1,2),1,MATCH(INDEX(Dictionary!$B$3:$C$3,1,MATCH(Form_Responses[[#This Row],[87]],OFFSET(Dictionary!$A$3,MATCH(COLUMNS($AS$2:EA69),Dictionary!$A$4:$A$93,0),1,1,2),0)),Dictionary!$AD$3:$AE$3,0)),"")</f>
        <v>R</v>
      </c>
      <c r="EB70" s="61" t="str">
        <f ca="1">IFERROR(INDEX(OFFSET(Dictionary!$AC$3,MATCH(COLUMNS($AS$2:EB69),Dictionary!$AC$4:$AC$93,0),1,1,2),1,MATCH(INDEX(Dictionary!$B$3:$C$3,1,MATCH(Form_Responses[[#This Row],[88]],OFFSET(Dictionary!$A$3,MATCH(COLUMNS($AS$2:EB69),Dictionary!$A$4:$A$93,0),1,1,2),0)),Dictionary!$AD$3:$AE$3,0)),"")</f>
        <v>C</v>
      </c>
      <c r="EC70" s="61" t="str">
        <f ca="1">IFERROR(INDEX(OFFSET(Dictionary!$AC$3,MATCH(COLUMNS($AS$2:EC69),Dictionary!$AC$4:$AC$93,0),1,1,2),1,MATCH(INDEX(Dictionary!$B$3:$C$3,1,MATCH(Form_Responses[[#This Row],[89]],OFFSET(Dictionary!$A$3,MATCH(COLUMNS($AS$2:EC69),Dictionary!$A$4:$A$93,0),1,1,2),0)),Dictionary!$AD$3:$AE$3,0)),"")</f>
        <v>C</v>
      </c>
      <c r="ED70" s="61" t="str">
        <f ca="1">IFERROR(INDEX(OFFSET(Dictionary!$AC$3,MATCH(COLUMNS($AS$2:ED69),Dictionary!$AC$4:$AC$93,0),1,1,2),1,MATCH(INDEX(Dictionary!$B$3:$C$3,1,MATCH(Form_Responses[[#This Row],[90]],OFFSET(Dictionary!$A$3,MATCH(COLUMNS($AS$2:ED69),Dictionary!$A$4:$A$93,0),1,1,2),0)),Dictionary!$AD$3:$AE$3,0)),"")</f>
        <v>N</v>
      </c>
    </row>
    <row r="71" spans="1:134" ht="240" x14ac:dyDescent="0.25">
      <c r="A71" s="164">
        <v>69</v>
      </c>
      <c r="B71" s="61" t="s">
        <v>1022</v>
      </c>
      <c r="C71" s="61" t="s">
        <v>1023</v>
      </c>
      <c r="D71" s="59" t="s">
        <v>797</v>
      </c>
      <c r="E71" s="59" cm="1">
        <f t="array" aca="1" ref="E71" ca="1">COUNTIF(OFFSET($AS$2,MATCH(Data_Base_Response[[#This Row],[Nama]:[Nama]],Data_Base_Response[[Nama]:[Nama]],0),0,1,90),Data_Base_Response[[#Headers],[A]])</f>
        <v>4</v>
      </c>
      <c r="F71" s="59" cm="1">
        <f t="array" aca="1" ref="F71" ca="1">COUNTIF(OFFSET($AS$2,MATCH(Data_Base_Response[[#This Row],[Nama]:[Nama]],Data_Base_Response[[Nama]:[Nama]],0),0,1,90),Data_Base_Response[[#Headers],[N]])</f>
        <v>3</v>
      </c>
      <c r="G71" s="59" cm="1">
        <f t="array" aca="1" ref="G71" ca="1">COUNTIF(OFFSET($AS$2,MATCH(Data_Base_Response[[#This Row],[Nama]:[Nama]],Data_Base_Response[[Nama]:[Nama]],0),0,1,90),Data_Base_Response[[#Headers],[G]])</f>
        <v>5</v>
      </c>
      <c r="H71" s="59" cm="1">
        <f t="array" aca="1" ref="H71" ca="1">COUNTIF(OFFSET($AS$2,MATCH(Data_Base_Response[[#This Row],[Nama]:[Nama]],Data_Base_Response[[Nama]:[Nama]],0),0,1,90),Data_Base_Response[[#Headers],[C]])</f>
        <v>5</v>
      </c>
      <c r="I71" s="59" cm="1">
        <f t="array" aca="1" ref="I71" ca="1">COUNTIF(OFFSET($AS$2,MATCH(Data_Base_Response[[#This Row],[Nama]:[Nama]],Data_Base_Response[[Nama]:[Nama]],0),0,1,90),Data_Base_Response[[#Headers],[D]])</f>
        <v>5</v>
      </c>
      <c r="J71" s="59" cm="1">
        <f t="array" aca="1" ref="J71" ca="1">COUNTIF(OFFSET($AS$2,MATCH(Data_Base_Response[[#This Row],[Nama]:[Nama]],Data_Base_Response[[Nama]:[Nama]],0),0,1,90),Data_Base_Response[[#Headers],[R]])</f>
        <v>4</v>
      </c>
      <c r="K71" s="59" cm="1">
        <f t="array" aca="1" ref="K71" ca="1">COUNTIF(OFFSET($AS$2,MATCH(Data_Base_Response[[#This Row],[Nama]:[Nama]],Data_Base_Response[[Nama]:[Nama]],0),0,1,90),Data_Base_Response[[#Headers],[T]])</f>
        <v>5</v>
      </c>
      <c r="L71" s="59" cm="1">
        <f t="array" aca="1" ref="L71" ca="1">COUNTIF(OFFSET($AS$2,MATCH(Data_Base_Response[[#This Row],[Nama]:[Nama]],Data_Base_Response[[Nama]:[Nama]],0),0,1,90),Data_Base_Response[[#Headers],[V]])</f>
        <v>5</v>
      </c>
      <c r="M71" s="59" cm="1">
        <f t="array" aca="1" ref="M71" ca="1">COUNTIF(OFFSET($AS$2,MATCH(Data_Base_Response[[#This Row],[Nama]:[Nama]],Data_Base_Response[[Nama]:[Nama]],0),0,1,90),Data_Base_Response[[#Headers],[W]])</f>
        <v>6</v>
      </c>
      <c r="N71" s="59" cm="1">
        <f t="array" aca="1" ref="N71" ca="1">COUNTIF(OFFSET($AS$2,MATCH(Data_Base_Response[[#This Row],[Nama]:[Nama]],Data_Base_Response[[Nama]:[Nama]],0),0,1,90),Data_Base_Response[[#Headers],[F]])</f>
        <v>7</v>
      </c>
      <c r="O71" s="59" cm="1">
        <f t="array" aca="1" ref="O71" ca="1">COUNTIF(OFFSET($AS$2,MATCH(Data_Base_Response[[#This Row],[Nama]:[Nama]],Data_Base_Response[[Nama]:[Nama]],0),0,1,90),Data_Base_Response[[#Headers],[L]])</f>
        <v>2</v>
      </c>
      <c r="P71" s="59" cm="1">
        <f t="array" aca="1" ref="P71" ca="1">COUNTIF(OFFSET($AS$2,MATCH(Data_Base_Response[[#This Row],[Nama]:[Nama]],Data_Base_Response[[Nama]:[Nama]],0),0,1,90),Data_Base_Response[[#Headers],[P]])</f>
        <v>3</v>
      </c>
      <c r="Q71" s="59" cm="1">
        <f t="array" aca="1" ref="Q71" ca="1">COUNTIF(OFFSET($AS$2,MATCH(Data_Base_Response[[#This Row],[Nama]:[Nama]],Data_Base_Response[[Nama]:[Nama]],0),0,1,90),Data_Base_Response[[#Headers],[I]])</f>
        <v>1</v>
      </c>
      <c r="R71" s="59" cm="1">
        <f t="array" aca="1" ref="R71" ca="1">COUNTIF(OFFSET($AS$2,MATCH(Data_Base_Response[[#This Row],[Nama]:[Nama]],Data_Base_Response[[Nama]:[Nama]],0),0,1,90),Data_Base_Response[[#Headers],[S]])</f>
        <v>7</v>
      </c>
      <c r="S71" s="59" cm="1">
        <f t="array" aca="1" ref="S71" ca="1">COUNTIF(OFFSET($AS$2,MATCH(Data_Base_Response[[#This Row],[Nama]:[Nama]],Data_Base_Response[[Nama]:[Nama]],0),0,1,90),Data_Base_Response[[#Headers],[B]])</f>
        <v>2</v>
      </c>
      <c r="T71" s="59" cm="1">
        <f t="array" aca="1" ref="T71" ca="1">COUNTIF(OFFSET($AS$2,MATCH(Data_Base_Response[[#This Row],[Nama]:[Nama]],Data_Base_Response[[Nama]:[Nama]],0),0,1,90),Data_Base_Response[[#Headers],[O]])</f>
        <v>9</v>
      </c>
      <c r="U71" s="59" cm="1">
        <f t="array" aca="1" ref="U71" ca="1">COUNTIF(OFFSET($AS$2,MATCH(Data_Base_Response[[#This Row],[Nama]:[Nama]],Data_Base_Response[[Nama]:[Nama]],0),0,1,90),Data_Base_Response[[#Headers],[X]])</f>
        <v>2</v>
      </c>
      <c r="V71" s="59" cm="1">
        <f t="array" aca="1" ref="V71" ca="1">COUNTIF(OFFSET($AS$2,MATCH(Data_Base_Response[[#This Row],[Nama]:[Nama]],Data_Base_Response[[Nama]:[Nama]],0),0,1,90),Data_Base_Response[[#Headers],[E]])</f>
        <v>6</v>
      </c>
      <c r="W71" s="59" cm="1">
        <f t="array" aca="1" ref="W71" ca="1">COUNTIF(OFFSET($AS$2,MATCH(Data_Base_Response[[#This Row],[Nama]:[Nama]],Data_Base_Response[[Nama]:[Nama]],0),0,1,90),Data_Base_Response[[#Headers],[K]])</f>
        <v>5</v>
      </c>
      <c r="X71" s="59" cm="1">
        <f t="array" aca="1" ref="X71" ca="1">COUNTIF(OFFSET($AS$2,MATCH(Data_Base_Response[[#This Row],[Nama]:[Nama]],Data_Base_Response[[Nama]:[Nama]],0),0,1,90),Data_Base_Response[[#Headers],[Z]])</f>
        <v>4</v>
      </c>
      <c r="Y71"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1"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71"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71"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71" s="60" t="str">
        <f ca="1">INDEX(OFFSET(Dictionary!$AJ$3,MATCH(I$2,Dictionary!$AG$4:$AG$84,0),0,COUNTIF(Dictionary!$AG$4:$AG$84,I$2),1),MATCH(Data_Base_Response[[#This Row],[D]],OFFSET(Dictionary!$AH$3,MATCH(I$2,Dictionary!$AG$4:$AG$84,0),0,COUNTIF(Dictionary!$AG$4:$AG$84,I$2),1),1))</f>
        <v xml:space="preserve">Tertarik untuk menangani sendiri detail   </v>
      </c>
      <c r="AD71"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7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7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71" s="60" t="str">
        <f ca="1">INDEX(OFFSET(Dictionary!$AJ$3,MATCH(N$2,Dictionary!$AG$4:$AG$84,0),0,COUNTIF(Dictionary!$AG$4:$AG$84,N$2),1),MATCH(Data_Base_Response[[#This Row],[F]],OFFSET(Dictionary!$AH$3,MATCH(N$2,Dictionary!$AG$4:$AG$84,0),0,COUNTIF(Dictionary!$AG$4:$AG$84,N$2),1),1))</f>
        <v xml:space="preserve">Loyal pada pribadi atasan     </v>
      </c>
      <c r="AI71"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71"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71"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7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1"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71"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71"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71"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71"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71" s="60" t="str">
        <f ca="1">INDEX(OFFSET(Dictionary!$AJ$3,MATCH(X$2,Dictionary!$AG$4:$AG$84,0),0,COUNTIF(Dictionary!$AG$4:$AG$84,X$2),1),MATCH(Data_Base_Response[[#This Row],[Z]],OFFSET(Dictionary!$AH$3,MATCH(X$2,Dictionary!$AG$4:$AG$84,0),0,COUNTIF(Dictionary!$AG$4:$AG$84,X$2),1),1))</f>
        <v xml:space="preserve">Mudah beradaptasi, cukup menyukai perubahan    </v>
      </c>
      <c r="AS71" s="61" t="str">
        <f ca="1">IFERROR(INDEX(OFFSET(Dictionary!$AC$3,MATCH(COLUMNS($AS$2:AS70),Dictionary!$AC$4:$AC$93,0),1,1,2),1,MATCH(INDEX(Dictionary!$B$3:$C$3,1,MATCH(Form_Responses[[#This Row],[1]],OFFSET(Dictionary!$A$3,MATCH(COLUMNS($AS$2:AS70),Dictionary!$A$4:$A$93,0),1,1,2),0)),Dictionary!$AD$3:$AE$3,0)),"")</f>
        <v>E</v>
      </c>
      <c r="AT71" s="61" t="str">
        <f ca="1">IFERROR(INDEX(OFFSET(Dictionary!$AC$3,MATCH(COLUMNS($AS$2:AT$2),Dictionary!$AC$4:$AC$93,0),1,1,2),1,MATCH(INDEX(Dictionary!$B$3:$C$3,1,MATCH(Form_Responses[[#This Row],[2]],OFFSET(Dictionary!$A$3,MATCH(COLUMNS($AS$2:AT70),Dictionary!$A$4:$A$93,0),1,1,2),0)),Dictionary!$AD$3:$AE$3,0)),"")</f>
        <v>A</v>
      </c>
      <c r="AU71" s="61" t="str">
        <f ca="1">IFERROR(INDEX(OFFSET(Dictionary!$AC$3,MATCH(COLUMNS($AS$2:AU70),Dictionary!$AC$4:$AC$93,0),1,1,2),1,MATCH(INDEX(Dictionary!$B$3:$C$3,1,MATCH(Form_Responses[[#This Row],[3]],OFFSET(Dictionary!$A$3,MATCH(COLUMNS($AS$2:AU70),Dictionary!$A$4:$A$93,0),1,1,2),0)),Dictionary!$AD$3:$AE$3,0)),"")</f>
        <v>A</v>
      </c>
      <c r="AV71" s="61" t="str">
        <f ca="1">IFERROR(INDEX(OFFSET(Dictionary!$AC$3,MATCH(COLUMNS($AS$2:AV70),Dictionary!$AC$4:$AC$93,0),1,1,2),1,MATCH(INDEX(Dictionary!$B$3:$C$3,1,MATCH(Form_Responses[[#This Row],[4]],OFFSET(Dictionary!$A$3,MATCH(COLUMNS($AS$2:AV70),Dictionary!$A$4:$A$93,0),1,1,2),0)),Dictionary!$AD$3:$AE$3,0)),"")</f>
        <v>P</v>
      </c>
      <c r="AW71" s="61" t="str">
        <f ca="1">IFERROR(INDEX(OFFSET(Dictionary!$AC$3,MATCH(COLUMNS($AS$2:AW70),Dictionary!$AC$4:$AC$93,0),1,1,2),1,MATCH(INDEX(Dictionary!$B$3:$C$3,1,MATCH(Form_Responses[[#This Row],[5]],OFFSET(Dictionary!$A$3,MATCH(COLUMNS($AS$2:AW70),Dictionary!$A$4:$A$93,0),1,1,2),0)),Dictionary!$AD$3:$AE$3,0)),"")</f>
        <v>B</v>
      </c>
      <c r="AX71" s="61" t="str">
        <f ca="1">IFERROR(INDEX(OFFSET(Dictionary!$AC$3,MATCH(COLUMNS($AS$2:AX70),Dictionary!$AC$4:$AC$93,0),1,1,2),1,MATCH(INDEX(Dictionary!$B$3:$C$3,1,MATCH(Form_Responses[[#This Row],[6]],OFFSET(Dictionary!$A$3,MATCH(COLUMNS($AS$2:AX70),Dictionary!$A$4:$A$93,0),1,1,2),0)),Dictionary!$AD$3:$AE$3,0)),"")</f>
        <v>O</v>
      </c>
      <c r="AY71" s="61" t="str">
        <f ca="1">IFERROR(INDEX(OFFSET(Dictionary!$AC$3,MATCH(COLUMNS($AS$2:AY70),Dictionary!$AC$4:$AC$93,0),1,1,2),1,MATCH(INDEX(Dictionary!$B$3:$C$3,1,MATCH(Form_Responses[[#This Row],[7]],OFFSET(Dictionary!$A$3,MATCH(COLUMNS($AS$2:AY70),Dictionary!$A$4:$A$93,0),1,1,2),0)),Dictionary!$AD$3:$AE$3,0)),"")</f>
        <v>O</v>
      </c>
      <c r="AZ71" s="61" t="str">
        <f ca="1">IFERROR(INDEX(OFFSET(Dictionary!$AC$3,MATCH(COLUMNS($AS$2:AZ$2),Dictionary!$AC$4:$AC$93,0),1,1,2),1,MATCH(INDEX(Dictionary!$B$3:$C$3,1,MATCH(Form_Responses[[#This Row],[8]],OFFSET(Dictionary!$A$3,MATCH(COLUMNS($AS$2:AZ70),Dictionary!$A$4:$A$93,0),1,1,2),0)),Dictionary!$AD$3:$AE$3,0)),"")</f>
        <v>Z</v>
      </c>
      <c r="BA71" s="61" t="str">
        <f ca="1">IFERROR(INDEX(OFFSET(Dictionary!$AC$3,MATCH(COLUMNS($AS$2:BA70),Dictionary!$AC$4:$AC$93,0),1,1,2),1,MATCH(INDEX(Dictionary!$B$3:$C$3,1,MATCH(Form_Responses[[#This Row],[9]],OFFSET(Dictionary!$A$3,MATCH(COLUMNS($AS$2:BA70),Dictionary!$A$4:$A$93,0),1,1,2),0)),Dictionary!$AD$3:$AE$3,0)),"")</f>
        <v>K</v>
      </c>
      <c r="BB71" s="61" t="str">
        <f ca="1">IFERROR(INDEX(OFFSET(Dictionary!$AC$3,MATCH(COLUMNS($AS$2:BB70),Dictionary!$AC$4:$AC$93,0),1,1,2),1,MATCH(INDEX(Dictionary!$B$3:$C$3,1,MATCH(Form_Responses[[#This Row],[10]],OFFSET(Dictionary!$A$3,MATCH(COLUMNS($AS$2:BB70),Dictionary!$A$4:$A$93,0),1,1,2),0)),Dictionary!$AD$3:$AE$3,0)),"")</f>
        <v>F</v>
      </c>
      <c r="BC71" s="61" t="str">
        <f ca="1">IFERROR(INDEX(OFFSET(Dictionary!$AC$3,MATCH(COLUMNS($AS$2:BC70),Dictionary!$AC$4:$AC$93,0),1,1,2),1,MATCH(INDEX(Dictionary!$B$3:$C$3,1,MATCH(Form_Responses[[#This Row],[11]],OFFSET(Dictionary!$A$3,MATCH(COLUMNS($AS$2:BC70),Dictionary!$A$4:$A$93,0),1,1,2),0)),Dictionary!$AD$3:$AE$3,0)),"")</f>
        <v>C</v>
      </c>
      <c r="BD71" s="61" t="str">
        <f ca="1">IFERROR(INDEX(OFFSET(Dictionary!$AC$3,MATCH(COLUMNS($AS$2:BD70),Dictionary!$AC$4:$AC$93,0),1,1,2),1,MATCH(INDEX(Dictionary!$B$3:$C$3,1,MATCH(Form_Responses[[#This Row],[12]],OFFSET(Dictionary!$A$3,MATCH(COLUMNS($AS$2:BD70),Dictionary!$A$4:$A$93,0),1,1,2),0)),Dictionary!$AD$3:$AE$3,0)),"")</f>
        <v>L</v>
      </c>
      <c r="BE71" s="61" t="str">
        <f ca="1">IFERROR(INDEX(OFFSET(Dictionary!$AC$3,MATCH(COLUMNS($AS$2:BE70),Dictionary!$AC$4:$AC$93,0),1,1,2),1,MATCH(INDEX(Dictionary!$B$3:$C$3,1,MATCH(Form_Responses[[#This Row],[13]],OFFSET(Dictionary!$A$3,MATCH(COLUMNS($AS$2:BE70),Dictionary!$A$4:$A$93,0),1,1,2),0)),Dictionary!$AD$3:$AE$3,0)),"")</f>
        <v>N</v>
      </c>
      <c r="BF71" s="61" t="str">
        <f ca="1">IFERROR(INDEX(OFFSET(Dictionary!$AC$3,MATCH(COLUMNS($AS$2:BF70),Dictionary!$AC$4:$AC$93,0),1,1,2),1,MATCH(INDEX(Dictionary!$B$3:$C$3,1,MATCH(Form_Responses[[#This Row],[14]],OFFSET(Dictionary!$A$3,MATCH(COLUMNS($AS$2:BF70),Dictionary!$A$4:$A$93,0),1,1,2),0)),Dictionary!$AD$3:$AE$3,0)),"")</f>
        <v>A</v>
      </c>
      <c r="BG71" s="61" t="str">
        <f ca="1">IFERROR(INDEX(OFFSET(Dictionary!$AC$3,MATCH(COLUMNS($AS$2:BG70),Dictionary!$AC$4:$AC$93,0),1,1,2),1,MATCH(INDEX(Dictionary!$B$3:$C$3,1,MATCH(Form_Responses[[#This Row],[15]],OFFSET(Dictionary!$A$3,MATCH(COLUMNS($AS$2:BG70),Dictionary!$A$4:$A$93,0),1,1,2),0)),Dictionary!$AD$3:$AE$3,0)),"")</f>
        <v>P</v>
      </c>
      <c r="BH71" s="61" t="str">
        <f ca="1">IFERROR(INDEX(OFFSET(Dictionary!$AC$3,MATCH(COLUMNS($AS$2:BH70),Dictionary!$AC$4:$AC$93,0),1,1,2),1,MATCH(INDEX(Dictionary!$B$3:$C$3,1,MATCH(Form_Responses[[#This Row],[16]],OFFSET(Dictionary!$A$3,MATCH(COLUMNS($AS$2:BH70),Dictionary!$A$4:$A$93,0),1,1,2),0)),Dictionary!$AD$3:$AE$3,0)),"")</f>
        <v>O</v>
      </c>
      <c r="BI71" s="61" t="str">
        <f ca="1">IFERROR(INDEX(OFFSET(Dictionary!$AC$3,MATCH(COLUMNS($AS$2:BI70),Dictionary!$AC$4:$AC$93,0),1,1,2),1,MATCH(INDEX(Dictionary!$B$3:$C$3,1,MATCH(Form_Responses[[#This Row],[17]],OFFSET(Dictionary!$A$3,MATCH(COLUMNS($AS$2:BI70),Dictionary!$A$4:$A$93,0),1,1,2),0)),Dictionary!$AD$3:$AE$3,0)),"")</f>
        <v>B</v>
      </c>
      <c r="BJ71" s="61" t="str">
        <f ca="1">IFERROR(INDEX(OFFSET(Dictionary!$AC$3,MATCH(COLUMNS($AS$2:BJ70),Dictionary!$AC$4:$AC$93,0),1,1,2),1,MATCH(INDEX(Dictionary!$B$3:$C$3,1,MATCH(Form_Responses[[#This Row],[18]],OFFSET(Dictionary!$A$3,MATCH(COLUMNS($AS$2:BJ70),Dictionary!$A$4:$A$93,0),1,1,2),0)),Dictionary!$AD$3:$AE$3,0)),"")</f>
        <v>O</v>
      </c>
      <c r="BK71" s="61" t="str">
        <f ca="1">IFERROR(INDEX(OFFSET(Dictionary!$AC$3,MATCH(COLUMNS($AS$2:BK70),Dictionary!$AC$4:$AC$93,0),1,1,2),1,MATCH(INDEX(Dictionary!$B$3:$C$3,1,MATCH(Form_Responses[[#This Row],[19]],OFFSET(Dictionary!$A$3,MATCH(COLUMNS($AS$2:BK70),Dictionary!$A$4:$A$93,0),1,1,2),0)),Dictionary!$AD$3:$AE$3,0)),"")</f>
        <v>F</v>
      </c>
      <c r="BL71" s="61" t="str">
        <f ca="1">IFERROR(INDEX(OFFSET(Dictionary!$AC$3,MATCH(COLUMNS($AS$2:BL70),Dictionary!$AC$4:$AC$93,0),1,1,2),1,MATCH(INDEX(Dictionary!$B$3:$C$3,1,MATCH(Form_Responses[[#This Row],[20]],OFFSET(Dictionary!$A$3,MATCH(COLUMNS($AS$2:BL70),Dictionary!$A$4:$A$93,0),1,1,2),0)),Dictionary!$AD$3:$AE$3,0)),"")</f>
        <v>W</v>
      </c>
      <c r="BM71" s="61" t="str">
        <f ca="1">IFERROR(INDEX(OFFSET(Dictionary!$AC$3,MATCH(COLUMNS($AS$2:BM70),Dictionary!$AC$4:$AC$93,0),1,1,2),1,MATCH(INDEX(Dictionary!$B$3:$C$3,1,MATCH(Form_Responses[[#This Row],[21]],OFFSET(Dictionary!$A$3,MATCH(COLUMNS($AS$2:BM70),Dictionary!$A$4:$A$93,0),1,1,2),0)),Dictionary!$AD$3:$AE$3,0)),"")</f>
        <v>G</v>
      </c>
      <c r="BN71" s="61" t="str">
        <f ca="1">IFERROR(INDEX(OFFSET(Dictionary!$AC$3,MATCH(COLUMNS($AS$2:BN70),Dictionary!$AC$4:$AC$93,0),1,1,2),1,MATCH(INDEX(Dictionary!$B$3:$C$3,1,MATCH(Form_Responses[[#This Row],[22]],OFFSET(Dictionary!$A$3,MATCH(COLUMNS($AS$2:BN70),Dictionary!$A$4:$A$93,0),1,1,2),0)),Dictionary!$AD$3:$AE$3,0)),"")</f>
        <v>C</v>
      </c>
      <c r="BO71" s="61" t="str">
        <f ca="1">IFERROR(INDEX(OFFSET(Dictionary!$AC$3,MATCH(COLUMNS($AS$2:BO70),Dictionary!$AC$4:$AC$93,0),1,1,2),1,MATCH(INDEX(Dictionary!$B$3:$C$3,1,MATCH(Form_Responses[[#This Row],[23]],OFFSET(Dictionary!$A$3,MATCH(COLUMNS($AS$2:BO70),Dictionary!$A$4:$A$93,0),1,1,2),0)),Dictionary!$AD$3:$AE$3,0)),"")</f>
        <v>E</v>
      </c>
      <c r="BP71" s="61" t="str">
        <f ca="1">IFERROR(INDEX(OFFSET(Dictionary!$AC$3,MATCH(COLUMNS($AS$2:BP70),Dictionary!$AC$4:$AC$93,0),1,1,2),1,MATCH(INDEX(Dictionary!$B$3:$C$3,1,MATCH(Form_Responses[[#This Row],[24]],OFFSET(Dictionary!$A$3,MATCH(COLUMNS($AS$2:BP70),Dictionary!$A$4:$A$93,0),1,1,2),0)),Dictionary!$AD$3:$AE$3,0)),"")</f>
        <v>X</v>
      </c>
      <c r="BQ71" s="61" t="str">
        <f ca="1">IFERROR(INDEX(OFFSET(Dictionary!$AC$3,MATCH(COLUMNS($AS$2:BQ70),Dictionary!$AC$4:$AC$93,0),1,1,2),1,MATCH(INDEX(Dictionary!$B$3:$C$3,1,MATCH(Form_Responses[[#This Row],[25]],OFFSET(Dictionary!$A$3,MATCH(COLUMNS($AS$2:BQ70),Dictionary!$A$4:$A$93,0),1,1,2),0)),Dictionary!$AD$3:$AE$3,0)),"")</f>
        <v>A</v>
      </c>
      <c r="BR71" s="61" t="str">
        <f ca="1">IFERROR(INDEX(OFFSET(Dictionary!$AC$3,MATCH(COLUMNS($AS$2:BR70),Dictionary!$AC$4:$AC$93,0),1,1,2),1,MATCH(INDEX(Dictionary!$B$3:$C$3,1,MATCH(Form_Responses[[#This Row],[26]],OFFSET(Dictionary!$A$3,MATCH(COLUMNS($AS$2:BR70),Dictionary!$A$4:$A$93,0),1,1,2),0)),Dictionary!$AD$3:$AE$3,0)),"")</f>
        <v>O</v>
      </c>
      <c r="BS71" s="61" t="str">
        <f ca="1">IFERROR(INDEX(OFFSET(Dictionary!$AC$3,MATCH(COLUMNS($AS$2:BS70),Dictionary!$AC$4:$AC$93,0),1,1,2),1,MATCH(INDEX(Dictionary!$B$3:$C$3,1,MATCH(Form_Responses[[#This Row],[27]],OFFSET(Dictionary!$A$3,MATCH(COLUMNS($AS$2:BS70),Dictionary!$A$4:$A$93,0),1,1,2),0)),Dictionary!$AD$3:$AE$3,0)),"")</f>
        <v>X</v>
      </c>
      <c r="BT71" s="61" t="str">
        <f ca="1">IFERROR(INDEX(OFFSET(Dictionary!$AC$3,MATCH(COLUMNS($AS$2:BT70),Dictionary!$AC$4:$AC$93,0),1,1,2),1,MATCH(INDEX(Dictionary!$B$3:$C$3,1,MATCH(Form_Responses[[#This Row],[28]],OFFSET(Dictionary!$A$3,MATCH(COLUMNS($AS$2:BT70),Dictionary!$A$4:$A$93,0),1,1,2),0)),Dictionary!$AD$3:$AE$3,0)),"")</f>
        <v>K</v>
      </c>
      <c r="BU71" s="61" t="str">
        <f ca="1">IFERROR(INDEX(OFFSET(Dictionary!$AC$3,MATCH(COLUMNS($AS$2:BU70),Dictionary!$AC$4:$AC$93,0),1,1,2),1,MATCH(INDEX(Dictionary!$B$3:$C$3,1,MATCH(Form_Responses[[#This Row],[29]],OFFSET(Dictionary!$A$3,MATCH(COLUMNS($AS$2:BU70),Dictionary!$A$4:$A$93,0),1,1,2),0)),Dictionary!$AD$3:$AE$3,0)),"")</f>
        <v>O</v>
      </c>
      <c r="BV71" s="61" t="str">
        <f ca="1">IFERROR(INDEX(OFFSET(Dictionary!$AC$3,MATCH(COLUMNS($AS$2:BV70),Dictionary!$AC$4:$AC$93,0),1,1,2),1,MATCH(INDEX(Dictionary!$B$3:$C$3,1,MATCH(Form_Responses[[#This Row],[30]],OFFSET(Dictionary!$A$3,MATCH(COLUMNS($AS$2:BV70),Dictionary!$A$4:$A$93,0),1,1,2),0)),Dictionary!$AD$3:$AE$3,0)),"")</f>
        <v>Z</v>
      </c>
      <c r="BW71" s="61" t="str">
        <f ca="1">IFERROR(INDEX(OFFSET(Dictionary!$AC$3,MATCH(COLUMNS($AS$2:BW70),Dictionary!$AC$4:$AC$93,0),1,1,2),1,MATCH(INDEX(Dictionary!$B$3:$C$3,1,MATCH(Form_Responses[[#This Row],[31]],OFFSET(Dictionary!$A$3,MATCH(COLUMNS($AS$2:BW70),Dictionary!$A$4:$A$93,0),1,1,2),0)),Dictionary!$AD$3:$AE$3,0)),"")</f>
        <v>R</v>
      </c>
      <c r="BX71" s="61" t="str">
        <f ca="1">IFERROR(INDEX(OFFSET(Dictionary!$AC$3,MATCH(COLUMNS($AS$2:BX70),Dictionary!$AC$4:$AC$93,0),1,1,2),1,MATCH(INDEX(Dictionary!$B$3:$C$3,1,MATCH(Form_Responses[[#This Row],[32]],OFFSET(Dictionary!$A$3,MATCH(COLUMNS($AS$2:BX70),Dictionary!$A$4:$A$93,0),1,1,2),0)),Dictionary!$AD$3:$AE$3,0)),"")</f>
        <v>D</v>
      </c>
      <c r="BY71" s="61" t="str">
        <f ca="1">IFERROR(INDEX(OFFSET(Dictionary!$AC$3,MATCH(COLUMNS($AS$2:BY70),Dictionary!$AC$4:$AC$93,0),1,1,2),1,MATCH(INDEX(Dictionary!$B$3:$C$3,1,MATCH(Form_Responses[[#This Row],[33]],OFFSET(Dictionary!$A$3,MATCH(COLUMNS($AS$2:BY70),Dictionary!$A$4:$A$93,0),1,1,2),0)),Dictionary!$AD$3:$AE$3,0)),"")</f>
        <v>C</v>
      </c>
      <c r="BZ71" s="61" t="str">
        <f ca="1">IFERROR(INDEX(OFFSET(Dictionary!$AC$3,MATCH(COLUMNS($AS$2:BZ70),Dictionary!$AC$4:$AC$93,0),1,1,2),1,MATCH(INDEX(Dictionary!$B$3:$C$3,1,MATCH(Form_Responses[[#This Row],[34]],OFFSET(Dictionary!$A$3,MATCH(COLUMNS($AS$2:BZ70),Dictionary!$A$4:$A$93,0),1,1,2),0)),Dictionary!$AD$3:$AE$3,0)),"")</f>
        <v>E</v>
      </c>
      <c r="CA71" s="61" t="str">
        <f ca="1">IFERROR(INDEX(OFFSET(Dictionary!$AC$3,MATCH(COLUMNS($AS$2:CA70),Dictionary!$AC$4:$AC$93,0),1,1,2),1,MATCH(INDEX(Dictionary!$B$3:$C$3,1,MATCH(Form_Responses[[#This Row],[35]],OFFSET(Dictionary!$A$3,MATCH(COLUMNS($AS$2:CA70),Dictionary!$A$4:$A$93,0),1,1,2),0)),Dictionary!$AD$3:$AE$3,0)),"")</f>
        <v>N</v>
      </c>
      <c r="CB71" s="61" t="str">
        <f ca="1">IFERROR(INDEX(OFFSET(Dictionary!$AC$3,MATCH(COLUMNS($AS$2:CB70),Dictionary!$AC$4:$AC$93,0),1,1,2),1,MATCH(INDEX(Dictionary!$B$3:$C$3,1,MATCH(Form_Responses[[#This Row],[36]],OFFSET(Dictionary!$A$3,MATCH(COLUMNS($AS$2:CB70),Dictionary!$A$4:$A$93,0),1,1,2),0)),Dictionary!$AD$3:$AE$3,0)),"")</f>
        <v>O</v>
      </c>
      <c r="CC71" s="61" t="str">
        <f ca="1">IFERROR(INDEX(OFFSET(Dictionary!$AC$3,MATCH(COLUMNS($AS$2:CC70),Dictionary!$AC$4:$AC$93,0),1,1,2),1,MATCH(INDEX(Dictionary!$B$3:$C$3,1,MATCH(Form_Responses[[#This Row],[37]],OFFSET(Dictionary!$A$3,MATCH(COLUMNS($AS$2:CC70),Dictionary!$A$4:$A$93,0),1,1,2),0)),Dictionary!$AD$3:$AE$3,0)),"")</f>
        <v>P</v>
      </c>
      <c r="CD71" s="61" t="str">
        <f ca="1">IFERROR(INDEX(OFFSET(Dictionary!$AC$3,MATCH(COLUMNS($AS$2:CD70),Dictionary!$AC$4:$AC$93,0),1,1,2),1,MATCH(INDEX(Dictionary!$B$3:$C$3,1,MATCH(Form_Responses[[#This Row],[38]],OFFSET(Dictionary!$A$3,MATCH(COLUMNS($AS$2:CD70),Dictionary!$A$4:$A$93,0),1,1,2),0)),Dictionary!$AD$3:$AE$3,0)),"")</f>
        <v>K</v>
      </c>
      <c r="CE71" s="61" t="str">
        <f ca="1">IFERROR(INDEX(OFFSET(Dictionary!$AC$3,MATCH(COLUMNS($AS$2:CE70),Dictionary!$AC$4:$AC$93,0),1,1,2),1,MATCH(INDEX(Dictionary!$B$3:$C$3,1,MATCH(Form_Responses[[#This Row],[39]],OFFSET(Dictionary!$A$3,MATCH(COLUMNS($AS$2:CE70),Dictionary!$A$4:$A$93,0),1,1,2),0)),Dictionary!$AD$3:$AE$3,0)),"")</f>
        <v>F</v>
      </c>
      <c r="CF71" s="61" t="str">
        <f ca="1">IFERROR(INDEX(OFFSET(Dictionary!$AC$3,MATCH(COLUMNS($AS$2:CF70),Dictionary!$AC$4:$AC$93,0),1,1,2),1,MATCH(INDEX(Dictionary!$B$3:$C$3,1,MATCH(Form_Responses[[#This Row],[40]],OFFSET(Dictionary!$A$3,MATCH(COLUMNS($AS$2:CF70),Dictionary!$A$4:$A$93,0),1,1,2),0)),Dictionary!$AD$3:$AE$3,0)),"")</f>
        <v>O</v>
      </c>
      <c r="CG71" s="61" t="str">
        <f ca="1">IFERROR(INDEX(OFFSET(Dictionary!$AC$3,MATCH(COLUMNS($AS$2:CG70),Dictionary!$AC$4:$AC$93,0),1,1,2),1,MATCH(INDEX(Dictionary!$B$3:$C$3,1,MATCH(Form_Responses[[#This Row],[41]],OFFSET(Dictionary!$A$3,MATCH(COLUMNS($AS$2:CG70),Dictionary!$A$4:$A$93,0),1,1,2),0)),Dictionary!$AD$3:$AE$3,0)),"")</f>
        <v>G</v>
      </c>
      <c r="CH71" s="61" t="str">
        <f ca="1">IFERROR(INDEX(OFFSET(Dictionary!$AC$3,MATCH(COLUMNS($AS$2:CH70),Dictionary!$AC$4:$AC$93,0),1,1,2),1,MATCH(INDEX(Dictionary!$B$3:$C$3,1,MATCH(Form_Responses[[#This Row],[42]],OFFSET(Dictionary!$A$3,MATCH(COLUMNS($AS$2:CH70),Dictionary!$A$4:$A$93,0),1,1,2),0)),Dictionary!$AD$3:$AE$3,0)),"")</f>
        <v>R</v>
      </c>
      <c r="CI71" s="61" t="str">
        <f ca="1">IFERROR(INDEX(OFFSET(Dictionary!$AC$3,MATCH(COLUMNS($AS$2:CI70),Dictionary!$AC$4:$AC$93,0),1,1,2),1,MATCH(INDEX(Dictionary!$B$3:$C$3,1,MATCH(Form_Responses[[#This Row],[43]],OFFSET(Dictionary!$A$3,MATCH(COLUMNS($AS$2:CI70),Dictionary!$A$4:$A$93,0),1,1,2),0)),Dictionary!$AD$3:$AE$3,0)),"")</f>
        <v>D</v>
      </c>
      <c r="CJ71" s="61" t="str">
        <f ca="1">IFERROR(INDEX(OFFSET(Dictionary!$AC$3,MATCH(COLUMNS($AS$2:CJ70),Dictionary!$AC$4:$AC$93,0),1,1,2),1,MATCH(INDEX(Dictionary!$B$3:$C$3,1,MATCH(Form_Responses[[#This Row],[44]],OFFSET(Dictionary!$A$3,MATCH(COLUMNS($AS$2:CJ70),Dictionary!$A$4:$A$93,0),1,1,2),0)),Dictionary!$AD$3:$AE$3,0)),"")</f>
        <v>T</v>
      </c>
      <c r="CK71" s="61" t="str">
        <f ca="1">IFERROR(INDEX(OFFSET(Dictionary!$AC$3,MATCH(COLUMNS($AS$2:CK70),Dictionary!$AC$4:$AC$93,0),1,1,2),1,MATCH(INDEX(Dictionary!$B$3:$C$3,1,MATCH(Form_Responses[[#This Row],[45]],OFFSET(Dictionary!$A$3,MATCH(COLUMNS($AS$2:CK70),Dictionary!$A$4:$A$93,0),1,1,2),0)),Dictionary!$AD$3:$AE$3,0)),"")</f>
        <v>V</v>
      </c>
      <c r="CL71" s="61" t="str">
        <f ca="1">IFERROR(INDEX(OFFSET(Dictionary!$AC$3,MATCH(COLUMNS($AS$2:CL70),Dictionary!$AC$4:$AC$93,0),1,1,2),1,MATCH(INDEX(Dictionary!$B$3:$C$3,1,MATCH(Form_Responses[[#This Row],[46]],OFFSET(Dictionary!$A$3,MATCH(COLUMNS($AS$2:CL70),Dictionary!$A$4:$A$93,0),1,1,2),0)),Dictionary!$AD$3:$AE$3,0)),"")</f>
        <v>O</v>
      </c>
      <c r="CM71" s="61" t="str">
        <f ca="1">IFERROR(INDEX(OFFSET(Dictionary!$AC$3,MATCH(COLUMNS($AS$2:CM70),Dictionary!$AC$4:$AC$93,0),1,1,2),1,MATCH(INDEX(Dictionary!$B$3:$C$3,1,MATCH(Form_Responses[[#This Row],[47]],OFFSET(Dictionary!$A$3,MATCH(COLUMNS($AS$2:CM70),Dictionary!$A$4:$A$93,0),1,1,2),0)),Dictionary!$AD$3:$AE$3,0)),"")</f>
        <v>Z</v>
      </c>
      <c r="CN71" s="61" t="str">
        <f ca="1">IFERROR(INDEX(OFFSET(Dictionary!$AC$3,MATCH(COLUMNS($AS$2:CN70),Dictionary!$AC$4:$AC$93,0),1,1,2),1,MATCH(INDEX(Dictionary!$B$3:$C$3,1,MATCH(Form_Responses[[#This Row],[48]],OFFSET(Dictionary!$A$3,MATCH(COLUMNS($AS$2:CN70),Dictionary!$A$4:$A$93,0),1,1,2),0)),Dictionary!$AD$3:$AE$3,0)),"")</f>
        <v>K</v>
      </c>
      <c r="CO71" s="61" t="str">
        <f ca="1">IFERROR(INDEX(OFFSET(Dictionary!$AC$3,MATCH(COLUMNS($AS$2:CO70),Dictionary!$AC$4:$AC$93,0),1,1,2),1,MATCH(INDEX(Dictionary!$B$3:$C$3,1,MATCH(Form_Responses[[#This Row],[49]],OFFSET(Dictionary!$A$3,MATCH(COLUMNS($AS$2:CO70),Dictionary!$A$4:$A$93,0),1,1,2),0)),Dictionary!$AD$3:$AE$3,0)),"")</f>
        <v>F</v>
      </c>
      <c r="CP71" s="61" t="str">
        <f ca="1">IFERROR(INDEX(OFFSET(Dictionary!$AC$3,MATCH(COLUMNS($AS$2:CP70),Dictionary!$AC$4:$AC$93,0),1,1,2),1,MATCH(INDEX(Dictionary!$B$3:$C$3,1,MATCH(Form_Responses[[#This Row],[50]],OFFSET(Dictionary!$A$3,MATCH(COLUMNS($AS$2:CP70),Dictionary!$A$4:$A$93,0),1,1,2),0)),Dictionary!$AD$3:$AE$3,0)),"")</f>
        <v>W</v>
      </c>
      <c r="CQ71" s="61" t="str">
        <f ca="1">IFERROR(INDEX(OFFSET(Dictionary!$AC$3,MATCH(COLUMNS($AS$2:CQ70),Dictionary!$AC$4:$AC$93,0),1,1,2),1,MATCH(INDEX(Dictionary!$B$3:$C$3,1,MATCH(Form_Responses[[#This Row],[51]],OFFSET(Dictionary!$A$3,MATCH(COLUMNS($AS$2:CQ70),Dictionary!$A$4:$A$93,0),1,1,2),0)),Dictionary!$AD$3:$AE$3,0)),"")</f>
        <v>V</v>
      </c>
      <c r="CR71" s="61" t="str">
        <f ca="1">IFERROR(INDEX(OFFSET(Dictionary!$AC$3,MATCH(COLUMNS($AS$2:CR70),Dictionary!$AC$4:$AC$93,0),1,1,2),1,MATCH(INDEX(Dictionary!$B$3:$C$3,1,MATCH(Form_Responses[[#This Row],[52]],OFFSET(Dictionary!$A$3,MATCH(COLUMNS($AS$2:CR70),Dictionary!$A$4:$A$93,0),1,1,2),0)),Dictionary!$AD$3:$AE$3,0)),"")</f>
        <v>S</v>
      </c>
      <c r="CS71" s="61" t="str">
        <f ca="1">IFERROR(INDEX(OFFSET(Dictionary!$AC$3,MATCH(COLUMNS($AS$2:CS70),Dictionary!$AC$4:$AC$93,0),1,1,2),1,MATCH(INDEX(Dictionary!$B$3:$C$3,1,MATCH(Form_Responses[[#This Row],[53]],OFFSET(Dictionary!$A$3,MATCH(COLUMNS($AS$2:CS70),Dictionary!$A$4:$A$93,0),1,1,2),0)),Dictionary!$AD$3:$AE$3,0)),"")</f>
        <v>R</v>
      </c>
      <c r="CT71" s="61" t="str">
        <f ca="1">IFERROR(INDEX(OFFSET(Dictionary!$AC$3,MATCH(COLUMNS($AS$2:CT70),Dictionary!$AC$4:$AC$93,0),1,1,2),1,MATCH(INDEX(Dictionary!$B$3:$C$3,1,MATCH(Form_Responses[[#This Row],[54]],OFFSET(Dictionary!$A$3,MATCH(COLUMNS($AS$2:CT70),Dictionary!$A$4:$A$93,0),1,1,2),0)),Dictionary!$AD$3:$AE$3,0)),"")</f>
        <v>D</v>
      </c>
      <c r="CU71" s="61" t="str">
        <f ca="1">IFERROR(INDEX(OFFSET(Dictionary!$AC$3,MATCH(COLUMNS($AS$2:CU70),Dictionary!$AC$4:$AC$93,0),1,1,2),1,MATCH(INDEX(Dictionary!$B$3:$C$3,1,MATCH(Form_Responses[[#This Row],[55]],OFFSET(Dictionary!$A$3,MATCH(COLUMNS($AS$2:CU70),Dictionary!$A$4:$A$93,0),1,1,2),0)),Dictionary!$AD$3:$AE$3,0)),"")</f>
        <v>V</v>
      </c>
      <c r="CV71" s="61" t="str">
        <f ca="1">IFERROR(INDEX(OFFSET(Dictionary!$AC$3,MATCH(COLUMNS($AS$2:CV70),Dictionary!$AC$4:$AC$93,0),1,1,2),1,MATCH(INDEX(Dictionary!$B$3:$C$3,1,MATCH(Form_Responses[[#This Row],[56]],OFFSET(Dictionary!$A$3,MATCH(COLUMNS($AS$2:CV70),Dictionary!$A$4:$A$93,0),1,1,2),0)),Dictionary!$AD$3:$AE$3,0)),"")</f>
        <v>E</v>
      </c>
      <c r="CW71" s="61" t="str">
        <f ca="1">IFERROR(INDEX(OFFSET(Dictionary!$AC$3,MATCH(COLUMNS($AS$2:CW70),Dictionary!$AC$4:$AC$93,0),1,1,2),1,MATCH(INDEX(Dictionary!$B$3:$C$3,1,MATCH(Form_Responses[[#This Row],[57]],OFFSET(Dictionary!$A$3,MATCH(COLUMNS($AS$2:CW70),Dictionary!$A$4:$A$93,0),1,1,2),0)),Dictionary!$AD$3:$AE$3,0)),"")</f>
        <v>Z</v>
      </c>
      <c r="CX71" s="61" t="str">
        <f ca="1">IFERROR(INDEX(OFFSET(Dictionary!$AC$3,MATCH(COLUMNS($AS$2:CX70),Dictionary!$AC$4:$AC$93,0),1,1,2),1,MATCH(INDEX(Dictionary!$B$3:$C$3,1,MATCH(Form_Responses[[#This Row],[58]],OFFSET(Dictionary!$A$3,MATCH(COLUMNS($AS$2:CX70),Dictionary!$A$4:$A$93,0),1,1,2),0)),Dictionary!$AD$3:$AE$3,0)),"")</f>
        <v>K</v>
      </c>
      <c r="CY71" s="61" t="str">
        <f ca="1">IFERROR(INDEX(OFFSET(Dictionary!$AC$3,MATCH(COLUMNS($AS$2:CY70),Dictionary!$AC$4:$AC$93,0),1,1,2),1,MATCH(INDEX(Dictionary!$B$3:$C$3,1,MATCH(Form_Responses[[#This Row],[59]],OFFSET(Dictionary!$A$3,MATCH(COLUMNS($AS$2:CY70),Dictionary!$A$4:$A$93,0),1,1,2),0)),Dictionary!$AD$3:$AE$3,0)),"")</f>
        <v>F</v>
      </c>
      <c r="CZ71" s="61" t="str">
        <f ca="1">IFERROR(INDEX(OFFSET(Dictionary!$AC$3,MATCH(COLUMNS($AS$2:CZ70),Dictionary!$AC$4:$AC$93,0),1,1,2),1,MATCH(INDEX(Dictionary!$B$3:$C$3,1,MATCH(Form_Responses[[#This Row],[60]],OFFSET(Dictionary!$A$3,MATCH(COLUMNS($AS$2:CZ70),Dictionary!$A$4:$A$93,0),1,1,2),0)),Dictionary!$AD$3:$AE$3,0)),"")</f>
        <v>W</v>
      </c>
      <c r="DA71" s="61" t="str">
        <f ca="1">IFERROR(INDEX(OFFSET(Dictionary!$AC$3,MATCH(COLUMNS($AS$2:DA70),Dictionary!$AC$4:$AC$93,0),1,1,2),1,MATCH(INDEX(Dictionary!$B$3:$C$3,1,MATCH(Form_Responses[[#This Row],[61]],OFFSET(Dictionary!$A$3,MATCH(COLUMNS($AS$2:DA70),Dictionary!$A$4:$A$93,0),1,1,2),0)),Dictionary!$AD$3:$AE$3,0)),"")</f>
        <v>G</v>
      </c>
      <c r="DB71" s="61" t="str">
        <f ca="1">IFERROR(INDEX(OFFSET(Dictionary!$AC$3,MATCH(COLUMNS($AS$2:DB70),Dictionary!$AC$4:$AC$93,0),1,1,2),1,MATCH(INDEX(Dictionary!$B$3:$C$3,1,MATCH(Form_Responses[[#This Row],[62]],OFFSET(Dictionary!$A$3,MATCH(COLUMNS($AS$2:DB70),Dictionary!$A$4:$A$93,0),1,1,2),0)),Dictionary!$AD$3:$AE$3,0)),"")</f>
        <v>L</v>
      </c>
      <c r="DC71" s="61" t="str">
        <f ca="1">IFERROR(INDEX(OFFSET(Dictionary!$AC$3,MATCH(COLUMNS($AS$2:DC70),Dictionary!$AC$4:$AC$93,0),1,1,2),1,MATCH(INDEX(Dictionary!$B$3:$C$3,1,MATCH(Form_Responses[[#This Row],[63]],OFFSET(Dictionary!$A$3,MATCH(COLUMNS($AS$2:DC70),Dictionary!$A$4:$A$93,0),1,1,2),0)),Dictionary!$AD$3:$AE$3,0)),"")</f>
        <v>S</v>
      </c>
      <c r="DD71" s="61" t="str">
        <f ca="1">IFERROR(INDEX(OFFSET(Dictionary!$AC$3,MATCH(COLUMNS($AS$2:DD70),Dictionary!$AC$4:$AC$93,0),1,1,2),1,MATCH(INDEX(Dictionary!$B$3:$C$3,1,MATCH(Form_Responses[[#This Row],[64]],OFFSET(Dictionary!$A$3,MATCH(COLUMNS($AS$2:DD70),Dictionary!$A$4:$A$93,0),1,1,2),0)),Dictionary!$AD$3:$AE$3,0)),"")</f>
        <v>T</v>
      </c>
      <c r="DE71" s="61" t="str">
        <f ca="1">IFERROR(INDEX(OFFSET(Dictionary!$AC$3,MATCH(COLUMNS($AS$2:DE70),Dictionary!$AC$4:$AC$93,0),1,1,2),1,MATCH(INDEX(Dictionary!$B$3:$C$3,1,MATCH(Form_Responses[[#This Row],[65]],OFFSET(Dictionary!$A$3,MATCH(COLUMNS($AS$2:DE70),Dictionary!$A$4:$A$93,0),1,1,2),0)),Dictionary!$AD$3:$AE$3,0)),"")</f>
        <v>V</v>
      </c>
      <c r="DF71" s="61" t="str">
        <f ca="1">IFERROR(INDEX(OFFSET(Dictionary!$AC$3,MATCH(COLUMNS($AS$2:DF70),Dictionary!$AC$4:$AC$93,0),1,1,2),1,MATCH(INDEX(Dictionary!$B$3:$C$3,1,MATCH(Form_Responses[[#This Row],[66]],OFFSET(Dictionary!$A$3,MATCH(COLUMNS($AS$2:DF70),Dictionary!$A$4:$A$93,0),1,1,2),0)),Dictionary!$AD$3:$AE$3,0)),"")</f>
        <v>S</v>
      </c>
      <c r="DG71" s="61" t="str">
        <f ca="1">IFERROR(INDEX(OFFSET(Dictionary!$AC$3,MATCH(COLUMNS($AS$2:DG70),Dictionary!$AC$4:$AC$93,0),1,1,2),1,MATCH(INDEX(Dictionary!$B$3:$C$3,1,MATCH(Form_Responses[[#This Row],[67]],OFFSET(Dictionary!$A$3,MATCH(COLUMNS($AS$2:DG70),Dictionary!$A$4:$A$93,0),1,1,2),0)),Dictionary!$AD$3:$AE$3,0)),"")</f>
        <v>E</v>
      </c>
      <c r="DH71" s="61" t="str">
        <f ca="1">IFERROR(INDEX(OFFSET(Dictionary!$AC$3,MATCH(COLUMNS($AS$2:DH70),Dictionary!$AC$4:$AC$93,0),1,1,2),1,MATCH(INDEX(Dictionary!$B$3:$C$3,1,MATCH(Form_Responses[[#This Row],[68]],OFFSET(Dictionary!$A$3,MATCH(COLUMNS($AS$2:DH70),Dictionary!$A$4:$A$93,0),1,1,2),0)),Dictionary!$AD$3:$AE$3,0)),"")</f>
        <v>N</v>
      </c>
      <c r="DI71" s="61" t="str">
        <f ca="1">IFERROR(INDEX(OFFSET(Dictionary!$AC$3,MATCH(COLUMNS($AS$2:DI70),Dictionary!$AC$4:$AC$93,0),1,1,2),1,MATCH(INDEX(Dictionary!$B$3:$C$3,1,MATCH(Form_Responses[[#This Row],[69]],OFFSET(Dictionary!$A$3,MATCH(COLUMNS($AS$2:DI70),Dictionary!$A$4:$A$93,0),1,1,2),0)),Dictionary!$AD$3:$AE$3,0)),"")</f>
        <v>F</v>
      </c>
      <c r="DJ71" s="61" t="str">
        <f ca="1">IFERROR(INDEX(OFFSET(Dictionary!$AC$3,MATCH(COLUMNS($AS$2:DJ70),Dictionary!$AC$4:$AC$93,0),1,1,2),1,MATCH(INDEX(Dictionary!$B$3:$C$3,1,MATCH(Form_Responses[[#This Row],[70]],OFFSET(Dictionary!$A$3,MATCH(COLUMNS($AS$2:DJ70),Dictionary!$A$4:$A$93,0),1,1,2),0)),Dictionary!$AD$3:$AE$3,0)),"")</f>
        <v>W</v>
      </c>
      <c r="DK71" s="61" t="str">
        <f ca="1">IFERROR(INDEX(OFFSET(Dictionary!$AC$3,MATCH(COLUMNS($AS$2:DK70),Dictionary!$AC$4:$AC$93,0),1,1,2),1,MATCH(INDEX(Dictionary!$B$3:$C$3,1,MATCH(Form_Responses[[#This Row],[71]],OFFSET(Dictionary!$A$3,MATCH(COLUMNS($AS$2:DK70),Dictionary!$A$4:$A$93,0),1,1,2),0)),Dictionary!$AD$3:$AE$3,0)),"")</f>
        <v>G</v>
      </c>
      <c r="DL71" s="61" t="str">
        <f ca="1">IFERROR(INDEX(OFFSET(Dictionary!$AC$3,MATCH(COLUMNS($AS$2:DL70),Dictionary!$AC$4:$AC$93,0),1,1,2),1,MATCH(INDEX(Dictionary!$B$3:$C$3,1,MATCH(Form_Responses[[#This Row],[72]],OFFSET(Dictionary!$A$3,MATCH(COLUMNS($AS$2:DL70),Dictionary!$A$4:$A$93,0),1,1,2),0)),Dictionary!$AD$3:$AE$3,0)),"")</f>
        <v>T</v>
      </c>
      <c r="DM71" s="61" t="str">
        <f ca="1">IFERROR(INDEX(OFFSET(Dictionary!$AC$3,MATCH(COLUMNS($AS$2:DM70),Dictionary!$AC$4:$AC$93,0),1,1,2),1,MATCH(INDEX(Dictionary!$B$3:$C$3,1,MATCH(Form_Responses[[#This Row],[73]],OFFSET(Dictionary!$A$3,MATCH(COLUMNS($AS$2:DM70),Dictionary!$A$4:$A$93,0),1,1,2),0)),Dictionary!$AD$3:$AE$3,0)),"")</f>
        <v>V</v>
      </c>
      <c r="DN71" s="61" t="str">
        <f ca="1">IFERROR(INDEX(OFFSET(Dictionary!$AC$3,MATCH(COLUMNS($AS$2:DN70),Dictionary!$AC$4:$AC$93,0),1,1,2),1,MATCH(INDEX(Dictionary!$B$3:$C$3,1,MATCH(Form_Responses[[#This Row],[74]],OFFSET(Dictionary!$A$3,MATCH(COLUMNS($AS$2:DN70),Dictionary!$A$4:$A$93,0),1,1,2),0)),Dictionary!$AD$3:$AE$3,0)),"")</f>
        <v>S</v>
      </c>
      <c r="DO71" s="61" t="str">
        <f ca="1">IFERROR(INDEX(OFFSET(Dictionary!$AC$3,MATCH(COLUMNS($AS$2:DO70),Dictionary!$AC$4:$AC$93,0),1,1,2),1,MATCH(INDEX(Dictionary!$B$3:$C$3,1,MATCH(Form_Responses[[#This Row],[75]],OFFSET(Dictionary!$A$3,MATCH(COLUMNS($AS$2:DO70),Dictionary!$A$4:$A$93,0),1,1,2),0)),Dictionary!$AD$3:$AE$3,0)),"")</f>
        <v>R</v>
      </c>
      <c r="DP71" s="61" t="str">
        <f ca="1">IFERROR(INDEX(OFFSET(Dictionary!$AC$3,MATCH(COLUMNS($AS$2:DP70),Dictionary!$AC$4:$AC$93,0),1,1,2),1,MATCH(INDEX(Dictionary!$B$3:$C$3,1,MATCH(Form_Responses[[#This Row],[76]],OFFSET(Dictionary!$A$3,MATCH(COLUMNS($AS$2:DP70),Dictionary!$A$4:$A$93,0),1,1,2),0)),Dictionary!$AD$3:$AE$3,0)),"")</f>
        <v>S</v>
      </c>
      <c r="DQ71" s="61" t="str">
        <f ca="1">IFERROR(INDEX(OFFSET(Dictionary!$AC$3,MATCH(COLUMNS($AS$2:DQ70),Dictionary!$AC$4:$AC$93,0),1,1,2),1,MATCH(INDEX(Dictionary!$B$3:$C$3,1,MATCH(Form_Responses[[#This Row],[77]],OFFSET(Dictionary!$A$3,MATCH(COLUMNS($AS$2:DQ70),Dictionary!$A$4:$A$93,0),1,1,2),0)),Dictionary!$AD$3:$AE$3,0)),"")</f>
        <v>C</v>
      </c>
      <c r="DR71" s="61" t="str">
        <f ca="1">IFERROR(INDEX(OFFSET(Dictionary!$AC$3,MATCH(COLUMNS($AS$2:DR70),Dictionary!$AC$4:$AC$93,0),1,1,2),1,MATCH(INDEX(Dictionary!$B$3:$C$3,1,MATCH(Form_Responses[[#This Row],[78]],OFFSET(Dictionary!$A$3,MATCH(COLUMNS($AS$2:DR70),Dictionary!$A$4:$A$93,0),1,1,2),0)),Dictionary!$AD$3:$AE$3,0)),"")</f>
        <v>E</v>
      </c>
      <c r="DS71" s="61" t="str">
        <f ca="1">IFERROR(INDEX(OFFSET(Dictionary!$AC$3,MATCH(COLUMNS($AS$2:DS70),Dictionary!$AC$4:$AC$93,0),1,1,2),1,MATCH(INDEX(Dictionary!$B$3:$C$3,1,MATCH(Form_Responses[[#This Row],[79]],OFFSET(Dictionary!$A$3,MATCH(COLUMNS($AS$2:DS70),Dictionary!$A$4:$A$93,0),1,1,2),0)),Dictionary!$AD$3:$AE$3,0)),"")</f>
        <v>F</v>
      </c>
      <c r="DT71" s="61" t="str">
        <f ca="1">IFERROR(INDEX(OFFSET(Dictionary!$AC$3,MATCH(COLUMNS($AS$2:DT70),Dictionary!$AC$4:$AC$93,0),1,1,2),1,MATCH(INDEX(Dictionary!$B$3:$C$3,1,MATCH(Form_Responses[[#This Row],[80]],OFFSET(Dictionary!$A$3,MATCH(COLUMNS($AS$2:DT70),Dictionary!$A$4:$A$93,0),1,1,2),0)),Dictionary!$AD$3:$AE$3,0)),"")</f>
        <v>W</v>
      </c>
      <c r="DU71" s="61" t="str">
        <f ca="1">IFERROR(INDEX(OFFSET(Dictionary!$AC$3,MATCH(COLUMNS($AS$2:DU70),Dictionary!$AC$4:$AC$93,0),1,1,2),1,MATCH(INDEX(Dictionary!$B$3:$C$3,1,MATCH(Form_Responses[[#This Row],[81]],OFFSET(Dictionary!$A$3,MATCH(COLUMNS($AS$2:DU70),Dictionary!$A$4:$A$93,0),1,1,2),0)),Dictionary!$AD$3:$AE$3,0)),"")</f>
        <v>G</v>
      </c>
      <c r="DV71" s="61" t="str">
        <f ca="1">IFERROR(INDEX(OFFSET(Dictionary!$AC$3,MATCH(COLUMNS($AS$2:DV70),Dictionary!$AC$4:$AC$93,0),1,1,2),1,MATCH(INDEX(Dictionary!$B$3:$C$3,1,MATCH(Form_Responses[[#This Row],[82]],OFFSET(Dictionary!$A$3,MATCH(COLUMNS($AS$2:DV70),Dictionary!$A$4:$A$93,0),1,1,2),0)),Dictionary!$AD$3:$AE$3,0)),"")</f>
        <v>I</v>
      </c>
      <c r="DW71" s="61" t="str">
        <f ca="1">IFERROR(INDEX(OFFSET(Dictionary!$AC$3,MATCH(COLUMNS($AS$2:DW70),Dictionary!$AC$4:$AC$93,0),1,1,2),1,MATCH(INDEX(Dictionary!$B$3:$C$3,1,MATCH(Form_Responses[[#This Row],[83]],OFFSET(Dictionary!$A$3,MATCH(COLUMNS($AS$2:DW70),Dictionary!$A$4:$A$93,0),1,1,2),0)),Dictionary!$AD$3:$AE$3,0)),"")</f>
        <v>T</v>
      </c>
      <c r="DX71" s="61" t="str">
        <f ca="1">IFERROR(INDEX(OFFSET(Dictionary!$AC$3,MATCH(COLUMNS($AS$2:DX70),Dictionary!$AC$4:$AC$93,0),1,1,2),1,MATCH(INDEX(Dictionary!$B$3:$C$3,1,MATCH(Form_Responses[[#This Row],[84]],OFFSET(Dictionary!$A$3,MATCH(COLUMNS($AS$2:DX70),Dictionary!$A$4:$A$93,0),1,1,2),0)),Dictionary!$AD$3:$AE$3,0)),"")</f>
        <v>T</v>
      </c>
      <c r="DY71" s="61" t="str">
        <f ca="1">IFERROR(INDEX(OFFSET(Dictionary!$AC$3,MATCH(COLUMNS($AS$2:DY70),Dictionary!$AC$4:$AC$93,0),1,1,2),1,MATCH(INDEX(Dictionary!$B$3:$C$3,1,MATCH(Form_Responses[[#This Row],[85]],OFFSET(Dictionary!$A$3,MATCH(COLUMNS($AS$2:DY70),Dictionary!$A$4:$A$93,0),1,1,2),0)),Dictionary!$AD$3:$AE$3,0)),"")</f>
        <v>S</v>
      </c>
      <c r="DZ71" s="61" t="str">
        <f ca="1">IFERROR(INDEX(OFFSET(Dictionary!$AC$3,MATCH(COLUMNS($AS$2:DZ70),Dictionary!$AC$4:$AC$93,0),1,1,2),1,MATCH(INDEX(Dictionary!$B$3:$C$3,1,MATCH(Form_Responses[[#This Row],[86]],OFFSET(Dictionary!$A$3,MATCH(COLUMNS($AS$2:DZ70),Dictionary!$A$4:$A$93,0),1,1,2),0)),Dictionary!$AD$3:$AE$3,0)),"")</f>
        <v>S</v>
      </c>
      <c r="EA71" s="61" t="str">
        <f ca="1">IFERROR(INDEX(OFFSET(Dictionary!$AC$3,MATCH(COLUMNS($AS$2:EA70),Dictionary!$AC$4:$AC$93,0),1,1,2),1,MATCH(INDEX(Dictionary!$B$3:$C$3,1,MATCH(Form_Responses[[#This Row],[87]],OFFSET(Dictionary!$A$3,MATCH(COLUMNS($AS$2:EA70),Dictionary!$A$4:$A$93,0),1,1,2),0)),Dictionary!$AD$3:$AE$3,0)),"")</f>
        <v>D</v>
      </c>
      <c r="EB71" s="61" t="str">
        <f ca="1">IFERROR(INDEX(OFFSET(Dictionary!$AC$3,MATCH(COLUMNS($AS$2:EB70),Dictionary!$AC$4:$AC$93,0),1,1,2),1,MATCH(INDEX(Dictionary!$B$3:$C$3,1,MATCH(Form_Responses[[#This Row],[88]],OFFSET(Dictionary!$A$3,MATCH(COLUMNS($AS$2:EB70),Dictionary!$A$4:$A$93,0),1,1,2),0)),Dictionary!$AD$3:$AE$3,0)),"")</f>
        <v>D</v>
      </c>
      <c r="EC71" s="61" t="str">
        <f ca="1">IFERROR(INDEX(OFFSET(Dictionary!$AC$3,MATCH(COLUMNS($AS$2:EC70),Dictionary!$AC$4:$AC$93,0),1,1,2),1,MATCH(INDEX(Dictionary!$B$3:$C$3,1,MATCH(Form_Responses[[#This Row],[89]],OFFSET(Dictionary!$A$3,MATCH(COLUMNS($AS$2:EC70),Dictionary!$A$4:$A$93,0),1,1,2),0)),Dictionary!$AD$3:$AE$3,0)),"")</f>
        <v>C</v>
      </c>
      <c r="ED71" s="61" t="str">
        <f ca="1">IFERROR(INDEX(OFFSET(Dictionary!$AC$3,MATCH(COLUMNS($AS$2:ED70),Dictionary!$AC$4:$AC$93,0),1,1,2),1,MATCH(INDEX(Dictionary!$B$3:$C$3,1,MATCH(Form_Responses[[#This Row],[90]],OFFSET(Dictionary!$A$3,MATCH(COLUMNS($AS$2:ED70),Dictionary!$A$4:$A$93,0),1,1,2),0)),Dictionary!$AD$3:$AE$3,0)),"")</f>
        <v>W</v>
      </c>
    </row>
    <row r="72" spans="1:134" ht="195" x14ac:dyDescent="0.25">
      <c r="A72" s="164">
        <v>70</v>
      </c>
      <c r="B72" s="61" t="s">
        <v>1025</v>
      </c>
      <c r="C72" s="61" t="s">
        <v>918</v>
      </c>
      <c r="D72" s="59" t="s">
        <v>798</v>
      </c>
      <c r="E72" s="59" cm="1">
        <f t="array" aca="1" ref="E72" ca="1">COUNTIF(OFFSET($AS$2,MATCH(Data_Base_Response[[#This Row],[Nama]:[Nama]],Data_Base_Response[[Nama]:[Nama]],0),0,1,90),Data_Base_Response[[#Headers],[A]])</f>
        <v>5</v>
      </c>
      <c r="F72" s="59" cm="1">
        <f t="array" aca="1" ref="F72" ca="1">COUNTIF(OFFSET($AS$2,MATCH(Data_Base_Response[[#This Row],[Nama]:[Nama]],Data_Base_Response[[Nama]:[Nama]],0),0,1,90),Data_Base_Response[[#Headers],[N]])</f>
        <v>6</v>
      </c>
      <c r="G72" s="59" cm="1">
        <f t="array" aca="1" ref="G72" ca="1">COUNTIF(OFFSET($AS$2,MATCH(Data_Base_Response[[#This Row],[Nama]:[Nama]],Data_Base_Response[[Nama]:[Nama]],0),0,1,90),Data_Base_Response[[#Headers],[G]])</f>
        <v>2</v>
      </c>
      <c r="H72" s="59" cm="1">
        <f t="array" aca="1" ref="H72" ca="1">COUNTIF(OFFSET($AS$2,MATCH(Data_Base_Response[[#This Row],[Nama]:[Nama]],Data_Base_Response[[Nama]:[Nama]],0),0,1,90),Data_Base_Response[[#Headers],[C]])</f>
        <v>8</v>
      </c>
      <c r="I72" s="59" cm="1">
        <f t="array" aca="1" ref="I72" ca="1">COUNTIF(OFFSET($AS$2,MATCH(Data_Base_Response[[#This Row],[Nama]:[Nama]],Data_Base_Response[[Nama]:[Nama]],0),0,1,90),Data_Base_Response[[#Headers],[D]])</f>
        <v>5</v>
      </c>
      <c r="J72" s="59" cm="1">
        <f t="array" aca="1" ref="J72" ca="1">COUNTIF(OFFSET($AS$2,MATCH(Data_Base_Response[[#This Row],[Nama]:[Nama]],Data_Base_Response[[Nama]:[Nama]],0),0,1,90),Data_Base_Response[[#Headers],[R]])</f>
        <v>5</v>
      </c>
      <c r="K72" s="59" cm="1">
        <f t="array" aca="1" ref="K72" ca="1">COUNTIF(OFFSET($AS$2,MATCH(Data_Base_Response[[#This Row],[Nama]:[Nama]],Data_Base_Response[[Nama]:[Nama]],0),0,1,90),Data_Base_Response[[#Headers],[T]])</f>
        <v>2</v>
      </c>
      <c r="L72" s="59" cm="1">
        <f t="array" aca="1" ref="L72" ca="1">COUNTIF(OFFSET($AS$2,MATCH(Data_Base_Response[[#This Row],[Nama]:[Nama]],Data_Base_Response[[Nama]:[Nama]],0),0,1,90),Data_Base_Response[[#Headers],[V]])</f>
        <v>6</v>
      </c>
      <c r="M72" s="59" cm="1">
        <f t="array" aca="1" ref="M72" ca="1">COUNTIF(OFFSET($AS$2,MATCH(Data_Base_Response[[#This Row],[Nama]:[Nama]],Data_Base_Response[[Nama]:[Nama]],0),0,1,90),Data_Base_Response[[#Headers],[W]])</f>
        <v>4</v>
      </c>
      <c r="N72" s="59" cm="1">
        <f t="array" aca="1" ref="N72" ca="1">COUNTIF(OFFSET($AS$2,MATCH(Data_Base_Response[[#This Row],[Nama]:[Nama]],Data_Base_Response[[Nama]:[Nama]],0),0,1,90),Data_Base_Response[[#Headers],[F]])</f>
        <v>3</v>
      </c>
      <c r="O72" s="59" cm="1">
        <f t="array" aca="1" ref="O72" ca="1">COUNTIF(OFFSET($AS$2,MATCH(Data_Base_Response[[#This Row],[Nama]:[Nama]],Data_Base_Response[[Nama]:[Nama]],0),0,1,90),Data_Base_Response[[#Headers],[L]])</f>
        <v>3</v>
      </c>
      <c r="P72" s="59" cm="1">
        <f t="array" aca="1" ref="P72" ca="1">COUNTIF(OFFSET($AS$2,MATCH(Data_Base_Response[[#This Row],[Nama]:[Nama]],Data_Base_Response[[Nama]:[Nama]],0),0,1,90),Data_Base_Response[[#Headers],[P]])</f>
        <v>5</v>
      </c>
      <c r="Q72" s="59" cm="1">
        <f t="array" aca="1" ref="Q72" ca="1">COUNTIF(OFFSET($AS$2,MATCH(Data_Base_Response[[#This Row],[Nama]:[Nama]],Data_Base_Response[[Nama]:[Nama]],0),0,1,90),Data_Base_Response[[#Headers],[I]])</f>
        <v>1</v>
      </c>
      <c r="R72" s="59" cm="1">
        <f t="array" aca="1" ref="R72" ca="1">COUNTIF(OFFSET($AS$2,MATCH(Data_Base_Response[[#This Row],[Nama]:[Nama]],Data_Base_Response[[Nama]:[Nama]],0),0,1,90),Data_Base_Response[[#Headers],[S]])</f>
        <v>8</v>
      </c>
      <c r="S72" s="59" cm="1">
        <f t="array" aca="1" ref="S72" ca="1">COUNTIF(OFFSET($AS$2,MATCH(Data_Base_Response[[#This Row],[Nama]:[Nama]],Data_Base_Response[[Nama]:[Nama]],0),0,1,90),Data_Base_Response[[#Headers],[B]])</f>
        <v>7</v>
      </c>
      <c r="T72" s="59" cm="1">
        <f t="array" aca="1" ref="T72" ca="1">COUNTIF(OFFSET($AS$2,MATCH(Data_Base_Response[[#This Row],[Nama]:[Nama]],Data_Base_Response[[Nama]:[Nama]],0),0,1,90),Data_Base_Response[[#Headers],[O]])</f>
        <v>5</v>
      </c>
      <c r="U72" s="59" cm="1">
        <f t="array" aca="1" ref="U72" ca="1">COUNTIF(OFFSET($AS$2,MATCH(Data_Base_Response[[#This Row],[Nama]:[Nama]],Data_Base_Response[[Nama]:[Nama]],0),0,1,90),Data_Base_Response[[#Headers],[X]])</f>
        <v>2</v>
      </c>
      <c r="V72" s="59" cm="1">
        <f t="array" aca="1" ref="V72" ca="1">COUNTIF(OFFSET($AS$2,MATCH(Data_Base_Response[[#This Row],[Nama]:[Nama]],Data_Base_Response[[Nama]:[Nama]],0),0,1,90),Data_Base_Response[[#Headers],[E]])</f>
        <v>4</v>
      </c>
      <c r="W72" s="59" cm="1">
        <f t="array" aca="1" ref="W72" ca="1">COUNTIF(OFFSET($AS$2,MATCH(Data_Base_Response[[#This Row],[Nama]:[Nama]],Data_Base_Response[[Nama]:[Nama]],0),0,1,90),Data_Base_Response[[#Headers],[K]])</f>
        <v>3</v>
      </c>
      <c r="X72" s="59" cm="1">
        <f t="array" aca="1" ref="X72" ca="1">COUNTIF(OFFSET($AS$2,MATCH(Data_Base_Response[[#This Row],[Nama]:[Nama]],Data_Base_Response[[Nama]:[Nama]],0),0,1,90),Data_Base_Response[[#Headers],[Z]])</f>
        <v>4</v>
      </c>
      <c r="Y7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2"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7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72" s="60" t="str">
        <f ca="1">INDEX(OFFSET(Dictionary!$AJ$3,MATCH(I$2,Dictionary!$AG$4:$AG$84,0),0,COUNTIF(Dictionary!$AG$4:$AG$84,I$2),1),MATCH(Data_Base_Response[[#This Row],[D]],OFFSET(Dictionary!$AH$3,MATCH(I$2,Dictionary!$AG$4:$AG$84,0),0,COUNTIF(Dictionary!$AG$4:$AG$84,I$2),1),1))</f>
        <v xml:space="preserve">Tertarik untuk menangani sendiri detail   </v>
      </c>
      <c r="AD72"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7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2" s="60" t="str">
        <f ca="1">INDEX(OFFSET(Dictionary!$AJ$3,MATCH(M$2,Dictionary!$AG$4:$AG$84,0),0,COUNTIF(Dictionary!$AG$4:$AG$84,M$2),1),MATCH(Data_Base_Response[[#This Row],[W]],OFFSET(Dictionary!$AH$3,MATCH(M$2,Dictionary!$AG$4:$AG$84,0),0,COUNTIF(Dictionary!$AG$4:$AG$84,M$2),1),1))</f>
        <v xml:space="preserve">Perlu pengarahan awal dan tolok ukur keberhasilan   </v>
      </c>
      <c r="AH7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2"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72"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72"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72"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7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7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72"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7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72" s="60" t="str">
        <f ca="1">INDEX(OFFSET(Dictionary!$AJ$3,MATCH(X$2,Dictionary!$AG$4:$AG$84,0),0,COUNTIF(Dictionary!$AG$4:$AG$84,X$2),1),MATCH(Data_Base_Response[[#This Row],[Z]],OFFSET(Dictionary!$AH$3,MATCH(X$2,Dictionary!$AG$4:$AG$84,0),0,COUNTIF(Dictionary!$AG$4:$AG$84,X$2),1),1))</f>
        <v xml:space="preserve">Mudah beradaptasi, cukup menyukai perubahan    </v>
      </c>
      <c r="AS72" s="61" t="str">
        <f ca="1">IFERROR(INDEX(OFFSET(Dictionary!$AC$3,MATCH(COLUMNS($AS$2:AS71),Dictionary!$AC$4:$AC$93,0),1,1,2),1,MATCH(INDEX(Dictionary!$B$3:$C$3,1,MATCH(Form_Responses[[#This Row],[1]],OFFSET(Dictionary!$A$3,MATCH(COLUMNS($AS$2:AS71),Dictionary!$A$4:$A$93,0),1,1,2),0)),Dictionary!$AD$3:$AE$3,0)),"")</f>
        <v>E</v>
      </c>
      <c r="AT72" s="61" t="str">
        <f ca="1">IFERROR(INDEX(OFFSET(Dictionary!$AC$3,MATCH(COLUMNS($AS$2:AT$2),Dictionary!$AC$4:$AC$93,0),1,1,2),1,MATCH(INDEX(Dictionary!$B$3:$C$3,1,MATCH(Form_Responses[[#This Row],[2]],OFFSET(Dictionary!$A$3,MATCH(COLUMNS($AS$2:AT71),Dictionary!$A$4:$A$93,0),1,1,2),0)),Dictionary!$AD$3:$AE$3,0)),"")</f>
        <v>N</v>
      </c>
      <c r="AU72" s="61" t="str">
        <f ca="1">IFERROR(INDEX(OFFSET(Dictionary!$AC$3,MATCH(COLUMNS($AS$2:AU71),Dictionary!$AC$4:$AC$93,0),1,1,2),1,MATCH(INDEX(Dictionary!$B$3:$C$3,1,MATCH(Form_Responses[[#This Row],[3]],OFFSET(Dictionary!$A$3,MATCH(COLUMNS($AS$2:AU71),Dictionary!$A$4:$A$93,0),1,1,2),0)),Dictionary!$AD$3:$AE$3,0)),"")</f>
        <v>A</v>
      </c>
      <c r="AV72" s="61" t="str">
        <f ca="1">IFERROR(INDEX(OFFSET(Dictionary!$AC$3,MATCH(COLUMNS($AS$2:AV71),Dictionary!$AC$4:$AC$93,0),1,1,2),1,MATCH(INDEX(Dictionary!$B$3:$C$3,1,MATCH(Form_Responses[[#This Row],[4]],OFFSET(Dictionary!$A$3,MATCH(COLUMNS($AS$2:AV71),Dictionary!$A$4:$A$93,0),1,1,2),0)),Dictionary!$AD$3:$AE$3,0)),"")</f>
        <v>P</v>
      </c>
      <c r="AW72" s="61" t="str">
        <f ca="1">IFERROR(INDEX(OFFSET(Dictionary!$AC$3,MATCH(COLUMNS($AS$2:AW71),Dictionary!$AC$4:$AC$93,0),1,1,2),1,MATCH(INDEX(Dictionary!$B$3:$C$3,1,MATCH(Form_Responses[[#This Row],[5]],OFFSET(Dictionary!$A$3,MATCH(COLUMNS($AS$2:AW71),Dictionary!$A$4:$A$93,0),1,1,2),0)),Dictionary!$AD$3:$AE$3,0)),"")</f>
        <v>B</v>
      </c>
      <c r="AX72" s="61" t="str">
        <f ca="1">IFERROR(INDEX(OFFSET(Dictionary!$AC$3,MATCH(COLUMNS($AS$2:AX71),Dictionary!$AC$4:$AC$93,0),1,1,2),1,MATCH(INDEX(Dictionary!$B$3:$C$3,1,MATCH(Form_Responses[[#This Row],[6]],OFFSET(Dictionary!$A$3,MATCH(COLUMNS($AS$2:AX71),Dictionary!$A$4:$A$93,0),1,1,2),0)),Dictionary!$AD$3:$AE$3,0)),"")</f>
        <v>B</v>
      </c>
      <c r="AY72" s="61" t="str">
        <f ca="1">IFERROR(INDEX(OFFSET(Dictionary!$AC$3,MATCH(COLUMNS($AS$2:AY71),Dictionary!$AC$4:$AC$93,0),1,1,2),1,MATCH(INDEX(Dictionary!$B$3:$C$3,1,MATCH(Form_Responses[[#This Row],[7]],OFFSET(Dictionary!$A$3,MATCH(COLUMNS($AS$2:AY71),Dictionary!$A$4:$A$93,0),1,1,2),0)),Dictionary!$AD$3:$AE$3,0)),"")</f>
        <v>O</v>
      </c>
      <c r="AZ72" s="61" t="str">
        <f ca="1">IFERROR(INDEX(OFFSET(Dictionary!$AC$3,MATCH(COLUMNS($AS$2:AZ$2),Dictionary!$AC$4:$AC$93,0),1,1,2),1,MATCH(INDEX(Dictionary!$B$3:$C$3,1,MATCH(Form_Responses[[#This Row],[8]],OFFSET(Dictionary!$A$3,MATCH(COLUMNS($AS$2:AZ71),Dictionary!$A$4:$A$93,0),1,1,2),0)),Dictionary!$AD$3:$AE$3,0)),"")</f>
        <v>Z</v>
      </c>
      <c r="BA72" s="61" t="str">
        <f ca="1">IFERROR(INDEX(OFFSET(Dictionary!$AC$3,MATCH(COLUMNS($AS$2:BA71),Dictionary!$AC$4:$AC$93,0),1,1,2),1,MATCH(INDEX(Dictionary!$B$3:$C$3,1,MATCH(Form_Responses[[#This Row],[9]],OFFSET(Dictionary!$A$3,MATCH(COLUMNS($AS$2:BA71),Dictionary!$A$4:$A$93,0),1,1,2),0)),Dictionary!$AD$3:$AE$3,0)),"")</f>
        <v>K</v>
      </c>
      <c r="BB72" s="61" t="str">
        <f ca="1">IFERROR(INDEX(OFFSET(Dictionary!$AC$3,MATCH(COLUMNS($AS$2:BB71),Dictionary!$AC$4:$AC$93,0),1,1,2),1,MATCH(INDEX(Dictionary!$B$3:$C$3,1,MATCH(Form_Responses[[#This Row],[10]],OFFSET(Dictionary!$A$3,MATCH(COLUMNS($AS$2:BB71),Dictionary!$A$4:$A$93,0),1,1,2),0)),Dictionary!$AD$3:$AE$3,0)),"")</f>
        <v>F</v>
      </c>
      <c r="BC72" s="61" t="str">
        <f ca="1">IFERROR(INDEX(OFFSET(Dictionary!$AC$3,MATCH(COLUMNS($AS$2:BC71),Dictionary!$AC$4:$AC$93,0),1,1,2),1,MATCH(INDEX(Dictionary!$B$3:$C$3,1,MATCH(Form_Responses[[#This Row],[11]],OFFSET(Dictionary!$A$3,MATCH(COLUMNS($AS$2:BC71),Dictionary!$A$4:$A$93,0),1,1,2),0)),Dictionary!$AD$3:$AE$3,0)),"")</f>
        <v>C</v>
      </c>
      <c r="BD72" s="61" t="str">
        <f ca="1">IFERROR(INDEX(OFFSET(Dictionary!$AC$3,MATCH(COLUMNS($AS$2:BD71),Dictionary!$AC$4:$AC$93,0),1,1,2),1,MATCH(INDEX(Dictionary!$B$3:$C$3,1,MATCH(Form_Responses[[#This Row],[12]],OFFSET(Dictionary!$A$3,MATCH(COLUMNS($AS$2:BD71),Dictionary!$A$4:$A$93,0),1,1,2),0)),Dictionary!$AD$3:$AE$3,0)),"")</f>
        <v>E</v>
      </c>
      <c r="BE72" s="61" t="str">
        <f ca="1">IFERROR(INDEX(OFFSET(Dictionary!$AC$3,MATCH(COLUMNS($AS$2:BE71),Dictionary!$AC$4:$AC$93,0),1,1,2),1,MATCH(INDEX(Dictionary!$B$3:$C$3,1,MATCH(Form_Responses[[#This Row],[13]],OFFSET(Dictionary!$A$3,MATCH(COLUMNS($AS$2:BE71),Dictionary!$A$4:$A$93,0),1,1,2),0)),Dictionary!$AD$3:$AE$3,0)),"")</f>
        <v>N</v>
      </c>
      <c r="BF72" s="61" t="str">
        <f ca="1">IFERROR(INDEX(OFFSET(Dictionary!$AC$3,MATCH(COLUMNS($AS$2:BF71),Dictionary!$AC$4:$AC$93,0),1,1,2),1,MATCH(INDEX(Dictionary!$B$3:$C$3,1,MATCH(Form_Responses[[#This Row],[14]],OFFSET(Dictionary!$A$3,MATCH(COLUMNS($AS$2:BF71),Dictionary!$A$4:$A$93,0),1,1,2),0)),Dictionary!$AD$3:$AE$3,0)),"")</f>
        <v>A</v>
      </c>
      <c r="BG72" s="61" t="str">
        <f ca="1">IFERROR(INDEX(OFFSET(Dictionary!$AC$3,MATCH(COLUMNS($AS$2:BG71),Dictionary!$AC$4:$AC$93,0),1,1,2),1,MATCH(INDEX(Dictionary!$B$3:$C$3,1,MATCH(Form_Responses[[#This Row],[15]],OFFSET(Dictionary!$A$3,MATCH(COLUMNS($AS$2:BG71),Dictionary!$A$4:$A$93,0),1,1,2),0)),Dictionary!$AD$3:$AE$3,0)),"")</f>
        <v>B</v>
      </c>
      <c r="BH72" s="61" t="str">
        <f ca="1">IFERROR(INDEX(OFFSET(Dictionary!$AC$3,MATCH(COLUMNS($AS$2:BH71),Dictionary!$AC$4:$AC$93,0),1,1,2),1,MATCH(INDEX(Dictionary!$B$3:$C$3,1,MATCH(Form_Responses[[#This Row],[16]],OFFSET(Dictionary!$A$3,MATCH(COLUMNS($AS$2:BH71),Dictionary!$A$4:$A$93,0),1,1,2),0)),Dictionary!$AD$3:$AE$3,0)),"")</f>
        <v>X</v>
      </c>
      <c r="BI72" s="61" t="str">
        <f ca="1">IFERROR(INDEX(OFFSET(Dictionary!$AC$3,MATCH(COLUMNS($AS$2:BI71),Dictionary!$AC$4:$AC$93,0),1,1,2),1,MATCH(INDEX(Dictionary!$B$3:$C$3,1,MATCH(Form_Responses[[#This Row],[17]],OFFSET(Dictionary!$A$3,MATCH(COLUMNS($AS$2:BI71),Dictionary!$A$4:$A$93,0),1,1,2),0)),Dictionary!$AD$3:$AE$3,0)),"")</f>
        <v>B</v>
      </c>
      <c r="BJ72" s="61" t="str">
        <f ca="1">IFERROR(INDEX(OFFSET(Dictionary!$AC$3,MATCH(COLUMNS($AS$2:BJ71),Dictionary!$AC$4:$AC$93,0),1,1,2),1,MATCH(INDEX(Dictionary!$B$3:$C$3,1,MATCH(Form_Responses[[#This Row],[18]],OFFSET(Dictionary!$A$3,MATCH(COLUMNS($AS$2:BJ71),Dictionary!$A$4:$A$93,0),1,1,2),0)),Dictionary!$AD$3:$AE$3,0)),"")</f>
        <v>O</v>
      </c>
      <c r="BK72" s="61" t="str">
        <f ca="1">IFERROR(INDEX(OFFSET(Dictionary!$AC$3,MATCH(COLUMNS($AS$2:BK71),Dictionary!$AC$4:$AC$93,0),1,1,2),1,MATCH(INDEX(Dictionary!$B$3:$C$3,1,MATCH(Form_Responses[[#This Row],[19]],OFFSET(Dictionary!$A$3,MATCH(COLUMNS($AS$2:BK71),Dictionary!$A$4:$A$93,0),1,1,2),0)),Dictionary!$AD$3:$AE$3,0)),"")</f>
        <v>Z</v>
      </c>
      <c r="BL72" s="61" t="str">
        <f ca="1">IFERROR(INDEX(OFFSET(Dictionary!$AC$3,MATCH(COLUMNS($AS$2:BL71),Dictionary!$AC$4:$AC$93,0),1,1,2),1,MATCH(INDEX(Dictionary!$B$3:$C$3,1,MATCH(Form_Responses[[#This Row],[20]],OFFSET(Dictionary!$A$3,MATCH(COLUMNS($AS$2:BL71),Dictionary!$A$4:$A$93,0),1,1,2),0)),Dictionary!$AD$3:$AE$3,0)),"")</f>
        <v>W</v>
      </c>
      <c r="BM72" s="61" t="str">
        <f ca="1">IFERROR(INDEX(OFFSET(Dictionary!$AC$3,MATCH(COLUMNS($AS$2:BM71),Dictionary!$AC$4:$AC$93,0),1,1,2),1,MATCH(INDEX(Dictionary!$B$3:$C$3,1,MATCH(Form_Responses[[#This Row],[21]],OFFSET(Dictionary!$A$3,MATCH(COLUMNS($AS$2:BM71),Dictionary!$A$4:$A$93,0),1,1,2),0)),Dictionary!$AD$3:$AE$3,0)),"")</f>
        <v>D</v>
      </c>
      <c r="BN72" s="61" t="str">
        <f ca="1">IFERROR(INDEX(OFFSET(Dictionary!$AC$3,MATCH(COLUMNS($AS$2:BN71),Dictionary!$AC$4:$AC$93,0),1,1,2),1,MATCH(INDEX(Dictionary!$B$3:$C$3,1,MATCH(Form_Responses[[#This Row],[22]],OFFSET(Dictionary!$A$3,MATCH(COLUMNS($AS$2:BN71),Dictionary!$A$4:$A$93,0),1,1,2),0)),Dictionary!$AD$3:$AE$3,0)),"")</f>
        <v>C</v>
      </c>
      <c r="BO72" s="61" t="str">
        <f ca="1">IFERROR(INDEX(OFFSET(Dictionary!$AC$3,MATCH(COLUMNS($AS$2:BO71),Dictionary!$AC$4:$AC$93,0),1,1,2),1,MATCH(INDEX(Dictionary!$B$3:$C$3,1,MATCH(Form_Responses[[#This Row],[23]],OFFSET(Dictionary!$A$3,MATCH(COLUMNS($AS$2:BO71),Dictionary!$A$4:$A$93,0),1,1,2),0)),Dictionary!$AD$3:$AE$3,0)),"")</f>
        <v/>
      </c>
      <c r="BP72" s="61" t="str">
        <f ca="1">IFERROR(INDEX(OFFSET(Dictionary!$AC$3,MATCH(COLUMNS($AS$2:BP71),Dictionary!$AC$4:$AC$93,0),1,1,2),1,MATCH(INDEX(Dictionary!$B$3:$C$3,1,MATCH(Form_Responses[[#This Row],[24]],OFFSET(Dictionary!$A$3,MATCH(COLUMNS($AS$2:BP71),Dictionary!$A$4:$A$93,0),1,1,2),0)),Dictionary!$AD$3:$AE$3,0)),"")</f>
        <v/>
      </c>
      <c r="BQ72" s="61" t="str">
        <f ca="1">IFERROR(INDEX(OFFSET(Dictionary!$AC$3,MATCH(COLUMNS($AS$2:BQ71),Dictionary!$AC$4:$AC$93,0),1,1,2),1,MATCH(INDEX(Dictionary!$B$3:$C$3,1,MATCH(Form_Responses[[#This Row],[25]],OFFSET(Dictionary!$A$3,MATCH(COLUMNS($AS$2:BQ71),Dictionary!$A$4:$A$93,0),1,1,2),0)),Dictionary!$AD$3:$AE$3,0)),"")</f>
        <v>A</v>
      </c>
      <c r="BR72" s="61" t="str">
        <f ca="1">IFERROR(INDEX(OFFSET(Dictionary!$AC$3,MATCH(COLUMNS($AS$2:BR71),Dictionary!$AC$4:$AC$93,0),1,1,2),1,MATCH(INDEX(Dictionary!$B$3:$C$3,1,MATCH(Form_Responses[[#This Row],[26]],OFFSET(Dictionary!$A$3,MATCH(COLUMNS($AS$2:BR71),Dictionary!$A$4:$A$93,0),1,1,2),0)),Dictionary!$AD$3:$AE$3,0)),"")</f>
        <v>P</v>
      </c>
      <c r="BS72" s="61" t="str">
        <f ca="1">IFERROR(INDEX(OFFSET(Dictionary!$AC$3,MATCH(COLUMNS($AS$2:BS71),Dictionary!$AC$4:$AC$93,0),1,1,2),1,MATCH(INDEX(Dictionary!$B$3:$C$3,1,MATCH(Form_Responses[[#This Row],[27]],OFFSET(Dictionary!$A$3,MATCH(COLUMNS($AS$2:BS71),Dictionary!$A$4:$A$93,0),1,1,2),0)),Dictionary!$AD$3:$AE$3,0)),"")</f>
        <v>Z</v>
      </c>
      <c r="BT72" s="61" t="str">
        <f ca="1">IFERROR(INDEX(OFFSET(Dictionary!$AC$3,MATCH(COLUMNS($AS$2:BT71),Dictionary!$AC$4:$AC$93,0),1,1,2),1,MATCH(INDEX(Dictionary!$B$3:$C$3,1,MATCH(Form_Responses[[#This Row],[28]],OFFSET(Dictionary!$A$3,MATCH(COLUMNS($AS$2:BT71),Dictionary!$A$4:$A$93,0),1,1,2),0)),Dictionary!$AD$3:$AE$3,0)),"")</f>
        <v>B</v>
      </c>
      <c r="BU72" s="61" t="str">
        <f ca="1">IFERROR(INDEX(OFFSET(Dictionary!$AC$3,MATCH(COLUMNS($AS$2:BU71),Dictionary!$AC$4:$AC$93,0),1,1,2),1,MATCH(INDEX(Dictionary!$B$3:$C$3,1,MATCH(Form_Responses[[#This Row],[29]],OFFSET(Dictionary!$A$3,MATCH(COLUMNS($AS$2:BU71),Dictionary!$A$4:$A$93,0),1,1,2),0)),Dictionary!$AD$3:$AE$3,0)),"")</f>
        <v>O</v>
      </c>
      <c r="BV72" s="61" t="str">
        <f ca="1">IFERROR(INDEX(OFFSET(Dictionary!$AC$3,MATCH(COLUMNS($AS$2:BV71),Dictionary!$AC$4:$AC$93,0),1,1,2),1,MATCH(INDEX(Dictionary!$B$3:$C$3,1,MATCH(Form_Responses[[#This Row],[30]],OFFSET(Dictionary!$A$3,MATCH(COLUMNS($AS$2:BV71),Dictionary!$A$4:$A$93,0),1,1,2),0)),Dictionary!$AD$3:$AE$3,0)),"")</f>
        <v>W</v>
      </c>
      <c r="BW72" s="61" t="str">
        <f ca="1">IFERROR(INDEX(OFFSET(Dictionary!$AC$3,MATCH(COLUMNS($AS$2:BW71),Dictionary!$AC$4:$AC$93,0),1,1,2),1,MATCH(INDEX(Dictionary!$B$3:$C$3,1,MATCH(Form_Responses[[#This Row],[31]],OFFSET(Dictionary!$A$3,MATCH(COLUMNS($AS$2:BW71),Dictionary!$A$4:$A$93,0),1,1,2),0)),Dictionary!$AD$3:$AE$3,0)),"")</f>
        <v>R</v>
      </c>
      <c r="BX72" s="61" t="str">
        <f ca="1">IFERROR(INDEX(OFFSET(Dictionary!$AC$3,MATCH(COLUMNS($AS$2:BX71),Dictionary!$AC$4:$AC$93,0),1,1,2),1,MATCH(INDEX(Dictionary!$B$3:$C$3,1,MATCH(Form_Responses[[#This Row],[32]],OFFSET(Dictionary!$A$3,MATCH(COLUMNS($AS$2:BX71),Dictionary!$A$4:$A$93,0),1,1,2),0)),Dictionary!$AD$3:$AE$3,0)),"")</f>
        <v>D</v>
      </c>
      <c r="BY72" s="61" t="str">
        <f ca="1">IFERROR(INDEX(OFFSET(Dictionary!$AC$3,MATCH(COLUMNS($AS$2:BY71),Dictionary!$AC$4:$AC$93,0),1,1,2),1,MATCH(INDEX(Dictionary!$B$3:$C$3,1,MATCH(Form_Responses[[#This Row],[33]],OFFSET(Dictionary!$A$3,MATCH(COLUMNS($AS$2:BY71),Dictionary!$A$4:$A$93,0),1,1,2),0)),Dictionary!$AD$3:$AE$3,0)),"")</f>
        <v>C</v>
      </c>
      <c r="BZ72" s="61" t="str">
        <f ca="1">IFERROR(INDEX(OFFSET(Dictionary!$AC$3,MATCH(COLUMNS($AS$2:BZ71),Dictionary!$AC$4:$AC$93,0),1,1,2),1,MATCH(INDEX(Dictionary!$B$3:$C$3,1,MATCH(Form_Responses[[#This Row],[34]],OFFSET(Dictionary!$A$3,MATCH(COLUMNS($AS$2:BZ71),Dictionary!$A$4:$A$93,0),1,1,2),0)),Dictionary!$AD$3:$AE$3,0)),"")</f>
        <v>E</v>
      </c>
      <c r="CA72" s="61" t="str">
        <f ca="1">IFERROR(INDEX(OFFSET(Dictionary!$AC$3,MATCH(COLUMNS($AS$2:CA71),Dictionary!$AC$4:$AC$93,0),1,1,2),1,MATCH(INDEX(Dictionary!$B$3:$C$3,1,MATCH(Form_Responses[[#This Row],[35]],OFFSET(Dictionary!$A$3,MATCH(COLUMNS($AS$2:CA71),Dictionary!$A$4:$A$93,0),1,1,2),0)),Dictionary!$AD$3:$AE$3,0)),"")</f>
        <v>B</v>
      </c>
      <c r="CB72" s="61" t="str">
        <f ca="1">IFERROR(INDEX(OFFSET(Dictionary!$AC$3,MATCH(COLUMNS($AS$2:CB71),Dictionary!$AC$4:$AC$93,0),1,1,2),1,MATCH(INDEX(Dictionary!$B$3:$C$3,1,MATCH(Form_Responses[[#This Row],[36]],OFFSET(Dictionary!$A$3,MATCH(COLUMNS($AS$2:CB71),Dictionary!$A$4:$A$93,0),1,1,2),0)),Dictionary!$AD$3:$AE$3,0)),"")</f>
        <v>O</v>
      </c>
      <c r="CC72" s="61" t="str">
        <f ca="1">IFERROR(INDEX(OFFSET(Dictionary!$AC$3,MATCH(COLUMNS($AS$2:CC71),Dictionary!$AC$4:$AC$93,0),1,1,2),1,MATCH(INDEX(Dictionary!$B$3:$C$3,1,MATCH(Form_Responses[[#This Row],[37]],OFFSET(Dictionary!$A$3,MATCH(COLUMNS($AS$2:CC71),Dictionary!$A$4:$A$93,0),1,1,2),0)),Dictionary!$AD$3:$AE$3,0)),"")</f>
        <v>P</v>
      </c>
      <c r="CD72" s="61" t="str">
        <f ca="1">IFERROR(INDEX(OFFSET(Dictionary!$AC$3,MATCH(COLUMNS($AS$2:CD71),Dictionary!$AC$4:$AC$93,0),1,1,2),1,MATCH(INDEX(Dictionary!$B$3:$C$3,1,MATCH(Form_Responses[[#This Row],[38]],OFFSET(Dictionary!$A$3,MATCH(COLUMNS($AS$2:CD71),Dictionary!$A$4:$A$93,0),1,1,2),0)),Dictionary!$AD$3:$AE$3,0)),"")</f>
        <v>K</v>
      </c>
      <c r="CE72" s="61" t="str">
        <f ca="1">IFERROR(INDEX(OFFSET(Dictionary!$AC$3,MATCH(COLUMNS($AS$2:CE71),Dictionary!$AC$4:$AC$93,0),1,1,2),1,MATCH(INDEX(Dictionary!$B$3:$C$3,1,MATCH(Form_Responses[[#This Row],[39]],OFFSET(Dictionary!$A$3,MATCH(COLUMNS($AS$2:CE71),Dictionary!$A$4:$A$93,0),1,1,2),0)),Dictionary!$AD$3:$AE$3,0)),"")</f>
        <v>B</v>
      </c>
      <c r="CF72" s="61" t="str">
        <f ca="1">IFERROR(INDEX(OFFSET(Dictionary!$AC$3,MATCH(COLUMNS($AS$2:CF71),Dictionary!$AC$4:$AC$93,0),1,1,2),1,MATCH(INDEX(Dictionary!$B$3:$C$3,1,MATCH(Form_Responses[[#This Row],[40]],OFFSET(Dictionary!$A$3,MATCH(COLUMNS($AS$2:CF71),Dictionary!$A$4:$A$93,0),1,1,2),0)),Dictionary!$AD$3:$AE$3,0)),"")</f>
        <v>O</v>
      </c>
      <c r="CG72" s="61" t="str">
        <f ca="1">IFERROR(INDEX(OFFSET(Dictionary!$AC$3,MATCH(COLUMNS($AS$2:CG71),Dictionary!$AC$4:$AC$93,0),1,1,2),1,MATCH(INDEX(Dictionary!$B$3:$C$3,1,MATCH(Form_Responses[[#This Row],[41]],OFFSET(Dictionary!$A$3,MATCH(COLUMNS($AS$2:CG71),Dictionary!$A$4:$A$93,0),1,1,2),0)),Dictionary!$AD$3:$AE$3,0)),"")</f>
        <v>S</v>
      </c>
      <c r="CH72" s="61" t="str">
        <f ca="1">IFERROR(INDEX(OFFSET(Dictionary!$AC$3,MATCH(COLUMNS($AS$2:CH71),Dictionary!$AC$4:$AC$93,0),1,1,2),1,MATCH(INDEX(Dictionary!$B$3:$C$3,1,MATCH(Form_Responses[[#This Row],[42]],OFFSET(Dictionary!$A$3,MATCH(COLUMNS($AS$2:CH71),Dictionary!$A$4:$A$93,0),1,1,2),0)),Dictionary!$AD$3:$AE$3,0)),"")</f>
        <v>R</v>
      </c>
      <c r="CI72" s="61" t="str">
        <f ca="1">IFERROR(INDEX(OFFSET(Dictionary!$AC$3,MATCH(COLUMNS($AS$2:CI71),Dictionary!$AC$4:$AC$93,0),1,1,2),1,MATCH(INDEX(Dictionary!$B$3:$C$3,1,MATCH(Form_Responses[[#This Row],[43]],OFFSET(Dictionary!$A$3,MATCH(COLUMNS($AS$2:CI71),Dictionary!$A$4:$A$93,0),1,1,2),0)),Dictionary!$AD$3:$AE$3,0)),"")</f>
        <v>D</v>
      </c>
      <c r="CJ72" s="61" t="str">
        <f ca="1">IFERROR(INDEX(OFFSET(Dictionary!$AC$3,MATCH(COLUMNS($AS$2:CJ71),Dictionary!$AC$4:$AC$93,0),1,1,2),1,MATCH(INDEX(Dictionary!$B$3:$C$3,1,MATCH(Form_Responses[[#This Row],[44]],OFFSET(Dictionary!$A$3,MATCH(COLUMNS($AS$2:CJ71),Dictionary!$A$4:$A$93,0),1,1,2),0)),Dictionary!$AD$3:$AE$3,0)),"")</f>
        <v>C</v>
      </c>
      <c r="CK72" s="61" t="str">
        <f ca="1">IFERROR(INDEX(OFFSET(Dictionary!$AC$3,MATCH(COLUMNS($AS$2:CK71),Dictionary!$AC$4:$AC$93,0),1,1,2),1,MATCH(INDEX(Dictionary!$B$3:$C$3,1,MATCH(Form_Responses[[#This Row],[45]],OFFSET(Dictionary!$A$3,MATCH(COLUMNS($AS$2:CK71),Dictionary!$A$4:$A$93,0),1,1,2),0)),Dictionary!$AD$3:$AE$3,0)),"")</f>
        <v>V</v>
      </c>
      <c r="CL72" s="61" t="str">
        <f ca="1">IFERROR(INDEX(OFFSET(Dictionary!$AC$3,MATCH(COLUMNS($AS$2:CL71),Dictionary!$AC$4:$AC$93,0),1,1,2),1,MATCH(INDEX(Dictionary!$B$3:$C$3,1,MATCH(Form_Responses[[#This Row],[46]],OFFSET(Dictionary!$A$3,MATCH(COLUMNS($AS$2:CL71),Dictionary!$A$4:$A$93,0),1,1,2),0)),Dictionary!$AD$3:$AE$3,0)),"")</f>
        <v>N</v>
      </c>
      <c r="CM72" s="61" t="str">
        <f ca="1">IFERROR(INDEX(OFFSET(Dictionary!$AC$3,MATCH(COLUMNS($AS$2:CM71),Dictionary!$AC$4:$AC$93,0),1,1,2),1,MATCH(INDEX(Dictionary!$B$3:$C$3,1,MATCH(Form_Responses[[#This Row],[47]],OFFSET(Dictionary!$A$3,MATCH(COLUMNS($AS$2:CM71),Dictionary!$A$4:$A$93,0),1,1,2),0)),Dictionary!$AD$3:$AE$3,0)),"")</f>
        <v>Z</v>
      </c>
      <c r="CN72" s="61" t="str">
        <f ca="1">IFERROR(INDEX(OFFSET(Dictionary!$AC$3,MATCH(COLUMNS($AS$2:CN71),Dictionary!$AC$4:$AC$93,0),1,1,2),1,MATCH(INDEX(Dictionary!$B$3:$C$3,1,MATCH(Form_Responses[[#This Row],[48]],OFFSET(Dictionary!$A$3,MATCH(COLUMNS($AS$2:CN71),Dictionary!$A$4:$A$93,0),1,1,2),0)),Dictionary!$AD$3:$AE$3,0)),"")</f>
        <v>P</v>
      </c>
      <c r="CO72" s="61" t="str">
        <f ca="1">IFERROR(INDEX(OFFSET(Dictionary!$AC$3,MATCH(COLUMNS($AS$2:CO71),Dictionary!$AC$4:$AC$93,0),1,1,2),1,MATCH(INDEX(Dictionary!$B$3:$C$3,1,MATCH(Form_Responses[[#This Row],[49]],OFFSET(Dictionary!$A$3,MATCH(COLUMNS($AS$2:CO71),Dictionary!$A$4:$A$93,0),1,1,2),0)),Dictionary!$AD$3:$AE$3,0)),"")</f>
        <v>F</v>
      </c>
      <c r="CP72" s="61" t="str">
        <f ca="1">IFERROR(INDEX(OFFSET(Dictionary!$AC$3,MATCH(COLUMNS($AS$2:CP71),Dictionary!$AC$4:$AC$93,0),1,1,2),1,MATCH(INDEX(Dictionary!$B$3:$C$3,1,MATCH(Form_Responses[[#This Row],[50]],OFFSET(Dictionary!$A$3,MATCH(COLUMNS($AS$2:CP71),Dictionary!$A$4:$A$93,0),1,1,2),0)),Dictionary!$AD$3:$AE$3,0)),"")</f>
        <v>W</v>
      </c>
      <c r="CQ72" s="61" t="str">
        <f ca="1">IFERROR(INDEX(OFFSET(Dictionary!$AC$3,MATCH(COLUMNS($AS$2:CQ71),Dictionary!$AC$4:$AC$93,0),1,1,2),1,MATCH(INDEX(Dictionary!$B$3:$C$3,1,MATCH(Form_Responses[[#This Row],[51]],OFFSET(Dictionary!$A$3,MATCH(COLUMNS($AS$2:CQ71),Dictionary!$A$4:$A$93,0),1,1,2),0)),Dictionary!$AD$3:$AE$3,0)),"")</f>
        <v>V</v>
      </c>
      <c r="CR72" s="61" t="str">
        <f ca="1">IFERROR(INDEX(OFFSET(Dictionary!$AC$3,MATCH(COLUMNS($AS$2:CR71),Dictionary!$AC$4:$AC$93,0),1,1,2),1,MATCH(INDEX(Dictionary!$B$3:$C$3,1,MATCH(Form_Responses[[#This Row],[52]],OFFSET(Dictionary!$A$3,MATCH(COLUMNS($AS$2:CR71),Dictionary!$A$4:$A$93,0),1,1,2),0)),Dictionary!$AD$3:$AE$3,0)),"")</f>
        <v>S</v>
      </c>
      <c r="CS72" s="61" t="str">
        <f ca="1">IFERROR(INDEX(OFFSET(Dictionary!$AC$3,MATCH(COLUMNS($AS$2:CS71),Dictionary!$AC$4:$AC$93,0),1,1,2),1,MATCH(INDEX(Dictionary!$B$3:$C$3,1,MATCH(Form_Responses[[#This Row],[53]],OFFSET(Dictionary!$A$3,MATCH(COLUMNS($AS$2:CS71),Dictionary!$A$4:$A$93,0),1,1,2),0)),Dictionary!$AD$3:$AE$3,0)),"")</f>
        <v>R</v>
      </c>
      <c r="CT72" s="61" t="str">
        <f ca="1">IFERROR(INDEX(OFFSET(Dictionary!$AC$3,MATCH(COLUMNS($AS$2:CT71),Dictionary!$AC$4:$AC$93,0),1,1,2),1,MATCH(INDEX(Dictionary!$B$3:$C$3,1,MATCH(Form_Responses[[#This Row],[54]],OFFSET(Dictionary!$A$3,MATCH(COLUMNS($AS$2:CT71),Dictionary!$A$4:$A$93,0),1,1,2),0)),Dictionary!$AD$3:$AE$3,0)),"")</f>
        <v>D</v>
      </c>
      <c r="CU72" s="61" t="str">
        <f ca="1">IFERROR(INDEX(OFFSET(Dictionary!$AC$3,MATCH(COLUMNS($AS$2:CU71),Dictionary!$AC$4:$AC$93,0),1,1,2),1,MATCH(INDEX(Dictionary!$B$3:$C$3,1,MATCH(Form_Responses[[#This Row],[55]],OFFSET(Dictionary!$A$3,MATCH(COLUMNS($AS$2:CU71),Dictionary!$A$4:$A$93,0),1,1,2),0)),Dictionary!$AD$3:$AE$3,0)),"")</f>
        <v>C</v>
      </c>
      <c r="CV72" s="61" t="str">
        <f ca="1">IFERROR(INDEX(OFFSET(Dictionary!$AC$3,MATCH(COLUMNS($AS$2:CV71),Dictionary!$AC$4:$AC$93,0),1,1,2),1,MATCH(INDEX(Dictionary!$B$3:$C$3,1,MATCH(Form_Responses[[#This Row],[56]],OFFSET(Dictionary!$A$3,MATCH(COLUMNS($AS$2:CV71),Dictionary!$A$4:$A$93,0),1,1,2),0)),Dictionary!$AD$3:$AE$3,0)),"")</f>
        <v>S</v>
      </c>
      <c r="CW72" s="61" t="str">
        <f ca="1">IFERROR(INDEX(OFFSET(Dictionary!$AC$3,MATCH(COLUMNS($AS$2:CW71),Dictionary!$AC$4:$AC$93,0),1,1,2),1,MATCH(INDEX(Dictionary!$B$3:$C$3,1,MATCH(Form_Responses[[#This Row],[57]],OFFSET(Dictionary!$A$3,MATCH(COLUMNS($AS$2:CW71),Dictionary!$A$4:$A$93,0),1,1,2),0)),Dictionary!$AD$3:$AE$3,0)),"")</f>
        <v>N</v>
      </c>
      <c r="CX72" s="61" t="str">
        <f ca="1">IFERROR(INDEX(OFFSET(Dictionary!$AC$3,MATCH(COLUMNS($AS$2:CX71),Dictionary!$AC$4:$AC$93,0),1,1,2),1,MATCH(INDEX(Dictionary!$B$3:$C$3,1,MATCH(Form_Responses[[#This Row],[58]],OFFSET(Dictionary!$A$3,MATCH(COLUMNS($AS$2:CX71),Dictionary!$A$4:$A$93,0),1,1,2),0)),Dictionary!$AD$3:$AE$3,0)),"")</f>
        <v>A</v>
      </c>
      <c r="CY72" s="61" t="str">
        <f ca="1">IFERROR(INDEX(OFFSET(Dictionary!$AC$3,MATCH(COLUMNS($AS$2:CY71),Dictionary!$AC$4:$AC$93,0),1,1,2),1,MATCH(INDEX(Dictionary!$B$3:$C$3,1,MATCH(Form_Responses[[#This Row],[59]],OFFSET(Dictionary!$A$3,MATCH(COLUMNS($AS$2:CY71),Dictionary!$A$4:$A$93,0),1,1,2),0)),Dictionary!$AD$3:$AE$3,0)),"")</f>
        <v>F</v>
      </c>
      <c r="CZ72" s="61" t="str">
        <f ca="1">IFERROR(INDEX(OFFSET(Dictionary!$AC$3,MATCH(COLUMNS($AS$2:CZ71),Dictionary!$AC$4:$AC$93,0),1,1,2),1,MATCH(INDEX(Dictionary!$B$3:$C$3,1,MATCH(Form_Responses[[#This Row],[60]],OFFSET(Dictionary!$A$3,MATCH(COLUMNS($AS$2:CZ71),Dictionary!$A$4:$A$93,0),1,1,2),0)),Dictionary!$AD$3:$AE$3,0)),"")</f>
        <v>X</v>
      </c>
      <c r="DA72" s="61" t="str">
        <f ca="1">IFERROR(INDEX(OFFSET(Dictionary!$AC$3,MATCH(COLUMNS($AS$2:DA71),Dictionary!$AC$4:$AC$93,0),1,1,2),1,MATCH(INDEX(Dictionary!$B$3:$C$3,1,MATCH(Form_Responses[[#This Row],[61]],OFFSET(Dictionary!$A$3,MATCH(COLUMNS($AS$2:DA71),Dictionary!$A$4:$A$93,0),1,1,2),0)),Dictionary!$AD$3:$AE$3,0)),"")</f>
        <v>T</v>
      </c>
      <c r="DB72" s="61" t="str">
        <f ca="1">IFERROR(INDEX(OFFSET(Dictionary!$AC$3,MATCH(COLUMNS($AS$2:DB71),Dictionary!$AC$4:$AC$93,0),1,1,2),1,MATCH(INDEX(Dictionary!$B$3:$C$3,1,MATCH(Form_Responses[[#This Row],[62]],OFFSET(Dictionary!$A$3,MATCH(COLUMNS($AS$2:DB71),Dictionary!$A$4:$A$93,0),1,1,2),0)),Dictionary!$AD$3:$AE$3,0)),"")</f>
        <v>L</v>
      </c>
      <c r="DC72" s="61" t="str">
        <f ca="1">IFERROR(INDEX(OFFSET(Dictionary!$AC$3,MATCH(COLUMNS($AS$2:DC71),Dictionary!$AC$4:$AC$93,0),1,1,2),1,MATCH(INDEX(Dictionary!$B$3:$C$3,1,MATCH(Form_Responses[[#This Row],[63]],OFFSET(Dictionary!$A$3,MATCH(COLUMNS($AS$2:DC71),Dictionary!$A$4:$A$93,0),1,1,2),0)),Dictionary!$AD$3:$AE$3,0)),"")</f>
        <v>I</v>
      </c>
      <c r="DD72" s="61" t="str">
        <f ca="1">IFERROR(INDEX(OFFSET(Dictionary!$AC$3,MATCH(COLUMNS($AS$2:DD71),Dictionary!$AC$4:$AC$93,0),1,1,2),1,MATCH(INDEX(Dictionary!$B$3:$C$3,1,MATCH(Form_Responses[[#This Row],[64]],OFFSET(Dictionary!$A$3,MATCH(COLUMNS($AS$2:DD71),Dictionary!$A$4:$A$93,0),1,1,2),0)),Dictionary!$AD$3:$AE$3,0)),"")</f>
        <v>R</v>
      </c>
      <c r="DE72" s="61" t="str">
        <f ca="1">IFERROR(INDEX(OFFSET(Dictionary!$AC$3,MATCH(COLUMNS($AS$2:DE71),Dictionary!$AC$4:$AC$93,0),1,1,2),1,MATCH(INDEX(Dictionary!$B$3:$C$3,1,MATCH(Form_Responses[[#This Row],[65]],OFFSET(Dictionary!$A$3,MATCH(COLUMNS($AS$2:DE71),Dictionary!$A$4:$A$93,0),1,1,2),0)),Dictionary!$AD$3:$AE$3,0)),"")</f>
        <v>V</v>
      </c>
      <c r="DF72" s="61" t="str">
        <f ca="1">IFERROR(INDEX(OFFSET(Dictionary!$AC$3,MATCH(COLUMNS($AS$2:DF71),Dictionary!$AC$4:$AC$93,0),1,1,2),1,MATCH(INDEX(Dictionary!$B$3:$C$3,1,MATCH(Form_Responses[[#This Row],[66]],OFFSET(Dictionary!$A$3,MATCH(COLUMNS($AS$2:DF71),Dictionary!$A$4:$A$93,0),1,1,2),0)),Dictionary!$AD$3:$AE$3,0)),"")</f>
        <v>S</v>
      </c>
      <c r="DG72" s="61" t="str">
        <f ca="1">IFERROR(INDEX(OFFSET(Dictionary!$AC$3,MATCH(COLUMNS($AS$2:DG71),Dictionary!$AC$4:$AC$93,0),1,1,2),1,MATCH(INDEX(Dictionary!$B$3:$C$3,1,MATCH(Form_Responses[[#This Row],[67]],OFFSET(Dictionary!$A$3,MATCH(COLUMNS($AS$2:DG71),Dictionary!$A$4:$A$93,0),1,1,2),0)),Dictionary!$AD$3:$AE$3,0)),"")</f>
        <v>R</v>
      </c>
      <c r="DH72" s="61" t="str">
        <f ca="1">IFERROR(INDEX(OFFSET(Dictionary!$AC$3,MATCH(COLUMNS($AS$2:DH71),Dictionary!$AC$4:$AC$93,0),1,1,2),1,MATCH(INDEX(Dictionary!$B$3:$C$3,1,MATCH(Form_Responses[[#This Row],[68]],OFFSET(Dictionary!$A$3,MATCH(COLUMNS($AS$2:DH71),Dictionary!$A$4:$A$93,0),1,1,2),0)),Dictionary!$AD$3:$AE$3,0)),"")</f>
        <v>K</v>
      </c>
      <c r="DI72" s="61" t="str">
        <f ca="1">IFERROR(INDEX(OFFSET(Dictionary!$AC$3,MATCH(COLUMNS($AS$2:DI71),Dictionary!$AC$4:$AC$93,0),1,1,2),1,MATCH(INDEX(Dictionary!$B$3:$C$3,1,MATCH(Form_Responses[[#This Row],[69]],OFFSET(Dictionary!$A$3,MATCH(COLUMNS($AS$2:DI71),Dictionary!$A$4:$A$93,0),1,1,2),0)),Dictionary!$AD$3:$AE$3,0)),"")</f>
        <v>A</v>
      </c>
      <c r="DJ72" s="61" t="str">
        <f ca="1">IFERROR(INDEX(OFFSET(Dictionary!$AC$3,MATCH(COLUMNS($AS$2:DJ71),Dictionary!$AC$4:$AC$93,0),1,1,2),1,MATCH(INDEX(Dictionary!$B$3:$C$3,1,MATCH(Form_Responses[[#This Row],[70]],OFFSET(Dictionary!$A$3,MATCH(COLUMNS($AS$2:DJ71),Dictionary!$A$4:$A$93,0),1,1,2),0)),Dictionary!$AD$3:$AE$3,0)),"")</f>
        <v>P</v>
      </c>
      <c r="DK72" s="61" t="str">
        <f ca="1">IFERROR(INDEX(OFFSET(Dictionary!$AC$3,MATCH(COLUMNS($AS$2:DK71),Dictionary!$AC$4:$AC$93,0),1,1,2),1,MATCH(INDEX(Dictionary!$B$3:$C$3,1,MATCH(Form_Responses[[#This Row],[71]],OFFSET(Dictionary!$A$3,MATCH(COLUMNS($AS$2:DK71),Dictionary!$A$4:$A$93,0),1,1,2),0)),Dictionary!$AD$3:$AE$3,0)),"")</f>
        <v>G</v>
      </c>
      <c r="DL72" s="61" t="str">
        <f ca="1">IFERROR(INDEX(OFFSET(Dictionary!$AC$3,MATCH(COLUMNS($AS$2:DL71),Dictionary!$AC$4:$AC$93,0),1,1,2),1,MATCH(INDEX(Dictionary!$B$3:$C$3,1,MATCH(Form_Responses[[#This Row],[72]],OFFSET(Dictionary!$A$3,MATCH(COLUMNS($AS$2:DL71),Dictionary!$A$4:$A$93,0),1,1,2),0)),Dictionary!$AD$3:$AE$3,0)),"")</f>
        <v>L</v>
      </c>
      <c r="DM72" s="61" t="str">
        <f ca="1">IFERROR(INDEX(OFFSET(Dictionary!$AC$3,MATCH(COLUMNS($AS$2:DM71),Dictionary!$AC$4:$AC$93,0),1,1,2),1,MATCH(INDEX(Dictionary!$B$3:$C$3,1,MATCH(Form_Responses[[#This Row],[73]],OFFSET(Dictionary!$A$3,MATCH(COLUMNS($AS$2:DM71),Dictionary!$A$4:$A$93,0),1,1,2),0)),Dictionary!$AD$3:$AE$3,0)),"")</f>
        <v>V</v>
      </c>
      <c r="DN72" s="61" t="str">
        <f ca="1">IFERROR(INDEX(OFFSET(Dictionary!$AC$3,MATCH(COLUMNS($AS$2:DN71),Dictionary!$AC$4:$AC$93,0),1,1,2),1,MATCH(INDEX(Dictionary!$B$3:$C$3,1,MATCH(Form_Responses[[#This Row],[74]],OFFSET(Dictionary!$A$3,MATCH(COLUMNS($AS$2:DN71),Dictionary!$A$4:$A$93,0),1,1,2),0)),Dictionary!$AD$3:$AE$3,0)),"")</f>
        <v>S</v>
      </c>
      <c r="DO72" s="61" t="str">
        <f ca="1">IFERROR(INDEX(OFFSET(Dictionary!$AC$3,MATCH(COLUMNS($AS$2:DO71),Dictionary!$AC$4:$AC$93,0),1,1,2),1,MATCH(INDEX(Dictionary!$B$3:$C$3,1,MATCH(Form_Responses[[#This Row],[75]],OFFSET(Dictionary!$A$3,MATCH(COLUMNS($AS$2:DO71),Dictionary!$A$4:$A$93,0),1,1,2),0)),Dictionary!$AD$3:$AE$3,0)),"")</f>
        <v>V</v>
      </c>
      <c r="DP72" s="61" t="str">
        <f ca="1">IFERROR(INDEX(OFFSET(Dictionary!$AC$3,MATCH(COLUMNS($AS$2:DP71),Dictionary!$AC$4:$AC$93,0),1,1,2),1,MATCH(INDEX(Dictionary!$B$3:$C$3,1,MATCH(Form_Responses[[#This Row],[76]],OFFSET(Dictionary!$A$3,MATCH(COLUMNS($AS$2:DP71),Dictionary!$A$4:$A$93,0),1,1,2),0)),Dictionary!$AD$3:$AE$3,0)),"")</f>
        <v>S</v>
      </c>
      <c r="DQ72" s="61" t="str">
        <f ca="1">IFERROR(INDEX(OFFSET(Dictionary!$AC$3,MATCH(COLUMNS($AS$2:DQ71),Dictionary!$AC$4:$AC$93,0),1,1,2),1,MATCH(INDEX(Dictionary!$B$3:$C$3,1,MATCH(Form_Responses[[#This Row],[77]],OFFSET(Dictionary!$A$3,MATCH(COLUMNS($AS$2:DQ71),Dictionary!$A$4:$A$93,0),1,1,2),0)),Dictionary!$AD$3:$AE$3,0)),"")</f>
        <v>C</v>
      </c>
      <c r="DR72" s="61" t="str">
        <f ca="1">IFERROR(INDEX(OFFSET(Dictionary!$AC$3,MATCH(COLUMNS($AS$2:DR71),Dictionary!$AC$4:$AC$93,0),1,1,2),1,MATCH(INDEX(Dictionary!$B$3:$C$3,1,MATCH(Form_Responses[[#This Row],[78]],OFFSET(Dictionary!$A$3,MATCH(COLUMNS($AS$2:DR71),Dictionary!$A$4:$A$93,0),1,1,2),0)),Dictionary!$AD$3:$AE$3,0)),"")</f>
        <v>E</v>
      </c>
      <c r="DS72" s="61" t="str">
        <f ca="1">IFERROR(INDEX(OFFSET(Dictionary!$AC$3,MATCH(COLUMNS($AS$2:DS71),Dictionary!$AC$4:$AC$93,0),1,1,2),1,MATCH(INDEX(Dictionary!$B$3:$C$3,1,MATCH(Form_Responses[[#This Row],[79]],OFFSET(Dictionary!$A$3,MATCH(COLUMNS($AS$2:DS71),Dictionary!$A$4:$A$93,0),1,1,2),0)),Dictionary!$AD$3:$AE$3,0)),"")</f>
        <v>N</v>
      </c>
      <c r="DT72" s="61" t="str">
        <f ca="1">IFERROR(INDEX(OFFSET(Dictionary!$AC$3,MATCH(COLUMNS($AS$2:DT71),Dictionary!$AC$4:$AC$93,0),1,1,2),1,MATCH(INDEX(Dictionary!$B$3:$C$3,1,MATCH(Form_Responses[[#This Row],[80]],OFFSET(Dictionary!$A$3,MATCH(COLUMNS($AS$2:DT71),Dictionary!$A$4:$A$93,0),1,1,2),0)),Dictionary!$AD$3:$AE$3,0)),"")</f>
        <v>W</v>
      </c>
      <c r="DU72" s="61" t="str">
        <f ca="1">IFERROR(INDEX(OFFSET(Dictionary!$AC$3,MATCH(COLUMNS($AS$2:DU71),Dictionary!$AC$4:$AC$93,0),1,1,2),1,MATCH(INDEX(Dictionary!$B$3:$C$3,1,MATCH(Form_Responses[[#This Row],[81]],OFFSET(Dictionary!$A$3,MATCH(COLUMNS($AS$2:DU71),Dictionary!$A$4:$A$93,0),1,1,2),0)),Dictionary!$AD$3:$AE$3,0)),"")</f>
        <v>G</v>
      </c>
      <c r="DV72" s="61" t="str">
        <f ca="1">IFERROR(INDEX(OFFSET(Dictionary!$AC$3,MATCH(COLUMNS($AS$2:DV71),Dictionary!$AC$4:$AC$93,0),1,1,2),1,MATCH(INDEX(Dictionary!$B$3:$C$3,1,MATCH(Form_Responses[[#This Row],[82]],OFFSET(Dictionary!$A$3,MATCH(COLUMNS($AS$2:DV71),Dictionary!$A$4:$A$93,0),1,1,2),0)),Dictionary!$AD$3:$AE$3,0)),"")</f>
        <v>L</v>
      </c>
      <c r="DW72" s="61" t="str">
        <f ca="1">IFERROR(INDEX(OFFSET(Dictionary!$AC$3,MATCH(COLUMNS($AS$2:DW71),Dictionary!$AC$4:$AC$93,0),1,1,2),1,MATCH(INDEX(Dictionary!$B$3:$C$3,1,MATCH(Form_Responses[[#This Row],[83]],OFFSET(Dictionary!$A$3,MATCH(COLUMNS($AS$2:DW71),Dictionary!$A$4:$A$93,0),1,1,2),0)),Dictionary!$AD$3:$AE$3,0)),"")</f>
        <v>T</v>
      </c>
      <c r="DX72" s="61" t="str">
        <f ca="1">IFERROR(INDEX(OFFSET(Dictionary!$AC$3,MATCH(COLUMNS($AS$2:DX71),Dictionary!$AC$4:$AC$93,0),1,1,2),1,MATCH(INDEX(Dictionary!$B$3:$C$3,1,MATCH(Form_Responses[[#This Row],[84]],OFFSET(Dictionary!$A$3,MATCH(COLUMNS($AS$2:DX71),Dictionary!$A$4:$A$93,0),1,1,2),0)),Dictionary!$AD$3:$AE$3,0)),"")</f>
        <v>V</v>
      </c>
      <c r="DY72" s="61" t="str">
        <f ca="1">IFERROR(INDEX(OFFSET(Dictionary!$AC$3,MATCH(COLUMNS($AS$2:DY71),Dictionary!$AC$4:$AC$93,0),1,1,2),1,MATCH(INDEX(Dictionary!$B$3:$C$3,1,MATCH(Form_Responses[[#This Row],[85]],OFFSET(Dictionary!$A$3,MATCH(COLUMNS($AS$2:DY71),Dictionary!$A$4:$A$93,0),1,1,2),0)),Dictionary!$AD$3:$AE$3,0)),"")</f>
        <v>S</v>
      </c>
      <c r="DZ72" s="61" t="str">
        <f ca="1">IFERROR(INDEX(OFFSET(Dictionary!$AC$3,MATCH(COLUMNS($AS$2:DZ71),Dictionary!$AC$4:$AC$93,0),1,1,2),1,MATCH(INDEX(Dictionary!$B$3:$C$3,1,MATCH(Form_Responses[[#This Row],[86]],OFFSET(Dictionary!$A$3,MATCH(COLUMNS($AS$2:DZ71),Dictionary!$A$4:$A$93,0),1,1,2),0)),Dictionary!$AD$3:$AE$3,0)),"")</f>
        <v>S</v>
      </c>
      <c r="EA72" s="61" t="str">
        <f ca="1">IFERROR(INDEX(OFFSET(Dictionary!$AC$3,MATCH(COLUMNS($AS$2:EA71),Dictionary!$AC$4:$AC$93,0),1,1,2),1,MATCH(INDEX(Dictionary!$B$3:$C$3,1,MATCH(Form_Responses[[#This Row],[87]],OFFSET(Dictionary!$A$3,MATCH(COLUMNS($AS$2:EA71),Dictionary!$A$4:$A$93,0),1,1,2),0)),Dictionary!$AD$3:$AE$3,0)),"")</f>
        <v>D</v>
      </c>
      <c r="EB72" s="61" t="str">
        <f ca="1">IFERROR(INDEX(OFFSET(Dictionary!$AC$3,MATCH(COLUMNS($AS$2:EB71),Dictionary!$AC$4:$AC$93,0),1,1,2),1,MATCH(INDEX(Dictionary!$B$3:$C$3,1,MATCH(Form_Responses[[#This Row],[88]],OFFSET(Dictionary!$A$3,MATCH(COLUMNS($AS$2:EB71),Dictionary!$A$4:$A$93,0),1,1,2),0)),Dictionary!$AD$3:$AE$3,0)),"")</f>
        <v>C</v>
      </c>
      <c r="EC72" s="61" t="str">
        <f ca="1">IFERROR(INDEX(OFFSET(Dictionary!$AC$3,MATCH(COLUMNS($AS$2:EC71),Dictionary!$AC$4:$AC$93,0),1,1,2),1,MATCH(INDEX(Dictionary!$B$3:$C$3,1,MATCH(Form_Responses[[#This Row],[89]],OFFSET(Dictionary!$A$3,MATCH(COLUMNS($AS$2:EC71),Dictionary!$A$4:$A$93,0),1,1,2),0)),Dictionary!$AD$3:$AE$3,0)),"")</f>
        <v>C</v>
      </c>
      <c r="ED72" s="61" t="str">
        <f ca="1">IFERROR(INDEX(OFFSET(Dictionary!$AC$3,MATCH(COLUMNS($AS$2:ED71),Dictionary!$AC$4:$AC$93,0),1,1,2),1,MATCH(INDEX(Dictionary!$B$3:$C$3,1,MATCH(Form_Responses[[#This Row],[90]],OFFSET(Dictionary!$A$3,MATCH(COLUMNS($AS$2:ED71),Dictionary!$A$4:$A$93,0),1,1,2),0)),Dictionary!$AD$3:$AE$3,0)),"")</f>
        <v>N</v>
      </c>
    </row>
    <row r="73" spans="1:134" ht="240" x14ac:dyDescent="0.25">
      <c r="A73" s="164">
        <v>71</v>
      </c>
      <c r="B73" s="61" t="s">
        <v>1027</v>
      </c>
      <c r="C73" s="61" t="s">
        <v>918</v>
      </c>
      <c r="D73" s="59" t="s">
        <v>792</v>
      </c>
      <c r="E73" s="59" cm="1">
        <f t="array" aca="1" ref="E73" ca="1">COUNTIF(OFFSET($AS$2,MATCH(Data_Base_Response[[#This Row],[Nama]:[Nama]],Data_Base_Response[[Nama]:[Nama]],0),0,1,90),Data_Base_Response[[#Headers],[A]])</f>
        <v>1</v>
      </c>
      <c r="F73" s="59" cm="1">
        <f t="array" aca="1" ref="F73" ca="1">COUNTIF(OFFSET($AS$2,MATCH(Data_Base_Response[[#This Row],[Nama]:[Nama]],Data_Base_Response[[Nama]:[Nama]],0),0,1,90),Data_Base_Response[[#Headers],[N]])</f>
        <v>0</v>
      </c>
      <c r="G73" s="59" cm="1">
        <f t="array" aca="1" ref="G73" ca="1">COUNTIF(OFFSET($AS$2,MATCH(Data_Base_Response[[#This Row],[Nama]:[Nama]],Data_Base_Response[[Nama]:[Nama]],0),0,1,90),Data_Base_Response[[#Headers],[G]])</f>
        <v>2</v>
      </c>
      <c r="H73" s="59" cm="1">
        <f t="array" aca="1" ref="H73" ca="1">COUNTIF(OFFSET($AS$2,MATCH(Data_Base_Response[[#This Row],[Nama]:[Nama]],Data_Base_Response[[Nama]:[Nama]],0),0,1,90),Data_Base_Response[[#Headers],[C]])</f>
        <v>0</v>
      </c>
      <c r="I73" s="59" cm="1">
        <f t="array" aca="1" ref="I73" ca="1">COUNTIF(OFFSET($AS$2,MATCH(Data_Base_Response[[#This Row],[Nama]:[Nama]],Data_Base_Response[[Nama]:[Nama]],0),0,1,90),Data_Base_Response[[#Headers],[D]])</f>
        <v>0</v>
      </c>
      <c r="J73" s="59" cm="1">
        <f t="array" aca="1" ref="J73" ca="1">COUNTIF(OFFSET($AS$2,MATCH(Data_Base_Response[[#This Row],[Nama]:[Nama]],Data_Base_Response[[Nama]:[Nama]],0),0,1,90),Data_Base_Response[[#Headers],[R]])</f>
        <v>0</v>
      </c>
      <c r="K73" s="59" cm="1">
        <f t="array" aca="1" ref="K73" ca="1">COUNTIF(OFFSET($AS$2,MATCH(Data_Base_Response[[#This Row],[Nama]:[Nama]],Data_Base_Response[[Nama]:[Nama]],0),0,1,90),Data_Base_Response[[#Headers],[T]])</f>
        <v>0</v>
      </c>
      <c r="L73" s="59" cm="1">
        <f t="array" aca="1" ref="L73" ca="1">COUNTIF(OFFSET($AS$2,MATCH(Data_Base_Response[[#This Row],[Nama]:[Nama]],Data_Base_Response[[Nama]:[Nama]],0),0,1,90),Data_Base_Response[[#Headers],[V]])</f>
        <v>0</v>
      </c>
      <c r="M73" s="59" cm="1">
        <f t="array" aca="1" ref="M73" ca="1">COUNTIF(OFFSET($AS$2,MATCH(Data_Base_Response[[#This Row],[Nama]:[Nama]],Data_Base_Response[[Nama]:[Nama]],0),0,1,90),Data_Base_Response[[#Headers],[W]])</f>
        <v>0</v>
      </c>
      <c r="N73" s="59" cm="1">
        <f t="array" aca="1" ref="N73" ca="1">COUNTIF(OFFSET($AS$2,MATCH(Data_Base_Response[[#This Row],[Nama]:[Nama]],Data_Base_Response[[Nama]:[Nama]],0),0,1,90),Data_Base_Response[[#Headers],[F]])</f>
        <v>1</v>
      </c>
      <c r="O73" s="59" cm="1">
        <f t="array" aca="1" ref="O73" ca="1">COUNTIF(OFFSET($AS$2,MATCH(Data_Base_Response[[#This Row],[Nama]:[Nama]],Data_Base_Response[[Nama]:[Nama]],0),0,1,90),Data_Base_Response[[#Headers],[L]])</f>
        <v>1</v>
      </c>
      <c r="P73" s="59" cm="1">
        <f t="array" aca="1" ref="P73" ca="1">COUNTIF(OFFSET($AS$2,MATCH(Data_Base_Response[[#This Row],[Nama]:[Nama]],Data_Base_Response[[Nama]:[Nama]],0),0,1,90),Data_Base_Response[[#Headers],[P]])</f>
        <v>2</v>
      </c>
      <c r="Q73" s="59" cm="1">
        <f t="array" aca="1" ref="Q73" ca="1">COUNTIF(OFFSET($AS$2,MATCH(Data_Base_Response[[#This Row],[Nama]:[Nama]],Data_Base_Response[[Nama]:[Nama]],0),0,1,90),Data_Base_Response[[#Headers],[I]])</f>
        <v>0</v>
      </c>
      <c r="R73" s="59" cm="1">
        <f t="array" aca="1" ref="R73" ca="1">COUNTIF(OFFSET($AS$2,MATCH(Data_Base_Response[[#This Row],[Nama]:[Nama]],Data_Base_Response[[Nama]:[Nama]],0),0,1,90),Data_Base_Response[[#Headers],[S]])</f>
        <v>0</v>
      </c>
      <c r="S73" s="59" cm="1">
        <f t="array" aca="1" ref="S73" ca="1">COUNTIF(OFFSET($AS$2,MATCH(Data_Base_Response[[#This Row],[Nama]:[Nama]],Data_Base_Response[[Nama]:[Nama]],0),0,1,90),Data_Base_Response[[#Headers],[B]])</f>
        <v>2</v>
      </c>
      <c r="T73" s="59" cm="1">
        <f t="array" aca="1" ref="T73" ca="1">COUNTIF(OFFSET($AS$2,MATCH(Data_Base_Response[[#This Row],[Nama]:[Nama]],Data_Base_Response[[Nama]:[Nama]],0),0,1,90),Data_Base_Response[[#Headers],[O]])</f>
        <v>1</v>
      </c>
      <c r="U73" s="59" cm="1">
        <f t="array" aca="1" ref="U73" ca="1">COUNTIF(OFFSET($AS$2,MATCH(Data_Base_Response[[#This Row],[Nama]:[Nama]],Data_Base_Response[[Nama]:[Nama]],0),0,1,90),Data_Base_Response[[#Headers],[X]])</f>
        <v>2</v>
      </c>
      <c r="V73" s="59" cm="1">
        <f t="array" aca="1" ref="V73" ca="1">COUNTIF(OFFSET($AS$2,MATCH(Data_Base_Response[[#This Row],[Nama]:[Nama]],Data_Base_Response[[Nama]:[Nama]],0),0,1,90),Data_Base_Response[[#Headers],[E]])</f>
        <v>0</v>
      </c>
      <c r="W73" s="59" cm="1">
        <f t="array" aca="1" ref="W73" ca="1">COUNTIF(OFFSET($AS$2,MATCH(Data_Base_Response[[#This Row],[Nama]:[Nama]],Data_Base_Response[[Nama]:[Nama]],0),0,1,90),Data_Base_Response[[#Headers],[K]])</f>
        <v>1</v>
      </c>
      <c r="X73" s="59" cm="1">
        <f t="array" aca="1" ref="X73" ca="1">COUNTIF(OFFSET($AS$2,MATCH(Data_Base_Response[[#This Row],[Nama]:[Nama]],Data_Base_Response[[Nama]:[Nama]],0),0,1,90),Data_Base_Response[[#Headers],[Z]])</f>
        <v>1</v>
      </c>
      <c r="Y73"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3"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73"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73"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73" s="60" t="str">
        <f ca="1">INDEX(OFFSET(Dictionary!$AJ$3,MATCH(I$2,Dictionary!$AG$4:$AG$84,0),0,COUNTIF(Dictionary!$AG$4:$AG$84,I$2),1),MATCH(Data_Base_Response[[#This Row],[D]],OFFSET(Dictionary!$AH$3,MATCH(I$2,Dictionary!$AG$4:$AG$84,0),0,COUNTIF(Dictionary!$AG$4:$AG$84,I$2),1),1))</f>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73"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7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3"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73"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7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3"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73"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73"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73"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73"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73"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7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73"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73"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73" s="60" t="str">
        <f ca="1">INDEX(OFFSET(Dictionary!$AJ$3,MATCH(X$2,Dictionary!$AG$4:$AG$84,0),0,COUNTIF(Dictionary!$AG$4:$AG$84,X$2),1),MATCH(Data_Base_Response[[#This Row],[Z]],OFFSET(Dictionary!$AH$3,MATCH(X$2,Dictionary!$AG$4:$AG$84,0),0,COUNTIF(Dictionary!$AG$4:$AG$84,X$2),1),1))</f>
        <v>Mudah beradaptasi dg pekerjaan rutin tanpa merasa bosan, tidak mem- butuhkan variasi, menyukai lingkungan stabil dan tidak berubah. Konservatif, menolak perubahan, sulit menerima hal-hal baru, tidak dapat beradaptasi dengan situasi yg  berbeda-beda.</v>
      </c>
      <c r="AS73" s="61" t="str">
        <f ca="1">IFERROR(INDEX(OFFSET(Dictionary!$AC$3,MATCH(COLUMNS($AS$2:AS72),Dictionary!$AC$4:$AC$93,0),1,1,2),1,MATCH(INDEX(Dictionary!$B$3:$C$3,1,MATCH(Form_Responses[[#This Row],[1]],OFFSET(Dictionary!$A$3,MATCH(COLUMNS($AS$2:AS72),Dictionary!$A$4:$A$93,0),1,1,2),0)),Dictionary!$AD$3:$AE$3,0)),"")</f>
        <v>G</v>
      </c>
      <c r="AT73" s="61" t="str">
        <f ca="1">IFERROR(INDEX(OFFSET(Dictionary!$AC$3,MATCH(COLUMNS($AS$2:AT$2),Dictionary!$AC$4:$AC$93,0),1,1,2),1,MATCH(INDEX(Dictionary!$B$3:$C$3,1,MATCH(Form_Responses[[#This Row],[2]],OFFSET(Dictionary!$A$3,MATCH(COLUMNS($AS$2:AT72),Dictionary!$A$4:$A$93,0),1,1,2),0)),Dictionary!$AD$3:$AE$3,0)),"")</f>
        <v>A</v>
      </c>
      <c r="AU73" s="61" t="str">
        <f ca="1">IFERROR(INDEX(OFFSET(Dictionary!$AC$3,MATCH(COLUMNS($AS$2:AU72),Dictionary!$AC$4:$AC$93,0),1,1,2),1,MATCH(INDEX(Dictionary!$B$3:$C$3,1,MATCH(Form_Responses[[#This Row],[3]],OFFSET(Dictionary!$A$3,MATCH(COLUMNS($AS$2:AU72),Dictionary!$A$4:$A$93,0),1,1,2),0)),Dictionary!$AD$3:$AE$3,0)),"")</f>
        <v>P</v>
      </c>
      <c r="AV73" s="61" t="str">
        <f ca="1">IFERROR(INDEX(OFFSET(Dictionary!$AC$3,MATCH(COLUMNS($AS$2:AV72),Dictionary!$AC$4:$AC$93,0),1,1,2),1,MATCH(INDEX(Dictionary!$B$3:$C$3,1,MATCH(Form_Responses[[#This Row],[4]],OFFSET(Dictionary!$A$3,MATCH(COLUMNS($AS$2:AV72),Dictionary!$A$4:$A$93,0),1,1,2),0)),Dictionary!$AD$3:$AE$3,0)),"")</f>
        <v>X</v>
      </c>
      <c r="AW73" s="61" t="str">
        <f ca="1">IFERROR(INDEX(OFFSET(Dictionary!$AC$3,MATCH(COLUMNS($AS$2:AW72),Dictionary!$AC$4:$AC$93,0),1,1,2),1,MATCH(INDEX(Dictionary!$B$3:$C$3,1,MATCH(Form_Responses[[#This Row],[5]],OFFSET(Dictionary!$A$3,MATCH(COLUMNS($AS$2:AW72),Dictionary!$A$4:$A$93,0),1,1,2),0)),Dictionary!$AD$3:$AE$3,0)),"")</f>
        <v>B</v>
      </c>
      <c r="AX73" s="61" t="str">
        <f ca="1">IFERROR(INDEX(OFFSET(Dictionary!$AC$3,MATCH(COLUMNS($AS$2:AX72),Dictionary!$AC$4:$AC$93,0),1,1,2),1,MATCH(INDEX(Dictionary!$B$3:$C$3,1,MATCH(Form_Responses[[#This Row],[6]],OFFSET(Dictionary!$A$3,MATCH(COLUMNS($AS$2:AX72),Dictionary!$A$4:$A$93,0),1,1,2),0)),Dictionary!$AD$3:$AE$3,0)),"")</f>
        <v>O</v>
      </c>
      <c r="AY73" s="61" t="str">
        <f ca="1">IFERROR(INDEX(OFFSET(Dictionary!$AC$3,MATCH(COLUMNS($AS$2:AY72),Dictionary!$AC$4:$AC$93,0),1,1,2),1,MATCH(INDEX(Dictionary!$B$3:$C$3,1,MATCH(Form_Responses[[#This Row],[7]],OFFSET(Dictionary!$A$3,MATCH(COLUMNS($AS$2:AY72),Dictionary!$A$4:$A$93,0),1,1,2),0)),Dictionary!$AD$3:$AE$3,0)),"")</f>
        <v>Z</v>
      </c>
      <c r="AZ73" s="61" t="str">
        <f ca="1">IFERROR(INDEX(OFFSET(Dictionary!$AC$3,MATCH(COLUMNS($AS$2:AZ$2),Dictionary!$AC$4:$AC$93,0),1,1,2),1,MATCH(INDEX(Dictionary!$B$3:$C$3,1,MATCH(Form_Responses[[#This Row],[8]],OFFSET(Dictionary!$A$3,MATCH(COLUMNS($AS$2:AZ72),Dictionary!$A$4:$A$93,0),1,1,2),0)),Dictionary!$AD$3:$AE$3,0)),"")</f>
        <v>K</v>
      </c>
      <c r="BA73" s="61" t="str">
        <f ca="1">IFERROR(INDEX(OFFSET(Dictionary!$AC$3,MATCH(COLUMNS($AS$2:BA72),Dictionary!$AC$4:$AC$93,0),1,1,2),1,MATCH(INDEX(Dictionary!$B$3:$C$3,1,MATCH(Form_Responses[[#This Row],[9]],OFFSET(Dictionary!$A$3,MATCH(COLUMNS($AS$2:BA72),Dictionary!$A$4:$A$93,0),1,1,2),0)),Dictionary!$AD$3:$AE$3,0)),"")</f>
        <v>F</v>
      </c>
      <c r="BB73" s="61" t="str">
        <f ca="1">IFERROR(INDEX(OFFSET(Dictionary!$AC$3,MATCH(COLUMNS($AS$2:BB72),Dictionary!$AC$4:$AC$93,0),1,1,2),1,MATCH(INDEX(Dictionary!$B$3:$C$3,1,MATCH(Form_Responses[[#This Row],[10]],OFFSET(Dictionary!$A$3,MATCH(COLUMNS($AS$2:BB72),Dictionary!$A$4:$A$93,0),1,1,2),0)),Dictionary!$AD$3:$AE$3,0)),"")</f>
        <v/>
      </c>
      <c r="BC73" s="61" t="str">
        <f ca="1">IFERROR(INDEX(OFFSET(Dictionary!$AC$3,MATCH(COLUMNS($AS$2:BC72),Dictionary!$AC$4:$AC$93,0),1,1,2),1,MATCH(INDEX(Dictionary!$B$3:$C$3,1,MATCH(Form_Responses[[#This Row],[11]],OFFSET(Dictionary!$A$3,MATCH(COLUMNS($AS$2:BC72),Dictionary!$A$4:$A$93,0),1,1,2),0)),Dictionary!$AD$3:$AE$3,0)),"")</f>
        <v>G</v>
      </c>
      <c r="BD73" s="61" t="str">
        <f ca="1">IFERROR(INDEX(OFFSET(Dictionary!$AC$3,MATCH(COLUMNS($AS$2:BD72),Dictionary!$AC$4:$AC$93,0),1,1,2),1,MATCH(INDEX(Dictionary!$B$3:$C$3,1,MATCH(Form_Responses[[#This Row],[12]],OFFSET(Dictionary!$A$3,MATCH(COLUMNS($AS$2:BD72),Dictionary!$A$4:$A$93,0),1,1,2),0)),Dictionary!$AD$3:$AE$3,0)),"")</f>
        <v>L</v>
      </c>
      <c r="BE73" s="61" t="str">
        <f ca="1">IFERROR(INDEX(OFFSET(Dictionary!$AC$3,MATCH(COLUMNS($AS$2:BE72),Dictionary!$AC$4:$AC$93,0),1,1,2),1,MATCH(INDEX(Dictionary!$B$3:$C$3,1,MATCH(Form_Responses[[#This Row],[13]],OFFSET(Dictionary!$A$3,MATCH(COLUMNS($AS$2:BE72),Dictionary!$A$4:$A$93,0),1,1,2),0)),Dictionary!$AD$3:$AE$3,0)),"")</f>
        <v>P</v>
      </c>
      <c r="BF73" s="61" t="str">
        <f ca="1">IFERROR(INDEX(OFFSET(Dictionary!$AC$3,MATCH(COLUMNS($AS$2:BF72),Dictionary!$AC$4:$AC$93,0),1,1,2),1,MATCH(INDEX(Dictionary!$B$3:$C$3,1,MATCH(Form_Responses[[#This Row],[14]],OFFSET(Dictionary!$A$3,MATCH(COLUMNS($AS$2:BF72),Dictionary!$A$4:$A$93,0),1,1,2),0)),Dictionary!$AD$3:$AE$3,0)),"")</f>
        <v>X</v>
      </c>
      <c r="BG73" s="61" t="str">
        <f ca="1">IFERROR(INDEX(OFFSET(Dictionary!$AC$3,MATCH(COLUMNS($AS$2:BG72),Dictionary!$AC$4:$AC$93,0),1,1,2),1,MATCH(INDEX(Dictionary!$B$3:$C$3,1,MATCH(Form_Responses[[#This Row],[15]],OFFSET(Dictionary!$A$3,MATCH(COLUMNS($AS$2:BG72),Dictionary!$A$4:$A$93,0),1,1,2),0)),Dictionary!$AD$3:$AE$3,0)),"")</f>
        <v>B</v>
      </c>
      <c r="BH73" s="61" t="str">
        <f ca="1">IFERROR(INDEX(OFFSET(Dictionary!$AC$3,MATCH(COLUMNS($AS$2:BH72),Dictionary!$AC$4:$AC$93,0),1,1,2),1,MATCH(INDEX(Dictionary!$B$3:$C$3,1,MATCH(Form_Responses[[#This Row],[16]],OFFSET(Dictionary!$A$3,MATCH(COLUMNS($AS$2:BH72),Dictionary!$A$4:$A$93,0),1,1,2),0)),Dictionary!$AD$3:$AE$3,0)),"")</f>
        <v/>
      </c>
      <c r="BI73" s="61" t="str">
        <f ca="1">IFERROR(INDEX(OFFSET(Dictionary!$AC$3,MATCH(COLUMNS($AS$2:BI72),Dictionary!$AC$4:$AC$93,0),1,1,2),1,MATCH(INDEX(Dictionary!$B$3:$C$3,1,MATCH(Form_Responses[[#This Row],[17]],OFFSET(Dictionary!$A$3,MATCH(COLUMNS($AS$2:BI72),Dictionary!$A$4:$A$93,0),1,1,2),0)),Dictionary!$AD$3:$AE$3,0)),"")</f>
        <v/>
      </c>
      <c r="BJ73" s="61" t="str">
        <f ca="1">IFERROR(INDEX(OFFSET(Dictionary!$AC$3,MATCH(COLUMNS($AS$2:BJ72),Dictionary!$AC$4:$AC$93,0),1,1,2),1,MATCH(INDEX(Dictionary!$B$3:$C$3,1,MATCH(Form_Responses[[#This Row],[18]],OFFSET(Dictionary!$A$3,MATCH(COLUMNS($AS$2:BJ72),Dictionary!$A$4:$A$93,0),1,1,2),0)),Dictionary!$AD$3:$AE$3,0)),"")</f>
        <v/>
      </c>
      <c r="BK73" s="61" t="str">
        <f ca="1">IFERROR(INDEX(OFFSET(Dictionary!$AC$3,MATCH(COLUMNS($AS$2:BK72),Dictionary!$AC$4:$AC$93,0),1,1,2),1,MATCH(INDEX(Dictionary!$B$3:$C$3,1,MATCH(Form_Responses[[#This Row],[19]],OFFSET(Dictionary!$A$3,MATCH(COLUMNS($AS$2:BK72),Dictionary!$A$4:$A$93,0),1,1,2),0)),Dictionary!$AD$3:$AE$3,0)),"")</f>
        <v/>
      </c>
      <c r="BL73" s="61" t="str">
        <f ca="1">IFERROR(INDEX(OFFSET(Dictionary!$AC$3,MATCH(COLUMNS($AS$2:BL72),Dictionary!$AC$4:$AC$93,0),1,1,2),1,MATCH(INDEX(Dictionary!$B$3:$C$3,1,MATCH(Form_Responses[[#This Row],[20]],OFFSET(Dictionary!$A$3,MATCH(COLUMNS($AS$2:BL72),Dictionary!$A$4:$A$93,0),1,1,2),0)),Dictionary!$AD$3:$AE$3,0)),"")</f>
        <v/>
      </c>
      <c r="BM73" s="61" t="str">
        <f ca="1">IFERROR(INDEX(OFFSET(Dictionary!$AC$3,MATCH(COLUMNS($AS$2:BM72),Dictionary!$AC$4:$AC$93,0),1,1,2),1,MATCH(INDEX(Dictionary!$B$3:$C$3,1,MATCH(Form_Responses[[#This Row],[21]],OFFSET(Dictionary!$A$3,MATCH(COLUMNS($AS$2:BM72),Dictionary!$A$4:$A$93,0),1,1,2),0)),Dictionary!$AD$3:$AE$3,0)),"")</f>
        <v/>
      </c>
      <c r="BN73" s="61" t="str">
        <f ca="1">IFERROR(INDEX(OFFSET(Dictionary!$AC$3,MATCH(COLUMNS($AS$2:BN72),Dictionary!$AC$4:$AC$93,0),1,1,2),1,MATCH(INDEX(Dictionary!$B$3:$C$3,1,MATCH(Form_Responses[[#This Row],[22]],OFFSET(Dictionary!$A$3,MATCH(COLUMNS($AS$2:BN72),Dictionary!$A$4:$A$93,0),1,1,2),0)),Dictionary!$AD$3:$AE$3,0)),"")</f>
        <v/>
      </c>
      <c r="BO73" s="61" t="str">
        <f ca="1">IFERROR(INDEX(OFFSET(Dictionary!$AC$3,MATCH(COLUMNS($AS$2:BO72),Dictionary!$AC$4:$AC$93,0),1,1,2),1,MATCH(INDEX(Dictionary!$B$3:$C$3,1,MATCH(Form_Responses[[#This Row],[23]],OFFSET(Dictionary!$A$3,MATCH(COLUMNS($AS$2:BO72),Dictionary!$A$4:$A$93,0),1,1,2),0)),Dictionary!$AD$3:$AE$3,0)),"")</f>
        <v/>
      </c>
      <c r="BP73" s="61" t="str">
        <f ca="1">IFERROR(INDEX(OFFSET(Dictionary!$AC$3,MATCH(COLUMNS($AS$2:BP72),Dictionary!$AC$4:$AC$93,0),1,1,2),1,MATCH(INDEX(Dictionary!$B$3:$C$3,1,MATCH(Form_Responses[[#This Row],[24]],OFFSET(Dictionary!$A$3,MATCH(COLUMNS($AS$2:BP72),Dictionary!$A$4:$A$93,0),1,1,2),0)),Dictionary!$AD$3:$AE$3,0)),"")</f>
        <v/>
      </c>
      <c r="BQ73" s="61" t="str">
        <f ca="1">IFERROR(INDEX(OFFSET(Dictionary!$AC$3,MATCH(COLUMNS($AS$2:BQ72),Dictionary!$AC$4:$AC$93,0),1,1,2),1,MATCH(INDEX(Dictionary!$B$3:$C$3,1,MATCH(Form_Responses[[#This Row],[25]],OFFSET(Dictionary!$A$3,MATCH(COLUMNS($AS$2:BQ72),Dictionary!$A$4:$A$93,0),1,1,2),0)),Dictionary!$AD$3:$AE$3,0)),"")</f>
        <v/>
      </c>
      <c r="BR73" s="61" t="str">
        <f ca="1">IFERROR(INDEX(OFFSET(Dictionary!$AC$3,MATCH(COLUMNS($AS$2:BR72),Dictionary!$AC$4:$AC$93,0),1,1,2),1,MATCH(INDEX(Dictionary!$B$3:$C$3,1,MATCH(Form_Responses[[#This Row],[26]],OFFSET(Dictionary!$A$3,MATCH(COLUMNS($AS$2:BR72),Dictionary!$A$4:$A$93,0),1,1,2),0)),Dictionary!$AD$3:$AE$3,0)),"")</f>
        <v/>
      </c>
      <c r="BS73" s="61" t="str">
        <f ca="1">IFERROR(INDEX(OFFSET(Dictionary!$AC$3,MATCH(COLUMNS($AS$2:BS72),Dictionary!$AC$4:$AC$93,0),1,1,2),1,MATCH(INDEX(Dictionary!$B$3:$C$3,1,MATCH(Form_Responses[[#This Row],[27]],OFFSET(Dictionary!$A$3,MATCH(COLUMNS($AS$2:BS72),Dictionary!$A$4:$A$93,0),1,1,2),0)),Dictionary!$AD$3:$AE$3,0)),"")</f>
        <v/>
      </c>
      <c r="BT73" s="61" t="str">
        <f ca="1">IFERROR(INDEX(OFFSET(Dictionary!$AC$3,MATCH(COLUMNS($AS$2:BT72),Dictionary!$AC$4:$AC$93,0),1,1,2),1,MATCH(INDEX(Dictionary!$B$3:$C$3,1,MATCH(Form_Responses[[#This Row],[28]],OFFSET(Dictionary!$A$3,MATCH(COLUMNS($AS$2:BT72),Dictionary!$A$4:$A$93,0),1,1,2),0)),Dictionary!$AD$3:$AE$3,0)),"")</f>
        <v/>
      </c>
      <c r="BU73" s="61" t="str">
        <f ca="1">IFERROR(INDEX(OFFSET(Dictionary!$AC$3,MATCH(COLUMNS($AS$2:BU72),Dictionary!$AC$4:$AC$93,0),1,1,2),1,MATCH(INDEX(Dictionary!$B$3:$C$3,1,MATCH(Form_Responses[[#This Row],[29]],OFFSET(Dictionary!$A$3,MATCH(COLUMNS($AS$2:BU72),Dictionary!$A$4:$A$93,0),1,1,2),0)),Dictionary!$AD$3:$AE$3,0)),"")</f>
        <v/>
      </c>
      <c r="BV73" s="61" t="str">
        <f ca="1">IFERROR(INDEX(OFFSET(Dictionary!$AC$3,MATCH(COLUMNS($AS$2:BV72),Dictionary!$AC$4:$AC$93,0),1,1,2),1,MATCH(INDEX(Dictionary!$B$3:$C$3,1,MATCH(Form_Responses[[#This Row],[30]],OFFSET(Dictionary!$A$3,MATCH(COLUMNS($AS$2:BV72),Dictionary!$A$4:$A$93,0),1,1,2),0)),Dictionary!$AD$3:$AE$3,0)),"")</f>
        <v/>
      </c>
      <c r="BW73" s="61" t="str">
        <f ca="1">IFERROR(INDEX(OFFSET(Dictionary!$AC$3,MATCH(COLUMNS($AS$2:BW72),Dictionary!$AC$4:$AC$93,0),1,1,2),1,MATCH(INDEX(Dictionary!$B$3:$C$3,1,MATCH(Form_Responses[[#This Row],[31]],OFFSET(Dictionary!$A$3,MATCH(COLUMNS($AS$2:BW72),Dictionary!$A$4:$A$93,0),1,1,2),0)),Dictionary!$AD$3:$AE$3,0)),"")</f>
        <v/>
      </c>
      <c r="BX73" s="61" t="str">
        <f ca="1">IFERROR(INDEX(OFFSET(Dictionary!$AC$3,MATCH(COLUMNS($AS$2:BX72),Dictionary!$AC$4:$AC$93,0),1,1,2),1,MATCH(INDEX(Dictionary!$B$3:$C$3,1,MATCH(Form_Responses[[#This Row],[32]],OFFSET(Dictionary!$A$3,MATCH(COLUMNS($AS$2:BX72),Dictionary!$A$4:$A$93,0),1,1,2),0)),Dictionary!$AD$3:$AE$3,0)),"")</f>
        <v/>
      </c>
      <c r="BY73" s="61" t="str">
        <f ca="1">IFERROR(INDEX(OFFSET(Dictionary!$AC$3,MATCH(COLUMNS($AS$2:BY72),Dictionary!$AC$4:$AC$93,0),1,1,2),1,MATCH(INDEX(Dictionary!$B$3:$C$3,1,MATCH(Form_Responses[[#This Row],[33]],OFFSET(Dictionary!$A$3,MATCH(COLUMNS($AS$2:BY72),Dictionary!$A$4:$A$93,0),1,1,2),0)),Dictionary!$AD$3:$AE$3,0)),"")</f>
        <v/>
      </c>
      <c r="BZ73" s="61" t="str">
        <f ca="1">IFERROR(INDEX(OFFSET(Dictionary!$AC$3,MATCH(COLUMNS($AS$2:BZ72),Dictionary!$AC$4:$AC$93,0),1,1,2),1,MATCH(INDEX(Dictionary!$B$3:$C$3,1,MATCH(Form_Responses[[#This Row],[34]],OFFSET(Dictionary!$A$3,MATCH(COLUMNS($AS$2:BZ72),Dictionary!$A$4:$A$93,0),1,1,2),0)),Dictionary!$AD$3:$AE$3,0)),"")</f>
        <v/>
      </c>
      <c r="CA73" s="61" t="str">
        <f ca="1">IFERROR(INDEX(OFFSET(Dictionary!$AC$3,MATCH(COLUMNS($AS$2:CA72),Dictionary!$AC$4:$AC$93,0),1,1,2),1,MATCH(INDEX(Dictionary!$B$3:$C$3,1,MATCH(Form_Responses[[#This Row],[35]],OFFSET(Dictionary!$A$3,MATCH(COLUMNS($AS$2:CA72),Dictionary!$A$4:$A$93,0),1,1,2),0)),Dictionary!$AD$3:$AE$3,0)),"")</f>
        <v/>
      </c>
      <c r="CB73" s="61" t="str">
        <f ca="1">IFERROR(INDEX(OFFSET(Dictionary!$AC$3,MATCH(COLUMNS($AS$2:CB72),Dictionary!$AC$4:$AC$93,0),1,1,2),1,MATCH(INDEX(Dictionary!$B$3:$C$3,1,MATCH(Form_Responses[[#This Row],[36]],OFFSET(Dictionary!$A$3,MATCH(COLUMNS($AS$2:CB72),Dictionary!$A$4:$A$93,0),1,1,2),0)),Dictionary!$AD$3:$AE$3,0)),"")</f>
        <v/>
      </c>
      <c r="CC73" s="61" t="str">
        <f ca="1">IFERROR(INDEX(OFFSET(Dictionary!$AC$3,MATCH(COLUMNS($AS$2:CC72),Dictionary!$AC$4:$AC$93,0),1,1,2),1,MATCH(INDEX(Dictionary!$B$3:$C$3,1,MATCH(Form_Responses[[#This Row],[37]],OFFSET(Dictionary!$A$3,MATCH(COLUMNS($AS$2:CC72),Dictionary!$A$4:$A$93,0),1,1,2),0)),Dictionary!$AD$3:$AE$3,0)),"")</f>
        <v/>
      </c>
      <c r="CD73" s="61" t="str">
        <f ca="1">IFERROR(INDEX(OFFSET(Dictionary!$AC$3,MATCH(COLUMNS($AS$2:CD72),Dictionary!$AC$4:$AC$93,0),1,1,2),1,MATCH(INDEX(Dictionary!$B$3:$C$3,1,MATCH(Form_Responses[[#This Row],[38]],OFFSET(Dictionary!$A$3,MATCH(COLUMNS($AS$2:CD72),Dictionary!$A$4:$A$93,0),1,1,2),0)),Dictionary!$AD$3:$AE$3,0)),"")</f>
        <v/>
      </c>
      <c r="CE73" s="61" t="str">
        <f ca="1">IFERROR(INDEX(OFFSET(Dictionary!$AC$3,MATCH(COLUMNS($AS$2:CE72),Dictionary!$AC$4:$AC$93,0),1,1,2),1,MATCH(INDEX(Dictionary!$B$3:$C$3,1,MATCH(Form_Responses[[#This Row],[39]],OFFSET(Dictionary!$A$3,MATCH(COLUMNS($AS$2:CE72),Dictionary!$A$4:$A$93,0),1,1,2),0)),Dictionary!$AD$3:$AE$3,0)),"")</f>
        <v/>
      </c>
      <c r="CF73" s="61" t="str">
        <f ca="1">IFERROR(INDEX(OFFSET(Dictionary!$AC$3,MATCH(COLUMNS($AS$2:CF72),Dictionary!$AC$4:$AC$93,0),1,1,2),1,MATCH(INDEX(Dictionary!$B$3:$C$3,1,MATCH(Form_Responses[[#This Row],[40]],OFFSET(Dictionary!$A$3,MATCH(COLUMNS($AS$2:CF72),Dictionary!$A$4:$A$93,0),1,1,2),0)),Dictionary!$AD$3:$AE$3,0)),"")</f>
        <v/>
      </c>
      <c r="CG73" s="61" t="str">
        <f ca="1">IFERROR(INDEX(OFFSET(Dictionary!$AC$3,MATCH(COLUMNS($AS$2:CG72),Dictionary!$AC$4:$AC$93,0),1,1,2),1,MATCH(INDEX(Dictionary!$B$3:$C$3,1,MATCH(Form_Responses[[#This Row],[41]],OFFSET(Dictionary!$A$3,MATCH(COLUMNS($AS$2:CG72),Dictionary!$A$4:$A$93,0),1,1,2),0)),Dictionary!$AD$3:$AE$3,0)),"")</f>
        <v/>
      </c>
      <c r="CH73" s="61" t="str">
        <f ca="1">IFERROR(INDEX(OFFSET(Dictionary!$AC$3,MATCH(COLUMNS($AS$2:CH72),Dictionary!$AC$4:$AC$93,0),1,1,2),1,MATCH(INDEX(Dictionary!$B$3:$C$3,1,MATCH(Form_Responses[[#This Row],[42]],OFFSET(Dictionary!$A$3,MATCH(COLUMNS($AS$2:CH72),Dictionary!$A$4:$A$93,0),1,1,2),0)),Dictionary!$AD$3:$AE$3,0)),"")</f>
        <v/>
      </c>
      <c r="CI73" s="61" t="str">
        <f ca="1">IFERROR(INDEX(OFFSET(Dictionary!$AC$3,MATCH(COLUMNS($AS$2:CI72),Dictionary!$AC$4:$AC$93,0),1,1,2),1,MATCH(INDEX(Dictionary!$B$3:$C$3,1,MATCH(Form_Responses[[#This Row],[43]],OFFSET(Dictionary!$A$3,MATCH(COLUMNS($AS$2:CI72),Dictionary!$A$4:$A$93,0),1,1,2),0)),Dictionary!$AD$3:$AE$3,0)),"")</f>
        <v/>
      </c>
      <c r="CJ73" s="61" t="str">
        <f ca="1">IFERROR(INDEX(OFFSET(Dictionary!$AC$3,MATCH(COLUMNS($AS$2:CJ72),Dictionary!$AC$4:$AC$93,0),1,1,2),1,MATCH(INDEX(Dictionary!$B$3:$C$3,1,MATCH(Form_Responses[[#This Row],[44]],OFFSET(Dictionary!$A$3,MATCH(COLUMNS($AS$2:CJ72),Dictionary!$A$4:$A$93,0),1,1,2),0)),Dictionary!$AD$3:$AE$3,0)),"")</f>
        <v/>
      </c>
      <c r="CK73" s="61" t="str">
        <f ca="1">IFERROR(INDEX(OFFSET(Dictionary!$AC$3,MATCH(COLUMNS($AS$2:CK72),Dictionary!$AC$4:$AC$93,0),1,1,2),1,MATCH(INDEX(Dictionary!$B$3:$C$3,1,MATCH(Form_Responses[[#This Row],[45]],OFFSET(Dictionary!$A$3,MATCH(COLUMNS($AS$2:CK72),Dictionary!$A$4:$A$93,0),1,1,2),0)),Dictionary!$AD$3:$AE$3,0)),"")</f>
        <v/>
      </c>
      <c r="CL73" s="61" t="str">
        <f ca="1">IFERROR(INDEX(OFFSET(Dictionary!$AC$3,MATCH(COLUMNS($AS$2:CL72),Dictionary!$AC$4:$AC$93,0),1,1,2),1,MATCH(INDEX(Dictionary!$B$3:$C$3,1,MATCH(Form_Responses[[#This Row],[46]],OFFSET(Dictionary!$A$3,MATCH(COLUMNS($AS$2:CL72),Dictionary!$A$4:$A$93,0),1,1,2),0)),Dictionary!$AD$3:$AE$3,0)),"")</f>
        <v/>
      </c>
      <c r="CM73" s="61" t="str">
        <f ca="1">IFERROR(INDEX(OFFSET(Dictionary!$AC$3,MATCH(COLUMNS($AS$2:CM72),Dictionary!$AC$4:$AC$93,0),1,1,2),1,MATCH(INDEX(Dictionary!$B$3:$C$3,1,MATCH(Form_Responses[[#This Row],[47]],OFFSET(Dictionary!$A$3,MATCH(COLUMNS($AS$2:CM72),Dictionary!$A$4:$A$93,0),1,1,2),0)),Dictionary!$AD$3:$AE$3,0)),"")</f>
        <v/>
      </c>
      <c r="CN73" s="61" t="str">
        <f ca="1">IFERROR(INDEX(OFFSET(Dictionary!$AC$3,MATCH(COLUMNS($AS$2:CN72),Dictionary!$AC$4:$AC$93,0),1,1,2),1,MATCH(INDEX(Dictionary!$B$3:$C$3,1,MATCH(Form_Responses[[#This Row],[48]],OFFSET(Dictionary!$A$3,MATCH(COLUMNS($AS$2:CN72),Dictionary!$A$4:$A$93,0),1,1,2),0)),Dictionary!$AD$3:$AE$3,0)),"")</f>
        <v/>
      </c>
      <c r="CO73" s="61" t="str">
        <f ca="1">IFERROR(INDEX(OFFSET(Dictionary!$AC$3,MATCH(COLUMNS($AS$2:CO72),Dictionary!$AC$4:$AC$93,0),1,1,2),1,MATCH(INDEX(Dictionary!$B$3:$C$3,1,MATCH(Form_Responses[[#This Row],[49]],OFFSET(Dictionary!$A$3,MATCH(COLUMNS($AS$2:CO72),Dictionary!$A$4:$A$93,0),1,1,2),0)),Dictionary!$AD$3:$AE$3,0)),"")</f>
        <v/>
      </c>
      <c r="CP73" s="61" t="str">
        <f ca="1">IFERROR(INDEX(OFFSET(Dictionary!$AC$3,MATCH(COLUMNS($AS$2:CP72),Dictionary!$AC$4:$AC$93,0),1,1,2),1,MATCH(INDEX(Dictionary!$B$3:$C$3,1,MATCH(Form_Responses[[#This Row],[50]],OFFSET(Dictionary!$A$3,MATCH(COLUMNS($AS$2:CP72),Dictionary!$A$4:$A$93,0),1,1,2),0)),Dictionary!$AD$3:$AE$3,0)),"")</f>
        <v/>
      </c>
      <c r="CQ73" s="61" t="str">
        <f ca="1">IFERROR(INDEX(OFFSET(Dictionary!$AC$3,MATCH(COLUMNS($AS$2:CQ72),Dictionary!$AC$4:$AC$93,0),1,1,2),1,MATCH(INDEX(Dictionary!$B$3:$C$3,1,MATCH(Form_Responses[[#This Row],[51]],OFFSET(Dictionary!$A$3,MATCH(COLUMNS($AS$2:CQ72),Dictionary!$A$4:$A$93,0),1,1,2),0)),Dictionary!$AD$3:$AE$3,0)),"")</f>
        <v/>
      </c>
      <c r="CR73" s="61" t="str">
        <f ca="1">IFERROR(INDEX(OFFSET(Dictionary!$AC$3,MATCH(COLUMNS($AS$2:CR72),Dictionary!$AC$4:$AC$93,0),1,1,2),1,MATCH(INDEX(Dictionary!$B$3:$C$3,1,MATCH(Form_Responses[[#This Row],[52]],OFFSET(Dictionary!$A$3,MATCH(COLUMNS($AS$2:CR72),Dictionary!$A$4:$A$93,0),1,1,2),0)),Dictionary!$AD$3:$AE$3,0)),"")</f>
        <v/>
      </c>
      <c r="CS73" s="61" t="str">
        <f ca="1">IFERROR(INDEX(OFFSET(Dictionary!$AC$3,MATCH(COLUMNS($AS$2:CS72),Dictionary!$AC$4:$AC$93,0),1,1,2),1,MATCH(INDEX(Dictionary!$B$3:$C$3,1,MATCH(Form_Responses[[#This Row],[53]],OFFSET(Dictionary!$A$3,MATCH(COLUMNS($AS$2:CS72),Dictionary!$A$4:$A$93,0),1,1,2),0)),Dictionary!$AD$3:$AE$3,0)),"")</f>
        <v/>
      </c>
      <c r="CT73" s="61" t="str">
        <f ca="1">IFERROR(INDEX(OFFSET(Dictionary!$AC$3,MATCH(COLUMNS($AS$2:CT72),Dictionary!$AC$4:$AC$93,0),1,1,2),1,MATCH(INDEX(Dictionary!$B$3:$C$3,1,MATCH(Form_Responses[[#This Row],[54]],OFFSET(Dictionary!$A$3,MATCH(COLUMNS($AS$2:CT72),Dictionary!$A$4:$A$93,0),1,1,2),0)),Dictionary!$AD$3:$AE$3,0)),"")</f>
        <v/>
      </c>
      <c r="CU73" s="61" t="str">
        <f ca="1">IFERROR(INDEX(OFFSET(Dictionary!$AC$3,MATCH(COLUMNS($AS$2:CU72),Dictionary!$AC$4:$AC$93,0),1,1,2),1,MATCH(INDEX(Dictionary!$B$3:$C$3,1,MATCH(Form_Responses[[#This Row],[55]],OFFSET(Dictionary!$A$3,MATCH(COLUMNS($AS$2:CU72),Dictionary!$A$4:$A$93,0),1,1,2),0)),Dictionary!$AD$3:$AE$3,0)),"")</f>
        <v/>
      </c>
      <c r="CV73" s="61" t="str">
        <f ca="1">IFERROR(INDEX(OFFSET(Dictionary!$AC$3,MATCH(COLUMNS($AS$2:CV72),Dictionary!$AC$4:$AC$93,0),1,1,2),1,MATCH(INDEX(Dictionary!$B$3:$C$3,1,MATCH(Form_Responses[[#This Row],[56]],OFFSET(Dictionary!$A$3,MATCH(COLUMNS($AS$2:CV72),Dictionary!$A$4:$A$93,0),1,1,2),0)),Dictionary!$AD$3:$AE$3,0)),"")</f>
        <v/>
      </c>
      <c r="CW73" s="61" t="str">
        <f ca="1">IFERROR(INDEX(OFFSET(Dictionary!$AC$3,MATCH(COLUMNS($AS$2:CW72),Dictionary!$AC$4:$AC$93,0),1,1,2),1,MATCH(INDEX(Dictionary!$B$3:$C$3,1,MATCH(Form_Responses[[#This Row],[57]],OFFSET(Dictionary!$A$3,MATCH(COLUMNS($AS$2:CW72),Dictionary!$A$4:$A$93,0),1,1,2),0)),Dictionary!$AD$3:$AE$3,0)),"")</f>
        <v/>
      </c>
      <c r="CX73" s="61" t="str">
        <f ca="1">IFERROR(INDEX(OFFSET(Dictionary!$AC$3,MATCH(COLUMNS($AS$2:CX72),Dictionary!$AC$4:$AC$93,0),1,1,2),1,MATCH(INDEX(Dictionary!$B$3:$C$3,1,MATCH(Form_Responses[[#This Row],[58]],OFFSET(Dictionary!$A$3,MATCH(COLUMNS($AS$2:CX72),Dictionary!$A$4:$A$93,0),1,1,2),0)),Dictionary!$AD$3:$AE$3,0)),"")</f>
        <v/>
      </c>
      <c r="CY73" s="61" t="str">
        <f ca="1">IFERROR(INDEX(OFFSET(Dictionary!$AC$3,MATCH(COLUMNS($AS$2:CY72),Dictionary!$AC$4:$AC$93,0),1,1,2),1,MATCH(INDEX(Dictionary!$B$3:$C$3,1,MATCH(Form_Responses[[#This Row],[59]],OFFSET(Dictionary!$A$3,MATCH(COLUMNS($AS$2:CY72),Dictionary!$A$4:$A$93,0),1,1,2),0)),Dictionary!$AD$3:$AE$3,0)),"")</f>
        <v/>
      </c>
      <c r="CZ73" s="61" t="str">
        <f ca="1">IFERROR(INDEX(OFFSET(Dictionary!$AC$3,MATCH(COLUMNS($AS$2:CZ72),Dictionary!$AC$4:$AC$93,0),1,1,2),1,MATCH(INDEX(Dictionary!$B$3:$C$3,1,MATCH(Form_Responses[[#This Row],[60]],OFFSET(Dictionary!$A$3,MATCH(COLUMNS($AS$2:CZ72),Dictionary!$A$4:$A$93,0),1,1,2),0)),Dictionary!$AD$3:$AE$3,0)),"")</f>
        <v/>
      </c>
      <c r="DA73" s="61" t="str">
        <f ca="1">IFERROR(INDEX(OFFSET(Dictionary!$AC$3,MATCH(COLUMNS($AS$2:DA72),Dictionary!$AC$4:$AC$93,0),1,1,2),1,MATCH(INDEX(Dictionary!$B$3:$C$3,1,MATCH(Form_Responses[[#This Row],[61]],OFFSET(Dictionary!$A$3,MATCH(COLUMNS($AS$2:DA72),Dictionary!$A$4:$A$93,0),1,1,2),0)),Dictionary!$AD$3:$AE$3,0)),"")</f>
        <v/>
      </c>
      <c r="DB73" s="61" t="str">
        <f ca="1">IFERROR(INDEX(OFFSET(Dictionary!$AC$3,MATCH(COLUMNS($AS$2:DB72),Dictionary!$AC$4:$AC$93,0),1,1,2),1,MATCH(INDEX(Dictionary!$B$3:$C$3,1,MATCH(Form_Responses[[#This Row],[62]],OFFSET(Dictionary!$A$3,MATCH(COLUMNS($AS$2:DB72),Dictionary!$A$4:$A$93,0),1,1,2),0)),Dictionary!$AD$3:$AE$3,0)),"")</f>
        <v/>
      </c>
      <c r="DC73" s="61" t="str">
        <f ca="1">IFERROR(INDEX(OFFSET(Dictionary!$AC$3,MATCH(COLUMNS($AS$2:DC72),Dictionary!$AC$4:$AC$93,0),1,1,2),1,MATCH(INDEX(Dictionary!$B$3:$C$3,1,MATCH(Form_Responses[[#This Row],[63]],OFFSET(Dictionary!$A$3,MATCH(COLUMNS($AS$2:DC72),Dictionary!$A$4:$A$93,0),1,1,2),0)),Dictionary!$AD$3:$AE$3,0)),"")</f>
        <v/>
      </c>
      <c r="DD73" s="61" t="str">
        <f ca="1">IFERROR(INDEX(OFFSET(Dictionary!$AC$3,MATCH(COLUMNS($AS$2:DD72),Dictionary!$AC$4:$AC$93,0),1,1,2),1,MATCH(INDEX(Dictionary!$B$3:$C$3,1,MATCH(Form_Responses[[#This Row],[64]],OFFSET(Dictionary!$A$3,MATCH(COLUMNS($AS$2:DD72),Dictionary!$A$4:$A$93,0),1,1,2),0)),Dictionary!$AD$3:$AE$3,0)),"")</f>
        <v/>
      </c>
      <c r="DE73" s="61" t="str">
        <f ca="1">IFERROR(INDEX(OFFSET(Dictionary!$AC$3,MATCH(COLUMNS($AS$2:DE72),Dictionary!$AC$4:$AC$93,0),1,1,2),1,MATCH(INDEX(Dictionary!$B$3:$C$3,1,MATCH(Form_Responses[[#This Row],[65]],OFFSET(Dictionary!$A$3,MATCH(COLUMNS($AS$2:DE72),Dictionary!$A$4:$A$93,0),1,1,2),0)),Dictionary!$AD$3:$AE$3,0)),"")</f>
        <v/>
      </c>
      <c r="DF73" s="61" t="str">
        <f ca="1">IFERROR(INDEX(OFFSET(Dictionary!$AC$3,MATCH(COLUMNS($AS$2:DF72),Dictionary!$AC$4:$AC$93,0),1,1,2),1,MATCH(INDEX(Dictionary!$B$3:$C$3,1,MATCH(Form_Responses[[#This Row],[66]],OFFSET(Dictionary!$A$3,MATCH(COLUMNS($AS$2:DF72),Dictionary!$A$4:$A$93,0),1,1,2),0)),Dictionary!$AD$3:$AE$3,0)),"")</f>
        <v/>
      </c>
      <c r="DG73" s="61" t="str">
        <f ca="1">IFERROR(INDEX(OFFSET(Dictionary!$AC$3,MATCH(COLUMNS($AS$2:DG72),Dictionary!$AC$4:$AC$93,0),1,1,2),1,MATCH(INDEX(Dictionary!$B$3:$C$3,1,MATCH(Form_Responses[[#This Row],[67]],OFFSET(Dictionary!$A$3,MATCH(COLUMNS($AS$2:DG72),Dictionary!$A$4:$A$93,0),1,1,2),0)),Dictionary!$AD$3:$AE$3,0)),"")</f>
        <v/>
      </c>
      <c r="DH73" s="61" t="str">
        <f ca="1">IFERROR(INDEX(OFFSET(Dictionary!$AC$3,MATCH(COLUMNS($AS$2:DH72),Dictionary!$AC$4:$AC$93,0),1,1,2),1,MATCH(INDEX(Dictionary!$B$3:$C$3,1,MATCH(Form_Responses[[#This Row],[68]],OFFSET(Dictionary!$A$3,MATCH(COLUMNS($AS$2:DH72),Dictionary!$A$4:$A$93,0),1,1,2),0)),Dictionary!$AD$3:$AE$3,0)),"")</f>
        <v/>
      </c>
      <c r="DI73" s="61" t="str">
        <f ca="1">IFERROR(INDEX(OFFSET(Dictionary!$AC$3,MATCH(COLUMNS($AS$2:DI72),Dictionary!$AC$4:$AC$93,0),1,1,2),1,MATCH(INDEX(Dictionary!$B$3:$C$3,1,MATCH(Form_Responses[[#This Row],[69]],OFFSET(Dictionary!$A$3,MATCH(COLUMNS($AS$2:DI72),Dictionary!$A$4:$A$93,0),1,1,2),0)),Dictionary!$AD$3:$AE$3,0)),"")</f>
        <v/>
      </c>
      <c r="DJ73" s="61" t="str">
        <f ca="1">IFERROR(INDEX(OFFSET(Dictionary!$AC$3,MATCH(COLUMNS($AS$2:DJ72),Dictionary!$AC$4:$AC$93,0),1,1,2),1,MATCH(INDEX(Dictionary!$B$3:$C$3,1,MATCH(Form_Responses[[#This Row],[70]],OFFSET(Dictionary!$A$3,MATCH(COLUMNS($AS$2:DJ72),Dictionary!$A$4:$A$93,0),1,1,2),0)),Dictionary!$AD$3:$AE$3,0)),"")</f>
        <v/>
      </c>
      <c r="DK73" s="61" t="str">
        <f ca="1">IFERROR(INDEX(OFFSET(Dictionary!$AC$3,MATCH(COLUMNS($AS$2:DK72),Dictionary!$AC$4:$AC$93,0),1,1,2),1,MATCH(INDEX(Dictionary!$B$3:$C$3,1,MATCH(Form_Responses[[#This Row],[71]],OFFSET(Dictionary!$A$3,MATCH(COLUMNS($AS$2:DK72),Dictionary!$A$4:$A$93,0),1,1,2),0)),Dictionary!$AD$3:$AE$3,0)),"")</f>
        <v/>
      </c>
      <c r="DL73" s="61" t="str">
        <f ca="1">IFERROR(INDEX(OFFSET(Dictionary!$AC$3,MATCH(COLUMNS($AS$2:DL72),Dictionary!$AC$4:$AC$93,0),1,1,2),1,MATCH(INDEX(Dictionary!$B$3:$C$3,1,MATCH(Form_Responses[[#This Row],[72]],OFFSET(Dictionary!$A$3,MATCH(COLUMNS($AS$2:DL72),Dictionary!$A$4:$A$93,0),1,1,2),0)),Dictionary!$AD$3:$AE$3,0)),"")</f>
        <v/>
      </c>
      <c r="DM73" s="61" t="str">
        <f ca="1">IFERROR(INDEX(OFFSET(Dictionary!$AC$3,MATCH(COLUMNS($AS$2:DM72),Dictionary!$AC$4:$AC$93,0),1,1,2),1,MATCH(INDEX(Dictionary!$B$3:$C$3,1,MATCH(Form_Responses[[#This Row],[73]],OFFSET(Dictionary!$A$3,MATCH(COLUMNS($AS$2:DM72),Dictionary!$A$4:$A$93,0),1,1,2),0)),Dictionary!$AD$3:$AE$3,0)),"")</f>
        <v/>
      </c>
      <c r="DN73" s="61" t="str">
        <f ca="1">IFERROR(INDEX(OFFSET(Dictionary!$AC$3,MATCH(COLUMNS($AS$2:DN72),Dictionary!$AC$4:$AC$93,0),1,1,2),1,MATCH(INDEX(Dictionary!$B$3:$C$3,1,MATCH(Form_Responses[[#This Row],[74]],OFFSET(Dictionary!$A$3,MATCH(COLUMNS($AS$2:DN72),Dictionary!$A$4:$A$93,0),1,1,2),0)),Dictionary!$AD$3:$AE$3,0)),"")</f>
        <v/>
      </c>
      <c r="DO73" s="61" t="str">
        <f ca="1">IFERROR(INDEX(OFFSET(Dictionary!$AC$3,MATCH(COLUMNS($AS$2:DO72),Dictionary!$AC$4:$AC$93,0),1,1,2),1,MATCH(INDEX(Dictionary!$B$3:$C$3,1,MATCH(Form_Responses[[#This Row],[75]],OFFSET(Dictionary!$A$3,MATCH(COLUMNS($AS$2:DO72),Dictionary!$A$4:$A$93,0),1,1,2),0)),Dictionary!$AD$3:$AE$3,0)),"")</f>
        <v/>
      </c>
      <c r="DP73" s="61" t="str">
        <f ca="1">IFERROR(INDEX(OFFSET(Dictionary!$AC$3,MATCH(COLUMNS($AS$2:DP72),Dictionary!$AC$4:$AC$93,0),1,1,2),1,MATCH(INDEX(Dictionary!$B$3:$C$3,1,MATCH(Form_Responses[[#This Row],[76]],OFFSET(Dictionary!$A$3,MATCH(COLUMNS($AS$2:DP72),Dictionary!$A$4:$A$93,0),1,1,2),0)),Dictionary!$AD$3:$AE$3,0)),"")</f>
        <v/>
      </c>
      <c r="DQ73" s="61" t="str">
        <f ca="1">IFERROR(INDEX(OFFSET(Dictionary!$AC$3,MATCH(COLUMNS($AS$2:DQ72),Dictionary!$AC$4:$AC$93,0),1,1,2),1,MATCH(INDEX(Dictionary!$B$3:$C$3,1,MATCH(Form_Responses[[#This Row],[77]],OFFSET(Dictionary!$A$3,MATCH(COLUMNS($AS$2:DQ72),Dictionary!$A$4:$A$93,0),1,1,2),0)),Dictionary!$AD$3:$AE$3,0)),"")</f>
        <v/>
      </c>
      <c r="DR73" s="61" t="str">
        <f ca="1">IFERROR(INDEX(OFFSET(Dictionary!$AC$3,MATCH(COLUMNS($AS$2:DR72),Dictionary!$AC$4:$AC$93,0),1,1,2),1,MATCH(INDEX(Dictionary!$B$3:$C$3,1,MATCH(Form_Responses[[#This Row],[78]],OFFSET(Dictionary!$A$3,MATCH(COLUMNS($AS$2:DR72),Dictionary!$A$4:$A$93,0),1,1,2),0)),Dictionary!$AD$3:$AE$3,0)),"")</f>
        <v/>
      </c>
      <c r="DS73" s="61" t="str">
        <f ca="1">IFERROR(INDEX(OFFSET(Dictionary!$AC$3,MATCH(COLUMNS($AS$2:DS72),Dictionary!$AC$4:$AC$93,0),1,1,2),1,MATCH(INDEX(Dictionary!$B$3:$C$3,1,MATCH(Form_Responses[[#This Row],[79]],OFFSET(Dictionary!$A$3,MATCH(COLUMNS($AS$2:DS72),Dictionary!$A$4:$A$93,0),1,1,2),0)),Dictionary!$AD$3:$AE$3,0)),"")</f>
        <v/>
      </c>
      <c r="DT73" s="61" t="str">
        <f ca="1">IFERROR(INDEX(OFFSET(Dictionary!$AC$3,MATCH(COLUMNS($AS$2:DT72),Dictionary!$AC$4:$AC$93,0),1,1,2),1,MATCH(INDEX(Dictionary!$B$3:$C$3,1,MATCH(Form_Responses[[#This Row],[80]],OFFSET(Dictionary!$A$3,MATCH(COLUMNS($AS$2:DT72),Dictionary!$A$4:$A$93,0),1,1,2),0)),Dictionary!$AD$3:$AE$3,0)),"")</f>
        <v/>
      </c>
      <c r="DU73" s="61" t="str">
        <f ca="1">IFERROR(INDEX(OFFSET(Dictionary!$AC$3,MATCH(COLUMNS($AS$2:DU72),Dictionary!$AC$4:$AC$93,0),1,1,2),1,MATCH(INDEX(Dictionary!$B$3:$C$3,1,MATCH(Form_Responses[[#This Row],[81]],OFFSET(Dictionary!$A$3,MATCH(COLUMNS($AS$2:DU72),Dictionary!$A$4:$A$93,0),1,1,2),0)),Dictionary!$AD$3:$AE$3,0)),"")</f>
        <v/>
      </c>
      <c r="DV73" s="61" t="str">
        <f ca="1">IFERROR(INDEX(OFFSET(Dictionary!$AC$3,MATCH(COLUMNS($AS$2:DV72),Dictionary!$AC$4:$AC$93,0),1,1,2),1,MATCH(INDEX(Dictionary!$B$3:$C$3,1,MATCH(Form_Responses[[#This Row],[82]],OFFSET(Dictionary!$A$3,MATCH(COLUMNS($AS$2:DV72),Dictionary!$A$4:$A$93,0),1,1,2),0)),Dictionary!$AD$3:$AE$3,0)),"")</f>
        <v/>
      </c>
      <c r="DW73" s="61" t="str">
        <f ca="1">IFERROR(INDEX(OFFSET(Dictionary!$AC$3,MATCH(COLUMNS($AS$2:DW72),Dictionary!$AC$4:$AC$93,0),1,1,2),1,MATCH(INDEX(Dictionary!$B$3:$C$3,1,MATCH(Form_Responses[[#This Row],[83]],OFFSET(Dictionary!$A$3,MATCH(COLUMNS($AS$2:DW72),Dictionary!$A$4:$A$93,0),1,1,2),0)),Dictionary!$AD$3:$AE$3,0)),"")</f>
        <v/>
      </c>
      <c r="DX73" s="61" t="str">
        <f ca="1">IFERROR(INDEX(OFFSET(Dictionary!$AC$3,MATCH(COLUMNS($AS$2:DX72),Dictionary!$AC$4:$AC$93,0),1,1,2),1,MATCH(INDEX(Dictionary!$B$3:$C$3,1,MATCH(Form_Responses[[#This Row],[84]],OFFSET(Dictionary!$A$3,MATCH(COLUMNS($AS$2:DX72),Dictionary!$A$4:$A$93,0),1,1,2),0)),Dictionary!$AD$3:$AE$3,0)),"")</f>
        <v/>
      </c>
      <c r="DY73" s="61" t="str">
        <f ca="1">IFERROR(INDEX(OFFSET(Dictionary!$AC$3,MATCH(COLUMNS($AS$2:DY72),Dictionary!$AC$4:$AC$93,0),1,1,2),1,MATCH(INDEX(Dictionary!$B$3:$C$3,1,MATCH(Form_Responses[[#This Row],[85]],OFFSET(Dictionary!$A$3,MATCH(COLUMNS($AS$2:DY72),Dictionary!$A$4:$A$93,0),1,1,2),0)),Dictionary!$AD$3:$AE$3,0)),"")</f>
        <v/>
      </c>
      <c r="DZ73" s="61" t="str">
        <f ca="1">IFERROR(INDEX(OFFSET(Dictionary!$AC$3,MATCH(COLUMNS($AS$2:DZ72),Dictionary!$AC$4:$AC$93,0),1,1,2),1,MATCH(INDEX(Dictionary!$B$3:$C$3,1,MATCH(Form_Responses[[#This Row],[86]],OFFSET(Dictionary!$A$3,MATCH(COLUMNS($AS$2:DZ72),Dictionary!$A$4:$A$93,0),1,1,2),0)),Dictionary!$AD$3:$AE$3,0)),"")</f>
        <v/>
      </c>
      <c r="EA73" s="61" t="str">
        <f ca="1">IFERROR(INDEX(OFFSET(Dictionary!$AC$3,MATCH(COLUMNS($AS$2:EA72),Dictionary!$AC$4:$AC$93,0),1,1,2),1,MATCH(INDEX(Dictionary!$B$3:$C$3,1,MATCH(Form_Responses[[#This Row],[87]],OFFSET(Dictionary!$A$3,MATCH(COLUMNS($AS$2:EA72),Dictionary!$A$4:$A$93,0),1,1,2),0)),Dictionary!$AD$3:$AE$3,0)),"")</f>
        <v/>
      </c>
      <c r="EB73" s="61" t="str">
        <f ca="1">IFERROR(INDEX(OFFSET(Dictionary!$AC$3,MATCH(COLUMNS($AS$2:EB72),Dictionary!$AC$4:$AC$93,0),1,1,2),1,MATCH(INDEX(Dictionary!$B$3:$C$3,1,MATCH(Form_Responses[[#This Row],[88]],OFFSET(Dictionary!$A$3,MATCH(COLUMNS($AS$2:EB72),Dictionary!$A$4:$A$93,0),1,1,2),0)),Dictionary!$AD$3:$AE$3,0)),"")</f>
        <v/>
      </c>
      <c r="EC73" s="61" t="str">
        <f ca="1">IFERROR(INDEX(OFFSET(Dictionary!$AC$3,MATCH(COLUMNS($AS$2:EC72),Dictionary!$AC$4:$AC$93,0),1,1,2),1,MATCH(INDEX(Dictionary!$B$3:$C$3,1,MATCH(Form_Responses[[#This Row],[89]],OFFSET(Dictionary!$A$3,MATCH(COLUMNS($AS$2:EC72),Dictionary!$A$4:$A$93,0),1,1,2),0)),Dictionary!$AD$3:$AE$3,0)),"")</f>
        <v/>
      </c>
      <c r="ED73" s="61" t="str">
        <f ca="1">IFERROR(INDEX(OFFSET(Dictionary!$AC$3,MATCH(COLUMNS($AS$2:ED72),Dictionary!$AC$4:$AC$93,0),1,1,2),1,MATCH(INDEX(Dictionary!$B$3:$C$3,1,MATCH(Form_Responses[[#This Row],[90]],OFFSET(Dictionary!$A$3,MATCH(COLUMNS($AS$2:ED72),Dictionary!$A$4:$A$93,0),1,1,2),0)),Dictionary!$AD$3:$AE$3,0)),"")</f>
        <v/>
      </c>
    </row>
    <row r="74" spans="1:134" ht="240" x14ac:dyDescent="0.25">
      <c r="A74" s="164">
        <v>72</v>
      </c>
      <c r="B74" s="61" t="s">
        <v>1029</v>
      </c>
      <c r="C74" s="61" t="s">
        <v>918</v>
      </c>
      <c r="D74" s="59" t="s">
        <v>795</v>
      </c>
      <c r="E74" s="59" cm="1">
        <f t="array" aca="1" ref="E74" ca="1">COUNTIF(OFFSET($AS$2,MATCH(Data_Base_Response[[#This Row],[Nama]:[Nama]],Data_Base_Response[[Nama]:[Nama]],0),0,1,90),Data_Base_Response[[#Headers],[A]])</f>
        <v>4</v>
      </c>
      <c r="F74" s="59" cm="1">
        <f t="array" aca="1" ref="F74" ca="1">COUNTIF(OFFSET($AS$2,MATCH(Data_Base_Response[[#This Row],[Nama]:[Nama]],Data_Base_Response[[Nama]:[Nama]],0),0,1,90),Data_Base_Response[[#Headers],[N]])</f>
        <v>7</v>
      </c>
      <c r="G74" s="59" cm="1">
        <f t="array" aca="1" ref="G74" ca="1">COUNTIF(OFFSET($AS$2,MATCH(Data_Base_Response[[#This Row],[Nama]:[Nama]],Data_Base_Response[[Nama]:[Nama]],0),0,1,90),Data_Base_Response[[#Headers],[G]])</f>
        <v>6</v>
      </c>
      <c r="H74" s="59" cm="1">
        <f t="array" aca="1" ref="H74" ca="1">COUNTIF(OFFSET($AS$2,MATCH(Data_Base_Response[[#This Row],[Nama]:[Nama]],Data_Base_Response[[Nama]:[Nama]],0),0,1,90),Data_Base_Response[[#Headers],[C]])</f>
        <v>4</v>
      </c>
      <c r="I74" s="59" cm="1">
        <f t="array" aca="1" ref="I74" ca="1">COUNTIF(OFFSET($AS$2,MATCH(Data_Base_Response[[#This Row],[Nama]:[Nama]],Data_Base_Response[[Nama]:[Nama]],0),0,1,90),Data_Base_Response[[#Headers],[D]])</f>
        <v>4</v>
      </c>
      <c r="J74" s="59" cm="1">
        <f t="array" aca="1" ref="J74" ca="1">COUNTIF(OFFSET($AS$2,MATCH(Data_Base_Response[[#This Row],[Nama]:[Nama]],Data_Base_Response[[Nama]:[Nama]],0),0,1,90),Data_Base_Response[[#Headers],[R]])</f>
        <v>7</v>
      </c>
      <c r="K74" s="59" cm="1">
        <f t="array" aca="1" ref="K74" ca="1">COUNTIF(OFFSET($AS$2,MATCH(Data_Base_Response[[#This Row],[Nama]:[Nama]],Data_Base_Response[[Nama]:[Nama]],0),0,1,90),Data_Base_Response[[#Headers],[T]])</f>
        <v>3</v>
      </c>
      <c r="L74" s="59" cm="1">
        <f t="array" aca="1" ref="L74" ca="1">COUNTIF(OFFSET($AS$2,MATCH(Data_Base_Response[[#This Row],[Nama]:[Nama]],Data_Base_Response[[Nama]:[Nama]],0),0,1,90),Data_Base_Response[[#Headers],[V]])</f>
        <v>4</v>
      </c>
      <c r="M74" s="59" cm="1">
        <f t="array" aca="1" ref="M74" ca="1">COUNTIF(OFFSET($AS$2,MATCH(Data_Base_Response[[#This Row],[Nama]:[Nama]],Data_Base_Response[[Nama]:[Nama]],0),0,1,90),Data_Base_Response[[#Headers],[W]])</f>
        <v>6</v>
      </c>
      <c r="N74" s="59" cm="1">
        <f t="array" aca="1" ref="N74" ca="1">COUNTIF(OFFSET($AS$2,MATCH(Data_Base_Response[[#This Row],[Nama]:[Nama]],Data_Base_Response[[Nama]:[Nama]],0),0,1,90),Data_Base_Response[[#Headers],[F]])</f>
        <v>1</v>
      </c>
      <c r="O74" s="59" cm="1">
        <f t="array" aca="1" ref="O74" ca="1">COUNTIF(OFFSET($AS$2,MATCH(Data_Base_Response[[#This Row],[Nama]:[Nama]],Data_Base_Response[[Nama]:[Nama]],0),0,1,90),Data_Base_Response[[#Headers],[L]])</f>
        <v>0</v>
      </c>
      <c r="P74" s="59" cm="1">
        <f t="array" aca="1" ref="P74" ca="1">COUNTIF(OFFSET($AS$2,MATCH(Data_Base_Response[[#This Row],[Nama]:[Nama]],Data_Base_Response[[Nama]:[Nama]],0),0,1,90),Data_Base_Response[[#Headers],[P]])</f>
        <v>5</v>
      </c>
      <c r="Q74" s="59" cm="1">
        <f t="array" aca="1" ref="Q74" ca="1">COUNTIF(OFFSET($AS$2,MATCH(Data_Base_Response[[#This Row],[Nama]:[Nama]],Data_Base_Response[[Nama]:[Nama]],0),0,1,90),Data_Base_Response[[#Headers],[I]])</f>
        <v>6</v>
      </c>
      <c r="R74" s="59" cm="1">
        <f t="array" aca="1" ref="R74" ca="1">COUNTIF(OFFSET($AS$2,MATCH(Data_Base_Response[[#This Row],[Nama]:[Nama]],Data_Base_Response[[Nama]:[Nama]],0),0,1,90),Data_Base_Response[[#Headers],[S]])</f>
        <v>6</v>
      </c>
      <c r="S74" s="59" cm="1">
        <f t="array" aca="1" ref="S74" ca="1">COUNTIF(OFFSET($AS$2,MATCH(Data_Base_Response[[#This Row],[Nama]:[Nama]],Data_Base_Response[[Nama]:[Nama]],0),0,1,90),Data_Base_Response[[#Headers],[B]])</f>
        <v>4</v>
      </c>
      <c r="T74" s="59" cm="1">
        <f t="array" aca="1" ref="T74" ca="1">COUNTIF(OFFSET($AS$2,MATCH(Data_Base_Response[[#This Row],[Nama]:[Nama]],Data_Base_Response[[Nama]:[Nama]],0),0,1,90),Data_Base_Response[[#Headers],[O]])</f>
        <v>2</v>
      </c>
      <c r="U74" s="59" cm="1">
        <f t="array" aca="1" ref="U74" ca="1">COUNTIF(OFFSET($AS$2,MATCH(Data_Base_Response[[#This Row],[Nama]:[Nama]],Data_Base_Response[[Nama]:[Nama]],0),0,1,90),Data_Base_Response[[#Headers],[X]])</f>
        <v>3</v>
      </c>
      <c r="V74" s="59" cm="1">
        <f t="array" aca="1" ref="V74" ca="1">COUNTIF(OFFSET($AS$2,MATCH(Data_Base_Response[[#This Row],[Nama]:[Nama]],Data_Base_Response[[Nama]:[Nama]],0),0,1,90),Data_Base_Response[[#Headers],[E]])</f>
        <v>3</v>
      </c>
      <c r="W74" s="59" cm="1">
        <f t="array" aca="1" ref="W74" ca="1">COUNTIF(OFFSET($AS$2,MATCH(Data_Base_Response[[#This Row],[Nama]:[Nama]],Data_Base_Response[[Nama]:[Nama]],0),0,1,90),Data_Base_Response[[#Headers],[K]])</f>
        <v>1</v>
      </c>
      <c r="X74" s="59" cm="1">
        <f t="array" aca="1" ref="X74" ca="1">COUNTIF(OFFSET($AS$2,MATCH(Data_Base_Response[[#This Row],[Nama]:[Nama]],Data_Base_Response[[Nama]:[Nama]],0),0,1,90),Data_Base_Response[[#Headers],[Z]])</f>
        <v>6</v>
      </c>
      <c r="Y7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74"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74" s="60" t="str">
        <f ca="1">INDEX(OFFSET(Dictionary!$AJ$3,MATCH(I$2,Dictionary!$AG$4:$AG$84,0),0,COUNTIF(Dictionary!$AG$4:$AG$84,I$2),1),MATCH(Data_Base_Response[[#This Row],[D]],OFFSET(Dictionary!$AH$3,MATCH(I$2,Dictionary!$AG$4:$AG$84,0),0,COUNTIF(Dictionary!$AG$4:$AG$84,I$2),1),1))</f>
        <v xml:space="preserve">Tertarik untuk menangani sendiri detail   </v>
      </c>
      <c r="AD74"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7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7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4"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74"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74"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74"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74"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7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7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4"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7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74" s="61" t="str">
        <f ca="1">IFERROR(INDEX(OFFSET(Dictionary!$AC$3,MATCH(COLUMNS($AS$2:AS73),Dictionary!$AC$4:$AC$93,0),1,1,2),1,MATCH(INDEX(Dictionary!$B$3:$C$3,1,MATCH(Form_Responses[[#This Row],[1]],OFFSET(Dictionary!$A$3,MATCH(COLUMNS($AS$2:AS73),Dictionary!$A$4:$A$93,0),1,1,2),0)),Dictionary!$AD$3:$AE$3,0)),"")</f>
        <v>G</v>
      </c>
      <c r="AT74" s="61" t="str">
        <f ca="1">IFERROR(INDEX(OFFSET(Dictionary!$AC$3,MATCH(COLUMNS($AS$2:AT$2),Dictionary!$AC$4:$AC$93,0),1,1,2),1,MATCH(INDEX(Dictionary!$B$3:$C$3,1,MATCH(Form_Responses[[#This Row],[2]],OFFSET(Dictionary!$A$3,MATCH(COLUMNS($AS$2:AT73),Dictionary!$A$4:$A$93,0),1,1,2),0)),Dictionary!$AD$3:$AE$3,0)),"")</f>
        <v>N</v>
      </c>
      <c r="AU74" s="61" t="str">
        <f ca="1">IFERROR(INDEX(OFFSET(Dictionary!$AC$3,MATCH(COLUMNS($AS$2:AU73),Dictionary!$AC$4:$AC$93,0),1,1,2),1,MATCH(INDEX(Dictionary!$B$3:$C$3,1,MATCH(Form_Responses[[#This Row],[3]],OFFSET(Dictionary!$A$3,MATCH(COLUMNS($AS$2:AU73),Dictionary!$A$4:$A$93,0),1,1,2),0)),Dictionary!$AD$3:$AE$3,0)),"")</f>
        <v>A</v>
      </c>
      <c r="AV74" s="61" t="str">
        <f ca="1">IFERROR(INDEX(OFFSET(Dictionary!$AC$3,MATCH(COLUMNS($AS$2:AV73),Dictionary!$AC$4:$AC$93,0),1,1,2),1,MATCH(INDEX(Dictionary!$B$3:$C$3,1,MATCH(Form_Responses[[#This Row],[4]],OFFSET(Dictionary!$A$3,MATCH(COLUMNS($AS$2:AV73),Dictionary!$A$4:$A$93,0),1,1,2),0)),Dictionary!$AD$3:$AE$3,0)),"")</f>
        <v>P</v>
      </c>
      <c r="AW74" s="61" t="str">
        <f ca="1">IFERROR(INDEX(OFFSET(Dictionary!$AC$3,MATCH(COLUMNS($AS$2:AW73),Dictionary!$AC$4:$AC$93,0),1,1,2),1,MATCH(INDEX(Dictionary!$B$3:$C$3,1,MATCH(Form_Responses[[#This Row],[5]],OFFSET(Dictionary!$A$3,MATCH(COLUMNS($AS$2:AW73),Dictionary!$A$4:$A$93,0),1,1,2),0)),Dictionary!$AD$3:$AE$3,0)),"")</f>
        <v>B</v>
      </c>
      <c r="AX74" s="61" t="str">
        <f ca="1">IFERROR(INDEX(OFFSET(Dictionary!$AC$3,MATCH(COLUMNS($AS$2:AX73),Dictionary!$AC$4:$AC$93,0),1,1,2),1,MATCH(INDEX(Dictionary!$B$3:$C$3,1,MATCH(Form_Responses[[#This Row],[6]],OFFSET(Dictionary!$A$3,MATCH(COLUMNS($AS$2:AX73),Dictionary!$A$4:$A$93,0),1,1,2),0)),Dictionary!$AD$3:$AE$3,0)),"")</f>
        <v/>
      </c>
      <c r="AY74" s="61" t="str">
        <f ca="1">IFERROR(INDEX(OFFSET(Dictionary!$AC$3,MATCH(COLUMNS($AS$2:AY73),Dictionary!$AC$4:$AC$93,0),1,1,2),1,MATCH(INDEX(Dictionary!$B$3:$C$3,1,MATCH(Form_Responses[[#This Row],[7]],OFFSET(Dictionary!$A$3,MATCH(COLUMNS($AS$2:AY73),Dictionary!$A$4:$A$93,0),1,1,2),0)),Dictionary!$AD$3:$AE$3,0)),"")</f>
        <v>Z</v>
      </c>
      <c r="AZ74" s="61" t="str">
        <f ca="1">IFERROR(INDEX(OFFSET(Dictionary!$AC$3,MATCH(COLUMNS($AS$2:AZ$2),Dictionary!$AC$4:$AC$93,0),1,1,2),1,MATCH(INDEX(Dictionary!$B$3:$C$3,1,MATCH(Form_Responses[[#This Row],[8]],OFFSET(Dictionary!$A$3,MATCH(COLUMNS($AS$2:AZ73),Dictionary!$A$4:$A$93,0),1,1,2),0)),Dictionary!$AD$3:$AE$3,0)),"")</f>
        <v>Z</v>
      </c>
      <c r="BA74" s="61" t="str">
        <f ca="1">IFERROR(INDEX(OFFSET(Dictionary!$AC$3,MATCH(COLUMNS($AS$2:BA73),Dictionary!$AC$4:$AC$93,0),1,1,2),1,MATCH(INDEX(Dictionary!$B$3:$C$3,1,MATCH(Form_Responses[[#This Row],[9]],OFFSET(Dictionary!$A$3,MATCH(COLUMNS($AS$2:BA73),Dictionary!$A$4:$A$93,0),1,1,2),0)),Dictionary!$AD$3:$AE$3,0)),"")</f>
        <v>K</v>
      </c>
      <c r="BB74" s="61" t="str">
        <f ca="1">IFERROR(INDEX(OFFSET(Dictionary!$AC$3,MATCH(COLUMNS($AS$2:BB73),Dictionary!$AC$4:$AC$93,0),1,1,2),1,MATCH(INDEX(Dictionary!$B$3:$C$3,1,MATCH(Form_Responses[[#This Row],[10]],OFFSET(Dictionary!$A$3,MATCH(COLUMNS($AS$2:BB73),Dictionary!$A$4:$A$93,0),1,1,2),0)),Dictionary!$AD$3:$AE$3,0)),"")</f>
        <v/>
      </c>
      <c r="BC74" s="61" t="str">
        <f ca="1">IFERROR(INDEX(OFFSET(Dictionary!$AC$3,MATCH(COLUMNS($AS$2:BC73),Dictionary!$AC$4:$AC$93,0),1,1,2),1,MATCH(INDEX(Dictionary!$B$3:$C$3,1,MATCH(Form_Responses[[#This Row],[11]],OFFSET(Dictionary!$A$3,MATCH(COLUMNS($AS$2:BC73),Dictionary!$A$4:$A$93,0),1,1,2),0)),Dictionary!$AD$3:$AE$3,0)),"")</f>
        <v>C</v>
      </c>
      <c r="BD74" s="61" t="str">
        <f ca="1">IFERROR(INDEX(OFFSET(Dictionary!$AC$3,MATCH(COLUMNS($AS$2:BD73),Dictionary!$AC$4:$AC$93,0),1,1,2),1,MATCH(INDEX(Dictionary!$B$3:$C$3,1,MATCH(Form_Responses[[#This Row],[12]],OFFSET(Dictionary!$A$3,MATCH(COLUMNS($AS$2:BD73),Dictionary!$A$4:$A$93,0),1,1,2),0)),Dictionary!$AD$3:$AE$3,0)),"")</f>
        <v>E</v>
      </c>
      <c r="BE74" s="61" t="str">
        <f ca="1">IFERROR(INDEX(OFFSET(Dictionary!$AC$3,MATCH(COLUMNS($AS$2:BE73),Dictionary!$AC$4:$AC$93,0),1,1,2),1,MATCH(INDEX(Dictionary!$B$3:$C$3,1,MATCH(Form_Responses[[#This Row],[13]],OFFSET(Dictionary!$A$3,MATCH(COLUMNS($AS$2:BE73),Dictionary!$A$4:$A$93,0),1,1,2),0)),Dictionary!$AD$3:$AE$3,0)),"")</f>
        <v>N</v>
      </c>
      <c r="BF74" s="61" t="str">
        <f ca="1">IFERROR(INDEX(OFFSET(Dictionary!$AC$3,MATCH(COLUMNS($AS$2:BF73),Dictionary!$AC$4:$AC$93,0),1,1,2),1,MATCH(INDEX(Dictionary!$B$3:$C$3,1,MATCH(Form_Responses[[#This Row],[14]],OFFSET(Dictionary!$A$3,MATCH(COLUMNS($AS$2:BF73),Dictionary!$A$4:$A$93,0),1,1,2),0)),Dictionary!$AD$3:$AE$3,0)),"")</f>
        <v>X</v>
      </c>
      <c r="BG74" s="61" t="str">
        <f ca="1">IFERROR(INDEX(OFFSET(Dictionary!$AC$3,MATCH(COLUMNS($AS$2:BG73),Dictionary!$AC$4:$AC$93,0),1,1,2),1,MATCH(INDEX(Dictionary!$B$3:$C$3,1,MATCH(Form_Responses[[#This Row],[15]],OFFSET(Dictionary!$A$3,MATCH(COLUMNS($AS$2:BG73),Dictionary!$A$4:$A$93,0),1,1,2),0)),Dictionary!$AD$3:$AE$3,0)),"")</f>
        <v>P</v>
      </c>
      <c r="BH74" s="61" t="str">
        <f ca="1">IFERROR(INDEX(OFFSET(Dictionary!$AC$3,MATCH(COLUMNS($AS$2:BH73),Dictionary!$AC$4:$AC$93,0),1,1,2),1,MATCH(INDEX(Dictionary!$B$3:$C$3,1,MATCH(Form_Responses[[#This Row],[16]],OFFSET(Dictionary!$A$3,MATCH(COLUMNS($AS$2:BH73),Dictionary!$A$4:$A$93,0),1,1,2),0)),Dictionary!$AD$3:$AE$3,0)),"")</f>
        <v>O</v>
      </c>
      <c r="BI74" s="61" t="str">
        <f ca="1">IFERROR(INDEX(OFFSET(Dictionary!$AC$3,MATCH(COLUMNS($AS$2:BI73),Dictionary!$AC$4:$AC$93,0),1,1,2),1,MATCH(INDEX(Dictionary!$B$3:$C$3,1,MATCH(Form_Responses[[#This Row],[17]],OFFSET(Dictionary!$A$3,MATCH(COLUMNS($AS$2:BI73),Dictionary!$A$4:$A$93,0),1,1,2),0)),Dictionary!$AD$3:$AE$3,0)),"")</f>
        <v>Z</v>
      </c>
      <c r="BJ74" s="61" t="str">
        <f ca="1">IFERROR(INDEX(OFFSET(Dictionary!$AC$3,MATCH(COLUMNS($AS$2:BJ73),Dictionary!$AC$4:$AC$93,0),1,1,2),1,MATCH(INDEX(Dictionary!$B$3:$C$3,1,MATCH(Form_Responses[[#This Row],[18]],OFFSET(Dictionary!$A$3,MATCH(COLUMNS($AS$2:BJ73),Dictionary!$A$4:$A$93,0),1,1,2),0)),Dictionary!$AD$3:$AE$3,0)),"")</f>
        <v>O</v>
      </c>
      <c r="BK74" s="61" t="str">
        <f ca="1">IFERROR(INDEX(OFFSET(Dictionary!$AC$3,MATCH(COLUMNS($AS$2:BK73),Dictionary!$AC$4:$AC$93,0),1,1,2),1,MATCH(INDEX(Dictionary!$B$3:$C$3,1,MATCH(Form_Responses[[#This Row],[19]],OFFSET(Dictionary!$A$3,MATCH(COLUMNS($AS$2:BK73),Dictionary!$A$4:$A$93,0),1,1,2),0)),Dictionary!$AD$3:$AE$3,0)),"")</f>
        <v>Z</v>
      </c>
      <c r="BL74" s="61" t="str">
        <f ca="1">IFERROR(INDEX(OFFSET(Dictionary!$AC$3,MATCH(COLUMNS($AS$2:BL73),Dictionary!$AC$4:$AC$93,0),1,1,2),1,MATCH(INDEX(Dictionary!$B$3:$C$3,1,MATCH(Form_Responses[[#This Row],[20]],OFFSET(Dictionary!$A$3,MATCH(COLUMNS($AS$2:BL73),Dictionary!$A$4:$A$93,0),1,1,2),0)),Dictionary!$AD$3:$AE$3,0)),"")</f>
        <v>W</v>
      </c>
      <c r="BM74" s="61" t="str">
        <f ca="1">IFERROR(INDEX(OFFSET(Dictionary!$AC$3,MATCH(COLUMNS($AS$2:BM73),Dictionary!$AC$4:$AC$93,0),1,1,2),1,MATCH(INDEX(Dictionary!$B$3:$C$3,1,MATCH(Form_Responses[[#This Row],[21]],OFFSET(Dictionary!$A$3,MATCH(COLUMNS($AS$2:BM73),Dictionary!$A$4:$A$93,0),1,1,2),0)),Dictionary!$AD$3:$AE$3,0)),"")</f>
        <v>D</v>
      </c>
      <c r="BN74" s="61" t="str">
        <f ca="1">IFERROR(INDEX(OFFSET(Dictionary!$AC$3,MATCH(COLUMNS($AS$2:BN73),Dictionary!$AC$4:$AC$93,0),1,1,2),1,MATCH(INDEX(Dictionary!$B$3:$C$3,1,MATCH(Form_Responses[[#This Row],[22]],OFFSET(Dictionary!$A$3,MATCH(COLUMNS($AS$2:BN73),Dictionary!$A$4:$A$93,0),1,1,2),0)),Dictionary!$AD$3:$AE$3,0)),"")</f>
        <v>C</v>
      </c>
      <c r="BO74" s="61" t="str">
        <f ca="1">IFERROR(INDEX(OFFSET(Dictionary!$AC$3,MATCH(COLUMNS($AS$2:BO73),Dictionary!$AC$4:$AC$93,0),1,1,2),1,MATCH(INDEX(Dictionary!$B$3:$C$3,1,MATCH(Form_Responses[[#This Row],[23]],OFFSET(Dictionary!$A$3,MATCH(COLUMNS($AS$2:BO73),Dictionary!$A$4:$A$93,0),1,1,2),0)),Dictionary!$AD$3:$AE$3,0)),"")</f>
        <v>E</v>
      </c>
      <c r="BP74" s="61" t="str">
        <f ca="1">IFERROR(INDEX(OFFSET(Dictionary!$AC$3,MATCH(COLUMNS($AS$2:BP73),Dictionary!$AC$4:$AC$93,0),1,1,2),1,MATCH(INDEX(Dictionary!$B$3:$C$3,1,MATCH(Form_Responses[[#This Row],[24]],OFFSET(Dictionary!$A$3,MATCH(COLUMNS($AS$2:BP73),Dictionary!$A$4:$A$93,0),1,1,2),0)),Dictionary!$AD$3:$AE$3,0)),"")</f>
        <v>X</v>
      </c>
      <c r="BQ74" s="61" t="str">
        <f ca="1">IFERROR(INDEX(OFFSET(Dictionary!$AC$3,MATCH(COLUMNS($AS$2:BQ73),Dictionary!$AC$4:$AC$93,0),1,1,2),1,MATCH(INDEX(Dictionary!$B$3:$C$3,1,MATCH(Form_Responses[[#This Row],[25]],OFFSET(Dictionary!$A$3,MATCH(COLUMNS($AS$2:BQ73),Dictionary!$A$4:$A$93,0),1,1,2),0)),Dictionary!$AD$3:$AE$3,0)),"")</f>
        <v>B</v>
      </c>
      <c r="BR74" s="61" t="str">
        <f ca="1">IFERROR(INDEX(OFFSET(Dictionary!$AC$3,MATCH(COLUMNS($AS$2:BR73),Dictionary!$AC$4:$AC$93,0),1,1,2),1,MATCH(INDEX(Dictionary!$B$3:$C$3,1,MATCH(Form_Responses[[#This Row],[26]],OFFSET(Dictionary!$A$3,MATCH(COLUMNS($AS$2:BR73),Dictionary!$A$4:$A$93,0),1,1,2),0)),Dictionary!$AD$3:$AE$3,0)),"")</f>
        <v>P</v>
      </c>
      <c r="BS74" s="61" t="str">
        <f ca="1">IFERROR(INDEX(OFFSET(Dictionary!$AC$3,MATCH(COLUMNS($AS$2:BS73),Dictionary!$AC$4:$AC$93,0),1,1,2),1,MATCH(INDEX(Dictionary!$B$3:$C$3,1,MATCH(Form_Responses[[#This Row],[27]],OFFSET(Dictionary!$A$3,MATCH(COLUMNS($AS$2:BS73),Dictionary!$A$4:$A$93,0),1,1,2),0)),Dictionary!$AD$3:$AE$3,0)),"")</f>
        <v>Z</v>
      </c>
      <c r="BT74" s="61" t="str">
        <f ca="1">IFERROR(INDEX(OFFSET(Dictionary!$AC$3,MATCH(COLUMNS($AS$2:BT73),Dictionary!$AC$4:$AC$93,0),1,1,2),1,MATCH(INDEX(Dictionary!$B$3:$C$3,1,MATCH(Form_Responses[[#This Row],[28]],OFFSET(Dictionary!$A$3,MATCH(COLUMNS($AS$2:BT73),Dictionary!$A$4:$A$93,0),1,1,2),0)),Dictionary!$AD$3:$AE$3,0)),"")</f>
        <v>B</v>
      </c>
      <c r="BU74" s="61" t="str">
        <f ca="1">IFERROR(INDEX(OFFSET(Dictionary!$AC$3,MATCH(COLUMNS($AS$2:BU73),Dictionary!$AC$4:$AC$93,0),1,1,2),1,MATCH(INDEX(Dictionary!$B$3:$C$3,1,MATCH(Form_Responses[[#This Row],[29]],OFFSET(Dictionary!$A$3,MATCH(COLUMNS($AS$2:BU73),Dictionary!$A$4:$A$93,0),1,1,2),0)),Dictionary!$AD$3:$AE$3,0)),"")</f>
        <v/>
      </c>
      <c r="BV74" s="61" t="str">
        <f ca="1">IFERROR(INDEX(OFFSET(Dictionary!$AC$3,MATCH(COLUMNS($AS$2:BV73),Dictionary!$AC$4:$AC$93,0),1,1,2),1,MATCH(INDEX(Dictionary!$B$3:$C$3,1,MATCH(Form_Responses[[#This Row],[30]],OFFSET(Dictionary!$A$3,MATCH(COLUMNS($AS$2:BV73),Dictionary!$A$4:$A$93,0),1,1,2),0)),Dictionary!$AD$3:$AE$3,0)),"")</f>
        <v>W</v>
      </c>
      <c r="BW74" s="61" t="str">
        <f ca="1">IFERROR(INDEX(OFFSET(Dictionary!$AC$3,MATCH(COLUMNS($AS$2:BW73),Dictionary!$AC$4:$AC$93,0),1,1,2),1,MATCH(INDEX(Dictionary!$B$3:$C$3,1,MATCH(Form_Responses[[#This Row],[31]],OFFSET(Dictionary!$A$3,MATCH(COLUMNS($AS$2:BW73),Dictionary!$A$4:$A$93,0),1,1,2),0)),Dictionary!$AD$3:$AE$3,0)),"")</f>
        <v>R</v>
      </c>
      <c r="BX74" s="61" t="str">
        <f ca="1">IFERROR(INDEX(OFFSET(Dictionary!$AC$3,MATCH(COLUMNS($AS$2:BX73),Dictionary!$AC$4:$AC$93,0),1,1,2),1,MATCH(INDEX(Dictionary!$B$3:$C$3,1,MATCH(Form_Responses[[#This Row],[32]],OFFSET(Dictionary!$A$3,MATCH(COLUMNS($AS$2:BX73),Dictionary!$A$4:$A$93,0),1,1,2),0)),Dictionary!$AD$3:$AE$3,0)),"")</f>
        <v>D</v>
      </c>
      <c r="BY74" s="61" t="str">
        <f ca="1">IFERROR(INDEX(OFFSET(Dictionary!$AC$3,MATCH(COLUMNS($AS$2:BY73),Dictionary!$AC$4:$AC$93,0),1,1,2),1,MATCH(INDEX(Dictionary!$B$3:$C$3,1,MATCH(Form_Responses[[#This Row],[33]],OFFSET(Dictionary!$A$3,MATCH(COLUMNS($AS$2:BY73),Dictionary!$A$4:$A$93,0),1,1,2),0)),Dictionary!$AD$3:$AE$3,0)),"")</f>
        <v>I</v>
      </c>
      <c r="BZ74" s="61" t="str">
        <f ca="1">IFERROR(INDEX(OFFSET(Dictionary!$AC$3,MATCH(COLUMNS($AS$2:BZ73),Dictionary!$AC$4:$AC$93,0),1,1,2),1,MATCH(INDEX(Dictionary!$B$3:$C$3,1,MATCH(Form_Responses[[#This Row],[34]],OFFSET(Dictionary!$A$3,MATCH(COLUMNS($AS$2:BZ73),Dictionary!$A$4:$A$93,0),1,1,2),0)),Dictionary!$AD$3:$AE$3,0)),"")</f>
        <v>T</v>
      </c>
      <c r="CA74" s="61" t="str">
        <f ca="1">IFERROR(INDEX(OFFSET(Dictionary!$AC$3,MATCH(COLUMNS($AS$2:CA73),Dictionary!$AC$4:$AC$93,0),1,1,2),1,MATCH(INDEX(Dictionary!$B$3:$C$3,1,MATCH(Form_Responses[[#This Row],[35]],OFFSET(Dictionary!$A$3,MATCH(COLUMNS($AS$2:CA73),Dictionary!$A$4:$A$93,0),1,1,2),0)),Dictionary!$AD$3:$AE$3,0)),"")</f>
        <v>N</v>
      </c>
      <c r="CB74" s="61" t="str">
        <f ca="1">IFERROR(INDEX(OFFSET(Dictionary!$AC$3,MATCH(COLUMNS($AS$2:CB73),Dictionary!$AC$4:$AC$93,0),1,1,2),1,MATCH(INDEX(Dictionary!$B$3:$C$3,1,MATCH(Form_Responses[[#This Row],[36]],OFFSET(Dictionary!$A$3,MATCH(COLUMNS($AS$2:CB73),Dictionary!$A$4:$A$93,0),1,1,2),0)),Dictionary!$AD$3:$AE$3,0)),"")</f>
        <v>A</v>
      </c>
      <c r="CC74" s="61" t="str">
        <f ca="1">IFERROR(INDEX(OFFSET(Dictionary!$AC$3,MATCH(COLUMNS($AS$2:CC73),Dictionary!$AC$4:$AC$93,0),1,1,2),1,MATCH(INDEX(Dictionary!$B$3:$C$3,1,MATCH(Form_Responses[[#This Row],[37]],OFFSET(Dictionary!$A$3,MATCH(COLUMNS($AS$2:CC73),Dictionary!$A$4:$A$93,0),1,1,2),0)),Dictionary!$AD$3:$AE$3,0)),"")</f>
        <v/>
      </c>
      <c r="CD74" s="61" t="str">
        <f ca="1">IFERROR(INDEX(OFFSET(Dictionary!$AC$3,MATCH(COLUMNS($AS$2:CD73),Dictionary!$AC$4:$AC$93,0),1,1,2),1,MATCH(INDEX(Dictionary!$B$3:$C$3,1,MATCH(Form_Responses[[#This Row],[38]],OFFSET(Dictionary!$A$3,MATCH(COLUMNS($AS$2:CD73),Dictionary!$A$4:$A$93,0),1,1,2),0)),Dictionary!$AD$3:$AE$3,0)),"")</f>
        <v/>
      </c>
      <c r="CE74" s="61" t="str">
        <f ca="1">IFERROR(INDEX(OFFSET(Dictionary!$AC$3,MATCH(COLUMNS($AS$2:CE73),Dictionary!$AC$4:$AC$93,0),1,1,2),1,MATCH(INDEX(Dictionary!$B$3:$C$3,1,MATCH(Form_Responses[[#This Row],[39]],OFFSET(Dictionary!$A$3,MATCH(COLUMNS($AS$2:CE73),Dictionary!$A$4:$A$93,0),1,1,2),0)),Dictionary!$AD$3:$AE$3,0)),"")</f>
        <v>B</v>
      </c>
      <c r="CF74" s="61" t="str">
        <f ca="1">IFERROR(INDEX(OFFSET(Dictionary!$AC$3,MATCH(COLUMNS($AS$2:CF73),Dictionary!$AC$4:$AC$93,0),1,1,2),1,MATCH(INDEX(Dictionary!$B$3:$C$3,1,MATCH(Form_Responses[[#This Row],[40]],OFFSET(Dictionary!$A$3,MATCH(COLUMNS($AS$2:CF73),Dictionary!$A$4:$A$93,0),1,1,2),0)),Dictionary!$AD$3:$AE$3,0)),"")</f>
        <v>W</v>
      </c>
      <c r="CG74" s="61" t="str">
        <f ca="1">IFERROR(INDEX(OFFSET(Dictionary!$AC$3,MATCH(COLUMNS($AS$2:CG73),Dictionary!$AC$4:$AC$93,0),1,1,2),1,MATCH(INDEX(Dictionary!$B$3:$C$3,1,MATCH(Form_Responses[[#This Row],[41]],OFFSET(Dictionary!$A$3,MATCH(COLUMNS($AS$2:CG73),Dictionary!$A$4:$A$93,0),1,1,2),0)),Dictionary!$AD$3:$AE$3,0)),"")</f>
        <v>G</v>
      </c>
      <c r="CH74" s="61" t="str">
        <f ca="1">IFERROR(INDEX(OFFSET(Dictionary!$AC$3,MATCH(COLUMNS($AS$2:CH73),Dictionary!$AC$4:$AC$93,0),1,1,2),1,MATCH(INDEX(Dictionary!$B$3:$C$3,1,MATCH(Form_Responses[[#This Row],[42]],OFFSET(Dictionary!$A$3,MATCH(COLUMNS($AS$2:CH73),Dictionary!$A$4:$A$93,0),1,1,2),0)),Dictionary!$AD$3:$AE$3,0)),"")</f>
        <v>R</v>
      </c>
      <c r="CI74" s="61" t="str">
        <f ca="1">IFERROR(INDEX(OFFSET(Dictionary!$AC$3,MATCH(COLUMNS($AS$2:CI73),Dictionary!$AC$4:$AC$93,0),1,1,2),1,MATCH(INDEX(Dictionary!$B$3:$C$3,1,MATCH(Form_Responses[[#This Row],[43]],OFFSET(Dictionary!$A$3,MATCH(COLUMNS($AS$2:CI73),Dictionary!$A$4:$A$93,0),1,1,2),0)),Dictionary!$AD$3:$AE$3,0)),"")</f>
        <v>I</v>
      </c>
      <c r="CJ74" s="61" t="str">
        <f ca="1">IFERROR(INDEX(OFFSET(Dictionary!$AC$3,MATCH(COLUMNS($AS$2:CJ73),Dictionary!$AC$4:$AC$93,0),1,1,2),1,MATCH(INDEX(Dictionary!$B$3:$C$3,1,MATCH(Form_Responses[[#This Row],[44]],OFFSET(Dictionary!$A$3,MATCH(COLUMNS($AS$2:CJ73),Dictionary!$A$4:$A$93,0),1,1,2),0)),Dictionary!$AD$3:$AE$3,0)),"")</f>
        <v>T</v>
      </c>
      <c r="CK74" s="61" t="str">
        <f ca="1">IFERROR(INDEX(OFFSET(Dictionary!$AC$3,MATCH(COLUMNS($AS$2:CK73),Dictionary!$AC$4:$AC$93,0),1,1,2),1,MATCH(INDEX(Dictionary!$B$3:$C$3,1,MATCH(Form_Responses[[#This Row],[45]],OFFSET(Dictionary!$A$3,MATCH(COLUMNS($AS$2:CK73),Dictionary!$A$4:$A$93,0),1,1,2),0)),Dictionary!$AD$3:$AE$3,0)),"")</f>
        <v/>
      </c>
      <c r="CL74" s="61" t="str">
        <f ca="1">IFERROR(INDEX(OFFSET(Dictionary!$AC$3,MATCH(COLUMNS($AS$2:CL73),Dictionary!$AC$4:$AC$93,0),1,1,2),1,MATCH(INDEX(Dictionary!$B$3:$C$3,1,MATCH(Form_Responses[[#This Row],[46]],OFFSET(Dictionary!$A$3,MATCH(COLUMNS($AS$2:CL73),Dictionary!$A$4:$A$93,0),1,1,2),0)),Dictionary!$AD$3:$AE$3,0)),"")</f>
        <v>N</v>
      </c>
      <c r="CM74" s="61" t="str">
        <f ca="1">IFERROR(INDEX(OFFSET(Dictionary!$AC$3,MATCH(COLUMNS($AS$2:CM73),Dictionary!$AC$4:$AC$93,0),1,1,2),1,MATCH(INDEX(Dictionary!$B$3:$C$3,1,MATCH(Form_Responses[[#This Row],[47]],OFFSET(Dictionary!$A$3,MATCH(COLUMNS($AS$2:CM73),Dictionary!$A$4:$A$93,0),1,1,2),0)),Dictionary!$AD$3:$AE$3,0)),"")</f>
        <v>Z</v>
      </c>
      <c r="CN74" s="61" t="str">
        <f ca="1">IFERROR(INDEX(OFFSET(Dictionary!$AC$3,MATCH(COLUMNS($AS$2:CN73),Dictionary!$AC$4:$AC$93,0),1,1,2),1,MATCH(INDEX(Dictionary!$B$3:$C$3,1,MATCH(Form_Responses[[#This Row],[48]],OFFSET(Dictionary!$A$3,MATCH(COLUMNS($AS$2:CN73),Dictionary!$A$4:$A$93,0),1,1,2),0)),Dictionary!$AD$3:$AE$3,0)),"")</f>
        <v>P</v>
      </c>
      <c r="CO74" s="61" t="str">
        <f ca="1">IFERROR(INDEX(OFFSET(Dictionary!$AC$3,MATCH(COLUMNS($AS$2:CO73),Dictionary!$AC$4:$AC$93,0),1,1,2),1,MATCH(INDEX(Dictionary!$B$3:$C$3,1,MATCH(Form_Responses[[#This Row],[49]],OFFSET(Dictionary!$A$3,MATCH(COLUMNS($AS$2:CO73),Dictionary!$A$4:$A$93,0),1,1,2),0)),Dictionary!$AD$3:$AE$3,0)),"")</f>
        <v>F</v>
      </c>
      <c r="CP74" s="61" t="str">
        <f ca="1">IFERROR(INDEX(OFFSET(Dictionary!$AC$3,MATCH(COLUMNS($AS$2:CP73),Dictionary!$AC$4:$AC$93,0),1,1,2),1,MATCH(INDEX(Dictionary!$B$3:$C$3,1,MATCH(Form_Responses[[#This Row],[50]],OFFSET(Dictionary!$A$3,MATCH(COLUMNS($AS$2:CP73),Dictionary!$A$4:$A$93,0),1,1,2),0)),Dictionary!$AD$3:$AE$3,0)),"")</f>
        <v>W</v>
      </c>
      <c r="CQ74" s="61" t="str">
        <f ca="1">IFERROR(INDEX(OFFSET(Dictionary!$AC$3,MATCH(COLUMNS($AS$2:CQ73),Dictionary!$AC$4:$AC$93,0),1,1,2),1,MATCH(INDEX(Dictionary!$B$3:$C$3,1,MATCH(Form_Responses[[#This Row],[51]],OFFSET(Dictionary!$A$3,MATCH(COLUMNS($AS$2:CQ73),Dictionary!$A$4:$A$93,0),1,1,2),0)),Dictionary!$AD$3:$AE$3,0)),"")</f>
        <v>G</v>
      </c>
      <c r="CR74" s="61" t="str">
        <f ca="1">IFERROR(INDEX(OFFSET(Dictionary!$AC$3,MATCH(COLUMNS($AS$2:CR73),Dictionary!$AC$4:$AC$93,0),1,1,2),1,MATCH(INDEX(Dictionary!$B$3:$C$3,1,MATCH(Form_Responses[[#This Row],[52]],OFFSET(Dictionary!$A$3,MATCH(COLUMNS($AS$2:CR73),Dictionary!$A$4:$A$93,0),1,1,2),0)),Dictionary!$AD$3:$AE$3,0)),"")</f>
        <v>S</v>
      </c>
      <c r="CS74" s="61" t="str">
        <f ca="1">IFERROR(INDEX(OFFSET(Dictionary!$AC$3,MATCH(COLUMNS($AS$2:CS73),Dictionary!$AC$4:$AC$93,0),1,1,2),1,MATCH(INDEX(Dictionary!$B$3:$C$3,1,MATCH(Form_Responses[[#This Row],[53]],OFFSET(Dictionary!$A$3,MATCH(COLUMNS($AS$2:CS73),Dictionary!$A$4:$A$93,0),1,1,2),0)),Dictionary!$AD$3:$AE$3,0)),"")</f>
        <v>I</v>
      </c>
      <c r="CT74" s="61" t="str">
        <f ca="1">IFERROR(INDEX(OFFSET(Dictionary!$AC$3,MATCH(COLUMNS($AS$2:CT73),Dictionary!$AC$4:$AC$93,0),1,1,2),1,MATCH(INDEX(Dictionary!$B$3:$C$3,1,MATCH(Form_Responses[[#This Row],[54]],OFFSET(Dictionary!$A$3,MATCH(COLUMNS($AS$2:CT73),Dictionary!$A$4:$A$93,0),1,1,2),0)),Dictionary!$AD$3:$AE$3,0)),"")</f>
        <v>T</v>
      </c>
      <c r="CU74" s="61" t="str">
        <f ca="1">IFERROR(INDEX(OFFSET(Dictionary!$AC$3,MATCH(COLUMNS($AS$2:CU73),Dictionary!$AC$4:$AC$93,0),1,1,2),1,MATCH(INDEX(Dictionary!$B$3:$C$3,1,MATCH(Form_Responses[[#This Row],[55]],OFFSET(Dictionary!$A$3,MATCH(COLUMNS($AS$2:CU73),Dictionary!$A$4:$A$93,0),1,1,2),0)),Dictionary!$AD$3:$AE$3,0)),"")</f>
        <v>V</v>
      </c>
      <c r="CV74" s="61" t="str">
        <f ca="1">IFERROR(INDEX(OFFSET(Dictionary!$AC$3,MATCH(COLUMNS($AS$2:CV73),Dictionary!$AC$4:$AC$93,0),1,1,2),1,MATCH(INDEX(Dictionary!$B$3:$C$3,1,MATCH(Form_Responses[[#This Row],[56]],OFFSET(Dictionary!$A$3,MATCH(COLUMNS($AS$2:CV73),Dictionary!$A$4:$A$93,0),1,1,2),0)),Dictionary!$AD$3:$AE$3,0)),"")</f>
        <v>E</v>
      </c>
      <c r="CW74" s="61" t="str">
        <f ca="1">IFERROR(INDEX(OFFSET(Dictionary!$AC$3,MATCH(COLUMNS($AS$2:CW73),Dictionary!$AC$4:$AC$93,0),1,1,2),1,MATCH(INDEX(Dictionary!$B$3:$C$3,1,MATCH(Form_Responses[[#This Row],[57]],OFFSET(Dictionary!$A$3,MATCH(COLUMNS($AS$2:CW73),Dictionary!$A$4:$A$93,0),1,1,2),0)),Dictionary!$AD$3:$AE$3,0)),"")</f>
        <v>N</v>
      </c>
      <c r="CX74" s="61" t="str">
        <f ca="1">IFERROR(INDEX(OFFSET(Dictionary!$AC$3,MATCH(COLUMNS($AS$2:CX73),Dictionary!$AC$4:$AC$93,0),1,1,2),1,MATCH(INDEX(Dictionary!$B$3:$C$3,1,MATCH(Form_Responses[[#This Row],[58]],OFFSET(Dictionary!$A$3,MATCH(COLUMNS($AS$2:CX73),Dictionary!$A$4:$A$93,0),1,1,2),0)),Dictionary!$AD$3:$AE$3,0)),"")</f>
        <v>A</v>
      </c>
      <c r="CY74" s="61" t="str">
        <f ca="1">IFERROR(INDEX(OFFSET(Dictionary!$AC$3,MATCH(COLUMNS($AS$2:CY73),Dictionary!$AC$4:$AC$93,0),1,1,2),1,MATCH(INDEX(Dictionary!$B$3:$C$3,1,MATCH(Form_Responses[[#This Row],[59]],OFFSET(Dictionary!$A$3,MATCH(COLUMNS($AS$2:CY73),Dictionary!$A$4:$A$93,0),1,1,2),0)),Dictionary!$AD$3:$AE$3,0)),"")</f>
        <v/>
      </c>
      <c r="CZ74" s="61" t="str">
        <f ca="1">IFERROR(INDEX(OFFSET(Dictionary!$AC$3,MATCH(COLUMNS($AS$2:CZ73),Dictionary!$AC$4:$AC$93,0),1,1,2),1,MATCH(INDEX(Dictionary!$B$3:$C$3,1,MATCH(Form_Responses[[#This Row],[60]],OFFSET(Dictionary!$A$3,MATCH(COLUMNS($AS$2:CZ73),Dictionary!$A$4:$A$93,0),1,1,2),0)),Dictionary!$AD$3:$AE$3,0)),"")</f>
        <v>X</v>
      </c>
      <c r="DA74" s="61" t="str">
        <f ca="1">IFERROR(INDEX(OFFSET(Dictionary!$AC$3,MATCH(COLUMNS($AS$2:DA73),Dictionary!$AC$4:$AC$93,0),1,1,2),1,MATCH(INDEX(Dictionary!$B$3:$C$3,1,MATCH(Form_Responses[[#This Row],[61]],OFFSET(Dictionary!$A$3,MATCH(COLUMNS($AS$2:DA73),Dictionary!$A$4:$A$93,0),1,1,2),0)),Dictionary!$AD$3:$AE$3,0)),"")</f>
        <v>G</v>
      </c>
      <c r="DB74" s="61" t="str">
        <f ca="1">IFERROR(INDEX(OFFSET(Dictionary!$AC$3,MATCH(COLUMNS($AS$2:DB73),Dictionary!$AC$4:$AC$93,0),1,1,2),1,MATCH(INDEX(Dictionary!$B$3:$C$3,1,MATCH(Form_Responses[[#This Row],[62]],OFFSET(Dictionary!$A$3,MATCH(COLUMNS($AS$2:DB73),Dictionary!$A$4:$A$93,0),1,1,2),0)),Dictionary!$AD$3:$AE$3,0)),"")</f>
        <v>V</v>
      </c>
      <c r="DC74" s="61" t="str">
        <f ca="1">IFERROR(INDEX(OFFSET(Dictionary!$AC$3,MATCH(COLUMNS($AS$2:DC73),Dictionary!$AC$4:$AC$93,0),1,1,2),1,MATCH(INDEX(Dictionary!$B$3:$C$3,1,MATCH(Form_Responses[[#This Row],[63]],OFFSET(Dictionary!$A$3,MATCH(COLUMNS($AS$2:DC73),Dictionary!$A$4:$A$93,0),1,1,2),0)),Dictionary!$AD$3:$AE$3,0)),"")</f>
        <v>S</v>
      </c>
      <c r="DD74" s="61" t="str">
        <f ca="1">IFERROR(INDEX(OFFSET(Dictionary!$AC$3,MATCH(COLUMNS($AS$2:DD73),Dictionary!$AC$4:$AC$93,0),1,1,2),1,MATCH(INDEX(Dictionary!$B$3:$C$3,1,MATCH(Form_Responses[[#This Row],[64]],OFFSET(Dictionary!$A$3,MATCH(COLUMNS($AS$2:DD73),Dictionary!$A$4:$A$93,0),1,1,2),0)),Dictionary!$AD$3:$AE$3,0)),"")</f>
        <v>R</v>
      </c>
      <c r="DE74" s="61" t="str">
        <f ca="1">IFERROR(INDEX(OFFSET(Dictionary!$AC$3,MATCH(COLUMNS($AS$2:DE73),Dictionary!$AC$4:$AC$93,0),1,1,2),1,MATCH(INDEX(Dictionary!$B$3:$C$3,1,MATCH(Form_Responses[[#This Row],[65]],OFFSET(Dictionary!$A$3,MATCH(COLUMNS($AS$2:DE73),Dictionary!$A$4:$A$93,0),1,1,2),0)),Dictionary!$AD$3:$AE$3,0)),"")</f>
        <v>V</v>
      </c>
      <c r="DF74" s="61" t="str">
        <f ca="1">IFERROR(INDEX(OFFSET(Dictionary!$AC$3,MATCH(COLUMNS($AS$2:DF73),Dictionary!$AC$4:$AC$93,0),1,1,2),1,MATCH(INDEX(Dictionary!$B$3:$C$3,1,MATCH(Form_Responses[[#This Row],[66]],OFFSET(Dictionary!$A$3,MATCH(COLUMNS($AS$2:DF73),Dictionary!$A$4:$A$93,0),1,1,2),0)),Dictionary!$AD$3:$AE$3,0)),"")</f>
        <v>S</v>
      </c>
      <c r="DG74" s="61" t="str">
        <f ca="1">IFERROR(INDEX(OFFSET(Dictionary!$AC$3,MATCH(COLUMNS($AS$2:DG73),Dictionary!$AC$4:$AC$93,0),1,1,2),1,MATCH(INDEX(Dictionary!$B$3:$C$3,1,MATCH(Form_Responses[[#This Row],[67]],OFFSET(Dictionary!$A$3,MATCH(COLUMNS($AS$2:DG73),Dictionary!$A$4:$A$93,0),1,1,2),0)),Dictionary!$AD$3:$AE$3,0)),"")</f>
        <v>R</v>
      </c>
      <c r="DH74" s="61" t="str">
        <f ca="1">IFERROR(INDEX(OFFSET(Dictionary!$AC$3,MATCH(COLUMNS($AS$2:DH73),Dictionary!$AC$4:$AC$93,0),1,1,2),1,MATCH(INDEX(Dictionary!$B$3:$C$3,1,MATCH(Form_Responses[[#This Row],[68]],OFFSET(Dictionary!$A$3,MATCH(COLUMNS($AS$2:DH73),Dictionary!$A$4:$A$93,0),1,1,2),0)),Dictionary!$AD$3:$AE$3,0)),"")</f>
        <v>N</v>
      </c>
      <c r="DI74" s="61" t="str">
        <f ca="1">IFERROR(INDEX(OFFSET(Dictionary!$AC$3,MATCH(COLUMNS($AS$2:DI73),Dictionary!$AC$4:$AC$93,0),1,1,2),1,MATCH(INDEX(Dictionary!$B$3:$C$3,1,MATCH(Form_Responses[[#This Row],[69]],OFFSET(Dictionary!$A$3,MATCH(COLUMNS($AS$2:DI73),Dictionary!$A$4:$A$93,0),1,1,2),0)),Dictionary!$AD$3:$AE$3,0)),"")</f>
        <v>A</v>
      </c>
      <c r="DJ74" s="61" t="str">
        <f ca="1">IFERROR(INDEX(OFFSET(Dictionary!$AC$3,MATCH(COLUMNS($AS$2:DJ73),Dictionary!$AC$4:$AC$93,0),1,1,2),1,MATCH(INDEX(Dictionary!$B$3:$C$3,1,MATCH(Form_Responses[[#This Row],[70]],OFFSET(Dictionary!$A$3,MATCH(COLUMNS($AS$2:DJ73),Dictionary!$A$4:$A$93,0),1,1,2),0)),Dictionary!$AD$3:$AE$3,0)),"")</f>
        <v>P</v>
      </c>
      <c r="DK74" s="61" t="str">
        <f ca="1">IFERROR(INDEX(OFFSET(Dictionary!$AC$3,MATCH(COLUMNS($AS$2:DK73),Dictionary!$AC$4:$AC$93,0),1,1,2),1,MATCH(INDEX(Dictionary!$B$3:$C$3,1,MATCH(Form_Responses[[#This Row],[71]],OFFSET(Dictionary!$A$3,MATCH(COLUMNS($AS$2:DK73),Dictionary!$A$4:$A$93,0),1,1,2),0)),Dictionary!$AD$3:$AE$3,0)),"")</f>
        <v>G</v>
      </c>
      <c r="DL74" s="61" t="str">
        <f ca="1">IFERROR(INDEX(OFFSET(Dictionary!$AC$3,MATCH(COLUMNS($AS$2:DL73),Dictionary!$AC$4:$AC$93,0),1,1,2),1,MATCH(INDEX(Dictionary!$B$3:$C$3,1,MATCH(Form_Responses[[#This Row],[72]],OFFSET(Dictionary!$A$3,MATCH(COLUMNS($AS$2:DL73),Dictionary!$A$4:$A$93,0),1,1,2),0)),Dictionary!$AD$3:$AE$3,0)),"")</f>
        <v/>
      </c>
      <c r="DM74" s="61" t="str">
        <f ca="1">IFERROR(INDEX(OFFSET(Dictionary!$AC$3,MATCH(COLUMNS($AS$2:DM73),Dictionary!$AC$4:$AC$93,0),1,1,2),1,MATCH(INDEX(Dictionary!$B$3:$C$3,1,MATCH(Form_Responses[[#This Row],[73]],OFFSET(Dictionary!$A$3,MATCH(COLUMNS($AS$2:DM73),Dictionary!$A$4:$A$93,0),1,1,2),0)),Dictionary!$AD$3:$AE$3,0)),"")</f>
        <v>I</v>
      </c>
      <c r="DN74" s="61" t="str">
        <f ca="1">IFERROR(INDEX(OFFSET(Dictionary!$AC$3,MATCH(COLUMNS($AS$2:DN73),Dictionary!$AC$4:$AC$93,0),1,1,2),1,MATCH(INDEX(Dictionary!$B$3:$C$3,1,MATCH(Form_Responses[[#This Row],[74]],OFFSET(Dictionary!$A$3,MATCH(COLUMNS($AS$2:DN73),Dictionary!$A$4:$A$93,0),1,1,2),0)),Dictionary!$AD$3:$AE$3,0)),"")</f>
        <v>S</v>
      </c>
      <c r="DO74" s="61" t="str">
        <f ca="1">IFERROR(INDEX(OFFSET(Dictionary!$AC$3,MATCH(COLUMNS($AS$2:DO73),Dictionary!$AC$4:$AC$93,0),1,1,2),1,MATCH(INDEX(Dictionary!$B$3:$C$3,1,MATCH(Form_Responses[[#This Row],[75]],OFFSET(Dictionary!$A$3,MATCH(COLUMNS($AS$2:DO73),Dictionary!$A$4:$A$93,0),1,1,2),0)),Dictionary!$AD$3:$AE$3,0)),"")</f>
        <v>R</v>
      </c>
      <c r="DP74" s="61" t="str">
        <f ca="1">IFERROR(INDEX(OFFSET(Dictionary!$AC$3,MATCH(COLUMNS($AS$2:DP73),Dictionary!$AC$4:$AC$93,0),1,1,2),1,MATCH(INDEX(Dictionary!$B$3:$C$3,1,MATCH(Form_Responses[[#This Row],[76]],OFFSET(Dictionary!$A$3,MATCH(COLUMNS($AS$2:DP73),Dictionary!$A$4:$A$93,0),1,1,2),0)),Dictionary!$AD$3:$AE$3,0)),"")</f>
        <v>S</v>
      </c>
      <c r="DQ74" s="61" t="str">
        <f ca="1">IFERROR(INDEX(OFFSET(Dictionary!$AC$3,MATCH(COLUMNS($AS$2:DQ73),Dictionary!$AC$4:$AC$93,0),1,1,2),1,MATCH(INDEX(Dictionary!$B$3:$C$3,1,MATCH(Form_Responses[[#This Row],[77]],OFFSET(Dictionary!$A$3,MATCH(COLUMNS($AS$2:DQ73),Dictionary!$A$4:$A$93,0),1,1,2),0)),Dictionary!$AD$3:$AE$3,0)),"")</f>
        <v>R</v>
      </c>
      <c r="DR74" s="61" t="str">
        <f ca="1">IFERROR(INDEX(OFFSET(Dictionary!$AC$3,MATCH(COLUMNS($AS$2:DR73),Dictionary!$AC$4:$AC$93,0),1,1,2),1,MATCH(INDEX(Dictionary!$B$3:$C$3,1,MATCH(Form_Responses[[#This Row],[78]],OFFSET(Dictionary!$A$3,MATCH(COLUMNS($AS$2:DR73),Dictionary!$A$4:$A$93,0),1,1,2),0)),Dictionary!$AD$3:$AE$3,0)),"")</f>
        <v>D</v>
      </c>
      <c r="DS74" s="61" t="str">
        <f ca="1">IFERROR(INDEX(OFFSET(Dictionary!$AC$3,MATCH(COLUMNS($AS$2:DS73),Dictionary!$AC$4:$AC$93,0),1,1,2),1,MATCH(INDEX(Dictionary!$B$3:$C$3,1,MATCH(Form_Responses[[#This Row],[79]],OFFSET(Dictionary!$A$3,MATCH(COLUMNS($AS$2:DS73),Dictionary!$A$4:$A$93,0),1,1,2),0)),Dictionary!$AD$3:$AE$3,0)),"")</f>
        <v>N</v>
      </c>
      <c r="DT74" s="61" t="str">
        <f ca="1">IFERROR(INDEX(OFFSET(Dictionary!$AC$3,MATCH(COLUMNS($AS$2:DT73),Dictionary!$AC$4:$AC$93,0),1,1,2),1,MATCH(INDEX(Dictionary!$B$3:$C$3,1,MATCH(Form_Responses[[#This Row],[80]],OFFSET(Dictionary!$A$3,MATCH(COLUMNS($AS$2:DT73),Dictionary!$A$4:$A$93,0),1,1,2),0)),Dictionary!$AD$3:$AE$3,0)),"")</f>
        <v>W</v>
      </c>
      <c r="DU74" s="61" t="str">
        <f ca="1">IFERROR(INDEX(OFFSET(Dictionary!$AC$3,MATCH(COLUMNS($AS$2:DU73),Dictionary!$AC$4:$AC$93,0),1,1,2),1,MATCH(INDEX(Dictionary!$B$3:$C$3,1,MATCH(Form_Responses[[#This Row],[81]],OFFSET(Dictionary!$A$3,MATCH(COLUMNS($AS$2:DU73),Dictionary!$A$4:$A$93,0),1,1,2),0)),Dictionary!$AD$3:$AE$3,0)),"")</f>
        <v>G</v>
      </c>
      <c r="DV74" s="61" t="str">
        <f ca="1">IFERROR(INDEX(OFFSET(Dictionary!$AC$3,MATCH(COLUMNS($AS$2:DV73),Dictionary!$AC$4:$AC$93,0),1,1,2),1,MATCH(INDEX(Dictionary!$B$3:$C$3,1,MATCH(Form_Responses[[#This Row],[82]],OFFSET(Dictionary!$A$3,MATCH(COLUMNS($AS$2:DV73),Dictionary!$A$4:$A$93,0),1,1,2),0)),Dictionary!$AD$3:$AE$3,0)),"")</f>
        <v>I</v>
      </c>
      <c r="DW74" s="61" t="str">
        <f ca="1">IFERROR(INDEX(OFFSET(Dictionary!$AC$3,MATCH(COLUMNS($AS$2:DW73),Dictionary!$AC$4:$AC$93,0),1,1,2),1,MATCH(INDEX(Dictionary!$B$3:$C$3,1,MATCH(Form_Responses[[#This Row],[83]],OFFSET(Dictionary!$A$3,MATCH(COLUMNS($AS$2:DW73),Dictionary!$A$4:$A$93,0),1,1,2),0)),Dictionary!$AD$3:$AE$3,0)),"")</f>
        <v>I</v>
      </c>
      <c r="DX74" s="61" t="str">
        <f ca="1">IFERROR(INDEX(OFFSET(Dictionary!$AC$3,MATCH(COLUMNS($AS$2:DX73),Dictionary!$AC$4:$AC$93,0),1,1,2),1,MATCH(INDEX(Dictionary!$B$3:$C$3,1,MATCH(Form_Responses[[#This Row],[84]],OFFSET(Dictionary!$A$3,MATCH(COLUMNS($AS$2:DX73),Dictionary!$A$4:$A$93,0),1,1,2),0)),Dictionary!$AD$3:$AE$3,0)),"")</f>
        <v>V</v>
      </c>
      <c r="DY74" s="61" t="str">
        <f ca="1">IFERROR(INDEX(OFFSET(Dictionary!$AC$3,MATCH(COLUMNS($AS$2:DY73),Dictionary!$AC$4:$AC$93,0),1,1,2),1,MATCH(INDEX(Dictionary!$B$3:$C$3,1,MATCH(Form_Responses[[#This Row],[85]],OFFSET(Dictionary!$A$3,MATCH(COLUMNS($AS$2:DY73),Dictionary!$A$4:$A$93,0),1,1,2),0)),Dictionary!$AD$3:$AE$3,0)),"")</f>
        <v>S</v>
      </c>
      <c r="DZ74" s="61" t="str">
        <f ca="1">IFERROR(INDEX(OFFSET(Dictionary!$AC$3,MATCH(COLUMNS($AS$2:DZ73),Dictionary!$AC$4:$AC$93,0),1,1,2),1,MATCH(INDEX(Dictionary!$B$3:$C$3,1,MATCH(Form_Responses[[#This Row],[86]],OFFSET(Dictionary!$A$3,MATCH(COLUMNS($AS$2:DZ73),Dictionary!$A$4:$A$93,0),1,1,2),0)),Dictionary!$AD$3:$AE$3,0)),"")</f>
        <v>R</v>
      </c>
      <c r="EA74" s="61" t="str">
        <f ca="1">IFERROR(INDEX(OFFSET(Dictionary!$AC$3,MATCH(COLUMNS($AS$2:EA73),Dictionary!$AC$4:$AC$93,0),1,1,2),1,MATCH(INDEX(Dictionary!$B$3:$C$3,1,MATCH(Form_Responses[[#This Row],[87]],OFFSET(Dictionary!$A$3,MATCH(COLUMNS($AS$2:EA73),Dictionary!$A$4:$A$93,0),1,1,2),0)),Dictionary!$AD$3:$AE$3,0)),"")</f>
        <v>D</v>
      </c>
      <c r="EB74" s="61" t="str">
        <f ca="1">IFERROR(INDEX(OFFSET(Dictionary!$AC$3,MATCH(COLUMNS($AS$2:EB73),Dictionary!$AC$4:$AC$93,0),1,1,2),1,MATCH(INDEX(Dictionary!$B$3:$C$3,1,MATCH(Form_Responses[[#This Row],[88]],OFFSET(Dictionary!$A$3,MATCH(COLUMNS($AS$2:EB73),Dictionary!$A$4:$A$93,0),1,1,2),0)),Dictionary!$AD$3:$AE$3,0)),"")</f>
        <v>C</v>
      </c>
      <c r="EC74" s="61" t="str">
        <f ca="1">IFERROR(INDEX(OFFSET(Dictionary!$AC$3,MATCH(COLUMNS($AS$2:EC73),Dictionary!$AC$4:$AC$93,0),1,1,2),1,MATCH(INDEX(Dictionary!$B$3:$C$3,1,MATCH(Form_Responses[[#This Row],[89]],OFFSET(Dictionary!$A$3,MATCH(COLUMNS($AS$2:EC73),Dictionary!$A$4:$A$93,0),1,1,2),0)),Dictionary!$AD$3:$AE$3,0)),"")</f>
        <v>C</v>
      </c>
      <c r="ED74" s="61" t="str">
        <f ca="1">IFERROR(INDEX(OFFSET(Dictionary!$AC$3,MATCH(COLUMNS($AS$2:ED73),Dictionary!$AC$4:$AC$93,0),1,1,2),1,MATCH(INDEX(Dictionary!$B$3:$C$3,1,MATCH(Form_Responses[[#This Row],[90]],OFFSET(Dictionary!$A$3,MATCH(COLUMNS($AS$2:ED73),Dictionary!$A$4:$A$93,0),1,1,2),0)),Dictionary!$AD$3:$AE$3,0)),"")</f>
        <v>W</v>
      </c>
    </row>
    <row r="75" spans="1:134" ht="195" x14ac:dyDescent="0.25">
      <c r="A75" s="164">
        <v>73</v>
      </c>
      <c r="B75" s="61" t="s">
        <v>1031</v>
      </c>
      <c r="C75" s="61" t="s">
        <v>918</v>
      </c>
      <c r="D75" s="59" t="s">
        <v>795</v>
      </c>
      <c r="E75" s="59" cm="1">
        <f t="array" aca="1" ref="E75" ca="1">COUNTIF(OFFSET($AS$2,MATCH(Data_Base_Response[[#This Row],[Nama]:[Nama]],Data_Base_Response[[Nama]:[Nama]],0),0,1,90),Data_Base_Response[[#Headers],[A]])</f>
        <v>6</v>
      </c>
      <c r="F75" s="59" cm="1">
        <f t="array" aca="1" ref="F75" ca="1">COUNTIF(OFFSET($AS$2,MATCH(Data_Base_Response[[#This Row],[Nama]:[Nama]],Data_Base_Response[[Nama]:[Nama]],0),0,1,90),Data_Base_Response[[#Headers],[N]])</f>
        <v>6</v>
      </c>
      <c r="G75" s="59" cm="1">
        <f t="array" aca="1" ref="G75" ca="1">COUNTIF(OFFSET($AS$2,MATCH(Data_Base_Response[[#This Row],[Nama]:[Nama]],Data_Base_Response[[Nama]:[Nama]],0),0,1,90),Data_Base_Response[[#Headers],[G]])</f>
        <v>6</v>
      </c>
      <c r="H75" s="59" cm="1">
        <f t="array" aca="1" ref="H75" ca="1">COUNTIF(OFFSET($AS$2,MATCH(Data_Base_Response[[#This Row],[Nama]:[Nama]],Data_Base_Response[[Nama]:[Nama]],0),0,1,90),Data_Base_Response[[#Headers],[C]])</f>
        <v>4</v>
      </c>
      <c r="I75" s="59" cm="1">
        <f t="array" aca="1" ref="I75" ca="1">COUNTIF(OFFSET($AS$2,MATCH(Data_Base_Response[[#This Row],[Nama]:[Nama]],Data_Base_Response[[Nama]:[Nama]],0),0,1,90),Data_Base_Response[[#Headers],[D]])</f>
        <v>6</v>
      </c>
      <c r="J75" s="59" cm="1">
        <f t="array" aca="1" ref="J75" ca="1">COUNTIF(OFFSET($AS$2,MATCH(Data_Base_Response[[#This Row],[Nama]:[Nama]],Data_Base_Response[[Nama]:[Nama]],0),0,1,90),Data_Base_Response[[#Headers],[R]])</f>
        <v>4</v>
      </c>
      <c r="K75" s="59" cm="1">
        <f t="array" aca="1" ref="K75" ca="1">COUNTIF(OFFSET($AS$2,MATCH(Data_Base_Response[[#This Row],[Nama]:[Nama]],Data_Base_Response[[Nama]:[Nama]],0),0,1,90),Data_Base_Response[[#Headers],[T]])</f>
        <v>2</v>
      </c>
      <c r="L75" s="59" cm="1">
        <f t="array" aca="1" ref="L75" ca="1">COUNTIF(OFFSET($AS$2,MATCH(Data_Base_Response[[#This Row],[Nama]:[Nama]],Data_Base_Response[[Nama]:[Nama]],0),0,1,90),Data_Base_Response[[#Headers],[V]])</f>
        <v>5</v>
      </c>
      <c r="M75" s="59" cm="1">
        <f t="array" aca="1" ref="M75" ca="1">COUNTIF(OFFSET($AS$2,MATCH(Data_Base_Response[[#This Row],[Nama]:[Nama]],Data_Base_Response[[Nama]:[Nama]],0),0,1,90),Data_Base_Response[[#Headers],[W]])</f>
        <v>4</v>
      </c>
      <c r="N75" s="59" cm="1">
        <f t="array" aca="1" ref="N75" ca="1">COUNTIF(OFFSET($AS$2,MATCH(Data_Base_Response[[#This Row],[Nama]:[Nama]],Data_Base_Response[[Nama]:[Nama]],0),0,1,90),Data_Base_Response[[#Headers],[F]])</f>
        <v>3</v>
      </c>
      <c r="O75" s="59" cm="1">
        <f t="array" aca="1" ref="O75" ca="1">COUNTIF(OFFSET($AS$2,MATCH(Data_Base_Response[[#This Row],[Nama]:[Nama]],Data_Base_Response[[Nama]:[Nama]],0),0,1,90),Data_Base_Response[[#Headers],[L]])</f>
        <v>4</v>
      </c>
      <c r="P75" s="59" cm="1">
        <f t="array" aca="1" ref="P75" ca="1">COUNTIF(OFFSET($AS$2,MATCH(Data_Base_Response[[#This Row],[Nama]:[Nama]],Data_Base_Response[[Nama]:[Nama]],0),0,1,90),Data_Base_Response[[#Headers],[P]])</f>
        <v>7</v>
      </c>
      <c r="Q75" s="59" cm="1">
        <f t="array" aca="1" ref="Q75" ca="1">COUNTIF(OFFSET($AS$2,MATCH(Data_Base_Response[[#This Row],[Nama]:[Nama]],Data_Base_Response[[Nama]:[Nama]],0),0,1,90),Data_Base_Response[[#Headers],[I]])</f>
        <v>5</v>
      </c>
      <c r="R75" s="59" cm="1">
        <f t="array" aca="1" ref="R75" ca="1">COUNTIF(OFFSET($AS$2,MATCH(Data_Base_Response[[#This Row],[Nama]:[Nama]],Data_Base_Response[[Nama]:[Nama]],0),0,1,90),Data_Base_Response[[#Headers],[S]])</f>
        <v>7</v>
      </c>
      <c r="S75" s="59" cm="1">
        <f t="array" aca="1" ref="S75" ca="1">COUNTIF(OFFSET($AS$2,MATCH(Data_Base_Response[[#This Row],[Nama]:[Nama]],Data_Base_Response[[Nama]:[Nama]],0),0,1,90),Data_Base_Response[[#Headers],[B]])</f>
        <v>8</v>
      </c>
      <c r="T75" s="59" cm="1">
        <f t="array" aca="1" ref="T75" ca="1">COUNTIF(OFFSET($AS$2,MATCH(Data_Base_Response[[#This Row],[Nama]:[Nama]],Data_Base_Response[[Nama]:[Nama]],0),0,1,90),Data_Base_Response[[#Headers],[O]])</f>
        <v>1</v>
      </c>
      <c r="U75" s="59" cm="1">
        <f t="array" aca="1" ref="U75" ca="1">COUNTIF(OFFSET($AS$2,MATCH(Data_Base_Response[[#This Row],[Nama]:[Nama]],Data_Base_Response[[Nama]:[Nama]],0),0,1,90),Data_Base_Response[[#Headers],[X]])</f>
        <v>1</v>
      </c>
      <c r="V75" s="59" cm="1">
        <f t="array" aca="1" ref="V75" ca="1">COUNTIF(OFFSET($AS$2,MATCH(Data_Base_Response[[#This Row],[Nama]:[Nama]],Data_Base_Response[[Nama]:[Nama]],0),0,1,90),Data_Base_Response[[#Headers],[E]])</f>
        <v>2</v>
      </c>
      <c r="W75" s="59" cm="1">
        <f t="array" aca="1" ref="W75" ca="1">COUNTIF(OFFSET($AS$2,MATCH(Data_Base_Response[[#This Row],[Nama]:[Nama]],Data_Base_Response[[Nama]:[Nama]],0),0,1,90),Data_Base_Response[[#Headers],[K]])</f>
        <v>4</v>
      </c>
      <c r="X75" s="59" cm="1">
        <f t="array" aca="1" ref="X75" ca="1">COUNTIF(OFFSET($AS$2,MATCH(Data_Base_Response[[#This Row],[Nama]:[Nama]],Data_Base_Response[[Nama]:[Nama]],0),0,1,90),Data_Base_Response[[#Headers],[Z]])</f>
        <v>5</v>
      </c>
      <c r="Y7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5"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75"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75" s="60" t="str">
        <f ca="1">INDEX(OFFSET(Dictionary!$AJ$3,MATCH(I$2,Dictionary!$AG$4:$AG$84,0),0,COUNTIF(Dictionary!$AG$4:$AG$84,I$2),1),MATCH(Data_Base_Response[[#This Row],[D]],OFFSET(Dictionary!$AH$3,MATCH(I$2,Dictionary!$AG$4:$AG$84,0),0,COUNTIF(Dictionary!$AG$4:$AG$84,I$2),1),1))</f>
        <v xml:space="preserve">Tertarik untuk menangani sendiri detail   </v>
      </c>
      <c r="AD75"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7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5" s="60" t="str">
        <f ca="1">INDEX(OFFSET(Dictionary!$AJ$3,MATCH(M$2,Dictionary!$AG$4:$AG$84,0),0,COUNTIF(Dictionary!$AG$4:$AG$84,M$2),1),MATCH(Data_Base_Response[[#This Row],[W]],OFFSET(Dictionary!$AH$3,MATCH(M$2,Dictionary!$AG$4:$AG$84,0),0,COUNTIF(Dictionary!$AG$4:$AG$84,M$2),1),1))</f>
        <v xml:space="preserve">Perlu pengarahan awal dan tolok ukur keberhasilan   </v>
      </c>
      <c r="AH7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5"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75"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75" s="60" t="str">
        <f ca="1">INDEX(OFFSET(Dictionary!$AJ$3,MATCH(Q$2,Dictionary!$AG$4:$AG$84,0),0,COUNTIF(Dictionary!$AG$4:$AG$84,Q$2),1),MATCH(Data_Base_Response[[#This Row],[I]],OFFSET(Dictionary!$AH$3,MATCH(Q$2,Dictionary!$AG$4:$AG$84,0),0,COUNTIF(Dictionary!$AG$4:$AG$84,Q$2),1),1))</f>
        <v xml:space="preserve">Berhati - hati dlm pengambilan keputusan   </v>
      </c>
      <c r="AL7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5"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75"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75"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7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5"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75" s="60" t="str">
        <f ca="1">INDEX(OFFSET(Dictionary!$AJ$3,MATCH(X$2,Dictionary!$AG$4:$AG$84,0),0,COUNTIF(Dictionary!$AG$4:$AG$84,X$2),1),MATCH(Data_Base_Response[[#This Row],[Z]],OFFSET(Dictionary!$AH$3,MATCH(X$2,Dictionary!$AG$4:$AG$84,0),0,COUNTIF(Dictionary!$AG$4:$AG$84,X$2),1),1))</f>
        <v xml:space="preserve">Mudah beradaptasi, cukup menyukai perubahan    </v>
      </c>
      <c r="AS75" s="61" t="str">
        <f ca="1">IFERROR(INDEX(OFFSET(Dictionary!$AC$3,MATCH(COLUMNS($AS$2:AS74),Dictionary!$AC$4:$AC$93,0),1,1,2),1,MATCH(INDEX(Dictionary!$B$3:$C$3,1,MATCH(Form_Responses[[#This Row],[1]],OFFSET(Dictionary!$A$3,MATCH(COLUMNS($AS$2:AS74),Dictionary!$A$4:$A$93,0),1,1,2),0)),Dictionary!$AD$3:$AE$3,0)),"")</f>
        <v>G</v>
      </c>
      <c r="AT75" s="61" t="str">
        <f ca="1">IFERROR(INDEX(OFFSET(Dictionary!$AC$3,MATCH(COLUMNS($AS$2:AT$2),Dictionary!$AC$4:$AC$93,0),1,1,2),1,MATCH(INDEX(Dictionary!$B$3:$C$3,1,MATCH(Form_Responses[[#This Row],[2]],OFFSET(Dictionary!$A$3,MATCH(COLUMNS($AS$2:AT74),Dictionary!$A$4:$A$93,0),1,1,2),0)),Dictionary!$AD$3:$AE$3,0)),"")</f>
        <v>N</v>
      </c>
      <c r="AU75" s="61" t="str">
        <f ca="1">IFERROR(INDEX(OFFSET(Dictionary!$AC$3,MATCH(COLUMNS($AS$2:AU74),Dictionary!$AC$4:$AC$93,0),1,1,2),1,MATCH(INDEX(Dictionary!$B$3:$C$3,1,MATCH(Form_Responses[[#This Row],[3]],OFFSET(Dictionary!$A$3,MATCH(COLUMNS($AS$2:AU74),Dictionary!$A$4:$A$93,0),1,1,2),0)),Dictionary!$AD$3:$AE$3,0)),"")</f>
        <v>A</v>
      </c>
      <c r="AV75" s="61" t="str">
        <f ca="1">IFERROR(INDEX(OFFSET(Dictionary!$AC$3,MATCH(COLUMNS($AS$2:AV74),Dictionary!$AC$4:$AC$93,0),1,1,2),1,MATCH(INDEX(Dictionary!$B$3:$C$3,1,MATCH(Form_Responses[[#This Row],[4]],OFFSET(Dictionary!$A$3,MATCH(COLUMNS($AS$2:AV74),Dictionary!$A$4:$A$93,0),1,1,2),0)),Dictionary!$AD$3:$AE$3,0)),"")</f>
        <v>P</v>
      </c>
      <c r="AW75" s="61" t="str">
        <f ca="1">IFERROR(INDEX(OFFSET(Dictionary!$AC$3,MATCH(COLUMNS($AS$2:AW74),Dictionary!$AC$4:$AC$93,0),1,1,2),1,MATCH(INDEX(Dictionary!$B$3:$C$3,1,MATCH(Form_Responses[[#This Row],[5]],OFFSET(Dictionary!$A$3,MATCH(COLUMNS($AS$2:AW74),Dictionary!$A$4:$A$93,0),1,1,2),0)),Dictionary!$AD$3:$AE$3,0)),"")</f>
        <v>B</v>
      </c>
      <c r="AX75" s="61" t="str">
        <f ca="1">IFERROR(INDEX(OFFSET(Dictionary!$AC$3,MATCH(COLUMNS($AS$2:AX74),Dictionary!$AC$4:$AC$93,0),1,1,2),1,MATCH(INDEX(Dictionary!$B$3:$C$3,1,MATCH(Form_Responses[[#This Row],[6]],OFFSET(Dictionary!$A$3,MATCH(COLUMNS($AS$2:AX74),Dictionary!$A$4:$A$93,0),1,1,2),0)),Dictionary!$AD$3:$AE$3,0)),"")</f>
        <v>B</v>
      </c>
      <c r="AY75" s="61" t="str">
        <f ca="1">IFERROR(INDEX(OFFSET(Dictionary!$AC$3,MATCH(COLUMNS($AS$2:AY74),Dictionary!$AC$4:$AC$93,0),1,1,2),1,MATCH(INDEX(Dictionary!$B$3:$C$3,1,MATCH(Form_Responses[[#This Row],[7]],OFFSET(Dictionary!$A$3,MATCH(COLUMNS($AS$2:AY74),Dictionary!$A$4:$A$93,0),1,1,2),0)),Dictionary!$AD$3:$AE$3,0)),"")</f>
        <v>Z</v>
      </c>
      <c r="AZ75" s="61" t="str">
        <f ca="1">IFERROR(INDEX(OFFSET(Dictionary!$AC$3,MATCH(COLUMNS($AS$2:AZ$2),Dictionary!$AC$4:$AC$93,0),1,1,2),1,MATCH(INDEX(Dictionary!$B$3:$C$3,1,MATCH(Form_Responses[[#This Row],[8]],OFFSET(Dictionary!$A$3,MATCH(COLUMNS($AS$2:AZ74),Dictionary!$A$4:$A$93,0),1,1,2),0)),Dictionary!$AD$3:$AE$3,0)),"")</f>
        <v>K</v>
      </c>
      <c r="BA75" s="61" t="str">
        <f ca="1">IFERROR(INDEX(OFFSET(Dictionary!$AC$3,MATCH(COLUMNS($AS$2:BA74),Dictionary!$AC$4:$AC$93,0),1,1,2),1,MATCH(INDEX(Dictionary!$B$3:$C$3,1,MATCH(Form_Responses[[#This Row],[9]],OFFSET(Dictionary!$A$3,MATCH(COLUMNS($AS$2:BA74),Dictionary!$A$4:$A$93,0),1,1,2),0)),Dictionary!$AD$3:$AE$3,0)),"")</f>
        <v>K</v>
      </c>
      <c r="BB75" s="61" t="str">
        <f ca="1">IFERROR(INDEX(OFFSET(Dictionary!$AC$3,MATCH(COLUMNS($AS$2:BB74),Dictionary!$AC$4:$AC$93,0),1,1,2),1,MATCH(INDEX(Dictionary!$B$3:$C$3,1,MATCH(Form_Responses[[#This Row],[10]],OFFSET(Dictionary!$A$3,MATCH(COLUMNS($AS$2:BB74),Dictionary!$A$4:$A$93,0),1,1,2),0)),Dictionary!$AD$3:$AE$3,0)),"")</f>
        <v>F</v>
      </c>
      <c r="BC75" s="61" t="str">
        <f ca="1">IFERROR(INDEX(OFFSET(Dictionary!$AC$3,MATCH(COLUMNS($AS$2:BC74),Dictionary!$AC$4:$AC$93,0),1,1,2),1,MATCH(INDEX(Dictionary!$B$3:$C$3,1,MATCH(Form_Responses[[#This Row],[11]],OFFSET(Dictionary!$A$3,MATCH(COLUMNS($AS$2:BC74),Dictionary!$A$4:$A$93,0),1,1,2),0)),Dictionary!$AD$3:$AE$3,0)),"")</f>
        <v>G</v>
      </c>
      <c r="BD75" s="61" t="str">
        <f ca="1">IFERROR(INDEX(OFFSET(Dictionary!$AC$3,MATCH(COLUMNS($AS$2:BD74),Dictionary!$AC$4:$AC$93,0),1,1,2),1,MATCH(INDEX(Dictionary!$B$3:$C$3,1,MATCH(Form_Responses[[#This Row],[12]],OFFSET(Dictionary!$A$3,MATCH(COLUMNS($AS$2:BD74),Dictionary!$A$4:$A$93,0),1,1,2),0)),Dictionary!$AD$3:$AE$3,0)),"")</f>
        <v>E</v>
      </c>
      <c r="BE75" s="61" t="str">
        <f ca="1">IFERROR(INDEX(OFFSET(Dictionary!$AC$3,MATCH(COLUMNS($AS$2:BE74),Dictionary!$AC$4:$AC$93,0),1,1,2),1,MATCH(INDEX(Dictionary!$B$3:$C$3,1,MATCH(Form_Responses[[#This Row],[13]],OFFSET(Dictionary!$A$3,MATCH(COLUMNS($AS$2:BE74),Dictionary!$A$4:$A$93,0),1,1,2),0)),Dictionary!$AD$3:$AE$3,0)),"")</f>
        <v>N</v>
      </c>
      <c r="BF75" s="61" t="str">
        <f ca="1">IFERROR(INDEX(OFFSET(Dictionary!$AC$3,MATCH(COLUMNS($AS$2:BF74),Dictionary!$AC$4:$AC$93,0),1,1,2),1,MATCH(INDEX(Dictionary!$B$3:$C$3,1,MATCH(Form_Responses[[#This Row],[14]],OFFSET(Dictionary!$A$3,MATCH(COLUMNS($AS$2:BF74),Dictionary!$A$4:$A$93,0),1,1,2),0)),Dictionary!$AD$3:$AE$3,0)),"")</f>
        <v>A</v>
      </c>
      <c r="BG75" s="61" t="str">
        <f ca="1">IFERROR(INDEX(OFFSET(Dictionary!$AC$3,MATCH(COLUMNS($AS$2:BG74),Dictionary!$AC$4:$AC$93,0),1,1,2),1,MATCH(INDEX(Dictionary!$B$3:$C$3,1,MATCH(Form_Responses[[#This Row],[15]],OFFSET(Dictionary!$A$3,MATCH(COLUMNS($AS$2:BG74),Dictionary!$A$4:$A$93,0),1,1,2),0)),Dictionary!$AD$3:$AE$3,0)),"")</f>
        <v>P</v>
      </c>
      <c r="BH75" s="61" t="str">
        <f ca="1">IFERROR(INDEX(OFFSET(Dictionary!$AC$3,MATCH(COLUMNS($AS$2:BH74),Dictionary!$AC$4:$AC$93,0),1,1,2),1,MATCH(INDEX(Dictionary!$B$3:$C$3,1,MATCH(Form_Responses[[#This Row],[16]],OFFSET(Dictionary!$A$3,MATCH(COLUMNS($AS$2:BH74),Dictionary!$A$4:$A$93,0),1,1,2),0)),Dictionary!$AD$3:$AE$3,0)),"")</f>
        <v>O</v>
      </c>
      <c r="BI75" s="61" t="str">
        <f ca="1">IFERROR(INDEX(OFFSET(Dictionary!$AC$3,MATCH(COLUMNS($AS$2:BI74),Dictionary!$AC$4:$AC$93,0),1,1,2),1,MATCH(INDEX(Dictionary!$B$3:$C$3,1,MATCH(Form_Responses[[#This Row],[17]],OFFSET(Dictionary!$A$3,MATCH(COLUMNS($AS$2:BI74),Dictionary!$A$4:$A$93,0),1,1,2),0)),Dictionary!$AD$3:$AE$3,0)),"")</f>
        <v>B</v>
      </c>
      <c r="BJ75" s="61" t="str">
        <f ca="1">IFERROR(INDEX(OFFSET(Dictionary!$AC$3,MATCH(COLUMNS($AS$2:BJ74),Dictionary!$AC$4:$AC$93,0),1,1,2),1,MATCH(INDEX(Dictionary!$B$3:$C$3,1,MATCH(Form_Responses[[#This Row],[18]],OFFSET(Dictionary!$A$3,MATCH(COLUMNS($AS$2:BJ74),Dictionary!$A$4:$A$93,0),1,1,2),0)),Dictionary!$AD$3:$AE$3,0)),"")</f>
        <v>K</v>
      </c>
      <c r="BK75" s="61" t="str">
        <f ca="1">IFERROR(INDEX(OFFSET(Dictionary!$AC$3,MATCH(COLUMNS($AS$2:BK74),Dictionary!$AC$4:$AC$93,0),1,1,2),1,MATCH(INDEX(Dictionary!$B$3:$C$3,1,MATCH(Form_Responses[[#This Row],[19]],OFFSET(Dictionary!$A$3,MATCH(COLUMNS($AS$2:BK74),Dictionary!$A$4:$A$93,0),1,1,2),0)),Dictionary!$AD$3:$AE$3,0)),"")</f>
        <v>Z</v>
      </c>
      <c r="BL75" s="61" t="str">
        <f ca="1">IFERROR(INDEX(OFFSET(Dictionary!$AC$3,MATCH(COLUMNS($AS$2:BL74),Dictionary!$AC$4:$AC$93,0),1,1,2),1,MATCH(INDEX(Dictionary!$B$3:$C$3,1,MATCH(Form_Responses[[#This Row],[20]],OFFSET(Dictionary!$A$3,MATCH(COLUMNS($AS$2:BL74),Dictionary!$A$4:$A$93,0),1,1,2),0)),Dictionary!$AD$3:$AE$3,0)),"")</f>
        <v>W</v>
      </c>
      <c r="BM75" s="61" t="str">
        <f ca="1">IFERROR(INDEX(OFFSET(Dictionary!$AC$3,MATCH(COLUMNS($AS$2:BM74),Dictionary!$AC$4:$AC$93,0),1,1,2),1,MATCH(INDEX(Dictionary!$B$3:$C$3,1,MATCH(Form_Responses[[#This Row],[21]],OFFSET(Dictionary!$A$3,MATCH(COLUMNS($AS$2:BM74),Dictionary!$A$4:$A$93,0),1,1,2),0)),Dictionary!$AD$3:$AE$3,0)),"")</f>
        <v>D</v>
      </c>
      <c r="BN75" s="61" t="str">
        <f ca="1">IFERROR(INDEX(OFFSET(Dictionary!$AC$3,MATCH(COLUMNS($AS$2:BN74),Dictionary!$AC$4:$AC$93,0),1,1,2),1,MATCH(INDEX(Dictionary!$B$3:$C$3,1,MATCH(Form_Responses[[#This Row],[22]],OFFSET(Dictionary!$A$3,MATCH(COLUMNS($AS$2:BN74),Dictionary!$A$4:$A$93,0),1,1,2),0)),Dictionary!$AD$3:$AE$3,0)),"")</f>
        <v>C</v>
      </c>
      <c r="BO75" s="61" t="str">
        <f ca="1">IFERROR(INDEX(OFFSET(Dictionary!$AC$3,MATCH(COLUMNS($AS$2:BO74),Dictionary!$AC$4:$AC$93,0),1,1,2),1,MATCH(INDEX(Dictionary!$B$3:$C$3,1,MATCH(Form_Responses[[#This Row],[23]],OFFSET(Dictionary!$A$3,MATCH(COLUMNS($AS$2:BO74),Dictionary!$A$4:$A$93,0),1,1,2),0)),Dictionary!$AD$3:$AE$3,0)),"")</f>
        <v>I</v>
      </c>
      <c r="BP75" s="61" t="str">
        <f ca="1">IFERROR(INDEX(OFFSET(Dictionary!$AC$3,MATCH(COLUMNS($AS$2:BP74),Dictionary!$AC$4:$AC$93,0),1,1,2),1,MATCH(INDEX(Dictionary!$B$3:$C$3,1,MATCH(Form_Responses[[#This Row],[24]],OFFSET(Dictionary!$A$3,MATCH(COLUMNS($AS$2:BP74),Dictionary!$A$4:$A$93,0),1,1,2),0)),Dictionary!$AD$3:$AE$3,0)),"")</f>
        <v>X</v>
      </c>
      <c r="BQ75" s="61" t="str">
        <f ca="1">IFERROR(INDEX(OFFSET(Dictionary!$AC$3,MATCH(COLUMNS($AS$2:BQ74),Dictionary!$AC$4:$AC$93,0),1,1,2),1,MATCH(INDEX(Dictionary!$B$3:$C$3,1,MATCH(Form_Responses[[#This Row],[25]],OFFSET(Dictionary!$A$3,MATCH(COLUMNS($AS$2:BQ74),Dictionary!$A$4:$A$93,0),1,1,2),0)),Dictionary!$AD$3:$AE$3,0)),"")</f>
        <v>B</v>
      </c>
      <c r="BR75" s="61" t="str">
        <f ca="1">IFERROR(INDEX(OFFSET(Dictionary!$AC$3,MATCH(COLUMNS($AS$2:BR74),Dictionary!$AC$4:$AC$93,0),1,1,2),1,MATCH(INDEX(Dictionary!$B$3:$C$3,1,MATCH(Form_Responses[[#This Row],[26]],OFFSET(Dictionary!$A$3,MATCH(COLUMNS($AS$2:BR74),Dictionary!$A$4:$A$93,0),1,1,2),0)),Dictionary!$AD$3:$AE$3,0)),"")</f>
        <v>P</v>
      </c>
      <c r="BS75" s="61" t="str">
        <f ca="1">IFERROR(INDEX(OFFSET(Dictionary!$AC$3,MATCH(COLUMNS($AS$2:BS74),Dictionary!$AC$4:$AC$93,0),1,1,2),1,MATCH(INDEX(Dictionary!$B$3:$C$3,1,MATCH(Form_Responses[[#This Row],[27]],OFFSET(Dictionary!$A$3,MATCH(COLUMNS($AS$2:BS74),Dictionary!$A$4:$A$93,0),1,1,2),0)),Dictionary!$AD$3:$AE$3,0)),"")</f>
        <v>Z</v>
      </c>
      <c r="BT75" s="61" t="str">
        <f ca="1">IFERROR(INDEX(OFFSET(Dictionary!$AC$3,MATCH(COLUMNS($AS$2:BT74),Dictionary!$AC$4:$AC$93,0),1,1,2),1,MATCH(INDEX(Dictionary!$B$3:$C$3,1,MATCH(Form_Responses[[#This Row],[28]],OFFSET(Dictionary!$A$3,MATCH(COLUMNS($AS$2:BT74),Dictionary!$A$4:$A$93,0),1,1,2),0)),Dictionary!$AD$3:$AE$3,0)),"")</f>
        <v>B</v>
      </c>
      <c r="BU75" s="61" t="str">
        <f ca="1">IFERROR(INDEX(OFFSET(Dictionary!$AC$3,MATCH(COLUMNS($AS$2:BU74),Dictionary!$AC$4:$AC$93,0),1,1,2),1,MATCH(INDEX(Dictionary!$B$3:$C$3,1,MATCH(Form_Responses[[#This Row],[29]],OFFSET(Dictionary!$A$3,MATCH(COLUMNS($AS$2:BU74),Dictionary!$A$4:$A$93,0),1,1,2),0)),Dictionary!$AD$3:$AE$3,0)),"")</f>
        <v>F</v>
      </c>
      <c r="BV75" s="61" t="str">
        <f ca="1">IFERROR(INDEX(OFFSET(Dictionary!$AC$3,MATCH(COLUMNS($AS$2:BV74),Dictionary!$AC$4:$AC$93,0),1,1,2),1,MATCH(INDEX(Dictionary!$B$3:$C$3,1,MATCH(Form_Responses[[#This Row],[30]],OFFSET(Dictionary!$A$3,MATCH(COLUMNS($AS$2:BV74),Dictionary!$A$4:$A$93,0),1,1,2),0)),Dictionary!$AD$3:$AE$3,0)),"")</f>
        <v>W</v>
      </c>
      <c r="BW75" s="61" t="str">
        <f ca="1">IFERROR(INDEX(OFFSET(Dictionary!$AC$3,MATCH(COLUMNS($AS$2:BW74),Dictionary!$AC$4:$AC$93,0),1,1,2),1,MATCH(INDEX(Dictionary!$B$3:$C$3,1,MATCH(Form_Responses[[#This Row],[31]],OFFSET(Dictionary!$A$3,MATCH(COLUMNS($AS$2:BW74),Dictionary!$A$4:$A$93,0),1,1,2),0)),Dictionary!$AD$3:$AE$3,0)),"")</f>
        <v>R</v>
      </c>
      <c r="BX75" s="61" t="str">
        <f ca="1">IFERROR(INDEX(OFFSET(Dictionary!$AC$3,MATCH(COLUMNS($AS$2:BX74),Dictionary!$AC$4:$AC$93,0),1,1,2),1,MATCH(INDEX(Dictionary!$B$3:$C$3,1,MATCH(Form_Responses[[#This Row],[32]],OFFSET(Dictionary!$A$3,MATCH(COLUMNS($AS$2:BX74),Dictionary!$A$4:$A$93,0),1,1,2),0)),Dictionary!$AD$3:$AE$3,0)),"")</f>
        <v>D</v>
      </c>
      <c r="BY75" s="61" t="str">
        <f ca="1">IFERROR(INDEX(OFFSET(Dictionary!$AC$3,MATCH(COLUMNS($AS$2:BY74),Dictionary!$AC$4:$AC$93,0),1,1,2),1,MATCH(INDEX(Dictionary!$B$3:$C$3,1,MATCH(Form_Responses[[#This Row],[33]],OFFSET(Dictionary!$A$3,MATCH(COLUMNS($AS$2:BY74),Dictionary!$A$4:$A$93,0),1,1,2),0)),Dictionary!$AD$3:$AE$3,0)),"")</f>
        <v>C</v>
      </c>
      <c r="BZ75" s="61" t="str">
        <f ca="1">IFERROR(INDEX(OFFSET(Dictionary!$AC$3,MATCH(COLUMNS($AS$2:BZ74),Dictionary!$AC$4:$AC$93,0),1,1,2),1,MATCH(INDEX(Dictionary!$B$3:$C$3,1,MATCH(Form_Responses[[#This Row],[34]],OFFSET(Dictionary!$A$3,MATCH(COLUMNS($AS$2:BZ74),Dictionary!$A$4:$A$93,0),1,1,2),0)),Dictionary!$AD$3:$AE$3,0)),"")</f>
        <v>T</v>
      </c>
      <c r="CA75" s="61" t="str">
        <f ca="1">IFERROR(INDEX(OFFSET(Dictionary!$AC$3,MATCH(COLUMNS($AS$2:CA74),Dictionary!$AC$4:$AC$93,0),1,1,2),1,MATCH(INDEX(Dictionary!$B$3:$C$3,1,MATCH(Form_Responses[[#This Row],[35]],OFFSET(Dictionary!$A$3,MATCH(COLUMNS($AS$2:CA74),Dictionary!$A$4:$A$93,0),1,1,2),0)),Dictionary!$AD$3:$AE$3,0)),"")</f>
        <v>B</v>
      </c>
      <c r="CB75" s="61" t="str">
        <f ca="1">IFERROR(INDEX(OFFSET(Dictionary!$AC$3,MATCH(COLUMNS($AS$2:CB74),Dictionary!$AC$4:$AC$93,0),1,1,2),1,MATCH(INDEX(Dictionary!$B$3:$C$3,1,MATCH(Form_Responses[[#This Row],[36]],OFFSET(Dictionary!$A$3,MATCH(COLUMNS($AS$2:CB74),Dictionary!$A$4:$A$93,0),1,1,2),0)),Dictionary!$AD$3:$AE$3,0)),"")</f>
        <v>A</v>
      </c>
      <c r="CC75" s="61" t="str">
        <f ca="1">IFERROR(INDEX(OFFSET(Dictionary!$AC$3,MATCH(COLUMNS($AS$2:CC74),Dictionary!$AC$4:$AC$93,0),1,1,2),1,MATCH(INDEX(Dictionary!$B$3:$C$3,1,MATCH(Form_Responses[[#This Row],[37]],OFFSET(Dictionary!$A$3,MATCH(COLUMNS($AS$2:CC74),Dictionary!$A$4:$A$93,0),1,1,2),0)),Dictionary!$AD$3:$AE$3,0)),"")</f>
        <v>P</v>
      </c>
      <c r="CD75" s="61" t="str">
        <f ca="1">IFERROR(INDEX(OFFSET(Dictionary!$AC$3,MATCH(COLUMNS($AS$2:CD74),Dictionary!$AC$4:$AC$93,0),1,1,2),1,MATCH(INDEX(Dictionary!$B$3:$C$3,1,MATCH(Form_Responses[[#This Row],[38]],OFFSET(Dictionary!$A$3,MATCH(COLUMNS($AS$2:CD74),Dictionary!$A$4:$A$93,0),1,1,2),0)),Dictionary!$AD$3:$AE$3,0)),"")</f>
        <v>K</v>
      </c>
      <c r="CE75" s="61" t="str">
        <f ca="1">IFERROR(INDEX(OFFSET(Dictionary!$AC$3,MATCH(COLUMNS($AS$2:CE74),Dictionary!$AC$4:$AC$93,0),1,1,2),1,MATCH(INDEX(Dictionary!$B$3:$C$3,1,MATCH(Form_Responses[[#This Row],[39]],OFFSET(Dictionary!$A$3,MATCH(COLUMNS($AS$2:CE74),Dictionary!$A$4:$A$93,0),1,1,2),0)),Dictionary!$AD$3:$AE$3,0)),"")</f>
        <v>B</v>
      </c>
      <c r="CF75" s="61" t="str">
        <f ca="1">IFERROR(INDEX(OFFSET(Dictionary!$AC$3,MATCH(COLUMNS($AS$2:CF74),Dictionary!$AC$4:$AC$93,0),1,1,2),1,MATCH(INDEX(Dictionary!$B$3:$C$3,1,MATCH(Form_Responses[[#This Row],[40]],OFFSET(Dictionary!$A$3,MATCH(COLUMNS($AS$2:CF74),Dictionary!$A$4:$A$93,0),1,1,2),0)),Dictionary!$AD$3:$AE$3,0)),"")</f>
        <v>W</v>
      </c>
      <c r="CG75" s="61" t="str">
        <f ca="1">IFERROR(INDEX(OFFSET(Dictionary!$AC$3,MATCH(COLUMNS($AS$2:CG74),Dictionary!$AC$4:$AC$93,0),1,1,2),1,MATCH(INDEX(Dictionary!$B$3:$C$3,1,MATCH(Form_Responses[[#This Row],[41]],OFFSET(Dictionary!$A$3,MATCH(COLUMNS($AS$2:CG74),Dictionary!$A$4:$A$93,0),1,1,2),0)),Dictionary!$AD$3:$AE$3,0)),"")</f>
        <v>S</v>
      </c>
      <c r="CH75" s="61" t="str">
        <f ca="1">IFERROR(INDEX(OFFSET(Dictionary!$AC$3,MATCH(COLUMNS($AS$2:CH74),Dictionary!$AC$4:$AC$93,0),1,1,2),1,MATCH(INDEX(Dictionary!$B$3:$C$3,1,MATCH(Form_Responses[[#This Row],[42]],OFFSET(Dictionary!$A$3,MATCH(COLUMNS($AS$2:CH74),Dictionary!$A$4:$A$93,0),1,1,2),0)),Dictionary!$AD$3:$AE$3,0)),"")</f>
        <v>L</v>
      </c>
      <c r="CI75" s="61" t="str">
        <f ca="1">IFERROR(INDEX(OFFSET(Dictionary!$AC$3,MATCH(COLUMNS($AS$2:CI74),Dictionary!$AC$4:$AC$93,0),1,1,2),1,MATCH(INDEX(Dictionary!$B$3:$C$3,1,MATCH(Form_Responses[[#This Row],[43]],OFFSET(Dictionary!$A$3,MATCH(COLUMNS($AS$2:CI74),Dictionary!$A$4:$A$93,0),1,1,2),0)),Dictionary!$AD$3:$AE$3,0)),"")</f>
        <v>I</v>
      </c>
      <c r="CJ75" s="61" t="str">
        <f ca="1">IFERROR(INDEX(OFFSET(Dictionary!$AC$3,MATCH(COLUMNS($AS$2:CJ74),Dictionary!$AC$4:$AC$93,0),1,1,2),1,MATCH(INDEX(Dictionary!$B$3:$C$3,1,MATCH(Form_Responses[[#This Row],[44]],OFFSET(Dictionary!$A$3,MATCH(COLUMNS($AS$2:CJ74),Dictionary!$A$4:$A$93,0),1,1,2),0)),Dictionary!$AD$3:$AE$3,0)),"")</f>
        <v>C</v>
      </c>
      <c r="CK75" s="61" t="str">
        <f ca="1">IFERROR(INDEX(OFFSET(Dictionary!$AC$3,MATCH(COLUMNS($AS$2:CK74),Dictionary!$AC$4:$AC$93,0),1,1,2),1,MATCH(INDEX(Dictionary!$B$3:$C$3,1,MATCH(Form_Responses[[#This Row],[45]],OFFSET(Dictionary!$A$3,MATCH(COLUMNS($AS$2:CK74),Dictionary!$A$4:$A$93,0),1,1,2),0)),Dictionary!$AD$3:$AE$3,0)),"")</f>
        <v>E</v>
      </c>
      <c r="CL75" s="61" t="str">
        <f ca="1">IFERROR(INDEX(OFFSET(Dictionary!$AC$3,MATCH(COLUMNS($AS$2:CL74),Dictionary!$AC$4:$AC$93,0),1,1,2),1,MATCH(INDEX(Dictionary!$B$3:$C$3,1,MATCH(Form_Responses[[#This Row],[46]],OFFSET(Dictionary!$A$3,MATCH(COLUMNS($AS$2:CL74),Dictionary!$A$4:$A$93,0),1,1,2),0)),Dictionary!$AD$3:$AE$3,0)),"")</f>
        <v>N</v>
      </c>
      <c r="CM75" s="61" t="str">
        <f ca="1">IFERROR(INDEX(OFFSET(Dictionary!$AC$3,MATCH(COLUMNS($AS$2:CM74),Dictionary!$AC$4:$AC$93,0),1,1,2),1,MATCH(INDEX(Dictionary!$B$3:$C$3,1,MATCH(Form_Responses[[#This Row],[47]],OFFSET(Dictionary!$A$3,MATCH(COLUMNS($AS$2:CM74),Dictionary!$A$4:$A$93,0),1,1,2),0)),Dictionary!$AD$3:$AE$3,0)),"")</f>
        <v>Z</v>
      </c>
      <c r="CN75" s="61" t="str">
        <f ca="1">IFERROR(INDEX(OFFSET(Dictionary!$AC$3,MATCH(COLUMNS($AS$2:CN74),Dictionary!$AC$4:$AC$93,0),1,1,2),1,MATCH(INDEX(Dictionary!$B$3:$C$3,1,MATCH(Form_Responses[[#This Row],[48]],OFFSET(Dictionary!$A$3,MATCH(COLUMNS($AS$2:CN74),Dictionary!$A$4:$A$93,0),1,1,2),0)),Dictionary!$AD$3:$AE$3,0)),"")</f>
        <v>P</v>
      </c>
      <c r="CO75" s="61" t="str">
        <f ca="1">IFERROR(INDEX(OFFSET(Dictionary!$AC$3,MATCH(COLUMNS($AS$2:CO74),Dictionary!$AC$4:$AC$93,0),1,1,2),1,MATCH(INDEX(Dictionary!$B$3:$C$3,1,MATCH(Form_Responses[[#This Row],[49]],OFFSET(Dictionary!$A$3,MATCH(COLUMNS($AS$2:CO74),Dictionary!$A$4:$A$93,0),1,1,2),0)),Dictionary!$AD$3:$AE$3,0)),"")</f>
        <v>F</v>
      </c>
      <c r="CP75" s="61" t="str">
        <f ca="1">IFERROR(INDEX(OFFSET(Dictionary!$AC$3,MATCH(COLUMNS($AS$2:CP74),Dictionary!$AC$4:$AC$93,0),1,1,2),1,MATCH(INDEX(Dictionary!$B$3:$C$3,1,MATCH(Form_Responses[[#This Row],[50]],OFFSET(Dictionary!$A$3,MATCH(COLUMNS($AS$2:CP74),Dictionary!$A$4:$A$93,0),1,1,2),0)),Dictionary!$AD$3:$AE$3,0)),"")</f>
        <v>B</v>
      </c>
      <c r="CQ75" s="61" t="str">
        <f ca="1">IFERROR(INDEX(OFFSET(Dictionary!$AC$3,MATCH(COLUMNS($AS$2:CQ74),Dictionary!$AC$4:$AC$93,0),1,1,2),1,MATCH(INDEX(Dictionary!$B$3:$C$3,1,MATCH(Form_Responses[[#This Row],[51]],OFFSET(Dictionary!$A$3,MATCH(COLUMNS($AS$2:CQ74),Dictionary!$A$4:$A$93,0),1,1,2),0)),Dictionary!$AD$3:$AE$3,0)),"")</f>
        <v>G</v>
      </c>
      <c r="CR75" s="61" t="str">
        <f ca="1">IFERROR(INDEX(OFFSET(Dictionary!$AC$3,MATCH(COLUMNS($AS$2:CR74),Dictionary!$AC$4:$AC$93,0),1,1,2),1,MATCH(INDEX(Dictionary!$B$3:$C$3,1,MATCH(Form_Responses[[#This Row],[52]],OFFSET(Dictionary!$A$3,MATCH(COLUMNS($AS$2:CR74),Dictionary!$A$4:$A$93,0),1,1,2),0)),Dictionary!$AD$3:$AE$3,0)),"")</f>
        <v>S</v>
      </c>
      <c r="CS75" s="61" t="str">
        <f ca="1">IFERROR(INDEX(OFFSET(Dictionary!$AC$3,MATCH(COLUMNS($AS$2:CS74),Dictionary!$AC$4:$AC$93,0),1,1,2),1,MATCH(INDEX(Dictionary!$B$3:$C$3,1,MATCH(Form_Responses[[#This Row],[53]],OFFSET(Dictionary!$A$3,MATCH(COLUMNS($AS$2:CS74),Dictionary!$A$4:$A$93,0),1,1,2),0)),Dictionary!$AD$3:$AE$3,0)),"")</f>
        <v>R</v>
      </c>
      <c r="CT75" s="61" t="str">
        <f ca="1">IFERROR(INDEX(OFFSET(Dictionary!$AC$3,MATCH(COLUMNS($AS$2:CT74),Dictionary!$AC$4:$AC$93,0),1,1,2),1,MATCH(INDEX(Dictionary!$B$3:$C$3,1,MATCH(Form_Responses[[#This Row],[54]],OFFSET(Dictionary!$A$3,MATCH(COLUMNS($AS$2:CT74),Dictionary!$A$4:$A$93,0),1,1,2),0)),Dictionary!$AD$3:$AE$3,0)),"")</f>
        <v>D</v>
      </c>
      <c r="CU75" s="61" t="str">
        <f ca="1">IFERROR(INDEX(OFFSET(Dictionary!$AC$3,MATCH(COLUMNS($AS$2:CU74),Dictionary!$AC$4:$AC$93,0),1,1,2),1,MATCH(INDEX(Dictionary!$B$3:$C$3,1,MATCH(Form_Responses[[#This Row],[55]],OFFSET(Dictionary!$A$3,MATCH(COLUMNS($AS$2:CU74),Dictionary!$A$4:$A$93,0),1,1,2),0)),Dictionary!$AD$3:$AE$3,0)),"")</f>
        <v>V</v>
      </c>
      <c r="CV75" s="61" t="str">
        <f ca="1">IFERROR(INDEX(OFFSET(Dictionary!$AC$3,MATCH(COLUMNS($AS$2:CV74),Dictionary!$AC$4:$AC$93,0),1,1,2),1,MATCH(INDEX(Dictionary!$B$3:$C$3,1,MATCH(Form_Responses[[#This Row],[56]],OFFSET(Dictionary!$A$3,MATCH(COLUMNS($AS$2:CV74),Dictionary!$A$4:$A$93,0),1,1,2),0)),Dictionary!$AD$3:$AE$3,0)),"")</f>
        <v>S</v>
      </c>
      <c r="CW75" s="61" t="str">
        <f ca="1">IFERROR(INDEX(OFFSET(Dictionary!$AC$3,MATCH(COLUMNS($AS$2:CW74),Dictionary!$AC$4:$AC$93,0),1,1,2),1,MATCH(INDEX(Dictionary!$B$3:$C$3,1,MATCH(Form_Responses[[#This Row],[57]],OFFSET(Dictionary!$A$3,MATCH(COLUMNS($AS$2:CW74),Dictionary!$A$4:$A$93,0),1,1,2),0)),Dictionary!$AD$3:$AE$3,0)),"")</f>
        <v>Z</v>
      </c>
      <c r="CX75" s="61" t="str">
        <f ca="1">IFERROR(INDEX(OFFSET(Dictionary!$AC$3,MATCH(COLUMNS($AS$2:CX74),Dictionary!$AC$4:$AC$93,0),1,1,2),1,MATCH(INDEX(Dictionary!$B$3:$C$3,1,MATCH(Form_Responses[[#This Row],[58]],OFFSET(Dictionary!$A$3,MATCH(COLUMNS($AS$2:CX74),Dictionary!$A$4:$A$93,0),1,1,2),0)),Dictionary!$AD$3:$AE$3,0)),"")</f>
        <v>A</v>
      </c>
      <c r="CY75" s="61" t="str">
        <f ca="1">IFERROR(INDEX(OFFSET(Dictionary!$AC$3,MATCH(COLUMNS($AS$2:CY74),Dictionary!$AC$4:$AC$93,0),1,1,2),1,MATCH(INDEX(Dictionary!$B$3:$C$3,1,MATCH(Form_Responses[[#This Row],[59]],OFFSET(Dictionary!$A$3,MATCH(COLUMNS($AS$2:CY74),Dictionary!$A$4:$A$93,0),1,1,2),0)),Dictionary!$AD$3:$AE$3,0)),"")</f>
        <v>P</v>
      </c>
      <c r="CZ75" s="61" t="str">
        <f ca="1">IFERROR(INDEX(OFFSET(Dictionary!$AC$3,MATCH(COLUMNS($AS$2:CZ74),Dictionary!$AC$4:$AC$93,0),1,1,2),1,MATCH(INDEX(Dictionary!$B$3:$C$3,1,MATCH(Form_Responses[[#This Row],[60]],OFFSET(Dictionary!$A$3,MATCH(COLUMNS($AS$2:CZ74),Dictionary!$A$4:$A$93,0),1,1,2),0)),Dictionary!$AD$3:$AE$3,0)),"")</f>
        <v>W</v>
      </c>
      <c r="DA75" s="61" t="str">
        <f ca="1">IFERROR(INDEX(OFFSET(Dictionary!$AC$3,MATCH(COLUMNS($AS$2:DA74),Dictionary!$AC$4:$AC$93,0),1,1,2),1,MATCH(INDEX(Dictionary!$B$3:$C$3,1,MATCH(Form_Responses[[#This Row],[61]],OFFSET(Dictionary!$A$3,MATCH(COLUMNS($AS$2:DA74),Dictionary!$A$4:$A$93,0),1,1,2),0)),Dictionary!$AD$3:$AE$3,0)),"")</f>
        <v>G</v>
      </c>
      <c r="DB75" s="61" t="str">
        <f ca="1">IFERROR(INDEX(OFFSET(Dictionary!$AC$3,MATCH(COLUMNS($AS$2:DB74),Dictionary!$AC$4:$AC$93,0),1,1,2),1,MATCH(INDEX(Dictionary!$B$3:$C$3,1,MATCH(Form_Responses[[#This Row],[62]],OFFSET(Dictionary!$A$3,MATCH(COLUMNS($AS$2:DB74),Dictionary!$A$4:$A$93,0),1,1,2),0)),Dictionary!$AD$3:$AE$3,0)),"")</f>
        <v>L</v>
      </c>
      <c r="DC75" s="61" t="str">
        <f ca="1">IFERROR(INDEX(OFFSET(Dictionary!$AC$3,MATCH(COLUMNS($AS$2:DC74),Dictionary!$AC$4:$AC$93,0),1,1,2),1,MATCH(INDEX(Dictionary!$B$3:$C$3,1,MATCH(Form_Responses[[#This Row],[63]],OFFSET(Dictionary!$A$3,MATCH(COLUMNS($AS$2:DC74),Dictionary!$A$4:$A$93,0),1,1,2),0)),Dictionary!$AD$3:$AE$3,0)),"")</f>
        <v>I</v>
      </c>
      <c r="DD75" s="61" t="str">
        <f ca="1">IFERROR(INDEX(OFFSET(Dictionary!$AC$3,MATCH(COLUMNS($AS$2:DD74),Dictionary!$AC$4:$AC$93,0),1,1,2),1,MATCH(INDEX(Dictionary!$B$3:$C$3,1,MATCH(Form_Responses[[#This Row],[64]],OFFSET(Dictionary!$A$3,MATCH(COLUMNS($AS$2:DD74),Dictionary!$A$4:$A$93,0),1,1,2),0)),Dictionary!$AD$3:$AE$3,0)),"")</f>
        <v>T</v>
      </c>
      <c r="DE75" s="61" t="str">
        <f ca="1">IFERROR(INDEX(OFFSET(Dictionary!$AC$3,MATCH(COLUMNS($AS$2:DE74),Dictionary!$AC$4:$AC$93,0),1,1,2),1,MATCH(INDEX(Dictionary!$B$3:$C$3,1,MATCH(Form_Responses[[#This Row],[65]],OFFSET(Dictionary!$A$3,MATCH(COLUMNS($AS$2:DE74),Dictionary!$A$4:$A$93,0),1,1,2),0)),Dictionary!$AD$3:$AE$3,0)),"")</f>
        <v>V</v>
      </c>
      <c r="DF75" s="61" t="str">
        <f ca="1">IFERROR(INDEX(OFFSET(Dictionary!$AC$3,MATCH(COLUMNS($AS$2:DF74),Dictionary!$AC$4:$AC$93,0),1,1,2),1,MATCH(INDEX(Dictionary!$B$3:$C$3,1,MATCH(Form_Responses[[#This Row],[66]],OFFSET(Dictionary!$A$3,MATCH(COLUMNS($AS$2:DF74),Dictionary!$A$4:$A$93,0),1,1,2),0)),Dictionary!$AD$3:$AE$3,0)),"")</f>
        <v>S</v>
      </c>
      <c r="DG75" s="61" t="str">
        <f ca="1">IFERROR(INDEX(OFFSET(Dictionary!$AC$3,MATCH(COLUMNS($AS$2:DG74),Dictionary!$AC$4:$AC$93,0),1,1,2),1,MATCH(INDEX(Dictionary!$B$3:$C$3,1,MATCH(Form_Responses[[#This Row],[67]],OFFSET(Dictionary!$A$3,MATCH(COLUMNS($AS$2:DG74),Dictionary!$A$4:$A$93,0),1,1,2),0)),Dictionary!$AD$3:$AE$3,0)),"")</f>
        <v>R</v>
      </c>
      <c r="DH75" s="61" t="str">
        <f ca="1">IFERROR(INDEX(OFFSET(Dictionary!$AC$3,MATCH(COLUMNS($AS$2:DH74),Dictionary!$AC$4:$AC$93,0),1,1,2),1,MATCH(INDEX(Dictionary!$B$3:$C$3,1,MATCH(Form_Responses[[#This Row],[68]],OFFSET(Dictionary!$A$3,MATCH(COLUMNS($AS$2:DH74),Dictionary!$A$4:$A$93,0),1,1,2),0)),Dictionary!$AD$3:$AE$3,0)),"")</f>
        <v>N</v>
      </c>
      <c r="DI75" s="61" t="str">
        <f ca="1">IFERROR(INDEX(OFFSET(Dictionary!$AC$3,MATCH(COLUMNS($AS$2:DI74),Dictionary!$AC$4:$AC$93,0),1,1,2),1,MATCH(INDEX(Dictionary!$B$3:$C$3,1,MATCH(Form_Responses[[#This Row],[69]],OFFSET(Dictionary!$A$3,MATCH(COLUMNS($AS$2:DI74),Dictionary!$A$4:$A$93,0),1,1,2),0)),Dictionary!$AD$3:$AE$3,0)),"")</f>
        <v>A</v>
      </c>
      <c r="DJ75" s="61" t="str">
        <f ca="1">IFERROR(INDEX(OFFSET(Dictionary!$AC$3,MATCH(COLUMNS($AS$2:DJ74),Dictionary!$AC$4:$AC$93,0),1,1,2),1,MATCH(INDEX(Dictionary!$B$3:$C$3,1,MATCH(Form_Responses[[#This Row],[70]],OFFSET(Dictionary!$A$3,MATCH(COLUMNS($AS$2:DJ74),Dictionary!$A$4:$A$93,0),1,1,2),0)),Dictionary!$AD$3:$AE$3,0)),"")</f>
        <v>P</v>
      </c>
      <c r="DK75" s="61" t="str">
        <f ca="1">IFERROR(INDEX(OFFSET(Dictionary!$AC$3,MATCH(COLUMNS($AS$2:DK74),Dictionary!$AC$4:$AC$93,0),1,1,2),1,MATCH(INDEX(Dictionary!$B$3:$C$3,1,MATCH(Form_Responses[[#This Row],[71]],OFFSET(Dictionary!$A$3,MATCH(COLUMNS($AS$2:DK74),Dictionary!$A$4:$A$93,0),1,1,2),0)),Dictionary!$AD$3:$AE$3,0)),"")</f>
        <v>G</v>
      </c>
      <c r="DL75" s="61" t="str">
        <f ca="1">IFERROR(INDEX(OFFSET(Dictionary!$AC$3,MATCH(COLUMNS($AS$2:DL74),Dictionary!$AC$4:$AC$93,0),1,1,2),1,MATCH(INDEX(Dictionary!$B$3:$C$3,1,MATCH(Form_Responses[[#This Row],[72]],OFFSET(Dictionary!$A$3,MATCH(COLUMNS($AS$2:DL74),Dictionary!$A$4:$A$93,0),1,1,2),0)),Dictionary!$AD$3:$AE$3,0)),"")</f>
        <v>L</v>
      </c>
      <c r="DM75" s="61" t="str">
        <f ca="1">IFERROR(INDEX(OFFSET(Dictionary!$AC$3,MATCH(COLUMNS($AS$2:DM74),Dictionary!$AC$4:$AC$93,0),1,1,2),1,MATCH(INDEX(Dictionary!$B$3:$C$3,1,MATCH(Form_Responses[[#This Row],[73]],OFFSET(Dictionary!$A$3,MATCH(COLUMNS($AS$2:DM74),Dictionary!$A$4:$A$93,0),1,1,2),0)),Dictionary!$AD$3:$AE$3,0)),"")</f>
        <v>I</v>
      </c>
      <c r="DN75" s="61" t="str">
        <f ca="1">IFERROR(INDEX(OFFSET(Dictionary!$AC$3,MATCH(COLUMNS($AS$2:DN74),Dictionary!$AC$4:$AC$93,0),1,1,2),1,MATCH(INDEX(Dictionary!$B$3:$C$3,1,MATCH(Form_Responses[[#This Row],[74]],OFFSET(Dictionary!$A$3,MATCH(COLUMNS($AS$2:DN74),Dictionary!$A$4:$A$93,0),1,1,2),0)),Dictionary!$AD$3:$AE$3,0)),"")</f>
        <v>S</v>
      </c>
      <c r="DO75" s="61" t="str">
        <f ca="1">IFERROR(INDEX(OFFSET(Dictionary!$AC$3,MATCH(COLUMNS($AS$2:DO74),Dictionary!$AC$4:$AC$93,0),1,1,2),1,MATCH(INDEX(Dictionary!$B$3:$C$3,1,MATCH(Form_Responses[[#This Row],[75]],OFFSET(Dictionary!$A$3,MATCH(COLUMNS($AS$2:DO74),Dictionary!$A$4:$A$93,0),1,1,2),0)),Dictionary!$AD$3:$AE$3,0)),"")</f>
        <v>V</v>
      </c>
      <c r="DP75" s="61" t="str">
        <f ca="1">IFERROR(INDEX(OFFSET(Dictionary!$AC$3,MATCH(COLUMNS($AS$2:DP74),Dictionary!$AC$4:$AC$93,0),1,1,2),1,MATCH(INDEX(Dictionary!$B$3:$C$3,1,MATCH(Form_Responses[[#This Row],[76]],OFFSET(Dictionary!$A$3,MATCH(COLUMNS($AS$2:DP74),Dictionary!$A$4:$A$93,0),1,1,2),0)),Dictionary!$AD$3:$AE$3,0)),"")</f>
        <v>S</v>
      </c>
      <c r="DQ75" s="61" t="str">
        <f ca="1">IFERROR(INDEX(OFFSET(Dictionary!$AC$3,MATCH(COLUMNS($AS$2:DQ74),Dictionary!$AC$4:$AC$93,0),1,1,2),1,MATCH(INDEX(Dictionary!$B$3:$C$3,1,MATCH(Form_Responses[[#This Row],[77]],OFFSET(Dictionary!$A$3,MATCH(COLUMNS($AS$2:DQ74),Dictionary!$A$4:$A$93,0),1,1,2),0)),Dictionary!$AD$3:$AE$3,0)),"")</f>
        <v>R</v>
      </c>
      <c r="DR75" s="61" t="str">
        <f ca="1">IFERROR(INDEX(OFFSET(Dictionary!$AC$3,MATCH(COLUMNS($AS$2:DR74),Dictionary!$AC$4:$AC$93,0),1,1,2),1,MATCH(INDEX(Dictionary!$B$3:$C$3,1,MATCH(Form_Responses[[#This Row],[78]],OFFSET(Dictionary!$A$3,MATCH(COLUMNS($AS$2:DR74),Dictionary!$A$4:$A$93,0),1,1,2),0)),Dictionary!$AD$3:$AE$3,0)),"")</f>
        <v>D</v>
      </c>
      <c r="DS75" s="61" t="str">
        <f ca="1">IFERROR(INDEX(OFFSET(Dictionary!$AC$3,MATCH(COLUMNS($AS$2:DS74),Dictionary!$AC$4:$AC$93,0),1,1,2),1,MATCH(INDEX(Dictionary!$B$3:$C$3,1,MATCH(Form_Responses[[#This Row],[79]],OFFSET(Dictionary!$A$3,MATCH(COLUMNS($AS$2:DS74),Dictionary!$A$4:$A$93,0),1,1,2),0)),Dictionary!$AD$3:$AE$3,0)),"")</f>
        <v>N</v>
      </c>
      <c r="DT75" s="61" t="str">
        <f ca="1">IFERROR(INDEX(OFFSET(Dictionary!$AC$3,MATCH(COLUMNS($AS$2:DT74),Dictionary!$AC$4:$AC$93,0),1,1,2),1,MATCH(INDEX(Dictionary!$B$3:$C$3,1,MATCH(Form_Responses[[#This Row],[80]],OFFSET(Dictionary!$A$3,MATCH(COLUMNS($AS$2:DT74),Dictionary!$A$4:$A$93,0),1,1,2),0)),Dictionary!$AD$3:$AE$3,0)),"")</f>
        <v>A</v>
      </c>
      <c r="DU75" s="61" t="str">
        <f ca="1">IFERROR(INDEX(OFFSET(Dictionary!$AC$3,MATCH(COLUMNS($AS$2:DU74),Dictionary!$AC$4:$AC$93,0),1,1,2),1,MATCH(INDEX(Dictionary!$B$3:$C$3,1,MATCH(Form_Responses[[#This Row],[81]],OFFSET(Dictionary!$A$3,MATCH(COLUMNS($AS$2:DU74),Dictionary!$A$4:$A$93,0),1,1,2),0)),Dictionary!$AD$3:$AE$3,0)),"")</f>
        <v>G</v>
      </c>
      <c r="DV75" s="61" t="str">
        <f ca="1">IFERROR(INDEX(OFFSET(Dictionary!$AC$3,MATCH(COLUMNS($AS$2:DV74),Dictionary!$AC$4:$AC$93,0),1,1,2),1,MATCH(INDEX(Dictionary!$B$3:$C$3,1,MATCH(Form_Responses[[#This Row],[82]],OFFSET(Dictionary!$A$3,MATCH(COLUMNS($AS$2:DV74),Dictionary!$A$4:$A$93,0),1,1,2),0)),Dictionary!$AD$3:$AE$3,0)),"")</f>
        <v>L</v>
      </c>
      <c r="DW75" s="61" t="str">
        <f ca="1">IFERROR(INDEX(OFFSET(Dictionary!$AC$3,MATCH(COLUMNS($AS$2:DW74),Dictionary!$AC$4:$AC$93,0),1,1,2),1,MATCH(INDEX(Dictionary!$B$3:$C$3,1,MATCH(Form_Responses[[#This Row],[83]],OFFSET(Dictionary!$A$3,MATCH(COLUMNS($AS$2:DW74),Dictionary!$A$4:$A$93,0),1,1,2),0)),Dictionary!$AD$3:$AE$3,0)),"")</f>
        <v>I</v>
      </c>
      <c r="DX75" s="61" t="str">
        <f ca="1">IFERROR(INDEX(OFFSET(Dictionary!$AC$3,MATCH(COLUMNS($AS$2:DX74),Dictionary!$AC$4:$AC$93,0),1,1,2),1,MATCH(INDEX(Dictionary!$B$3:$C$3,1,MATCH(Form_Responses[[#This Row],[84]],OFFSET(Dictionary!$A$3,MATCH(COLUMNS($AS$2:DX74),Dictionary!$A$4:$A$93,0),1,1,2),0)),Dictionary!$AD$3:$AE$3,0)),"")</f>
        <v>V</v>
      </c>
      <c r="DY75" s="61" t="str">
        <f ca="1">IFERROR(INDEX(OFFSET(Dictionary!$AC$3,MATCH(COLUMNS($AS$2:DY74),Dictionary!$AC$4:$AC$93,0),1,1,2),1,MATCH(INDEX(Dictionary!$B$3:$C$3,1,MATCH(Form_Responses[[#This Row],[85]],OFFSET(Dictionary!$A$3,MATCH(COLUMNS($AS$2:DY74),Dictionary!$A$4:$A$93,0),1,1,2),0)),Dictionary!$AD$3:$AE$3,0)),"")</f>
        <v>V</v>
      </c>
      <c r="DZ75" s="61" t="str">
        <f ca="1">IFERROR(INDEX(OFFSET(Dictionary!$AC$3,MATCH(COLUMNS($AS$2:DZ74),Dictionary!$AC$4:$AC$93,0),1,1,2),1,MATCH(INDEX(Dictionary!$B$3:$C$3,1,MATCH(Form_Responses[[#This Row],[86]],OFFSET(Dictionary!$A$3,MATCH(COLUMNS($AS$2:DZ74),Dictionary!$A$4:$A$93,0),1,1,2),0)),Dictionary!$AD$3:$AE$3,0)),"")</f>
        <v>S</v>
      </c>
      <c r="EA75" s="61" t="str">
        <f ca="1">IFERROR(INDEX(OFFSET(Dictionary!$AC$3,MATCH(COLUMNS($AS$2:EA74),Dictionary!$AC$4:$AC$93,0),1,1,2),1,MATCH(INDEX(Dictionary!$B$3:$C$3,1,MATCH(Form_Responses[[#This Row],[87]],OFFSET(Dictionary!$A$3,MATCH(COLUMNS($AS$2:EA74),Dictionary!$A$4:$A$93,0),1,1,2),0)),Dictionary!$AD$3:$AE$3,0)),"")</f>
        <v>D</v>
      </c>
      <c r="EB75" s="61" t="str">
        <f ca="1">IFERROR(INDEX(OFFSET(Dictionary!$AC$3,MATCH(COLUMNS($AS$2:EB74),Dictionary!$AC$4:$AC$93,0),1,1,2),1,MATCH(INDEX(Dictionary!$B$3:$C$3,1,MATCH(Form_Responses[[#This Row],[88]],OFFSET(Dictionary!$A$3,MATCH(COLUMNS($AS$2:EB74),Dictionary!$A$4:$A$93,0),1,1,2),0)),Dictionary!$AD$3:$AE$3,0)),"")</f>
        <v>D</v>
      </c>
      <c r="EC75" s="61" t="str">
        <f ca="1">IFERROR(INDEX(OFFSET(Dictionary!$AC$3,MATCH(COLUMNS($AS$2:EC74),Dictionary!$AC$4:$AC$93,0),1,1,2),1,MATCH(INDEX(Dictionary!$B$3:$C$3,1,MATCH(Form_Responses[[#This Row],[89]],OFFSET(Dictionary!$A$3,MATCH(COLUMNS($AS$2:EC74),Dictionary!$A$4:$A$93,0),1,1,2),0)),Dictionary!$AD$3:$AE$3,0)),"")</f>
        <v>C</v>
      </c>
      <c r="ED75" s="61" t="str">
        <f ca="1">IFERROR(INDEX(OFFSET(Dictionary!$AC$3,MATCH(COLUMNS($AS$2:ED74),Dictionary!$AC$4:$AC$93,0),1,1,2),1,MATCH(INDEX(Dictionary!$B$3:$C$3,1,MATCH(Form_Responses[[#This Row],[90]],OFFSET(Dictionary!$A$3,MATCH(COLUMNS($AS$2:ED74),Dictionary!$A$4:$A$93,0),1,1,2),0)),Dictionary!$AD$3:$AE$3,0)),"")</f>
        <v>N</v>
      </c>
    </row>
    <row r="76" spans="1:134" ht="195" x14ac:dyDescent="0.25">
      <c r="A76" s="164">
        <v>74</v>
      </c>
      <c r="B76" s="61" t="s">
        <v>1033</v>
      </c>
      <c r="C76" s="61" t="s">
        <v>918</v>
      </c>
      <c r="D76" s="59" t="s">
        <v>795</v>
      </c>
      <c r="E76" s="59" cm="1">
        <f t="array" aca="1" ref="E76" ca="1">COUNTIF(OFFSET($AS$2,MATCH(Data_Base_Response[[#This Row],[Nama]:[Nama]],Data_Base_Response[[Nama]:[Nama]],0),0,1,90),Data_Base_Response[[#Headers],[A]])</f>
        <v>6</v>
      </c>
      <c r="F76" s="59" cm="1">
        <f t="array" aca="1" ref="F76" ca="1">COUNTIF(OFFSET($AS$2,MATCH(Data_Base_Response[[#This Row],[Nama]:[Nama]],Data_Base_Response[[Nama]:[Nama]],0),0,1,90),Data_Base_Response[[#Headers],[N]])</f>
        <v>8</v>
      </c>
      <c r="G76" s="59" cm="1">
        <f t="array" aca="1" ref="G76" ca="1">COUNTIF(OFFSET($AS$2,MATCH(Data_Base_Response[[#This Row],[Nama]:[Nama]],Data_Base_Response[[Nama]:[Nama]],0),0,1,90),Data_Base_Response[[#Headers],[G]])</f>
        <v>3</v>
      </c>
      <c r="H76" s="59" cm="1">
        <f t="array" aca="1" ref="H76" ca="1">COUNTIF(OFFSET($AS$2,MATCH(Data_Base_Response[[#This Row],[Nama]:[Nama]],Data_Base_Response[[Nama]:[Nama]],0),0,1,90),Data_Base_Response[[#Headers],[C]])</f>
        <v>7</v>
      </c>
      <c r="I76" s="59" cm="1">
        <f t="array" aca="1" ref="I76" ca="1">COUNTIF(OFFSET($AS$2,MATCH(Data_Base_Response[[#This Row],[Nama]:[Nama]],Data_Base_Response[[Nama]:[Nama]],0),0,1,90),Data_Base_Response[[#Headers],[D]])</f>
        <v>8</v>
      </c>
      <c r="J76" s="59" cm="1">
        <f t="array" aca="1" ref="J76" ca="1">COUNTIF(OFFSET($AS$2,MATCH(Data_Base_Response[[#This Row],[Nama]:[Nama]],Data_Base_Response[[Nama]:[Nama]],0),0,1,90),Data_Base_Response[[#Headers],[R]])</f>
        <v>6</v>
      </c>
      <c r="K76" s="59" cm="1">
        <f t="array" aca="1" ref="K76" ca="1">COUNTIF(OFFSET($AS$2,MATCH(Data_Base_Response[[#This Row],[Nama]:[Nama]],Data_Base_Response[[Nama]:[Nama]],0),0,1,90),Data_Base_Response[[#Headers],[T]])</f>
        <v>1</v>
      </c>
      <c r="L76" s="59" cm="1">
        <f t="array" aca="1" ref="L76" ca="1">COUNTIF(OFFSET($AS$2,MATCH(Data_Base_Response[[#This Row],[Nama]:[Nama]],Data_Base_Response[[Nama]:[Nama]],0),0,1,90),Data_Base_Response[[#Headers],[V]])</f>
        <v>3</v>
      </c>
      <c r="M76" s="59" cm="1">
        <f t="array" aca="1" ref="M76" ca="1">COUNTIF(OFFSET($AS$2,MATCH(Data_Base_Response[[#This Row],[Nama]:[Nama]],Data_Base_Response[[Nama]:[Nama]],0),0,1,90),Data_Base_Response[[#Headers],[W]])</f>
        <v>5</v>
      </c>
      <c r="N76" s="59" cm="1">
        <f t="array" aca="1" ref="N76" ca="1">COUNTIF(OFFSET($AS$2,MATCH(Data_Base_Response[[#This Row],[Nama]:[Nama]],Data_Base_Response[[Nama]:[Nama]],0),0,1,90),Data_Base_Response[[#Headers],[F]])</f>
        <v>2</v>
      </c>
      <c r="O76" s="59" cm="1">
        <f t="array" aca="1" ref="O76" ca="1">COUNTIF(OFFSET($AS$2,MATCH(Data_Base_Response[[#This Row],[Nama]:[Nama]],Data_Base_Response[[Nama]:[Nama]],0),0,1,90),Data_Base_Response[[#Headers],[L]])</f>
        <v>4</v>
      </c>
      <c r="P76" s="59" cm="1">
        <f t="array" aca="1" ref="P76" ca="1">COUNTIF(OFFSET($AS$2,MATCH(Data_Base_Response[[#This Row],[Nama]:[Nama]],Data_Base_Response[[Nama]:[Nama]],0),0,1,90),Data_Base_Response[[#Headers],[P]])</f>
        <v>4</v>
      </c>
      <c r="Q76" s="59" cm="1">
        <f t="array" aca="1" ref="Q76" ca="1">COUNTIF(OFFSET($AS$2,MATCH(Data_Base_Response[[#This Row],[Nama]:[Nama]],Data_Base_Response[[Nama]:[Nama]],0),0,1,90),Data_Base_Response[[#Headers],[I]])</f>
        <v>5</v>
      </c>
      <c r="R76" s="59" cm="1">
        <f t="array" aca="1" ref="R76" ca="1">COUNTIF(OFFSET($AS$2,MATCH(Data_Base_Response[[#This Row],[Nama]:[Nama]],Data_Base_Response[[Nama]:[Nama]],0),0,1,90),Data_Base_Response[[#Headers],[S]])</f>
        <v>5</v>
      </c>
      <c r="S76" s="59" cm="1">
        <f t="array" aca="1" ref="S76" ca="1">COUNTIF(OFFSET($AS$2,MATCH(Data_Base_Response[[#This Row],[Nama]:[Nama]],Data_Base_Response[[Nama]:[Nama]],0),0,1,90),Data_Base_Response[[#Headers],[B]])</f>
        <v>5</v>
      </c>
      <c r="T76" s="59" cm="1">
        <f t="array" aca="1" ref="T76" ca="1">COUNTIF(OFFSET($AS$2,MATCH(Data_Base_Response[[#This Row],[Nama]:[Nama]],Data_Base_Response[[Nama]:[Nama]],0),0,1,90),Data_Base_Response[[#Headers],[O]])</f>
        <v>3</v>
      </c>
      <c r="U76" s="59" cm="1">
        <f t="array" aca="1" ref="U76" ca="1">COUNTIF(OFFSET($AS$2,MATCH(Data_Base_Response[[#This Row],[Nama]:[Nama]],Data_Base_Response[[Nama]:[Nama]],0),0,1,90),Data_Base_Response[[#Headers],[X]])</f>
        <v>6</v>
      </c>
      <c r="V76" s="59" cm="1">
        <f t="array" aca="1" ref="V76" ca="1">COUNTIF(OFFSET($AS$2,MATCH(Data_Base_Response[[#This Row],[Nama]:[Nama]],Data_Base_Response[[Nama]:[Nama]],0),0,1,90),Data_Base_Response[[#Headers],[E]])</f>
        <v>3</v>
      </c>
      <c r="W76" s="59" cm="1">
        <f t="array" aca="1" ref="W76" ca="1">COUNTIF(OFFSET($AS$2,MATCH(Data_Base_Response[[#This Row],[Nama]:[Nama]],Data_Base_Response[[Nama]:[Nama]],0),0,1,90),Data_Base_Response[[#Headers],[K]])</f>
        <v>1</v>
      </c>
      <c r="X76" s="59" cm="1">
        <f t="array" aca="1" ref="X76" ca="1">COUNTIF(OFFSET($AS$2,MATCH(Data_Base_Response[[#This Row],[Nama]:[Nama]],Data_Base_Response[[Nama]:[Nama]],0),0,1,90),Data_Base_Response[[#Headers],[Z]])</f>
        <v>5</v>
      </c>
      <c r="Y7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6"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76"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76"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76"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76"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7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6" s="60" t="str">
        <f ca="1">INDEX(OFFSET(Dictionary!$AJ$3,MATCH(M$2,Dictionary!$AG$4:$AG$84,0),0,COUNTIF(Dictionary!$AG$4:$AG$84,M$2),1),MATCH(Data_Base_Response[[#This Row],[W]],OFFSET(Dictionary!$AH$3,MATCH(M$2,Dictionary!$AG$4:$AG$84,0),0,COUNTIF(Dictionary!$AG$4:$AG$84,M$2),1),1))</f>
        <v xml:space="preserve">Perlu pengarahan awal dan tolok ukur keberhasilan   </v>
      </c>
      <c r="AH76"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6"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76"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76" s="60" t="str">
        <f ca="1">INDEX(OFFSET(Dictionary!$AJ$3,MATCH(Q$2,Dictionary!$AG$4:$AG$84,0),0,COUNTIF(Dictionary!$AG$4:$AG$84,Q$2),1),MATCH(Data_Base_Response[[#This Row],[I]],OFFSET(Dictionary!$AH$3,MATCH(Q$2,Dictionary!$AG$4:$AG$84,0),0,COUNTIF(Dictionary!$AG$4:$AG$84,Q$2),1),1))</f>
        <v xml:space="preserve">Berhati - hati dlm pengambilan keputusan   </v>
      </c>
      <c r="AL7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7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76"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7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6"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76" s="60" t="str">
        <f ca="1">INDEX(OFFSET(Dictionary!$AJ$3,MATCH(X$2,Dictionary!$AG$4:$AG$84,0),0,COUNTIF(Dictionary!$AG$4:$AG$84,X$2),1),MATCH(Data_Base_Response[[#This Row],[Z]],OFFSET(Dictionary!$AH$3,MATCH(X$2,Dictionary!$AG$4:$AG$84,0),0,COUNTIF(Dictionary!$AG$4:$AG$84,X$2),1),1))</f>
        <v xml:space="preserve">Mudah beradaptasi, cukup menyukai perubahan    </v>
      </c>
      <c r="AS76" s="61" t="str">
        <f ca="1">IFERROR(INDEX(OFFSET(Dictionary!$AC$3,MATCH(COLUMNS($AS$2:AS75),Dictionary!$AC$4:$AC$93,0),1,1,2),1,MATCH(INDEX(Dictionary!$B$3:$C$3,1,MATCH(Form_Responses[[#This Row],[1]],OFFSET(Dictionary!$A$3,MATCH(COLUMNS($AS$2:AS75),Dictionary!$A$4:$A$93,0),1,1,2),0)),Dictionary!$AD$3:$AE$3,0)),"")</f>
        <v>G</v>
      </c>
      <c r="AT76" s="61" t="str">
        <f ca="1">IFERROR(INDEX(OFFSET(Dictionary!$AC$3,MATCH(COLUMNS($AS$2:AT$2),Dictionary!$AC$4:$AC$93,0),1,1,2),1,MATCH(INDEX(Dictionary!$B$3:$C$3,1,MATCH(Form_Responses[[#This Row],[2]],OFFSET(Dictionary!$A$3,MATCH(COLUMNS($AS$2:AT75),Dictionary!$A$4:$A$93,0),1,1,2),0)),Dictionary!$AD$3:$AE$3,0)),"")</f>
        <v>N</v>
      </c>
      <c r="AU76" s="61" t="str">
        <f ca="1">IFERROR(INDEX(OFFSET(Dictionary!$AC$3,MATCH(COLUMNS($AS$2:AU75),Dictionary!$AC$4:$AC$93,0),1,1,2),1,MATCH(INDEX(Dictionary!$B$3:$C$3,1,MATCH(Form_Responses[[#This Row],[3]],OFFSET(Dictionary!$A$3,MATCH(COLUMNS($AS$2:AU75),Dictionary!$A$4:$A$93,0),1,1,2),0)),Dictionary!$AD$3:$AE$3,0)),"")</f>
        <v>A</v>
      </c>
      <c r="AV76" s="61" t="str">
        <f ca="1">IFERROR(INDEX(OFFSET(Dictionary!$AC$3,MATCH(COLUMNS($AS$2:AV75),Dictionary!$AC$4:$AC$93,0),1,1,2),1,MATCH(INDEX(Dictionary!$B$3:$C$3,1,MATCH(Form_Responses[[#This Row],[4]],OFFSET(Dictionary!$A$3,MATCH(COLUMNS($AS$2:AV75),Dictionary!$A$4:$A$93,0),1,1,2),0)),Dictionary!$AD$3:$AE$3,0)),"")</f>
        <v>X</v>
      </c>
      <c r="AW76" s="61" t="str">
        <f ca="1">IFERROR(INDEX(OFFSET(Dictionary!$AC$3,MATCH(COLUMNS($AS$2:AW75),Dictionary!$AC$4:$AC$93,0),1,1,2),1,MATCH(INDEX(Dictionary!$B$3:$C$3,1,MATCH(Form_Responses[[#This Row],[5]],OFFSET(Dictionary!$A$3,MATCH(COLUMNS($AS$2:AW75),Dictionary!$A$4:$A$93,0),1,1,2),0)),Dictionary!$AD$3:$AE$3,0)),"")</f>
        <v>B</v>
      </c>
      <c r="AX76" s="61" t="str">
        <f ca="1">IFERROR(INDEX(OFFSET(Dictionary!$AC$3,MATCH(COLUMNS($AS$2:AX75),Dictionary!$AC$4:$AC$93,0),1,1,2),1,MATCH(INDEX(Dictionary!$B$3:$C$3,1,MATCH(Form_Responses[[#This Row],[6]],OFFSET(Dictionary!$A$3,MATCH(COLUMNS($AS$2:AX75),Dictionary!$A$4:$A$93,0),1,1,2),0)),Dictionary!$AD$3:$AE$3,0)),"")</f>
        <v>B</v>
      </c>
      <c r="AY76" s="61" t="str">
        <f ca="1">IFERROR(INDEX(OFFSET(Dictionary!$AC$3,MATCH(COLUMNS($AS$2:AY75),Dictionary!$AC$4:$AC$93,0),1,1,2),1,MATCH(INDEX(Dictionary!$B$3:$C$3,1,MATCH(Form_Responses[[#This Row],[7]],OFFSET(Dictionary!$A$3,MATCH(COLUMNS($AS$2:AY75),Dictionary!$A$4:$A$93,0),1,1,2),0)),Dictionary!$AD$3:$AE$3,0)),"")</f>
        <v>O</v>
      </c>
      <c r="AZ76" s="61" t="str">
        <f ca="1">IFERROR(INDEX(OFFSET(Dictionary!$AC$3,MATCH(COLUMNS($AS$2:AZ$2),Dictionary!$AC$4:$AC$93,0),1,1,2),1,MATCH(INDEX(Dictionary!$B$3:$C$3,1,MATCH(Form_Responses[[#This Row],[8]],OFFSET(Dictionary!$A$3,MATCH(COLUMNS($AS$2:AZ75),Dictionary!$A$4:$A$93,0),1,1,2),0)),Dictionary!$AD$3:$AE$3,0)),"")</f>
        <v>Z</v>
      </c>
      <c r="BA76" s="61" t="str">
        <f ca="1">IFERROR(INDEX(OFFSET(Dictionary!$AC$3,MATCH(COLUMNS($AS$2:BA75),Dictionary!$AC$4:$AC$93,0),1,1,2),1,MATCH(INDEX(Dictionary!$B$3:$C$3,1,MATCH(Form_Responses[[#This Row],[9]],OFFSET(Dictionary!$A$3,MATCH(COLUMNS($AS$2:BA75),Dictionary!$A$4:$A$93,0),1,1,2),0)),Dictionary!$AD$3:$AE$3,0)),"")</f>
        <v>K</v>
      </c>
      <c r="BB76" s="61" t="str">
        <f ca="1">IFERROR(INDEX(OFFSET(Dictionary!$AC$3,MATCH(COLUMNS($AS$2:BB75),Dictionary!$AC$4:$AC$93,0),1,1,2),1,MATCH(INDEX(Dictionary!$B$3:$C$3,1,MATCH(Form_Responses[[#This Row],[10]],OFFSET(Dictionary!$A$3,MATCH(COLUMNS($AS$2:BB75),Dictionary!$A$4:$A$93,0),1,1,2),0)),Dictionary!$AD$3:$AE$3,0)),"")</f>
        <v>W</v>
      </c>
      <c r="BC76" s="61" t="str">
        <f ca="1">IFERROR(INDEX(OFFSET(Dictionary!$AC$3,MATCH(COLUMNS($AS$2:BC75),Dictionary!$AC$4:$AC$93,0),1,1,2),1,MATCH(INDEX(Dictionary!$B$3:$C$3,1,MATCH(Form_Responses[[#This Row],[11]],OFFSET(Dictionary!$A$3,MATCH(COLUMNS($AS$2:BC75),Dictionary!$A$4:$A$93,0),1,1,2),0)),Dictionary!$AD$3:$AE$3,0)),"")</f>
        <v>C</v>
      </c>
      <c r="BD76" s="61" t="str">
        <f ca="1">IFERROR(INDEX(OFFSET(Dictionary!$AC$3,MATCH(COLUMNS($AS$2:BD75),Dictionary!$AC$4:$AC$93,0),1,1,2),1,MATCH(INDEX(Dictionary!$B$3:$C$3,1,MATCH(Form_Responses[[#This Row],[12]],OFFSET(Dictionary!$A$3,MATCH(COLUMNS($AS$2:BD75),Dictionary!$A$4:$A$93,0),1,1,2),0)),Dictionary!$AD$3:$AE$3,0)),"")</f>
        <v>L</v>
      </c>
      <c r="BE76" s="61" t="str">
        <f ca="1">IFERROR(INDEX(OFFSET(Dictionary!$AC$3,MATCH(COLUMNS($AS$2:BE75),Dictionary!$AC$4:$AC$93,0),1,1,2),1,MATCH(INDEX(Dictionary!$B$3:$C$3,1,MATCH(Form_Responses[[#This Row],[13]],OFFSET(Dictionary!$A$3,MATCH(COLUMNS($AS$2:BE75),Dictionary!$A$4:$A$93,0),1,1,2),0)),Dictionary!$AD$3:$AE$3,0)),"")</f>
        <v>N</v>
      </c>
      <c r="BF76" s="61" t="str">
        <f ca="1">IFERROR(INDEX(OFFSET(Dictionary!$AC$3,MATCH(COLUMNS($AS$2:BF75),Dictionary!$AC$4:$AC$93,0),1,1,2),1,MATCH(INDEX(Dictionary!$B$3:$C$3,1,MATCH(Form_Responses[[#This Row],[14]],OFFSET(Dictionary!$A$3,MATCH(COLUMNS($AS$2:BF75),Dictionary!$A$4:$A$93,0),1,1,2),0)),Dictionary!$AD$3:$AE$3,0)),"")</f>
        <v>X</v>
      </c>
      <c r="BG76" s="61" t="str">
        <f ca="1">IFERROR(INDEX(OFFSET(Dictionary!$AC$3,MATCH(COLUMNS($AS$2:BG75),Dictionary!$AC$4:$AC$93,0),1,1,2),1,MATCH(INDEX(Dictionary!$B$3:$C$3,1,MATCH(Form_Responses[[#This Row],[15]],OFFSET(Dictionary!$A$3,MATCH(COLUMNS($AS$2:BG75),Dictionary!$A$4:$A$93,0),1,1,2),0)),Dictionary!$AD$3:$AE$3,0)),"")</f>
        <v>B</v>
      </c>
      <c r="BH76" s="61" t="str">
        <f ca="1">IFERROR(INDEX(OFFSET(Dictionary!$AC$3,MATCH(COLUMNS($AS$2:BH75),Dictionary!$AC$4:$AC$93,0),1,1,2),1,MATCH(INDEX(Dictionary!$B$3:$C$3,1,MATCH(Form_Responses[[#This Row],[16]],OFFSET(Dictionary!$A$3,MATCH(COLUMNS($AS$2:BH75),Dictionary!$A$4:$A$93,0),1,1,2),0)),Dictionary!$AD$3:$AE$3,0)),"")</f>
        <v>X</v>
      </c>
      <c r="BI76" s="61" t="str">
        <f ca="1">IFERROR(INDEX(OFFSET(Dictionary!$AC$3,MATCH(COLUMNS($AS$2:BI75),Dictionary!$AC$4:$AC$93,0),1,1,2),1,MATCH(INDEX(Dictionary!$B$3:$C$3,1,MATCH(Form_Responses[[#This Row],[17]],OFFSET(Dictionary!$A$3,MATCH(COLUMNS($AS$2:BI75),Dictionary!$A$4:$A$93,0),1,1,2),0)),Dictionary!$AD$3:$AE$3,0)),"")</f>
        <v>Z</v>
      </c>
      <c r="BJ76" s="61" t="str">
        <f ca="1">IFERROR(INDEX(OFFSET(Dictionary!$AC$3,MATCH(COLUMNS($AS$2:BJ75),Dictionary!$AC$4:$AC$93,0),1,1,2),1,MATCH(INDEX(Dictionary!$B$3:$C$3,1,MATCH(Form_Responses[[#This Row],[18]],OFFSET(Dictionary!$A$3,MATCH(COLUMNS($AS$2:BJ75),Dictionary!$A$4:$A$93,0),1,1,2),0)),Dictionary!$AD$3:$AE$3,0)),"")</f>
        <v>O</v>
      </c>
      <c r="BK76" s="61" t="str">
        <f ca="1">IFERROR(INDEX(OFFSET(Dictionary!$AC$3,MATCH(COLUMNS($AS$2:BK75),Dictionary!$AC$4:$AC$93,0),1,1,2),1,MATCH(INDEX(Dictionary!$B$3:$C$3,1,MATCH(Form_Responses[[#This Row],[19]],OFFSET(Dictionary!$A$3,MATCH(COLUMNS($AS$2:BK75),Dictionary!$A$4:$A$93,0),1,1,2),0)),Dictionary!$AD$3:$AE$3,0)),"")</f>
        <v>Z</v>
      </c>
      <c r="BL76" s="61" t="str">
        <f ca="1">IFERROR(INDEX(OFFSET(Dictionary!$AC$3,MATCH(COLUMNS($AS$2:BL75),Dictionary!$AC$4:$AC$93,0),1,1,2),1,MATCH(INDEX(Dictionary!$B$3:$C$3,1,MATCH(Form_Responses[[#This Row],[20]],OFFSET(Dictionary!$A$3,MATCH(COLUMNS($AS$2:BL75),Dictionary!$A$4:$A$93,0),1,1,2),0)),Dictionary!$AD$3:$AE$3,0)),"")</f>
        <v>W</v>
      </c>
      <c r="BM76" s="61" t="str">
        <f ca="1">IFERROR(INDEX(OFFSET(Dictionary!$AC$3,MATCH(COLUMNS($AS$2:BM75),Dictionary!$AC$4:$AC$93,0),1,1,2),1,MATCH(INDEX(Dictionary!$B$3:$C$3,1,MATCH(Form_Responses[[#This Row],[21]],OFFSET(Dictionary!$A$3,MATCH(COLUMNS($AS$2:BM75),Dictionary!$A$4:$A$93,0),1,1,2),0)),Dictionary!$AD$3:$AE$3,0)),"")</f>
        <v>D</v>
      </c>
      <c r="BN76" s="61" t="str">
        <f ca="1">IFERROR(INDEX(OFFSET(Dictionary!$AC$3,MATCH(COLUMNS($AS$2:BN75),Dictionary!$AC$4:$AC$93,0),1,1,2),1,MATCH(INDEX(Dictionary!$B$3:$C$3,1,MATCH(Form_Responses[[#This Row],[22]],OFFSET(Dictionary!$A$3,MATCH(COLUMNS($AS$2:BN75),Dictionary!$A$4:$A$93,0),1,1,2),0)),Dictionary!$AD$3:$AE$3,0)),"")</f>
        <v>C</v>
      </c>
      <c r="BO76" s="61" t="str">
        <f ca="1">IFERROR(INDEX(OFFSET(Dictionary!$AC$3,MATCH(COLUMNS($AS$2:BO75),Dictionary!$AC$4:$AC$93,0),1,1,2),1,MATCH(INDEX(Dictionary!$B$3:$C$3,1,MATCH(Form_Responses[[#This Row],[23]],OFFSET(Dictionary!$A$3,MATCH(COLUMNS($AS$2:BO75),Dictionary!$A$4:$A$93,0),1,1,2),0)),Dictionary!$AD$3:$AE$3,0)),"")</f>
        <v>E</v>
      </c>
      <c r="BP76" s="61" t="str">
        <f ca="1">IFERROR(INDEX(OFFSET(Dictionary!$AC$3,MATCH(COLUMNS($AS$2:BP75),Dictionary!$AC$4:$AC$93,0),1,1,2),1,MATCH(INDEX(Dictionary!$B$3:$C$3,1,MATCH(Form_Responses[[#This Row],[24]],OFFSET(Dictionary!$A$3,MATCH(COLUMNS($AS$2:BP75),Dictionary!$A$4:$A$93,0),1,1,2),0)),Dictionary!$AD$3:$AE$3,0)),"")</f>
        <v>X</v>
      </c>
      <c r="BQ76" s="61" t="str">
        <f ca="1">IFERROR(INDEX(OFFSET(Dictionary!$AC$3,MATCH(COLUMNS($AS$2:BQ75),Dictionary!$AC$4:$AC$93,0),1,1,2),1,MATCH(INDEX(Dictionary!$B$3:$C$3,1,MATCH(Form_Responses[[#This Row],[25]],OFFSET(Dictionary!$A$3,MATCH(COLUMNS($AS$2:BQ75),Dictionary!$A$4:$A$93,0),1,1,2),0)),Dictionary!$AD$3:$AE$3,0)),"")</f>
        <v>A</v>
      </c>
      <c r="BR76" s="61" t="str">
        <f ca="1">IFERROR(INDEX(OFFSET(Dictionary!$AC$3,MATCH(COLUMNS($AS$2:BR75),Dictionary!$AC$4:$AC$93,0),1,1,2),1,MATCH(INDEX(Dictionary!$B$3:$C$3,1,MATCH(Form_Responses[[#This Row],[26]],OFFSET(Dictionary!$A$3,MATCH(COLUMNS($AS$2:BR75),Dictionary!$A$4:$A$93,0),1,1,2),0)),Dictionary!$AD$3:$AE$3,0)),"")</f>
        <v>P</v>
      </c>
      <c r="BS76" s="61" t="str">
        <f ca="1">IFERROR(INDEX(OFFSET(Dictionary!$AC$3,MATCH(COLUMNS($AS$2:BS75),Dictionary!$AC$4:$AC$93,0),1,1,2),1,MATCH(INDEX(Dictionary!$B$3:$C$3,1,MATCH(Form_Responses[[#This Row],[27]],OFFSET(Dictionary!$A$3,MATCH(COLUMNS($AS$2:BS75),Dictionary!$A$4:$A$93,0),1,1,2),0)),Dictionary!$AD$3:$AE$3,0)),"")</f>
        <v>Z</v>
      </c>
      <c r="BT76" s="61" t="str">
        <f ca="1">IFERROR(INDEX(OFFSET(Dictionary!$AC$3,MATCH(COLUMNS($AS$2:BT75),Dictionary!$AC$4:$AC$93,0),1,1,2),1,MATCH(INDEX(Dictionary!$B$3:$C$3,1,MATCH(Form_Responses[[#This Row],[28]],OFFSET(Dictionary!$A$3,MATCH(COLUMNS($AS$2:BT75),Dictionary!$A$4:$A$93,0),1,1,2),0)),Dictionary!$AD$3:$AE$3,0)),"")</f>
        <v>B</v>
      </c>
      <c r="BU76" s="61" t="str">
        <f ca="1">IFERROR(INDEX(OFFSET(Dictionary!$AC$3,MATCH(COLUMNS($AS$2:BU75),Dictionary!$AC$4:$AC$93,0),1,1,2),1,MATCH(INDEX(Dictionary!$B$3:$C$3,1,MATCH(Form_Responses[[#This Row],[29]],OFFSET(Dictionary!$A$3,MATCH(COLUMNS($AS$2:BU75),Dictionary!$A$4:$A$93,0),1,1,2),0)),Dictionary!$AD$3:$AE$3,0)),"")</f>
        <v>O</v>
      </c>
      <c r="BV76" s="61" t="str">
        <f ca="1">IFERROR(INDEX(OFFSET(Dictionary!$AC$3,MATCH(COLUMNS($AS$2:BV75),Dictionary!$AC$4:$AC$93,0),1,1,2),1,MATCH(INDEX(Dictionary!$B$3:$C$3,1,MATCH(Form_Responses[[#This Row],[30]],OFFSET(Dictionary!$A$3,MATCH(COLUMNS($AS$2:BV75),Dictionary!$A$4:$A$93,0),1,1,2),0)),Dictionary!$AD$3:$AE$3,0)),"")</f>
        <v>W</v>
      </c>
      <c r="BW76" s="61" t="str">
        <f ca="1">IFERROR(INDEX(OFFSET(Dictionary!$AC$3,MATCH(COLUMNS($AS$2:BW75),Dictionary!$AC$4:$AC$93,0),1,1,2),1,MATCH(INDEX(Dictionary!$B$3:$C$3,1,MATCH(Form_Responses[[#This Row],[31]],OFFSET(Dictionary!$A$3,MATCH(COLUMNS($AS$2:BW75),Dictionary!$A$4:$A$93,0),1,1,2),0)),Dictionary!$AD$3:$AE$3,0)),"")</f>
        <v>G</v>
      </c>
      <c r="BX76" s="61" t="str">
        <f ca="1">IFERROR(INDEX(OFFSET(Dictionary!$AC$3,MATCH(COLUMNS($AS$2:BX75),Dictionary!$AC$4:$AC$93,0),1,1,2),1,MATCH(INDEX(Dictionary!$B$3:$C$3,1,MATCH(Form_Responses[[#This Row],[32]],OFFSET(Dictionary!$A$3,MATCH(COLUMNS($AS$2:BX75),Dictionary!$A$4:$A$93,0),1,1,2),0)),Dictionary!$AD$3:$AE$3,0)),"")</f>
        <v>D</v>
      </c>
      <c r="BY76" s="61" t="str">
        <f ca="1">IFERROR(INDEX(OFFSET(Dictionary!$AC$3,MATCH(COLUMNS($AS$2:BY75),Dictionary!$AC$4:$AC$93,0),1,1,2),1,MATCH(INDEX(Dictionary!$B$3:$C$3,1,MATCH(Form_Responses[[#This Row],[33]],OFFSET(Dictionary!$A$3,MATCH(COLUMNS($AS$2:BY75),Dictionary!$A$4:$A$93,0),1,1,2),0)),Dictionary!$AD$3:$AE$3,0)),"")</f>
        <v>C</v>
      </c>
      <c r="BZ76" s="61" t="str">
        <f ca="1">IFERROR(INDEX(OFFSET(Dictionary!$AC$3,MATCH(COLUMNS($AS$2:BZ75),Dictionary!$AC$4:$AC$93,0),1,1,2),1,MATCH(INDEX(Dictionary!$B$3:$C$3,1,MATCH(Form_Responses[[#This Row],[34]],OFFSET(Dictionary!$A$3,MATCH(COLUMNS($AS$2:BZ75),Dictionary!$A$4:$A$93,0),1,1,2),0)),Dictionary!$AD$3:$AE$3,0)),"")</f>
        <v>E</v>
      </c>
      <c r="CA76" s="61" t="str">
        <f ca="1">IFERROR(INDEX(OFFSET(Dictionary!$AC$3,MATCH(COLUMNS($AS$2:CA75),Dictionary!$AC$4:$AC$93,0),1,1,2),1,MATCH(INDEX(Dictionary!$B$3:$C$3,1,MATCH(Form_Responses[[#This Row],[35]],OFFSET(Dictionary!$A$3,MATCH(COLUMNS($AS$2:CA75),Dictionary!$A$4:$A$93,0),1,1,2),0)),Dictionary!$AD$3:$AE$3,0)),"")</f>
        <v>N</v>
      </c>
      <c r="CB76" s="61" t="str">
        <f ca="1">IFERROR(INDEX(OFFSET(Dictionary!$AC$3,MATCH(COLUMNS($AS$2:CB75),Dictionary!$AC$4:$AC$93,0),1,1,2),1,MATCH(INDEX(Dictionary!$B$3:$C$3,1,MATCH(Form_Responses[[#This Row],[36]],OFFSET(Dictionary!$A$3,MATCH(COLUMNS($AS$2:CB75),Dictionary!$A$4:$A$93,0),1,1,2),0)),Dictionary!$AD$3:$AE$3,0)),"")</f>
        <v>A</v>
      </c>
      <c r="CC76" s="61" t="str">
        <f ca="1">IFERROR(INDEX(OFFSET(Dictionary!$AC$3,MATCH(COLUMNS($AS$2:CC75),Dictionary!$AC$4:$AC$93,0),1,1,2),1,MATCH(INDEX(Dictionary!$B$3:$C$3,1,MATCH(Form_Responses[[#This Row],[37]],OFFSET(Dictionary!$A$3,MATCH(COLUMNS($AS$2:CC75),Dictionary!$A$4:$A$93,0),1,1,2),0)),Dictionary!$AD$3:$AE$3,0)),"")</f>
        <v>P</v>
      </c>
      <c r="CD76" s="61" t="str">
        <f ca="1">IFERROR(INDEX(OFFSET(Dictionary!$AC$3,MATCH(COLUMNS($AS$2:CD75),Dictionary!$AC$4:$AC$93,0),1,1,2),1,MATCH(INDEX(Dictionary!$B$3:$C$3,1,MATCH(Form_Responses[[#This Row],[38]],OFFSET(Dictionary!$A$3,MATCH(COLUMNS($AS$2:CD75),Dictionary!$A$4:$A$93,0),1,1,2),0)),Dictionary!$AD$3:$AE$3,0)),"")</f>
        <v>X</v>
      </c>
      <c r="CE76" s="61" t="str">
        <f ca="1">IFERROR(INDEX(OFFSET(Dictionary!$AC$3,MATCH(COLUMNS($AS$2:CE75),Dictionary!$AC$4:$AC$93,0),1,1,2),1,MATCH(INDEX(Dictionary!$B$3:$C$3,1,MATCH(Form_Responses[[#This Row],[39]],OFFSET(Dictionary!$A$3,MATCH(COLUMNS($AS$2:CE75),Dictionary!$A$4:$A$93,0),1,1,2),0)),Dictionary!$AD$3:$AE$3,0)),"")</f>
        <v>B</v>
      </c>
      <c r="CF76" s="61" t="str">
        <f ca="1">IFERROR(INDEX(OFFSET(Dictionary!$AC$3,MATCH(COLUMNS($AS$2:CF75),Dictionary!$AC$4:$AC$93,0),1,1,2),1,MATCH(INDEX(Dictionary!$B$3:$C$3,1,MATCH(Form_Responses[[#This Row],[40]],OFFSET(Dictionary!$A$3,MATCH(COLUMNS($AS$2:CF75),Dictionary!$A$4:$A$93,0),1,1,2),0)),Dictionary!$AD$3:$AE$3,0)),"")</f>
        <v>W</v>
      </c>
      <c r="CG76" s="61" t="str">
        <f ca="1">IFERROR(INDEX(OFFSET(Dictionary!$AC$3,MATCH(COLUMNS($AS$2:CG75),Dictionary!$AC$4:$AC$93,0),1,1,2),1,MATCH(INDEX(Dictionary!$B$3:$C$3,1,MATCH(Form_Responses[[#This Row],[41]],OFFSET(Dictionary!$A$3,MATCH(COLUMNS($AS$2:CG75),Dictionary!$A$4:$A$93,0),1,1,2),0)),Dictionary!$AD$3:$AE$3,0)),"")</f>
        <v>S</v>
      </c>
      <c r="CH76" s="61" t="str">
        <f ca="1">IFERROR(INDEX(OFFSET(Dictionary!$AC$3,MATCH(COLUMNS($AS$2:CH75),Dictionary!$AC$4:$AC$93,0),1,1,2),1,MATCH(INDEX(Dictionary!$B$3:$C$3,1,MATCH(Form_Responses[[#This Row],[42]],OFFSET(Dictionary!$A$3,MATCH(COLUMNS($AS$2:CH75),Dictionary!$A$4:$A$93,0),1,1,2),0)),Dictionary!$AD$3:$AE$3,0)),"")</f>
        <v>R</v>
      </c>
      <c r="CI76" s="61" t="str">
        <f ca="1">IFERROR(INDEX(OFFSET(Dictionary!$AC$3,MATCH(COLUMNS($AS$2:CI75),Dictionary!$AC$4:$AC$93,0),1,1,2),1,MATCH(INDEX(Dictionary!$B$3:$C$3,1,MATCH(Form_Responses[[#This Row],[43]],OFFSET(Dictionary!$A$3,MATCH(COLUMNS($AS$2:CI75),Dictionary!$A$4:$A$93,0),1,1,2),0)),Dictionary!$AD$3:$AE$3,0)),"")</f>
        <v>D</v>
      </c>
      <c r="CJ76" s="61" t="str">
        <f ca="1">IFERROR(INDEX(OFFSET(Dictionary!$AC$3,MATCH(COLUMNS($AS$2:CJ75),Dictionary!$AC$4:$AC$93,0),1,1,2),1,MATCH(INDEX(Dictionary!$B$3:$C$3,1,MATCH(Form_Responses[[#This Row],[44]],OFFSET(Dictionary!$A$3,MATCH(COLUMNS($AS$2:CJ75),Dictionary!$A$4:$A$93,0),1,1,2),0)),Dictionary!$AD$3:$AE$3,0)),"")</f>
        <v>C</v>
      </c>
      <c r="CK76" s="61" t="str">
        <f ca="1">IFERROR(INDEX(OFFSET(Dictionary!$AC$3,MATCH(COLUMNS($AS$2:CK75),Dictionary!$AC$4:$AC$93,0),1,1,2),1,MATCH(INDEX(Dictionary!$B$3:$C$3,1,MATCH(Form_Responses[[#This Row],[45]],OFFSET(Dictionary!$A$3,MATCH(COLUMNS($AS$2:CK75),Dictionary!$A$4:$A$93,0),1,1,2),0)),Dictionary!$AD$3:$AE$3,0)),"")</f>
        <v>E</v>
      </c>
      <c r="CL76" s="61" t="str">
        <f ca="1">IFERROR(INDEX(OFFSET(Dictionary!$AC$3,MATCH(COLUMNS($AS$2:CL75),Dictionary!$AC$4:$AC$93,0),1,1,2),1,MATCH(INDEX(Dictionary!$B$3:$C$3,1,MATCH(Form_Responses[[#This Row],[46]],OFFSET(Dictionary!$A$3,MATCH(COLUMNS($AS$2:CL75),Dictionary!$A$4:$A$93,0),1,1,2),0)),Dictionary!$AD$3:$AE$3,0)),"")</f>
        <v>N</v>
      </c>
      <c r="CM76" s="61" t="str">
        <f ca="1">IFERROR(INDEX(OFFSET(Dictionary!$AC$3,MATCH(COLUMNS($AS$2:CM75),Dictionary!$AC$4:$AC$93,0),1,1,2),1,MATCH(INDEX(Dictionary!$B$3:$C$3,1,MATCH(Form_Responses[[#This Row],[47]],OFFSET(Dictionary!$A$3,MATCH(COLUMNS($AS$2:CM75),Dictionary!$A$4:$A$93,0),1,1,2),0)),Dictionary!$AD$3:$AE$3,0)),"")</f>
        <v>Z</v>
      </c>
      <c r="CN76" s="61" t="str">
        <f ca="1">IFERROR(INDEX(OFFSET(Dictionary!$AC$3,MATCH(COLUMNS($AS$2:CN75),Dictionary!$AC$4:$AC$93,0),1,1,2),1,MATCH(INDEX(Dictionary!$B$3:$C$3,1,MATCH(Form_Responses[[#This Row],[48]],OFFSET(Dictionary!$A$3,MATCH(COLUMNS($AS$2:CN75),Dictionary!$A$4:$A$93,0),1,1,2),0)),Dictionary!$AD$3:$AE$3,0)),"")</f>
        <v>P</v>
      </c>
      <c r="CO76" s="61" t="str">
        <f ca="1">IFERROR(INDEX(OFFSET(Dictionary!$AC$3,MATCH(COLUMNS($AS$2:CO75),Dictionary!$AC$4:$AC$93,0),1,1,2),1,MATCH(INDEX(Dictionary!$B$3:$C$3,1,MATCH(Form_Responses[[#This Row],[49]],OFFSET(Dictionary!$A$3,MATCH(COLUMNS($AS$2:CO75),Dictionary!$A$4:$A$93,0),1,1,2),0)),Dictionary!$AD$3:$AE$3,0)),"")</f>
        <v>F</v>
      </c>
      <c r="CP76" s="61" t="str">
        <f ca="1">IFERROR(INDEX(OFFSET(Dictionary!$AC$3,MATCH(COLUMNS($AS$2:CP75),Dictionary!$AC$4:$AC$93,0),1,1,2),1,MATCH(INDEX(Dictionary!$B$3:$C$3,1,MATCH(Form_Responses[[#This Row],[50]],OFFSET(Dictionary!$A$3,MATCH(COLUMNS($AS$2:CP75),Dictionary!$A$4:$A$93,0),1,1,2),0)),Dictionary!$AD$3:$AE$3,0)),"")</f>
        <v>W</v>
      </c>
      <c r="CQ76" s="61" t="str">
        <f ca="1">IFERROR(INDEX(OFFSET(Dictionary!$AC$3,MATCH(COLUMNS($AS$2:CQ75),Dictionary!$AC$4:$AC$93,0),1,1,2),1,MATCH(INDEX(Dictionary!$B$3:$C$3,1,MATCH(Form_Responses[[#This Row],[51]],OFFSET(Dictionary!$A$3,MATCH(COLUMNS($AS$2:CQ75),Dictionary!$A$4:$A$93,0),1,1,2),0)),Dictionary!$AD$3:$AE$3,0)),"")</f>
        <v>V</v>
      </c>
      <c r="CR76" s="61" t="str">
        <f ca="1">IFERROR(INDEX(OFFSET(Dictionary!$AC$3,MATCH(COLUMNS($AS$2:CR75),Dictionary!$AC$4:$AC$93,0),1,1,2),1,MATCH(INDEX(Dictionary!$B$3:$C$3,1,MATCH(Form_Responses[[#This Row],[52]],OFFSET(Dictionary!$A$3,MATCH(COLUMNS($AS$2:CR75),Dictionary!$A$4:$A$93,0),1,1,2),0)),Dictionary!$AD$3:$AE$3,0)),"")</f>
        <v>S</v>
      </c>
      <c r="CS76" s="61" t="str">
        <f ca="1">IFERROR(INDEX(OFFSET(Dictionary!$AC$3,MATCH(COLUMNS($AS$2:CS75),Dictionary!$AC$4:$AC$93,0),1,1,2),1,MATCH(INDEX(Dictionary!$B$3:$C$3,1,MATCH(Form_Responses[[#This Row],[53]],OFFSET(Dictionary!$A$3,MATCH(COLUMNS($AS$2:CS75),Dictionary!$A$4:$A$93,0),1,1,2),0)),Dictionary!$AD$3:$AE$3,0)),"")</f>
        <v>I</v>
      </c>
      <c r="CT76" s="61" t="str">
        <f ca="1">IFERROR(INDEX(OFFSET(Dictionary!$AC$3,MATCH(COLUMNS($AS$2:CT75),Dictionary!$AC$4:$AC$93,0),1,1,2),1,MATCH(INDEX(Dictionary!$B$3:$C$3,1,MATCH(Form_Responses[[#This Row],[54]],OFFSET(Dictionary!$A$3,MATCH(COLUMNS($AS$2:CT75),Dictionary!$A$4:$A$93,0),1,1,2),0)),Dictionary!$AD$3:$AE$3,0)),"")</f>
        <v>D</v>
      </c>
      <c r="CU76" s="61" t="str">
        <f ca="1">IFERROR(INDEX(OFFSET(Dictionary!$AC$3,MATCH(COLUMNS($AS$2:CU75),Dictionary!$AC$4:$AC$93,0),1,1,2),1,MATCH(INDEX(Dictionary!$B$3:$C$3,1,MATCH(Form_Responses[[#This Row],[55]],OFFSET(Dictionary!$A$3,MATCH(COLUMNS($AS$2:CU75),Dictionary!$A$4:$A$93,0),1,1,2),0)),Dictionary!$AD$3:$AE$3,0)),"")</f>
        <v>C</v>
      </c>
      <c r="CV76" s="61" t="str">
        <f ca="1">IFERROR(INDEX(OFFSET(Dictionary!$AC$3,MATCH(COLUMNS($AS$2:CV75),Dictionary!$AC$4:$AC$93,0),1,1,2),1,MATCH(INDEX(Dictionary!$B$3:$C$3,1,MATCH(Form_Responses[[#This Row],[56]],OFFSET(Dictionary!$A$3,MATCH(COLUMNS($AS$2:CV75),Dictionary!$A$4:$A$93,0),1,1,2),0)),Dictionary!$AD$3:$AE$3,0)),"")</f>
        <v>S</v>
      </c>
      <c r="CW76" s="61" t="str">
        <f ca="1">IFERROR(INDEX(OFFSET(Dictionary!$AC$3,MATCH(COLUMNS($AS$2:CW75),Dictionary!$AC$4:$AC$93,0),1,1,2),1,MATCH(INDEX(Dictionary!$B$3:$C$3,1,MATCH(Form_Responses[[#This Row],[57]],OFFSET(Dictionary!$A$3,MATCH(COLUMNS($AS$2:CW75),Dictionary!$A$4:$A$93,0),1,1,2),0)),Dictionary!$AD$3:$AE$3,0)),"")</f>
        <v>N</v>
      </c>
      <c r="CX76" s="61" t="str">
        <f ca="1">IFERROR(INDEX(OFFSET(Dictionary!$AC$3,MATCH(COLUMNS($AS$2:CX75),Dictionary!$AC$4:$AC$93,0),1,1,2),1,MATCH(INDEX(Dictionary!$B$3:$C$3,1,MATCH(Form_Responses[[#This Row],[58]],OFFSET(Dictionary!$A$3,MATCH(COLUMNS($AS$2:CX75),Dictionary!$A$4:$A$93,0),1,1,2),0)),Dictionary!$AD$3:$AE$3,0)),"")</f>
        <v>A</v>
      </c>
      <c r="CY76" s="61" t="str">
        <f ca="1">IFERROR(INDEX(OFFSET(Dictionary!$AC$3,MATCH(COLUMNS($AS$2:CY75),Dictionary!$AC$4:$AC$93,0),1,1,2),1,MATCH(INDEX(Dictionary!$B$3:$C$3,1,MATCH(Form_Responses[[#This Row],[59]],OFFSET(Dictionary!$A$3,MATCH(COLUMNS($AS$2:CY75),Dictionary!$A$4:$A$93,0),1,1,2),0)),Dictionary!$AD$3:$AE$3,0)),"")</f>
        <v>F</v>
      </c>
      <c r="CZ76" s="61" t="str">
        <f ca="1">IFERROR(INDEX(OFFSET(Dictionary!$AC$3,MATCH(COLUMNS($AS$2:CZ75),Dictionary!$AC$4:$AC$93,0),1,1,2),1,MATCH(INDEX(Dictionary!$B$3:$C$3,1,MATCH(Form_Responses[[#This Row],[60]],OFFSET(Dictionary!$A$3,MATCH(COLUMNS($AS$2:CZ75),Dictionary!$A$4:$A$93,0),1,1,2),0)),Dictionary!$AD$3:$AE$3,0)),"")</f>
        <v>X</v>
      </c>
      <c r="DA76" s="61" t="str">
        <f ca="1">IFERROR(INDEX(OFFSET(Dictionary!$AC$3,MATCH(COLUMNS($AS$2:DA75),Dictionary!$AC$4:$AC$93,0),1,1,2),1,MATCH(INDEX(Dictionary!$B$3:$C$3,1,MATCH(Form_Responses[[#This Row],[61]],OFFSET(Dictionary!$A$3,MATCH(COLUMNS($AS$2:DA75),Dictionary!$A$4:$A$93,0),1,1,2),0)),Dictionary!$AD$3:$AE$3,0)),"")</f>
        <v>G</v>
      </c>
      <c r="DB76" s="61" t="str">
        <f ca="1">IFERROR(INDEX(OFFSET(Dictionary!$AC$3,MATCH(COLUMNS($AS$2:DB75),Dictionary!$AC$4:$AC$93,0),1,1,2),1,MATCH(INDEX(Dictionary!$B$3:$C$3,1,MATCH(Form_Responses[[#This Row],[62]],OFFSET(Dictionary!$A$3,MATCH(COLUMNS($AS$2:DB75),Dictionary!$A$4:$A$93,0),1,1,2),0)),Dictionary!$AD$3:$AE$3,0)),"")</f>
        <v>V</v>
      </c>
      <c r="DC76" s="61" t="str">
        <f ca="1">IFERROR(INDEX(OFFSET(Dictionary!$AC$3,MATCH(COLUMNS($AS$2:DC75),Dictionary!$AC$4:$AC$93,0),1,1,2),1,MATCH(INDEX(Dictionary!$B$3:$C$3,1,MATCH(Form_Responses[[#This Row],[63]],OFFSET(Dictionary!$A$3,MATCH(COLUMNS($AS$2:DC75),Dictionary!$A$4:$A$93,0),1,1,2),0)),Dictionary!$AD$3:$AE$3,0)),"")</f>
        <v>I</v>
      </c>
      <c r="DD76" s="61" t="str">
        <f ca="1">IFERROR(INDEX(OFFSET(Dictionary!$AC$3,MATCH(COLUMNS($AS$2:DD75),Dictionary!$AC$4:$AC$93,0),1,1,2),1,MATCH(INDEX(Dictionary!$B$3:$C$3,1,MATCH(Form_Responses[[#This Row],[64]],OFFSET(Dictionary!$A$3,MATCH(COLUMNS($AS$2:DD75),Dictionary!$A$4:$A$93,0),1,1,2),0)),Dictionary!$AD$3:$AE$3,0)),"")</f>
        <v>R</v>
      </c>
      <c r="DE76" s="61" t="str">
        <f ca="1">IFERROR(INDEX(OFFSET(Dictionary!$AC$3,MATCH(COLUMNS($AS$2:DE75),Dictionary!$AC$4:$AC$93,0),1,1,2),1,MATCH(INDEX(Dictionary!$B$3:$C$3,1,MATCH(Form_Responses[[#This Row],[65]],OFFSET(Dictionary!$A$3,MATCH(COLUMNS($AS$2:DE75),Dictionary!$A$4:$A$93,0),1,1,2),0)),Dictionary!$AD$3:$AE$3,0)),"")</f>
        <v>D</v>
      </c>
      <c r="DF76" s="61" t="str">
        <f ca="1">IFERROR(INDEX(OFFSET(Dictionary!$AC$3,MATCH(COLUMNS($AS$2:DF75),Dictionary!$AC$4:$AC$93,0),1,1,2),1,MATCH(INDEX(Dictionary!$B$3:$C$3,1,MATCH(Form_Responses[[#This Row],[66]],OFFSET(Dictionary!$A$3,MATCH(COLUMNS($AS$2:DF75),Dictionary!$A$4:$A$93,0),1,1,2),0)),Dictionary!$AD$3:$AE$3,0)),"")</f>
        <v>S</v>
      </c>
      <c r="DG76" s="61" t="str">
        <f ca="1">IFERROR(INDEX(OFFSET(Dictionary!$AC$3,MATCH(COLUMNS($AS$2:DG75),Dictionary!$AC$4:$AC$93,0),1,1,2),1,MATCH(INDEX(Dictionary!$B$3:$C$3,1,MATCH(Form_Responses[[#This Row],[67]],OFFSET(Dictionary!$A$3,MATCH(COLUMNS($AS$2:DG75),Dictionary!$A$4:$A$93,0),1,1,2),0)),Dictionary!$AD$3:$AE$3,0)),"")</f>
        <v>R</v>
      </c>
      <c r="DH76" s="61" t="str">
        <f ca="1">IFERROR(INDEX(OFFSET(Dictionary!$AC$3,MATCH(COLUMNS($AS$2:DH75),Dictionary!$AC$4:$AC$93,0),1,1,2),1,MATCH(INDEX(Dictionary!$B$3:$C$3,1,MATCH(Form_Responses[[#This Row],[68]],OFFSET(Dictionary!$A$3,MATCH(COLUMNS($AS$2:DH75),Dictionary!$A$4:$A$93,0),1,1,2),0)),Dictionary!$AD$3:$AE$3,0)),"")</f>
        <v>N</v>
      </c>
      <c r="DI76" s="61" t="str">
        <f ca="1">IFERROR(INDEX(OFFSET(Dictionary!$AC$3,MATCH(COLUMNS($AS$2:DI75),Dictionary!$AC$4:$AC$93,0),1,1,2),1,MATCH(INDEX(Dictionary!$B$3:$C$3,1,MATCH(Form_Responses[[#This Row],[69]],OFFSET(Dictionary!$A$3,MATCH(COLUMNS($AS$2:DI75),Dictionary!$A$4:$A$93,0),1,1,2),0)),Dictionary!$AD$3:$AE$3,0)),"")</f>
        <v>A</v>
      </c>
      <c r="DJ76" s="61" t="str">
        <f ca="1">IFERROR(INDEX(OFFSET(Dictionary!$AC$3,MATCH(COLUMNS($AS$2:DJ75),Dictionary!$AC$4:$AC$93,0),1,1,2),1,MATCH(INDEX(Dictionary!$B$3:$C$3,1,MATCH(Form_Responses[[#This Row],[70]],OFFSET(Dictionary!$A$3,MATCH(COLUMNS($AS$2:DJ75),Dictionary!$A$4:$A$93,0),1,1,2),0)),Dictionary!$AD$3:$AE$3,0)),"")</f>
        <v>P</v>
      </c>
      <c r="DK76" s="61" t="str">
        <f ca="1">IFERROR(INDEX(OFFSET(Dictionary!$AC$3,MATCH(COLUMNS($AS$2:DK75),Dictionary!$AC$4:$AC$93,0),1,1,2),1,MATCH(INDEX(Dictionary!$B$3:$C$3,1,MATCH(Form_Responses[[#This Row],[71]],OFFSET(Dictionary!$A$3,MATCH(COLUMNS($AS$2:DK75),Dictionary!$A$4:$A$93,0),1,1,2),0)),Dictionary!$AD$3:$AE$3,0)),"")</f>
        <v>I</v>
      </c>
      <c r="DL76" s="61" t="str">
        <f ca="1">IFERROR(INDEX(OFFSET(Dictionary!$AC$3,MATCH(COLUMNS($AS$2:DL75),Dictionary!$AC$4:$AC$93,0),1,1,2),1,MATCH(INDEX(Dictionary!$B$3:$C$3,1,MATCH(Form_Responses[[#This Row],[72]],OFFSET(Dictionary!$A$3,MATCH(COLUMNS($AS$2:DL75),Dictionary!$A$4:$A$93,0),1,1,2),0)),Dictionary!$AD$3:$AE$3,0)),"")</f>
        <v>L</v>
      </c>
      <c r="DM76" s="61" t="str">
        <f ca="1">IFERROR(INDEX(OFFSET(Dictionary!$AC$3,MATCH(COLUMNS($AS$2:DM75),Dictionary!$AC$4:$AC$93,0),1,1,2),1,MATCH(INDEX(Dictionary!$B$3:$C$3,1,MATCH(Form_Responses[[#This Row],[73]],OFFSET(Dictionary!$A$3,MATCH(COLUMNS($AS$2:DM75),Dictionary!$A$4:$A$93,0),1,1,2),0)),Dictionary!$AD$3:$AE$3,0)),"")</f>
        <v>I</v>
      </c>
      <c r="DN76" s="61" t="str">
        <f ca="1">IFERROR(INDEX(OFFSET(Dictionary!$AC$3,MATCH(COLUMNS($AS$2:DN75),Dictionary!$AC$4:$AC$93,0),1,1,2),1,MATCH(INDEX(Dictionary!$B$3:$C$3,1,MATCH(Form_Responses[[#This Row],[74]],OFFSET(Dictionary!$A$3,MATCH(COLUMNS($AS$2:DN75),Dictionary!$A$4:$A$93,0),1,1,2),0)),Dictionary!$AD$3:$AE$3,0)),"")</f>
        <v>T</v>
      </c>
      <c r="DO76" s="61" t="str">
        <f ca="1">IFERROR(INDEX(OFFSET(Dictionary!$AC$3,MATCH(COLUMNS($AS$2:DO75),Dictionary!$AC$4:$AC$93,0),1,1,2),1,MATCH(INDEX(Dictionary!$B$3:$C$3,1,MATCH(Form_Responses[[#This Row],[75]],OFFSET(Dictionary!$A$3,MATCH(COLUMNS($AS$2:DO75),Dictionary!$A$4:$A$93,0),1,1,2),0)),Dictionary!$AD$3:$AE$3,0)),"")</f>
        <v>R</v>
      </c>
      <c r="DP76" s="61" t="str">
        <f ca="1">IFERROR(INDEX(OFFSET(Dictionary!$AC$3,MATCH(COLUMNS($AS$2:DP75),Dictionary!$AC$4:$AC$93,0),1,1,2),1,MATCH(INDEX(Dictionary!$B$3:$C$3,1,MATCH(Form_Responses[[#This Row],[76]],OFFSET(Dictionary!$A$3,MATCH(COLUMNS($AS$2:DP75),Dictionary!$A$4:$A$93,0),1,1,2),0)),Dictionary!$AD$3:$AE$3,0)),"")</f>
        <v>D</v>
      </c>
      <c r="DQ76" s="61" t="str">
        <f ca="1">IFERROR(INDEX(OFFSET(Dictionary!$AC$3,MATCH(COLUMNS($AS$2:DQ75),Dictionary!$AC$4:$AC$93,0),1,1,2),1,MATCH(INDEX(Dictionary!$B$3:$C$3,1,MATCH(Form_Responses[[#This Row],[77]],OFFSET(Dictionary!$A$3,MATCH(COLUMNS($AS$2:DQ75),Dictionary!$A$4:$A$93,0),1,1,2),0)),Dictionary!$AD$3:$AE$3,0)),"")</f>
        <v>R</v>
      </c>
      <c r="DR76" s="61" t="str">
        <f ca="1">IFERROR(INDEX(OFFSET(Dictionary!$AC$3,MATCH(COLUMNS($AS$2:DR75),Dictionary!$AC$4:$AC$93,0),1,1,2),1,MATCH(INDEX(Dictionary!$B$3:$C$3,1,MATCH(Form_Responses[[#This Row],[78]],OFFSET(Dictionary!$A$3,MATCH(COLUMNS($AS$2:DR75),Dictionary!$A$4:$A$93,0),1,1,2),0)),Dictionary!$AD$3:$AE$3,0)),"")</f>
        <v>D</v>
      </c>
      <c r="DS76" s="61" t="str">
        <f ca="1">IFERROR(INDEX(OFFSET(Dictionary!$AC$3,MATCH(COLUMNS($AS$2:DS75),Dictionary!$AC$4:$AC$93,0),1,1,2),1,MATCH(INDEX(Dictionary!$B$3:$C$3,1,MATCH(Form_Responses[[#This Row],[79]],OFFSET(Dictionary!$A$3,MATCH(COLUMNS($AS$2:DS75),Dictionary!$A$4:$A$93,0),1,1,2),0)),Dictionary!$AD$3:$AE$3,0)),"")</f>
        <v>N</v>
      </c>
      <c r="DT76" s="61" t="str">
        <f ca="1">IFERROR(INDEX(OFFSET(Dictionary!$AC$3,MATCH(COLUMNS($AS$2:DT75),Dictionary!$AC$4:$AC$93,0),1,1,2),1,MATCH(INDEX(Dictionary!$B$3:$C$3,1,MATCH(Form_Responses[[#This Row],[80]],OFFSET(Dictionary!$A$3,MATCH(COLUMNS($AS$2:DT75),Dictionary!$A$4:$A$93,0),1,1,2),0)),Dictionary!$AD$3:$AE$3,0)),"")</f>
        <v>A</v>
      </c>
      <c r="DU76" s="61" t="str">
        <f ca="1">IFERROR(INDEX(OFFSET(Dictionary!$AC$3,MATCH(COLUMNS($AS$2:DU75),Dictionary!$AC$4:$AC$93,0),1,1,2),1,MATCH(INDEX(Dictionary!$B$3:$C$3,1,MATCH(Form_Responses[[#This Row],[81]],OFFSET(Dictionary!$A$3,MATCH(COLUMNS($AS$2:DU75),Dictionary!$A$4:$A$93,0),1,1,2),0)),Dictionary!$AD$3:$AE$3,0)),"")</f>
        <v>L</v>
      </c>
      <c r="DV76" s="61" t="str">
        <f ca="1">IFERROR(INDEX(OFFSET(Dictionary!$AC$3,MATCH(COLUMNS($AS$2:DV75),Dictionary!$AC$4:$AC$93,0),1,1,2),1,MATCH(INDEX(Dictionary!$B$3:$C$3,1,MATCH(Form_Responses[[#This Row],[82]],OFFSET(Dictionary!$A$3,MATCH(COLUMNS($AS$2:DV75),Dictionary!$A$4:$A$93,0),1,1,2),0)),Dictionary!$AD$3:$AE$3,0)),"")</f>
        <v>L</v>
      </c>
      <c r="DW76" s="61" t="str">
        <f ca="1">IFERROR(INDEX(OFFSET(Dictionary!$AC$3,MATCH(COLUMNS($AS$2:DW75),Dictionary!$AC$4:$AC$93,0),1,1,2),1,MATCH(INDEX(Dictionary!$B$3:$C$3,1,MATCH(Form_Responses[[#This Row],[83]],OFFSET(Dictionary!$A$3,MATCH(COLUMNS($AS$2:DW75),Dictionary!$A$4:$A$93,0),1,1,2),0)),Dictionary!$AD$3:$AE$3,0)),"")</f>
        <v>I</v>
      </c>
      <c r="DX76" s="61" t="str">
        <f ca="1">IFERROR(INDEX(OFFSET(Dictionary!$AC$3,MATCH(COLUMNS($AS$2:DX75),Dictionary!$AC$4:$AC$93,0),1,1,2),1,MATCH(INDEX(Dictionary!$B$3:$C$3,1,MATCH(Form_Responses[[#This Row],[84]],OFFSET(Dictionary!$A$3,MATCH(COLUMNS($AS$2:DX75),Dictionary!$A$4:$A$93,0),1,1,2),0)),Dictionary!$AD$3:$AE$3,0)),"")</f>
        <v>V</v>
      </c>
      <c r="DY76" s="61" t="str">
        <f ca="1">IFERROR(INDEX(OFFSET(Dictionary!$AC$3,MATCH(COLUMNS($AS$2:DY75),Dictionary!$AC$4:$AC$93,0),1,1,2),1,MATCH(INDEX(Dictionary!$B$3:$C$3,1,MATCH(Form_Responses[[#This Row],[85]],OFFSET(Dictionary!$A$3,MATCH(COLUMNS($AS$2:DY75),Dictionary!$A$4:$A$93,0),1,1,2),0)),Dictionary!$AD$3:$AE$3,0)),"")</f>
        <v>S</v>
      </c>
      <c r="DZ76" s="61" t="str">
        <f ca="1">IFERROR(INDEX(OFFSET(Dictionary!$AC$3,MATCH(COLUMNS($AS$2:DZ75),Dictionary!$AC$4:$AC$93,0),1,1,2),1,MATCH(INDEX(Dictionary!$B$3:$C$3,1,MATCH(Form_Responses[[#This Row],[86]],OFFSET(Dictionary!$A$3,MATCH(COLUMNS($AS$2:DZ75),Dictionary!$A$4:$A$93,0),1,1,2),0)),Dictionary!$AD$3:$AE$3,0)),"")</f>
        <v>R</v>
      </c>
      <c r="EA76" s="61" t="str">
        <f ca="1">IFERROR(INDEX(OFFSET(Dictionary!$AC$3,MATCH(COLUMNS($AS$2:EA75),Dictionary!$AC$4:$AC$93,0),1,1,2),1,MATCH(INDEX(Dictionary!$B$3:$C$3,1,MATCH(Form_Responses[[#This Row],[87]],OFFSET(Dictionary!$A$3,MATCH(COLUMNS($AS$2:EA75),Dictionary!$A$4:$A$93,0),1,1,2),0)),Dictionary!$AD$3:$AE$3,0)),"")</f>
        <v>D</v>
      </c>
      <c r="EB76" s="61" t="str">
        <f ca="1">IFERROR(INDEX(OFFSET(Dictionary!$AC$3,MATCH(COLUMNS($AS$2:EB75),Dictionary!$AC$4:$AC$93,0),1,1,2),1,MATCH(INDEX(Dictionary!$B$3:$C$3,1,MATCH(Form_Responses[[#This Row],[88]],OFFSET(Dictionary!$A$3,MATCH(COLUMNS($AS$2:EB75),Dictionary!$A$4:$A$93,0),1,1,2),0)),Dictionary!$AD$3:$AE$3,0)),"")</f>
        <v>C</v>
      </c>
      <c r="EC76" s="61" t="str">
        <f ca="1">IFERROR(INDEX(OFFSET(Dictionary!$AC$3,MATCH(COLUMNS($AS$2:EC75),Dictionary!$AC$4:$AC$93,0),1,1,2),1,MATCH(INDEX(Dictionary!$B$3:$C$3,1,MATCH(Form_Responses[[#This Row],[89]],OFFSET(Dictionary!$A$3,MATCH(COLUMNS($AS$2:EC75),Dictionary!$A$4:$A$93,0),1,1,2),0)),Dictionary!$AD$3:$AE$3,0)),"")</f>
        <v>C</v>
      </c>
      <c r="ED76" s="61" t="str">
        <f ca="1">IFERROR(INDEX(OFFSET(Dictionary!$AC$3,MATCH(COLUMNS($AS$2:ED75),Dictionary!$AC$4:$AC$93,0),1,1,2),1,MATCH(INDEX(Dictionary!$B$3:$C$3,1,MATCH(Form_Responses[[#This Row],[90]],OFFSET(Dictionary!$A$3,MATCH(COLUMNS($AS$2:ED75),Dictionary!$A$4:$A$93,0),1,1,2),0)),Dictionary!$AD$3:$AE$3,0)),"")</f>
        <v>N</v>
      </c>
    </row>
    <row r="77" spans="1:134" ht="195" x14ac:dyDescent="0.25">
      <c r="A77" s="164">
        <v>75</v>
      </c>
      <c r="B77" s="61" t="s">
        <v>1035</v>
      </c>
      <c r="C77" s="61" t="s">
        <v>918</v>
      </c>
      <c r="D77" s="59" t="s">
        <v>797</v>
      </c>
      <c r="E77" s="59" cm="1">
        <f t="array" aca="1" ref="E77" ca="1">COUNTIF(OFFSET($AS$2,MATCH(Data_Base_Response[[#This Row],[Nama]:[Nama]],Data_Base_Response[[Nama]:[Nama]],0),0,1,90),Data_Base_Response[[#Headers],[A]])</f>
        <v>6</v>
      </c>
      <c r="F77" s="59" cm="1">
        <f t="array" aca="1" ref="F77" ca="1">COUNTIF(OFFSET($AS$2,MATCH(Data_Base_Response[[#This Row],[Nama]:[Nama]],Data_Base_Response[[Nama]:[Nama]],0),0,1,90),Data_Base_Response[[#Headers],[N]])</f>
        <v>6</v>
      </c>
      <c r="G77" s="59" cm="1">
        <f t="array" aca="1" ref="G77" ca="1">COUNTIF(OFFSET($AS$2,MATCH(Data_Base_Response[[#This Row],[Nama]:[Nama]],Data_Base_Response[[Nama]:[Nama]],0),0,1,90),Data_Base_Response[[#Headers],[G]])</f>
        <v>5</v>
      </c>
      <c r="H77" s="59" cm="1">
        <f t="array" aca="1" ref="H77" ca="1">COUNTIF(OFFSET($AS$2,MATCH(Data_Base_Response[[#This Row],[Nama]:[Nama]],Data_Base_Response[[Nama]:[Nama]],0),0,1,90),Data_Base_Response[[#Headers],[C]])</f>
        <v>6</v>
      </c>
      <c r="I77" s="59" cm="1">
        <f t="array" aca="1" ref="I77" ca="1">COUNTIF(OFFSET($AS$2,MATCH(Data_Base_Response[[#This Row],[Nama]:[Nama]],Data_Base_Response[[Nama]:[Nama]],0),0,1,90),Data_Base_Response[[#Headers],[D]])</f>
        <v>9</v>
      </c>
      <c r="J77" s="59" cm="1">
        <f t="array" aca="1" ref="J77" ca="1">COUNTIF(OFFSET($AS$2,MATCH(Data_Base_Response[[#This Row],[Nama]:[Nama]],Data_Base_Response[[Nama]:[Nama]],0),0,1,90),Data_Base_Response[[#Headers],[R]])</f>
        <v>8</v>
      </c>
      <c r="K77" s="59" cm="1">
        <f t="array" aca="1" ref="K77" ca="1">COUNTIF(OFFSET($AS$2,MATCH(Data_Base_Response[[#This Row],[Nama]:[Nama]],Data_Base_Response[[Nama]:[Nama]],0),0,1,90),Data_Base_Response[[#Headers],[T]])</f>
        <v>1</v>
      </c>
      <c r="L77" s="59" cm="1">
        <f t="array" aca="1" ref="L77" ca="1">COUNTIF(OFFSET($AS$2,MATCH(Data_Base_Response[[#This Row],[Nama]:[Nama]],Data_Base_Response[[Nama]:[Nama]],0),0,1,90),Data_Base_Response[[#Headers],[V]])</f>
        <v>4</v>
      </c>
      <c r="M77" s="59" cm="1">
        <f t="array" aca="1" ref="M77" ca="1">COUNTIF(OFFSET($AS$2,MATCH(Data_Base_Response[[#This Row],[Nama]:[Nama]],Data_Base_Response[[Nama]:[Nama]],0),0,1,90),Data_Base_Response[[#Headers],[W]])</f>
        <v>7</v>
      </c>
      <c r="N77" s="59" cm="1">
        <f t="array" aca="1" ref="N77" ca="1">COUNTIF(OFFSET($AS$2,MATCH(Data_Base_Response[[#This Row],[Nama]:[Nama]],Data_Base_Response[[Nama]:[Nama]],0),0,1,90),Data_Base_Response[[#Headers],[F]])</f>
        <v>1</v>
      </c>
      <c r="O77" s="59" cm="1">
        <f t="array" aca="1" ref="O77" ca="1">COUNTIF(OFFSET($AS$2,MATCH(Data_Base_Response[[#This Row],[Nama]:[Nama]],Data_Base_Response[[Nama]:[Nama]],0),0,1,90),Data_Base_Response[[#Headers],[L]])</f>
        <v>2</v>
      </c>
      <c r="P77" s="59" cm="1">
        <f t="array" aca="1" ref="P77" ca="1">COUNTIF(OFFSET($AS$2,MATCH(Data_Base_Response[[#This Row],[Nama]:[Nama]],Data_Base_Response[[Nama]:[Nama]],0),0,1,90),Data_Base_Response[[#Headers],[P]])</f>
        <v>6</v>
      </c>
      <c r="Q77" s="59" cm="1">
        <f t="array" aca="1" ref="Q77" ca="1">COUNTIF(OFFSET($AS$2,MATCH(Data_Base_Response[[#This Row],[Nama]:[Nama]],Data_Base_Response[[Nama]:[Nama]],0),0,1,90),Data_Base_Response[[#Headers],[I]])</f>
        <v>1</v>
      </c>
      <c r="R77" s="59" cm="1">
        <f t="array" aca="1" ref="R77" ca="1">COUNTIF(OFFSET($AS$2,MATCH(Data_Base_Response[[#This Row],[Nama]:[Nama]],Data_Base_Response[[Nama]:[Nama]],0),0,1,90),Data_Base_Response[[#Headers],[S]])</f>
        <v>6</v>
      </c>
      <c r="S77" s="59" cm="1">
        <f t="array" aca="1" ref="S77" ca="1">COUNTIF(OFFSET($AS$2,MATCH(Data_Base_Response[[#This Row],[Nama]:[Nama]],Data_Base_Response[[Nama]:[Nama]],0),0,1,90),Data_Base_Response[[#Headers],[B]])</f>
        <v>6</v>
      </c>
      <c r="T77" s="59" cm="1">
        <f t="array" aca="1" ref="T77" ca="1">COUNTIF(OFFSET($AS$2,MATCH(Data_Base_Response[[#This Row],[Nama]:[Nama]],Data_Base_Response[[Nama]:[Nama]],0),0,1,90),Data_Base_Response[[#Headers],[O]])</f>
        <v>2</v>
      </c>
      <c r="U77" s="59" cm="1">
        <f t="array" aca="1" ref="U77" ca="1">COUNTIF(OFFSET($AS$2,MATCH(Data_Base_Response[[#This Row],[Nama]:[Nama]],Data_Base_Response[[Nama]:[Nama]],0),0,1,90),Data_Base_Response[[#Headers],[X]])</f>
        <v>4</v>
      </c>
      <c r="V77" s="59" cm="1">
        <f t="array" aca="1" ref="V77" ca="1">COUNTIF(OFFSET($AS$2,MATCH(Data_Base_Response[[#This Row],[Nama]:[Nama]],Data_Base_Response[[Nama]:[Nama]],0),0,1,90),Data_Base_Response[[#Headers],[E]])</f>
        <v>3</v>
      </c>
      <c r="W77" s="59" cm="1">
        <f t="array" aca="1" ref="W77" ca="1">COUNTIF(OFFSET($AS$2,MATCH(Data_Base_Response[[#This Row],[Nama]:[Nama]],Data_Base_Response[[Nama]:[Nama]],0),0,1,90),Data_Base_Response[[#Headers],[K]])</f>
        <v>2</v>
      </c>
      <c r="X77" s="59" cm="1">
        <f t="array" aca="1" ref="X77" ca="1">COUNTIF(OFFSET($AS$2,MATCH(Data_Base_Response[[#This Row],[Nama]:[Nama]],Data_Base_Response[[Nama]:[Nama]],0),0,1,90),Data_Base_Response[[#Headers],[Z]])</f>
        <v>5</v>
      </c>
      <c r="Y7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77"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77"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77"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7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7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7"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77"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77"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7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77"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7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7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77" s="60" t="str">
        <f ca="1">INDEX(OFFSET(Dictionary!$AJ$3,MATCH(X$2,Dictionary!$AG$4:$AG$84,0),0,COUNTIF(Dictionary!$AG$4:$AG$84,X$2),1),MATCH(Data_Base_Response[[#This Row],[Z]],OFFSET(Dictionary!$AH$3,MATCH(X$2,Dictionary!$AG$4:$AG$84,0),0,COUNTIF(Dictionary!$AG$4:$AG$84,X$2),1),1))</f>
        <v xml:space="preserve">Mudah beradaptasi, cukup menyukai perubahan    </v>
      </c>
      <c r="AS77" s="61" t="str">
        <f ca="1">IFERROR(INDEX(OFFSET(Dictionary!$AC$3,MATCH(COLUMNS($AS$2:AS76),Dictionary!$AC$4:$AC$93,0),1,1,2),1,MATCH(INDEX(Dictionary!$B$3:$C$3,1,MATCH(Form_Responses[[#This Row],[1]],OFFSET(Dictionary!$A$3,MATCH(COLUMNS($AS$2:AS76),Dictionary!$A$4:$A$93,0),1,1,2),0)),Dictionary!$AD$3:$AE$3,0)),"")</f>
        <v>G</v>
      </c>
      <c r="AT77" s="61" t="str">
        <f ca="1">IFERROR(INDEX(OFFSET(Dictionary!$AC$3,MATCH(COLUMNS($AS$2:AT$2),Dictionary!$AC$4:$AC$93,0),1,1,2),1,MATCH(INDEX(Dictionary!$B$3:$C$3,1,MATCH(Form_Responses[[#This Row],[2]],OFFSET(Dictionary!$A$3,MATCH(COLUMNS($AS$2:AT76),Dictionary!$A$4:$A$93,0),1,1,2),0)),Dictionary!$AD$3:$AE$3,0)),"")</f>
        <v>A</v>
      </c>
      <c r="AU77" s="61" t="str">
        <f ca="1">IFERROR(INDEX(OFFSET(Dictionary!$AC$3,MATCH(COLUMNS($AS$2:AU76),Dictionary!$AC$4:$AC$93,0),1,1,2),1,MATCH(INDEX(Dictionary!$B$3:$C$3,1,MATCH(Form_Responses[[#This Row],[3]],OFFSET(Dictionary!$A$3,MATCH(COLUMNS($AS$2:AU76),Dictionary!$A$4:$A$93,0),1,1,2),0)),Dictionary!$AD$3:$AE$3,0)),"")</f>
        <v>A</v>
      </c>
      <c r="AV77" s="61" t="str">
        <f ca="1">IFERROR(INDEX(OFFSET(Dictionary!$AC$3,MATCH(COLUMNS($AS$2:AV76),Dictionary!$AC$4:$AC$93,0),1,1,2),1,MATCH(INDEX(Dictionary!$B$3:$C$3,1,MATCH(Form_Responses[[#This Row],[4]],OFFSET(Dictionary!$A$3,MATCH(COLUMNS($AS$2:AV76),Dictionary!$A$4:$A$93,0),1,1,2),0)),Dictionary!$AD$3:$AE$3,0)),"")</f>
        <v>P</v>
      </c>
      <c r="AW77" s="61" t="str">
        <f ca="1">IFERROR(INDEX(OFFSET(Dictionary!$AC$3,MATCH(COLUMNS($AS$2:AW76),Dictionary!$AC$4:$AC$93,0),1,1,2),1,MATCH(INDEX(Dictionary!$B$3:$C$3,1,MATCH(Form_Responses[[#This Row],[5]],OFFSET(Dictionary!$A$3,MATCH(COLUMNS($AS$2:AW76),Dictionary!$A$4:$A$93,0),1,1,2),0)),Dictionary!$AD$3:$AE$3,0)),"")</f>
        <v>B</v>
      </c>
      <c r="AX77" s="61" t="str">
        <f ca="1">IFERROR(INDEX(OFFSET(Dictionary!$AC$3,MATCH(COLUMNS($AS$2:AX76),Dictionary!$AC$4:$AC$93,0),1,1,2),1,MATCH(INDEX(Dictionary!$B$3:$C$3,1,MATCH(Form_Responses[[#This Row],[6]],OFFSET(Dictionary!$A$3,MATCH(COLUMNS($AS$2:AX76),Dictionary!$A$4:$A$93,0),1,1,2),0)),Dictionary!$AD$3:$AE$3,0)),"")</f>
        <v>B</v>
      </c>
      <c r="AY77" s="61" t="str">
        <f ca="1">IFERROR(INDEX(OFFSET(Dictionary!$AC$3,MATCH(COLUMNS($AS$2:AY76),Dictionary!$AC$4:$AC$93,0),1,1,2),1,MATCH(INDEX(Dictionary!$B$3:$C$3,1,MATCH(Form_Responses[[#This Row],[7]],OFFSET(Dictionary!$A$3,MATCH(COLUMNS($AS$2:AY76),Dictionary!$A$4:$A$93,0),1,1,2),0)),Dictionary!$AD$3:$AE$3,0)),"")</f>
        <v>Z</v>
      </c>
      <c r="AZ77" s="61" t="str">
        <f ca="1">IFERROR(INDEX(OFFSET(Dictionary!$AC$3,MATCH(COLUMNS($AS$2:AZ$2),Dictionary!$AC$4:$AC$93,0),1,1,2),1,MATCH(INDEX(Dictionary!$B$3:$C$3,1,MATCH(Form_Responses[[#This Row],[8]],OFFSET(Dictionary!$A$3,MATCH(COLUMNS($AS$2:AZ76),Dictionary!$A$4:$A$93,0),1,1,2),0)),Dictionary!$AD$3:$AE$3,0)),"")</f>
        <v>Z</v>
      </c>
      <c r="BA77" s="61" t="str">
        <f ca="1">IFERROR(INDEX(OFFSET(Dictionary!$AC$3,MATCH(COLUMNS($AS$2:BA76),Dictionary!$AC$4:$AC$93,0),1,1,2),1,MATCH(INDEX(Dictionary!$B$3:$C$3,1,MATCH(Form_Responses[[#This Row],[9]],OFFSET(Dictionary!$A$3,MATCH(COLUMNS($AS$2:BA76),Dictionary!$A$4:$A$93,0),1,1,2),0)),Dictionary!$AD$3:$AE$3,0)),"")</f>
        <v>K</v>
      </c>
      <c r="BB77" s="61" t="str">
        <f ca="1">IFERROR(INDEX(OFFSET(Dictionary!$AC$3,MATCH(COLUMNS($AS$2:BB76),Dictionary!$AC$4:$AC$93,0),1,1,2),1,MATCH(INDEX(Dictionary!$B$3:$C$3,1,MATCH(Form_Responses[[#This Row],[10]],OFFSET(Dictionary!$A$3,MATCH(COLUMNS($AS$2:BB76),Dictionary!$A$4:$A$93,0),1,1,2),0)),Dictionary!$AD$3:$AE$3,0)),"")</f>
        <v>W</v>
      </c>
      <c r="BC77" s="61" t="str">
        <f ca="1">IFERROR(INDEX(OFFSET(Dictionary!$AC$3,MATCH(COLUMNS($AS$2:BC76),Dictionary!$AC$4:$AC$93,0),1,1,2),1,MATCH(INDEX(Dictionary!$B$3:$C$3,1,MATCH(Form_Responses[[#This Row],[11]],OFFSET(Dictionary!$A$3,MATCH(COLUMNS($AS$2:BC76),Dictionary!$A$4:$A$93,0),1,1,2),0)),Dictionary!$AD$3:$AE$3,0)),"")</f>
        <v>C</v>
      </c>
      <c r="BD77" s="61" t="str">
        <f ca="1">IFERROR(INDEX(OFFSET(Dictionary!$AC$3,MATCH(COLUMNS($AS$2:BD76),Dictionary!$AC$4:$AC$93,0),1,1,2),1,MATCH(INDEX(Dictionary!$B$3:$C$3,1,MATCH(Form_Responses[[#This Row],[12]],OFFSET(Dictionary!$A$3,MATCH(COLUMNS($AS$2:BD76),Dictionary!$A$4:$A$93,0),1,1,2),0)),Dictionary!$AD$3:$AE$3,0)),"")</f>
        <v>E</v>
      </c>
      <c r="BE77" s="61" t="str">
        <f ca="1">IFERROR(INDEX(OFFSET(Dictionary!$AC$3,MATCH(COLUMNS($AS$2:BE76),Dictionary!$AC$4:$AC$93,0),1,1,2),1,MATCH(INDEX(Dictionary!$B$3:$C$3,1,MATCH(Form_Responses[[#This Row],[13]],OFFSET(Dictionary!$A$3,MATCH(COLUMNS($AS$2:BE76),Dictionary!$A$4:$A$93,0),1,1,2),0)),Dictionary!$AD$3:$AE$3,0)),"")</f>
        <v>P</v>
      </c>
      <c r="BF77" s="61" t="str">
        <f ca="1">IFERROR(INDEX(OFFSET(Dictionary!$AC$3,MATCH(COLUMNS($AS$2:BF76),Dictionary!$AC$4:$AC$93,0),1,1,2),1,MATCH(INDEX(Dictionary!$B$3:$C$3,1,MATCH(Form_Responses[[#This Row],[14]],OFFSET(Dictionary!$A$3,MATCH(COLUMNS($AS$2:BF76),Dictionary!$A$4:$A$93,0),1,1,2),0)),Dictionary!$AD$3:$AE$3,0)),"")</f>
        <v>X</v>
      </c>
      <c r="BG77" s="61" t="str">
        <f ca="1">IFERROR(INDEX(OFFSET(Dictionary!$AC$3,MATCH(COLUMNS($AS$2:BG76),Dictionary!$AC$4:$AC$93,0),1,1,2),1,MATCH(INDEX(Dictionary!$B$3:$C$3,1,MATCH(Form_Responses[[#This Row],[15]],OFFSET(Dictionary!$A$3,MATCH(COLUMNS($AS$2:BG76),Dictionary!$A$4:$A$93,0),1,1,2),0)),Dictionary!$AD$3:$AE$3,0)),"")</f>
        <v>B</v>
      </c>
      <c r="BH77" s="61" t="str">
        <f ca="1">IFERROR(INDEX(OFFSET(Dictionary!$AC$3,MATCH(COLUMNS($AS$2:BH76),Dictionary!$AC$4:$AC$93,0),1,1,2),1,MATCH(INDEX(Dictionary!$B$3:$C$3,1,MATCH(Form_Responses[[#This Row],[16]],OFFSET(Dictionary!$A$3,MATCH(COLUMNS($AS$2:BH76),Dictionary!$A$4:$A$93,0),1,1,2),0)),Dictionary!$AD$3:$AE$3,0)),"")</f>
        <v>X</v>
      </c>
      <c r="BI77" s="61" t="str">
        <f ca="1">IFERROR(INDEX(OFFSET(Dictionary!$AC$3,MATCH(COLUMNS($AS$2:BI76),Dictionary!$AC$4:$AC$93,0),1,1,2),1,MATCH(INDEX(Dictionary!$B$3:$C$3,1,MATCH(Form_Responses[[#This Row],[17]],OFFSET(Dictionary!$A$3,MATCH(COLUMNS($AS$2:BI76),Dictionary!$A$4:$A$93,0),1,1,2),0)),Dictionary!$AD$3:$AE$3,0)),"")</f>
        <v>Z</v>
      </c>
      <c r="BJ77" s="61" t="str">
        <f ca="1">IFERROR(INDEX(OFFSET(Dictionary!$AC$3,MATCH(COLUMNS($AS$2:BJ76),Dictionary!$AC$4:$AC$93,0),1,1,2),1,MATCH(INDEX(Dictionary!$B$3:$C$3,1,MATCH(Form_Responses[[#This Row],[18]],OFFSET(Dictionary!$A$3,MATCH(COLUMNS($AS$2:BJ76),Dictionary!$A$4:$A$93,0),1,1,2),0)),Dictionary!$AD$3:$AE$3,0)),"")</f>
        <v>O</v>
      </c>
      <c r="BK77" s="61" t="str">
        <f ca="1">IFERROR(INDEX(OFFSET(Dictionary!$AC$3,MATCH(COLUMNS($AS$2:BK76),Dictionary!$AC$4:$AC$93,0),1,1,2),1,MATCH(INDEX(Dictionary!$B$3:$C$3,1,MATCH(Form_Responses[[#This Row],[19]],OFFSET(Dictionary!$A$3,MATCH(COLUMNS($AS$2:BK76),Dictionary!$A$4:$A$93,0),1,1,2),0)),Dictionary!$AD$3:$AE$3,0)),"")</f>
        <v>Z</v>
      </c>
      <c r="BL77" s="61" t="str">
        <f ca="1">IFERROR(INDEX(OFFSET(Dictionary!$AC$3,MATCH(COLUMNS($AS$2:BL76),Dictionary!$AC$4:$AC$93,0),1,1,2),1,MATCH(INDEX(Dictionary!$B$3:$C$3,1,MATCH(Form_Responses[[#This Row],[20]],OFFSET(Dictionary!$A$3,MATCH(COLUMNS($AS$2:BL76),Dictionary!$A$4:$A$93,0),1,1,2),0)),Dictionary!$AD$3:$AE$3,0)),"")</f>
        <v>W</v>
      </c>
      <c r="BM77" s="61" t="str">
        <f ca="1">IFERROR(INDEX(OFFSET(Dictionary!$AC$3,MATCH(COLUMNS($AS$2:BM76),Dictionary!$AC$4:$AC$93,0),1,1,2),1,MATCH(INDEX(Dictionary!$B$3:$C$3,1,MATCH(Form_Responses[[#This Row],[21]],OFFSET(Dictionary!$A$3,MATCH(COLUMNS($AS$2:BM76),Dictionary!$A$4:$A$93,0),1,1,2),0)),Dictionary!$AD$3:$AE$3,0)),"")</f>
        <v>D</v>
      </c>
      <c r="BN77" s="61" t="str">
        <f ca="1">IFERROR(INDEX(OFFSET(Dictionary!$AC$3,MATCH(COLUMNS($AS$2:BN76),Dictionary!$AC$4:$AC$93,0),1,1,2),1,MATCH(INDEX(Dictionary!$B$3:$C$3,1,MATCH(Form_Responses[[#This Row],[22]],OFFSET(Dictionary!$A$3,MATCH(COLUMNS($AS$2:BN76),Dictionary!$A$4:$A$93,0),1,1,2),0)),Dictionary!$AD$3:$AE$3,0)),"")</f>
        <v>C</v>
      </c>
      <c r="BO77" s="61" t="str">
        <f ca="1">IFERROR(INDEX(OFFSET(Dictionary!$AC$3,MATCH(COLUMNS($AS$2:BO76),Dictionary!$AC$4:$AC$93,0),1,1,2),1,MATCH(INDEX(Dictionary!$B$3:$C$3,1,MATCH(Form_Responses[[#This Row],[23]],OFFSET(Dictionary!$A$3,MATCH(COLUMNS($AS$2:BO76),Dictionary!$A$4:$A$93,0),1,1,2),0)),Dictionary!$AD$3:$AE$3,0)),"")</f>
        <v>E</v>
      </c>
      <c r="BP77" s="61" t="str">
        <f ca="1">IFERROR(INDEX(OFFSET(Dictionary!$AC$3,MATCH(COLUMNS($AS$2:BP76),Dictionary!$AC$4:$AC$93,0),1,1,2),1,MATCH(INDEX(Dictionary!$B$3:$C$3,1,MATCH(Form_Responses[[#This Row],[24]],OFFSET(Dictionary!$A$3,MATCH(COLUMNS($AS$2:BP76),Dictionary!$A$4:$A$93,0),1,1,2),0)),Dictionary!$AD$3:$AE$3,0)),"")</f>
        <v>N</v>
      </c>
      <c r="BQ77" s="61" t="str">
        <f ca="1">IFERROR(INDEX(OFFSET(Dictionary!$AC$3,MATCH(COLUMNS($AS$2:BQ76),Dictionary!$AC$4:$AC$93,0),1,1,2),1,MATCH(INDEX(Dictionary!$B$3:$C$3,1,MATCH(Form_Responses[[#This Row],[25]],OFFSET(Dictionary!$A$3,MATCH(COLUMNS($AS$2:BQ76),Dictionary!$A$4:$A$93,0),1,1,2),0)),Dictionary!$AD$3:$AE$3,0)),"")</f>
        <v>A</v>
      </c>
      <c r="BR77" s="61" t="str">
        <f ca="1">IFERROR(INDEX(OFFSET(Dictionary!$AC$3,MATCH(COLUMNS($AS$2:BR76),Dictionary!$AC$4:$AC$93,0),1,1,2),1,MATCH(INDEX(Dictionary!$B$3:$C$3,1,MATCH(Form_Responses[[#This Row],[26]],OFFSET(Dictionary!$A$3,MATCH(COLUMNS($AS$2:BR76),Dictionary!$A$4:$A$93,0),1,1,2),0)),Dictionary!$AD$3:$AE$3,0)),"")</f>
        <v>P</v>
      </c>
      <c r="BS77" s="61" t="str">
        <f ca="1">IFERROR(INDEX(OFFSET(Dictionary!$AC$3,MATCH(COLUMNS($AS$2:BS76),Dictionary!$AC$4:$AC$93,0),1,1,2),1,MATCH(INDEX(Dictionary!$B$3:$C$3,1,MATCH(Form_Responses[[#This Row],[27]],OFFSET(Dictionary!$A$3,MATCH(COLUMNS($AS$2:BS76),Dictionary!$A$4:$A$93,0),1,1,2),0)),Dictionary!$AD$3:$AE$3,0)),"")</f>
        <v>Z</v>
      </c>
      <c r="BT77" s="61" t="str">
        <f ca="1">IFERROR(INDEX(OFFSET(Dictionary!$AC$3,MATCH(COLUMNS($AS$2:BT76),Dictionary!$AC$4:$AC$93,0),1,1,2),1,MATCH(INDEX(Dictionary!$B$3:$C$3,1,MATCH(Form_Responses[[#This Row],[28]],OFFSET(Dictionary!$A$3,MATCH(COLUMNS($AS$2:BT76),Dictionary!$A$4:$A$93,0),1,1,2),0)),Dictionary!$AD$3:$AE$3,0)),"")</f>
        <v>B</v>
      </c>
      <c r="BU77" s="61" t="str">
        <f ca="1">IFERROR(INDEX(OFFSET(Dictionary!$AC$3,MATCH(COLUMNS($AS$2:BU76),Dictionary!$AC$4:$AC$93,0),1,1,2),1,MATCH(INDEX(Dictionary!$B$3:$C$3,1,MATCH(Form_Responses[[#This Row],[29]],OFFSET(Dictionary!$A$3,MATCH(COLUMNS($AS$2:BU76),Dictionary!$A$4:$A$93,0),1,1,2),0)),Dictionary!$AD$3:$AE$3,0)),"")</f>
        <v>O</v>
      </c>
      <c r="BV77" s="61" t="str">
        <f ca="1">IFERROR(INDEX(OFFSET(Dictionary!$AC$3,MATCH(COLUMNS($AS$2:BV76),Dictionary!$AC$4:$AC$93,0),1,1,2),1,MATCH(INDEX(Dictionary!$B$3:$C$3,1,MATCH(Form_Responses[[#This Row],[30]],OFFSET(Dictionary!$A$3,MATCH(COLUMNS($AS$2:BV76),Dictionary!$A$4:$A$93,0),1,1,2),0)),Dictionary!$AD$3:$AE$3,0)),"")</f>
        <v>W</v>
      </c>
      <c r="BW77" s="61" t="str">
        <f ca="1">IFERROR(INDEX(OFFSET(Dictionary!$AC$3,MATCH(COLUMNS($AS$2:BW76),Dictionary!$AC$4:$AC$93,0),1,1,2),1,MATCH(INDEX(Dictionary!$B$3:$C$3,1,MATCH(Form_Responses[[#This Row],[31]],OFFSET(Dictionary!$A$3,MATCH(COLUMNS($AS$2:BW76),Dictionary!$A$4:$A$93,0),1,1,2),0)),Dictionary!$AD$3:$AE$3,0)),"")</f>
        <v>R</v>
      </c>
      <c r="BX77" s="61" t="str">
        <f ca="1">IFERROR(INDEX(OFFSET(Dictionary!$AC$3,MATCH(COLUMNS($AS$2:BX76),Dictionary!$AC$4:$AC$93,0),1,1,2),1,MATCH(INDEX(Dictionary!$B$3:$C$3,1,MATCH(Form_Responses[[#This Row],[32]],OFFSET(Dictionary!$A$3,MATCH(COLUMNS($AS$2:BX76),Dictionary!$A$4:$A$93,0),1,1,2),0)),Dictionary!$AD$3:$AE$3,0)),"")</f>
        <v>D</v>
      </c>
      <c r="BY77" s="61" t="str">
        <f ca="1">IFERROR(INDEX(OFFSET(Dictionary!$AC$3,MATCH(COLUMNS($AS$2:BY76),Dictionary!$AC$4:$AC$93,0),1,1,2),1,MATCH(INDEX(Dictionary!$B$3:$C$3,1,MATCH(Form_Responses[[#This Row],[33]],OFFSET(Dictionary!$A$3,MATCH(COLUMNS($AS$2:BY76),Dictionary!$A$4:$A$93,0),1,1,2),0)),Dictionary!$AD$3:$AE$3,0)),"")</f>
        <v>C</v>
      </c>
      <c r="BZ77" s="61" t="str">
        <f ca="1">IFERROR(INDEX(OFFSET(Dictionary!$AC$3,MATCH(COLUMNS($AS$2:BZ76),Dictionary!$AC$4:$AC$93,0),1,1,2),1,MATCH(INDEX(Dictionary!$B$3:$C$3,1,MATCH(Form_Responses[[#This Row],[34]],OFFSET(Dictionary!$A$3,MATCH(COLUMNS($AS$2:BZ76),Dictionary!$A$4:$A$93,0),1,1,2),0)),Dictionary!$AD$3:$AE$3,0)),"")</f>
        <v>T</v>
      </c>
      <c r="CA77" s="61" t="str">
        <f ca="1">IFERROR(INDEX(OFFSET(Dictionary!$AC$3,MATCH(COLUMNS($AS$2:CA76),Dictionary!$AC$4:$AC$93,0),1,1,2),1,MATCH(INDEX(Dictionary!$B$3:$C$3,1,MATCH(Form_Responses[[#This Row],[35]],OFFSET(Dictionary!$A$3,MATCH(COLUMNS($AS$2:CA76),Dictionary!$A$4:$A$93,0),1,1,2),0)),Dictionary!$AD$3:$AE$3,0)),"")</f>
        <v>B</v>
      </c>
      <c r="CB77" s="61" t="str">
        <f ca="1">IFERROR(INDEX(OFFSET(Dictionary!$AC$3,MATCH(COLUMNS($AS$2:CB76),Dictionary!$AC$4:$AC$93,0),1,1,2),1,MATCH(INDEX(Dictionary!$B$3:$C$3,1,MATCH(Form_Responses[[#This Row],[36]],OFFSET(Dictionary!$A$3,MATCH(COLUMNS($AS$2:CB76),Dictionary!$A$4:$A$93,0),1,1,2),0)),Dictionary!$AD$3:$AE$3,0)),"")</f>
        <v>A</v>
      </c>
      <c r="CC77" s="61" t="str">
        <f ca="1">IFERROR(INDEX(OFFSET(Dictionary!$AC$3,MATCH(COLUMNS($AS$2:CC76),Dictionary!$AC$4:$AC$93,0),1,1,2),1,MATCH(INDEX(Dictionary!$B$3:$C$3,1,MATCH(Form_Responses[[#This Row],[37]],OFFSET(Dictionary!$A$3,MATCH(COLUMNS($AS$2:CC76),Dictionary!$A$4:$A$93,0),1,1,2),0)),Dictionary!$AD$3:$AE$3,0)),"")</f>
        <v>P</v>
      </c>
      <c r="CD77" s="61" t="str">
        <f ca="1">IFERROR(INDEX(OFFSET(Dictionary!$AC$3,MATCH(COLUMNS($AS$2:CD76),Dictionary!$AC$4:$AC$93,0),1,1,2),1,MATCH(INDEX(Dictionary!$B$3:$C$3,1,MATCH(Form_Responses[[#This Row],[38]],OFFSET(Dictionary!$A$3,MATCH(COLUMNS($AS$2:CD76),Dictionary!$A$4:$A$93,0),1,1,2),0)),Dictionary!$AD$3:$AE$3,0)),"")</f>
        <v>X</v>
      </c>
      <c r="CE77" s="61" t="str">
        <f ca="1">IFERROR(INDEX(OFFSET(Dictionary!$AC$3,MATCH(COLUMNS($AS$2:CE76),Dictionary!$AC$4:$AC$93,0),1,1,2),1,MATCH(INDEX(Dictionary!$B$3:$C$3,1,MATCH(Form_Responses[[#This Row],[39]],OFFSET(Dictionary!$A$3,MATCH(COLUMNS($AS$2:CE76),Dictionary!$A$4:$A$93,0),1,1,2),0)),Dictionary!$AD$3:$AE$3,0)),"")</f>
        <v>B</v>
      </c>
      <c r="CF77" s="61" t="str">
        <f ca="1">IFERROR(INDEX(OFFSET(Dictionary!$AC$3,MATCH(COLUMNS($AS$2:CF76),Dictionary!$AC$4:$AC$93,0),1,1,2),1,MATCH(INDEX(Dictionary!$B$3:$C$3,1,MATCH(Form_Responses[[#This Row],[40]],OFFSET(Dictionary!$A$3,MATCH(COLUMNS($AS$2:CF76),Dictionary!$A$4:$A$93,0),1,1,2),0)),Dictionary!$AD$3:$AE$3,0)),"")</f>
        <v>W</v>
      </c>
      <c r="CG77" s="61" t="str">
        <f ca="1">IFERROR(INDEX(OFFSET(Dictionary!$AC$3,MATCH(COLUMNS($AS$2:CG76),Dictionary!$AC$4:$AC$93,0),1,1,2),1,MATCH(INDEX(Dictionary!$B$3:$C$3,1,MATCH(Form_Responses[[#This Row],[41]],OFFSET(Dictionary!$A$3,MATCH(COLUMNS($AS$2:CG76),Dictionary!$A$4:$A$93,0),1,1,2),0)),Dictionary!$AD$3:$AE$3,0)),"")</f>
        <v>S</v>
      </c>
      <c r="CH77" s="61" t="str">
        <f ca="1">IFERROR(INDEX(OFFSET(Dictionary!$AC$3,MATCH(COLUMNS($AS$2:CH76),Dictionary!$AC$4:$AC$93,0),1,1,2),1,MATCH(INDEX(Dictionary!$B$3:$C$3,1,MATCH(Form_Responses[[#This Row],[42]],OFFSET(Dictionary!$A$3,MATCH(COLUMNS($AS$2:CH76),Dictionary!$A$4:$A$93,0),1,1,2),0)),Dictionary!$AD$3:$AE$3,0)),"")</f>
        <v>R</v>
      </c>
      <c r="CI77" s="61" t="str">
        <f ca="1">IFERROR(INDEX(OFFSET(Dictionary!$AC$3,MATCH(COLUMNS($AS$2:CI76),Dictionary!$AC$4:$AC$93,0),1,1,2),1,MATCH(INDEX(Dictionary!$B$3:$C$3,1,MATCH(Form_Responses[[#This Row],[43]],OFFSET(Dictionary!$A$3,MATCH(COLUMNS($AS$2:CI76),Dictionary!$A$4:$A$93,0),1,1,2),0)),Dictionary!$AD$3:$AE$3,0)),"")</f>
        <v>D</v>
      </c>
      <c r="CJ77" s="61" t="str">
        <f ca="1">IFERROR(INDEX(OFFSET(Dictionary!$AC$3,MATCH(COLUMNS($AS$2:CJ76),Dictionary!$AC$4:$AC$93,0),1,1,2),1,MATCH(INDEX(Dictionary!$B$3:$C$3,1,MATCH(Form_Responses[[#This Row],[44]],OFFSET(Dictionary!$A$3,MATCH(COLUMNS($AS$2:CJ76),Dictionary!$A$4:$A$93,0),1,1,2),0)),Dictionary!$AD$3:$AE$3,0)),"")</f>
        <v>C</v>
      </c>
      <c r="CK77" s="61" t="str">
        <f ca="1">IFERROR(INDEX(OFFSET(Dictionary!$AC$3,MATCH(COLUMNS($AS$2:CK76),Dictionary!$AC$4:$AC$93,0),1,1,2),1,MATCH(INDEX(Dictionary!$B$3:$C$3,1,MATCH(Form_Responses[[#This Row],[45]],OFFSET(Dictionary!$A$3,MATCH(COLUMNS($AS$2:CK76),Dictionary!$A$4:$A$93,0),1,1,2),0)),Dictionary!$AD$3:$AE$3,0)),"")</f>
        <v>V</v>
      </c>
      <c r="CL77" s="61" t="str">
        <f ca="1">IFERROR(INDEX(OFFSET(Dictionary!$AC$3,MATCH(COLUMNS($AS$2:CL76),Dictionary!$AC$4:$AC$93,0),1,1,2),1,MATCH(INDEX(Dictionary!$B$3:$C$3,1,MATCH(Form_Responses[[#This Row],[46]],OFFSET(Dictionary!$A$3,MATCH(COLUMNS($AS$2:CL76),Dictionary!$A$4:$A$93,0),1,1,2),0)),Dictionary!$AD$3:$AE$3,0)),"")</f>
        <v>N</v>
      </c>
      <c r="CM77" s="61" t="str">
        <f ca="1">IFERROR(INDEX(OFFSET(Dictionary!$AC$3,MATCH(COLUMNS($AS$2:CM76),Dictionary!$AC$4:$AC$93,0),1,1,2),1,MATCH(INDEX(Dictionary!$B$3:$C$3,1,MATCH(Form_Responses[[#This Row],[47]],OFFSET(Dictionary!$A$3,MATCH(COLUMNS($AS$2:CM76),Dictionary!$A$4:$A$93,0),1,1,2),0)),Dictionary!$AD$3:$AE$3,0)),"")</f>
        <v>A</v>
      </c>
      <c r="CN77" s="61" t="str">
        <f ca="1">IFERROR(INDEX(OFFSET(Dictionary!$AC$3,MATCH(COLUMNS($AS$2:CN76),Dictionary!$AC$4:$AC$93,0),1,1,2),1,MATCH(INDEX(Dictionary!$B$3:$C$3,1,MATCH(Form_Responses[[#This Row],[48]],OFFSET(Dictionary!$A$3,MATCH(COLUMNS($AS$2:CN76),Dictionary!$A$4:$A$93,0),1,1,2),0)),Dictionary!$AD$3:$AE$3,0)),"")</f>
        <v>P</v>
      </c>
      <c r="CO77" s="61" t="str">
        <f ca="1">IFERROR(INDEX(OFFSET(Dictionary!$AC$3,MATCH(COLUMNS($AS$2:CO76),Dictionary!$AC$4:$AC$93,0),1,1,2),1,MATCH(INDEX(Dictionary!$B$3:$C$3,1,MATCH(Form_Responses[[#This Row],[49]],OFFSET(Dictionary!$A$3,MATCH(COLUMNS($AS$2:CO76),Dictionary!$A$4:$A$93,0),1,1,2),0)),Dictionary!$AD$3:$AE$3,0)),"")</f>
        <v>F</v>
      </c>
      <c r="CP77" s="61" t="str">
        <f ca="1">IFERROR(INDEX(OFFSET(Dictionary!$AC$3,MATCH(COLUMNS($AS$2:CP76),Dictionary!$AC$4:$AC$93,0),1,1,2),1,MATCH(INDEX(Dictionary!$B$3:$C$3,1,MATCH(Form_Responses[[#This Row],[50]],OFFSET(Dictionary!$A$3,MATCH(COLUMNS($AS$2:CP76),Dictionary!$A$4:$A$93,0),1,1,2),0)),Dictionary!$AD$3:$AE$3,0)),"")</f>
        <v>W</v>
      </c>
      <c r="CQ77" s="61" t="str">
        <f ca="1">IFERROR(INDEX(OFFSET(Dictionary!$AC$3,MATCH(COLUMNS($AS$2:CQ76),Dictionary!$AC$4:$AC$93,0),1,1,2),1,MATCH(INDEX(Dictionary!$B$3:$C$3,1,MATCH(Form_Responses[[#This Row],[51]],OFFSET(Dictionary!$A$3,MATCH(COLUMNS($AS$2:CQ76),Dictionary!$A$4:$A$93,0),1,1,2),0)),Dictionary!$AD$3:$AE$3,0)),"")</f>
        <v>G</v>
      </c>
      <c r="CR77" s="61" t="str">
        <f ca="1">IFERROR(INDEX(OFFSET(Dictionary!$AC$3,MATCH(COLUMNS($AS$2:CR76),Dictionary!$AC$4:$AC$93,0),1,1,2),1,MATCH(INDEX(Dictionary!$B$3:$C$3,1,MATCH(Form_Responses[[#This Row],[52]],OFFSET(Dictionary!$A$3,MATCH(COLUMNS($AS$2:CR76),Dictionary!$A$4:$A$93,0),1,1,2),0)),Dictionary!$AD$3:$AE$3,0)),"")</f>
        <v>S</v>
      </c>
      <c r="CS77" s="61" t="str">
        <f ca="1">IFERROR(INDEX(OFFSET(Dictionary!$AC$3,MATCH(COLUMNS($AS$2:CS76),Dictionary!$AC$4:$AC$93,0),1,1,2),1,MATCH(INDEX(Dictionary!$B$3:$C$3,1,MATCH(Form_Responses[[#This Row],[53]],OFFSET(Dictionary!$A$3,MATCH(COLUMNS($AS$2:CS76),Dictionary!$A$4:$A$93,0),1,1,2),0)),Dictionary!$AD$3:$AE$3,0)),"")</f>
        <v>R</v>
      </c>
      <c r="CT77" s="61" t="str">
        <f ca="1">IFERROR(INDEX(OFFSET(Dictionary!$AC$3,MATCH(COLUMNS($AS$2:CT76),Dictionary!$AC$4:$AC$93,0),1,1,2),1,MATCH(INDEX(Dictionary!$B$3:$C$3,1,MATCH(Form_Responses[[#This Row],[54]],OFFSET(Dictionary!$A$3,MATCH(COLUMNS($AS$2:CT76),Dictionary!$A$4:$A$93,0),1,1,2),0)),Dictionary!$AD$3:$AE$3,0)),"")</f>
        <v>D</v>
      </c>
      <c r="CU77" s="61" t="str">
        <f ca="1">IFERROR(INDEX(OFFSET(Dictionary!$AC$3,MATCH(COLUMNS($AS$2:CU76),Dictionary!$AC$4:$AC$93,0),1,1,2),1,MATCH(INDEX(Dictionary!$B$3:$C$3,1,MATCH(Form_Responses[[#This Row],[55]],OFFSET(Dictionary!$A$3,MATCH(COLUMNS($AS$2:CU76),Dictionary!$A$4:$A$93,0),1,1,2),0)),Dictionary!$AD$3:$AE$3,0)),"")</f>
        <v>C</v>
      </c>
      <c r="CV77" s="61" t="str">
        <f ca="1">IFERROR(INDEX(OFFSET(Dictionary!$AC$3,MATCH(COLUMNS($AS$2:CV76),Dictionary!$AC$4:$AC$93,0),1,1,2),1,MATCH(INDEX(Dictionary!$B$3:$C$3,1,MATCH(Form_Responses[[#This Row],[56]],OFFSET(Dictionary!$A$3,MATCH(COLUMNS($AS$2:CV76),Dictionary!$A$4:$A$93,0),1,1,2),0)),Dictionary!$AD$3:$AE$3,0)),"")</f>
        <v>E</v>
      </c>
      <c r="CW77" s="61" t="str">
        <f ca="1">IFERROR(INDEX(OFFSET(Dictionary!$AC$3,MATCH(COLUMNS($AS$2:CW76),Dictionary!$AC$4:$AC$93,0),1,1,2),1,MATCH(INDEX(Dictionary!$B$3:$C$3,1,MATCH(Form_Responses[[#This Row],[57]],OFFSET(Dictionary!$A$3,MATCH(COLUMNS($AS$2:CW76),Dictionary!$A$4:$A$93,0),1,1,2),0)),Dictionary!$AD$3:$AE$3,0)),"")</f>
        <v>N</v>
      </c>
      <c r="CX77" s="61" t="str">
        <f ca="1">IFERROR(INDEX(OFFSET(Dictionary!$AC$3,MATCH(COLUMNS($AS$2:CX76),Dictionary!$AC$4:$AC$93,0),1,1,2),1,MATCH(INDEX(Dictionary!$B$3:$C$3,1,MATCH(Form_Responses[[#This Row],[58]],OFFSET(Dictionary!$A$3,MATCH(COLUMNS($AS$2:CX76),Dictionary!$A$4:$A$93,0),1,1,2),0)),Dictionary!$AD$3:$AE$3,0)),"")</f>
        <v>K</v>
      </c>
      <c r="CY77" s="61" t="str">
        <f ca="1">IFERROR(INDEX(OFFSET(Dictionary!$AC$3,MATCH(COLUMNS($AS$2:CY76),Dictionary!$AC$4:$AC$93,0),1,1,2),1,MATCH(INDEX(Dictionary!$B$3:$C$3,1,MATCH(Form_Responses[[#This Row],[59]],OFFSET(Dictionary!$A$3,MATCH(COLUMNS($AS$2:CY76),Dictionary!$A$4:$A$93,0),1,1,2),0)),Dictionary!$AD$3:$AE$3,0)),"")</f>
        <v>P</v>
      </c>
      <c r="CZ77" s="61" t="str">
        <f ca="1">IFERROR(INDEX(OFFSET(Dictionary!$AC$3,MATCH(COLUMNS($AS$2:CZ76),Dictionary!$AC$4:$AC$93,0),1,1,2),1,MATCH(INDEX(Dictionary!$B$3:$C$3,1,MATCH(Form_Responses[[#This Row],[60]],OFFSET(Dictionary!$A$3,MATCH(COLUMNS($AS$2:CZ76),Dictionary!$A$4:$A$93,0),1,1,2),0)),Dictionary!$AD$3:$AE$3,0)),"")</f>
        <v>X</v>
      </c>
      <c r="DA77" s="61" t="str">
        <f ca="1">IFERROR(INDEX(OFFSET(Dictionary!$AC$3,MATCH(COLUMNS($AS$2:DA76),Dictionary!$AC$4:$AC$93,0),1,1,2),1,MATCH(INDEX(Dictionary!$B$3:$C$3,1,MATCH(Form_Responses[[#This Row],[61]],OFFSET(Dictionary!$A$3,MATCH(COLUMNS($AS$2:DA76),Dictionary!$A$4:$A$93,0),1,1,2),0)),Dictionary!$AD$3:$AE$3,0)),"")</f>
        <v>G</v>
      </c>
      <c r="DB77" s="61" t="str">
        <f ca="1">IFERROR(INDEX(OFFSET(Dictionary!$AC$3,MATCH(COLUMNS($AS$2:DB76),Dictionary!$AC$4:$AC$93,0),1,1,2),1,MATCH(INDEX(Dictionary!$B$3:$C$3,1,MATCH(Form_Responses[[#This Row],[62]],OFFSET(Dictionary!$A$3,MATCH(COLUMNS($AS$2:DB76),Dictionary!$A$4:$A$93,0),1,1,2),0)),Dictionary!$AD$3:$AE$3,0)),"")</f>
        <v>V</v>
      </c>
      <c r="DC77" s="61" t="str">
        <f ca="1">IFERROR(INDEX(OFFSET(Dictionary!$AC$3,MATCH(COLUMNS($AS$2:DC76),Dictionary!$AC$4:$AC$93,0),1,1,2),1,MATCH(INDEX(Dictionary!$B$3:$C$3,1,MATCH(Form_Responses[[#This Row],[63]],OFFSET(Dictionary!$A$3,MATCH(COLUMNS($AS$2:DC76),Dictionary!$A$4:$A$93,0),1,1,2),0)),Dictionary!$AD$3:$AE$3,0)),"")</f>
        <v>S</v>
      </c>
      <c r="DD77" s="61" t="str">
        <f ca="1">IFERROR(INDEX(OFFSET(Dictionary!$AC$3,MATCH(COLUMNS($AS$2:DD76),Dictionary!$AC$4:$AC$93,0),1,1,2),1,MATCH(INDEX(Dictionary!$B$3:$C$3,1,MATCH(Form_Responses[[#This Row],[64]],OFFSET(Dictionary!$A$3,MATCH(COLUMNS($AS$2:DD76),Dictionary!$A$4:$A$93,0),1,1,2),0)),Dictionary!$AD$3:$AE$3,0)),"")</f>
        <v>R</v>
      </c>
      <c r="DE77" s="61" t="str">
        <f ca="1">IFERROR(INDEX(OFFSET(Dictionary!$AC$3,MATCH(COLUMNS($AS$2:DE76),Dictionary!$AC$4:$AC$93,0),1,1,2),1,MATCH(INDEX(Dictionary!$B$3:$C$3,1,MATCH(Form_Responses[[#This Row],[65]],OFFSET(Dictionary!$A$3,MATCH(COLUMNS($AS$2:DE76),Dictionary!$A$4:$A$93,0),1,1,2),0)),Dictionary!$AD$3:$AE$3,0)),"")</f>
        <v>D</v>
      </c>
      <c r="DF77" s="61" t="str">
        <f ca="1">IFERROR(INDEX(OFFSET(Dictionary!$AC$3,MATCH(COLUMNS($AS$2:DF76),Dictionary!$AC$4:$AC$93,0),1,1,2),1,MATCH(INDEX(Dictionary!$B$3:$C$3,1,MATCH(Form_Responses[[#This Row],[66]],OFFSET(Dictionary!$A$3,MATCH(COLUMNS($AS$2:DF76),Dictionary!$A$4:$A$93,0),1,1,2),0)),Dictionary!$AD$3:$AE$3,0)),"")</f>
        <v>S</v>
      </c>
      <c r="DG77" s="61" t="str">
        <f ca="1">IFERROR(INDEX(OFFSET(Dictionary!$AC$3,MATCH(COLUMNS($AS$2:DG76),Dictionary!$AC$4:$AC$93,0),1,1,2),1,MATCH(INDEX(Dictionary!$B$3:$C$3,1,MATCH(Form_Responses[[#This Row],[67]],OFFSET(Dictionary!$A$3,MATCH(COLUMNS($AS$2:DG76),Dictionary!$A$4:$A$93,0),1,1,2),0)),Dictionary!$AD$3:$AE$3,0)),"")</f>
        <v>R</v>
      </c>
      <c r="DH77" s="61" t="str">
        <f ca="1">IFERROR(INDEX(OFFSET(Dictionary!$AC$3,MATCH(COLUMNS($AS$2:DH76),Dictionary!$AC$4:$AC$93,0),1,1,2),1,MATCH(INDEX(Dictionary!$B$3:$C$3,1,MATCH(Form_Responses[[#This Row],[68]],OFFSET(Dictionary!$A$3,MATCH(COLUMNS($AS$2:DH76),Dictionary!$A$4:$A$93,0),1,1,2),0)),Dictionary!$AD$3:$AE$3,0)),"")</f>
        <v>N</v>
      </c>
      <c r="DI77" s="61" t="str">
        <f ca="1">IFERROR(INDEX(OFFSET(Dictionary!$AC$3,MATCH(COLUMNS($AS$2:DI76),Dictionary!$AC$4:$AC$93,0),1,1,2),1,MATCH(INDEX(Dictionary!$B$3:$C$3,1,MATCH(Form_Responses[[#This Row],[69]],OFFSET(Dictionary!$A$3,MATCH(COLUMNS($AS$2:DI76),Dictionary!$A$4:$A$93,0),1,1,2),0)),Dictionary!$AD$3:$AE$3,0)),"")</f>
        <v>A</v>
      </c>
      <c r="DJ77" s="61" t="str">
        <f ca="1">IFERROR(INDEX(OFFSET(Dictionary!$AC$3,MATCH(COLUMNS($AS$2:DJ76),Dictionary!$AC$4:$AC$93,0),1,1,2),1,MATCH(INDEX(Dictionary!$B$3:$C$3,1,MATCH(Form_Responses[[#This Row],[70]],OFFSET(Dictionary!$A$3,MATCH(COLUMNS($AS$2:DJ76),Dictionary!$A$4:$A$93,0),1,1,2),0)),Dictionary!$AD$3:$AE$3,0)),"")</f>
        <v>W</v>
      </c>
      <c r="DK77" s="61" t="str">
        <f ca="1">IFERROR(INDEX(OFFSET(Dictionary!$AC$3,MATCH(COLUMNS($AS$2:DK76),Dictionary!$AC$4:$AC$93,0),1,1,2),1,MATCH(INDEX(Dictionary!$B$3:$C$3,1,MATCH(Form_Responses[[#This Row],[71]],OFFSET(Dictionary!$A$3,MATCH(COLUMNS($AS$2:DK76),Dictionary!$A$4:$A$93,0),1,1,2),0)),Dictionary!$AD$3:$AE$3,0)),"")</f>
        <v>G</v>
      </c>
      <c r="DL77" s="61" t="str">
        <f ca="1">IFERROR(INDEX(OFFSET(Dictionary!$AC$3,MATCH(COLUMNS($AS$2:DL76),Dictionary!$AC$4:$AC$93,0),1,1,2),1,MATCH(INDEX(Dictionary!$B$3:$C$3,1,MATCH(Form_Responses[[#This Row],[72]],OFFSET(Dictionary!$A$3,MATCH(COLUMNS($AS$2:DL76),Dictionary!$A$4:$A$93,0),1,1,2),0)),Dictionary!$AD$3:$AE$3,0)),"")</f>
        <v>L</v>
      </c>
      <c r="DM77" s="61" t="str">
        <f ca="1">IFERROR(INDEX(OFFSET(Dictionary!$AC$3,MATCH(COLUMNS($AS$2:DM76),Dictionary!$AC$4:$AC$93,0),1,1,2),1,MATCH(INDEX(Dictionary!$B$3:$C$3,1,MATCH(Form_Responses[[#This Row],[73]],OFFSET(Dictionary!$A$3,MATCH(COLUMNS($AS$2:DM76),Dictionary!$A$4:$A$93,0),1,1,2),0)),Dictionary!$AD$3:$AE$3,0)),"")</f>
        <v>V</v>
      </c>
      <c r="DN77" s="61" t="str">
        <f ca="1">IFERROR(INDEX(OFFSET(Dictionary!$AC$3,MATCH(COLUMNS($AS$2:DN76),Dictionary!$AC$4:$AC$93,0),1,1,2),1,MATCH(INDEX(Dictionary!$B$3:$C$3,1,MATCH(Form_Responses[[#This Row],[74]],OFFSET(Dictionary!$A$3,MATCH(COLUMNS($AS$2:DN76),Dictionary!$A$4:$A$93,0),1,1,2),0)),Dictionary!$AD$3:$AE$3,0)),"")</f>
        <v>S</v>
      </c>
      <c r="DO77" s="61" t="str">
        <f ca="1">IFERROR(INDEX(OFFSET(Dictionary!$AC$3,MATCH(COLUMNS($AS$2:DO76),Dictionary!$AC$4:$AC$93,0),1,1,2),1,MATCH(INDEX(Dictionary!$B$3:$C$3,1,MATCH(Form_Responses[[#This Row],[75]],OFFSET(Dictionary!$A$3,MATCH(COLUMNS($AS$2:DO76),Dictionary!$A$4:$A$93,0),1,1,2),0)),Dictionary!$AD$3:$AE$3,0)),"")</f>
        <v>R</v>
      </c>
      <c r="DP77" s="61" t="str">
        <f ca="1">IFERROR(INDEX(OFFSET(Dictionary!$AC$3,MATCH(COLUMNS($AS$2:DP76),Dictionary!$AC$4:$AC$93,0),1,1,2),1,MATCH(INDEX(Dictionary!$B$3:$C$3,1,MATCH(Form_Responses[[#This Row],[76]],OFFSET(Dictionary!$A$3,MATCH(COLUMNS($AS$2:DP76),Dictionary!$A$4:$A$93,0),1,1,2),0)),Dictionary!$AD$3:$AE$3,0)),"")</f>
        <v>D</v>
      </c>
      <c r="DQ77" s="61" t="str">
        <f ca="1">IFERROR(INDEX(OFFSET(Dictionary!$AC$3,MATCH(COLUMNS($AS$2:DQ76),Dictionary!$AC$4:$AC$93,0),1,1,2),1,MATCH(INDEX(Dictionary!$B$3:$C$3,1,MATCH(Form_Responses[[#This Row],[77]],OFFSET(Dictionary!$A$3,MATCH(COLUMNS($AS$2:DQ76),Dictionary!$A$4:$A$93,0),1,1,2),0)),Dictionary!$AD$3:$AE$3,0)),"")</f>
        <v>R</v>
      </c>
      <c r="DR77" s="61" t="str">
        <f ca="1">IFERROR(INDEX(OFFSET(Dictionary!$AC$3,MATCH(COLUMNS($AS$2:DR76),Dictionary!$AC$4:$AC$93,0),1,1,2),1,MATCH(INDEX(Dictionary!$B$3:$C$3,1,MATCH(Form_Responses[[#This Row],[78]],OFFSET(Dictionary!$A$3,MATCH(COLUMNS($AS$2:DR76),Dictionary!$A$4:$A$93,0),1,1,2),0)),Dictionary!$AD$3:$AE$3,0)),"")</f>
        <v>D</v>
      </c>
      <c r="DS77" s="61" t="str">
        <f ca="1">IFERROR(INDEX(OFFSET(Dictionary!$AC$3,MATCH(COLUMNS($AS$2:DS76),Dictionary!$AC$4:$AC$93,0),1,1,2),1,MATCH(INDEX(Dictionary!$B$3:$C$3,1,MATCH(Form_Responses[[#This Row],[79]],OFFSET(Dictionary!$A$3,MATCH(COLUMNS($AS$2:DS76),Dictionary!$A$4:$A$93,0),1,1,2),0)),Dictionary!$AD$3:$AE$3,0)),"")</f>
        <v>N</v>
      </c>
      <c r="DT77" s="61" t="str">
        <f ca="1">IFERROR(INDEX(OFFSET(Dictionary!$AC$3,MATCH(COLUMNS($AS$2:DT76),Dictionary!$AC$4:$AC$93,0),1,1,2),1,MATCH(INDEX(Dictionary!$B$3:$C$3,1,MATCH(Form_Responses[[#This Row],[80]],OFFSET(Dictionary!$A$3,MATCH(COLUMNS($AS$2:DT76),Dictionary!$A$4:$A$93,0),1,1,2),0)),Dictionary!$AD$3:$AE$3,0)),"")</f>
        <v>W</v>
      </c>
      <c r="DU77" s="61" t="str">
        <f ca="1">IFERROR(INDEX(OFFSET(Dictionary!$AC$3,MATCH(COLUMNS($AS$2:DU76),Dictionary!$AC$4:$AC$93,0),1,1,2),1,MATCH(INDEX(Dictionary!$B$3:$C$3,1,MATCH(Form_Responses[[#This Row],[81]],OFFSET(Dictionary!$A$3,MATCH(COLUMNS($AS$2:DU76),Dictionary!$A$4:$A$93,0),1,1,2),0)),Dictionary!$AD$3:$AE$3,0)),"")</f>
        <v>G</v>
      </c>
      <c r="DV77" s="61" t="str">
        <f ca="1">IFERROR(INDEX(OFFSET(Dictionary!$AC$3,MATCH(COLUMNS($AS$2:DV76),Dictionary!$AC$4:$AC$93,0),1,1,2),1,MATCH(INDEX(Dictionary!$B$3:$C$3,1,MATCH(Form_Responses[[#This Row],[82]],OFFSET(Dictionary!$A$3,MATCH(COLUMNS($AS$2:DV76),Dictionary!$A$4:$A$93,0),1,1,2),0)),Dictionary!$AD$3:$AE$3,0)),"")</f>
        <v>L</v>
      </c>
      <c r="DW77" s="61" t="str">
        <f ca="1">IFERROR(INDEX(OFFSET(Dictionary!$AC$3,MATCH(COLUMNS($AS$2:DW76),Dictionary!$AC$4:$AC$93,0),1,1,2),1,MATCH(INDEX(Dictionary!$B$3:$C$3,1,MATCH(Form_Responses[[#This Row],[83]],OFFSET(Dictionary!$A$3,MATCH(COLUMNS($AS$2:DW76),Dictionary!$A$4:$A$93,0),1,1,2),0)),Dictionary!$AD$3:$AE$3,0)),"")</f>
        <v>I</v>
      </c>
      <c r="DX77" s="61" t="str">
        <f ca="1">IFERROR(INDEX(OFFSET(Dictionary!$AC$3,MATCH(COLUMNS($AS$2:DX76),Dictionary!$AC$4:$AC$93,0),1,1,2),1,MATCH(INDEX(Dictionary!$B$3:$C$3,1,MATCH(Form_Responses[[#This Row],[84]],OFFSET(Dictionary!$A$3,MATCH(COLUMNS($AS$2:DX76),Dictionary!$A$4:$A$93,0),1,1,2),0)),Dictionary!$AD$3:$AE$3,0)),"")</f>
        <v>V</v>
      </c>
      <c r="DY77" s="61" t="str">
        <f ca="1">IFERROR(INDEX(OFFSET(Dictionary!$AC$3,MATCH(COLUMNS($AS$2:DY76),Dictionary!$AC$4:$AC$93,0),1,1,2),1,MATCH(INDEX(Dictionary!$B$3:$C$3,1,MATCH(Form_Responses[[#This Row],[85]],OFFSET(Dictionary!$A$3,MATCH(COLUMNS($AS$2:DY76),Dictionary!$A$4:$A$93,0),1,1,2),0)),Dictionary!$AD$3:$AE$3,0)),"")</f>
        <v>S</v>
      </c>
      <c r="DZ77" s="61" t="str">
        <f ca="1">IFERROR(INDEX(OFFSET(Dictionary!$AC$3,MATCH(COLUMNS($AS$2:DZ76),Dictionary!$AC$4:$AC$93,0),1,1,2),1,MATCH(INDEX(Dictionary!$B$3:$C$3,1,MATCH(Form_Responses[[#This Row],[86]],OFFSET(Dictionary!$A$3,MATCH(COLUMNS($AS$2:DZ76),Dictionary!$A$4:$A$93,0),1,1,2),0)),Dictionary!$AD$3:$AE$3,0)),"")</f>
        <v>R</v>
      </c>
      <c r="EA77" s="61" t="str">
        <f ca="1">IFERROR(INDEX(OFFSET(Dictionary!$AC$3,MATCH(COLUMNS($AS$2:EA76),Dictionary!$AC$4:$AC$93,0),1,1,2),1,MATCH(INDEX(Dictionary!$B$3:$C$3,1,MATCH(Form_Responses[[#This Row],[87]],OFFSET(Dictionary!$A$3,MATCH(COLUMNS($AS$2:EA76),Dictionary!$A$4:$A$93,0),1,1,2),0)),Dictionary!$AD$3:$AE$3,0)),"")</f>
        <v>D</v>
      </c>
      <c r="EB77" s="61" t="str">
        <f ca="1">IFERROR(INDEX(OFFSET(Dictionary!$AC$3,MATCH(COLUMNS($AS$2:EB76),Dictionary!$AC$4:$AC$93,0),1,1,2),1,MATCH(INDEX(Dictionary!$B$3:$C$3,1,MATCH(Form_Responses[[#This Row],[88]],OFFSET(Dictionary!$A$3,MATCH(COLUMNS($AS$2:EB76),Dictionary!$A$4:$A$93,0),1,1,2),0)),Dictionary!$AD$3:$AE$3,0)),"")</f>
        <v>D</v>
      </c>
      <c r="EC77" s="61" t="str">
        <f ca="1">IFERROR(INDEX(OFFSET(Dictionary!$AC$3,MATCH(COLUMNS($AS$2:EC76),Dictionary!$AC$4:$AC$93,0),1,1,2),1,MATCH(INDEX(Dictionary!$B$3:$C$3,1,MATCH(Form_Responses[[#This Row],[89]],OFFSET(Dictionary!$A$3,MATCH(COLUMNS($AS$2:EC76),Dictionary!$A$4:$A$93,0),1,1,2),0)),Dictionary!$AD$3:$AE$3,0)),"")</f>
        <v>C</v>
      </c>
      <c r="ED77" s="61" t="str">
        <f ca="1">IFERROR(INDEX(OFFSET(Dictionary!$AC$3,MATCH(COLUMNS($AS$2:ED76),Dictionary!$AC$4:$AC$93,0),1,1,2),1,MATCH(INDEX(Dictionary!$B$3:$C$3,1,MATCH(Form_Responses[[#This Row],[90]],OFFSET(Dictionary!$A$3,MATCH(COLUMNS($AS$2:ED76),Dictionary!$A$4:$A$93,0),1,1,2),0)),Dictionary!$AD$3:$AE$3,0)),"")</f>
        <v>N</v>
      </c>
    </row>
    <row r="78" spans="1:134" ht="225" x14ac:dyDescent="0.25">
      <c r="A78" s="164">
        <v>76</v>
      </c>
      <c r="B78" s="61" t="s">
        <v>1037</v>
      </c>
      <c r="C78" s="61" t="s">
        <v>918</v>
      </c>
      <c r="D78" s="59" t="s">
        <v>794</v>
      </c>
      <c r="E78" s="59" cm="1">
        <f t="array" aca="1" ref="E78" ca="1">COUNTIF(OFFSET($AS$2,MATCH(Data_Base_Response[[#This Row],[Nama]:[Nama]],Data_Base_Response[[Nama]:[Nama]],0),0,1,90),Data_Base_Response[[#Headers],[A]])</f>
        <v>7</v>
      </c>
      <c r="F78" s="59" cm="1">
        <f t="array" aca="1" ref="F78" ca="1">COUNTIF(OFFSET($AS$2,MATCH(Data_Base_Response[[#This Row],[Nama]:[Nama]],Data_Base_Response[[Nama]:[Nama]],0),0,1,90),Data_Base_Response[[#Headers],[N]])</f>
        <v>7</v>
      </c>
      <c r="G78" s="59" cm="1">
        <f t="array" aca="1" ref="G78" ca="1">COUNTIF(OFFSET($AS$2,MATCH(Data_Base_Response[[#This Row],[Nama]:[Nama]],Data_Base_Response[[Nama]:[Nama]],0),0,1,90),Data_Base_Response[[#Headers],[G]])</f>
        <v>6</v>
      </c>
      <c r="H78" s="59" cm="1">
        <f t="array" aca="1" ref="H78" ca="1">COUNTIF(OFFSET($AS$2,MATCH(Data_Base_Response[[#This Row],[Nama]:[Nama]],Data_Base_Response[[Nama]:[Nama]],0),0,1,90),Data_Base_Response[[#Headers],[C]])</f>
        <v>7</v>
      </c>
      <c r="I78" s="59" cm="1">
        <f t="array" aca="1" ref="I78" ca="1">COUNTIF(OFFSET($AS$2,MATCH(Data_Base_Response[[#This Row],[Nama]:[Nama]],Data_Base_Response[[Nama]:[Nama]],0),0,1,90),Data_Base_Response[[#Headers],[D]])</f>
        <v>5</v>
      </c>
      <c r="J78" s="59" cm="1">
        <f t="array" aca="1" ref="J78" ca="1">COUNTIF(OFFSET($AS$2,MATCH(Data_Base_Response[[#This Row],[Nama]:[Nama]],Data_Base_Response[[Nama]:[Nama]],0),0,1,90),Data_Base_Response[[#Headers],[R]])</f>
        <v>1</v>
      </c>
      <c r="K78" s="59" cm="1">
        <f t="array" aca="1" ref="K78" ca="1">COUNTIF(OFFSET($AS$2,MATCH(Data_Base_Response[[#This Row],[Nama]:[Nama]],Data_Base_Response[[Nama]:[Nama]],0),0,1,90),Data_Base_Response[[#Headers],[T]])</f>
        <v>3</v>
      </c>
      <c r="L78" s="59" cm="1">
        <f t="array" aca="1" ref="L78" ca="1">COUNTIF(OFFSET($AS$2,MATCH(Data_Base_Response[[#This Row],[Nama]:[Nama]],Data_Base_Response[[Nama]:[Nama]],0),0,1,90),Data_Base_Response[[#Headers],[V]])</f>
        <v>6</v>
      </c>
      <c r="M78" s="59" cm="1">
        <f t="array" aca="1" ref="M78" ca="1">COUNTIF(OFFSET($AS$2,MATCH(Data_Base_Response[[#This Row],[Nama]:[Nama]],Data_Base_Response[[Nama]:[Nama]],0),0,1,90),Data_Base_Response[[#Headers],[W]])</f>
        <v>3</v>
      </c>
      <c r="N78" s="59" cm="1">
        <f t="array" aca="1" ref="N78" ca="1">COUNTIF(OFFSET($AS$2,MATCH(Data_Base_Response[[#This Row],[Nama]:[Nama]],Data_Base_Response[[Nama]:[Nama]],0),0,1,90),Data_Base_Response[[#Headers],[F]])</f>
        <v>3</v>
      </c>
      <c r="O78" s="59" cm="1">
        <f t="array" aca="1" ref="O78" ca="1">COUNTIF(OFFSET($AS$2,MATCH(Data_Base_Response[[#This Row],[Nama]:[Nama]],Data_Base_Response[[Nama]:[Nama]],0),0,1,90),Data_Base_Response[[#Headers],[L]])</f>
        <v>6</v>
      </c>
      <c r="P78" s="59" cm="1">
        <f t="array" aca="1" ref="P78" ca="1">COUNTIF(OFFSET($AS$2,MATCH(Data_Base_Response[[#This Row],[Nama]:[Nama]],Data_Base_Response[[Nama]:[Nama]],0),0,1,90),Data_Base_Response[[#Headers],[P]])</f>
        <v>4</v>
      </c>
      <c r="Q78" s="59" cm="1">
        <f t="array" aca="1" ref="Q78" ca="1">COUNTIF(OFFSET($AS$2,MATCH(Data_Base_Response[[#This Row],[Nama]:[Nama]],Data_Base_Response[[Nama]:[Nama]],0),0,1,90),Data_Base_Response[[#Headers],[I]])</f>
        <v>3</v>
      </c>
      <c r="R78" s="59" cm="1">
        <f t="array" aca="1" ref="R78" ca="1">COUNTIF(OFFSET($AS$2,MATCH(Data_Base_Response[[#This Row],[Nama]:[Nama]],Data_Base_Response[[Nama]:[Nama]],0),0,1,90),Data_Base_Response[[#Headers],[S]])</f>
        <v>5</v>
      </c>
      <c r="S78" s="59" cm="1">
        <f t="array" aca="1" ref="S78" ca="1">COUNTIF(OFFSET($AS$2,MATCH(Data_Base_Response[[#This Row],[Nama]:[Nama]],Data_Base_Response[[Nama]:[Nama]],0),0,1,90),Data_Base_Response[[#Headers],[B]])</f>
        <v>7</v>
      </c>
      <c r="T78" s="59" cm="1">
        <f t="array" aca="1" ref="T78" ca="1">COUNTIF(OFFSET($AS$2,MATCH(Data_Base_Response[[#This Row],[Nama]:[Nama]],Data_Base_Response[[Nama]:[Nama]],0),0,1,90),Data_Base_Response[[#Headers],[O]])</f>
        <v>3</v>
      </c>
      <c r="U78" s="59" cm="1">
        <f t="array" aca="1" ref="U78" ca="1">COUNTIF(OFFSET($AS$2,MATCH(Data_Base_Response[[#This Row],[Nama]:[Nama]],Data_Base_Response[[Nama]:[Nama]],0),0,1,90),Data_Base_Response[[#Headers],[X]])</f>
        <v>5</v>
      </c>
      <c r="V78" s="59" cm="1">
        <f t="array" aca="1" ref="V78" ca="1">COUNTIF(OFFSET($AS$2,MATCH(Data_Base_Response[[#This Row],[Nama]:[Nama]],Data_Base_Response[[Nama]:[Nama]],0),0,1,90),Data_Base_Response[[#Headers],[E]])</f>
        <v>3</v>
      </c>
      <c r="W78" s="59" cm="1">
        <f t="array" aca="1" ref="W78" ca="1">COUNTIF(OFFSET($AS$2,MATCH(Data_Base_Response[[#This Row],[Nama]:[Nama]],Data_Base_Response[[Nama]:[Nama]],0),0,1,90),Data_Base_Response[[#Headers],[K]])</f>
        <v>2</v>
      </c>
      <c r="X78" s="59" cm="1">
        <f t="array" aca="1" ref="X78" ca="1">COUNTIF(OFFSET($AS$2,MATCH(Data_Base_Response[[#This Row],[Nama]:[Nama]],Data_Base_Response[[Nama]:[Nama]],0),0,1,90),Data_Base_Response[[#Headers],[Z]])</f>
        <v>4</v>
      </c>
      <c r="Y7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7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78" s="60" t="str">
        <f ca="1">INDEX(OFFSET(Dictionary!$AJ$3,MATCH(I$2,Dictionary!$AG$4:$AG$84,0),0,COUNTIF(Dictionary!$AG$4:$AG$84,I$2),1),MATCH(Data_Base_Response[[#This Row],[D]],OFFSET(Dictionary!$AH$3,MATCH(I$2,Dictionary!$AG$4:$AG$84,0),0,COUNTIF(Dictionary!$AG$4:$AG$84,I$2),1),1))</f>
        <v xml:space="preserve">Tertarik untuk menangani sendiri detail   </v>
      </c>
      <c r="AD78"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7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78"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78"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78" s="60" t="str">
        <f ca="1">INDEX(OFFSET(Dictionary!$AJ$3,MATCH(O$2,Dictionary!$AG$4:$AG$84,0),0,COUNTIF(Dictionary!$AG$4:$AG$84,O$2),1),MATCH(Data_Base_Response[[#This Row],[L]],OFFSET(Dictionary!$AH$3,MATCH(O$2,Dictionary!$AG$4:$AG$84,0),0,COUNTIF(Dictionary!$AG$4:$AG$84,O$2),1),1))</f>
        <v xml:space="preserve">Percaya diri dan ingin berperan sebagai pemimpin      </v>
      </c>
      <c r="AJ78"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78" s="60" t="str">
        <f ca="1">INDEX(OFFSET(Dictionary!$AJ$3,MATCH(Q$2,Dictionary!$AG$4:$AG$84,0),0,COUNTIF(Dictionary!$AG$4:$AG$84,Q$2),1),MATCH(Data_Base_Response[[#This Row],[I]],OFFSET(Dictionary!$AH$3,MATCH(Q$2,Dictionary!$AG$4:$AG$84,0),0,COUNTIF(Dictionary!$AG$4:$AG$84,Q$2),1),1))</f>
        <v xml:space="preserve">Enggan mengambil keputusan   </v>
      </c>
      <c r="AL7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7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78"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7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78" s="60" t="str">
        <f ca="1">INDEX(OFFSET(Dictionary!$AJ$3,MATCH(X$2,Dictionary!$AG$4:$AG$84,0),0,COUNTIF(Dictionary!$AG$4:$AG$84,X$2),1),MATCH(Data_Base_Response[[#This Row],[Z]],OFFSET(Dictionary!$AH$3,MATCH(X$2,Dictionary!$AG$4:$AG$84,0),0,COUNTIF(Dictionary!$AG$4:$AG$84,X$2),1),1))</f>
        <v xml:space="preserve">Mudah beradaptasi, cukup menyukai perubahan    </v>
      </c>
      <c r="AS78" s="61" t="str">
        <f ca="1">IFERROR(INDEX(OFFSET(Dictionary!$AC$3,MATCH(COLUMNS($AS$2:AS77),Dictionary!$AC$4:$AC$93,0),1,1,2),1,MATCH(INDEX(Dictionary!$B$3:$C$3,1,MATCH(Form_Responses[[#This Row],[1]],OFFSET(Dictionary!$A$3,MATCH(COLUMNS($AS$2:AS77),Dictionary!$A$4:$A$93,0),1,1,2),0)),Dictionary!$AD$3:$AE$3,0)),"")</f>
        <v>G</v>
      </c>
      <c r="AT78" s="61" t="str">
        <f ca="1">IFERROR(INDEX(OFFSET(Dictionary!$AC$3,MATCH(COLUMNS($AS$2:AT$2),Dictionary!$AC$4:$AC$93,0),1,1,2),1,MATCH(INDEX(Dictionary!$B$3:$C$3,1,MATCH(Form_Responses[[#This Row],[2]],OFFSET(Dictionary!$A$3,MATCH(COLUMNS($AS$2:AT77),Dictionary!$A$4:$A$93,0),1,1,2),0)),Dictionary!$AD$3:$AE$3,0)),"")</f>
        <v>N</v>
      </c>
      <c r="AU78" s="61" t="str">
        <f ca="1">IFERROR(INDEX(OFFSET(Dictionary!$AC$3,MATCH(COLUMNS($AS$2:AU77),Dictionary!$AC$4:$AC$93,0),1,1,2),1,MATCH(INDEX(Dictionary!$B$3:$C$3,1,MATCH(Form_Responses[[#This Row],[3]],OFFSET(Dictionary!$A$3,MATCH(COLUMNS($AS$2:AU77),Dictionary!$A$4:$A$93,0),1,1,2),0)),Dictionary!$AD$3:$AE$3,0)),"")</f>
        <v>A</v>
      </c>
      <c r="AV78" s="61" t="str">
        <f ca="1">IFERROR(INDEX(OFFSET(Dictionary!$AC$3,MATCH(COLUMNS($AS$2:AV77),Dictionary!$AC$4:$AC$93,0),1,1,2),1,MATCH(INDEX(Dictionary!$B$3:$C$3,1,MATCH(Form_Responses[[#This Row],[4]],OFFSET(Dictionary!$A$3,MATCH(COLUMNS($AS$2:AV77),Dictionary!$A$4:$A$93,0),1,1,2),0)),Dictionary!$AD$3:$AE$3,0)),"")</f>
        <v>X</v>
      </c>
      <c r="AW78" s="61" t="str">
        <f ca="1">IFERROR(INDEX(OFFSET(Dictionary!$AC$3,MATCH(COLUMNS($AS$2:AW77),Dictionary!$AC$4:$AC$93,0),1,1,2),1,MATCH(INDEX(Dictionary!$B$3:$C$3,1,MATCH(Form_Responses[[#This Row],[5]],OFFSET(Dictionary!$A$3,MATCH(COLUMNS($AS$2:AW77),Dictionary!$A$4:$A$93,0),1,1,2),0)),Dictionary!$AD$3:$AE$3,0)),"")</f>
        <v>B</v>
      </c>
      <c r="AX78" s="61" t="str">
        <f ca="1">IFERROR(INDEX(OFFSET(Dictionary!$AC$3,MATCH(COLUMNS($AS$2:AX77),Dictionary!$AC$4:$AC$93,0),1,1,2),1,MATCH(INDEX(Dictionary!$B$3:$C$3,1,MATCH(Form_Responses[[#This Row],[6]],OFFSET(Dictionary!$A$3,MATCH(COLUMNS($AS$2:AX77),Dictionary!$A$4:$A$93,0),1,1,2),0)),Dictionary!$AD$3:$AE$3,0)),"")</f>
        <v>B</v>
      </c>
      <c r="AY78" s="61" t="str">
        <f ca="1">IFERROR(INDEX(OFFSET(Dictionary!$AC$3,MATCH(COLUMNS($AS$2:AY77),Dictionary!$AC$4:$AC$93,0),1,1,2),1,MATCH(INDEX(Dictionary!$B$3:$C$3,1,MATCH(Form_Responses[[#This Row],[7]],OFFSET(Dictionary!$A$3,MATCH(COLUMNS($AS$2:AY77),Dictionary!$A$4:$A$93,0),1,1,2),0)),Dictionary!$AD$3:$AE$3,0)),"")</f>
        <v>O</v>
      </c>
      <c r="AZ78" s="61" t="str">
        <f ca="1">IFERROR(INDEX(OFFSET(Dictionary!$AC$3,MATCH(COLUMNS($AS$2:AZ$2),Dictionary!$AC$4:$AC$93,0),1,1,2),1,MATCH(INDEX(Dictionary!$B$3:$C$3,1,MATCH(Form_Responses[[#This Row],[8]],OFFSET(Dictionary!$A$3,MATCH(COLUMNS($AS$2:AZ77),Dictionary!$A$4:$A$93,0),1,1,2),0)),Dictionary!$AD$3:$AE$3,0)),"")</f>
        <v>Z</v>
      </c>
      <c r="BA78" s="61" t="str">
        <f ca="1">IFERROR(INDEX(OFFSET(Dictionary!$AC$3,MATCH(COLUMNS($AS$2:BA77),Dictionary!$AC$4:$AC$93,0),1,1,2),1,MATCH(INDEX(Dictionary!$B$3:$C$3,1,MATCH(Form_Responses[[#This Row],[9]],OFFSET(Dictionary!$A$3,MATCH(COLUMNS($AS$2:BA77),Dictionary!$A$4:$A$93,0),1,1,2),0)),Dictionary!$AD$3:$AE$3,0)),"")</f>
        <v>K</v>
      </c>
      <c r="BB78" s="61" t="str">
        <f ca="1">IFERROR(INDEX(OFFSET(Dictionary!$AC$3,MATCH(COLUMNS($AS$2:BB77),Dictionary!$AC$4:$AC$93,0),1,1,2),1,MATCH(INDEX(Dictionary!$B$3:$C$3,1,MATCH(Form_Responses[[#This Row],[10]],OFFSET(Dictionary!$A$3,MATCH(COLUMNS($AS$2:BB77),Dictionary!$A$4:$A$93,0),1,1,2),0)),Dictionary!$AD$3:$AE$3,0)),"")</f>
        <v>F</v>
      </c>
      <c r="BC78" s="61" t="str">
        <f ca="1">IFERROR(INDEX(OFFSET(Dictionary!$AC$3,MATCH(COLUMNS($AS$2:BC77),Dictionary!$AC$4:$AC$93,0),1,1,2),1,MATCH(INDEX(Dictionary!$B$3:$C$3,1,MATCH(Form_Responses[[#This Row],[11]],OFFSET(Dictionary!$A$3,MATCH(COLUMNS($AS$2:BC77),Dictionary!$A$4:$A$93,0),1,1,2),0)),Dictionary!$AD$3:$AE$3,0)),"")</f>
        <v>C</v>
      </c>
      <c r="BD78" s="61" t="str">
        <f ca="1">IFERROR(INDEX(OFFSET(Dictionary!$AC$3,MATCH(COLUMNS($AS$2:BD77),Dictionary!$AC$4:$AC$93,0),1,1,2),1,MATCH(INDEX(Dictionary!$B$3:$C$3,1,MATCH(Form_Responses[[#This Row],[12]],OFFSET(Dictionary!$A$3,MATCH(COLUMNS($AS$2:BD77),Dictionary!$A$4:$A$93,0),1,1,2),0)),Dictionary!$AD$3:$AE$3,0)),"")</f>
        <v>E</v>
      </c>
      <c r="BE78" s="61" t="str">
        <f ca="1">IFERROR(INDEX(OFFSET(Dictionary!$AC$3,MATCH(COLUMNS($AS$2:BE77),Dictionary!$AC$4:$AC$93,0),1,1,2),1,MATCH(INDEX(Dictionary!$B$3:$C$3,1,MATCH(Form_Responses[[#This Row],[13]],OFFSET(Dictionary!$A$3,MATCH(COLUMNS($AS$2:BE77),Dictionary!$A$4:$A$93,0),1,1,2),0)),Dictionary!$AD$3:$AE$3,0)),"")</f>
        <v>N</v>
      </c>
      <c r="BF78" s="61" t="str">
        <f ca="1">IFERROR(INDEX(OFFSET(Dictionary!$AC$3,MATCH(COLUMNS($AS$2:BF77),Dictionary!$AC$4:$AC$93,0),1,1,2),1,MATCH(INDEX(Dictionary!$B$3:$C$3,1,MATCH(Form_Responses[[#This Row],[14]],OFFSET(Dictionary!$A$3,MATCH(COLUMNS($AS$2:BF77),Dictionary!$A$4:$A$93,0),1,1,2),0)),Dictionary!$AD$3:$AE$3,0)),"")</f>
        <v>A</v>
      </c>
      <c r="BG78" s="61" t="str">
        <f ca="1">IFERROR(INDEX(OFFSET(Dictionary!$AC$3,MATCH(COLUMNS($AS$2:BG77),Dictionary!$AC$4:$AC$93,0),1,1,2),1,MATCH(INDEX(Dictionary!$B$3:$C$3,1,MATCH(Form_Responses[[#This Row],[15]],OFFSET(Dictionary!$A$3,MATCH(COLUMNS($AS$2:BG77),Dictionary!$A$4:$A$93,0),1,1,2),0)),Dictionary!$AD$3:$AE$3,0)),"")</f>
        <v>B</v>
      </c>
      <c r="BH78" s="61" t="str">
        <f ca="1">IFERROR(INDEX(OFFSET(Dictionary!$AC$3,MATCH(COLUMNS($AS$2:BH77),Dictionary!$AC$4:$AC$93,0),1,1,2),1,MATCH(INDEX(Dictionary!$B$3:$C$3,1,MATCH(Form_Responses[[#This Row],[16]],OFFSET(Dictionary!$A$3,MATCH(COLUMNS($AS$2:BH77),Dictionary!$A$4:$A$93,0),1,1,2),0)),Dictionary!$AD$3:$AE$3,0)),"")</f>
        <v>X</v>
      </c>
      <c r="BI78" s="61" t="str">
        <f ca="1">IFERROR(INDEX(OFFSET(Dictionary!$AC$3,MATCH(COLUMNS($AS$2:BI77),Dictionary!$AC$4:$AC$93,0),1,1,2),1,MATCH(INDEX(Dictionary!$B$3:$C$3,1,MATCH(Form_Responses[[#This Row],[17]],OFFSET(Dictionary!$A$3,MATCH(COLUMNS($AS$2:BI77),Dictionary!$A$4:$A$93,0),1,1,2),0)),Dictionary!$AD$3:$AE$3,0)),"")</f>
        <v>Z</v>
      </c>
      <c r="BJ78" s="61" t="str">
        <f ca="1">IFERROR(INDEX(OFFSET(Dictionary!$AC$3,MATCH(COLUMNS($AS$2:BJ77),Dictionary!$AC$4:$AC$93,0),1,1,2),1,MATCH(INDEX(Dictionary!$B$3:$C$3,1,MATCH(Form_Responses[[#This Row],[18]],OFFSET(Dictionary!$A$3,MATCH(COLUMNS($AS$2:BJ77),Dictionary!$A$4:$A$93,0),1,1,2),0)),Dictionary!$AD$3:$AE$3,0)),"")</f>
        <v>O</v>
      </c>
      <c r="BK78" s="61" t="str">
        <f ca="1">IFERROR(INDEX(OFFSET(Dictionary!$AC$3,MATCH(COLUMNS($AS$2:BK77),Dictionary!$AC$4:$AC$93,0),1,1,2),1,MATCH(INDEX(Dictionary!$B$3:$C$3,1,MATCH(Form_Responses[[#This Row],[19]],OFFSET(Dictionary!$A$3,MATCH(COLUMNS($AS$2:BK77),Dictionary!$A$4:$A$93,0),1,1,2),0)),Dictionary!$AD$3:$AE$3,0)),"")</f>
        <v>Z</v>
      </c>
      <c r="BL78" s="61" t="str">
        <f ca="1">IFERROR(INDEX(OFFSET(Dictionary!$AC$3,MATCH(COLUMNS($AS$2:BL77),Dictionary!$AC$4:$AC$93,0),1,1,2),1,MATCH(INDEX(Dictionary!$B$3:$C$3,1,MATCH(Form_Responses[[#This Row],[20]],OFFSET(Dictionary!$A$3,MATCH(COLUMNS($AS$2:BL77),Dictionary!$A$4:$A$93,0),1,1,2),0)),Dictionary!$AD$3:$AE$3,0)),"")</f>
        <v>W</v>
      </c>
      <c r="BM78" s="61" t="str">
        <f ca="1">IFERROR(INDEX(OFFSET(Dictionary!$AC$3,MATCH(COLUMNS($AS$2:BM77),Dictionary!$AC$4:$AC$93,0),1,1,2),1,MATCH(INDEX(Dictionary!$B$3:$C$3,1,MATCH(Form_Responses[[#This Row],[21]],OFFSET(Dictionary!$A$3,MATCH(COLUMNS($AS$2:BM77),Dictionary!$A$4:$A$93,0),1,1,2),0)),Dictionary!$AD$3:$AE$3,0)),"")</f>
        <v>D</v>
      </c>
      <c r="BN78" s="61" t="str">
        <f ca="1">IFERROR(INDEX(OFFSET(Dictionary!$AC$3,MATCH(COLUMNS($AS$2:BN77),Dictionary!$AC$4:$AC$93,0),1,1,2),1,MATCH(INDEX(Dictionary!$B$3:$C$3,1,MATCH(Form_Responses[[#This Row],[22]],OFFSET(Dictionary!$A$3,MATCH(COLUMNS($AS$2:BN77),Dictionary!$A$4:$A$93,0),1,1,2),0)),Dictionary!$AD$3:$AE$3,0)),"")</f>
        <v>L</v>
      </c>
      <c r="BO78" s="61" t="str">
        <f ca="1">IFERROR(INDEX(OFFSET(Dictionary!$AC$3,MATCH(COLUMNS($AS$2:BO77),Dictionary!$AC$4:$AC$93,0),1,1,2),1,MATCH(INDEX(Dictionary!$B$3:$C$3,1,MATCH(Form_Responses[[#This Row],[23]],OFFSET(Dictionary!$A$3,MATCH(COLUMNS($AS$2:BO77),Dictionary!$A$4:$A$93,0),1,1,2),0)),Dictionary!$AD$3:$AE$3,0)),"")</f>
        <v>I</v>
      </c>
      <c r="BP78" s="61" t="str">
        <f ca="1">IFERROR(INDEX(OFFSET(Dictionary!$AC$3,MATCH(COLUMNS($AS$2:BP77),Dictionary!$AC$4:$AC$93,0),1,1,2),1,MATCH(INDEX(Dictionary!$B$3:$C$3,1,MATCH(Form_Responses[[#This Row],[24]],OFFSET(Dictionary!$A$3,MATCH(COLUMNS($AS$2:BP77),Dictionary!$A$4:$A$93,0),1,1,2),0)),Dictionary!$AD$3:$AE$3,0)),"")</f>
        <v>X</v>
      </c>
      <c r="BQ78" s="61" t="str">
        <f ca="1">IFERROR(INDEX(OFFSET(Dictionary!$AC$3,MATCH(COLUMNS($AS$2:BQ77),Dictionary!$AC$4:$AC$93,0),1,1,2),1,MATCH(INDEX(Dictionary!$B$3:$C$3,1,MATCH(Form_Responses[[#This Row],[25]],OFFSET(Dictionary!$A$3,MATCH(COLUMNS($AS$2:BQ77),Dictionary!$A$4:$A$93,0),1,1,2),0)),Dictionary!$AD$3:$AE$3,0)),"")</f>
        <v>A</v>
      </c>
      <c r="BR78" s="61" t="str">
        <f ca="1">IFERROR(INDEX(OFFSET(Dictionary!$AC$3,MATCH(COLUMNS($AS$2:BR77),Dictionary!$AC$4:$AC$93,0),1,1,2),1,MATCH(INDEX(Dictionary!$B$3:$C$3,1,MATCH(Form_Responses[[#This Row],[26]],OFFSET(Dictionary!$A$3,MATCH(COLUMNS($AS$2:BR77),Dictionary!$A$4:$A$93,0),1,1,2),0)),Dictionary!$AD$3:$AE$3,0)),"")</f>
        <v>P</v>
      </c>
      <c r="BS78" s="61" t="str">
        <f ca="1">IFERROR(INDEX(OFFSET(Dictionary!$AC$3,MATCH(COLUMNS($AS$2:BS77),Dictionary!$AC$4:$AC$93,0),1,1,2),1,MATCH(INDEX(Dictionary!$B$3:$C$3,1,MATCH(Form_Responses[[#This Row],[27]],OFFSET(Dictionary!$A$3,MATCH(COLUMNS($AS$2:BS77),Dictionary!$A$4:$A$93,0),1,1,2),0)),Dictionary!$AD$3:$AE$3,0)),"")</f>
        <v>Z</v>
      </c>
      <c r="BT78" s="61" t="str">
        <f ca="1">IFERROR(INDEX(OFFSET(Dictionary!$AC$3,MATCH(COLUMNS($AS$2:BT77),Dictionary!$AC$4:$AC$93,0),1,1,2),1,MATCH(INDEX(Dictionary!$B$3:$C$3,1,MATCH(Form_Responses[[#This Row],[28]],OFFSET(Dictionary!$A$3,MATCH(COLUMNS($AS$2:BT77),Dictionary!$A$4:$A$93,0),1,1,2),0)),Dictionary!$AD$3:$AE$3,0)),"")</f>
        <v>B</v>
      </c>
      <c r="BU78" s="61" t="str">
        <f ca="1">IFERROR(INDEX(OFFSET(Dictionary!$AC$3,MATCH(COLUMNS($AS$2:BU77),Dictionary!$AC$4:$AC$93,0),1,1,2),1,MATCH(INDEX(Dictionary!$B$3:$C$3,1,MATCH(Form_Responses[[#This Row],[29]],OFFSET(Dictionary!$A$3,MATCH(COLUMNS($AS$2:BU77),Dictionary!$A$4:$A$93,0),1,1,2),0)),Dictionary!$AD$3:$AE$3,0)),"")</f>
        <v>O</v>
      </c>
      <c r="BV78" s="61" t="str">
        <f ca="1">IFERROR(INDEX(OFFSET(Dictionary!$AC$3,MATCH(COLUMNS($AS$2:BV77),Dictionary!$AC$4:$AC$93,0),1,1,2),1,MATCH(INDEX(Dictionary!$B$3:$C$3,1,MATCH(Form_Responses[[#This Row],[30]],OFFSET(Dictionary!$A$3,MATCH(COLUMNS($AS$2:BV77),Dictionary!$A$4:$A$93,0),1,1,2),0)),Dictionary!$AD$3:$AE$3,0)),"")</f>
        <v>W</v>
      </c>
      <c r="BW78" s="61" t="str">
        <f ca="1">IFERROR(INDEX(OFFSET(Dictionary!$AC$3,MATCH(COLUMNS($AS$2:BW77),Dictionary!$AC$4:$AC$93,0),1,1,2),1,MATCH(INDEX(Dictionary!$B$3:$C$3,1,MATCH(Form_Responses[[#This Row],[31]],OFFSET(Dictionary!$A$3,MATCH(COLUMNS($AS$2:BW77),Dictionary!$A$4:$A$93,0),1,1,2),0)),Dictionary!$AD$3:$AE$3,0)),"")</f>
        <v>G</v>
      </c>
      <c r="BX78" s="61" t="str">
        <f ca="1">IFERROR(INDEX(OFFSET(Dictionary!$AC$3,MATCH(COLUMNS($AS$2:BX77),Dictionary!$AC$4:$AC$93,0),1,1,2),1,MATCH(INDEX(Dictionary!$B$3:$C$3,1,MATCH(Form_Responses[[#This Row],[32]],OFFSET(Dictionary!$A$3,MATCH(COLUMNS($AS$2:BX77),Dictionary!$A$4:$A$93,0),1,1,2),0)),Dictionary!$AD$3:$AE$3,0)),"")</f>
        <v>L</v>
      </c>
      <c r="BY78" s="61" t="str">
        <f ca="1">IFERROR(INDEX(OFFSET(Dictionary!$AC$3,MATCH(COLUMNS($AS$2:BY77),Dictionary!$AC$4:$AC$93,0),1,1,2),1,MATCH(INDEX(Dictionary!$B$3:$C$3,1,MATCH(Form_Responses[[#This Row],[33]],OFFSET(Dictionary!$A$3,MATCH(COLUMNS($AS$2:BY77),Dictionary!$A$4:$A$93,0),1,1,2),0)),Dictionary!$AD$3:$AE$3,0)),"")</f>
        <v>C</v>
      </c>
      <c r="BZ78" s="61" t="str">
        <f ca="1">IFERROR(INDEX(OFFSET(Dictionary!$AC$3,MATCH(COLUMNS($AS$2:BZ77),Dictionary!$AC$4:$AC$93,0),1,1,2),1,MATCH(INDEX(Dictionary!$B$3:$C$3,1,MATCH(Form_Responses[[#This Row],[34]],OFFSET(Dictionary!$A$3,MATCH(COLUMNS($AS$2:BZ77),Dictionary!$A$4:$A$93,0),1,1,2),0)),Dictionary!$AD$3:$AE$3,0)),"")</f>
        <v>E</v>
      </c>
      <c r="CA78" s="61" t="str">
        <f ca="1">IFERROR(INDEX(OFFSET(Dictionary!$AC$3,MATCH(COLUMNS($AS$2:CA77),Dictionary!$AC$4:$AC$93,0),1,1,2),1,MATCH(INDEX(Dictionary!$B$3:$C$3,1,MATCH(Form_Responses[[#This Row],[35]],OFFSET(Dictionary!$A$3,MATCH(COLUMNS($AS$2:CA77),Dictionary!$A$4:$A$93,0),1,1,2),0)),Dictionary!$AD$3:$AE$3,0)),"")</f>
        <v>B</v>
      </c>
      <c r="CB78" s="61" t="str">
        <f ca="1">IFERROR(INDEX(OFFSET(Dictionary!$AC$3,MATCH(COLUMNS($AS$2:CB77),Dictionary!$AC$4:$AC$93,0),1,1,2),1,MATCH(INDEX(Dictionary!$B$3:$C$3,1,MATCH(Form_Responses[[#This Row],[36]],OFFSET(Dictionary!$A$3,MATCH(COLUMNS($AS$2:CB77),Dictionary!$A$4:$A$93,0),1,1,2),0)),Dictionary!$AD$3:$AE$3,0)),"")</f>
        <v>A</v>
      </c>
      <c r="CC78" s="61" t="str">
        <f ca="1">IFERROR(INDEX(OFFSET(Dictionary!$AC$3,MATCH(COLUMNS($AS$2:CC77),Dictionary!$AC$4:$AC$93,0),1,1,2),1,MATCH(INDEX(Dictionary!$B$3:$C$3,1,MATCH(Form_Responses[[#This Row],[37]],OFFSET(Dictionary!$A$3,MATCH(COLUMNS($AS$2:CC77),Dictionary!$A$4:$A$93,0),1,1,2),0)),Dictionary!$AD$3:$AE$3,0)),"")</f>
        <v>P</v>
      </c>
      <c r="CD78" s="61" t="str">
        <f ca="1">IFERROR(INDEX(OFFSET(Dictionary!$AC$3,MATCH(COLUMNS($AS$2:CD77),Dictionary!$AC$4:$AC$93,0),1,1,2),1,MATCH(INDEX(Dictionary!$B$3:$C$3,1,MATCH(Form_Responses[[#This Row],[38]],OFFSET(Dictionary!$A$3,MATCH(COLUMNS($AS$2:CD77),Dictionary!$A$4:$A$93,0),1,1,2),0)),Dictionary!$AD$3:$AE$3,0)),"")</f>
        <v>X</v>
      </c>
      <c r="CE78" s="61" t="str">
        <f ca="1">IFERROR(INDEX(OFFSET(Dictionary!$AC$3,MATCH(COLUMNS($AS$2:CE77),Dictionary!$AC$4:$AC$93,0),1,1,2),1,MATCH(INDEX(Dictionary!$B$3:$C$3,1,MATCH(Form_Responses[[#This Row],[39]],OFFSET(Dictionary!$A$3,MATCH(COLUMNS($AS$2:CE77),Dictionary!$A$4:$A$93,0),1,1,2),0)),Dictionary!$AD$3:$AE$3,0)),"")</f>
        <v>B</v>
      </c>
      <c r="CF78" s="61" t="str">
        <f ca="1">IFERROR(INDEX(OFFSET(Dictionary!$AC$3,MATCH(COLUMNS($AS$2:CF77),Dictionary!$AC$4:$AC$93,0),1,1,2),1,MATCH(INDEX(Dictionary!$B$3:$C$3,1,MATCH(Form_Responses[[#This Row],[40]],OFFSET(Dictionary!$A$3,MATCH(COLUMNS($AS$2:CF77),Dictionary!$A$4:$A$93,0),1,1,2),0)),Dictionary!$AD$3:$AE$3,0)),"")</f>
        <v>W</v>
      </c>
      <c r="CG78" s="61" t="str">
        <f ca="1">IFERROR(INDEX(OFFSET(Dictionary!$AC$3,MATCH(COLUMNS($AS$2:CG77),Dictionary!$AC$4:$AC$93,0),1,1,2),1,MATCH(INDEX(Dictionary!$B$3:$C$3,1,MATCH(Form_Responses[[#This Row],[41]],OFFSET(Dictionary!$A$3,MATCH(COLUMNS($AS$2:CG77),Dictionary!$A$4:$A$93,0),1,1,2),0)),Dictionary!$AD$3:$AE$3,0)),"")</f>
        <v>G</v>
      </c>
      <c r="CH78" s="61" t="str">
        <f ca="1">IFERROR(INDEX(OFFSET(Dictionary!$AC$3,MATCH(COLUMNS($AS$2:CH77),Dictionary!$AC$4:$AC$93,0),1,1,2),1,MATCH(INDEX(Dictionary!$B$3:$C$3,1,MATCH(Form_Responses[[#This Row],[42]],OFFSET(Dictionary!$A$3,MATCH(COLUMNS($AS$2:CH77),Dictionary!$A$4:$A$93,0),1,1,2),0)),Dictionary!$AD$3:$AE$3,0)),"")</f>
        <v>L</v>
      </c>
      <c r="CI78" s="61" t="str">
        <f ca="1">IFERROR(INDEX(OFFSET(Dictionary!$AC$3,MATCH(COLUMNS($AS$2:CI77),Dictionary!$AC$4:$AC$93,0),1,1,2),1,MATCH(INDEX(Dictionary!$B$3:$C$3,1,MATCH(Form_Responses[[#This Row],[43]],OFFSET(Dictionary!$A$3,MATCH(COLUMNS($AS$2:CI77),Dictionary!$A$4:$A$93,0),1,1,2),0)),Dictionary!$AD$3:$AE$3,0)),"")</f>
        <v>I</v>
      </c>
      <c r="CJ78" s="61" t="str">
        <f ca="1">IFERROR(INDEX(OFFSET(Dictionary!$AC$3,MATCH(COLUMNS($AS$2:CJ77),Dictionary!$AC$4:$AC$93,0),1,1,2),1,MATCH(INDEX(Dictionary!$B$3:$C$3,1,MATCH(Form_Responses[[#This Row],[44]],OFFSET(Dictionary!$A$3,MATCH(COLUMNS($AS$2:CJ77),Dictionary!$A$4:$A$93,0),1,1,2),0)),Dictionary!$AD$3:$AE$3,0)),"")</f>
        <v>C</v>
      </c>
      <c r="CK78" s="61" t="str">
        <f ca="1">IFERROR(INDEX(OFFSET(Dictionary!$AC$3,MATCH(COLUMNS($AS$2:CK77),Dictionary!$AC$4:$AC$93,0),1,1,2),1,MATCH(INDEX(Dictionary!$B$3:$C$3,1,MATCH(Form_Responses[[#This Row],[45]],OFFSET(Dictionary!$A$3,MATCH(COLUMNS($AS$2:CK77),Dictionary!$A$4:$A$93,0),1,1,2),0)),Dictionary!$AD$3:$AE$3,0)),"")</f>
        <v>E</v>
      </c>
      <c r="CL78" s="61" t="str">
        <f ca="1">IFERROR(INDEX(OFFSET(Dictionary!$AC$3,MATCH(COLUMNS($AS$2:CL77),Dictionary!$AC$4:$AC$93,0),1,1,2),1,MATCH(INDEX(Dictionary!$B$3:$C$3,1,MATCH(Form_Responses[[#This Row],[46]],OFFSET(Dictionary!$A$3,MATCH(COLUMNS($AS$2:CL77),Dictionary!$A$4:$A$93,0),1,1,2),0)),Dictionary!$AD$3:$AE$3,0)),"")</f>
        <v>N</v>
      </c>
      <c r="CM78" s="61" t="str">
        <f ca="1">IFERROR(INDEX(OFFSET(Dictionary!$AC$3,MATCH(COLUMNS($AS$2:CM77),Dictionary!$AC$4:$AC$93,0),1,1,2),1,MATCH(INDEX(Dictionary!$B$3:$C$3,1,MATCH(Form_Responses[[#This Row],[47]],OFFSET(Dictionary!$A$3,MATCH(COLUMNS($AS$2:CM77),Dictionary!$A$4:$A$93,0),1,1,2),0)),Dictionary!$AD$3:$AE$3,0)),"")</f>
        <v>A</v>
      </c>
      <c r="CN78" s="61" t="str">
        <f ca="1">IFERROR(INDEX(OFFSET(Dictionary!$AC$3,MATCH(COLUMNS($AS$2:CN77),Dictionary!$AC$4:$AC$93,0),1,1,2),1,MATCH(INDEX(Dictionary!$B$3:$C$3,1,MATCH(Form_Responses[[#This Row],[48]],OFFSET(Dictionary!$A$3,MATCH(COLUMNS($AS$2:CN77),Dictionary!$A$4:$A$93,0),1,1,2),0)),Dictionary!$AD$3:$AE$3,0)),"")</f>
        <v>P</v>
      </c>
      <c r="CO78" s="61" t="str">
        <f ca="1">IFERROR(INDEX(OFFSET(Dictionary!$AC$3,MATCH(COLUMNS($AS$2:CO77),Dictionary!$AC$4:$AC$93,0),1,1,2),1,MATCH(INDEX(Dictionary!$B$3:$C$3,1,MATCH(Form_Responses[[#This Row],[49]],OFFSET(Dictionary!$A$3,MATCH(COLUMNS($AS$2:CO77),Dictionary!$A$4:$A$93,0),1,1,2),0)),Dictionary!$AD$3:$AE$3,0)),"")</f>
        <v>F</v>
      </c>
      <c r="CP78" s="61" t="str">
        <f ca="1">IFERROR(INDEX(OFFSET(Dictionary!$AC$3,MATCH(COLUMNS($AS$2:CP77),Dictionary!$AC$4:$AC$93,0),1,1,2),1,MATCH(INDEX(Dictionary!$B$3:$C$3,1,MATCH(Form_Responses[[#This Row],[50]],OFFSET(Dictionary!$A$3,MATCH(COLUMNS($AS$2:CP77),Dictionary!$A$4:$A$93,0),1,1,2),0)),Dictionary!$AD$3:$AE$3,0)),"")</f>
        <v>B</v>
      </c>
      <c r="CQ78" s="61" t="str">
        <f ca="1">IFERROR(INDEX(OFFSET(Dictionary!$AC$3,MATCH(COLUMNS($AS$2:CQ77),Dictionary!$AC$4:$AC$93,0),1,1,2),1,MATCH(INDEX(Dictionary!$B$3:$C$3,1,MATCH(Form_Responses[[#This Row],[51]],OFFSET(Dictionary!$A$3,MATCH(COLUMNS($AS$2:CQ77),Dictionary!$A$4:$A$93,0),1,1,2),0)),Dictionary!$AD$3:$AE$3,0)),"")</f>
        <v>V</v>
      </c>
      <c r="CR78" s="61" t="str">
        <f ca="1">IFERROR(INDEX(OFFSET(Dictionary!$AC$3,MATCH(COLUMNS($AS$2:CR77),Dictionary!$AC$4:$AC$93,0),1,1,2),1,MATCH(INDEX(Dictionary!$B$3:$C$3,1,MATCH(Form_Responses[[#This Row],[52]],OFFSET(Dictionary!$A$3,MATCH(COLUMNS($AS$2:CR77),Dictionary!$A$4:$A$93,0),1,1,2),0)),Dictionary!$AD$3:$AE$3,0)),"")</f>
        <v>L</v>
      </c>
      <c r="CS78" s="61" t="str">
        <f ca="1">IFERROR(INDEX(OFFSET(Dictionary!$AC$3,MATCH(COLUMNS($AS$2:CS77),Dictionary!$AC$4:$AC$93,0),1,1,2),1,MATCH(INDEX(Dictionary!$B$3:$C$3,1,MATCH(Form_Responses[[#This Row],[53]],OFFSET(Dictionary!$A$3,MATCH(COLUMNS($AS$2:CS77),Dictionary!$A$4:$A$93,0),1,1,2),0)),Dictionary!$AD$3:$AE$3,0)),"")</f>
        <v>I</v>
      </c>
      <c r="CT78" s="61" t="str">
        <f ca="1">IFERROR(INDEX(OFFSET(Dictionary!$AC$3,MATCH(COLUMNS($AS$2:CT77),Dictionary!$AC$4:$AC$93,0),1,1,2),1,MATCH(INDEX(Dictionary!$B$3:$C$3,1,MATCH(Form_Responses[[#This Row],[54]],OFFSET(Dictionary!$A$3,MATCH(COLUMNS($AS$2:CT77),Dictionary!$A$4:$A$93,0),1,1,2),0)),Dictionary!$AD$3:$AE$3,0)),"")</f>
        <v>D</v>
      </c>
      <c r="CU78" s="61" t="str">
        <f ca="1">IFERROR(INDEX(OFFSET(Dictionary!$AC$3,MATCH(COLUMNS($AS$2:CU77),Dictionary!$AC$4:$AC$93,0),1,1,2),1,MATCH(INDEX(Dictionary!$B$3:$C$3,1,MATCH(Form_Responses[[#This Row],[55]],OFFSET(Dictionary!$A$3,MATCH(COLUMNS($AS$2:CU77),Dictionary!$A$4:$A$93,0),1,1,2),0)),Dictionary!$AD$3:$AE$3,0)),"")</f>
        <v>C</v>
      </c>
      <c r="CV78" s="61" t="str">
        <f ca="1">IFERROR(INDEX(OFFSET(Dictionary!$AC$3,MATCH(COLUMNS($AS$2:CV77),Dictionary!$AC$4:$AC$93,0),1,1,2),1,MATCH(INDEX(Dictionary!$B$3:$C$3,1,MATCH(Form_Responses[[#This Row],[56]],OFFSET(Dictionary!$A$3,MATCH(COLUMNS($AS$2:CV77),Dictionary!$A$4:$A$93,0),1,1,2),0)),Dictionary!$AD$3:$AE$3,0)),"")</f>
        <v>S</v>
      </c>
      <c r="CW78" s="61" t="str">
        <f ca="1">IFERROR(INDEX(OFFSET(Dictionary!$AC$3,MATCH(COLUMNS($AS$2:CW77),Dictionary!$AC$4:$AC$93,0),1,1,2),1,MATCH(INDEX(Dictionary!$B$3:$C$3,1,MATCH(Form_Responses[[#This Row],[57]],OFFSET(Dictionary!$A$3,MATCH(COLUMNS($AS$2:CW77),Dictionary!$A$4:$A$93,0),1,1,2),0)),Dictionary!$AD$3:$AE$3,0)),"")</f>
        <v>N</v>
      </c>
      <c r="CX78" s="61" t="str">
        <f ca="1">IFERROR(INDEX(OFFSET(Dictionary!$AC$3,MATCH(COLUMNS($AS$2:CX77),Dictionary!$AC$4:$AC$93,0),1,1,2),1,MATCH(INDEX(Dictionary!$B$3:$C$3,1,MATCH(Form_Responses[[#This Row],[58]],OFFSET(Dictionary!$A$3,MATCH(COLUMNS($AS$2:CX77),Dictionary!$A$4:$A$93,0),1,1,2),0)),Dictionary!$AD$3:$AE$3,0)),"")</f>
        <v>K</v>
      </c>
      <c r="CY78" s="61" t="str">
        <f ca="1">IFERROR(INDEX(OFFSET(Dictionary!$AC$3,MATCH(COLUMNS($AS$2:CY77),Dictionary!$AC$4:$AC$93,0),1,1,2),1,MATCH(INDEX(Dictionary!$B$3:$C$3,1,MATCH(Form_Responses[[#This Row],[59]],OFFSET(Dictionary!$A$3,MATCH(COLUMNS($AS$2:CY77),Dictionary!$A$4:$A$93,0),1,1,2),0)),Dictionary!$AD$3:$AE$3,0)),"")</f>
        <v>F</v>
      </c>
      <c r="CZ78" s="61" t="str">
        <f ca="1">IFERROR(INDEX(OFFSET(Dictionary!$AC$3,MATCH(COLUMNS($AS$2:CZ77),Dictionary!$AC$4:$AC$93,0),1,1,2),1,MATCH(INDEX(Dictionary!$B$3:$C$3,1,MATCH(Form_Responses[[#This Row],[60]],OFFSET(Dictionary!$A$3,MATCH(COLUMNS($AS$2:CZ77),Dictionary!$A$4:$A$93,0),1,1,2),0)),Dictionary!$AD$3:$AE$3,0)),"")</f>
        <v>X</v>
      </c>
      <c r="DA78" s="61" t="str">
        <f ca="1">IFERROR(INDEX(OFFSET(Dictionary!$AC$3,MATCH(COLUMNS($AS$2:DA77),Dictionary!$AC$4:$AC$93,0),1,1,2),1,MATCH(INDEX(Dictionary!$B$3:$C$3,1,MATCH(Form_Responses[[#This Row],[61]],OFFSET(Dictionary!$A$3,MATCH(COLUMNS($AS$2:DA77),Dictionary!$A$4:$A$93,0),1,1,2),0)),Dictionary!$AD$3:$AE$3,0)),"")</f>
        <v>G</v>
      </c>
      <c r="DB78" s="61" t="str">
        <f ca="1">IFERROR(INDEX(OFFSET(Dictionary!$AC$3,MATCH(COLUMNS($AS$2:DB77),Dictionary!$AC$4:$AC$93,0),1,1,2),1,MATCH(INDEX(Dictionary!$B$3:$C$3,1,MATCH(Form_Responses[[#This Row],[62]],OFFSET(Dictionary!$A$3,MATCH(COLUMNS($AS$2:DB77),Dictionary!$A$4:$A$93,0),1,1,2),0)),Dictionary!$AD$3:$AE$3,0)),"")</f>
        <v>V</v>
      </c>
      <c r="DC78" s="61" t="str">
        <f ca="1">IFERROR(INDEX(OFFSET(Dictionary!$AC$3,MATCH(COLUMNS($AS$2:DC77),Dictionary!$AC$4:$AC$93,0),1,1,2),1,MATCH(INDEX(Dictionary!$B$3:$C$3,1,MATCH(Form_Responses[[#This Row],[63]],OFFSET(Dictionary!$A$3,MATCH(COLUMNS($AS$2:DC77),Dictionary!$A$4:$A$93,0),1,1,2),0)),Dictionary!$AD$3:$AE$3,0)),"")</f>
        <v>S</v>
      </c>
      <c r="DD78" s="61" t="str">
        <f ca="1">IFERROR(INDEX(OFFSET(Dictionary!$AC$3,MATCH(COLUMNS($AS$2:DD77),Dictionary!$AC$4:$AC$93,0),1,1,2),1,MATCH(INDEX(Dictionary!$B$3:$C$3,1,MATCH(Form_Responses[[#This Row],[64]],OFFSET(Dictionary!$A$3,MATCH(COLUMNS($AS$2:DD77),Dictionary!$A$4:$A$93,0),1,1,2),0)),Dictionary!$AD$3:$AE$3,0)),"")</f>
        <v>T</v>
      </c>
      <c r="DE78" s="61" t="str">
        <f ca="1">IFERROR(INDEX(OFFSET(Dictionary!$AC$3,MATCH(COLUMNS($AS$2:DE77),Dictionary!$AC$4:$AC$93,0),1,1,2),1,MATCH(INDEX(Dictionary!$B$3:$C$3,1,MATCH(Form_Responses[[#This Row],[65]],OFFSET(Dictionary!$A$3,MATCH(COLUMNS($AS$2:DE77),Dictionary!$A$4:$A$93,0),1,1,2),0)),Dictionary!$AD$3:$AE$3,0)),"")</f>
        <v>V</v>
      </c>
      <c r="DF78" s="61" t="str">
        <f ca="1">IFERROR(INDEX(OFFSET(Dictionary!$AC$3,MATCH(COLUMNS($AS$2:DF77),Dictionary!$AC$4:$AC$93,0),1,1,2),1,MATCH(INDEX(Dictionary!$B$3:$C$3,1,MATCH(Form_Responses[[#This Row],[66]],OFFSET(Dictionary!$A$3,MATCH(COLUMNS($AS$2:DF77),Dictionary!$A$4:$A$93,0),1,1,2),0)),Dictionary!$AD$3:$AE$3,0)),"")</f>
        <v>S</v>
      </c>
      <c r="DG78" s="61" t="str">
        <f ca="1">IFERROR(INDEX(OFFSET(Dictionary!$AC$3,MATCH(COLUMNS($AS$2:DG77),Dictionary!$AC$4:$AC$93,0),1,1,2),1,MATCH(INDEX(Dictionary!$B$3:$C$3,1,MATCH(Form_Responses[[#This Row],[67]],OFFSET(Dictionary!$A$3,MATCH(COLUMNS($AS$2:DG77),Dictionary!$A$4:$A$93,0),1,1,2),0)),Dictionary!$AD$3:$AE$3,0)),"")</f>
        <v>R</v>
      </c>
      <c r="DH78" s="61" t="str">
        <f ca="1">IFERROR(INDEX(OFFSET(Dictionary!$AC$3,MATCH(COLUMNS($AS$2:DH77),Dictionary!$AC$4:$AC$93,0),1,1,2),1,MATCH(INDEX(Dictionary!$B$3:$C$3,1,MATCH(Form_Responses[[#This Row],[68]],OFFSET(Dictionary!$A$3,MATCH(COLUMNS($AS$2:DH77),Dictionary!$A$4:$A$93,0),1,1,2),0)),Dictionary!$AD$3:$AE$3,0)),"")</f>
        <v>N</v>
      </c>
      <c r="DI78" s="61" t="str">
        <f ca="1">IFERROR(INDEX(OFFSET(Dictionary!$AC$3,MATCH(COLUMNS($AS$2:DI77),Dictionary!$AC$4:$AC$93,0),1,1,2),1,MATCH(INDEX(Dictionary!$B$3:$C$3,1,MATCH(Form_Responses[[#This Row],[69]],OFFSET(Dictionary!$A$3,MATCH(COLUMNS($AS$2:DI77),Dictionary!$A$4:$A$93,0),1,1,2),0)),Dictionary!$AD$3:$AE$3,0)),"")</f>
        <v>A</v>
      </c>
      <c r="DJ78" s="61" t="str">
        <f ca="1">IFERROR(INDEX(OFFSET(Dictionary!$AC$3,MATCH(COLUMNS($AS$2:DJ77),Dictionary!$AC$4:$AC$93,0),1,1,2),1,MATCH(INDEX(Dictionary!$B$3:$C$3,1,MATCH(Form_Responses[[#This Row],[70]],OFFSET(Dictionary!$A$3,MATCH(COLUMNS($AS$2:DJ77),Dictionary!$A$4:$A$93,0),1,1,2),0)),Dictionary!$AD$3:$AE$3,0)),"")</f>
        <v>P</v>
      </c>
      <c r="DK78" s="61" t="str">
        <f ca="1">IFERROR(INDEX(OFFSET(Dictionary!$AC$3,MATCH(COLUMNS($AS$2:DK77),Dictionary!$AC$4:$AC$93,0),1,1,2),1,MATCH(INDEX(Dictionary!$B$3:$C$3,1,MATCH(Form_Responses[[#This Row],[71]],OFFSET(Dictionary!$A$3,MATCH(COLUMNS($AS$2:DK77),Dictionary!$A$4:$A$93,0),1,1,2),0)),Dictionary!$AD$3:$AE$3,0)),"")</f>
        <v>G</v>
      </c>
      <c r="DL78" s="61" t="str">
        <f ca="1">IFERROR(INDEX(OFFSET(Dictionary!$AC$3,MATCH(COLUMNS($AS$2:DL77),Dictionary!$AC$4:$AC$93,0),1,1,2),1,MATCH(INDEX(Dictionary!$B$3:$C$3,1,MATCH(Form_Responses[[#This Row],[72]],OFFSET(Dictionary!$A$3,MATCH(COLUMNS($AS$2:DL77),Dictionary!$A$4:$A$93,0),1,1,2),0)),Dictionary!$AD$3:$AE$3,0)),"")</f>
        <v>L</v>
      </c>
      <c r="DM78" s="61" t="str">
        <f ca="1">IFERROR(INDEX(OFFSET(Dictionary!$AC$3,MATCH(COLUMNS($AS$2:DM77),Dictionary!$AC$4:$AC$93,0),1,1,2),1,MATCH(INDEX(Dictionary!$B$3:$C$3,1,MATCH(Form_Responses[[#This Row],[73]],OFFSET(Dictionary!$A$3,MATCH(COLUMNS($AS$2:DM77),Dictionary!$A$4:$A$93,0),1,1,2),0)),Dictionary!$AD$3:$AE$3,0)),"")</f>
        <v>V</v>
      </c>
      <c r="DN78" s="61" t="str">
        <f ca="1">IFERROR(INDEX(OFFSET(Dictionary!$AC$3,MATCH(COLUMNS($AS$2:DN77),Dictionary!$AC$4:$AC$93,0),1,1,2),1,MATCH(INDEX(Dictionary!$B$3:$C$3,1,MATCH(Form_Responses[[#This Row],[74]],OFFSET(Dictionary!$A$3,MATCH(COLUMNS($AS$2:DN77),Dictionary!$A$4:$A$93,0),1,1,2),0)),Dictionary!$AD$3:$AE$3,0)),"")</f>
        <v>T</v>
      </c>
      <c r="DO78" s="61" t="str">
        <f ca="1">IFERROR(INDEX(OFFSET(Dictionary!$AC$3,MATCH(COLUMNS($AS$2:DO77),Dictionary!$AC$4:$AC$93,0),1,1,2),1,MATCH(INDEX(Dictionary!$B$3:$C$3,1,MATCH(Form_Responses[[#This Row],[75]],OFFSET(Dictionary!$A$3,MATCH(COLUMNS($AS$2:DO77),Dictionary!$A$4:$A$93,0),1,1,2),0)),Dictionary!$AD$3:$AE$3,0)),"")</f>
        <v>V</v>
      </c>
      <c r="DP78" s="61" t="str">
        <f ca="1">IFERROR(INDEX(OFFSET(Dictionary!$AC$3,MATCH(COLUMNS($AS$2:DP77),Dictionary!$AC$4:$AC$93,0),1,1,2),1,MATCH(INDEX(Dictionary!$B$3:$C$3,1,MATCH(Form_Responses[[#This Row],[76]],OFFSET(Dictionary!$A$3,MATCH(COLUMNS($AS$2:DP77),Dictionary!$A$4:$A$93,0),1,1,2),0)),Dictionary!$AD$3:$AE$3,0)),"")</f>
        <v>D</v>
      </c>
      <c r="DQ78" s="61" t="str">
        <f ca="1">IFERROR(INDEX(OFFSET(Dictionary!$AC$3,MATCH(COLUMNS($AS$2:DQ77),Dictionary!$AC$4:$AC$93,0),1,1,2),1,MATCH(INDEX(Dictionary!$B$3:$C$3,1,MATCH(Form_Responses[[#This Row],[77]],OFFSET(Dictionary!$A$3,MATCH(COLUMNS($AS$2:DQ77),Dictionary!$A$4:$A$93,0),1,1,2),0)),Dictionary!$AD$3:$AE$3,0)),"")</f>
        <v>C</v>
      </c>
      <c r="DR78" s="61" t="str">
        <f ca="1">IFERROR(INDEX(OFFSET(Dictionary!$AC$3,MATCH(COLUMNS($AS$2:DR77),Dictionary!$AC$4:$AC$93,0),1,1,2),1,MATCH(INDEX(Dictionary!$B$3:$C$3,1,MATCH(Form_Responses[[#This Row],[78]],OFFSET(Dictionary!$A$3,MATCH(COLUMNS($AS$2:DR77),Dictionary!$A$4:$A$93,0),1,1,2),0)),Dictionary!$AD$3:$AE$3,0)),"")</f>
        <v>D</v>
      </c>
      <c r="DS78" s="61" t="str">
        <f ca="1">IFERROR(INDEX(OFFSET(Dictionary!$AC$3,MATCH(COLUMNS($AS$2:DS77),Dictionary!$AC$4:$AC$93,0),1,1,2),1,MATCH(INDEX(Dictionary!$B$3:$C$3,1,MATCH(Form_Responses[[#This Row],[79]],OFFSET(Dictionary!$A$3,MATCH(COLUMNS($AS$2:DS77),Dictionary!$A$4:$A$93,0),1,1,2),0)),Dictionary!$AD$3:$AE$3,0)),"")</f>
        <v>N</v>
      </c>
      <c r="DT78" s="61" t="str">
        <f ca="1">IFERROR(INDEX(OFFSET(Dictionary!$AC$3,MATCH(COLUMNS($AS$2:DT77),Dictionary!$AC$4:$AC$93,0),1,1,2),1,MATCH(INDEX(Dictionary!$B$3:$C$3,1,MATCH(Form_Responses[[#This Row],[80]],OFFSET(Dictionary!$A$3,MATCH(COLUMNS($AS$2:DT77),Dictionary!$A$4:$A$93,0),1,1,2),0)),Dictionary!$AD$3:$AE$3,0)),"")</f>
        <v>A</v>
      </c>
      <c r="DU78" s="61" t="str">
        <f ca="1">IFERROR(INDEX(OFFSET(Dictionary!$AC$3,MATCH(COLUMNS($AS$2:DU77),Dictionary!$AC$4:$AC$93,0),1,1,2),1,MATCH(INDEX(Dictionary!$B$3:$C$3,1,MATCH(Form_Responses[[#This Row],[81]],OFFSET(Dictionary!$A$3,MATCH(COLUMNS($AS$2:DU77),Dictionary!$A$4:$A$93,0),1,1,2),0)),Dictionary!$AD$3:$AE$3,0)),"")</f>
        <v>G</v>
      </c>
      <c r="DV78" s="61" t="str">
        <f ca="1">IFERROR(INDEX(OFFSET(Dictionary!$AC$3,MATCH(COLUMNS($AS$2:DV77),Dictionary!$AC$4:$AC$93,0),1,1,2),1,MATCH(INDEX(Dictionary!$B$3:$C$3,1,MATCH(Form_Responses[[#This Row],[82]],OFFSET(Dictionary!$A$3,MATCH(COLUMNS($AS$2:DV77),Dictionary!$A$4:$A$93,0),1,1,2),0)),Dictionary!$AD$3:$AE$3,0)),"")</f>
        <v>L</v>
      </c>
      <c r="DW78" s="61" t="str">
        <f ca="1">IFERROR(INDEX(OFFSET(Dictionary!$AC$3,MATCH(COLUMNS($AS$2:DW77),Dictionary!$AC$4:$AC$93,0),1,1,2),1,MATCH(INDEX(Dictionary!$B$3:$C$3,1,MATCH(Form_Responses[[#This Row],[83]],OFFSET(Dictionary!$A$3,MATCH(COLUMNS($AS$2:DW77),Dictionary!$A$4:$A$93,0),1,1,2),0)),Dictionary!$AD$3:$AE$3,0)),"")</f>
        <v>T</v>
      </c>
      <c r="DX78" s="61" t="str">
        <f ca="1">IFERROR(INDEX(OFFSET(Dictionary!$AC$3,MATCH(COLUMNS($AS$2:DX77),Dictionary!$AC$4:$AC$93,0),1,1,2),1,MATCH(INDEX(Dictionary!$B$3:$C$3,1,MATCH(Form_Responses[[#This Row],[84]],OFFSET(Dictionary!$A$3,MATCH(COLUMNS($AS$2:DX77),Dictionary!$A$4:$A$93,0),1,1,2),0)),Dictionary!$AD$3:$AE$3,0)),"")</f>
        <v>V</v>
      </c>
      <c r="DY78" s="61" t="str">
        <f ca="1">IFERROR(INDEX(OFFSET(Dictionary!$AC$3,MATCH(COLUMNS($AS$2:DY77),Dictionary!$AC$4:$AC$93,0),1,1,2),1,MATCH(INDEX(Dictionary!$B$3:$C$3,1,MATCH(Form_Responses[[#This Row],[85]],OFFSET(Dictionary!$A$3,MATCH(COLUMNS($AS$2:DY77),Dictionary!$A$4:$A$93,0),1,1,2),0)),Dictionary!$AD$3:$AE$3,0)),"")</f>
        <v>S</v>
      </c>
      <c r="DZ78" s="61" t="str">
        <f ca="1">IFERROR(INDEX(OFFSET(Dictionary!$AC$3,MATCH(COLUMNS($AS$2:DZ77),Dictionary!$AC$4:$AC$93,0),1,1,2),1,MATCH(INDEX(Dictionary!$B$3:$C$3,1,MATCH(Form_Responses[[#This Row],[86]],OFFSET(Dictionary!$A$3,MATCH(COLUMNS($AS$2:DZ77),Dictionary!$A$4:$A$93,0),1,1,2),0)),Dictionary!$AD$3:$AE$3,0)),"")</f>
        <v>S</v>
      </c>
      <c r="EA78" s="61" t="str">
        <f ca="1">IFERROR(INDEX(OFFSET(Dictionary!$AC$3,MATCH(COLUMNS($AS$2:EA77),Dictionary!$AC$4:$AC$93,0),1,1,2),1,MATCH(INDEX(Dictionary!$B$3:$C$3,1,MATCH(Form_Responses[[#This Row],[87]],OFFSET(Dictionary!$A$3,MATCH(COLUMNS($AS$2:EA77),Dictionary!$A$4:$A$93,0),1,1,2),0)),Dictionary!$AD$3:$AE$3,0)),"")</f>
        <v>D</v>
      </c>
      <c r="EB78" s="61" t="str">
        <f ca="1">IFERROR(INDEX(OFFSET(Dictionary!$AC$3,MATCH(COLUMNS($AS$2:EB77),Dictionary!$AC$4:$AC$93,0),1,1,2),1,MATCH(INDEX(Dictionary!$B$3:$C$3,1,MATCH(Form_Responses[[#This Row],[88]],OFFSET(Dictionary!$A$3,MATCH(COLUMNS($AS$2:EB77),Dictionary!$A$4:$A$93,0),1,1,2),0)),Dictionary!$AD$3:$AE$3,0)),"")</f>
        <v>C</v>
      </c>
      <c r="EC78" s="61" t="str">
        <f ca="1">IFERROR(INDEX(OFFSET(Dictionary!$AC$3,MATCH(COLUMNS($AS$2:EC77),Dictionary!$AC$4:$AC$93,0),1,1,2),1,MATCH(INDEX(Dictionary!$B$3:$C$3,1,MATCH(Form_Responses[[#This Row],[89]],OFFSET(Dictionary!$A$3,MATCH(COLUMNS($AS$2:EC77),Dictionary!$A$4:$A$93,0),1,1,2),0)),Dictionary!$AD$3:$AE$3,0)),"")</f>
        <v>C</v>
      </c>
      <c r="ED78" s="61" t="str">
        <f ca="1">IFERROR(INDEX(OFFSET(Dictionary!$AC$3,MATCH(COLUMNS($AS$2:ED77),Dictionary!$AC$4:$AC$93,0),1,1,2),1,MATCH(INDEX(Dictionary!$B$3:$C$3,1,MATCH(Form_Responses[[#This Row],[90]],OFFSET(Dictionary!$A$3,MATCH(COLUMNS($AS$2:ED77),Dictionary!$A$4:$A$93,0),1,1,2),0)),Dictionary!$AD$3:$AE$3,0)),"")</f>
        <v>N</v>
      </c>
    </row>
    <row r="79" spans="1:134" ht="195" x14ac:dyDescent="0.25">
      <c r="A79" s="164">
        <v>77</v>
      </c>
      <c r="B79" s="61" t="s">
        <v>1040</v>
      </c>
      <c r="C79" s="61" t="s">
        <v>918</v>
      </c>
      <c r="D79" s="59" t="s">
        <v>792</v>
      </c>
      <c r="E79" s="59" cm="1">
        <f t="array" aca="1" ref="E79" ca="1">COUNTIF(OFFSET($AS$2,MATCH(Data_Base_Response[[#This Row],[Nama]:[Nama]],Data_Base_Response[[Nama]:[Nama]],0),0,1,90),Data_Base_Response[[#Headers],[A]])</f>
        <v>5</v>
      </c>
      <c r="F79" s="59" cm="1">
        <f t="array" aca="1" ref="F79" ca="1">COUNTIF(OFFSET($AS$2,MATCH(Data_Base_Response[[#This Row],[Nama]:[Nama]],Data_Base_Response[[Nama]:[Nama]],0),0,1,90),Data_Base_Response[[#Headers],[N]])</f>
        <v>7</v>
      </c>
      <c r="G79" s="59" cm="1">
        <f t="array" aca="1" ref="G79" ca="1">COUNTIF(OFFSET($AS$2,MATCH(Data_Base_Response[[#This Row],[Nama]:[Nama]],Data_Base_Response[[Nama]:[Nama]],0),0,1,90),Data_Base_Response[[#Headers],[G]])</f>
        <v>0</v>
      </c>
      <c r="H79" s="59" cm="1">
        <f t="array" aca="1" ref="H79" ca="1">COUNTIF(OFFSET($AS$2,MATCH(Data_Base_Response[[#This Row],[Nama]:[Nama]],Data_Base_Response[[Nama]:[Nama]],0),0,1,90),Data_Base_Response[[#Headers],[C]])</f>
        <v>8</v>
      </c>
      <c r="I79" s="59" cm="1">
        <f t="array" aca="1" ref="I79" ca="1">COUNTIF(OFFSET($AS$2,MATCH(Data_Base_Response[[#This Row],[Nama]:[Nama]],Data_Base_Response[[Nama]:[Nama]],0),0,1,90),Data_Base_Response[[#Headers],[D]])</f>
        <v>7</v>
      </c>
      <c r="J79" s="59" cm="1">
        <f t="array" aca="1" ref="J79" ca="1">COUNTIF(OFFSET($AS$2,MATCH(Data_Base_Response[[#This Row],[Nama]:[Nama]],Data_Base_Response[[Nama]:[Nama]],0),0,1,90),Data_Base_Response[[#Headers],[R]])</f>
        <v>5</v>
      </c>
      <c r="K79" s="59" cm="1">
        <f t="array" aca="1" ref="K79" ca="1">COUNTIF(OFFSET($AS$2,MATCH(Data_Base_Response[[#This Row],[Nama]:[Nama]],Data_Base_Response[[Nama]:[Nama]],0),0,1,90),Data_Base_Response[[#Headers],[T]])</f>
        <v>3</v>
      </c>
      <c r="L79" s="59" cm="1">
        <f t="array" aca="1" ref="L79" ca="1">COUNTIF(OFFSET($AS$2,MATCH(Data_Base_Response[[#This Row],[Nama]:[Nama]],Data_Base_Response[[Nama]:[Nama]],0),0,1,90),Data_Base_Response[[#Headers],[V]])</f>
        <v>2</v>
      </c>
      <c r="M79" s="59" cm="1">
        <f t="array" aca="1" ref="M79" ca="1">COUNTIF(OFFSET($AS$2,MATCH(Data_Base_Response[[#This Row],[Nama]:[Nama]],Data_Base_Response[[Nama]:[Nama]],0),0,1,90),Data_Base_Response[[#Headers],[W]])</f>
        <v>6</v>
      </c>
      <c r="N79" s="59" cm="1">
        <f t="array" aca="1" ref="N79" ca="1">COUNTIF(OFFSET($AS$2,MATCH(Data_Base_Response[[#This Row],[Nama]:[Nama]],Data_Base_Response[[Nama]:[Nama]],0),0,1,90),Data_Base_Response[[#Headers],[F]])</f>
        <v>4</v>
      </c>
      <c r="O79" s="59" cm="1">
        <f t="array" aca="1" ref="O79" ca="1">COUNTIF(OFFSET($AS$2,MATCH(Data_Base_Response[[#This Row],[Nama]:[Nama]],Data_Base_Response[[Nama]:[Nama]],0),0,1,90),Data_Base_Response[[#Headers],[L]])</f>
        <v>7</v>
      </c>
      <c r="P79" s="59" cm="1">
        <f t="array" aca="1" ref="P79" ca="1">COUNTIF(OFFSET($AS$2,MATCH(Data_Base_Response[[#This Row],[Nama]:[Nama]],Data_Base_Response[[Nama]:[Nama]],0),0,1,90),Data_Base_Response[[#Headers],[P]])</f>
        <v>6</v>
      </c>
      <c r="Q79" s="59" cm="1">
        <f t="array" aca="1" ref="Q79" ca="1">COUNTIF(OFFSET($AS$2,MATCH(Data_Base_Response[[#This Row],[Nama]:[Nama]],Data_Base_Response[[Nama]:[Nama]],0),0,1,90),Data_Base_Response[[#Headers],[I]])</f>
        <v>6</v>
      </c>
      <c r="R79" s="59" cm="1">
        <f t="array" aca="1" ref="R79" ca="1">COUNTIF(OFFSET($AS$2,MATCH(Data_Base_Response[[#This Row],[Nama]:[Nama]],Data_Base_Response[[Nama]:[Nama]],0),0,1,90),Data_Base_Response[[#Headers],[S]])</f>
        <v>3</v>
      </c>
      <c r="S79" s="59" cm="1">
        <f t="array" aca="1" ref="S79" ca="1">COUNTIF(OFFSET($AS$2,MATCH(Data_Base_Response[[#This Row],[Nama]:[Nama]],Data_Base_Response[[Nama]:[Nama]],0),0,1,90),Data_Base_Response[[#Headers],[B]])</f>
        <v>4</v>
      </c>
      <c r="T79" s="59" cm="1">
        <f t="array" aca="1" ref="T79" ca="1">COUNTIF(OFFSET($AS$2,MATCH(Data_Base_Response[[#This Row],[Nama]:[Nama]],Data_Base_Response[[Nama]:[Nama]],0),0,1,90),Data_Base_Response[[#Headers],[O]])</f>
        <v>1</v>
      </c>
      <c r="U79" s="59" cm="1">
        <f t="array" aca="1" ref="U79" ca="1">COUNTIF(OFFSET($AS$2,MATCH(Data_Base_Response[[#This Row],[Nama]:[Nama]],Data_Base_Response[[Nama]:[Nama]],0),0,1,90),Data_Base_Response[[#Headers],[X]])</f>
        <v>7</v>
      </c>
      <c r="V79" s="59" cm="1">
        <f t="array" aca="1" ref="V79" ca="1">COUNTIF(OFFSET($AS$2,MATCH(Data_Base_Response[[#This Row],[Nama]:[Nama]],Data_Base_Response[[Nama]:[Nama]],0),0,1,90),Data_Base_Response[[#Headers],[E]])</f>
        <v>3</v>
      </c>
      <c r="W79" s="59" cm="1">
        <f t="array" aca="1" ref="W79" ca="1">COUNTIF(OFFSET($AS$2,MATCH(Data_Base_Response[[#This Row],[Nama]:[Nama]],Data_Base_Response[[Nama]:[Nama]],0),0,1,90),Data_Base_Response[[#Headers],[K]])</f>
        <v>2</v>
      </c>
      <c r="X79" s="59" cm="1">
        <f t="array" aca="1" ref="X79" ca="1">COUNTIF(OFFSET($AS$2,MATCH(Data_Base_Response[[#This Row],[Nama]:[Nama]],Data_Base_Response[[Nama]:[Nama]],0),0,1,90),Data_Base_Response[[#Headers],[Z]])</f>
        <v>3</v>
      </c>
      <c r="Y7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79"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79"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79"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7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7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7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79"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79"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79" s="60" t="str">
        <f ca="1">INDEX(OFFSET(Dictionary!$AJ$3,MATCH(N$2,Dictionary!$AG$4:$AG$84,0),0,COUNTIF(Dictionary!$AG$4:$AG$84,N$2),1),MATCH(Data_Base_Response[[#This Row],[F]],OFFSET(Dictionary!$AH$3,MATCH(N$2,Dictionary!$AG$4:$AG$84,0),0,COUNTIF(Dictionary!$AG$4:$AG$84,N$2),1),1))</f>
        <v xml:space="preserve">Loyal pada Perusahaan   </v>
      </c>
      <c r="AI79" s="60" t="str">
        <f ca="1">INDEX(OFFSET(Dictionary!$AJ$3,MATCH(O$2,Dictionary!$AG$4:$AG$84,0),0,COUNTIF(Dictionary!$AG$4:$AG$84,O$2),1),MATCH(Data_Base_Response[[#This Row],[L]],OFFSET(Dictionary!$AH$3,MATCH(O$2,Dictionary!$AG$4:$AG$84,0),0,COUNTIF(Dictionary!$AG$4:$AG$84,O$2),1),1))</f>
        <v xml:space="preserve">Percaya diri dan ingin berperan sebagai pemimpin      </v>
      </c>
      <c r="AJ79"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79"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79"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7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79"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79"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7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79"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79"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79" s="61" t="str">
        <f ca="1">IFERROR(INDEX(OFFSET(Dictionary!$AC$3,MATCH(COLUMNS($AS$2:AS78),Dictionary!$AC$4:$AC$93,0),1,1,2),1,MATCH(INDEX(Dictionary!$B$3:$C$3,1,MATCH(Form_Responses[[#This Row],[1]],OFFSET(Dictionary!$A$3,MATCH(COLUMNS($AS$2:AS78),Dictionary!$A$4:$A$93,0),1,1,2),0)),Dictionary!$AD$3:$AE$3,0)),"")</f>
        <v>E</v>
      </c>
      <c r="AT79" s="61" t="str">
        <f ca="1">IFERROR(INDEX(OFFSET(Dictionary!$AC$3,MATCH(COLUMNS($AS$2:AT$2),Dictionary!$AC$4:$AC$93,0),1,1,2),1,MATCH(INDEX(Dictionary!$B$3:$C$3,1,MATCH(Form_Responses[[#This Row],[2]],OFFSET(Dictionary!$A$3,MATCH(COLUMNS($AS$2:AT78),Dictionary!$A$4:$A$93,0),1,1,2),0)),Dictionary!$AD$3:$AE$3,0)),"")</f>
        <v>N</v>
      </c>
      <c r="AU79" s="61" t="str">
        <f ca="1">IFERROR(INDEX(OFFSET(Dictionary!$AC$3,MATCH(COLUMNS($AS$2:AU78),Dictionary!$AC$4:$AC$93,0),1,1,2),1,MATCH(INDEX(Dictionary!$B$3:$C$3,1,MATCH(Form_Responses[[#This Row],[3]],OFFSET(Dictionary!$A$3,MATCH(COLUMNS($AS$2:AU78),Dictionary!$A$4:$A$93,0),1,1,2),0)),Dictionary!$AD$3:$AE$3,0)),"")</f>
        <v>A</v>
      </c>
      <c r="AV79" s="61" t="str">
        <f ca="1">IFERROR(INDEX(OFFSET(Dictionary!$AC$3,MATCH(COLUMNS($AS$2:AV78),Dictionary!$AC$4:$AC$93,0),1,1,2),1,MATCH(INDEX(Dictionary!$B$3:$C$3,1,MATCH(Form_Responses[[#This Row],[4]],OFFSET(Dictionary!$A$3,MATCH(COLUMNS($AS$2:AV78),Dictionary!$A$4:$A$93,0),1,1,2),0)),Dictionary!$AD$3:$AE$3,0)),"")</f>
        <v>P</v>
      </c>
      <c r="AW79" s="61" t="str">
        <f ca="1">IFERROR(INDEX(OFFSET(Dictionary!$AC$3,MATCH(COLUMNS($AS$2:AW78),Dictionary!$AC$4:$AC$93,0),1,1,2),1,MATCH(INDEX(Dictionary!$B$3:$C$3,1,MATCH(Form_Responses[[#This Row],[5]],OFFSET(Dictionary!$A$3,MATCH(COLUMNS($AS$2:AW78),Dictionary!$A$4:$A$93,0),1,1,2),0)),Dictionary!$AD$3:$AE$3,0)),"")</f>
        <v>X</v>
      </c>
      <c r="AX79" s="61" t="str">
        <f ca="1">IFERROR(INDEX(OFFSET(Dictionary!$AC$3,MATCH(COLUMNS($AS$2:AX78),Dictionary!$AC$4:$AC$93,0),1,1,2),1,MATCH(INDEX(Dictionary!$B$3:$C$3,1,MATCH(Form_Responses[[#This Row],[6]],OFFSET(Dictionary!$A$3,MATCH(COLUMNS($AS$2:AX78),Dictionary!$A$4:$A$93,0),1,1,2),0)),Dictionary!$AD$3:$AE$3,0)),"")</f>
        <v>B</v>
      </c>
      <c r="AY79" s="61" t="str">
        <f ca="1">IFERROR(INDEX(OFFSET(Dictionary!$AC$3,MATCH(COLUMNS($AS$2:AY78),Dictionary!$AC$4:$AC$93,0),1,1,2),1,MATCH(INDEX(Dictionary!$B$3:$C$3,1,MATCH(Form_Responses[[#This Row],[7]],OFFSET(Dictionary!$A$3,MATCH(COLUMNS($AS$2:AY78),Dictionary!$A$4:$A$93,0),1,1,2),0)),Dictionary!$AD$3:$AE$3,0)),"")</f>
        <v>Z</v>
      </c>
      <c r="AZ79" s="61" t="str">
        <f ca="1">IFERROR(INDEX(OFFSET(Dictionary!$AC$3,MATCH(COLUMNS($AS$2:AZ$2),Dictionary!$AC$4:$AC$93,0),1,1,2),1,MATCH(INDEX(Dictionary!$B$3:$C$3,1,MATCH(Form_Responses[[#This Row],[8]],OFFSET(Dictionary!$A$3,MATCH(COLUMNS($AS$2:AZ78),Dictionary!$A$4:$A$93,0),1,1,2),0)),Dictionary!$AD$3:$AE$3,0)),"")</f>
        <v>Z</v>
      </c>
      <c r="BA79" s="61" t="str">
        <f ca="1">IFERROR(INDEX(OFFSET(Dictionary!$AC$3,MATCH(COLUMNS($AS$2:BA78),Dictionary!$AC$4:$AC$93,0),1,1,2),1,MATCH(INDEX(Dictionary!$B$3:$C$3,1,MATCH(Form_Responses[[#This Row],[9]],OFFSET(Dictionary!$A$3,MATCH(COLUMNS($AS$2:BA78),Dictionary!$A$4:$A$93,0),1,1,2),0)),Dictionary!$AD$3:$AE$3,0)),"")</f>
        <v>K</v>
      </c>
      <c r="BB79" s="61" t="str">
        <f ca="1">IFERROR(INDEX(OFFSET(Dictionary!$AC$3,MATCH(COLUMNS($AS$2:BB78),Dictionary!$AC$4:$AC$93,0),1,1,2),1,MATCH(INDEX(Dictionary!$B$3:$C$3,1,MATCH(Form_Responses[[#This Row],[10]],OFFSET(Dictionary!$A$3,MATCH(COLUMNS($AS$2:BB78),Dictionary!$A$4:$A$93,0),1,1,2),0)),Dictionary!$AD$3:$AE$3,0)),"")</f>
        <v>W</v>
      </c>
      <c r="BC79" s="61" t="str">
        <f ca="1">IFERROR(INDEX(OFFSET(Dictionary!$AC$3,MATCH(COLUMNS($AS$2:BC78),Dictionary!$AC$4:$AC$93,0),1,1,2),1,MATCH(INDEX(Dictionary!$B$3:$C$3,1,MATCH(Form_Responses[[#This Row],[11]],OFFSET(Dictionary!$A$3,MATCH(COLUMNS($AS$2:BC78),Dictionary!$A$4:$A$93,0),1,1,2),0)),Dictionary!$AD$3:$AE$3,0)),"")</f>
        <v>C</v>
      </c>
      <c r="BD79" s="61" t="str">
        <f ca="1">IFERROR(INDEX(OFFSET(Dictionary!$AC$3,MATCH(COLUMNS($AS$2:BD78),Dictionary!$AC$4:$AC$93,0),1,1,2),1,MATCH(INDEX(Dictionary!$B$3:$C$3,1,MATCH(Form_Responses[[#This Row],[12]],OFFSET(Dictionary!$A$3,MATCH(COLUMNS($AS$2:BD78),Dictionary!$A$4:$A$93,0),1,1,2),0)),Dictionary!$AD$3:$AE$3,0)),"")</f>
        <v>L</v>
      </c>
      <c r="BE79" s="61" t="str">
        <f ca="1">IFERROR(INDEX(OFFSET(Dictionary!$AC$3,MATCH(COLUMNS($AS$2:BE78),Dictionary!$AC$4:$AC$93,0),1,1,2),1,MATCH(INDEX(Dictionary!$B$3:$C$3,1,MATCH(Form_Responses[[#This Row],[13]],OFFSET(Dictionary!$A$3,MATCH(COLUMNS($AS$2:BE78),Dictionary!$A$4:$A$93,0),1,1,2),0)),Dictionary!$AD$3:$AE$3,0)),"")</f>
        <v>N</v>
      </c>
      <c r="BF79" s="61" t="str">
        <f ca="1">IFERROR(INDEX(OFFSET(Dictionary!$AC$3,MATCH(COLUMNS($AS$2:BF78),Dictionary!$AC$4:$AC$93,0),1,1,2),1,MATCH(INDEX(Dictionary!$B$3:$C$3,1,MATCH(Form_Responses[[#This Row],[14]],OFFSET(Dictionary!$A$3,MATCH(COLUMNS($AS$2:BF78),Dictionary!$A$4:$A$93,0),1,1,2),0)),Dictionary!$AD$3:$AE$3,0)),"")</f>
        <v>X</v>
      </c>
      <c r="BG79" s="61" t="str">
        <f ca="1">IFERROR(INDEX(OFFSET(Dictionary!$AC$3,MATCH(COLUMNS($AS$2:BG78),Dictionary!$AC$4:$AC$93,0),1,1,2),1,MATCH(INDEX(Dictionary!$B$3:$C$3,1,MATCH(Form_Responses[[#This Row],[15]],OFFSET(Dictionary!$A$3,MATCH(COLUMNS($AS$2:BG78),Dictionary!$A$4:$A$93,0),1,1,2),0)),Dictionary!$AD$3:$AE$3,0)),"")</f>
        <v>P</v>
      </c>
      <c r="BH79" s="61" t="str">
        <f ca="1">IFERROR(INDEX(OFFSET(Dictionary!$AC$3,MATCH(COLUMNS($AS$2:BH78),Dictionary!$AC$4:$AC$93,0),1,1,2),1,MATCH(INDEX(Dictionary!$B$3:$C$3,1,MATCH(Form_Responses[[#This Row],[16]],OFFSET(Dictionary!$A$3,MATCH(COLUMNS($AS$2:BH78),Dictionary!$A$4:$A$93,0),1,1,2),0)),Dictionary!$AD$3:$AE$3,0)),"")</f>
        <v>X</v>
      </c>
      <c r="BI79" s="61" t="str">
        <f ca="1">IFERROR(INDEX(OFFSET(Dictionary!$AC$3,MATCH(COLUMNS($AS$2:BI78),Dictionary!$AC$4:$AC$93,0),1,1,2),1,MATCH(INDEX(Dictionary!$B$3:$C$3,1,MATCH(Form_Responses[[#This Row],[17]],OFFSET(Dictionary!$A$3,MATCH(COLUMNS($AS$2:BI78),Dictionary!$A$4:$A$93,0),1,1,2),0)),Dictionary!$AD$3:$AE$3,0)),"")</f>
        <v>B</v>
      </c>
      <c r="BJ79" s="61" t="str">
        <f ca="1">IFERROR(INDEX(OFFSET(Dictionary!$AC$3,MATCH(COLUMNS($AS$2:BJ78),Dictionary!$AC$4:$AC$93,0),1,1,2),1,MATCH(INDEX(Dictionary!$B$3:$C$3,1,MATCH(Form_Responses[[#This Row],[18]],OFFSET(Dictionary!$A$3,MATCH(COLUMNS($AS$2:BJ78),Dictionary!$A$4:$A$93,0),1,1,2),0)),Dictionary!$AD$3:$AE$3,0)),"")</f>
        <v>K</v>
      </c>
      <c r="BK79" s="61" t="str">
        <f ca="1">IFERROR(INDEX(OFFSET(Dictionary!$AC$3,MATCH(COLUMNS($AS$2:BK78),Dictionary!$AC$4:$AC$93,0),1,1,2),1,MATCH(INDEX(Dictionary!$B$3:$C$3,1,MATCH(Form_Responses[[#This Row],[19]],OFFSET(Dictionary!$A$3,MATCH(COLUMNS($AS$2:BK78),Dictionary!$A$4:$A$93,0),1,1,2),0)),Dictionary!$AD$3:$AE$3,0)),"")</f>
        <v>F</v>
      </c>
      <c r="BL79" s="61" t="str">
        <f ca="1">IFERROR(INDEX(OFFSET(Dictionary!$AC$3,MATCH(COLUMNS($AS$2:BL78),Dictionary!$AC$4:$AC$93,0),1,1,2),1,MATCH(INDEX(Dictionary!$B$3:$C$3,1,MATCH(Form_Responses[[#This Row],[20]],OFFSET(Dictionary!$A$3,MATCH(COLUMNS($AS$2:BL78),Dictionary!$A$4:$A$93,0),1,1,2),0)),Dictionary!$AD$3:$AE$3,0)),"")</f>
        <v>W</v>
      </c>
      <c r="BM79" s="61" t="str">
        <f ca="1">IFERROR(INDEX(OFFSET(Dictionary!$AC$3,MATCH(COLUMNS($AS$2:BM78),Dictionary!$AC$4:$AC$93,0),1,1,2),1,MATCH(INDEX(Dictionary!$B$3:$C$3,1,MATCH(Form_Responses[[#This Row],[21]],OFFSET(Dictionary!$A$3,MATCH(COLUMNS($AS$2:BM78),Dictionary!$A$4:$A$93,0),1,1,2),0)),Dictionary!$AD$3:$AE$3,0)),"")</f>
        <v>D</v>
      </c>
      <c r="BN79" s="61" t="str">
        <f ca="1">IFERROR(INDEX(OFFSET(Dictionary!$AC$3,MATCH(COLUMNS($AS$2:BN78),Dictionary!$AC$4:$AC$93,0),1,1,2),1,MATCH(INDEX(Dictionary!$B$3:$C$3,1,MATCH(Form_Responses[[#This Row],[22]],OFFSET(Dictionary!$A$3,MATCH(COLUMNS($AS$2:BN78),Dictionary!$A$4:$A$93,0),1,1,2),0)),Dictionary!$AD$3:$AE$3,0)),"")</f>
        <v>C</v>
      </c>
      <c r="BO79" s="61" t="str">
        <f ca="1">IFERROR(INDEX(OFFSET(Dictionary!$AC$3,MATCH(COLUMNS($AS$2:BO78),Dictionary!$AC$4:$AC$93,0),1,1,2),1,MATCH(INDEX(Dictionary!$B$3:$C$3,1,MATCH(Form_Responses[[#This Row],[23]],OFFSET(Dictionary!$A$3,MATCH(COLUMNS($AS$2:BO78),Dictionary!$A$4:$A$93,0),1,1,2),0)),Dictionary!$AD$3:$AE$3,0)),"")</f>
        <v>E</v>
      </c>
      <c r="BP79" s="61" t="str">
        <f ca="1">IFERROR(INDEX(OFFSET(Dictionary!$AC$3,MATCH(COLUMNS($AS$2:BP78),Dictionary!$AC$4:$AC$93,0),1,1,2),1,MATCH(INDEX(Dictionary!$B$3:$C$3,1,MATCH(Form_Responses[[#This Row],[24]],OFFSET(Dictionary!$A$3,MATCH(COLUMNS($AS$2:BP78),Dictionary!$A$4:$A$93,0),1,1,2),0)),Dictionary!$AD$3:$AE$3,0)),"")</f>
        <v>X</v>
      </c>
      <c r="BQ79" s="61" t="str">
        <f ca="1">IFERROR(INDEX(OFFSET(Dictionary!$AC$3,MATCH(COLUMNS($AS$2:BQ78),Dictionary!$AC$4:$AC$93,0),1,1,2),1,MATCH(INDEX(Dictionary!$B$3:$C$3,1,MATCH(Form_Responses[[#This Row],[25]],OFFSET(Dictionary!$A$3,MATCH(COLUMNS($AS$2:BQ78),Dictionary!$A$4:$A$93,0),1,1,2),0)),Dictionary!$AD$3:$AE$3,0)),"")</f>
        <v>A</v>
      </c>
      <c r="BR79" s="61" t="str">
        <f ca="1">IFERROR(INDEX(OFFSET(Dictionary!$AC$3,MATCH(COLUMNS($AS$2:BR78),Dictionary!$AC$4:$AC$93,0),1,1,2),1,MATCH(INDEX(Dictionary!$B$3:$C$3,1,MATCH(Form_Responses[[#This Row],[26]],OFFSET(Dictionary!$A$3,MATCH(COLUMNS($AS$2:BR78),Dictionary!$A$4:$A$93,0),1,1,2),0)),Dictionary!$AD$3:$AE$3,0)),"")</f>
        <v>P</v>
      </c>
      <c r="BS79" s="61" t="str">
        <f ca="1">IFERROR(INDEX(OFFSET(Dictionary!$AC$3,MATCH(COLUMNS($AS$2:BS78),Dictionary!$AC$4:$AC$93,0),1,1,2),1,MATCH(INDEX(Dictionary!$B$3:$C$3,1,MATCH(Form_Responses[[#This Row],[27]],OFFSET(Dictionary!$A$3,MATCH(COLUMNS($AS$2:BS78),Dictionary!$A$4:$A$93,0),1,1,2),0)),Dictionary!$AD$3:$AE$3,0)),"")</f>
        <v>X</v>
      </c>
      <c r="BT79" s="61" t="str">
        <f ca="1">IFERROR(INDEX(OFFSET(Dictionary!$AC$3,MATCH(COLUMNS($AS$2:BT78),Dictionary!$AC$4:$AC$93,0),1,1,2),1,MATCH(INDEX(Dictionary!$B$3:$C$3,1,MATCH(Form_Responses[[#This Row],[28]],OFFSET(Dictionary!$A$3,MATCH(COLUMNS($AS$2:BT78),Dictionary!$A$4:$A$93,0),1,1,2),0)),Dictionary!$AD$3:$AE$3,0)),"")</f>
        <v>B</v>
      </c>
      <c r="BU79" s="61" t="str">
        <f ca="1">IFERROR(INDEX(OFFSET(Dictionary!$AC$3,MATCH(COLUMNS($AS$2:BU78),Dictionary!$AC$4:$AC$93,0),1,1,2),1,MATCH(INDEX(Dictionary!$B$3:$C$3,1,MATCH(Form_Responses[[#This Row],[29]],OFFSET(Dictionary!$A$3,MATCH(COLUMNS($AS$2:BU78),Dictionary!$A$4:$A$93,0),1,1,2),0)),Dictionary!$AD$3:$AE$3,0)),"")</f>
        <v>O</v>
      </c>
      <c r="BV79" s="61" t="str">
        <f ca="1">IFERROR(INDEX(OFFSET(Dictionary!$AC$3,MATCH(COLUMNS($AS$2:BV78),Dictionary!$AC$4:$AC$93,0),1,1,2),1,MATCH(INDEX(Dictionary!$B$3:$C$3,1,MATCH(Form_Responses[[#This Row],[30]],OFFSET(Dictionary!$A$3,MATCH(COLUMNS($AS$2:BV78),Dictionary!$A$4:$A$93,0),1,1,2),0)),Dictionary!$AD$3:$AE$3,0)),"")</f>
        <v>W</v>
      </c>
      <c r="BW79" s="61" t="str">
        <f ca="1">IFERROR(INDEX(OFFSET(Dictionary!$AC$3,MATCH(COLUMNS($AS$2:BW78),Dictionary!$AC$4:$AC$93,0),1,1,2),1,MATCH(INDEX(Dictionary!$B$3:$C$3,1,MATCH(Form_Responses[[#This Row],[31]],OFFSET(Dictionary!$A$3,MATCH(COLUMNS($AS$2:BW78),Dictionary!$A$4:$A$93,0),1,1,2),0)),Dictionary!$AD$3:$AE$3,0)),"")</f>
        <v>R</v>
      </c>
      <c r="BX79" s="61" t="str">
        <f ca="1">IFERROR(INDEX(OFFSET(Dictionary!$AC$3,MATCH(COLUMNS($AS$2:BX78),Dictionary!$AC$4:$AC$93,0),1,1,2),1,MATCH(INDEX(Dictionary!$B$3:$C$3,1,MATCH(Form_Responses[[#This Row],[32]],OFFSET(Dictionary!$A$3,MATCH(COLUMNS($AS$2:BX78),Dictionary!$A$4:$A$93,0),1,1,2),0)),Dictionary!$AD$3:$AE$3,0)),"")</f>
        <v>L</v>
      </c>
      <c r="BY79" s="61" t="str">
        <f ca="1">IFERROR(INDEX(OFFSET(Dictionary!$AC$3,MATCH(COLUMNS($AS$2:BY78),Dictionary!$AC$4:$AC$93,0),1,1,2),1,MATCH(INDEX(Dictionary!$B$3:$C$3,1,MATCH(Form_Responses[[#This Row],[33]],OFFSET(Dictionary!$A$3,MATCH(COLUMNS($AS$2:BY78),Dictionary!$A$4:$A$93,0),1,1,2),0)),Dictionary!$AD$3:$AE$3,0)),"")</f>
        <v>C</v>
      </c>
      <c r="BZ79" s="61" t="str">
        <f ca="1">IFERROR(INDEX(OFFSET(Dictionary!$AC$3,MATCH(COLUMNS($AS$2:BZ78),Dictionary!$AC$4:$AC$93,0),1,1,2),1,MATCH(INDEX(Dictionary!$B$3:$C$3,1,MATCH(Form_Responses[[#This Row],[34]],OFFSET(Dictionary!$A$3,MATCH(COLUMNS($AS$2:BZ78),Dictionary!$A$4:$A$93,0),1,1,2),0)),Dictionary!$AD$3:$AE$3,0)),"")</f>
        <v>T</v>
      </c>
      <c r="CA79" s="61" t="str">
        <f ca="1">IFERROR(INDEX(OFFSET(Dictionary!$AC$3,MATCH(COLUMNS($AS$2:CA78),Dictionary!$AC$4:$AC$93,0),1,1,2),1,MATCH(INDEX(Dictionary!$B$3:$C$3,1,MATCH(Form_Responses[[#This Row],[35]],OFFSET(Dictionary!$A$3,MATCH(COLUMNS($AS$2:CA78),Dictionary!$A$4:$A$93,0),1,1,2),0)),Dictionary!$AD$3:$AE$3,0)),"")</f>
        <v>B</v>
      </c>
      <c r="CB79" s="61" t="str">
        <f ca="1">IFERROR(INDEX(OFFSET(Dictionary!$AC$3,MATCH(COLUMNS($AS$2:CB78),Dictionary!$AC$4:$AC$93,0),1,1,2),1,MATCH(INDEX(Dictionary!$B$3:$C$3,1,MATCH(Form_Responses[[#This Row],[36]],OFFSET(Dictionary!$A$3,MATCH(COLUMNS($AS$2:CB78),Dictionary!$A$4:$A$93,0),1,1,2),0)),Dictionary!$AD$3:$AE$3,0)),"")</f>
        <v>A</v>
      </c>
      <c r="CC79" s="61" t="str">
        <f ca="1">IFERROR(INDEX(OFFSET(Dictionary!$AC$3,MATCH(COLUMNS($AS$2:CC78),Dictionary!$AC$4:$AC$93,0),1,1,2),1,MATCH(INDEX(Dictionary!$B$3:$C$3,1,MATCH(Form_Responses[[#This Row],[37]],OFFSET(Dictionary!$A$3,MATCH(COLUMNS($AS$2:CC78),Dictionary!$A$4:$A$93,0),1,1,2),0)),Dictionary!$AD$3:$AE$3,0)),"")</f>
        <v>P</v>
      </c>
      <c r="CD79" s="61" t="str">
        <f ca="1">IFERROR(INDEX(OFFSET(Dictionary!$AC$3,MATCH(COLUMNS($AS$2:CD78),Dictionary!$AC$4:$AC$93,0),1,1,2),1,MATCH(INDEX(Dictionary!$B$3:$C$3,1,MATCH(Form_Responses[[#This Row],[38]],OFFSET(Dictionary!$A$3,MATCH(COLUMNS($AS$2:CD78),Dictionary!$A$4:$A$93,0),1,1,2),0)),Dictionary!$AD$3:$AE$3,0)),"")</f>
        <v>X</v>
      </c>
      <c r="CE79" s="61" t="str">
        <f ca="1">IFERROR(INDEX(OFFSET(Dictionary!$AC$3,MATCH(COLUMNS($AS$2:CE78),Dictionary!$AC$4:$AC$93,0),1,1,2),1,MATCH(INDEX(Dictionary!$B$3:$C$3,1,MATCH(Form_Responses[[#This Row],[39]],OFFSET(Dictionary!$A$3,MATCH(COLUMNS($AS$2:CE78),Dictionary!$A$4:$A$93,0),1,1,2),0)),Dictionary!$AD$3:$AE$3,0)),"")</f>
        <v>F</v>
      </c>
      <c r="CF79" s="61" t="str">
        <f ca="1">IFERROR(INDEX(OFFSET(Dictionary!$AC$3,MATCH(COLUMNS($AS$2:CF78),Dictionary!$AC$4:$AC$93,0),1,1,2),1,MATCH(INDEX(Dictionary!$B$3:$C$3,1,MATCH(Form_Responses[[#This Row],[40]],OFFSET(Dictionary!$A$3,MATCH(COLUMNS($AS$2:CF78),Dictionary!$A$4:$A$93,0),1,1,2),0)),Dictionary!$AD$3:$AE$3,0)),"")</f>
        <v>W</v>
      </c>
      <c r="CG79" s="61" t="str">
        <f ca="1">IFERROR(INDEX(OFFSET(Dictionary!$AC$3,MATCH(COLUMNS($AS$2:CG78),Dictionary!$AC$4:$AC$93,0),1,1,2),1,MATCH(INDEX(Dictionary!$B$3:$C$3,1,MATCH(Form_Responses[[#This Row],[41]],OFFSET(Dictionary!$A$3,MATCH(COLUMNS($AS$2:CG78),Dictionary!$A$4:$A$93,0),1,1,2),0)),Dictionary!$AD$3:$AE$3,0)),"")</f>
        <v>S</v>
      </c>
      <c r="CH79" s="61" t="str">
        <f ca="1">IFERROR(INDEX(OFFSET(Dictionary!$AC$3,MATCH(COLUMNS($AS$2:CH78),Dictionary!$AC$4:$AC$93,0),1,1,2),1,MATCH(INDEX(Dictionary!$B$3:$C$3,1,MATCH(Form_Responses[[#This Row],[42]],OFFSET(Dictionary!$A$3,MATCH(COLUMNS($AS$2:CH78),Dictionary!$A$4:$A$93,0),1,1,2),0)),Dictionary!$AD$3:$AE$3,0)),"")</f>
        <v>R</v>
      </c>
      <c r="CI79" s="61" t="str">
        <f ca="1">IFERROR(INDEX(OFFSET(Dictionary!$AC$3,MATCH(COLUMNS($AS$2:CI78),Dictionary!$AC$4:$AC$93,0),1,1,2),1,MATCH(INDEX(Dictionary!$B$3:$C$3,1,MATCH(Form_Responses[[#This Row],[43]],OFFSET(Dictionary!$A$3,MATCH(COLUMNS($AS$2:CI78),Dictionary!$A$4:$A$93,0),1,1,2),0)),Dictionary!$AD$3:$AE$3,0)),"")</f>
        <v>I</v>
      </c>
      <c r="CJ79" s="61" t="str">
        <f ca="1">IFERROR(INDEX(OFFSET(Dictionary!$AC$3,MATCH(COLUMNS($AS$2:CJ78),Dictionary!$AC$4:$AC$93,0),1,1,2),1,MATCH(INDEX(Dictionary!$B$3:$C$3,1,MATCH(Form_Responses[[#This Row],[44]],OFFSET(Dictionary!$A$3,MATCH(COLUMNS($AS$2:CJ78),Dictionary!$A$4:$A$93,0),1,1,2),0)),Dictionary!$AD$3:$AE$3,0)),"")</f>
        <v>C</v>
      </c>
      <c r="CK79" s="61" t="str">
        <f ca="1">IFERROR(INDEX(OFFSET(Dictionary!$AC$3,MATCH(COLUMNS($AS$2:CK78),Dictionary!$AC$4:$AC$93,0),1,1,2),1,MATCH(INDEX(Dictionary!$B$3:$C$3,1,MATCH(Form_Responses[[#This Row],[45]],OFFSET(Dictionary!$A$3,MATCH(COLUMNS($AS$2:CK78),Dictionary!$A$4:$A$93,0),1,1,2),0)),Dictionary!$AD$3:$AE$3,0)),"")</f>
        <v>E</v>
      </c>
      <c r="CL79" s="61" t="str">
        <f ca="1">IFERROR(INDEX(OFFSET(Dictionary!$AC$3,MATCH(COLUMNS($AS$2:CL78),Dictionary!$AC$4:$AC$93,0),1,1,2),1,MATCH(INDEX(Dictionary!$B$3:$C$3,1,MATCH(Form_Responses[[#This Row],[46]],OFFSET(Dictionary!$A$3,MATCH(COLUMNS($AS$2:CL78),Dictionary!$A$4:$A$93,0),1,1,2),0)),Dictionary!$AD$3:$AE$3,0)),"")</f>
        <v>N</v>
      </c>
      <c r="CM79" s="61" t="str">
        <f ca="1">IFERROR(INDEX(OFFSET(Dictionary!$AC$3,MATCH(COLUMNS($AS$2:CM78),Dictionary!$AC$4:$AC$93,0),1,1,2),1,MATCH(INDEX(Dictionary!$B$3:$C$3,1,MATCH(Form_Responses[[#This Row],[47]],OFFSET(Dictionary!$A$3,MATCH(COLUMNS($AS$2:CM78),Dictionary!$A$4:$A$93,0),1,1,2),0)),Dictionary!$AD$3:$AE$3,0)),"")</f>
        <v>Z</v>
      </c>
      <c r="CN79" s="61" t="str">
        <f ca="1">IFERROR(INDEX(OFFSET(Dictionary!$AC$3,MATCH(COLUMNS($AS$2:CN78),Dictionary!$AC$4:$AC$93,0),1,1,2),1,MATCH(INDEX(Dictionary!$B$3:$C$3,1,MATCH(Form_Responses[[#This Row],[48]],OFFSET(Dictionary!$A$3,MATCH(COLUMNS($AS$2:CN78),Dictionary!$A$4:$A$93,0),1,1,2),0)),Dictionary!$AD$3:$AE$3,0)),"")</f>
        <v>P</v>
      </c>
      <c r="CO79" s="61" t="str">
        <f ca="1">IFERROR(INDEX(OFFSET(Dictionary!$AC$3,MATCH(COLUMNS($AS$2:CO78),Dictionary!$AC$4:$AC$93,0),1,1,2),1,MATCH(INDEX(Dictionary!$B$3:$C$3,1,MATCH(Form_Responses[[#This Row],[49]],OFFSET(Dictionary!$A$3,MATCH(COLUMNS($AS$2:CO78),Dictionary!$A$4:$A$93,0),1,1,2),0)),Dictionary!$AD$3:$AE$3,0)),"")</f>
        <v>F</v>
      </c>
      <c r="CP79" s="61" t="str">
        <f ca="1">IFERROR(INDEX(OFFSET(Dictionary!$AC$3,MATCH(COLUMNS($AS$2:CP78),Dictionary!$AC$4:$AC$93,0),1,1,2),1,MATCH(INDEX(Dictionary!$B$3:$C$3,1,MATCH(Form_Responses[[#This Row],[50]],OFFSET(Dictionary!$A$3,MATCH(COLUMNS($AS$2:CP78),Dictionary!$A$4:$A$93,0),1,1,2),0)),Dictionary!$AD$3:$AE$3,0)),"")</f>
        <v>W</v>
      </c>
      <c r="CQ79" s="61" t="str">
        <f ca="1">IFERROR(INDEX(OFFSET(Dictionary!$AC$3,MATCH(COLUMNS($AS$2:CQ78),Dictionary!$AC$4:$AC$93,0),1,1,2),1,MATCH(INDEX(Dictionary!$B$3:$C$3,1,MATCH(Form_Responses[[#This Row],[51]],OFFSET(Dictionary!$A$3,MATCH(COLUMNS($AS$2:CQ78),Dictionary!$A$4:$A$93,0),1,1,2),0)),Dictionary!$AD$3:$AE$3,0)),"")</f>
        <v/>
      </c>
      <c r="CR79" s="61" t="str">
        <f ca="1">IFERROR(INDEX(OFFSET(Dictionary!$AC$3,MATCH(COLUMNS($AS$2:CR78),Dictionary!$AC$4:$AC$93,0),1,1,2),1,MATCH(INDEX(Dictionary!$B$3:$C$3,1,MATCH(Form_Responses[[#This Row],[52]],OFFSET(Dictionary!$A$3,MATCH(COLUMNS($AS$2:CR78),Dictionary!$A$4:$A$93,0),1,1,2),0)),Dictionary!$AD$3:$AE$3,0)),"")</f>
        <v>L</v>
      </c>
      <c r="CS79" s="61" t="str">
        <f ca="1">IFERROR(INDEX(OFFSET(Dictionary!$AC$3,MATCH(COLUMNS($AS$2:CS78),Dictionary!$AC$4:$AC$93,0),1,1,2),1,MATCH(INDEX(Dictionary!$B$3:$C$3,1,MATCH(Form_Responses[[#This Row],[53]],OFFSET(Dictionary!$A$3,MATCH(COLUMNS($AS$2:CS78),Dictionary!$A$4:$A$93,0),1,1,2),0)),Dictionary!$AD$3:$AE$3,0)),"")</f>
        <v>I</v>
      </c>
      <c r="CT79" s="61" t="str">
        <f ca="1">IFERROR(INDEX(OFFSET(Dictionary!$AC$3,MATCH(COLUMNS($AS$2:CT78),Dictionary!$AC$4:$AC$93,0),1,1,2),1,MATCH(INDEX(Dictionary!$B$3:$C$3,1,MATCH(Form_Responses[[#This Row],[54]],OFFSET(Dictionary!$A$3,MATCH(COLUMNS($AS$2:CT78),Dictionary!$A$4:$A$93,0),1,1,2),0)),Dictionary!$AD$3:$AE$3,0)),"")</f>
        <v>D</v>
      </c>
      <c r="CU79" s="61" t="str">
        <f ca="1">IFERROR(INDEX(OFFSET(Dictionary!$AC$3,MATCH(COLUMNS($AS$2:CU78),Dictionary!$AC$4:$AC$93,0),1,1,2),1,MATCH(INDEX(Dictionary!$B$3:$C$3,1,MATCH(Form_Responses[[#This Row],[55]],OFFSET(Dictionary!$A$3,MATCH(COLUMNS($AS$2:CU78),Dictionary!$A$4:$A$93,0),1,1,2),0)),Dictionary!$AD$3:$AE$3,0)),"")</f>
        <v>C</v>
      </c>
      <c r="CV79" s="61" t="str">
        <f ca="1">IFERROR(INDEX(OFFSET(Dictionary!$AC$3,MATCH(COLUMNS($AS$2:CV78),Dictionary!$AC$4:$AC$93,0),1,1,2),1,MATCH(INDEX(Dictionary!$B$3:$C$3,1,MATCH(Form_Responses[[#This Row],[56]],OFFSET(Dictionary!$A$3,MATCH(COLUMNS($AS$2:CV78),Dictionary!$A$4:$A$93,0),1,1,2),0)),Dictionary!$AD$3:$AE$3,0)),"")</f>
        <v>S</v>
      </c>
      <c r="CW79" s="61" t="str">
        <f ca="1">IFERROR(INDEX(OFFSET(Dictionary!$AC$3,MATCH(COLUMNS($AS$2:CW78),Dictionary!$AC$4:$AC$93,0),1,1,2),1,MATCH(INDEX(Dictionary!$B$3:$C$3,1,MATCH(Form_Responses[[#This Row],[57]],OFFSET(Dictionary!$A$3,MATCH(COLUMNS($AS$2:CW78),Dictionary!$A$4:$A$93,0),1,1,2),0)),Dictionary!$AD$3:$AE$3,0)),"")</f>
        <v>N</v>
      </c>
      <c r="CX79" s="61" t="str">
        <f ca="1">IFERROR(INDEX(OFFSET(Dictionary!$AC$3,MATCH(COLUMNS($AS$2:CX78),Dictionary!$AC$4:$AC$93,0),1,1,2),1,MATCH(INDEX(Dictionary!$B$3:$C$3,1,MATCH(Form_Responses[[#This Row],[58]],OFFSET(Dictionary!$A$3,MATCH(COLUMNS($AS$2:CX78),Dictionary!$A$4:$A$93,0),1,1,2),0)),Dictionary!$AD$3:$AE$3,0)),"")</f>
        <v>A</v>
      </c>
      <c r="CY79" s="61" t="str">
        <f ca="1">IFERROR(INDEX(OFFSET(Dictionary!$AC$3,MATCH(COLUMNS($AS$2:CY78),Dictionary!$AC$4:$AC$93,0),1,1,2),1,MATCH(INDEX(Dictionary!$B$3:$C$3,1,MATCH(Form_Responses[[#This Row],[59]],OFFSET(Dictionary!$A$3,MATCH(COLUMNS($AS$2:CY78),Dictionary!$A$4:$A$93,0),1,1,2),0)),Dictionary!$AD$3:$AE$3,0)),"")</f>
        <v>F</v>
      </c>
      <c r="CZ79" s="61" t="str">
        <f ca="1">IFERROR(INDEX(OFFSET(Dictionary!$AC$3,MATCH(COLUMNS($AS$2:CZ78),Dictionary!$AC$4:$AC$93,0),1,1,2),1,MATCH(INDEX(Dictionary!$B$3:$C$3,1,MATCH(Form_Responses[[#This Row],[60]],OFFSET(Dictionary!$A$3,MATCH(COLUMNS($AS$2:CZ78),Dictionary!$A$4:$A$93,0),1,1,2),0)),Dictionary!$AD$3:$AE$3,0)),"")</f>
        <v>X</v>
      </c>
      <c r="DA79" s="61" t="str">
        <f ca="1">IFERROR(INDEX(OFFSET(Dictionary!$AC$3,MATCH(COLUMNS($AS$2:DA78),Dictionary!$AC$4:$AC$93,0),1,1,2),1,MATCH(INDEX(Dictionary!$B$3:$C$3,1,MATCH(Form_Responses[[#This Row],[61]],OFFSET(Dictionary!$A$3,MATCH(COLUMNS($AS$2:DA78),Dictionary!$A$4:$A$93,0),1,1,2),0)),Dictionary!$AD$3:$AE$3,0)),"")</f>
        <v>T</v>
      </c>
      <c r="DB79" s="61" t="str">
        <f ca="1">IFERROR(INDEX(OFFSET(Dictionary!$AC$3,MATCH(COLUMNS($AS$2:DB78),Dictionary!$AC$4:$AC$93,0),1,1,2),1,MATCH(INDEX(Dictionary!$B$3:$C$3,1,MATCH(Form_Responses[[#This Row],[62]],OFFSET(Dictionary!$A$3,MATCH(COLUMNS($AS$2:DB78),Dictionary!$A$4:$A$93,0),1,1,2),0)),Dictionary!$AD$3:$AE$3,0)),"")</f>
        <v>L</v>
      </c>
      <c r="DC79" s="61" t="str">
        <f ca="1">IFERROR(INDEX(OFFSET(Dictionary!$AC$3,MATCH(COLUMNS($AS$2:DC78),Dictionary!$AC$4:$AC$93,0),1,1,2),1,MATCH(INDEX(Dictionary!$B$3:$C$3,1,MATCH(Form_Responses[[#This Row],[63]],OFFSET(Dictionary!$A$3,MATCH(COLUMNS($AS$2:DC78),Dictionary!$A$4:$A$93,0),1,1,2),0)),Dictionary!$AD$3:$AE$3,0)),"")</f>
        <v>I</v>
      </c>
      <c r="DD79" s="61" t="str">
        <f ca="1">IFERROR(INDEX(OFFSET(Dictionary!$AC$3,MATCH(COLUMNS($AS$2:DD78),Dictionary!$AC$4:$AC$93,0),1,1,2),1,MATCH(INDEX(Dictionary!$B$3:$C$3,1,MATCH(Form_Responses[[#This Row],[64]],OFFSET(Dictionary!$A$3,MATCH(COLUMNS($AS$2:DD78),Dictionary!$A$4:$A$93,0),1,1,2),0)),Dictionary!$AD$3:$AE$3,0)),"")</f>
        <v>R</v>
      </c>
      <c r="DE79" s="61" t="str">
        <f ca="1">IFERROR(INDEX(OFFSET(Dictionary!$AC$3,MATCH(COLUMNS($AS$2:DE78),Dictionary!$AC$4:$AC$93,0),1,1,2),1,MATCH(INDEX(Dictionary!$B$3:$C$3,1,MATCH(Form_Responses[[#This Row],[65]],OFFSET(Dictionary!$A$3,MATCH(COLUMNS($AS$2:DE78),Dictionary!$A$4:$A$93,0),1,1,2),0)),Dictionary!$AD$3:$AE$3,0)),"")</f>
        <v>D</v>
      </c>
      <c r="DF79" s="61" t="str">
        <f ca="1">IFERROR(INDEX(OFFSET(Dictionary!$AC$3,MATCH(COLUMNS($AS$2:DF78),Dictionary!$AC$4:$AC$93,0),1,1,2),1,MATCH(INDEX(Dictionary!$B$3:$C$3,1,MATCH(Form_Responses[[#This Row],[66]],OFFSET(Dictionary!$A$3,MATCH(COLUMNS($AS$2:DF78),Dictionary!$A$4:$A$93,0),1,1,2),0)),Dictionary!$AD$3:$AE$3,0)),"")</f>
        <v>C</v>
      </c>
      <c r="DG79" s="61" t="str">
        <f ca="1">IFERROR(INDEX(OFFSET(Dictionary!$AC$3,MATCH(COLUMNS($AS$2:DG78),Dictionary!$AC$4:$AC$93,0),1,1,2),1,MATCH(INDEX(Dictionary!$B$3:$C$3,1,MATCH(Form_Responses[[#This Row],[67]],OFFSET(Dictionary!$A$3,MATCH(COLUMNS($AS$2:DG78),Dictionary!$A$4:$A$93,0),1,1,2),0)),Dictionary!$AD$3:$AE$3,0)),"")</f>
        <v>R</v>
      </c>
      <c r="DH79" s="61" t="str">
        <f ca="1">IFERROR(INDEX(OFFSET(Dictionary!$AC$3,MATCH(COLUMNS($AS$2:DH78),Dictionary!$AC$4:$AC$93,0),1,1,2),1,MATCH(INDEX(Dictionary!$B$3:$C$3,1,MATCH(Form_Responses[[#This Row],[68]],OFFSET(Dictionary!$A$3,MATCH(COLUMNS($AS$2:DH78),Dictionary!$A$4:$A$93,0),1,1,2),0)),Dictionary!$AD$3:$AE$3,0)),"")</f>
        <v>N</v>
      </c>
      <c r="DI79" s="61" t="str">
        <f ca="1">IFERROR(INDEX(OFFSET(Dictionary!$AC$3,MATCH(COLUMNS($AS$2:DI78),Dictionary!$AC$4:$AC$93,0),1,1,2),1,MATCH(INDEX(Dictionary!$B$3:$C$3,1,MATCH(Form_Responses[[#This Row],[69]],OFFSET(Dictionary!$A$3,MATCH(COLUMNS($AS$2:DI78),Dictionary!$A$4:$A$93,0),1,1,2),0)),Dictionary!$AD$3:$AE$3,0)),"")</f>
        <v>A</v>
      </c>
      <c r="DJ79" s="61" t="str">
        <f ca="1">IFERROR(INDEX(OFFSET(Dictionary!$AC$3,MATCH(COLUMNS($AS$2:DJ78),Dictionary!$AC$4:$AC$93,0),1,1,2),1,MATCH(INDEX(Dictionary!$B$3:$C$3,1,MATCH(Form_Responses[[#This Row],[70]],OFFSET(Dictionary!$A$3,MATCH(COLUMNS($AS$2:DJ78),Dictionary!$A$4:$A$93,0),1,1,2),0)),Dictionary!$AD$3:$AE$3,0)),"")</f>
        <v>P</v>
      </c>
      <c r="DK79" s="61" t="str">
        <f ca="1">IFERROR(INDEX(OFFSET(Dictionary!$AC$3,MATCH(COLUMNS($AS$2:DK78),Dictionary!$AC$4:$AC$93,0),1,1,2),1,MATCH(INDEX(Dictionary!$B$3:$C$3,1,MATCH(Form_Responses[[#This Row],[71]],OFFSET(Dictionary!$A$3,MATCH(COLUMNS($AS$2:DK78),Dictionary!$A$4:$A$93,0),1,1,2),0)),Dictionary!$AD$3:$AE$3,0)),"")</f>
        <v>I</v>
      </c>
      <c r="DL79" s="61" t="str">
        <f ca="1">IFERROR(INDEX(OFFSET(Dictionary!$AC$3,MATCH(COLUMNS($AS$2:DL78),Dictionary!$AC$4:$AC$93,0),1,1,2),1,MATCH(INDEX(Dictionary!$B$3:$C$3,1,MATCH(Form_Responses[[#This Row],[72]],OFFSET(Dictionary!$A$3,MATCH(COLUMNS($AS$2:DL78),Dictionary!$A$4:$A$93,0),1,1,2),0)),Dictionary!$AD$3:$AE$3,0)),"")</f>
        <v>L</v>
      </c>
      <c r="DM79" s="61" t="str">
        <f ca="1">IFERROR(INDEX(OFFSET(Dictionary!$AC$3,MATCH(COLUMNS($AS$2:DM78),Dictionary!$AC$4:$AC$93,0),1,1,2),1,MATCH(INDEX(Dictionary!$B$3:$C$3,1,MATCH(Form_Responses[[#This Row],[73]],OFFSET(Dictionary!$A$3,MATCH(COLUMNS($AS$2:DM78),Dictionary!$A$4:$A$93,0),1,1,2),0)),Dictionary!$AD$3:$AE$3,0)),"")</f>
        <v>I</v>
      </c>
      <c r="DN79" s="61" t="str">
        <f ca="1">IFERROR(INDEX(OFFSET(Dictionary!$AC$3,MATCH(COLUMNS($AS$2:DN78),Dictionary!$AC$4:$AC$93,0),1,1,2),1,MATCH(INDEX(Dictionary!$B$3:$C$3,1,MATCH(Form_Responses[[#This Row],[74]],OFFSET(Dictionary!$A$3,MATCH(COLUMNS($AS$2:DN78),Dictionary!$A$4:$A$93,0),1,1,2),0)),Dictionary!$AD$3:$AE$3,0)),"")</f>
        <v>T</v>
      </c>
      <c r="DO79" s="61" t="str">
        <f ca="1">IFERROR(INDEX(OFFSET(Dictionary!$AC$3,MATCH(COLUMNS($AS$2:DO78),Dictionary!$AC$4:$AC$93,0),1,1,2),1,MATCH(INDEX(Dictionary!$B$3:$C$3,1,MATCH(Form_Responses[[#This Row],[75]],OFFSET(Dictionary!$A$3,MATCH(COLUMNS($AS$2:DO78),Dictionary!$A$4:$A$93,0),1,1,2),0)),Dictionary!$AD$3:$AE$3,0)),"")</f>
        <v>V</v>
      </c>
      <c r="DP79" s="61" t="str">
        <f ca="1">IFERROR(INDEX(OFFSET(Dictionary!$AC$3,MATCH(COLUMNS($AS$2:DP78),Dictionary!$AC$4:$AC$93,0),1,1,2),1,MATCH(INDEX(Dictionary!$B$3:$C$3,1,MATCH(Form_Responses[[#This Row],[76]],OFFSET(Dictionary!$A$3,MATCH(COLUMNS($AS$2:DP78),Dictionary!$A$4:$A$93,0),1,1,2),0)),Dictionary!$AD$3:$AE$3,0)),"")</f>
        <v>D</v>
      </c>
      <c r="DQ79" s="61" t="str">
        <f ca="1">IFERROR(INDEX(OFFSET(Dictionary!$AC$3,MATCH(COLUMNS($AS$2:DQ78),Dictionary!$AC$4:$AC$93,0),1,1,2),1,MATCH(INDEX(Dictionary!$B$3:$C$3,1,MATCH(Form_Responses[[#This Row],[77]],OFFSET(Dictionary!$A$3,MATCH(COLUMNS($AS$2:DQ78),Dictionary!$A$4:$A$93,0),1,1,2),0)),Dictionary!$AD$3:$AE$3,0)),"")</f>
        <v>C</v>
      </c>
      <c r="DR79" s="61" t="str">
        <f ca="1">IFERROR(INDEX(OFFSET(Dictionary!$AC$3,MATCH(COLUMNS($AS$2:DR78),Dictionary!$AC$4:$AC$93,0),1,1,2),1,MATCH(INDEX(Dictionary!$B$3:$C$3,1,MATCH(Form_Responses[[#This Row],[78]],OFFSET(Dictionary!$A$3,MATCH(COLUMNS($AS$2:DR78),Dictionary!$A$4:$A$93,0),1,1,2),0)),Dictionary!$AD$3:$AE$3,0)),"")</f>
        <v>D</v>
      </c>
      <c r="DS79" s="61" t="str">
        <f ca="1">IFERROR(INDEX(OFFSET(Dictionary!$AC$3,MATCH(COLUMNS($AS$2:DS78),Dictionary!$AC$4:$AC$93,0),1,1,2),1,MATCH(INDEX(Dictionary!$B$3:$C$3,1,MATCH(Form_Responses[[#This Row],[79]],OFFSET(Dictionary!$A$3,MATCH(COLUMNS($AS$2:DS78),Dictionary!$A$4:$A$93,0),1,1,2),0)),Dictionary!$AD$3:$AE$3,0)),"")</f>
        <v>N</v>
      </c>
      <c r="DT79" s="61" t="str">
        <f ca="1">IFERROR(INDEX(OFFSET(Dictionary!$AC$3,MATCH(COLUMNS($AS$2:DT78),Dictionary!$AC$4:$AC$93,0),1,1,2),1,MATCH(INDEX(Dictionary!$B$3:$C$3,1,MATCH(Form_Responses[[#This Row],[80]],OFFSET(Dictionary!$A$3,MATCH(COLUMNS($AS$2:DT78),Dictionary!$A$4:$A$93,0),1,1,2),0)),Dictionary!$AD$3:$AE$3,0)),"")</f>
        <v>W</v>
      </c>
      <c r="DU79" s="61" t="str">
        <f ca="1">IFERROR(INDEX(OFFSET(Dictionary!$AC$3,MATCH(COLUMNS($AS$2:DU78),Dictionary!$AC$4:$AC$93,0),1,1,2),1,MATCH(INDEX(Dictionary!$B$3:$C$3,1,MATCH(Form_Responses[[#This Row],[81]],OFFSET(Dictionary!$A$3,MATCH(COLUMNS($AS$2:DU78),Dictionary!$A$4:$A$93,0),1,1,2),0)),Dictionary!$AD$3:$AE$3,0)),"")</f>
        <v>L</v>
      </c>
      <c r="DV79" s="61" t="str">
        <f ca="1">IFERROR(INDEX(OFFSET(Dictionary!$AC$3,MATCH(COLUMNS($AS$2:DV78),Dictionary!$AC$4:$AC$93,0),1,1,2),1,MATCH(INDEX(Dictionary!$B$3:$C$3,1,MATCH(Form_Responses[[#This Row],[82]],OFFSET(Dictionary!$A$3,MATCH(COLUMNS($AS$2:DV78),Dictionary!$A$4:$A$93,0),1,1,2),0)),Dictionary!$AD$3:$AE$3,0)),"")</f>
        <v>L</v>
      </c>
      <c r="DW79" s="61" t="str">
        <f ca="1">IFERROR(INDEX(OFFSET(Dictionary!$AC$3,MATCH(COLUMNS($AS$2:DW78),Dictionary!$AC$4:$AC$93,0),1,1,2),1,MATCH(INDEX(Dictionary!$B$3:$C$3,1,MATCH(Form_Responses[[#This Row],[83]],OFFSET(Dictionary!$A$3,MATCH(COLUMNS($AS$2:DW78),Dictionary!$A$4:$A$93,0),1,1,2),0)),Dictionary!$AD$3:$AE$3,0)),"")</f>
        <v>I</v>
      </c>
      <c r="DX79" s="61" t="str">
        <f ca="1">IFERROR(INDEX(OFFSET(Dictionary!$AC$3,MATCH(COLUMNS($AS$2:DX78),Dictionary!$AC$4:$AC$93,0),1,1,2),1,MATCH(INDEX(Dictionary!$B$3:$C$3,1,MATCH(Form_Responses[[#This Row],[84]],OFFSET(Dictionary!$A$3,MATCH(COLUMNS($AS$2:DX78),Dictionary!$A$4:$A$93,0),1,1,2),0)),Dictionary!$AD$3:$AE$3,0)),"")</f>
        <v>V</v>
      </c>
      <c r="DY79" s="61" t="str">
        <f ca="1">IFERROR(INDEX(OFFSET(Dictionary!$AC$3,MATCH(COLUMNS($AS$2:DY78),Dictionary!$AC$4:$AC$93,0),1,1,2),1,MATCH(INDEX(Dictionary!$B$3:$C$3,1,MATCH(Form_Responses[[#This Row],[85]],OFFSET(Dictionary!$A$3,MATCH(COLUMNS($AS$2:DY78),Dictionary!$A$4:$A$93,0),1,1,2),0)),Dictionary!$AD$3:$AE$3,0)),"")</f>
        <v>S</v>
      </c>
      <c r="DZ79" s="61" t="str">
        <f ca="1">IFERROR(INDEX(OFFSET(Dictionary!$AC$3,MATCH(COLUMNS($AS$2:DZ78),Dictionary!$AC$4:$AC$93,0),1,1,2),1,MATCH(INDEX(Dictionary!$B$3:$C$3,1,MATCH(Form_Responses[[#This Row],[86]],OFFSET(Dictionary!$A$3,MATCH(COLUMNS($AS$2:DZ78),Dictionary!$A$4:$A$93,0),1,1,2),0)),Dictionary!$AD$3:$AE$3,0)),"")</f>
        <v>R</v>
      </c>
      <c r="EA79" s="61" t="str">
        <f ca="1">IFERROR(INDEX(OFFSET(Dictionary!$AC$3,MATCH(COLUMNS($AS$2:EA78),Dictionary!$AC$4:$AC$93,0),1,1,2),1,MATCH(INDEX(Dictionary!$B$3:$C$3,1,MATCH(Form_Responses[[#This Row],[87]],OFFSET(Dictionary!$A$3,MATCH(COLUMNS($AS$2:EA78),Dictionary!$A$4:$A$93,0),1,1,2),0)),Dictionary!$AD$3:$AE$3,0)),"")</f>
        <v>D</v>
      </c>
      <c r="EB79" s="61" t="str">
        <f ca="1">IFERROR(INDEX(OFFSET(Dictionary!$AC$3,MATCH(COLUMNS($AS$2:EB78),Dictionary!$AC$4:$AC$93,0),1,1,2),1,MATCH(INDEX(Dictionary!$B$3:$C$3,1,MATCH(Form_Responses[[#This Row],[88]],OFFSET(Dictionary!$A$3,MATCH(COLUMNS($AS$2:EB78),Dictionary!$A$4:$A$93,0),1,1,2),0)),Dictionary!$AD$3:$AE$3,0)),"")</f>
        <v>D</v>
      </c>
      <c r="EC79" s="61" t="str">
        <f ca="1">IFERROR(INDEX(OFFSET(Dictionary!$AC$3,MATCH(COLUMNS($AS$2:EC78),Dictionary!$AC$4:$AC$93,0),1,1,2),1,MATCH(INDEX(Dictionary!$B$3:$C$3,1,MATCH(Form_Responses[[#This Row],[89]],OFFSET(Dictionary!$A$3,MATCH(COLUMNS($AS$2:EC78),Dictionary!$A$4:$A$93,0),1,1,2),0)),Dictionary!$AD$3:$AE$3,0)),"")</f>
        <v>C</v>
      </c>
      <c r="ED79" s="61" t="str">
        <f ca="1">IFERROR(INDEX(OFFSET(Dictionary!$AC$3,MATCH(COLUMNS($AS$2:ED78),Dictionary!$AC$4:$AC$93,0),1,1,2),1,MATCH(INDEX(Dictionary!$B$3:$C$3,1,MATCH(Form_Responses[[#This Row],[90]],OFFSET(Dictionary!$A$3,MATCH(COLUMNS($AS$2:ED78),Dictionary!$A$4:$A$93,0),1,1,2),0)),Dictionary!$AD$3:$AE$3,0)),"")</f>
        <v>N</v>
      </c>
    </row>
    <row r="80" spans="1:134" ht="225" x14ac:dyDescent="0.25">
      <c r="A80" s="164">
        <v>78</v>
      </c>
      <c r="B80" s="61" t="s">
        <v>1042</v>
      </c>
      <c r="C80" s="61" t="s">
        <v>1043</v>
      </c>
      <c r="D80" s="59" t="s">
        <v>794</v>
      </c>
      <c r="E80" s="59" cm="1">
        <f t="array" aca="1" ref="E80" ca="1">COUNTIF(OFFSET($AS$2,MATCH(Data_Base_Response[[#This Row],[Nama]:[Nama]],Data_Base_Response[[Nama]:[Nama]],0),0,1,90),Data_Base_Response[[#Headers],[A]])</f>
        <v>6</v>
      </c>
      <c r="F80" s="59" cm="1">
        <f t="array" aca="1" ref="F80" ca="1">COUNTIF(OFFSET($AS$2,MATCH(Data_Base_Response[[#This Row],[Nama]:[Nama]],Data_Base_Response[[Nama]:[Nama]],0),0,1,90),Data_Base_Response[[#Headers],[N]])</f>
        <v>4</v>
      </c>
      <c r="G80" s="59" cm="1">
        <f t="array" aca="1" ref="G80" ca="1">COUNTIF(OFFSET($AS$2,MATCH(Data_Base_Response[[#This Row],[Nama]:[Nama]],Data_Base_Response[[Nama]:[Nama]],0),0,1,90),Data_Base_Response[[#Headers],[G]])</f>
        <v>2</v>
      </c>
      <c r="H80" s="59" cm="1">
        <f t="array" aca="1" ref="H80" ca="1">COUNTIF(OFFSET($AS$2,MATCH(Data_Base_Response[[#This Row],[Nama]:[Nama]],Data_Base_Response[[Nama]:[Nama]],0),0,1,90),Data_Base_Response[[#Headers],[C]])</f>
        <v>4</v>
      </c>
      <c r="I80" s="59" cm="1">
        <f t="array" aca="1" ref="I80" ca="1">COUNTIF(OFFSET($AS$2,MATCH(Data_Base_Response[[#This Row],[Nama]:[Nama]],Data_Base_Response[[Nama]:[Nama]],0),0,1,90),Data_Base_Response[[#Headers],[D]])</f>
        <v>4</v>
      </c>
      <c r="J80" s="59" cm="1">
        <f t="array" aca="1" ref="J80" ca="1">COUNTIF(OFFSET($AS$2,MATCH(Data_Base_Response[[#This Row],[Nama]:[Nama]],Data_Base_Response[[Nama]:[Nama]],0),0,1,90),Data_Base_Response[[#Headers],[R]])</f>
        <v>4</v>
      </c>
      <c r="K80" s="59" cm="1">
        <f t="array" aca="1" ref="K80" ca="1">COUNTIF(OFFSET($AS$2,MATCH(Data_Base_Response[[#This Row],[Nama]:[Nama]],Data_Base_Response[[Nama]:[Nama]],0),0,1,90),Data_Base_Response[[#Headers],[T]])</f>
        <v>6</v>
      </c>
      <c r="L80" s="59" cm="1">
        <f t="array" aca="1" ref="L80" ca="1">COUNTIF(OFFSET($AS$2,MATCH(Data_Base_Response[[#This Row],[Nama]:[Nama]],Data_Base_Response[[Nama]:[Nama]],0),0,1,90),Data_Base_Response[[#Headers],[V]])</f>
        <v>1</v>
      </c>
      <c r="M80" s="59" cm="1">
        <f t="array" aca="1" ref="M80" ca="1">COUNTIF(OFFSET($AS$2,MATCH(Data_Base_Response[[#This Row],[Nama]:[Nama]],Data_Base_Response[[Nama]:[Nama]],0),0,1,90),Data_Base_Response[[#Headers],[W]])</f>
        <v>4</v>
      </c>
      <c r="N80" s="59" cm="1">
        <f t="array" aca="1" ref="N80" ca="1">COUNTIF(OFFSET($AS$2,MATCH(Data_Base_Response[[#This Row],[Nama]:[Nama]],Data_Base_Response[[Nama]:[Nama]],0),0,1,90),Data_Base_Response[[#Headers],[F]])</f>
        <v>5</v>
      </c>
      <c r="O80" s="59" cm="1">
        <f t="array" aca="1" ref="O80" ca="1">COUNTIF(OFFSET($AS$2,MATCH(Data_Base_Response[[#This Row],[Nama]:[Nama]],Data_Base_Response[[Nama]:[Nama]],0),0,1,90),Data_Base_Response[[#Headers],[L]])</f>
        <v>8</v>
      </c>
      <c r="P80" s="59" cm="1">
        <f t="array" aca="1" ref="P80" ca="1">COUNTIF(OFFSET($AS$2,MATCH(Data_Base_Response[[#This Row],[Nama]:[Nama]],Data_Base_Response[[Nama]:[Nama]],0),0,1,90),Data_Base_Response[[#Headers],[P]])</f>
        <v>3</v>
      </c>
      <c r="Q80" s="59" cm="1">
        <f t="array" aca="1" ref="Q80" ca="1">COUNTIF(OFFSET($AS$2,MATCH(Data_Base_Response[[#This Row],[Nama]:[Nama]],Data_Base_Response[[Nama]:[Nama]],0),0,1,90),Data_Base_Response[[#Headers],[I]])</f>
        <v>8</v>
      </c>
      <c r="R80" s="59" cm="1">
        <f t="array" aca="1" ref="R80" ca="1">COUNTIF(OFFSET($AS$2,MATCH(Data_Base_Response[[#This Row],[Nama]:[Nama]],Data_Base_Response[[Nama]:[Nama]],0),0,1,90),Data_Base_Response[[#Headers],[S]])</f>
        <v>5</v>
      </c>
      <c r="S80" s="59" cm="1">
        <f t="array" aca="1" ref="S80" ca="1">COUNTIF(OFFSET($AS$2,MATCH(Data_Base_Response[[#This Row],[Nama]:[Nama]],Data_Base_Response[[Nama]:[Nama]],0),0,1,90),Data_Base_Response[[#Headers],[B]])</f>
        <v>5</v>
      </c>
      <c r="T80" s="59" cm="1">
        <f t="array" aca="1" ref="T80" ca="1">COUNTIF(OFFSET($AS$2,MATCH(Data_Base_Response[[#This Row],[Nama]:[Nama]],Data_Base_Response[[Nama]:[Nama]],0),0,1,90),Data_Base_Response[[#Headers],[O]])</f>
        <v>2</v>
      </c>
      <c r="U80" s="59" cm="1">
        <f t="array" aca="1" ref="U80" ca="1">COUNTIF(OFFSET($AS$2,MATCH(Data_Base_Response[[#This Row],[Nama]:[Nama]],Data_Base_Response[[Nama]:[Nama]],0),0,1,90),Data_Base_Response[[#Headers],[X]])</f>
        <v>4</v>
      </c>
      <c r="V80" s="59" cm="1">
        <f t="array" aca="1" ref="V80" ca="1">COUNTIF(OFFSET($AS$2,MATCH(Data_Base_Response[[#This Row],[Nama]:[Nama]],Data_Base_Response[[Nama]:[Nama]],0),0,1,90),Data_Base_Response[[#Headers],[E]])</f>
        <v>3</v>
      </c>
      <c r="W80" s="59" cm="1">
        <f t="array" aca="1" ref="W80" ca="1">COUNTIF(OFFSET($AS$2,MATCH(Data_Base_Response[[#This Row],[Nama]:[Nama]],Data_Base_Response[[Nama]:[Nama]],0),0,1,90),Data_Base_Response[[#Headers],[K]])</f>
        <v>4</v>
      </c>
      <c r="X80" s="59" cm="1">
        <f t="array" aca="1" ref="X80" ca="1">COUNTIF(OFFSET($AS$2,MATCH(Data_Base_Response[[#This Row],[Nama]:[Nama]],Data_Base_Response[[Nama]:[Nama]],0),0,1,90),Data_Base_Response[[#Headers],[Z]])</f>
        <v>7</v>
      </c>
      <c r="Y80"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8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0"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80"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80" s="60" t="str">
        <f ca="1">INDEX(OFFSET(Dictionary!$AJ$3,MATCH(I$2,Dictionary!$AG$4:$AG$84,0),0,COUNTIF(Dictionary!$AG$4:$AG$84,I$2),1),MATCH(Data_Base_Response[[#This Row],[D]],OFFSET(Dictionary!$AH$3,MATCH(I$2,Dictionary!$AG$4:$AG$84,0),0,COUNTIF(Dictionary!$AG$4:$AG$84,I$2),1),1))</f>
        <v xml:space="preserve">Tertarik untuk menangani sendiri detail   </v>
      </c>
      <c r="AD80"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80"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80"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80" s="60" t="str">
        <f ca="1">INDEX(OFFSET(Dictionary!$AJ$3,MATCH(M$2,Dictionary!$AG$4:$AG$84,0),0,COUNTIF(Dictionary!$AG$4:$AG$84,M$2),1),MATCH(Data_Base_Response[[#This Row],[W]],OFFSET(Dictionary!$AH$3,MATCH(M$2,Dictionary!$AG$4:$AG$84,0),0,COUNTIF(Dictionary!$AG$4:$AG$84,M$2),1),1))</f>
        <v xml:space="preserve">Perlu pengarahan awal dan tolok ukur keberhasilan   </v>
      </c>
      <c r="AH80" s="60" t="str">
        <f ca="1">INDEX(OFFSET(Dictionary!$AJ$3,MATCH(N$2,Dictionary!$AG$4:$AG$84,0),0,COUNTIF(Dictionary!$AG$4:$AG$84,N$2),1),MATCH(Data_Base_Response[[#This Row],[F]],OFFSET(Dictionary!$AH$3,MATCH(N$2,Dictionary!$AG$4:$AG$84,0),0,COUNTIF(Dictionary!$AG$4:$AG$84,N$2),1),1))</f>
        <v xml:space="preserve">Loyal pada Perusahaan   </v>
      </c>
      <c r="AI80"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80"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80" s="60" t="str">
        <f ca="1">INDEX(OFFSET(Dictionary!$AJ$3,MATCH(Q$2,Dictionary!$AG$4:$AG$84,0),0,COUNTIF(Dictionary!$AG$4:$AG$84,Q$2),1),MATCH(Data_Base_Response[[#This Row],[I]],OFFSET(Dictionary!$AH$3,MATCH(Q$2,Dictionary!$AG$4:$AG$84,0),0,COUNTIF(Dictionary!$AG$4:$AG$84,Q$2),1),1))</f>
        <v>Sangat yakin dl mengambil keputusan, cepat tanggap thd situasi, berani mengambil resiko, mau memanfaatkan kesempatan. Impulsif, dpt mem- buat keputusan yg tdk praktis, cenderung lebih mementingkan kecepatan daripada akurasi, tdk sabar, cenderung meloncat pd keputusan.</v>
      </c>
      <c r="AL8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0"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80"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80"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80"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8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8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80" s="61" t="str">
        <f ca="1">IFERROR(INDEX(OFFSET(Dictionary!$AC$3,MATCH(COLUMNS($AS$2:AS79),Dictionary!$AC$4:$AC$93,0),1,1,2),1,MATCH(INDEX(Dictionary!$B$3:$C$3,1,MATCH(Form_Responses[[#This Row],[1]],OFFSET(Dictionary!$A$3,MATCH(COLUMNS($AS$2:AS79),Dictionary!$A$4:$A$93,0),1,1,2),0)),Dictionary!$AD$3:$AE$3,0)),"")</f>
        <v>G</v>
      </c>
      <c r="AT80" s="61" t="str">
        <f ca="1">IFERROR(INDEX(OFFSET(Dictionary!$AC$3,MATCH(COLUMNS($AS$2:AT$2),Dictionary!$AC$4:$AC$93,0),1,1,2),1,MATCH(INDEX(Dictionary!$B$3:$C$3,1,MATCH(Form_Responses[[#This Row],[2]],OFFSET(Dictionary!$A$3,MATCH(COLUMNS($AS$2:AT79),Dictionary!$A$4:$A$93,0),1,1,2),0)),Dictionary!$AD$3:$AE$3,0)),"")</f>
        <v>A</v>
      </c>
      <c r="AU80" s="61" t="str">
        <f ca="1">IFERROR(INDEX(OFFSET(Dictionary!$AC$3,MATCH(COLUMNS($AS$2:AU79),Dictionary!$AC$4:$AC$93,0),1,1,2),1,MATCH(INDEX(Dictionary!$B$3:$C$3,1,MATCH(Form_Responses[[#This Row],[3]],OFFSET(Dictionary!$A$3,MATCH(COLUMNS($AS$2:AU79),Dictionary!$A$4:$A$93,0),1,1,2),0)),Dictionary!$AD$3:$AE$3,0)),"")</f>
        <v>A</v>
      </c>
      <c r="AV80" s="61" t="str">
        <f ca="1">IFERROR(INDEX(OFFSET(Dictionary!$AC$3,MATCH(COLUMNS($AS$2:AV79),Dictionary!$AC$4:$AC$93,0),1,1,2),1,MATCH(INDEX(Dictionary!$B$3:$C$3,1,MATCH(Form_Responses[[#This Row],[4]],OFFSET(Dictionary!$A$3,MATCH(COLUMNS($AS$2:AV79),Dictionary!$A$4:$A$93,0),1,1,2),0)),Dictionary!$AD$3:$AE$3,0)),"")</f>
        <v>X</v>
      </c>
      <c r="AW80" s="61" t="str">
        <f ca="1">IFERROR(INDEX(OFFSET(Dictionary!$AC$3,MATCH(COLUMNS($AS$2:AW79),Dictionary!$AC$4:$AC$93,0),1,1,2),1,MATCH(INDEX(Dictionary!$B$3:$C$3,1,MATCH(Form_Responses[[#This Row],[5]],OFFSET(Dictionary!$A$3,MATCH(COLUMNS($AS$2:AW79),Dictionary!$A$4:$A$93,0),1,1,2),0)),Dictionary!$AD$3:$AE$3,0)),"")</f>
        <v>B</v>
      </c>
      <c r="AX80" s="61" t="str">
        <f ca="1">IFERROR(INDEX(OFFSET(Dictionary!$AC$3,MATCH(COLUMNS($AS$2:AX79),Dictionary!$AC$4:$AC$93,0),1,1,2),1,MATCH(INDEX(Dictionary!$B$3:$C$3,1,MATCH(Form_Responses[[#This Row],[6]],OFFSET(Dictionary!$A$3,MATCH(COLUMNS($AS$2:AX79),Dictionary!$A$4:$A$93,0),1,1,2),0)),Dictionary!$AD$3:$AE$3,0)),"")</f>
        <v>B</v>
      </c>
      <c r="AY80" s="61" t="str">
        <f ca="1">IFERROR(INDEX(OFFSET(Dictionary!$AC$3,MATCH(COLUMNS($AS$2:AY79),Dictionary!$AC$4:$AC$93,0),1,1,2),1,MATCH(INDEX(Dictionary!$B$3:$C$3,1,MATCH(Form_Responses[[#This Row],[7]],OFFSET(Dictionary!$A$3,MATCH(COLUMNS($AS$2:AY79),Dictionary!$A$4:$A$93,0),1,1,2),0)),Dictionary!$AD$3:$AE$3,0)),"")</f>
        <v>Z</v>
      </c>
      <c r="AZ80" s="61" t="str">
        <f ca="1">IFERROR(INDEX(OFFSET(Dictionary!$AC$3,MATCH(COLUMNS($AS$2:AZ$2),Dictionary!$AC$4:$AC$93,0),1,1,2),1,MATCH(INDEX(Dictionary!$B$3:$C$3,1,MATCH(Form_Responses[[#This Row],[8]],OFFSET(Dictionary!$A$3,MATCH(COLUMNS($AS$2:AZ79),Dictionary!$A$4:$A$93,0),1,1,2),0)),Dictionary!$AD$3:$AE$3,0)),"")</f>
        <v>Z</v>
      </c>
      <c r="BA80" s="61" t="str">
        <f ca="1">IFERROR(INDEX(OFFSET(Dictionary!$AC$3,MATCH(COLUMNS($AS$2:BA79),Dictionary!$AC$4:$AC$93,0),1,1,2),1,MATCH(INDEX(Dictionary!$B$3:$C$3,1,MATCH(Form_Responses[[#This Row],[9]],OFFSET(Dictionary!$A$3,MATCH(COLUMNS($AS$2:BA79),Dictionary!$A$4:$A$93,0),1,1,2),0)),Dictionary!$AD$3:$AE$3,0)),"")</f>
        <v>F</v>
      </c>
      <c r="BB80" s="61" t="str">
        <f ca="1">IFERROR(INDEX(OFFSET(Dictionary!$AC$3,MATCH(COLUMNS($AS$2:BB79),Dictionary!$AC$4:$AC$93,0),1,1,2),1,MATCH(INDEX(Dictionary!$B$3:$C$3,1,MATCH(Form_Responses[[#This Row],[10]],OFFSET(Dictionary!$A$3,MATCH(COLUMNS($AS$2:BB79),Dictionary!$A$4:$A$93,0),1,1,2),0)),Dictionary!$AD$3:$AE$3,0)),"")</f>
        <v>W</v>
      </c>
      <c r="BC80" s="61" t="str">
        <f ca="1">IFERROR(INDEX(OFFSET(Dictionary!$AC$3,MATCH(COLUMNS($AS$2:BC79),Dictionary!$AC$4:$AC$93,0),1,1,2),1,MATCH(INDEX(Dictionary!$B$3:$C$3,1,MATCH(Form_Responses[[#This Row],[11]],OFFSET(Dictionary!$A$3,MATCH(COLUMNS($AS$2:BC79),Dictionary!$A$4:$A$93,0),1,1,2),0)),Dictionary!$AD$3:$AE$3,0)),"")</f>
        <v>C</v>
      </c>
      <c r="BD80" s="61" t="str">
        <f ca="1">IFERROR(INDEX(OFFSET(Dictionary!$AC$3,MATCH(COLUMNS($AS$2:BD79),Dictionary!$AC$4:$AC$93,0),1,1,2),1,MATCH(INDEX(Dictionary!$B$3:$C$3,1,MATCH(Form_Responses[[#This Row],[12]],OFFSET(Dictionary!$A$3,MATCH(COLUMNS($AS$2:BD79),Dictionary!$A$4:$A$93,0),1,1,2),0)),Dictionary!$AD$3:$AE$3,0)),"")</f>
        <v>E</v>
      </c>
      <c r="BE80" s="61" t="str">
        <f ca="1">IFERROR(INDEX(OFFSET(Dictionary!$AC$3,MATCH(COLUMNS($AS$2:BE79),Dictionary!$AC$4:$AC$93,0),1,1,2),1,MATCH(INDEX(Dictionary!$B$3:$C$3,1,MATCH(Form_Responses[[#This Row],[13]],OFFSET(Dictionary!$A$3,MATCH(COLUMNS($AS$2:BE79),Dictionary!$A$4:$A$93,0),1,1,2),0)),Dictionary!$AD$3:$AE$3,0)),"")</f>
        <v>N</v>
      </c>
      <c r="BF80" s="61" t="str">
        <f ca="1">IFERROR(INDEX(OFFSET(Dictionary!$AC$3,MATCH(COLUMNS($AS$2:BF79),Dictionary!$AC$4:$AC$93,0),1,1,2),1,MATCH(INDEX(Dictionary!$B$3:$C$3,1,MATCH(Form_Responses[[#This Row],[14]],OFFSET(Dictionary!$A$3,MATCH(COLUMNS($AS$2:BF79),Dictionary!$A$4:$A$93,0),1,1,2),0)),Dictionary!$AD$3:$AE$3,0)),"")</f>
        <v>A</v>
      </c>
      <c r="BG80" s="61" t="str">
        <f ca="1">IFERROR(INDEX(OFFSET(Dictionary!$AC$3,MATCH(COLUMNS($AS$2:BG79),Dictionary!$AC$4:$AC$93,0),1,1,2),1,MATCH(INDEX(Dictionary!$B$3:$C$3,1,MATCH(Form_Responses[[#This Row],[15]],OFFSET(Dictionary!$A$3,MATCH(COLUMNS($AS$2:BG79),Dictionary!$A$4:$A$93,0),1,1,2),0)),Dictionary!$AD$3:$AE$3,0)),"")</f>
        <v>B</v>
      </c>
      <c r="BH80" s="61" t="str">
        <f ca="1">IFERROR(INDEX(OFFSET(Dictionary!$AC$3,MATCH(COLUMNS($AS$2:BH79),Dictionary!$AC$4:$AC$93,0),1,1,2),1,MATCH(INDEX(Dictionary!$B$3:$C$3,1,MATCH(Form_Responses[[#This Row],[16]],OFFSET(Dictionary!$A$3,MATCH(COLUMNS($AS$2:BH79),Dictionary!$A$4:$A$93,0),1,1,2),0)),Dictionary!$AD$3:$AE$3,0)),"")</f>
        <v>O</v>
      </c>
      <c r="BI80" s="61" t="str">
        <f ca="1">IFERROR(INDEX(OFFSET(Dictionary!$AC$3,MATCH(COLUMNS($AS$2:BI79),Dictionary!$AC$4:$AC$93,0),1,1,2),1,MATCH(INDEX(Dictionary!$B$3:$C$3,1,MATCH(Form_Responses[[#This Row],[17]],OFFSET(Dictionary!$A$3,MATCH(COLUMNS($AS$2:BI79),Dictionary!$A$4:$A$93,0),1,1,2),0)),Dictionary!$AD$3:$AE$3,0)),"")</f>
        <v>Z</v>
      </c>
      <c r="BJ80" s="61" t="str">
        <f ca="1">IFERROR(INDEX(OFFSET(Dictionary!$AC$3,MATCH(COLUMNS($AS$2:BJ79),Dictionary!$AC$4:$AC$93,0),1,1,2),1,MATCH(INDEX(Dictionary!$B$3:$C$3,1,MATCH(Form_Responses[[#This Row],[18]],OFFSET(Dictionary!$A$3,MATCH(COLUMNS($AS$2:BJ79),Dictionary!$A$4:$A$93,0),1,1,2),0)),Dictionary!$AD$3:$AE$3,0)),"")</f>
        <v>O</v>
      </c>
      <c r="BK80" s="61" t="str">
        <f ca="1">IFERROR(INDEX(OFFSET(Dictionary!$AC$3,MATCH(COLUMNS($AS$2:BK79),Dictionary!$AC$4:$AC$93,0),1,1,2),1,MATCH(INDEX(Dictionary!$B$3:$C$3,1,MATCH(Form_Responses[[#This Row],[19]],OFFSET(Dictionary!$A$3,MATCH(COLUMNS($AS$2:BK79),Dictionary!$A$4:$A$93,0),1,1,2),0)),Dictionary!$AD$3:$AE$3,0)),"")</f>
        <v>Z</v>
      </c>
      <c r="BL80" s="61" t="str">
        <f ca="1">IFERROR(INDEX(OFFSET(Dictionary!$AC$3,MATCH(COLUMNS($AS$2:BL79),Dictionary!$AC$4:$AC$93,0),1,1,2),1,MATCH(INDEX(Dictionary!$B$3:$C$3,1,MATCH(Form_Responses[[#This Row],[20]],OFFSET(Dictionary!$A$3,MATCH(COLUMNS($AS$2:BL79),Dictionary!$A$4:$A$93,0),1,1,2),0)),Dictionary!$AD$3:$AE$3,0)),"")</f>
        <v>K</v>
      </c>
      <c r="BM80" s="61" t="str">
        <f ca="1">IFERROR(INDEX(OFFSET(Dictionary!$AC$3,MATCH(COLUMNS($AS$2:BM79),Dictionary!$AC$4:$AC$93,0),1,1,2),1,MATCH(INDEX(Dictionary!$B$3:$C$3,1,MATCH(Form_Responses[[#This Row],[21]],OFFSET(Dictionary!$A$3,MATCH(COLUMNS($AS$2:BM79),Dictionary!$A$4:$A$93,0),1,1,2),0)),Dictionary!$AD$3:$AE$3,0)),"")</f>
        <v>D</v>
      </c>
      <c r="BN80" s="61" t="str">
        <f ca="1">IFERROR(INDEX(OFFSET(Dictionary!$AC$3,MATCH(COLUMNS($AS$2:BN79),Dictionary!$AC$4:$AC$93,0),1,1,2),1,MATCH(INDEX(Dictionary!$B$3:$C$3,1,MATCH(Form_Responses[[#This Row],[22]],OFFSET(Dictionary!$A$3,MATCH(COLUMNS($AS$2:BN79),Dictionary!$A$4:$A$93,0),1,1,2),0)),Dictionary!$AD$3:$AE$3,0)),"")</f>
        <v>L</v>
      </c>
      <c r="BO80" s="61" t="str">
        <f ca="1">IFERROR(INDEX(OFFSET(Dictionary!$AC$3,MATCH(COLUMNS($AS$2:BO79),Dictionary!$AC$4:$AC$93,0),1,1,2),1,MATCH(INDEX(Dictionary!$B$3:$C$3,1,MATCH(Form_Responses[[#This Row],[23]],OFFSET(Dictionary!$A$3,MATCH(COLUMNS($AS$2:BO79),Dictionary!$A$4:$A$93,0),1,1,2),0)),Dictionary!$AD$3:$AE$3,0)),"")</f>
        <v>I</v>
      </c>
      <c r="BP80" s="61" t="str">
        <f ca="1">IFERROR(INDEX(OFFSET(Dictionary!$AC$3,MATCH(COLUMNS($AS$2:BP79),Dictionary!$AC$4:$AC$93,0),1,1,2),1,MATCH(INDEX(Dictionary!$B$3:$C$3,1,MATCH(Form_Responses[[#This Row],[24]],OFFSET(Dictionary!$A$3,MATCH(COLUMNS($AS$2:BP79),Dictionary!$A$4:$A$93,0),1,1,2),0)),Dictionary!$AD$3:$AE$3,0)),"")</f>
        <v>X</v>
      </c>
      <c r="BQ80" s="61" t="str">
        <f ca="1">IFERROR(INDEX(OFFSET(Dictionary!$AC$3,MATCH(COLUMNS($AS$2:BQ79),Dictionary!$AC$4:$AC$93,0),1,1,2),1,MATCH(INDEX(Dictionary!$B$3:$C$3,1,MATCH(Form_Responses[[#This Row],[25]],OFFSET(Dictionary!$A$3,MATCH(COLUMNS($AS$2:BQ79),Dictionary!$A$4:$A$93,0),1,1,2),0)),Dictionary!$AD$3:$AE$3,0)),"")</f>
        <v>A</v>
      </c>
      <c r="BR80" s="61" t="str">
        <f ca="1">IFERROR(INDEX(OFFSET(Dictionary!$AC$3,MATCH(COLUMNS($AS$2:BR79),Dictionary!$AC$4:$AC$93,0),1,1,2),1,MATCH(INDEX(Dictionary!$B$3:$C$3,1,MATCH(Form_Responses[[#This Row],[26]],OFFSET(Dictionary!$A$3,MATCH(COLUMNS($AS$2:BR79),Dictionary!$A$4:$A$93,0),1,1,2),0)),Dictionary!$AD$3:$AE$3,0)),"")</f>
        <v>P</v>
      </c>
      <c r="BS80" s="61" t="str">
        <f ca="1">IFERROR(INDEX(OFFSET(Dictionary!$AC$3,MATCH(COLUMNS($AS$2:BS79),Dictionary!$AC$4:$AC$93,0),1,1,2),1,MATCH(INDEX(Dictionary!$B$3:$C$3,1,MATCH(Form_Responses[[#This Row],[27]],OFFSET(Dictionary!$A$3,MATCH(COLUMNS($AS$2:BS79),Dictionary!$A$4:$A$93,0),1,1,2),0)),Dictionary!$AD$3:$AE$3,0)),"")</f>
        <v>Z</v>
      </c>
      <c r="BT80" s="61" t="str">
        <f ca="1">IFERROR(INDEX(OFFSET(Dictionary!$AC$3,MATCH(COLUMNS($AS$2:BT79),Dictionary!$AC$4:$AC$93,0),1,1,2),1,MATCH(INDEX(Dictionary!$B$3:$C$3,1,MATCH(Form_Responses[[#This Row],[28]],OFFSET(Dictionary!$A$3,MATCH(COLUMNS($AS$2:BT79),Dictionary!$A$4:$A$93,0),1,1,2),0)),Dictionary!$AD$3:$AE$3,0)),"")</f>
        <v>K</v>
      </c>
      <c r="BU80" s="61" t="str">
        <f ca="1">IFERROR(INDEX(OFFSET(Dictionary!$AC$3,MATCH(COLUMNS($AS$2:BU79),Dictionary!$AC$4:$AC$93,0),1,1,2),1,MATCH(INDEX(Dictionary!$B$3:$C$3,1,MATCH(Form_Responses[[#This Row],[29]],OFFSET(Dictionary!$A$3,MATCH(COLUMNS($AS$2:BU79),Dictionary!$A$4:$A$93,0),1,1,2),0)),Dictionary!$AD$3:$AE$3,0)),"")</f>
        <v>F</v>
      </c>
      <c r="BV80" s="61" t="str">
        <f ca="1">IFERROR(INDEX(OFFSET(Dictionary!$AC$3,MATCH(COLUMNS($AS$2:BV79),Dictionary!$AC$4:$AC$93,0),1,1,2),1,MATCH(INDEX(Dictionary!$B$3:$C$3,1,MATCH(Form_Responses[[#This Row],[30]],OFFSET(Dictionary!$A$3,MATCH(COLUMNS($AS$2:BV79),Dictionary!$A$4:$A$93,0),1,1,2),0)),Dictionary!$AD$3:$AE$3,0)),"")</f>
        <v>W</v>
      </c>
      <c r="BW80" s="61" t="str">
        <f ca="1">IFERROR(INDEX(OFFSET(Dictionary!$AC$3,MATCH(COLUMNS($AS$2:BW79),Dictionary!$AC$4:$AC$93,0),1,1,2),1,MATCH(INDEX(Dictionary!$B$3:$C$3,1,MATCH(Form_Responses[[#This Row],[31]],OFFSET(Dictionary!$A$3,MATCH(COLUMNS($AS$2:BW79),Dictionary!$A$4:$A$93,0),1,1,2),0)),Dictionary!$AD$3:$AE$3,0)),"")</f>
        <v>R</v>
      </c>
      <c r="BX80" s="61" t="str">
        <f ca="1">IFERROR(INDEX(OFFSET(Dictionary!$AC$3,MATCH(COLUMNS($AS$2:BX79),Dictionary!$AC$4:$AC$93,0),1,1,2),1,MATCH(INDEX(Dictionary!$B$3:$C$3,1,MATCH(Form_Responses[[#This Row],[32]],OFFSET(Dictionary!$A$3,MATCH(COLUMNS($AS$2:BX79),Dictionary!$A$4:$A$93,0),1,1,2),0)),Dictionary!$AD$3:$AE$3,0)),"")</f>
        <v>L</v>
      </c>
      <c r="BY80" s="61" t="str">
        <f ca="1">IFERROR(INDEX(OFFSET(Dictionary!$AC$3,MATCH(COLUMNS($AS$2:BY79),Dictionary!$AC$4:$AC$93,0),1,1,2),1,MATCH(INDEX(Dictionary!$B$3:$C$3,1,MATCH(Form_Responses[[#This Row],[33]],OFFSET(Dictionary!$A$3,MATCH(COLUMNS($AS$2:BY79),Dictionary!$A$4:$A$93,0),1,1,2),0)),Dictionary!$AD$3:$AE$3,0)),"")</f>
        <v>I</v>
      </c>
      <c r="BZ80" s="61" t="str">
        <f ca="1">IFERROR(INDEX(OFFSET(Dictionary!$AC$3,MATCH(COLUMNS($AS$2:BZ79),Dictionary!$AC$4:$AC$93,0),1,1,2),1,MATCH(INDEX(Dictionary!$B$3:$C$3,1,MATCH(Form_Responses[[#This Row],[34]],OFFSET(Dictionary!$A$3,MATCH(COLUMNS($AS$2:BZ79),Dictionary!$A$4:$A$93,0),1,1,2),0)),Dictionary!$AD$3:$AE$3,0)),"")</f>
        <v>T</v>
      </c>
      <c r="CA80" s="61" t="str">
        <f ca="1">IFERROR(INDEX(OFFSET(Dictionary!$AC$3,MATCH(COLUMNS($AS$2:CA79),Dictionary!$AC$4:$AC$93,0),1,1,2),1,MATCH(INDEX(Dictionary!$B$3:$C$3,1,MATCH(Form_Responses[[#This Row],[35]],OFFSET(Dictionary!$A$3,MATCH(COLUMNS($AS$2:CA79),Dictionary!$A$4:$A$93,0),1,1,2),0)),Dictionary!$AD$3:$AE$3,0)),"")</f>
        <v>B</v>
      </c>
      <c r="CB80" s="61" t="str">
        <f ca="1">IFERROR(INDEX(OFFSET(Dictionary!$AC$3,MATCH(COLUMNS($AS$2:CB79),Dictionary!$AC$4:$AC$93,0),1,1,2),1,MATCH(INDEX(Dictionary!$B$3:$C$3,1,MATCH(Form_Responses[[#This Row],[36]],OFFSET(Dictionary!$A$3,MATCH(COLUMNS($AS$2:CB79),Dictionary!$A$4:$A$93,0),1,1,2),0)),Dictionary!$AD$3:$AE$3,0)),"")</f>
        <v>A</v>
      </c>
      <c r="CC80" s="61" t="str">
        <f ca="1">IFERROR(INDEX(OFFSET(Dictionary!$AC$3,MATCH(COLUMNS($AS$2:CC79),Dictionary!$AC$4:$AC$93,0),1,1,2),1,MATCH(INDEX(Dictionary!$B$3:$C$3,1,MATCH(Form_Responses[[#This Row],[37]],OFFSET(Dictionary!$A$3,MATCH(COLUMNS($AS$2:CC79),Dictionary!$A$4:$A$93,0),1,1,2),0)),Dictionary!$AD$3:$AE$3,0)),"")</f>
        <v>P</v>
      </c>
      <c r="CD80" s="61" t="str">
        <f ca="1">IFERROR(INDEX(OFFSET(Dictionary!$AC$3,MATCH(COLUMNS($AS$2:CD79),Dictionary!$AC$4:$AC$93,0),1,1,2),1,MATCH(INDEX(Dictionary!$B$3:$C$3,1,MATCH(Form_Responses[[#This Row],[38]],OFFSET(Dictionary!$A$3,MATCH(COLUMNS($AS$2:CD79),Dictionary!$A$4:$A$93,0),1,1,2),0)),Dictionary!$AD$3:$AE$3,0)),"")</f>
        <v>X</v>
      </c>
      <c r="CE80" s="61" t="str">
        <f ca="1">IFERROR(INDEX(OFFSET(Dictionary!$AC$3,MATCH(COLUMNS($AS$2:CE79),Dictionary!$AC$4:$AC$93,0),1,1,2),1,MATCH(INDEX(Dictionary!$B$3:$C$3,1,MATCH(Form_Responses[[#This Row],[39]],OFFSET(Dictionary!$A$3,MATCH(COLUMNS($AS$2:CE79),Dictionary!$A$4:$A$93,0),1,1,2),0)),Dictionary!$AD$3:$AE$3,0)),"")</f>
        <v>F</v>
      </c>
      <c r="CF80" s="61" t="str">
        <f ca="1">IFERROR(INDEX(OFFSET(Dictionary!$AC$3,MATCH(COLUMNS($AS$2:CF79),Dictionary!$AC$4:$AC$93,0),1,1,2),1,MATCH(INDEX(Dictionary!$B$3:$C$3,1,MATCH(Form_Responses[[#This Row],[40]],OFFSET(Dictionary!$A$3,MATCH(COLUMNS($AS$2:CF79),Dictionary!$A$4:$A$93,0),1,1,2),0)),Dictionary!$AD$3:$AE$3,0)),"")</f>
        <v>W</v>
      </c>
      <c r="CG80" s="61" t="str">
        <f ca="1">IFERROR(INDEX(OFFSET(Dictionary!$AC$3,MATCH(COLUMNS($AS$2:CG79),Dictionary!$AC$4:$AC$93,0),1,1,2),1,MATCH(INDEX(Dictionary!$B$3:$C$3,1,MATCH(Form_Responses[[#This Row],[41]],OFFSET(Dictionary!$A$3,MATCH(COLUMNS($AS$2:CG79),Dictionary!$A$4:$A$93,0),1,1,2),0)),Dictionary!$AD$3:$AE$3,0)),"")</f>
        <v>S</v>
      </c>
      <c r="CH80" s="61" t="str">
        <f ca="1">IFERROR(INDEX(OFFSET(Dictionary!$AC$3,MATCH(COLUMNS($AS$2:CH79),Dictionary!$AC$4:$AC$93,0),1,1,2),1,MATCH(INDEX(Dictionary!$B$3:$C$3,1,MATCH(Form_Responses[[#This Row],[42]],OFFSET(Dictionary!$A$3,MATCH(COLUMNS($AS$2:CH79),Dictionary!$A$4:$A$93,0),1,1,2),0)),Dictionary!$AD$3:$AE$3,0)),"")</f>
        <v>L</v>
      </c>
      <c r="CI80" s="61" t="str">
        <f ca="1">IFERROR(INDEX(OFFSET(Dictionary!$AC$3,MATCH(COLUMNS($AS$2:CI79),Dictionary!$AC$4:$AC$93,0),1,1,2),1,MATCH(INDEX(Dictionary!$B$3:$C$3,1,MATCH(Form_Responses[[#This Row],[43]],OFFSET(Dictionary!$A$3,MATCH(COLUMNS($AS$2:CI79),Dictionary!$A$4:$A$93,0),1,1,2),0)),Dictionary!$AD$3:$AE$3,0)),"")</f>
        <v>I</v>
      </c>
      <c r="CJ80" s="61" t="str">
        <f ca="1">IFERROR(INDEX(OFFSET(Dictionary!$AC$3,MATCH(COLUMNS($AS$2:CJ79),Dictionary!$AC$4:$AC$93,0),1,1,2),1,MATCH(INDEX(Dictionary!$B$3:$C$3,1,MATCH(Form_Responses[[#This Row],[44]],OFFSET(Dictionary!$A$3,MATCH(COLUMNS($AS$2:CJ79),Dictionary!$A$4:$A$93,0),1,1,2),0)),Dictionary!$AD$3:$AE$3,0)),"")</f>
        <v>T</v>
      </c>
      <c r="CK80" s="61" t="str">
        <f ca="1">IFERROR(INDEX(OFFSET(Dictionary!$AC$3,MATCH(COLUMNS($AS$2:CK79),Dictionary!$AC$4:$AC$93,0),1,1,2),1,MATCH(INDEX(Dictionary!$B$3:$C$3,1,MATCH(Form_Responses[[#This Row],[45]],OFFSET(Dictionary!$A$3,MATCH(COLUMNS($AS$2:CK79),Dictionary!$A$4:$A$93,0),1,1,2),0)),Dictionary!$AD$3:$AE$3,0)),"")</f>
        <v>E</v>
      </c>
      <c r="CL80" s="61" t="str">
        <f ca="1">IFERROR(INDEX(OFFSET(Dictionary!$AC$3,MATCH(COLUMNS($AS$2:CL79),Dictionary!$AC$4:$AC$93,0),1,1,2),1,MATCH(INDEX(Dictionary!$B$3:$C$3,1,MATCH(Form_Responses[[#This Row],[46]],OFFSET(Dictionary!$A$3,MATCH(COLUMNS($AS$2:CL79),Dictionary!$A$4:$A$93,0),1,1,2),0)),Dictionary!$AD$3:$AE$3,0)),"")</f>
        <v>N</v>
      </c>
      <c r="CM80" s="61" t="str">
        <f ca="1">IFERROR(INDEX(OFFSET(Dictionary!$AC$3,MATCH(COLUMNS($AS$2:CM79),Dictionary!$AC$4:$AC$93,0),1,1,2),1,MATCH(INDEX(Dictionary!$B$3:$C$3,1,MATCH(Form_Responses[[#This Row],[47]],OFFSET(Dictionary!$A$3,MATCH(COLUMNS($AS$2:CM79),Dictionary!$A$4:$A$93,0),1,1,2),0)),Dictionary!$AD$3:$AE$3,0)),"")</f>
        <v>Z</v>
      </c>
      <c r="CN80" s="61" t="str">
        <f ca="1">IFERROR(INDEX(OFFSET(Dictionary!$AC$3,MATCH(COLUMNS($AS$2:CN79),Dictionary!$AC$4:$AC$93,0),1,1,2),1,MATCH(INDEX(Dictionary!$B$3:$C$3,1,MATCH(Form_Responses[[#This Row],[48]],OFFSET(Dictionary!$A$3,MATCH(COLUMNS($AS$2:CN79),Dictionary!$A$4:$A$93,0),1,1,2),0)),Dictionary!$AD$3:$AE$3,0)),"")</f>
        <v>P</v>
      </c>
      <c r="CO80" s="61" t="str">
        <f ca="1">IFERROR(INDEX(OFFSET(Dictionary!$AC$3,MATCH(COLUMNS($AS$2:CO79),Dictionary!$AC$4:$AC$93,0),1,1,2),1,MATCH(INDEX(Dictionary!$B$3:$C$3,1,MATCH(Form_Responses[[#This Row],[49]],OFFSET(Dictionary!$A$3,MATCH(COLUMNS($AS$2:CO79),Dictionary!$A$4:$A$93,0),1,1,2),0)),Dictionary!$AD$3:$AE$3,0)),"")</f>
        <v>F</v>
      </c>
      <c r="CP80" s="61" t="str">
        <f ca="1">IFERROR(INDEX(OFFSET(Dictionary!$AC$3,MATCH(COLUMNS($AS$2:CP79),Dictionary!$AC$4:$AC$93,0),1,1,2),1,MATCH(INDEX(Dictionary!$B$3:$C$3,1,MATCH(Form_Responses[[#This Row],[50]],OFFSET(Dictionary!$A$3,MATCH(COLUMNS($AS$2:CP79),Dictionary!$A$4:$A$93,0),1,1,2),0)),Dictionary!$AD$3:$AE$3,0)),"")</f>
        <v>B</v>
      </c>
      <c r="CQ80" s="61" t="str">
        <f ca="1">IFERROR(INDEX(OFFSET(Dictionary!$AC$3,MATCH(COLUMNS($AS$2:CQ79),Dictionary!$AC$4:$AC$93,0),1,1,2),1,MATCH(INDEX(Dictionary!$B$3:$C$3,1,MATCH(Form_Responses[[#This Row],[51]],OFFSET(Dictionary!$A$3,MATCH(COLUMNS($AS$2:CQ79),Dictionary!$A$4:$A$93,0),1,1,2),0)),Dictionary!$AD$3:$AE$3,0)),"")</f>
        <v>G</v>
      </c>
      <c r="CR80" s="61" t="str">
        <f ca="1">IFERROR(INDEX(OFFSET(Dictionary!$AC$3,MATCH(COLUMNS($AS$2:CR79),Dictionary!$AC$4:$AC$93,0),1,1,2),1,MATCH(INDEX(Dictionary!$B$3:$C$3,1,MATCH(Form_Responses[[#This Row],[52]],OFFSET(Dictionary!$A$3,MATCH(COLUMNS($AS$2:CR79),Dictionary!$A$4:$A$93,0),1,1,2),0)),Dictionary!$AD$3:$AE$3,0)),"")</f>
        <v>L</v>
      </c>
      <c r="CS80" s="61" t="str">
        <f ca="1">IFERROR(INDEX(OFFSET(Dictionary!$AC$3,MATCH(COLUMNS($AS$2:CS79),Dictionary!$AC$4:$AC$93,0),1,1,2),1,MATCH(INDEX(Dictionary!$B$3:$C$3,1,MATCH(Form_Responses[[#This Row],[53]],OFFSET(Dictionary!$A$3,MATCH(COLUMNS($AS$2:CS79),Dictionary!$A$4:$A$93,0),1,1,2),0)),Dictionary!$AD$3:$AE$3,0)),"")</f>
        <v>I</v>
      </c>
      <c r="CT80" s="61" t="str">
        <f ca="1">IFERROR(INDEX(OFFSET(Dictionary!$AC$3,MATCH(COLUMNS($AS$2:CT79),Dictionary!$AC$4:$AC$93,0),1,1,2),1,MATCH(INDEX(Dictionary!$B$3:$C$3,1,MATCH(Form_Responses[[#This Row],[54]],OFFSET(Dictionary!$A$3,MATCH(COLUMNS($AS$2:CT79),Dictionary!$A$4:$A$93,0),1,1,2),0)),Dictionary!$AD$3:$AE$3,0)),"")</f>
        <v>D</v>
      </c>
      <c r="CU80" s="61" t="str">
        <f ca="1">IFERROR(INDEX(OFFSET(Dictionary!$AC$3,MATCH(COLUMNS($AS$2:CU79),Dictionary!$AC$4:$AC$93,0),1,1,2),1,MATCH(INDEX(Dictionary!$B$3:$C$3,1,MATCH(Form_Responses[[#This Row],[55]],OFFSET(Dictionary!$A$3,MATCH(COLUMNS($AS$2:CU79),Dictionary!$A$4:$A$93,0),1,1,2),0)),Dictionary!$AD$3:$AE$3,0)),"")</f>
        <v>C</v>
      </c>
      <c r="CV80" s="61" t="str">
        <f ca="1">IFERROR(INDEX(OFFSET(Dictionary!$AC$3,MATCH(COLUMNS($AS$2:CV79),Dictionary!$AC$4:$AC$93,0),1,1,2),1,MATCH(INDEX(Dictionary!$B$3:$C$3,1,MATCH(Form_Responses[[#This Row],[56]],OFFSET(Dictionary!$A$3,MATCH(COLUMNS($AS$2:CV79),Dictionary!$A$4:$A$93,0),1,1,2),0)),Dictionary!$AD$3:$AE$3,0)),"")</f>
        <v>E</v>
      </c>
      <c r="CW80" s="61" t="str">
        <f ca="1">IFERROR(INDEX(OFFSET(Dictionary!$AC$3,MATCH(COLUMNS($AS$2:CW79),Dictionary!$AC$4:$AC$93,0),1,1,2),1,MATCH(INDEX(Dictionary!$B$3:$C$3,1,MATCH(Form_Responses[[#This Row],[57]],OFFSET(Dictionary!$A$3,MATCH(COLUMNS($AS$2:CW79),Dictionary!$A$4:$A$93,0),1,1,2),0)),Dictionary!$AD$3:$AE$3,0)),"")</f>
        <v>Z</v>
      </c>
      <c r="CX80" s="61" t="str">
        <f ca="1">IFERROR(INDEX(OFFSET(Dictionary!$AC$3,MATCH(COLUMNS($AS$2:CX79),Dictionary!$AC$4:$AC$93,0),1,1,2),1,MATCH(INDEX(Dictionary!$B$3:$C$3,1,MATCH(Form_Responses[[#This Row],[58]],OFFSET(Dictionary!$A$3,MATCH(COLUMNS($AS$2:CX79),Dictionary!$A$4:$A$93,0),1,1,2),0)),Dictionary!$AD$3:$AE$3,0)),"")</f>
        <v>K</v>
      </c>
      <c r="CY80" s="61" t="str">
        <f ca="1">IFERROR(INDEX(OFFSET(Dictionary!$AC$3,MATCH(COLUMNS($AS$2:CY79),Dictionary!$AC$4:$AC$93,0),1,1,2),1,MATCH(INDEX(Dictionary!$B$3:$C$3,1,MATCH(Form_Responses[[#This Row],[59]],OFFSET(Dictionary!$A$3,MATCH(COLUMNS($AS$2:CY79),Dictionary!$A$4:$A$93,0),1,1,2),0)),Dictionary!$AD$3:$AE$3,0)),"")</f>
        <v>F</v>
      </c>
      <c r="CZ80" s="61" t="str">
        <f ca="1">IFERROR(INDEX(OFFSET(Dictionary!$AC$3,MATCH(COLUMNS($AS$2:CZ79),Dictionary!$AC$4:$AC$93,0),1,1,2),1,MATCH(INDEX(Dictionary!$B$3:$C$3,1,MATCH(Form_Responses[[#This Row],[60]],OFFSET(Dictionary!$A$3,MATCH(COLUMNS($AS$2:CZ79),Dictionary!$A$4:$A$93,0),1,1,2),0)),Dictionary!$AD$3:$AE$3,0)),"")</f>
        <v>X</v>
      </c>
      <c r="DA80" s="61" t="str">
        <f ca="1">IFERROR(INDEX(OFFSET(Dictionary!$AC$3,MATCH(COLUMNS($AS$2:DA79),Dictionary!$AC$4:$AC$93,0),1,1,2),1,MATCH(INDEX(Dictionary!$B$3:$C$3,1,MATCH(Form_Responses[[#This Row],[61]],OFFSET(Dictionary!$A$3,MATCH(COLUMNS($AS$2:DA79),Dictionary!$A$4:$A$93,0),1,1,2),0)),Dictionary!$AD$3:$AE$3,0)),"")</f>
        <v>T</v>
      </c>
      <c r="DB80" s="61" t="str">
        <f ca="1">IFERROR(INDEX(OFFSET(Dictionary!$AC$3,MATCH(COLUMNS($AS$2:DB79),Dictionary!$AC$4:$AC$93,0),1,1,2),1,MATCH(INDEX(Dictionary!$B$3:$C$3,1,MATCH(Form_Responses[[#This Row],[62]],OFFSET(Dictionary!$A$3,MATCH(COLUMNS($AS$2:DB79),Dictionary!$A$4:$A$93,0),1,1,2),0)),Dictionary!$AD$3:$AE$3,0)),"")</f>
        <v>L</v>
      </c>
      <c r="DC80" s="61" t="str">
        <f ca="1">IFERROR(INDEX(OFFSET(Dictionary!$AC$3,MATCH(COLUMNS($AS$2:DC79),Dictionary!$AC$4:$AC$93,0),1,1,2),1,MATCH(INDEX(Dictionary!$B$3:$C$3,1,MATCH(Form_Responses[[#This Row],[63]],OFFSET(Dictionary!$A$3,MATCH(COLUMNS($AS$2:DC79),Dictionary!$A$4:$A$93,0),1,1,2),0)),Dictionary!$AD$3:$AE$3,0)),"")</f>
        <v>I</v>
      </c>
      <c r="DD80" s="61" t="str">
        <f ca="1">IFERROR(INDEX(OFFSET(Dictionary!$AC$3,MATCH(COLUMNS($AS$2:DD79),Dictionary!$AC$4:$AC$93,0),1,1,2),1,MATCH(INDEX(Dictionary!$B$3:$C$3,1,MATCH(Form_Responses[[#This Row],[64]],OFFSET(Dictionary!$A$3,MATCH(COLUMNS($AS$2:DD79),Dictionary!$A$4:$A$93,0),1,1,2),0)),Dictionary!$AD$3:$AE$3,0)),"")</f>
        <v>T</v>
      </c>
      <c r="DE80" s="61" t="str">
        <f ca="1">IFERROR(INDEX(OFFSET(Dictionary!$AC$3,MATCH(COLUMNS($AS$2:DE79),Dictionary!$AC$4:$AC$93,0),1,1,2),1,MATCH(INDEX(Dictionary!$B$3:$C$3,1,MATCH(Form_Responses[[#This Row],[65]],OFFSET(Dictionary!$A$3,MATCH(COLUMNS($AS$2:DE79),Dictionary!$A$4:$A$93,0),1,1,2),0)),Dictionary!$AD$3:$AE$3,0)),"")</f>
        <v>D</v>
      </c>
      <c r="DF80" s="61" t="str">
        <f ca="1">IFERROR(INDEX(OFFSET(Dictionary!$AC$3,MATCH(COLUMNS($AS$2:DF79),Dictionary!$AC$4:$AC$93,0),1,1,2),1,MATCH(INDEX(Dictionary!$B$3:$C$3,1,MATCH(Form_Responses[[#This Row],[66]],OFFSET(Dictionary!$A$3,MATCH(COLUMNS($AS$2:DF79),Dictionary!$A$4:$A$93,0),1,1,2),0)),Dictionary!$AD$3:$AE$3,0)),"")</f>
        <v>S</v>
      </c>
      <c r="DG80" s="61" t="str">
        <f ca="1">IFERROR(INDEX(OFFSET(Dictionary!$AC$3,MATCH(COLUMNS($AS$2:DG79),Dictionary!$AC$4:$AC$93,0),1,1,2),1,MATCH(INDEX(Dictionary!$B$3:$C$3,1,MATCH(Form_Responses[[#This Row],[67]],OFFSET(Dictionary!$A$3,MATCH(COLUMNS($AS$2:DG79),Dictionary!$A$4:$A$93,0),1,1,2),0)),Dictionary!$AD$3:$AE$3,0)),"")</f>
        <v>R</v>
      </c>
      <c r="DH80" s="61" t="str">
        <f ca="1">IFERROR(INDEX(OFFSET(Dictionary!$AC$3,MATCH(COLUMNS($AS$2:DH79),Dictionary!$AC$4:$AC$93,0),1,1,2),1,MATCH(INDEX(Dictionary!$B$3:$C$3,1,MATCH(Form_Responses[[#This Row],[68]],OFFSET(Dictionary!$A$3,MATCH(COLUMNS($AS$2:DH79),Dictionary!$A$4:$A$93,0),1,1,2),0)),Dictionary!$AD$3:$AE$3,0)),"")</f>
        <v>K</v>
      </c>
      <c r="DI80" s="61" t="str">
        <f ca="1">IFERROR(INDEX(OFFSET(Dictionary!$AC$3,MATCH(COLUMNS($AS$2:DI79),Dictionary!$AC$4:$AC$93,0),1,1,2),1,MATCH(INDEX(Dictionary!$B$3:$C$3,1,MATCH(Form_Responses[[#This Row],[69]],OFFSET(Dictionary!$A$3,MATCH(COLUMNS($AS$2:DI79),Dictionary!$A$4:$A$93,0),1,1,2),0)),Dictionary!$AD$3:$AE$3,0)),"")</f>
        <v>A</v>
      </c>
      <c r="DJ80" s="61" t="str">
        <f ca="1">IFERROR(INDEX(OFFSET(Dictionary!$AC$3,MATCH(COLUMNS($AS$2:DJ79),Dictionary!$AC$4:$AC$93,0),1,1,2),1,MATCH(INDEX(Dictionary!$B$3:$C$3,1,MATCH(Form_Responses[[#This Row],[70]],OFFSET(Dictionary!$A$3,MATCH(COLUMNS($AS$2:DJ79),Dictionary!$A$4:$A$93,0),1,1,2),0)),Dictionary!$AD$3:$AE$3,0)),"")</f>
        <v/>
      </c>
      <c r="DK80" s="61" t="str">
        <f ca="1">IFERROR(INDEX(OFFSET(Dictionary!$AC$3,MATCH(COLUMNS($AS$2:DK79),Dictionary!$AC$4:$AC$93,0),1,1,2),1,MATCH(INDEX(Dictionary!$B$3:$C$3,1,MATCH(Form_Responses[[#This Row],[71]],OFFSET(Dictionary!$A$3,MATCH(COLUMNS($AS$2:DK79),Dictionary!$A$4:$A$93,0),1,1,2),0)),Dictionary!$AD$3:$AE$3,0)),"")</f>
        <v>I</v>
      </c>
      <c r="DL80" s="61" t="str">
        <f ca="1">IFERROR(INDEX(OFFSET(Dictionary!$AC$3,MATCH(COLUMNS($AS$2:DL79),Dictionary!$AC$4:$AC$93,0),1,1,2),1,MATCH(INDEX(Dictionary!$B$3:$C$3,1,MATCH(Form_Responses[[#This Row],[72]],OFFSET(Dictionary!$A$3,MATCH(COLUMNS($AS$2:DL79),Dictionary!$A$4:$A$93,0),1,1,2),0)),Dictionary!$AD$3:$AE$3,0)),"")</f>
        <v>L</v>
      </c>
      <c r="DM80" s="61" t="str">
        <f ca="1">IFERROR(INDEX(OFFSET(Dictionary!$AC$3,MATCH(COLUMNS($AS$2:DM79),Dictionary!$AC$4:$AC$93,0),1,1,2),1,MATCH(INDEX(Dictionary!$B$3:$C$3,1,MATCH(Form_Responses[[#This Row],[73]],OFFSET(Dictionary!$A$3,MATCH(COLUMNS($AS$2:DM79),Dictionary!$A$4:$A$93,0),1,1,2),0)),Dictionary!$AD$3:$AE$3,0)),"")</f>
        <v>I</v>
      </c>
      <c r="DN80" s="61" t="str">
        <f ca="1">IFERROR(INDEX(OFFSET(Dictionary!$AC$3,MATCH(COLUMNS($AS$2:DN79),Dictionary!$AC$4:$AC$93,0),1,1,2),1,MATCH(INDEX(Dictionary!$B$3:$C$3,1,MATCH(Form_Responses[[#This Row],[74]],OFFSET(Dictionary!$A$3,MATCH(COLUMNS($AS$2:DN79),Dictionary!$A$4:$A$93,0),1,1,2),0)),Dictionary!$AD$3:$AE$3,0)),"")</f>
        <v>T</v>
      </c>
      <c r="DO80" s="61" t="str">
        <f ca="1">IFERROR(INDEX(OFFSET(Dictionary!$AC$3,MATCH(COLUMNS($AS$2:DO79),Dictionary!$AC$4:$AC$93,0),1,1,2),1,MATCH(INDEX(Dictionary!$B$3:$C$3,1,MATCH(Form_Responses[[#This Row],[75]],OFFSET(Dictionary!$A$3,MATCH(COLUMNS($AS$2:DO79),Dictionary!$A$4:$A$93,0),1,1,2),0)),Dictionary!$AD$3:$AE$3,0)),"")</f>
        <v>V</v>
      </c>
      <c r="DP80" s="61" t="str">
        <f ca="1">IFERROR(INDEX(OFFSET(Dictionary!$AC$3,MATCH(COLUMNS($AS$2:DP79),Dictionary!$AC$4:$AC$93,0),1,1,2),1,MATCH(INDEX(Dictionary!$B$3:$C$3,1,MATCH(Form_Responses[[#This Row],[76]],OFFSET(Dictionary!$A$3,MATCH(COLUMNS($AS$2:DP79),Dictionary!$A$4:$A$93,0),1,1,2),0)),Dictionary!$AD$3:$AE$3,0)),"")</f>
        <v>S</v>
      </c>
      <c r="DQ80" s="61" t="str">
        <f ca="1">IFERROR(INDEX(OFFSET(Dictionary!$AC$3,MATCH(COLUMNS($AS$2:DQ79),Dictionary!$AC$4:$AC$93,0),1,1,2),1,MATCH(INDEX(Dictionary!$B$3:$C$3,1,MATCH(Form_Responses[[#This Row],[77]],OFFSET(Dictionary!$A$3,MATCH(COLUMNS($AS$2:DQ79),Dictionary!$A$4:$A$93,0),1,1,2),0)),Dictionary!$AD$3:$AE$3,0)),"")</f>
        <v>R</v>
      </c>
      <c r="DR80" s="61" t="str">
        <f ca="1">IFERROR(INDEX(OFFSET(Dictionary!$AC$3,MATCH(COLUMNS($AS$2:DR79),Dictionary!$AC$4:$AC$93,0),1,1,2),1,MATCH(INDEX(Dictionary!$B$3:$C$3,1,MATCH(Form_Responses[[#This Row],[78]],OFFSET(Dictionary!$A$3,MATCH(COLUMNS($AS$2:DR79),Dictionary!$A$4:$A$93,0),1,1,2),0)),Dictionary!$AD$3:$AE$3,0)),"")</f>
        <v>D</v>
      </c>
      <c r="DS80" s="61" t="str">
        <f ca="1">IFERROR(INDEX(OFFSET(Dictionary!$AC$3,MATCH(COLUMNS($AS$2:DS79),Dictionary!$AC$4:$AC$93,0),1,1,2),1,MATCH(INDEX(Dictionary!$B$3:$C$3,1,MATCH(Form_Responses[[#This Row],[79]],OFFSET(Dictionary!$A$3,MATCH(COLUMNS($AS$2:DS79),Dictionary!$A$4:$A$93,0),1,1,2),0)),Dictionary!$AD$3:$AE$3,0)),"")</f>
        <v>N</v>
      </c>
      <c r="DT80" s="61" t="str">
        <f ca="1">IFERROR(INDEX(OFFSET(Dictionary!$AC$3,MATCH(COLUMNS($AS$2:DT79),Dictionary!$AC$4:$AC$93,0),1,1,2),1,MATCH(INDEX(Dictionary!$B$3:$C$3,1,MATCH(Form_Responses[[#This Row],[80]],OFFSET(Dictionary!$A$3,MATCH(COLUMNS($AS$2:DT79),Dictionary!$A$4:$A$93,0),1,1,2),0)),Dictionary!$AD$3:$AE$3,0)),"")</f>
        <v>W</v>
      </c>
      <c r="DU80" s="61" t="str">
        <f ca="1">IFERROR(INDEX(OFFSET(Dictionary!$AC$3,MATCH(COLUMNS($AS$2:DU79),Dictionary!$AC$4:$AC$93,0),1,1,2),1,MATCH(INDEX(Dictionary!$B$3:$C$3,1,MATCH(Form_Responses[[#This Row],[81]],OFFSET(Dictionary!$A$3,MATCH(COLUMNS($AS$2:DU79),Dictionary!$A$4:$A$93,0),1,1,2),0)),Dictionary!$AD$3:$AE$3,0)),"")</f>
        <v>L</v>
      </c>
      <c r="DV80" s="61" t="str">
        <f ca="1">IFERROR(INDEX(OFFSET(Dictionary!$AC$3,MATCH(COLUMNS($AS$2:DV79),Dictionary!$AC$4:$AC$93,0),1,1,2),1,MATCH(INDEX(Dictionary!$B$3:$C$3,1,MATCH(Form_Responses[[#This Row],[82]],OFFSET(Dictionary!$A$3,MATCH(COLUMNS($AS$2:DV79),Dictionary!$A$4:$A$93,0),1,1,2),0)),Dictionary!$AD$3:$AE$3,0)),"")</f>
        <v>L</v>
      </c>
      <c r="DW80" s="61" t="str">
        <f ca="1">IFERROR(INDEX(OFFSET(Dictionary!$AC$3,MATCH(COLUMNS($AS$2:DW79),Dictionary!$AC$4:$AC$93,0),1,1,2),1,MATCH(INDEX(Dictionary!$B$3:$C$3,1,MATCH(Form_Responses[[#This Row],[83]],OFFSET(Dictionary!$A$3,MATCH(COLUMNS($AS$2:DW79),Dictionary!$A$4:$A$93,0),1,1,2),0)),Dictionary!$AD$3:$AE$3,0)),"")</f>
        <v>I</v>
      </c>
      <c r="DX80" s="61" t="str">
        <f ca="1">IFERROR(INDEX(OFFSET(Dictionary!$AC$3,MATCH(COLUMNS($AS$2:DX79),Dictionary!$AC$4:$AC$93,0),1,1,2),1,MATCH(INDEX(Dictionary!$B$3:$C$3,1,MATCH(Form_Responses[[#This Row],[84]],OFFSET(Dictionary!$A$3,MATCH(COLUMNS($AS$2:DX79),Dictionary!$A$4:$A$93,0),1,1,2),0)),Dictionary!$AD$3:$AE$3,0)),"")</f>
        <v>T</v>
      </c>
      <c r="DY80" s="61" t="str">
        <f ca="1">IFERROR(INDEX(OFFSET(Dictionary!$AC$3,MATCH(COLUMNS($AS$2:DY79),Dictionary!$AC$4:$AC$93,0),1,1,2),1,MATCH(INDEX(Dictionary!$B$3:$C$3,1,MATCH(Form_Responses[[#This Row],[85]],OFFSET(Dictionary!$A$3,MATCH(COLUMNS($AS$2:DY79),Dictionary!$A$4:$A$93,0),1,1,2),0)),Dictionary!$AD$3:$AE$3,0)),"")</f>
        <v>S</v>
      </c>
      <c r="DZ80" s="61" t="str">
        <f ca="1">IFERROR(INDEX(OFFSET(Dictionary!$AC$3,MATCH(COLUMNS($AS$2:DZ79),Dictionary!$AC$4:$AC$93,0),1,1,2),1,MATCH(INDEX(Dictionary!$B$3:$C$3,1,MATCH(Form_Responses[[#This Row],[86]],OFFSET(Dictionary!$A$3,MATCH(COLUMNS($AS$2:DZ79),Dictionary!$A$4:$A$93,0),1,1,2),0)),Dictionary!$AD$3:$AE$3,0)),"")</f>
        <v>S</v>
      </c>
      <c r="EA80" s="61" t="str">
        <f ca="1">IFERROR(INDEX(OFFSET(Dictionary!$AC$3,MATCH(COLUMNS($AS$2:EA79),Dictionary!$AC$4:$AC$93,0),1,1,2),1,MATCH(INDEX(Dictionary!$B$3:$C$3,1,MATCH(Form_Responses[[#This Row],[87]],OFFSET(Dictionary!$A$3,MATCH(COLUMNS($AS$2:EA79),Dictionary!$A$4:$A$93,0),1,1,2),0)),Dictionary!$AD$3:$AE$3,0)),"")</f>
        <v>R</v>
      </c>
      <c r="EB80" s="61" t="str">
        <f ca="1">IFERROR(INDEX(OFFSET(Dictionary!$AC$3,MATCH(COLUMNS($AS$2:EB79),Dictionary!$AC$4:$AC$93,0),1,1,2),1,MATCH(INDEX(Dictionary!$B$3:$C$3,1,MATCH(Form_Responses[[#This Row],[88]],OFFSET(Dictionary!$A$3,MATCH(COLUMNS($AS$2:EB79),Dictionary!$A$4:$A$93,0),1,1,2),0)),Dictionary!$AD$3:$AE$3,0)),"")</f>
        <v>C</v>
      </c>
      <c r="EC80" s="61" t="str">
        <f ca="1">IFERROR(INDEX(OFFSET(Dictionary!$AC$3,MATCH(COLUMNS($AS$2:EC79),Dictionary!$AC$4:$AC$93,0),1,1,2),1,MATCH(INDEX(Dictionary!$B$3:$C$3,1,MATCH(Form_Responses[[#This Row],[89]],OFFSET(Dictionary!$A$3,MATCH(COLUMNS($AS$2:EC79),Dictionary!$A$4:$A$93,0),1,1,2),0)),Dictionary!$AD$3:$AE$3,0)),"")</f>
        <v>C</v>
      </c>
      <c r="ED80" s="61" t="str">
        <f ca="1">IFERROR(INDEX(OFFSET(Dictionary!$AC$3,MATCH(COLUMNS($AS$2:ED79),Dictionary!$AC$4:$AC$93,0),1,1,2),1,MATCH(INDEX(Dictionary!$B$3:$C$3,1,MATCH(Form_Responses[[#This Row],[90]],OFFSET(Dictionary!$A$3,MATCH(COLUMNS($AS$2:ED79),Dictionary!$A$4:$A$93,0),1,1,2),0)),Dictionary!$AD$3:$AE$3,0)),"")</f>
        <v>N</v>
      </c>
    </row>
    <row r="81" spans="1:134" ht="195" x14ac:dyDescent="0.25">
      <c r="A81" s="164">
        <v>79</v>
      </c>
      <c r="B81" s="61" t="s">
        <v>1045</v>
      </c>
      <c r="C81" s="61" t="s">
        <v>918</v>
      </c>
      <c r="D81" s="59" t="s">
        <v>798</v>
      </c>
      <c r="E81" s="59" cm="1">
        <f t="array" aca="1" ref="E81" ca="1">COUNTIF(OFFSET($AS$2,MATCH(Data_Base_Response[[#This Row],[Nama]:[Nama]],Data_Base_Response[[Nama]:[Nama]],0),0,1,90),Data_Base_Response[[#Headers],[A]])</f>
        <v>6</v>
      </c>
      <c r="F81" s="59" cm="1">
        <f t="array" aca="1" ref="F81" ca="1">COUNTIF(OFFSET($AS$2,MATCH(Data_Base_Response[[#This Row],[Nama]:[Nama]],Data_Base_Response[[Nama]:[Nama]],0),0,1,90),Data_Base_Response[[#Headers],[N]])</f>
        <v>8</v>
      </c>
      <c r="G81" s="59" cm="1">
        <f t="array" aca="1" ref="G81" ca="1">COUNTIF(OFFSET($AS$2,MATCH(Data_Base_Response[[#This Row],[Nama]:[Nama]],Data_Base_Response[[Nama]:[Nama]],0),0,1,90),Data_Base_Response[[#Headers],[G]])</f>
        <v>7</v>
      </c>
      <c r="H81" s="59" cm="1">
        <f t="array" aca="1" ref="H81" ca="1">COUNTIF(OFFSET($AS$2,MATCH(Data_Base_Response[[#This Row],[Nama]:[Nama]],Data_Base_Response[[Nama]:[Nama]],0),0,1,90),Data_Base_Response[[#Headers],[C]])</f>
        <v>5</v>
      </c>
      <c r="I81" s="59" cm="1">
        <f t="array" aca="1" ref="I81" ca="1">COUNTIF(OFFSET($AS$2,MATCH(Data_Base_Response[[#This Row],[Nama]:[Nama]],Data_Base_Response[[Nama]:[Nama]],0),0,1,90),Data_Base_Response[[#Headers],[D]])</f>
        <v>4</v>
      </c>
      <c r="J81" s="59" cm="1">
        <f t="array" aca="1" ref="J81" ca="1">COUNTIF(OFFSET($AS$2,MATCH(Data_Base_Response[[#This Row],[Nama]:[Nama]],Data_Base_Response[[Nama]:[Nama]],0),0,1,90),Data_Base_Response[[#Headers],[R]])</f>
        <v>3</v>
      </c>
      <c r="K81" s="59" cm="1">
        <f t="array" aca="1" ref="K81" ca="1">COUNTIF(OFFSET($AS$2,MATCH(Data_Base_Response[[#This Row],[Nama]:[Nama]],Data_Base_Response[[Nama]:[Nama]],0),0,1,90),Data_Base_Response[[#Headers],[T]])</f>
        <v>2</v>
      </c>
      <c r="L81" s="59" cm="1">
        <f t="array" aca="1" ref="L81" ca="1">COUNTIF(OFFSET($AS$2,MATCH(Data_Base_Response[[#This Row],[Nama]:[Nama]],Data_Base_Response[[Nama]:[Nama]],0),0,1,90),Data_Base_Response[[#Headers],[V]])</f>
        <v>6</v>
      </c>
      <c r="M81" s="59" cm="1">
        <f t="array" aca="1" ref="M81" ca="1">COUNTIF(OFFSET($AS$2,MATCH(Data_Base_Response[[#This Row],[Nama]:[Nama]],Data_Base_Response[[Nama]:[Nama]],0),0,1,90),Data_Base_Response[[#Headers],[W]])</f>
        <v>7</v>
      </c>
      <c r="N81" s="59" cm="1">
        <f t="array" aca="1" ref="N81" ca="1">COUNTIF(OFFSET($AS$2,MATCH(Data_Base_Response[[#This Row],[Nama]:[Nama]],Data_Base_Response[[Nama]:[Nama]],0),0,1,90),Data_Base_Response[[#Headers],[F]])</f>
        <v>2</v>
      </c>
      <c r="O81" s="59" cm="1">
        <f t="array" aca="1" ref="O81" ca="1">COUNTIF(OFFSET($AS$2,MATCH(Data_Base_Response[[#This Row],[Nama]:[Nama]],Data_Base_Response[[Nama]:[Nama]],0),0,1,90),Data_Base_Response[[#Headers],[L]])</f>
        <v>2</v>
      </c>
      <c r="P81" s="59" cm="1">
        <f t="array" aca="1" ref="P81" ca="1">COUNTIF(OFFSET($AS$2,MATCH(Data_Base_Response[[#This Row],[Nama]:[Nama]],Data_Base_Response[[Nama]:[Nama]],0),0,1,90),Data_Base_Response[[#Headers],[P]])</f>
        <v>3</v>
      </c>
      <c r="Q81" s="59" cm="1">
        <f t="array" aca="1" ref="Q81" ca="1">COUNTIF(OFFSET($AS$2,MATCH(Data_Base_Response[[#This Row],[Nama]:[Nama]],Data_Base_Response[[Nama]:[Nama]],0),0,1,90),Data_Base_Response[[#Headers],[I]])</f>
        <v>7</v>
      </c>
      <c r="R81" s="59" cm="1">
        <f t="array" aca="1" ref="R81" ca="1">COUNTIF(OFFSET($AS$2,MATCH(Data_Base_Response[[#This Row],[Nama]:[Nama]],Data_Base_Response[[Nama]:[Nama]],0),0,1,90),Data_Base_Response[[#Headers],[S]])</f>
        <v>6</v>
      </c>
      <c r="S81" s="59" cm="1">
        <f t="array" aca="1" ref="S81" ca="1">COUNTIF(OFFSET($AS$2,MATCH(Data_Base_Response[[#This Row],[Nama]:[Nama]],Data_Base_Response[[Nama]:[Nama]],0),0,1,90),Data_Base_Response[[#Headers],[B]])</f>
        <v>6</v>
      </c>
      <c r="T81" s="59" cm="1">
        <f t="array" aca="1" ref="T81" ca="1">COUNTIF(OFFSET($AS$2,MATCH(Data_Base_Response[[#This Row],[Nama]:[Nama]],Data_Base_Response[[Nama]:[Nama]],0),0,1,90),Data_Base_Response[[#Headers],[O]])</f>
        <v>3</v>
      </c>
      <c r="U81" s="59" cm="1">
        <f t="array" aca="1" ref="U81" ca="1">COUNTIF(OFFSET($AS$2,MATCH(Data_Base_Response[[#This Row],[Nama]:[Nama]],Data_Base_Response[[Nama]:[Nama]],0),0,1,90),Data_Base_Response[[#Headers],[X]])</f>
        <v>2</v>
      </c>
      <c r="V81" s="59" cm="1">
        <f t="array" aca="1" ref="V81" ca="1">COUNTIF(OFFSET($AS$2,MATCH(Data_Base_Response[[#This Row],[Nama]:[Nama]],Data_Base_Response[[Nama]:[Nama]],0),0,1,90),Data_Base_Response[[#Headers],[E]])</f>
        <v>3</v>
      </c>
      <c r="W81" s="59" cm="1">
        <f t="array" aca="1" ref="W81" ca="1">COUNTIF(OFFSET($AS$2,MATCH(Data_Base_Response[[#This Row],[Nama]:[Nama]],Data_Base_Response[[Nama]:[Nama]],0),0,1,90),Data_Base_Response[[#Headers],[K]])</f>
        <v>2</v>
      </c>
      <c r="X81" s="59" cm="1">
        <f t="array" aca="1" ref="X81" ca="1">COUNTIF(OFFSET($AS$2,MATCH(Data_Base_Response[[#This Row],[Nama]:[Nama]],Data_Base_Response[[Nama]:[Nama]],0),0,1,90),Data_Base_Response[[#Headers],[Z]])</f>
        <v>6</v>
      </c>
      <c r="Y8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81"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81"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1"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81" s="60" t="str">
        <f ca="1">INDEX(OFFSET(Dictionary!$AJ$3,MATCH(I$2,Dictionary!$AG$4:$AG$84,0),0,COUNTIF(Dictionary!$AG$4:$AG$84,I$2),1),MATCH(Data_Base_Response[[#This Row],[D]],OFFSET(Dictionary!$AH$3,MATCH(I$2,Dictionary!$AG$4:$AG$84,0),0,COUNTIF(Dictionary!$AG$4:$AG$84,I$2),1),1))</f>
        <v xml:space="preserve">Tertarik untuk menangani sendiri detail   </v>
      </c>
      <c r="AD81"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81"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81"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1"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81"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81"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8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1"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8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81"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8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81"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1"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81" s="61" t="str">
        <f ca="1">IFERROR(INDEX(OFFSET(Dictionary!$AC$3,MATCH(COLUMNS($AS$2:AS80),Dictionary!$AC$4:$AC$93,0),1,1,2),1,MATCH(INDEX(Dictionary!$B$3:$C$3,1,MATCH(Form_Responses[[#This Row],[1]],OFFSET(Dictionary!$A$3,MATCH(COLUMNS($AS$2:AS80),Dictionary!$A$4:$A$93,0),1,1,2),0)),Dictionary!$AD$3:$AE$3,0)),"")</f>
        <v>G</v>
      </c>
      <c r="AT81" s="61" t="str">
        <f ca="1">IFERROR(INDEX(OFFSET(Dictionary!$AC$3,MATCH(COLUMNS($AS$2:AT$2),Dictionary!$AC$4:$AC$93,0),1,1,2),1,MATCH(INDEX(Dictionary!$B$3:$C$3,1,MATCH(Form_Responses[[#This Row],[2]],OFFSET(Dictionary!$A$3,MATCH(COLUMNS($AS$2:AT80),Dictionary!$A$4:$A$93,0),1,1,2),0)),Dictionary!$AD$3:$AE$3,0)),"")</f>
        <v>N</v>
      </c>
      <c r="AU81" s="61" t="str">
        <f ca="1">IFERROR(INDEX(OFFSET(Dictionary!$AC$3,MATCH(COLUMNS($AS$2:AU80),Dictionary!$AC$4:$AC$93,0),1,1,2),1,MATCH(INDEX(Dictionary!$B$3:$C$3,1,MATCH(Form_Responses[[#This Row],[3]],OFFSET(Dictionary!$A$3,MATCH(COLUMNS($AS$2:AU80),Dictionary!$A$4:$A$93,0),1,1,2),0)),Dictionary!$AD$3:$AE$3,0)),"")</f>
        <v>A</v>
      </c>
      <c r="AV81" s="61" t="str">
        <f ca="1">IFERROR(INDEX(OFFSET(Dictionary!$AC$3,MATCH(COLUMNS($AS$2:AV80),Dictionary!$AC$4:$AC$93,0),1,1,2),1,MATCH(INDEX(Dictionary!$B$3:$C$3,1,MATCH(Form_Responses[[#This Row],[4]],OFFSET(Dictionary!$A$3,MATCH(COLUMNS($AS$2:AV80),Dictionary!$A$4:$A$93,0),1,1,2),0)),Dictionary!$AD$3:$AE$3,0)),"")</f>
        <v>X</v>
      </c>
      <c r="AW81" s="61" t="str">
        <f ca="1">IFERROR(INDEX(OFFSET(Dictionary!$AC$3,MATCH(COLUMNS($AS$2:AW80),Dictionary!$AC$4:$AC$93,0),1,1,2),1,MATCH(INDEX(Dictionary!$B$3:$C$3,1,MATCH(Form_Responses[[#This Row],[5]],OFFSET(Dictionary!$A$3,MATCH(COLUMNS($AS$2:AW80),Dictionary!$A$4:$A$93,0),1,1,2),0)),Dictionary!$AD$3:$AE$3,0)),"")</f>
        <v>B</v>
      </c>
      <c r="AX81" s="61" t="str">
        <f ca="1">IFERROR(INDEX(OFFSET(Dictionary!$AC$3,MATCH(COLUMNS($AS$2:AX80),Dictionary!$AC$4:$AC$93,0),1,1,2),1,MATCH(INDEX(Dictionary!$B$3:$C$3,1,MATCH(Form_Responses[[#This Row],[6]],OFFSET(Dictionary!$A$3,MATCH(COLUMNS($AS$2:AX80),Dictionary!$A$4:$A$93,0),1,1,2),0)),Dictionary!$AD$3:$AE$3,0)),"")</f>
        <v>B</v>
      </c>
      <c r="AY81" s="61" t="str">
        <f ca="1">IFERROR(INDEX(OFFSET(Dictionary!$AC$3,MATCH(COLUMNS($AS$2:AY80),Dictionary!$AC$4:$AC$93,0),1,1,2),1,MATCH(INDEX(Dictionary!$B$3:$C$3,1,MATCH(Form_Responses[[#This Row],[7]],OFFSET(Dictionary!$A$3,MATCH(COLUMNS($AS$2:AY80),Dictionary!$A$4:$A$93,0),1,1,2),0)),Dictionary!$AD$3:$AE$3,0)),"")</f>
        <v>Z</v>
      </c>
      <c r="AZ81" s="61" t="str">
        <f ca="1">IFERROR(INDEX(OFFSET(Dictionary!$AC$3,MATCH(COLUMNS($AS$2:AZ$2),Dictionary!$AC$4:$AC$93,0),1,1,2),1,MATCH(INDEX(Dictionary!$B$3:$C$3,1,MATCH(Form_Responses[[#This Row],[8]],OFFSET(Dictionary!$A$3,MATCH(COLUMNS($AS$2:AZ80),Dictionary!$A$4:$A$93,0),1,1,2),0)),Dictionary!$AD$3:$AE$3,0)),"")</f>
        <v>Z</v>
      </c>
      <c r="BA81" s="61" t="str">
        <f ca="1">IFERROR(INDEX(OFFSET(Dictionary!$AC$3,MATCH(COLUMNS($AS$2:BA80),Dictionary!$AC$4:$AC$93,0),1,1,2),1,MATCH(INDEX(Dictionary!$B$3:$C$3,1,MATCH(Form_Responses[[#This Row],[9]],OFFSET(Dictionary!$A$3,MATCH(COLUMNS($AS$2:BA80),Dictionary!$A$4:$A$93,0),1,1,2),0)),Dictionary!$AD$3:$AE$3,0)),"")</f>
        <v>K</v>
      </c>
      <c r="BB81" s="61" t="str">
        <f ca="1">IFERROR(INDEX(OFFSET(Dictionary!$AC$3,MATCH(COLUMNS($AS$2:BB80),Dictionary!$AC$4:$AC$93,0),1,1,2),1,MATCH(INDEX(Dictionary!$B$3:$C$3,1,MATCH(Form_Responses[[#This Row],[10]],OFFSET(Dictionary!$A$3,MATCH(COLUMNS($AS$2:BB80),Dictionary!$A$4:$A$93,0),1,1,2),0)),Dictionary!$AD$3:$AE$3,0)),"")</f>
        <v>W</v>
      </c>
      <c r="BC81" s="61" t="str">
        <f ca="1">IFERROR(INDEX(OFFSET(Dictionary!$AC$3,MATCH(COLUMNS($AS$2:BC80),Dictionary!$AC$4:$AC$93,0),1,1,2),1,MATCH(INDEX(Dictionary!$B$3:$C$3,1,MATCH(Form_Responses[[#This Row],[11]],OFFSET(Dictionary!$A$3,MATCH(COLUMNS($AS$2:BC80),Dictionary!$A$4:$A$93,0),1,1,2),0)),Dictionary!$AD$3:$AE$3,0)),"")</f>
        <v>G</v>
      </c>
      <c r="BD81" s="61" t="str">
        <f ca="1">IFERROR(INDEX(OFFSET(Dictionary!$AC$3,MATCH(COLUMNS($AS$2:BD80),Dictionary!$AC$4:$AC$93,0),1,1,2),1,MATCH(INDEX(Dictionary!$B$3:$C$3,1,MATCH(Form_Responses[[#This Row],[12]],OFFSET(Dictionary!$A$3,MATCH(COLUMNS($AS$2:BD80),Dictionary!$A$4:$A$93,0),1,1,2),0)),Dictionary!$AD$3:$AE$3,0)),"")</f>
        <v>E</v>
      </c>
      <c r="BE81" s="61" t="str">
        <f ca="1">IFERROR(INDEX(OFFSET(Dictionary!$AC$3,MATCH(COLUMNS($AS$2:BE80),Dictionary!$AC$4:$AC$93,0),1,1,2),1,MATCH(INDEX(Dictionary!$B$3:$C$3,1,MATCH(Form_Responses[[#This Row],[13]],OFFSET(Dictionary!$A$3,MATCH(COLUMNS($AS$2:BE80),Dictionary!$A$4:$A$93,0),1,1,2),0)),Dictionary!$AD$3:$AE$3,0)),"")</f>
        <v>N</v>
      </c>
      <c r="BF81" s="61" t="str">
        <f ca="1">IFERROR(INDEX(OFFSET(Dictionary!$AC$3,MATCH(COLUMNS($AS$2:BF80),Dictionary!$AC$4:$AC$93,0),1,1,2),1,MATCH(INDEX(Dictionary!$B$3:$C$3,1,MATCH(Form_Responses[[#This Row],[14]],OFFSET(Dictionary!$A$3,MATCH(COLUMNS($AS$2:BF80),Dictionary!$A$4:$A$93,0),1,1,2),0)),Dictionary!$AD$3:$AE$3,0)),"")</f>
        <v>A</v>
      </c>
      <c r="BG81" s="61" t="str">
        <f ca="1">IFERROR(INDEX(OFFSET(Dictionary!$AC$3,MATCH(COLUMNS($AS$2:BG80),Dictionary!$AC$4:$AC$93,0),1,1,2),1,MATCH(INDEX(Dictionary!$B$3:$C$3,1,MATCH(Form_Responses[[#This Row],[15]],OFFSET(Dictionary!$A$3,MATCH(COLUMNS($AS$2:BG80),Dictionary!$A$4:$A$93,0),1,1,2),0)),Dictionary!$AD$3:$AE$3,0)),"")</f>
        <v>B</v>
      </c>
      <c r="BH81" s="61" t="str">
        <f ca="1">IFERROR(INDEX(OFFSET(Dictionary!$AC$3,MATCH(COLUMNS($AS$2:BH80),Dictionary!$AC$4:$AC$93,0),1,1,2),1,MATCH(INDEX(Dictionary!$B$3:$C$3,1,MATCH(Form_Responses[[#This Row],[16]],OFFSET(Dictionary!$A$3,MATCH(COLUMNS($AS$2:BH80),Dictionary!$A$4:$A$93,0),1,1,2),0)),Dictionary!$AD$3:$AE$3,0)),"")</f>
        <v>O</v>
      </c>
      <c r="BI81" s="61" t="str">
        <f ca="1">IFERROR(INDEX(OFFSET(Dictionary!$AC$3,MATCH(COLUMNS($AS$2:BI80),Dictionary!$AC$4:$AC$93,0),1,1,2),1,MATCH(INDEX(Dictionary!$B$3:$C$3,1,MATCH(Form_Responses[[#This Row],[17]],OFFSET(Dictionary!$A$3,MATCH(COLUMNS($AS$2:BI80),Dictionary!$A$4:$A$93,0),1,1,2),0)),Dictionary!$AD$3:$AE$3,0)),"")</f>
        <v>Z</v>
      </c>
      <c r="BJ81" s="61" t="str">
        <f ca="1">IFERROR(INDEX(OFFSET(Dictionary!$AC$3,MATCH(COLUMNS($AS$2:BJ80),Dictionary!$AC$4:$AC$93,0),1,1,2),1,MATCH(INDEX(Dictionary!$B$3:$C$3,1,MATCH(Form_Responses[[#This Row],[18]],OFFSET(Dictionary!$A$3,MATCH(COLUMNS($AS$2:BJ80),Dictionary!$A$4:$A$93,0),1,1,2),0)),Dictionary!$AD$3:$AE$3,0)),"")</f>
        <v>O</v>
      </c>
      <c r="BK81" s="61" t="str">
        <f ca="1">IFERROR(INDEX(OFFSET(Dictionary!$AC$3,MATCH(COLUMNS($AS$2:BK80),Dictionary!$AC$4:$AC$93,0),1,1,2),1,MATCH(INDEX(Dictionary!$B$3:$C$3,1,MATCH(Form_Responses[[#This Row],[19]],OFFSET(Dictionary!$A$3,MATCH(COLUMNS($AS$2:BK80),Dictionary!$A$4:$A$93,0),1,1,2),0)),Dictionary!$AD$3:$AE$3,0)),"")</f>
        <v>Z</v>
      </c>
      <c r="BL81" s="61" t="str">
        <f ca="1">IFERROR(INDEX(OFFSET(Dictionary!$AC$3,MATCH(COLUMNS($AS$2:BL80),Dictionary!$AC$4:$AC$93,0),1,1,2),1,MATCH(INDEX(Dictionary!$B$3:$C$3,1,MATCH(Form_Responses[[#This Row],[20]],OFFSET(Dictionary!$A$3,MATCH(COLUMNS($AS$2:BL80),Dictionary!$A$4:$A$93,0),1,1,2),0)),Dictionary!$AD$3:$AE$3,0)),"")</f>
        <v>W</v>
      </c>
      <c r="BM81" s="61" t="str">
        <f ca="1">IFERROR(INDEX(OFFSET(Dictionary!$AC$3,MATCH(COLUMNS($AS$2:BM80),Dictionary!$AC$4:$AC$93,0),1,1,2),1,MATCH(INDEX(Dictionary!$B$3:$C$3,1,MATCH(Form_Responses[[#This Row],[21]],OFFSET(Dictionary!$A$3,MATCH(COLUMNS($AS$2:BM80),Dictionary!$A$4:$A$93,0),1,1,2),0)),Dictionary!$AD$3:$AE$3,0)),"")</f>
        <v>D</v>
      </c>
      <c r="BN81" s="61" t="str">
        <f ca="1">IFERROR(INDEX(OFFSET(Dictionary!$AC$3,MATCH(COLUMNS($AS$2:BN80),Dictionary!$AC$4:$AC$93,0),1,1,2),1,MATCH(INDEX(Dictionary!$B$3:$C$3,1,MATCH(Form_Responses[[#This Row],[22]],OFFSET(Dictionary!$A$3,MATCH(COLUMNS($AS$2:BN80),Dictionary!$A$4:$A$93,0),1,1,2),0)),Dictionary!$AD$3:$AE$3,0)),"")</f>
        <v>C</v>
      </c>
      <c r="BO81" s="61" t="str">
        <f ca="1">IFERROR(INDEX(OFFSET(Dictionary!$AC$3,MATCH(COLUMNS($AS$2:BO80),Dictionary!$AC$4:$AC$93,0),1,1,2),1,MATCH(INDEX(Dictionary!$B$3:$C$3,1,MATCH(Form_Responses[[#This Row],[23]],OFFSET(Dictionary!$A$3,MATCH(COLUMNS($AS$2:BO80),Dictionary!$A$4:$A$93,0),1,1,2),0)),Dictionary!$AD$3:$AE$3,0)),"")</f>
        <v>I</v>
      </c>
      <c r="BP81" s="61" t="str">
        <f ca="1">IFERROR(INDEX(OFFSET(Dictionary!$AC$3,MATCH(COLUMNS($AS$2:BP80),Dictionary!$AC$4:$AC$93,0),1,1,2),1,MATCH(INDEX(Dictionary!$B$3:$C$3,1,MATCH(Form_Responses[[#This Row],[24]],OFFSET(Dictionary!$A$3,MATCH(COLUMNS($AS$2:BP80),Dictionary!$A$4:$A$93,0),1,1,2),0)),Dictionary!$AD$3:$AE$3,0)),"")</f>
        <v>N</v>
      </c>
      <c r="BQ81" s="61" t="str">
        <f ca="1">IFERROR(INDEX(OFFSET(Dictionary!$AC$3,MATCH(COLUMNS($AS$2:BQ80),Dictionary!$AC$4:$AC$93,0),1,1,2),1,MATCH(INDEX(Dictionary!$B$3:$C$3,1,MATCH(Form_Responses[[#This Row],[25]],OFFSET(Dictionary!$A$3,MATCH(COLUMNS($AS$2:BQ80),Dictionary!$A$4:$A$93,0),1,1,2),0)),Dictionary!$AD$3:$AE$3,0)),"")</f>
        <v>A</v>
      </c>
      <c r="BR81" s="61" t="str">
        <f ca="1">IFERROR(INDEX(OFFSET(Dictionary!$AC$3,MATCH(COLUMNS($AS$2:BR80),Dictionary!$AC$4:$AC$93,0),1,1,2),1,MATCH(INDEX(Dictionary!$B$3:$C$3,1,MATCH(Form_Responses[[#This Row],[26]],OFFSET(Dictionary!$A$3,MATCH(COLUMNS($AS$2:BR80),Dictionary!$A$4:$A$93,0),1,1,2),0)),Dictionary!$AD$3:$AE$3,0)),"")</f>
        <v>P</v>
      </c>
      <c r="BS81" s="61" t="str">
        <f ca="1">IFERROR(INDEX(OFFSET(Dictionary!$AC$3,MATCH(COLUMNS($AS$2:BS80),Dictionary!$AC$4:$AC$93,0),1,1,2),1,MATCH(INDEX(Dictionary!$B$3:$C$3,1,MATCH(Form_Responses[[#This Row],[27]],OFFSET(Dictionary!$A$3,MATCH(COLUMNS($AS$2:BS80),Dictionary!$A$4:$A$93,0),1,1,2),0)),Dictionary!$AD$3:$AE$3,0)),"")</f>
        <v>Z</v>
      </c>
      <c r="BT81" s="61" t="str">
        <f ca="1">IFERROR(INDEX(OFFSET(Dictionary!$AC$3,MATCH(COLUMNS($AS$2:BT80),Dictionary!$AC$4:$AC$93,0),1,1,2),1,MATCH(INDEX(Dictionary!$B$3:$C$3,1,MATCH(Form_Responses[[#This Row],[28]],OFFSET(Dictionary!$A$3,MATCH(COLUMNS($AS$2:BT80),Dictionary!$A$4:$A$93,0),1,1,2),0)),Dictionary!$AD$3:$AE$3,0)),"")</f>
        <v>B</v>
      </c>
      <c r="BU81" s="61" t="str">
        <f ca="1">IFERROR(INDEX(OFFSET(Dictionary!$AC$3,MATCH(COLUMNS($AS$2:BU80),Dictionary!$AC$4:$AC$93,0),1,1,2),1,MATCH(INDEX(Dictionary!$B$3:$C$3,1,MATCH(Form_Responses[[#This Row],[29]],OFFSET(Dictionary!$A$3,MATCH(COLUMNS($AS$2:BU80),Dictionary!$A$4:$A$93,0),1,1,2),0)),Dictionary!$AD$3:$AE$3,0)),"")</f>
        <v>O</v>
      </c>
      <c r="BV81" s="61" t="str">
        <f ca="1">IFERROR(INDEX(OFFSET(Dictionary!$AC$3,MATCH(COLUMNS($AS$2:BV80),Dictionary!$AC$4:$AC$93,0),1,1,2),1,MATCH(INDEX(Dictionary!$B$3:$C$3,1,MATCH(Form_Responses[[#This Row],[30]],OFFSET(Dictionary!$A$3,MATCH(COLUMNS($AS$2:BV80),Dictionary!$A$4:$A$93,0),1,1,2),0)),Dictionary!$AD$3:$AE$3,0)),"")</f>
        <v>W</v>
      </c>
      <c r="BW81" s="61" t="str">
        <f ca="1">IFERROR(INDEX(OFFSET(Dictionary!$AC$3,MATCH(COLUMNS($AS$2:BW80),Dictionary!$AC$4:$AC$93,0),1,1,2),1,MATCH(INDEX(Dictionary!$B$3:$C$3,1,MATCH(Form_Responses[[#This Row],[31]],OFFSET(Dictionary!$A$3,MATCH(COLUMNS($AS$2:BW80),Dictionary!$A$4:$A$93,0),1,1,2),0)),Dictionary!$AD$3:$AE$3,0)),"")</f>
        <v>G</v>
      </c>
      <c r="BX81" s="61" t="str">
        <f ca="1">IFERROR(INDEX(OFFSET(Dictionary!$AC$3,MATCH(COLUMNS($AS$2:BX80),Dictionary!$AC$4:$AC$93,0),1,1,2),1,MATCH(INDEX(Dictionary!$B$3:$C$3,1,MATCH(Form_Responses[[#This Row],[32]],OFFSET(Dictionary!$A$3,MATCH(COLUMNS($AS$2:BX80),Dictionary!$A$4:$A$93,0),1,1,2),0)),Dictionary!$AD$3:$AE$3,0)),"")</f>
        <v>D</v>
      </c>
      <c r="BY81" s="61" t="str">
        <f ca="1">IFERROR(INDEX(OFFSET(Dictionary!$AC$3,MATCH(COLUMNS($AS$2:BY80),Dictionary!$AC$4:$AC$93,0),1,1,2),1,MATCH(INDEX(Dictionary!$B$3:$C$3,1,MATCH(Form_Responses[[#This Row],[33]],OFFSET(Dictionary!$A$3,MATCH(COLUMNS($AS$2:BY80),Dictionary!$A$4:$A$93,0),1,1,2),0)),Dictionary!$AD$3:$AE$3,0)),"")</f>
        <v>I</v>
      </c>
      <c r="BZ81" s="61" t="str">
        <f ca="1">IFERROR(INDEX(OFFSET(Dictionary!$AC$3,MATCH(COLUMNS($AS$2:BZ80),Dictionary!$AC$4:$AC$93,0),1,1,2),1,MATCH(INDEX(Dictionary!$B$3:$C$3,1,MATCH(Form_Responses[[#This Row],[34]],OFFSET(Dictionary!$A$3,MATCH(COLUMNS($AS$2:BZ80),Dictionary!$A$4:$A$93,0),1,1,2),0)),Dictionary!$AD$3:$AE$3,0)),"")</f>
        <v>T</v>
      </c>
      <c r="CA81" s="61" t="str">
        <f ca="1">IFERROR(INDEX(OFFSET(Dictionary!$AC$3,MATCH(COLUMNS($AS$2:CA80),Dictionary!$AC$4:$AC$93,0),1,1,2),1,MATCH(INDEX(Dictionary!$B$3:$C$3,1,MATCH(Form_Responses[[#This Row],[35]],OFFSET(Dictionary!$A$3,MATCH(COLUMNS($AS$2:CA80),Dictionary!$A$4:$A$93,0),1,1,2),0)),Dictionary!$AD$3:$AE$3,0)),"")</f>
        <v>B</v>
      </c>
      <c r="CB81" s="61" t="str">
        <f ca="1">IFERROR(INDEX(OFFSET(Dictionary!$AC$3,MATCH(COLUMNS($AS$2:CB80),Dictionary!$AC$4:$AC$93,0),1,1,2),1,MATCH(INDEX(Dictionary!$B$3:$C$3,1,MATCH(Form_Responses[[#This Row],[36]],OFFSET(Dictionary!$A$3,MATCH(COLUMNS($AS$2:CB80),Dictionary!$A$4:$A$93,0),1,1,2),0)),Dictionary!$AD$3:$AE$3,0)),"")</f>
        <v>A</v>
      </c>
      <c r="CC81" s="61" t="str">
        <f ca="1">IFERROR(INDEX(OFFSET(Dictionary!$AC$3,MATCH(COLUMNS($AS$2:CC80),Dictionary!$AC$4:$AC$93,0),1,1,2),1,MATCH(INDEX(Dictionary!$B$3:$C$3,1,MATCH(Form_Responses[[#This Row],[37]],OFFSET(Dictionary!$A$3,MATCH(COLUMNS($AS$2:CC80),Dictionary!$A$4:$A$93,0),1,1,2),0)),Dictionary!$AD$3:$AE$3,0)),"")</f>
        <v>P</v>
      </c>
      <c r="CD81" s="61" t="str">
        <f ca="1">IFERROR(INDEX(OFFSET(Dictionary!$AC$3,MATCH(COLUMNS($AS$2:CD80),Dictionary!$AC$4:$AC$93,0),1,1,2),1,MATCH(INDEX(Dictionary!$B$3:$C$3,1,MATCH(Form_Responses[[#This Row],[38]],OFFSET(Dictionary!$A$3,MATCH(COLUMNS($AS$2:CD80),Dictionary!$A$4:$A$93,0),1,1,2),0)),Dictionary!$AD$3:$AE$3,0)),"")</f>
        <v>K</v>
      </c>
      <c r="CE81" s="61" t="str">
        <f ca="1">IFERROR(INDEX(OFFSET(Dictionary!$AC$3,MATCH(COLUMNS($AS$2:CE80),Dictionary!$AC$4:$AC$93,0),1,1,2),1,MATCH(INDEX(Dictionary!$B$3:$C$3,1,MATCH(Form_Responses[[#This Row],[39]],OFFSET(Dictionary!$A$3,MATCH(COLUMNS($AS$2:CE80),Dictionary!$A$4:$A$93,0),1,1,2),0)),Dictionary!$AD$3:$AE$3,0)),"")</f>
        <v>B</v>
      </c>
      <c r="CF81" s="61" t="str">
        <f ca="1">IFERROR(INDEX(OFFSET(Dictionary!$AC$3,MATCH(COLUMNS($AS$2:CF80),Dictionary!$AC$4:$AC$93,0),1,1,2),1,MATCH(INDEX(Dictionary!$B$3:$C$3,1,MATCH(Form_Responses[[#This Row],[40]],OFFSET(Dictionary!$A$3,MATCH(COLUMNS($AS$2:CF80),Dictionary!$A$4:$A$93,0),1,1,2),0)),Dictionary!$AD$3:$AE$3,0)),"")</f>
        <v>W</v>
      </c>
      <c r="CG81" s="61" t="str">
        <f ca="1">IFERROR(INDEX(OFFSET(Dictionary!$AC$3,MATCH(COLUMNS($AS$2:CG80),Dictionary!$AC$4:$AC$93,0),1,1,2),1,MATCH(INDEX(Dictionary!$B$3:$C$3,1,MATCH(Form_Responses[[#This Row],[41]],OFFSET(Dictionary!$A$3,MATCH(COLUMNS($AS$2:CG80),Dictionary!$A$4:$A$93,0),1,1,2),0)),Dictionary!$AD$3:$AE$3,0)),"")</f>
        <v>G</v>
      </c>
      <c r="CH81" s="61" t="str">
        <f ca="1">IFERROR(INDEX(OFFSET(Dictionary!$AC$3,MATCH(COLUMNS($AS$2:CH80),Dictionary!$AC$4:$AC$93,0),1,1,2),1,MATCH(INDEX(Dictionary!$B$3:$C$3,1,MATCH(Form_Responses[[#This Row],[42]],OFFSET(Dictionary!$A$3,MATCH(COLUMNS($AS$2:CH80),Dictionary!$A$4:$A$93,0),1,1,2),0)),Dictionary!$AD$3:$AE$3,0)),"")</f>
        <v>R</v>
      </c>
      <c r="CI81" s="61" t="str">
        <f ca="1">IFERROR(INDEX(OFFSET(Dictionary!$AC$3,MATCH(COLUMNS($AS$2:CI80),Dictionary!$AC$4:$AC$93,0),1,1,2),1,MATCH(INDEX(Dictionary!$B$3:$C$3,1,MATCH(Form_Responses[[#This Row],[43]],OFFSET(Dictionary!$A$3,MATCH(COLUMNS($AS$2:CI80),Dictionary!$A$4:$A$93,0),1,1,2),0)),Dictionary!$AD$3:$AE$3,0)),"")</f>
        <v>D</v>
      </c>
      <c r="CJ81" s="61" t="str">
        <f ca="1">IFERROR(INDEX(OFFSET(Dictionary!$AC$3,MATCH(COLUMNS($AS$2:CJ80),Dictionary!$AC$4:$AC$93,0),1,1,2),1,MATCH(INDEX(Dictionary!$B$3:$C$3,1,MATCH(Form_Responses[[#This Row],[44]],OFFSET(Dictionary!$A$3,MATCH(COLUMNS($AS$2:CJ80),Dictionary!$A$4:$A$93,0),1,1,2),0)),Dictionary!$AD$3:$AE$3,0)),"")</f>
        <v>C</v>
      </c>
      <c r="CK81" s="61" t="str">
        <f ca="1">IFERROR(INDEX(OFFSET(Dictionary!$AC$3,MATCH(COLUMNS($AS$2:CK80),Dictionary!$AC$4:$AC$93,0),1,1,2),1,MATCH(INDEX(Dictionary!$B$3:$C$3,1,MATCH(Form_Responses[[#This Row],[45]],OFFSET(Dictionary!$A$3,MATCH(COLUMNS($AS$2:CK80),Dictionary!$A$4:$A$93,0),1,1,2),0)),Dictionary!$AD$3:$AE$3,0)),"")</f>
        <v>V</v>
      </c>
      <c r="CL81" s="61" t="str">
        <f ca="1">IFERROR(INDEX(OFFSET(Dictionary!$AC$3,MATCH(COLUMNS($AS$2:CL80),Dictionary!$AC$4:$AC$93,0),1,1,2),1,MATCH(INDEX(Dictionary!$B$3:$C$3,1,MATCH(Form_Responses[[#This Row],[46]],OFFSET(Dictionary!$A$3,MATCH(COLUMNS($AS$2:CL80),Dictionary!$A$4:$A$93,0),1,1,2),0)),Dictionary!$AD$3:$AE$3,0)),"")</f>
        <v>N</v>
      </c>
      <c r="CM81" s="61" t="str">
        <f ca="1">IFERROR(INDEX(OFFSET(Dictionary!$AC$3,MATCH(COLUMNS($AS$2:CM80),Dictionary!$AC$4:$AC$93,0),1,1,2),1,MATCH(INDEX(Dictionary!$B$3:$C$3,1,MATCH(Form_Responses[[#This Row],[47]],OFFSET(Dictionary!$A$3,MATCH(COLUMNS($AS$2:CM80),Dictionary!$A$4:$A$93,0),1,1,2),0)),Dictionary!$AD$3:$AE$3,0)),"")</f>
        <v>Z</v>
      </c>
      <c r="CN81" s="61" t="str">
        <f ca="1">IFERROR(INDEX(OFFSET(Dictionary!$AC$3,MATCH(COLUMNS($AS$2:CN80),Dictionary!$AC$4:$AC$93,0),1,1,2),1,MATCH(INDEX(Dictionary!$B$3:$C$3,1,MATCH(Form_Responses[[#This Row],[48]],OFFSET(Dictionary!$A$3,MATCH(COLUMNS($AS$2:CN80),Dictionary!$A$4:$A$93,0),1,1,2),0)),Dictionary!$AD$3:$AE$3,0)),"")</f>
        <v>P</v>
      </c>
      <c r="CO81" s="61" t="str">
        <f ca="1">IFERROR(INDEX(OFFSET(Dictionary!$AC$3,MATCH(COLUMNS($AS$2:CO80),Dictionary!$AC$4:$AC$93,0),1,1,2),1,MATCH(INDEX(Dictionary!$B$3:$C$3,1,MATCH(Form_Responses[[#This Row],[49]],OFFSET(Dictionary!$A$3,MATCH(COLUMNS($AS$2:CO80),Dictionary!$A$4:$A$93,0),1,1,2),0)),Dictionary!$AD$3:$AE$3,0)),"")</f>
        <v>F</v>
      </c>
      <c r="CP81" s="61" t="str">
        <f ca="1">IFERROR(INDEX(OFFSET(Dictionary!$AC$3,MATCH(COLUMNS($AS$2:CP80),Dictionary!$AC$4:$AC$93,0),1,1,2),1,MATCH(INDEX(Dictionary!$B$3:$C$3,1,MATCH(Form_Responses[[#This Row],[50]],OFFSET(Dictionary!$A$3,MATCH(COLUMNS($AS$2:CP80),Dictionary!$A$4:$A$93,0),1,1,2),0)),Dictionary!$AD$3:$AE$3,0)),"")</f>
        <v>W</v>
      </c>
      <c r="CQ81" s="61" t="str">
        <f ca="1">IFERROR(INDEX(OFFSET(Dictionary!$AC$3,MATCH(COLUMNS($AS$2:CQ80),Dictionary!$AC$4:$AC$93,0),1,1,2),1,MATCH(INDEX(Dictionary!$B$3:$C$3,1,MATCH(Form_Responses[[#This Row],[51]],OFFSET(Dictionary!$A$3,MATCH(COLUMNS($AS$2:CQ80),Dictionary!$A$4:$A$93,0),1,1,2),0)),Dictionary!$AD$3:$AE$3,0)),"")</f>
        <v>G</v>
      </c>
      <c r="CR81" s="61" t="str">
        <f ca="1">IFERROR(INDEX(OFFSET(Dictionary!$AC$3,MATCH(COLUMNS($AS$2:CR80),Dictionary!$AC$4:$AC$93,0),1,1,2),1,MATCH(INDEX(Dictionary!$B$3:$C$3,1,MATCH(Form_Responses[[#This Row],[52]],OFFSET(Dictionary!$A$3,MATCH(COLUMNS($AS$2:CR80),Dictionary!$A$4:$A$93,0),1,1,2),0)),Dictionary!$AD$3:$AE$3,0)),"")</f>
        <v>S</v>
      </c>
      <c r="CS81" s="61" t="str">
        <f ca="1">IFERROR(INDEX(OFFSET(Dictionary!$AC$3,MATCH(COLUMNS($AS$2:CS80),Dictionary!$AC$4:$AC$93,0),1,1,2),1,MATCH(INDEX(Dictionary!$B$3:$C$3,1,MATCH(Form_Responses[[#This Row],[53]],OFFSET(Dictionary!$A$3,MATCH(COLUMNS($AS$2:CS80),Dictionary!$A$4:$A$93,0),1,1,2),0)),Dictionary!$AD$3:$AE$3,0)),"")</f>
        <v>I</v>
      </c>
      <c r="CT81" s="61" t="str">
        <f ca="1">IFERROR(INDEX(OFFSET(Dictionary!$AC$3,MATCH(COLUMNS($AS$2:CT80),Dictionary!$AC$4:$AC$93,0),1,1,2),1,MATCH(INDEX(Dictionary!$B$3:$C$3,1,MATCH(Form_Responses[[#This Row],[54]],OFFSET(Dictionary!$A$3,MATCH(COLUMNS($AS$2:CT80),Dictionary!$A$4:$A$93,0),1,1,2),0)),Dictionary!$AD$3:$AE$3,0)),"")</f>
        <v>T</v>
      </c>
      <c r="CU81" s="61" t="str">
        <f ca="1">IFERROR(INDEX(OFFSET(Dictionary!$AC$3,MATCH(COLUMNS($AS$2:CU80),Dictionary!$AC$4:$AC$93,0),1,1,2),1,MATCH(INDEX(Dictionary!$B$3:$C$3,1,MATCH(Form_Responses[[#This Row],[55]],OFFSET(Dictionary!$A$3,MATCH(COLUMNS($AS$2:CU80),Dictionary!$A$4:$A$93,0),1,1,2),0)),Dictionary!$AD$3:$AE$3,0)),"")</f>
        <v>V</v>
      </c>
      <c r="CV81" s="61" t="str">
        <f ca="1">IFERROR(INDEX(OFFSET(Dictionary!$AC$3,MATCH(COLUMNS($AS$2:CV80),Dictionary!$AC$4:$AC$93,0),1,1,2),1,MATCH(INDEX(Dictionary!$B$3:$C$3,1,MATCH(Form_Responses[[#This Row],[56]],OFFSET(Dictionary!$A$3,MATCH(COLUMNS($AS$2:CV80),Dictionary!$A$4:$A$93,0),1,1,2),0)),Dictionary!$AD$3:$AE$3,0)),"")</f>
        <v>E</v>
      </c>
      <c r="CW81" s="61" t="str">
        <f ca="1">IFERROR(INDEX(OFFSET(Dictionary!$AC$3,MATCH(COLUMNS($AS$2:CW80),Dictionary!$AC$4:$AC$93,0),1,1,2),1,MATCH(INDEX(Dictionary!$B$3:$C$3,1,MATCH(Form_Responses[[#This Row],[57]],OFFSET(Dictionary!$A$3,MATCH(COLUMNS($AS$2:CW80),Dictionary!$A$4:$A$93,0),1,1,2),0)),Dictionary!$AD$3:$AE$3,0)),"")</f>
        <v>N</v>
      </c>
      <c r="CX81" s="61" t="str">
        <f ca="1">IFERROR(INDEX(OFFSET(Dictionary!$AC$3,MATCH(COLUMNS($AS$2:CX80),Dictionary!$AC$4:$AC$93,0),1,1,2),1,MATCH(INDEX(Dictionary!$B$3:$C$3,1,MATCH(Form_Responses[[#This Row],[58]],OFFSET(Dictionary!$A$3,MATCH(COLUMNS($AS$2:CX80),Dictionary!$A$4:$A$93,0),1,1,2),0)),Dictionary!$AD$3:$AE$3,0)),"")</f>
        <v>A</v>
      </c>
      <c r="CY81" s="61" t="str">
        <f ca="1">IFERROR(INDEX(OFFSET(Dictionary!$AC$3,MATCH(COLUMNS($AS$2:CY80),Dictionary!$AC$4:$AC$93,0),1,1,2),1,MATCH(INDEX(Dictionary!$B$3:$C$3,1,MATCH(Form_Responses[[#This Row],[59]],OFFSET(Dictionary!$A$3,MATCH(COLUMNS($AS$2:CY80),Dictionary!$A$4:$A$93,0),1,1,2),0)),Dictionary!$AD$3:$AE$3,0)),"")</f>
        <v>F</v>
      </c>
      <c r="CZ81" s="61" t="str">
        <f ca="1">IFERROR(INDEX(OFFSET(Dictionary!$AC$3,MATCH(COLUMNS($AS$2:CZ80),Dictionary!$AC$4:$AC$93,0),1,1,2),1,MATCH(INDEX(Dictionary!$B$3:$C$3,1,MATCH(Form_Responses[[#This Row],[60]],OFFSET(Dictionary!$A$3,MATCH(COLUMNS($AS$2:CZ80),Dictionary!$A$4:$A$93,0),1,1,2),0)),Dictionary!$AD$3:$AE$3,0)),"")</f>
        <v>X</v>
      </c>
      <c r="DA81" s="61" t="str">
        <f ca="1">IFERROR(INDEX(OFFSET(Dictionary!$AC$3,MATCH(COLUMNS($AS$2:DA80),Dictionary!$AC$4:$AC$93,0),1,1,2),1,MATCH(INDEX(Dictionary!$B$3:$C$3,1,MATCH(Form_Responses[[#This Row],[61]],OFFSET(Dictionary!$A$3,MATCH(COLUMNS($AS$2:DA80),Dictionary!$A$4:$A$93,0),1,1,2),0)),Dictionary!$AD$3:$AE$3,0)),"")</f>
        <v>G</v>
      </c>
      <c r="DB81" s="61" t="str">
        <f ca="1">IFERROR(INDEX(OFFSET(Dictionary!$AC$3,MATCH(COLUMNS($AS$2:DB80),Dictionary!$AC$4:$AC$93,0),1,1,2),1,MATCH(INDEX(Dictionary!$B$3:$C$3,1,MATCH(Form_Responses[[#This Row],[62]],OFFSET(Dictionary!$A$3,MATCH(COLUMNS($AS$2:DB80),Dictionary!$A$4:$A$93,0),1,1,2),0)),Dictionary!$AD$3:$AE$3,0)),"")</f>
        <v>V</v>
      </c>
      <c r="DC81" s="61" t="str">
        <f ca="1">IFERROR(INDEX(OFFSET(Dictionary!$AC$3,MATCH(COLUMNS($AS$2:DC80),Dictionary!$AC$4:$AC$93,0),1,1,2),1,MATCH(INDEX(Dictionary!$B$3:$C$3,1,MATCH(Form_Responses[[#This Row],[63]],OFFSET(Dictionary!$A$3,MATCH(COLUMNS($AS$2:DC80),Dictionary!$A$4:$A$93,0),1,1,2),0)),Dictionary!$AD$3:$AE$3,0)),"")</f>
        <v>I</v>
      </c>
      <c r="DD81" s="61" t="str">
        <f ca="1">IFERROR(INDEX(OFFSET(Dictionary!$AC$3,MATCH(COLUMNS($AS$2:DD80),Dictionary!$AC$4:$AC$93,0),1,1,2),1,MATCH(INDEX(Dictionary!$B$3:$C$3,1,MATCH(Form_Responses[[#This Row],[64]],OFFSET(Dictionary!$A$3,MATCH(COLUMNS($AS$2:DD80),Dictionary!$A$4:$A$93,0),1,1,2),0)),Dictionary!$AD$3:$AE$3,0)),"")</f>
        <v>R</v>
      </c>
      <c r="DE81" s="61" t="str">
        <f ca="1">IFERROR(INDEX(OFFSET(Dictionary!$AC$3,MATCH(COLUMNS($AS$2:DE80),Dictionary!$AC$4:$AC$93,0),1,1,2),1,MATCH(INDEX(Dictionary!$B$3:$C$3,1,MATCH(Form_Responses[[#This Row],[65]],OFFSET(Dictionary!$A$3,MATCH(COLUMNS($AS$2:DE80),Dictionary!$A$4:$A$93,0),1,1,2),0)),Dictionary!$AD$3:$AE$3,0)),"")</f>
        <v>V</v>
      </c>
      <c r="DF81" s="61" t="str">
        <f ca="1">IFERROR(INDEX(OFFSET(Dictionary!$AC$3,MATCH(COLUMNS($AS$2:DF80),Dictionary!$AC$4:$AC$93,0),1,1,2),1,MATCH(INDEX(Dictionary!$B$3:$C$3,1,MATCH(Form_Responses[[#This Row],[66]],OFFSET(Dictionary!$A$3,MATCH(COLUMNS($AS$2:DF80),Dictionary!$A$4:$A$93,0),1,1,2),0)),Dictionary!$AD$3:$AE$3,0)),"")</f>
        <v>S</v>
      </c>
      <c r="DG81" s="61" t="str">
        <f ca="1">IFERROR(INDEX(OFFSET(Dictionary!$AC$3,MATCH(COLUMNS($AS$2:DG80),Dictionary!$AC$4:$AC$93,0),1,1,2),1,MATCH(INDEX(Dictionary!$B$3:$C$3,1,MATCH(Form_Responses[[#This Row],[67]],OFFSET(Dictionary!$A$3,MATCH(COLUMNS($AS$2:DG80),Dictionary!$A$4:$A$93,0),1,1,2),0)),Dictionary!$AD$3:$AE$3,0)),"")</f>
        <v>R</v>
      </c>
      <c r="DH81" s="61" t="str">
        <f ca="1">IFERROR(INDEX(OFFSET(Dictionary!$AC$3,MATCH(COLUMNS($AS$2:DH80),Dictionary!$AC$4:$AC$93,0),1,1,2),1,MATCH(INDEX(Dictionary!$B$3:$C$3,1,MATCH(Form_Responses[[#This Row],[68]],OFFSET(Dictionary!$A$3,MATCH(COLUMNS($AS$2:DH80),Dictionary!$A$4:$A$93,0),1,1,2),0)),Dictionary!$AD$3:$AE$3,0)),"")</f>
        <v>N</v>
      </c>
      <c r="DI81" s="61" t="str">
        <f ca="1">IFERROR(INDEX(OFFSET(Dictionary!$AC$3,MATCH(COLUMNS($AS$2:DI80),Dictionary!$AC$4:$AC$93,0),1,1,2),1,MATCH(INDEX(Dictionary!$B$3:$C$3,1,MATCH(Form_Responses[[#This Row],[69]],OFFSET(Dictionary!$A$3,MATCH(COLUMNS($AS$2:DI80),Dictionary!$A$4:$A$93,0),1,1,2),0)),Dictionary!$AD$3:$AE$3,0)),"")</f>
        <v>A</v>
      </c>
      <c r="DJ81" s="61" t="str">
        <f ca="1">IFERROR(INDEX(OFFSET(Dictionary!$AC$3,MATCH(COLUMNS($AS$2:DJ80),Dictionary!$AC$4:$AC$93,0),1,1,2),1,MATCH(INDEX(Dictionary!$B$3:$C$3,1,MATCH(Form_Responses[[#This Row],[70]],OFFSET(Dictionary!$A$3,MATCH(COLUMNS($AS$2:DJ80),Dictionary!$A$4:$A$93,0),1,1,2),0)),Dictionary!$AD$3:$AE$3,0)),"")</f>
        <v>W</v>
      </c>
      <c r="DK81" s="61" t="str">
        <f ca="1">IFERROR(INDEX(OFFSET(Dictionary!$AC$3,MATCH(COLUMNS($AS$2:DK80),Dictionary!$AC$4:$AC$93,0),1,1,2),1,MATCH(INDEX(Dictionary!$B$3:$C$3,1,MATCH(Form_Responses[[#This Row],[71]],OFFSET(Dictionary!$A$3,MATCH(COLUMNS($AS$2:DK80),Dictionary!$A$4:$A$93,0),1,1,2),0)),Dictionary!$AD$3:$AE$3,0)),"")</f>
        <v>I</v>
      </c>
      <c r="DL81" s="61" t="str">
        <f ca="1">IFERROR(INDEX(OFFSET(Dictionary!$AC$3,MATCH(COLUMNS($AS$2:DL80),Dictionary!$AC$4:$AC$93,0),1,1,2),1,MATCH(INDEX(Dictionary!$B$3:$C$3,1,MATCH(Form_Responses[[#This Row],[72]],OFFSET(Dictionary!$A$3,MATCH(COLUMNS($AS$2:DL80),Dictionary!$A$4:$A$93,0),1,1,2),0)),Dictionary!$AD$3:$AE$3,0)),"")</f>
        <v>L</v>
      </c>
      <c r="DM81" s="61" t="str">
        <f ca="1">IFERROR(INDEX(OFFSET(Dictionary!$AC$3,MATCH(COLUMNS($AS$2:DM80),Dictionary!$AC$4:$AC$93,0),1,1,2),1,MATCH(INDEX(Dictionary!$B$3:$C$3,1,MATCH(Form_Responses[[#This Row],[73]],OFFSET(Dictionary!$A$3,MATCH(COLUMNS($AS$2:DM80),Dictionary!$A$4:$A$93,0),1,1,2),0)),Dictionary!$AD$3:$AE$3,0)),"")</f>
        <v>I</v>
      </c>
      <c r="DN81" s="61" t="str">
        <f ca="1">IFERROR(INDEX(OFFSET(Dictionary!$AC$3,MATCH(COLUMNS($AS$2:DN80),Dictionary!$AC$4:$AC$93,0),1,1,2),1,MATCH(INDEX(Dictionary!$B$3:$C$3,1,MATCH(Form_Responses[[#This Row],[74]],OFFSET(Dictionary!$A$3,MATCH(COLUMNS($AS$2:DN80),Dictionary!$A$4:$A$93,0),1,1,2),0)),Dictionary!$AD$3:$AE$3,0)),"")</f>
        <v>S</v>
      </c>
      <c r="DO81" s="61" t="str">
        <f ca="1">IFERROR(INDEX(OFFSET(Dictionary!$AC$3,MATCH(COLUMNS($AS$2:DO80),Dictionary!$AC$4:$AC$93,0),1,1,2),1,MATCH(INDEX(Dictionary!$B$3:$C$3,1,MATCH(Form_Responses[[#This Row],[75]],OFFSET(Dictionary!$A$3,MATCH(COLUMNS($AS$2:DO80),Dictionary!$A$4:$A$93,0),1,1,2),0)),Dictionary!$AD$3:$AE$3,0)),"")</f>
        <v>V</v>
      </c>
      <c r="DP81" s="61" t="str">
        <f ca="1">IFERROR(INDEX(OFFSET(Dictionary!$AC$3,MATCH(COLUMNS($AS$2:DP80),Dictionary!$AC$4:$AC$93,0),1,1,2),1,MATCH(INDEX(Dictionary!$B$3:$C$3,1,MATCH(Form_Responses[[#This Row],[76]],OFFSET(Dictionary!$A$3,MATCH(COLUMNS($AS$2:DP80),Dictionary!$A$4:$A$93,0),1,1,2),0)),Dictionary!$AD$3:$AE$3,0)),"")</f>
        <v>S</v>
      </c>
      <c r="DQ81" s="61" t="str">
        <f ca="1">IFERROR(INDEX(OFFSET(Dictionary!$AC$3,MATCH(COLUMNS($AS$2:DQ80),Dictionary!$AC$4:$AC$93,0),1,1,2),1,MATCH(INDEX(Dictionary!$B$3:$C$3,1,MATCH(Form_Responses[[#This Row],[77]],OFFSET(Dictionary!$A$3,MATCH(COLUMNS($AS$2:DQ80),Dictionary!$A$4:$A$93,0),1,1,2),0)),Dictionary!$AD$3:$AE$3,0)),"")</f>
        <v>C</v>
      </c>
      <c r="DR81" s="61" t="str">
        <f ca="1">IFERROR(INDEX(OFFSET(Dictionary!$AC$3,MATCH(COLUMNS($AS$2:DR80),Dictionary!$AC$4:$AC$93,0),1,1,2),1,MATCH(INDEX(Dictionary!$B$3:$C$3,1,MATCH(Form_Responses[[#This Row],[78]],OFFSET(Dictionary!$A$3,MATCH(COLUMNS($AS$2:DR80),Dictionary!$A$4:$A$93,0),1,1,2),0)),Dictionary!$AD$3:$AE$3,0)),"")</f>
        <v>E</v>
      </c>
      <c r="DS81" s="61" t="str">
        <f ca="1">IFERROR(INDEX(OFFSET(Dictionary!$AC$3,MATCH(COLUMNS($AS$2:DS80),Dictionary!$AC$4:$AC$93,0),1,1,2),1,MATCH(INDEX(Dictionary!$B$3:$C$3,1,MATCH(Form_Responses[[#This Row],[79]],OFFSET(Dictionary!$A$3,MATCH(COLUMNS($AS$2:DS80),Dictionary!$A$4:$A$93,0),1,1,2),0)),Dictionary!$AD$3:$AE$3,0)),"")</f>
        <v>N</v>
      </c>
      <c r="DT81" s="61" t="str">
        <f ca="1">IFERROR(INDEX(OFFSET(Dictionary!$AC$3,MATCH(COLUMNS($AS$2:DT80),Dictionary!$AC$4:$AC$93,0),1,1,2),1,MATCH(INDEX(Dictionary!$B$3:$C$3,1,MATCH(Form_Responses[[#This Row],[80]],OFFSET(Dictionary!$A$3,MATCH(COLUMNS($AS$2:DT80),Dictionary!$A$4:$A$93,0),1,1,2),0)),Dictionary!$AD$3:$AE$3,0)),"")</f>
        <v>W</v>
      </c>
      <c r="DU81" s="61" t="str">
        <f ca="1">IFERROR(INDEX(OFFSET(Dictionary!$AC$3,MATCH(COLUMNS($AS$2:DU80),Dictionary!$AC$4:$AC$93,0),1,1,2),1,MATCH(INDEX(Dictionary!$B$3:$C$3,1,MATCH(Form_Responses[[#This Row],[81]],OFFSET(Dictionary!$A$3,MATCH(COLUMNS($AS$2:DU80),Dictionary!$A$4:$A$93,0),1,1,2),0)),Dictionary!$AD$3:$AE$3,0)),"")</f>
        <v>G</v>
      </c>
      <c r="DV81" s="61" t="str">
        <f ca="1">IFERROR(INDEX(OFFSET(Dictionary!$AC$3,MATCH(COLUMNS($AS$2:DV80),Dictionary!$AC$4:$AC$93,0),1,1,2),1,MATCH(INDEX(Dictionary!$B$3:$C$3,1,MATCH(Form_Responses[[#This Row],[82]],OFFSET(Dictionary!$A$3,MATCH(COLUMNS($AS$2:DV80),Dictionary!$A$4:$A$93,0),1,1,2),0)),Dictionary!$AD$3:$AE$3,0)),"")</f>
        <v>L</v>
      </c>
      <c r="DW81" s="61" t="str">
        <f ca="1">IFERROR(INDEX(OFFSET(Dictionary!$AC$3,MATCH(COLUMNS($AS$2:DW80),Dictionary!$AC$4:$AC$93,0),1,1,2),1,MATCH(INDEX(Dictionary!$B$3:$C$3,1,MATCH(Form_Responses[[#This Row],[83]],OFFSET(Dictionary!$A$3,MATCH(COLUMNS($AS$2:DW80),Dictionary!$A$4:$A$93,0),1,1,2),0)),Dictionary!$AD$3:$AE$3,0)),"")</f>
        <v>I</v>
      </c>
      <c r="DX81" s="61" t="str">
        <f ca="1">IFERROR(INDEX(OFFSET(Dictionary!$AC$3,MATCH(COLUMNS($AS$2:DX80),Dictionary!$AC$4:$AC$93,0),1,1,2),1,MATCH(INDEX(Dictionary!$B$3:$C$3,1,MATCH(Form_Responses[[#This Row],[84]],OFFSET(Dictionary!$A$3,MATCH(COLUMNS($AS$2:DX80),Dictionary!$A$4:$A$93,0),1,1,2),0)),Dictionary!$AD$3:$AE$3,0)),"")</f>
        <v>V</v>
      </c>
      <c r="DY81" s="61" t="str">
        <f ca="1">IFERROR(INDEX(OFFSET(Dictionary!$AC$3,MATCH(COLUMNS($AS$2:DY80),Dictionary!$AC$4:$AC$93,0),1,1,2),1,MATCH(INDEX(Dictionary!$B$3:$C$3,1,MATCH(Form_Responses[[#This Row],[85]],OFFSET(Dictionary!$A$3,MATCH(COLUMNS($AS$2:DY80),Dictionary!$A$4:$A$93,0),1,1,2),0)),Dictionary!$AD$3:$AE$3,0)),"")</f>
        <v>S</v>
      </c>
      <c r="DZ81" s="61" t="str">
        <f ca="1">IFERROR(INDEX(OFFSET(Dictionary!$AC$3,MATCH(COLUMNS($AS$2:DZ80),Dictionary!$AC$4:$AC$93,0),1,1,2),1,MATCH(INDEX(Dictionary!$B$3:$C$3,1,MATCH(Form_Responses[[#This Row],[86]],OFFSET(Dictionary!$A$3,MATCH(COLUMNS($AS$2:DZ80),Dictionary!$A$4:$A$93,0),1,1,2),0)),Dictionary!$AD$3:$AE$3,0)),"")</f>
        <v>S</v>
      </c>
      <c r="EA81" s="61" t="str">
        <f ca="1">IFERROR(INDEX(OFFSET(Dictionary!$AC$3,MATCH(COLUMNS($AS$2:EA80),Dictionary!$AC$4:$AC$93,0),1,1,2),1,MATCH(INDEX(Dictionary!$B$3:$C$3,1,MATCH(Form_Responses[[#This Row],[87]],OFFSET(Dictionary!$A$3,MATCH(COLUMNS($AS$2:EA80),Dictionary!$A$4:$A$93,0),1,1,2),0)),Dictionary!$AD$3:$AE$3,0)),"")</f>
        <v>D</v>
      </c>
      <c r="EB81" s="61" t="str">
        <f ca="1">IFERROR(INDEX(OFFSET(Dictionary!$AC$3,MATCH(COLUMNS($AS$2:EB80),Dictionary!$AC$4:$AC$93,0),1,1,2),1,MATCH(INDEX(Dictionary!$B$3:$C$3,1,MATCH(Form_Responses[[#This Row],[88]],OFFSET(Dictionary!$A$3,MATCH(COLUMNS($AS$2:EB80),Dictionary!$A$4:$A$93,0),1,1,2),0)),Dictionary!$AD$3:$AE$3,0)),"")</f>
        <v>C</v>
      </c>
      <c r="EC81" s="61" t="str">
        <f ca="1">IFERROR(INDEX(OFFSET(Dictionary!$AC$3,MATCH(COLUMNS($AS$2:EC80),Dictionary!$AC$4:$AC$93,0),1,1,2),1,MATCH(INDEX(Dictionary!$B$3:$C$3,1,MATCH(Form_Responses[[#This Row],[89]],OFFSET(Dictionary!$A$3,MATCH(COLUMNS($AS$2:EC80),Dictionary!$A$4:$A$93,0),1,1,2),0)),Dictionary!$AD$3:$AE$3,0)),"")</f>
        <v>C</v>
      </c>
      <c r="ED81" s="61" t="str">
        <f ca="1">IFERROR(INDEX(OFFSET(Dictionary!$AC$3,MATCH(COLUMNS($AS$2:ED80),Dictionary!$AC$4:$AC$93,0),1,1,2),1,MATCH(INDEX(Dictionary!$B$3:$C$3,1,MATCH(Form_Responses[[#This Row],[90]],OFFSET(Dictionary!$A$3,MATCH(COLUMNS($AS$2:ED80),Dictionary!$A$4:$A$93,0),1,1,2),0)),Dictionary!$AD$3:$AE$3,0)),"")</f>
        <v>N</v>
      </c>
    </row>
    <row r="82" spans="1:134" ht="195" x14ac:dyDescent="0.25">
      <c r="A82" s="164">
        <v>80</v>
      </c>
      <c r="B82" s="61" t="s">
        <v>1047</v>
      </c>
      <c r="C82" s="61" t="s">
        <v>918</v>
      </c>
      <c r="D82" s="59" t="s">
        <v>793</v>
      </c>
      <c r="E82" s="59" cm="1">
        <f t="array" aca="1" ref="E82" ca="1">COUNTIF(OFFSET($AS$2,MATCH(Data_Base_Response[[#This Row],[Nama]:[Nama]],Data_Base_Response[[Nama]:[Nama]],0),0,1,90),Data_Base_Response[[#Headers],[A]])</f>
        <v>5</v>
      </c>
      <c r="F82" s="59" cm="1">
        <f t="array" aca="1" ref="F82" ca="1">COUNTIF(OFFSET($AS$2,MATCH(Data_Base_Response[[#This Row],[Nama]:[Nama]],Data_Base_Response[[Nama]:[Nama]],0),0,1,90),Data_Base_Response[[#Headers],[N]])</f>
        <v>4</v>
      </c>
      <c r="G82" s="59" cm="1">
        <f t="array" aca="1" ref="G82" ca="1">COUNTIF(OFFSET($AS$2,MATCH(Data_Base_Response[[#This Row],[Nama]:[Nama]],Data_Base_Response[[Nama]:[Nama]],0),0,1,90),Data_Base_Response[[#Headers],[G]])</f>
        <v>6</v>
      </c>
      <c r="H82" s="59" cm="1">
        <f t="array" aca="1" ref="H82" ca="1">COUNTIF(OFFSET($AS$2,MATCH(Data_Base_Response[[#This Row],[Nama]:[Nama]],Data_Base_Response[[Nama]:[Nama]],0),0,1,90),Data_Base_Response[[#Headers],[C]])</f>
        <v>7</v>
      </c>
      <c r="I82" s="59" cm="1">
        <f t="array" aca="1" ref="I82" ca="1">COUNTIF(OFFSET($AS$2,MATCH(Data_Base_Response[[#This Row],[Nama]:[Nama]],Data_Base_Response[[Nama]:[Nama]],0),0,1,90),Data_Base_Response[[#Headers],[D]])</f>
        <v>6</v>
      </c>
      <c r="J82" s="59" cm="1">
        <f t="array" aca="1" ref="J82" ca="1">COUNTIF(OFFSET($AS$2,MATCH(Data_Base_Response[[#This Row],[Nama]:[Nama]],Data_Base_Response[[Nama]:[Nama]],0),0,1,90),Data_Base_Response[[#Headers],[R]])</f>
        <v>3</v>
      </c>
      <c r="K82" s="59" cm="1">
        <f t="array" aca="1" ref="K82" ca="1">COUNTIF(OFFSET($AS$2,MATCH(Data_Base_Response[[#This Row],[Nama]:[Nama]],Data_Base_Response[[Nama]:[Nama]],0),0,1,90),Data_Base_Response[[#Headers],[T]])</f>
        <v>2</v>
      </c>
      <c r="L82" s="59" cm="1">
        <f t="array" aca="1" ref="L82" ca="1">COUNTIF(OFFSET($AS$2,MATCH(Data_Base_Response[[#This Row],[Nama]:[Nama]],Data_Base_Response[[Nama]:[Nama]],0),0,1,90),Data_Base_Response[[#Headers],[V]])</f>
        <v>5</v>
      </c>
      <c r="M82" s="59" cm="1">
        <f t="array" aca="1" ref="M82" ca="1">COUNTIF(OFFSET($AS$2,MATCH(Data_Base_Response[[#This Row],[Nama]:[Nama]],Data_Base_Response[[Nama]:[Nama]],0),0,1,90),Data_Base_Response[[#Headers],[W]])</f>
        <v>9</v>
      </c>
      <c r="N82" s="59" cm="1">
        <f t="array" aca="1" ref="N82" ca="1">COUNTIF(OFFSET($AS$2,MATCH(Data_Base_Response[[#This Row],[Nama]:[Nama]],Data_Base_Response[[Nama]:[Nama]],0),0,1,90),Data_Base_Response[[#Headers],[F]])</f>
        <v>3</v>
      </c>
      <c r="O82" s="59" cm="1">
        <f t="array" aca="1" ref="O82" ca="1">COUNTIF(OFFSET($AS$2,MATCH(Data_Base_Response[[#This Row],[Nama]:[Nama]],Data_Base_Response[[Nama]:[Nama]],0),0,1,90),Data_Base_Response[[#Headers],[L]])</f>
        <v>3</v>
      </c>
      <c r="P82" s="59" cm="1">
        <f t="array" aca="1" ref="P82" ca="1">COUNTIF(OFFSET($AS$2,MATCH(Data_Base_Response[[#This Row],[Nama]:[Nama]],Data_Base_Response[[Nama]:[Nama]],0),0,1,90),Data_Base_Response[[#Headers],[P]])</f>
        <v>1</v>
      </c>
      <c r="Q82" s="59" cm="1">
        <f t="array" aca="1" ref="Q82" ca="1">COUNTIF(OFFSET($AS$2,MATCH(Data_Base_Response[[#This Row],[Nama]:[Nama]],Data_Base_Response[[Nama]:[Nama]],0),0,1,90),Data_Base_Response[[#Headers],[I]])</f>
        <v>2</v>
      </c>
      <c r="R82" s="59" cm="1">
        <f t="array" aca="1" ref="R82" ca="1">COUNTIF(OFFSET($AS$2,MATCH(Data_Base_Response[[#This Row],[Nama]:[Nama]],Data_Base_Response[[Nama]:[Nama]],0),0,1,90),Data_Base_Response[[#Headers],[S]])</f>
        <v>6</v>
      </c>
      <c r="S82" s="59" cm="1">
        <f t="array" aca="1" ref="S82" ca="1">COUNTIF(OFFSET($AS$2,MATCH(Data_Base_Response[[#This Row],[Nama]:[Nama]],Data_Base_Response[[Nama]:[Nama]],0),0,1,90),Data_Base_Response[[#Headers],[B]])</f>
        <v>5</v>
      </c>
      <c r="T82" s="59" cm="1">
        <f t="array" aca="1" ref="T82" ca="1">COUNTIF(OFFSET($AS$2,MATCH(Data_Base_Response[[#This Row],[Nama]:[Nama]],Data_Base_Response[[Nama]:[Nama]],0),0,1,90),Data_Base_Response[[#Headers],[O]])</f>
        <v>3</v>
      </c>
      <c r="U82" s="59" cm="1">
        <f t="array" aca="1" ref="U82" ca="1">COUNTIF(OFFSET($AS$2,MATCH(Data_Base_Response[[#This Row],[Nama]:[Nama]],Data_Base_Response[[Nama]:[Nama]],0),0,1,90),Data_Base_Response[[#Headers],[X]])</f>
        <v>4</v>
      </c>
      <c r="V82" s="59" cm="1">
        <f t="array" aca="1" ref="V82" ca="1">COUNTIF(OFFSET($AS$2,MATCH(Data_Base_Response[[#This Row],[Nama]:[Nama]],Data_Base_Response[[Nama]:[Nama]],0),0,1,90),Data_Base_Response[[#Headers],[E]])</f>
        <v>3</v>
      </c>
      <c r="W82" s="59" cm="1">
        <f t="array" aca="1" ref="W82" ca="1">COUNTIF(OFFSET($AS$2,MATCH(Data_Base_Response[[#This Row],[Nama]:[Nama]],Data_Base_Response[[Nama]:[Nama]],0),0,1,90),Data_Base_Response[[#Headers],[K]])</f>
        <v>3</v>
      </c>
      <c r="X82" s="59" cm="1">
        <f t="array" aca="1" ref="X82" ca="1">COUNTIF(OFFSET($AS$2,MATCH(Data_Base_Response[[#This Row],[Nama]:[Nama]],Data_Base_Response[[Nama]:[Nama]],0),0,1,90),Data_Base_Response[[#Headers],[Z]])</f>
        <v>8</v>
      </c>
      <c r="Y8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82"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82" s="60" t="str">
        <f ca="1">INDEX(OFFSET(Dictionary!$AJ$3,MATCH(I$2,Dictionary!$AG$4:$AG$84,0),0,COUNTIF(Dictionary!$AG$4:$AG$84,I$2),1),MATCH(Data_Base_Response[[#This Row],[D]],OFFSET(Dictionary!$AH$3,MATCH(I$2,Dictionary!$AG$4:$AG$84,0),0,COUNTIF(Dictionary!$AG$4:$AG$84,I$2),1),1))</f>
        <v xml:space="preserve">Tertarik untuk menangani sendiri detail   </v>
      </c>
      <c r="AD82"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8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2"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8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2"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82"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82" s="60" t="str">
        <f ca="1">INDEX(OFFSET(Dictionary!$AJ$3,MATCH(Q$2,Dictionary!$AG$4:$AG$84,0),0,COUNTIF(Dictionary!$AG$4:$AG$84,Q$2),1),MATCH(Data_Base_Response[[#This Row],[I]],OFFSET(Dictionary!$AH$3,MATCH(Q$2,Dictionary!$AG$4:$AG$84,0),0,COUNTIF(Dictionary!$AG$4:$AG$84,Q$2),1),1))</f>
        <v xml:space="preserve">Enggan mengambil keputusan   </v>
      </c>
      <c r="AL82"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2"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8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82"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82"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8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2"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82" s="61" t="str">
        <f ca="1">IFERROR(INDEX(OFFSET(Dictionary!$AC$3,MATCH(COLUMNS($AS$2:AS81),Dictionary!$AC$4:$AC$93,0),1,1,2),1,MATCH(INDEX(Dictionary!$B$3:$C$3,1,MATCH(Form_Responses[[#This Row],[1]],OFFSET(Dictionary!$A$3,MATCH(COLUMNS($AS$2:AS81),Dictionary!$A$4:$A$93,0),1,1,2),0)),Dictionary!$AD$3:$AE$3,0)),"")</f>
        <v>G</v>
      </c>
      <c r="AT82" s="61" t="str">
        <f ca="1">IFERROR(INDEX(OFFSET(Dictionary!$AC$3,MATCH(COLUMNS($AS$2:AT$2),Dictionary!$AC$4:$AC$93,0),1,1,2),1,MATCH(INDEX(Dictionary!$B$3:$C$3,1,MATCH(Form_Responses[[#This Row],[2]],OFFSET(Dictionary!$A$3,MATCH(COLUMNS($AS$2:AT81),Dictionary!$A$4:$A$93,0),1,1,2),0)),Dictionary!$AD$3:$AE$3,0)),"")</f>
        <v>N</v>
      </c>
      <c r="AU82" s="61" t="str">
        <f ca="1">IFERROR(INDEX(OFFSET(Dictionary!$AC$3,MATCH(COLUMNS($AS$2:AU81),Dictionary!$AC$4:$AC$93,0),1,1,2),1,MATCH(INDEX(Dictionary!$B$3:$C$3,1,MATCH(Form_Responses[[#This Row],[3]],OFFSET(Dictionary!$A$3,MATCH(COLUMNS($AS$2:AU81),Dictionary!$A$4:$A$93,0),1,1,2),0)),Dictionary!$AD$3:$AE$3,0)),"")</f>
        <v>A</v>
      </c>
      <c r="AV82" s="61" t="str">
        <f ca="1">IFERROR(INDEX(OFFSET(Dictionary!$AC$3,MATCH(COLUMNS($AS$2:AV81),Dictionary!$AC$4:$AC$93,0),1,1,2),1,MATCH(INDEX(Dictionary!$B$3:$C$3,1,MATCH(Form_Responses[[#This Row],[4]],OFFSET(Dictionary!$A$3,MATCH(COLUMNS($AS$2:AV81),Dictionary!$A$4:$A$93,0),1,1,2),0)),Dictionary!$AD$3:$AE$3,0)),"")</f>
        <v>X</v>
      </c>
      <c r="AW82" s="61" t="str">
        <f ca="1">IFERROR(INDEX(OFFSET(Dictionary!$AC$3,MATCH(COLUMNS($AS$2:AW81),Dictionary!$AC$4:$AC$93,0),1,1,2),1,MATCH(INDEX(Dictionary!$B$3:$C$3,1,MATCH(Form_Responses[[#This Row],[5]],OFFSET(Dictionary!$A$3,MATCH(COLUMNS($AS$2:AW81),Dictionary!$A$4:$A$93,0),1,1,2),0)),Dictionary!$AD$3:$AE$3,0)),"")</f>
        <v>B</v>
      </c>
      <c r="AX82" s="61" t="str">
        <f ca="1">IFERROR(INDEX(OFFSET(Dictionary!$AC$3,MATCH(COLUMNS($AS$2:AX81),Dictionary!$AC$4:$AC$93,0),1,1,2),1,MATCH(INDEX(Dictionary!$B$3:$C$3,1,MATCH(Form_Responses[[#This Row],[6]],OFFSET(Dictionary!$A$3,MATCH(COLUMNS($AS$2:AX81),Dictionary!$A$4:$A$93,0),1,1,2),0)),Dictionary!$AD$3:$AE$3,0)),"")</f>
        <v>O</v>
      </c>
      <c r="AY82" s="61" t="str">
        <f ca="1">IFERROR(INDEX(OFFSET(Dictionary!$AC$3,MATCH(COLUMNS($AS$2:AY81),Dictionary!$AC$4:$AC$93,0),1,1,2),1,MATCH(INDEX(Dictionary!$B$3:$C$3,1,MATCH(Form_Responses[[#This Row],[7]],OFFSET(Dictionary!$A$3,MATCH(COLUMNS($AS$2:AY81),Dictionary!$A$4:$A$93,0),1,1,2),0)),Dictionary!$AD$3:$AE$3,0)),"")</f>
        <v>Z</v>
      </c>
      <c r="AZ82" s="61" t="str">
        <f ca="1">IFERROR(INDEX(OFFSET(Dictionary!$AC$3,MATCH(COLUMNS($AS$2:AZ$2),Dictionary!$AC$4:$AC$93,0),1,1,2),1,MATCH(INDEX(Dictionary!$B$3:$C$3,1,MATCH(Form_Responses[[#This Row],[8]],OFFSET(Dictionary!$A$3,MATCH(COLUMNS($AS$2:AZ81),Dictionary!$A$4:$A$93,0),1,1,2),0)),Dictionary!$AD$3:$AE$3,0)),"")</f>
        <v>Z</v>
      </c>
      <c r="BA82" s="61" t="str">
        <f ca="1">IFERROR(INDEX(OFFSET(Dictionary!$AC$3,MATCH(COLUMNS($AS$2:BA81),Dictionary!$AC$4:$AC$93,0),1,1,2),1,MATCH(INDEX(Dictionary!$B$3:$C$3,1,MATCH(Form_Responses[[#This Row],[9]],OFFSET(Dictionary!$A$3,MATCH(COLUMNS($AS$2:BA81),Dictionary!$A$4:$A$93,0),1,1,2),0)),Dictionary!$AD$3:$AE$3,0)),"")</f>
        <v>K</v>
      </c>
      <c r="BB82" s="61" t="str">
        <f ca="1">IFERROR(INDEX(OFFSET(Dictionary!$AC$3,MATCH(COLUMNS($AS$2:BB81),Dictionary!$AC$4:$AC$93,0),1,1,2),1,MATCH(INDEX(Dictionary!$B$3:$C$3,1,MATCH(Form_Responses[[#This Row],[10]],OFFSET(Dictionary!$A$3,MATCH(COLUMNS($AS$2:BB81),Dictionary!$A$4:$A$93,0),1,1,2),0)),Dictionary!$AD$3:$AE$3,0)),"")</f>
        <v>W</v>
      </c>
      <c r="BC82" s="61" t="str">
        <f ca="1">IFERROR(INDEX(OFFSET(Dictionary!$AC$3,MATCH(COLUMNS($AS$2:BC81),Dictionary!$AC$4:$AC$93,0),1,1,2),1,MATCH(INDEX(Dictionary!$B$3:$C$3,1,MATCH(Form_Responses[[#This Row],[11]],OFFSET(Dictionary!$A$3,MATCH(COLUMNS($AS$2:BC81),Dictionary!$A$4:$A$93,0),1,1,2),0)),Dictionary!$AD$3:$AE$3,0)),"")</f>
        <v>C</v>
      </c>
      <c r="BD82" s="61" t="str">
        <f ca="1">IFERROR(INDEX(OFFSET(Dictionary!$AC$3,MATCH(COLUMNS($AS$2:BD81),Dictionary!$AC$4:$AC$93,0),1,1,2),1,MATCH(INDEX(Dictionary!$B$3:$C$3,1,MATCH(Form_Responses[[#This Row],[12]],OFFSET(Dictionary!$A$3,MATCH(COLUMNS($AS$2:BD81),Dictionary!$A$4:$A$93,0),1,1,2),0)),Dictionary!$AD$3:$AE$3,0)),"")</f>
        <v>E</v>
      </c>
      <c r="BE82" s="61" t="str">
        <f ca="1">IFERROR(INDEX(OFFSET(Dictionary!$AC$3,MATCH(COLUMNS($AS$2:BE81),Dictionary!$AC$4:$AC$93,0),1,1,2),1,MATCH(INDEX(Dictionary!$B$3:$C$3,1,MATCH(Form_Responses[[#This Row],[13]],OFFSET(Dictionary!$A$3,MATCH(COLUMNS($AS$2:BE81),Dictionary!$A$4:$A$93,0),1,1,2),0)),Dictionary!$AD$3:$AE$3,0)),"")</f>
        <v>P</v>
      </c>
      <c r="BF82" s="61" t="str">
        <f ca="1">IFERROR(INDEX(OFFSET(Dictionary!$AC$3,MATCH(COLUMNS($AS$2:BF81),Dictionary!$AC$4:$AC$93,0),1,1,2),1,MATCH(INDEX(Dictionary!$B$3:$C$3,1,MATCH(Form_Responses[[#This Row],[14]],OFFSET(Dictionary!$A$3,MATCH(COLUMNS($AS$2:BF81),Dictionary!$A$4:$A$93,0),1,1,2),0)),Dictionary!$AD$3:$AE$3,0)),"")</f>
        <v>X</v>
      </c>
      <c r="BG82" s="61" t="str">
        <f ca="1">IFERROR(INDEX(OFFSET(Dictionary!$AC$3,MATCH(COLUMNS($AS$2:BG81),Dictionary!$AC$4:$AC$93,0),1,1,2),1,MATCH(INDEX(Dictionary!$B$3:$C$3,1,MATCH(Form_Responses[[#This Row],[15]],OFFSET(Dictionary!$A$3,MATCH(COLUMNS($AS$2:BG81),Dictionary!$A$4:$A$93,0),1,1,2),0)),Dictionary!$AD$3:$AE$3,0)),"")</f>
        <v>B</v>
      </c>
      <c r="BH82" s="61" t="str">
        <f ca="1">IFERROR(INDEX(OFFSET(Dictionary!$AC$3,MATCH(COLUMNS($AS$2:BH81),Dictionary!$AC$4:$AC$93,0),1,1,2),1,MATCH(INDEX(Dictionary!$B$3:$C$3,1,MATCH(Form_Responses[[#This Row],[16]],OFFSET(Dictionary!$A$3,MATCH(COLUMNS($AS$2:BH81),Dictionary!$A$4:$A$93,0),1,1,2),0)),Dictionary!$AD$3:$AE$3,0)),"")</f>
        <v>X</v>
      </c>
      <c r="BI82" s="61" t="str">
        <f ca="1">IFERROR(INDEX(OFFSET(Dictionary!$AC$3,MATCH(COLUMNS($AS$2:BI81),Dictionary!$AC$4:$AC$93,0),1,1,2),1,MATCH(INDEX(Dictionary!$B$3:$C$3,1,MATCH(Form_Responses[[#This Row],[17]],OFFSET(Dictionary!$A$3,MATCH(COLUMNS($AS$2:BI81),Dictionary!$A$4:$A$93,0),1,1,2),0)),Dictionary!$AD$3:$AE$3,0)),"")</f>
        <v>Z</v>
      </c>
      <c r="BJ82" s="61" t="str">
        <f ca="1">IFERROR(INDEX(OFFSET(Dictionary!$AC$3,MATCH(COLUMNS($AS$2:BJ81),Dictionary!$AC$4:$AC$93,0),1,1,2),1,MATCH(INDEX(Dictionary!$B$3:$C$3,1,MATCH(Form_Responses[[#This Row],[18]],OFFSET(Dictionary!$A$3,MATCH(COLUMNS($AS$2:BJ81),Dictionary!$A$4:$A$93,0),1,1,2),0)),Dictionary!$AD$3:$AE$3,0)),"")</f>
        <v>O</v>
      </c>
      <c r="BK82" s="61" t="str">
        <f ca="1">IFERROR(INDEX(OFFSET(Dictionary!$AC$3,MATCH(COLUMNS($AS$2:BK81),Dictionary!$AC$4:$AC$93,0),1,1,2),1,MATCH(INDEX(Dictionary!$B$3:$C$3,1,MATCH(Form_Responses[[#This Row],[19]],OFFSET(Dictionary!$A$3,MATCH(COLUMNS($AS$2:BK81),Dictionary!$A$4:$A$93,0),1,1,2),0)),Dictionary!$AD$3:$AE$3,0)),"")</f>
        <v>Z</v>
      </c>
      <c r="BL82" s="61" t="str">
        <f ca="1">IFERROR(INDEX(OFFSET(Dictionary!$AC$3,MATCH(COLUMNS($AS$2:BL81),Dictionary!$AC$4:$AC$93,0),1,1,2),1,MATCH(INDEX(Dictionary!$B$3:$C$3,1,MATCH(Form_Responses[[#This Row],[20]],OFFSET(Dictionary!$A$3,MATCH(COLUMNS($AS$2:BL81),Dictionary!$A$4:$A$93,0),1,1,2),0)),Dictionary!$AD$3:$AE$3,0)),"")</f>
        <v>W</v>
      </c>
      <c r="BM82" s="61" t="str">
        <f ca="1">IFERROR(INDEX(OFFSET(Dictionary!$AC$3,MATCH(COLUMNS($AS$2:BM81),Dictionary!$AC$4:$AC$93,0),1,1,2),1,MATCH(INDEX(Dictionary!$B$3:$C$3,1,MATCH(Form_Responses[[#This Row],[21]],OFFSET(Dictionary!$A$3,MATCH(COLUMNS($AS$2:BM81),Dictionary!$A$4:$A$93,0),1,1,2),0)),Dictionary!$AD$3:$AE$3,0)),"")</f>
        <v>D</v>
      </c>
      <c r="BN82" s="61" t="str">
        <f ca="1">IFERROR(INDEX(OFFSET(Dictionary!$AC$3,MATCH(COLUMNS($AS$2:BN81),Dictionary!$AC$4:$AC$93,0),1,1,2),1,MATCH(INDEX(Dictionary!$B$3:$C$3,1,MATCH(Form_Responses[[#This Row],[22]],OFFSET(Dictionary!$A$3,MATCH(COLUMNS($AS$2:BN81),Dictionary!$A$4:$A$93,0),1,1,2),0)),Dictionary!$AD$3:$AE$3,0)),"")</f>
        <v>C</v>
      </c>
      <c r="BO82" s="61" t="str">
        <f ca="1">IFERROR(INDEX(OFFSET(Dictionary!$AC$3,MATCH(COLUMNS($AS$2:BO81),Dictionary!$AC$4:$AC$93,0),1,1,2),1,MATCH(INDEX(Dictionary!$B$3:$C$3,1,MATCH(Form_Responses[[#This Row],[23]],OFFSET(Dictionary!$A$3,MATCH(COLUMNS($AS$2:BO81),Dictionary!$A$4:$A$93,0),1,1,2),0)),Dictionary!$AD$3:$AE$3,0)),"")</f>
        <v/>
      </c>
      <c r="BP82" s="61" t="str">
        <f ca="1">IFERROR(INDEX(OFFSET(Dictionary!$AC$3,MATCH(COLUMNS($AS$2:BP81),Dictionary!$AC$4:$AC$93,0),1,1,2),1,MATCH(INDEX(Dictionary!$B$3:$C$3,1,MATCH(Form_Responses[[#This Row],[24]],OFFSET(Dictionary!$A$3,MATCH(COLUMNS($AS$2:BP81),Dictionary!$A$4:$A$93,0),1,1,2),0)),Dictionary!$AD$3:$AE$3,0)),"")</f>
        <v>X</v>
      </c>
      <c r="BQ82" s="61" t="str">
        <f ca="1">IFERROR(INDEX(OFFSET(Dictionary!$AC$3,MATCH(COLUMNS($AS$2:BQ81),Dictionary!$AC$4:$AC$93,0),1,1,2),1,MATCH(INDEX(Dictionary!$B$3:$C$3,1,MATCH(Form_Responses[[#This Row],[25]],OFFSET(Dictionary!$A$3,MATCH(COLUMNS($AS$2:BQ81),Dictionary!$A$4:$A$93,0),1,1,2),0)),Dictionary!$AD$3:$AE$3,0)),"")</f>
        <v>A</v>
      </c>
      <c r="BR82" s="61" t="str">
        <f ca="1">IFERROR(INDEX(OFFSET(Dictionary!$AC$3,MATCH(COLUMNS($AS$2:BR81),Dictionary!$AC$4:$AC$93,0),1,1,2),1,MATCH(INDEX(Dictionary!$B$3:$C$3,1,MATCH(Form_Responses[[#This Row],[26]],OFFSET(Dictionary!$A$3,MATCH(COLUMNS($AS$2:BR81),Dictionary!$A$4:$A$93,0),1,1,2),0)),Dictionary!$AD$3:$AE$3,0)),"")</f>
        <v>O</v>
      </c>
      <c r="BS82" s="61" t="str">
        <f ca="1">IFERROR(INDEX(OFFSET(Dictionary!$AC$3,MATCH(COLUMNS($AS$2:BS81),Dictionary!$AC$4:$AC$93,0),1,1,2),1,MATCH(INDEX(Dictionary!$B$3:$C$3,1,MATCH(Form_Responses[[#This Row],[27]],OFFSET(Dictionary!$A$3,MATCH(COLUMNS($AS$2:BS81),Dictionary!$A$4:$A$93,0),1,1,2),0)),Dictionary!$AD$3:$AE$3,0)),"")</f>
        <v>Z</v>
      </c>
      <c r="BT82" s="61" t="str">
        <f ca="1">IFERROR(INDEX(OFFSET(Dictionary!$AC$3,MATCH(COLUMNS($AS$2:BT81),Dictionary!$AC$4:$AC$93,0),1,1,2),1,MATCH(INDEX(Dictionary!$B$3:$C$3,1,MATCH(Form_Responses[[#This Row],[28]],OFFSET(Dictionary!$A$3,MATCH(COLUMNS($AS$2:BT81),Dictionary!$A$4:$A$93,0),1,1,2),0)),Dictionary!$AD$3:$AE$3,0)),"")</f>
        <v>B</v>
      </c>
      <c r="BU82" s="61" t="str">
        <f ca="1">IFERROR(INDEX(OFFSET(Dictionary!$AC$3,MATCH(COLUMNS($AS$2:BU81),Dictionary!$AC$4:$AC$93,0),1,1,2),1,MATCH(INDEX(Dictionary!$B$3:$C$3,1,MATCH(Form_Responses[[#This Row],[29]],OFFSET(Dictionary!$A$3,MATCH(COLUMNS($AS$2:BU81),Dictionary!$A$4:$A$93,0),1,1,2),0)),Dictionary!$AD$3:$AE$3,0)),"")</f>
        <v>F</v>
      </c>
      <c r="BV82" s="61" t="str">
        <f ca="1">IFERROR(INDEX(OFFSET(Dictionary!$AC$3,MATCH(COLUMNS($AS$2:BV81),Dictionary!$AC$4:$AC$93,0),1,1,2),1,MATCH(INDEX(Dictionary!$B$3:$C$3,1,MATCH(Form_Responses[[#This Row],[30]],OFFSET(Dictionary!$A$3,MATCH(COLUMNS($AS$2:BV81),Dictionary!$A$4:$A$93,0),1,1,2),0)),Dictionary!$AD$3:$AE$3,0)),"")</f>
        <v>W</v>
      </c>
      <c r="BW82" s="61" t="str">
        <f ca="1">IFERROR(INDEX(OFFSET(Dictionary!$AC$3,MATCH(COLUMNS($AS$2:BW81),Dictionary!$AC$4:$AC$93,0),1,1,2),1,MATCH(INDEX(Dictionary!$B$3:$C$3,1,MATCH(Form_Responses[[#This Row],[31]],OFFSET(Dictionary!$A$3,MATCH(COLUMNS($AS$2:BW81),Dictionary!$A$4:$A$93,0),1,1,2),0)),Dictionary!$AD$3:$AE$3,0)),"")</f>
        <v>R</v>
      </c>
      <c r="BX82" s="61" t="str">
        <f ca="1">IFERROR(INDEX(OFFSET(Dictionary!$AC$3,MATCH(COLUMNS($AS$2:BX81),Dictionary!$AC$4:$AC$93,0),1,1,2),1,MATCH(INDEX(Dictionary!$B$3:$C$3,1,MATCH(Form_Responses[[#This Row],[32]],OFFSET(Dictionary!$A$3,MATCH(COLUMNS($AS$2:BX81),Dictionary!$A$4:$A$93,0),1,1,2),0)),Dictionary!$AD$3:$AE$3,0)),"")</f>
        <v>L</v>
      </c>
      <c r="BY82" s="61" t="str">
        <f ca="1">IFERROR(INDEX(OFFSET(Dictionary!$AC$3,MATCH(COLUMNS($AS$2:BY81),Dictionary!$AC$4:$AC$93,0),1,1,2),1,MATCH(INDEX(Dictionary!$B$3:$C$3,1,MATCH(Form_Responses[[#This Row],[33]],OFFSET(Dictionary!$A$3,MATCH(COLUMNS($AS$2:BY81),Dictionary!$A$4:$A$93,0),1,1,2),0)),Dictionary!$AD$3:$AE$3,0)),"")</f>
        <v>C</v>
      </c>
      <c r="BZ82" s="61" t="str">
        <f ca="1">IFERROR(INDEX(OFFSET(Dictionary!$AC$3,MATCH(COLUMNS($AS$2:BZ81),Dictionary!$AC$4:$AC$93,0),1,1,2),1,MATCH(INDEX(Dictionary!$B$3:$C$3,1,MATCH(Form_Responses[[#This Row],[34]],OFFSET(Dictionary!$A$3,MATCH(COLUMNS($AS$2:BZ81),Dictionary!$A$4:$A$93,0),1,1,2),0)),Dictionary!$AD$3:$AE$3,0)),"")</f>
        <v>T</v>
      </c>
      <c r="CA82" s="61" t="str">
        <f ca="1">IFERROR(INDEX(OFFSET(Dictionary!$AC$3,MATCH(COLUMNS($AS$2:CA81),Dictionary!$AC$4:$AC$93,0),1,1,2),1,MATCH(INDEX(Dictionary!$B$3:$C$3,1,MATCH(Form_Responses[[#This Row],[35]],OFFSET(Dictionary!$A$3,MATCH(COLUMNS($AS$2:CA81),Dictionary!$A$4:$A$93,0),1,1,2),0)),Dictionary!$AD$3:$AE$3,0)),"")</f>
        <v>B</v>
      </c>
      <c r="CB82" s="61" t="str">
        <f ca="1">IFERROR(INDEX(OFFSET(Dictionary!$AC$3,MATCH(COLUMNS($AS$2:CB81),Dictionary!$AC$4:$AC$93,0),1,1,2),1,MATCH(INDEX(Dictionary!$B$3:$C$3,1,MATCH(Form_Responses[[#This Row],[36]],OFFSET(Dictionary!$A$3,MATCH(COLUMNS($AS$2:CB81),Dictionary!$A$4:$A$93,0),1,1,2),0)),Dictionary!$AD$3:$AE$3,0)),"")</f>
        <v>A</v>
      </c>
      <c r="CC82" s="61" t="str">
        <f ca="1">IFERROR(INDEX(OFFSET(Dictionary!$AC$3,MATCH(COLUMNS($AS$2:CC81),Dictionary!$AC$4:$AC$93,0),1,1,2),1,MATCH(INDEX(Dictionary!$B$3:$C$3,1,MATCH(Form_Responses[[#This Row],[37]],OFFSET(Dictionary!$A$3,MATCH(COLUMNS($AS$2:CC81),Dictionary!$A$4:$A$93,0),1,1,2),0)),Dictionary!$AD$3:$AE$3,0)),"")</f>
        <v>Z</v>
      </c>
      <c r="CD82" s="61" t="str">
        <f ca="1">IFERROR(INDEX(OFFSET(Dictionary!$AC$3,MATCH(COLUMNS($AS$2:CD81),Dictionary!$AC$4:$AC$93,0),1,1,2),1,MATCH(INDEX(Dictionary!$B$3:$C$3,1,MATCH(Form_Responses[[#This Row],[38]],OFFSET(Dictionary!$A$3,MATCH(COLUMNS($AS$2:CD81),Dictionary!$A$4:$A$93,0),1,1,2),0)),Dictionary!$AD$3:$AE$3,0)),"")</f>
        <v>K</v>
      </c>
      <c r="CE82" s="61" t="str">
        <f ca="1">IFERROR(INDEX(OFFSET(Dictionary!$AC$3,MATCH(COLUMNS($AS$2:CE81),Dictionary!$AC$4:$AC$93,0),1,1,2),1,MATCH(INDEX(Dictionary!$B$3:$C$3,1,MATCH(Form_Responses[[#This Row],[39]],OFFSET(Dictionary!$A$3,MATCH(COLUMNS($AS$2:CE81),Dictionary!$A$4:$A$93,0),1,1,2),0)),Dictionary!$AD$3:$AE$3,0)),"")</f>
        <v>B</v>
      </c>
      <c r="CF82" s="61" t="str">
        <f ca="1">IFERROR(INDEX(OFFSET(Dictionary!$AC$3,MATCH(COLUMNS($AS$2:CF81),Dictionary!$AC$4:$AC$93,0),1,1,2),1,MATCH(INDEX(Dictionary!$B$3:$C$3,1,MATCH(Form_Responses[[#This Row],[40]],OFFSET(Dictionary!$A$3,MATCH(COLUMNS($AS$2:CF81),Dictionary!$A$4:$A$93,0),1,1,2),0)),Dictionary!$AD$3:$AE$3,0)),"")</f>
        <v>W</v>
      </c>
      <c r="CG82" s="61" t="str">
        <f ca="1">IFERROR(INDEX(OFFSET(Dictionary!$AC$3,MATCH(COLUMNS($AS$2:CG81),Dictionary!$AC$4:$AC$93,0),1,1,2),1,MATCH(INDEX(Dictionary!$B$3:$C$3,1,MATCH(Form_Responses[[#This Row],[41]],OFFSET(Dictionary!$A$3,MATCH(COLUMNS($AS$2:CG81),Dictionary!$A$4:$A$93,0),1,1,2),0)),Dictionary!$AD$3:$AE$3,0)),"")</f>
        <v>G</v>
      </c>
      <c r="CH82" s="61" t="str">
        <f ca="1">IFERROR(INDEX(OFFSET(Dictionary!$AC$3,MATCH(COLUMNS($AS$2:CH81),Dictionary!$AC$4:$AC$93,0),1,1,2),1,MATCH(INDEX(Dictionary!$B$3:$C$3,1,MATCH(Form_Responses[[#This Row],[42]],OFFSET(Dictionary!$A$3,MATCH(COLUMNS($AS$2:CH81),Dictionary!$A$4:$A$93,0),1,1,2),0)),Dictionary!$AD$3:$AE$3,0)),"")</f>
        <v>R</v>
      </c>
      <c r="CI82" s="61" t="str">
        <f ca="1">IFERROR(INDEX(OFFSET(Dictionary!$AC$3,MATCH(COLUMNS($AS$2:CI81),Dictionary!$AC$4:$AC$93,0),1,1,2),1,MATCH(INDEX(Dictionary!$B$3:$C$3,1,MATCH(Form_Responses[[#This Row],[43]],OFFSET(Dictionary!$A$3,MATCH(COLUMNS($AS$2:CI81),Dictionary!$A$4:$A$93,0),1,1,2),0)),Dictionary!$AD$3:$AE$3,0)),"")</f>
        <v>D</v>
      </c>
      <c r="CJ82" s="61" t="str">
        <f ca="1">IFERROR(INDEX(OFFSET(Dictionary!$AC$3,MATCH(COLUMNS($AS$2:CJ81),Dictionary!$AC$4:$AC$93,0),1,1,2),1,MATCH(INDEX(Dictionary!$B$3:$C$3,1,MATCH(Form_Responses[[#This Row],[44]],OFFSET(Dictionary!$A$3,MATCH(COLUMNS($AS$2:CJ81),Dictionary!$A$4:$A$93,0),1,1,2),0)),Dictionary!$AD$3:$AE$3,0)),"")</f>
        <v>C</v>
      </c>
      <c r="CK82" s="61" t="str">
        <f ca="1">IFERROR(INDEX(OFFSET(Dictionary!$AC$3,MATCH(COLUMNS($AS$2:CK81),Dictionary!$AC$4:$AC$93,0),1,1,2),1,MATCH(INDEX(Dictionary!$B$3:$C$3,1,MATCH(Form_Responses[[#This Row],[45]],OFFSET(Dictionary!$A$3,MATCH(COLUMNS($AS$2:CK81),Dictionary!$A$4:$A$93,0),1,1,2),0)),Dictionary!$AD$3:$AE$3,0)),"")</f>
        <v/>
      </c>
      <c r="CL82" s="61" t="str">
        <f ca="1">IFERROR(INDEX(OFFSET(Dictionary!$AC$3,MATCH(COLUMNS($AS$2:CL81),Dictionary!$AC$4:$AC$93,0),1,1,2),1,MATCH(INDEX(Dictionary!$B$3:$C$3,1,MATCH(Form_Responses[[#This Row],[46]],OFFSET(Dictionary!$A$3,MATCH(COLUMNS($AS$2:CL81),Dictionary!$A$4:$A$93,0),1,1,2),0)),Dictionary!$AD$3:$AE$3,0)),"")</f>
        <v>N</v>
      </c>
      <c r="CM82" s="61" t="str">
        <f ca="1">IFERROR(INDEX(OFFSET(Dictionary!$AC$3,MATCH(COLUMNS($AS$2:CM81),Dictionary!$AC$4:$AC$93,0),1,1,2),1,MATCH(INDEX(Dictionary!$B$3:$C$3,1,MATCH(Form_Responses[[#This Row],[47]],OFFSET(Dictionary!$A$3,MATCH(COLUMNS($AS$2:CM81),Dictionary!$A$4:$A$93,0),1,1,2),0)),Dictionary!$AD$3:$AE$3,0)),"")</f>
        <v>Z</v>
      </c>
      <c r="CN82" s="61" t="str">
        <f ca="1">IFERROR(INDEX(OFFSET(Dictionary!$AC$3,MATCH(COLUMNS($AS$2:CN81),Dictionary!$AC$4:$AC$93,0),1,1,2),1,MATCH(INDEX(Dictionary!$B$3:$C$3,1,MATCH(Form_Responses[[#This Row],[48]],OFFSET(Dictionary!$A$3,MATCH(COLUMNS($AS$2:CN81),Dictionary!$A$4:$A$93,0),1,1,2),0)),Dictionary!$AD$3:$AE$3,0)),"")</f>
        <v>K</v>
      </c>
      <c r="CO82" s="61" t="str">
        <f ca="1">IFERROR(INDEX(OFFSET(Dictionary!$AC$3,MATCH(COLUMNS($AS$2:CO81),Dictionary!$AC$4:$AC$93,0),1,1,2),1,MATCH(INDEX(Dictionary!$B$3:$C$3,1,MATCH(Form_Responses[[#This Row],[49]],OFFSET(Dictionary!$A$3,MATCH(COLUMNS($AS$2:CO81),Dictionary!$A$4:$A$93,0),1,1,2),0)),Dictionary!$AD$3:$AE$3,0)),"")</f>
        <v>F</v>
      </c>
      <c r="CP82" s="61" t="str">
        <f ca="1">IFERROR(INDEX(OFFSET(Dictionary!$AC$3,MATCH(COLUMNS($AS$2:CP81),Dictionary!$AC$4:$AC$93,0),1,1,2),1,MATCH(INDEX(Dictionary!$B$3:$C$3,1,MATCH(Form_Responses[[#This Row],[50]],OFFSET(Dictionary!$A$3,MATCH(COLUMNS($AS$2:CP81),Dictionary!$A$4:$A$93,0),1,1,2),0)),Dictionary!$AD$3:$AE$3,0)),"")</f>
        <v>W</v>
      </c>
      <c r="CQ82" s="61" t="str">
        <f ca="1">IFERROR(INDEX(OFFSET(Dictionary!$AC$3,MATCH(COLUMNS($AS$2:CQ81),Dictionary!$AC$4:$AC$93,0),1,1,2),1,MATCH(INDEX(Dictionary!$B$3:$C$3,1,MATCH(Form_Responses[[#This Row],[51]],OFFSET(Dictionary!$A$3,MATCH(COLUMNS($AS$2:CQ81),Dictionary!$A$4:$A$93,0),1,1,2),0)),Dictionary!$AD$3:$AE$3,0)),"")</f>
        <v>G</v>
      </c>
      <c r="CR82" s="61" t="str">
        <f ca="1">IFERROR(INDEX(OFFSET(Dictionary!$AC$3,MATCH(COLUMNS($AS$2:CR81),Dictionary!$AC$4:$AC$93,0),1,1,2),1,MATCH(INDEX(Dictionary!$B$3:$C$3,1,MATCH(Form_Responses[[#This Row],[52]],OFFSET(Dictionary!$A$3,MATCH(COLUMNS($AS$2:CR81),Dictionary!$A$4:$A$93,0),1,1,2),0)),Dictionary!$AD$3:$AE$3,0)),"")</f>
        <v>S</v>
      </c>
      <c r="CS82" s="61" t="str">
        <f ca="1">IFERROR(INDEX(OFFSET(Dictionary!$AC$3,MATCH(COLUMNS($AS$2:CS81),Dictionary!$AC$4:$AC$93,0),1,1,2),1,MATCH(INDEX(Dictionary!$B$3:$C$3,1,MATCH(Form_Responses[[#This Row],[53]],OFFSET(Dictionary!$A$3,MATCH(COLUMNS($AS$2:CS81),Dictionary!$A$4:$A$93,0),1,1,2),0)),Dictionary!$AD$3:$AE$3,0)),"")</f>
        <v>I</v>
      </c>
      <c r="CT82" s="61" t="str">
        <f ca="1">IFERROR(INDEX(OFFSET(Dictionary!$AC$3,MATCH(COLUMNS($AS$2:CT81),Dictionary!$AC$4:$AC$93,0),1,1,2),1,MATCH(INDEX(Dictionary!$B$3:$C$3,1,MATCH(Form_Responses[[#This Row],[54]],OFFSET(Dictionary!$A$3,MATCH(COLUMNS($AS$2:CT81),Dictionary!$A$4:$A$93,0),1,1,2),0)),Dictionary!$AD$3:$AE$3,0)),"")</f>
        <v>D</v>
      </c>
      <c r="CU82" s="61" t="str">
        <f ca="1">IFERROR(INDEX(OFFSET(Dictionary!$AC$3,MATCH(COLUMNS($AS$2:CU81),Dictionary!$AC$4:$AC$93,0),1,1,2),1,MATCH(INDEX(Dictionary!$B$3:$C$3,1,MATCH(Form_Responses[[#This Row],[55]],OFFSET(Dictionary!$A$3,MATCH(COLUMNS($AS$2:CU81),Dictionary!$A$4:$A$93,0),1,1,2),0)),Dictionary!$AD$3:$AE$3,0)),"")</f>
        <v>V</v>
      </c>
      <c r="CV82" s="61" t="str">
        <f ca="1">IFERROR(INDEX(OFFSET(Dictionary!$AC$3,MATCH(COLUMNS($AS$2:CV81),Dictionary!$AC$4:$AC$93,0),1,1,2),1,MATCH(INDEX(Dictionary!$B$3:$C$3,1,MATCH(Form_Responses[[#This Row],[56]],OFFSET(Dictionary!$A$3,MATCH(COLUMNS($AS$2:CV81),Dictionary!$A$4:$A$93,0),1,1,2),0)),Dictionary!$AD$3:$AE$3,0)),"")</f>
        <v>E</v>
      </c>
      <c r="CW82" s="61" t="str">
        <f ca="1">IFERROR(INDEX(OFFSET(Dictionary!$AC$3,MATCH(COLUMNS($AS$2:CW81),Dictionary!$AC$4:$AC$93,0),1,1,2),1,MATCH(INDEX(Dictionary!$B$3:$C$3,1,MATCH(Form_Responses[[#This Row],[57]],OFFSET(Dictionary!$A$3,MATCH(COLUMNS($AS$2:CW81),Dictionary!$A$4:$A$93,0),1,1,2),0)),Dictionary!$AD$3:$AE$3,0)),"")</f>
        <v>Z</v>
      </c>
      <c r="CX82" s="61" t="str">
        <f ca="1">IFERROR(INDEX(OFFSET(Dictionary!$AC$3,MATCH(COLUMNS($AS$2:CX81),Dictionary!$AC$4:$AC$93,0),1,1,2),1,MATCH(INDEX(Dictionary!$B$3:$C$3,1,MATCH(Form_Responses[[#This Row],[58]],OFFSET(Dictionary!$A$3,MATCH(COLUMNS($AS$2:CX81),Dictionary!$A$4:$A$93,0),1,1,2),0)),Dictionary!$AD$3:$AE$3,0)),"")</f>
        <v>A</v>
      </c>
      <c r="CY82" s="61" t="str">
        <f ca="1">IFERROR(INDEX(OFFSET(Dictionary!$AC$3,MATCH(COLUMNS($AS$2:CY81),Dictionary!$AC$4:$AC$93,0),1,1,2),1,MATCH(INDEX(Dictionary!$B$3:$C$3,1,MATCH(Form_Responses[[#This Row],[59]],OFFSET(Dictionary!$A$3,MATCH(COLUMNS($AS$2:CY81),Dictionary!$A$4:$A$93,0),1,1,2),0)),Dictionary!$AD$3:$AE$3,0)),"")</f>
        <v>F</v>
      </c>
      <c r="CZ82" s="61" t="str">
        <f ca="1">IFERROR(INDEX(OFFSET(Dictionary!$AC$3,MATCH(COLUMNS($AS$2:CZ81),Dictionary!$AC$4:$AC$93,0),1,1,2),1,MATCH(INDEX(Dictionary!$B$3:$C$3,1,MATCH(Form_Responses[[#This Row],[60]],OFFSET(Dictionary!$A$3,MATCH(COLUMNS($AS$2:CZ81),Dictionary!$A$4:$A$93,0),1,1,2),0)),Dictionary!$AD$3:$AE$3,0)),"")</f>
        <v>W</v>
      </c>
      <c r="DA82" s="61" t="str">
        <f ca="1">IFERROR(INDEX(OFFSET(Dictionary!$AC$3,MATCH(COLUMNS($AS$2:DA81),Dictionary!$AC$4:$AC$93,0),1,1,2),1,MATCH(INDEX(Dictionary!$B$3:$C$3,1,MATCH(Form_Responses[[#This Row],[61]],OFFSET(Dictionary!$A$3,MATCH(COLUMNS($AS$2:DA81),Dictionary!$A$4:$A$93,0),1,1,2),0)),Dictionary!$AD$3:$AE$3,0)),"")</f>
        <v>G</v>
      </c>
      <c r="DB82" s="61" t="str">
        <f ca="1">IFERROR(INDEX(OFFSET(Dictionary!$AC$3,MATCH(COLUMNS($AS$2:DB81),Dictionary!$AC$4:$AC$93,0),1,1,2),1,MATCH(INDEX(Dictionary!$B$3:$C$3,1,MATCH(Form_Responses[[#This Row],[62]],OFFSET(Dictionary!$A$3,MATCH(COLUMNS($AS$2:DB81),Dictionary!$A$4:$A$93,0),1,1,2),0)),Dictionary!$AD$3:$AE$3,0)),"")</f>
        <v>L</v>
      </c>
      <c r="DC82" s="61" t="str">
        <f ca="1">IFERROR(INDEX(OFFSET(Dictionary!$AC$3,MATCH(COLUMNS($AS$2:DC81),Dictionary!$AC$4:$AC$93,0),1,1,2),1,MATCH(INDEX(Dictionary!$B$3:$C$3,1,MATCH(Form_Responses[[#This Row],[63]],OFFSET(Dictionary!$A$3,MATCH(COLUMNS($AS$2:DC81),Dictionary!$A$4:$A$93,0),1,1,2),0)),Dictionary!$AD$3:$AE$3,0)),"")</f>
        <v>S</v>
      </c>
      <c r="DD82" s="61" t="str">
        <f ca="1">IFERROR(INDEX(OFFSET(Dictionary!$AC$3,MATCH(COLUMNS($AS$2:DD81),Dictionary!$AC$4:$AC$93,0),1,1,2),1,MATCH(INDEX(Dictionary!$B$3:$C$3,1,MATCH(Form_Responses[[#This Row],[64]],OFFSET(Dictionary!$A$3,MATCH(COLUMNS($AS$2:DD81),Dictionary!$A$4:$A$93,0),1,1,2),0)),Dictionary!$AD$3:$AE$3,0)),"")</f>
        <v>R</v>
      </c>
      <c r="DE82" s="61" t="str">
        <f ca="1">IFERROR(INDEX(OFFSET(Dictionary!$AC$3,MATCH(COLUMNS($AS$2:DE81),Dictionary!$AC$4:$AC$93,0),1,1,2),1,MATCH(INDEX(Dictionary!$B$3:$C$3,1,MATCH(Form_Responses[[#This Row],[65]],OFFSET(Dictionary!$A$3,MATCH(COLUMNS($AS$2:DE81),Dictionary!$A$4:$A$93,0),1,1,2),0)),Dictionary!$AD$3:$AE$3,0)),"")</f>
        <v>V</v>
      </c>
      <c r="DF82" s="61" t="str">
        <f ca="1">IFERROR(INDEX(OFFSET(Dictionary!$AC$3,MATCH(COLUMNS($AS$2:DF81),Dictionary!$AC$4:$AC$93,0),1,1,2),1,MATCH(INDEX(Dictionary!$B$3:$C$3,1,MATCH(Form_Responses[[#This Row],[66]],OFFSET(Dictionary!$A$3,MATCH(COLUMNS($AS$2:DF81),Dictionary!$A$4:$A$93,0),1,1,2),0)),Dictionary!$AD$3:$AE$3,0)),"")</f>
        <v>S</v>
      </c>
      <c r="DG82" s="61" t="str">
        <f ca="1">IFERROR(INDEX(OFFSET(Dictionary!$AC$3,MATCH(COLUMNS($AS$2:DG81),Dictionary!$AC$4:$AC$93,0),1,1,2),1,MATCH(INDEX(Dictionary!$B$3:$C$3,1,MATCH(Form_Responses[[#This Row],[67]],OFFSET(Dictionary!$A$3,MATCH(COLUMNS($AS$2:DG81),Dictionary!$A$4:$A$93,0),1,1,2),0)),Dictionary!$AD$3:$AE$3,0)),"")</f>
        <v>E</v>
      </c>
      <c r="DH82" s="61" t="str">
        <f ca="1">IFERROR(INDEX(OFFSET(Dictionary!$AC$3,MATCH(COLUMNS($AS$2:DH81),Dictionary!$AC$4:$AC$93,0),1,1,2),1,MATCH(INDEX(Dictionary!$B$3:$C$3,1,MATCH(Form_Responses[[#This Row],[68]],OFFSET(Dictionary!$A$3,MATCH(COLUMNS($AS$2:DH81),Dictionary!$A$4:$A$93,0),1,1,2),0)),Dictionary!$AD$3:$AE$3,0)),"")</f>
        <v>N</v>
      </c>
      <c r="DI82" s="61" t="str">
        <f ca="1">IFERROR(INDEX(OFFSET(Dictionary!$AC$3,MATCH(COLUMNS($AS$2:DI81),Dictionary!$AC$4:$AC$93,0),1,1,2),1,MATCH(INDEX(Dictionary!$B$3:$C$3,1,MATCH(Form_Responses[[#This Row],[69]],OFFSET(Dictionary!$A$3,MATCH(COLUMNS($AS$2:DI81),Dictionary!$A$4:$A$93,0),1,1,2),0)),Dictionary!$AD$3:$AE$3,0)),"")</f>
        <v>A</v>
      </c>
      <c r="DJ82" s="61" t="str">
        <f ca="1">IFERROR(INDEX(OFFSET(Dictionary!$AC$3,MATCH(COLUMNS($AS$2:DJ81),Dictionary!$AC$4:$AC$93,0),1,1,2),1,MATCH(INDEX(Dictionary!$B$3:$C$3,1,MATCH(Form_Responses[[#This Row],[70]],OFFSET(Dictionary!$A$3,MATCH(COLUMNS($AS$2:DJ81),Dictionary!$A$4:$A$93,0),1,1,2),0)),Dictionary!$AD$3:$AE$3,0)),"")</f>
        <v>W</v>
      </c>
      <c r="DK82" s="61" t="str">
        <f ca="1">IFERROR(INDEX(OFFSET(Dictionary!$AC$3,MATCH(COLUMNS($AS$2:DK81),Dictionary!$AC$4:$AC$93,0),1,1,2),1,MATCH(INDEX(Dictionary!$B$3:$C$3,1,MATCH(Form_Responses[[#This Row],[71]],OFFSET(Dictionary!$A$3,MATCH(COLUMNS($AS$2:DK81),Dictionary!$A$4:$A$93,0),1,1,2),0)),Dictionary!$AD$3:$AE$3,0)),"")</f>
        <v>G</v>
      </c>
      <c r="DL82" s="61" t="str">
        <f ca="1">IFERROR(INDEX(OFFSET(Dictionary!$AC$3,MATCH(COLUMNS($AS$2:DL81),Dictionary!$AC$4:$AC$93,0),1,1,2),1,MATCH(INDEX(Dictionary!$B$3:$C$3,1,MATCH(Form_Responses[[#This Row],[72]],OFFSET(Dictionary!$A$3,MATCH(COLUMNS($AS$2:DL81),Dictionary!$A$4:$A$93,0),1,1,2),0)),Dictionary!$AD$3:$AE$3,0)),"")</f>
        <v>L</v>
      </c>
      <c r="DM82" s="61" t="str">
        <f ca="1">IFERROR(INDEX(OFFSET(Dictionary!$AC$3,MATCH(COLUMNS($AS$2:DM81),Dictionary!$AC$4:$AC$93,0),1,1,2),1,MATCH(INDEX(Dictionary!$B$3:$C$3,1,MATCH(Form_Responses[[#This Row],[73]],OFFSET(Dictionary!$A$3,MATCH(COLUMNS($AS$2:DM81),Dictionary!$A$4:$A$93,0),1,1,2),0)),Dictionary!$AD$3:$AE$3,0)),"")</f>
        <v>V</v>
      </c>
      <c r="DN82" s="61" t="str">
        <f ca="1">IFERROR(INDEX(OFFSET(Dictionary!$AC$3,MATCH(COLUMNS($AS$2:DN81),Dictionary!$AC$4:$AC$93,0),1,1,2),1,MATCH(INDEX(Dictionary!$B$3:$C$3,1,MATCH(Form_Responses[[#This Row],[74]],OFFSET(Dictionary!$A$3,MATCH(COLUMNS($AS$2:DN81),Dictionary!$A$4:$A$93,0),1,1,2),0)),Dictionary!$AD$3:$AE$3,0)),"")</f>
        <v>S</v>
      </c>
      <c r="DO82" s="61" t="str">
        <f ca="1">IFERROR(INDEX(OFFSET(Dictionary!$AC$3,MATCH(COLUMNS($AS$2:DO81),Dictionary!$AC$4:$AC$93,0),1,1,2),1,MATCH(INDEX(Dictionary!$B$3:$C$3,1,MATCH(Form_Responses[[#This Row],[75]],OFFSET(Dictionary!$A$3,MATCH(COLUMNS($AS$2:DO81),Dictionary!$A$4:$A$93,0),1,1,2),0)),Dictionary!$AD$3:$AE$3,0)),"")</f>
        <v>V</v>
      </c>
      <c r="DP82" s="61" t="str">
        <f ca="1">IFERROR(INDEX(OFFSET(Dictionary!$AC$3,MATCH(COLUMNS($AS$2:DP81),Dictionary!$AC$4:$AC$93,0),1,1,2),1,MATCH(INDEX(Dictionary!$B$3:$C$3,1,MATCH(Form_Responses[[#This Row],[76]],OFFSET(Dictionary!$A$3,MATCH(COLUMNS($AS$2:DP81),Dictionary!$A$4:$A$93,0),1,1,2),0)),Dictionary!$AD$3:$AE$3,0)),"")</f>
        <v>D</v>
      </c>
      <c r="DQ82" s="61" t="str">
        <f ca="1">IFERROR(INDEX(OFFSET(Dictionary!$AC$3,MATCH(COLUMNS($AS$2:DQ81),Dictionary!$AC$4:$AC$93,0),1,1,2),1,MATCH(INDEX(Dictionary!$B$3:$C$3,1,MATCH(Form_Responses[[#This Row],[77]],OFFSET(Dictionary!$A$3,MATCH(COLUMNS($AS$2:DQ81),Dictionary!$A$4:$A$93,0),1,1,2),0)),Dictionary!$AD$3:$AE$3,0)),"")</f>
        <v>C</v>
      </c>
      <c r="DR82" s="61" t="str">
        <f ca="1">IFERROR(INDEX(OFFSET(Dictionary!$AC$3,MATCH(COLUMNS($AS$2:DR81),Dictionary!$AC$4:$AC$93,0),1,1,2),1,MATCH(INDEX(Dictionary!$B$3:$C$3,1,MATCH(Form_Responses[[#This Row],[78]],OFFSET(Dictionary!$A$3,MATCH(COLUMNS($AS$2:DR81),Dictionary!$A$4:$A$93,0),1,1,2),0)),Dictionary!$AD$3:$AE$3,0)),"")</f>
        <v>D</v>
      </c>
      <c r="DS82" s="61" t="str">
        <f ca="1">IFERROR(INDEX(OFFSET(Dictionary!$AC$3,MATCH(COLUMNS($AS$2:DS81),Dictionary!$AC$4:$AC$93,0),1,1,2),1,MATCH(INDEX(Dictionary!$B$3:$C$3,1,MATCH(Form_Responses[[#This Row],[79]],OFFSET(Dictionary!$A$3,MATCH(COLUMNS($AS$2:DS81),Dictionary!$A$4:$A$93,0),1,1,2),0)),Dictionary!$AD$3:$AE$3,0)),"")</f>
        <v>N</v>
      </c>
      <c r="DT82" s="61" t="str">
        <f ca="1">IFERROR(INDEX(OFFSET(Dictionary!$AC$3,MATCH(COLUMNS($AS$2:DT81),Dictionary!$AC$4:$AC$93,0),1,1,2),1,MATCH(INDEX(Dictionary!$B$3:$C$3,1,MATCH(Form_Responses[[#This Row],[80]],OFFSET(Dictionary!$A$3,MATCH(COLUMNS($AS$2:DT81),Dictionary!$A$4:$A$93,0),1,1,2),0)),Dictionary!$AD$3:$AE$3,0)),"")</f>
        <v>W</v>
      </c>
      <c r="DU82" s="61" t="str">
        <f ca="1">IFERROR(INDEX(OFFSET(Dictionary!$AC$3,MATCH(COLUMNS($AS$2:DU81),Dictionary!$AC$4:$AC$93,0),1,1,2),1,MATCH(INDEX(Dictionary!$B$3:$C$3,1,MATCH(Form_Responses[[#This Row],[81]],OFFSET(Dictionary!$A$3,MATCH(COLUMNS($AS$2:DU81),Dictionary!$A$4:$A$93,0),1,1,2),0)),Dictionary!$AD$3:$AE$3,0)),"")</f>
        <v>G</v>
      </c>
      <c r="DV82" s="61" t="str">
        <f ca="1">IFERROR(INDEX(OFFSET(Dictionary!$AC$3,MATCH(COLUMNS($AS$2:DV81),Dictionary!$AC$4:$AC$93,0),1,1,2),1,MATCH(INDEX(Dictionary!$B$3:$C$3,1,MATCH(Form_Responses[[#This Row],[82]],OFFSET(Dictionary!$A$3,MATCH(COLUMNS($AS$2:DV81),Dictionary!$A$4:$A$93,0),1,1,2),0)),Dictionary!$AD$3:$AE$3,0)),"")</f>
        <v>I</v>
      </c>
      <c r="DW82" s="61" t="str">
        <f ca="1">IFERROR(INDEX(OFFSET(Dictionary!$AC$3,MATCH(COLUMNS($AS$2:DW81),Dictionary!$AC$4:$AC$93,0),1,1,2),1,MATCH(INDEX(Dictionary!$B$3:$C$3,1,MATCH(Form_Responses[[#This Row],[83]],OFFSET(Dictionary!$A$3,MATCH(COLUMNS($AS$2:DW81),Dictionary!$A$4:$A$93,0),1,1,2),0)),Dictionary!$AD$3:$AE$3,0)),"")</f>
        <v>T</v>
      </c>
      <c r="DX82" s="61" t="str">
        <f ca="1">IFERROR(INDEX(OFFSET(Dictionary!$AC$3,MATCH(COLUMNS($AS$2:DX81),Dictionary!$AC$4:$AC$93,0),1,1,2),1,MATCH(INDEX(Dictionary!$B$3:$C$3,1,MATCH(Form_Responses[[#This Row],[84]],OFFSET(Dictionary!$A$3,MATCH(COLUMNS($AS$2:DX81),Dictionary!$A$4:$A$93,0),1,1,2),0)),Dictionary!$AD$3:$AE$3,0)),"")</f>
        <v>V</v>
      </c>
      <c r="DY82" s="61" t="str">
        <f ca="1">IFERROR(INDEX(OFFSET(Dictionary!$AC$3,MATCH(COLUMNS($AS$2:DY81),Dictionary!$AC$4:$AC$93,0),1,1,2),1,MATCH(INDEX(Dictionary!$B$3:$C$3,1,MATCH(Form_Responses[[#This Row],[85]],OFFSET(Dictionary!$A$3,MATCH(COLUMNS($AS$2:DY81),Dictionary!$A$4:$A$93,0),1,1,2),0)),Dictionary!$AD$3:$AE$3,0)),"")</f>
        <v>S</v>
      </c>
      <c r="DZ82" s="61" t="str">
        <f ca="1">IFERROR(INDEX(OFFSET(Dictionary!$AC$3,MATCH(COLUMNS($AS$2:DZ81),Dictionary!$AC$4:$AC$93,0),1,1,2),1,MATCH(INDEX(Dictionary!$B$3:$C$3,1,MATCH(Form_Responses[[#This Row],[86]],OFFSET(Dictionary!$A$3,MATCH(COLUMNS($AS$2:DZ81),Dictionary!$A$4:$A$93,0),1,1,2),0)),Dictionary!$AD$3:$AE$3,0)),"")</f>
        <v>S</v>
      </c>
      <c r="EA82" s="61" t="str">
        <f ca="1">IFERROR(INDEX(OFFSET(Dictionary!$AC$3,MATCH(COLUMNS($AS$2:EA81),Dictionary!$AC$4:$AC$93,0),1,1,2),1,MATCH(INDEX(Dictionary!$B$3:$C$3,1,MATCH(Form_Responses[[#This Row],[87]],OFFSET(Dictionary!$A$3,MATCH(COLUMNS($AS$2:EA81),Dictionary!$A$4:$A$93,0),1,1,2),0)),Dictionary!$AD$3:$AE$3,0)),"")</f>
        <v>D</v>
      </c>
      <c r="EB82" s="61" t="str">
        <f ca="1">IFERROR(INDEX(OFFSET(Dictionary!$AC$3,MATCH(COLUMNS($AS$2:EB81),Dictionary!$AC$4:$AC$93,0),1,1,2),1,MATCH(INDEX(Dictionary!$B$3:$C$3,1,MATCH(Form_Responses[[#This Row],[88]],OFFSET(Dictionary!$A$3,MATCH(COLUMNS($AS$2:EB81),Dictionary!$A$4:$A$93,0),1,1,2),0)),Dictionary!$AD$3:$AE$3,0)),"")</f>
        <v>C</v>
      </c>
      <c r="EC82" s="61" t="str">
        <f ca="1">IFERROR(INDEX(OFFSET(Dictionary!$AC$3,MATCH(COLUMNS($AS$2:EC81),Dictionary!$AC$4:$AC$93,0),1,1,2),1,MATCH(INDEX(Dictionary!$B$3:$C$3,1,MATCH(Form_Responses[[#This Row],[89]],OFFSET(Dictionary!$A$3,MATCH(COLUMNS($AS$2:EC81),Dictionary!$A$4:$A$93,0),1,1,2),0)),Dictionary!$AD$3:$AE$3,0)),"")</f>
        <v>C</v>
      </c>
      <c r="ED82" s="61" t="str">
        <f ca="1">IFERROR(INDEX(OFFSET(Dictionary!$AC$3,MATCH(COLUMNS($AS$2:ED81),Dictionary!$AC$4:$AC$93,0),1,1,2),1,MATCH(INDEX(Dictionary!$B$3:$C$3,1,MATCH(Form_Responses[[#This Row],[90]],OFFSET(Dictionary!$A$3,MATCH(COLUMNS($AS$2:ED81),Dictionary!$A$4:$A$93,0),1,1,2),0)),Dictionary!$AD$3:$AE$3,0)),"")</f>
        <v>W</v>
      </c>
    </row>
    <row r="83" spans="1:134" ht="195" x14ac:dyDescent="0.25">
      <c r="A83" s="164">
        <v>81</v>
      </c>
      <c r="B83" s="61" t="s">
        <v>1047</v>
      </c>
      <c r="C83" s="61" t="s">
        <v>918</v>
      </c>
      <c r="D83" s="59" t="s">
        <v>793</v>
      </c>
      <c r="E83" s="59" cm="1">
        <f t="array" aca="1" ref="E83" ca="1">COUNTIF(OFFSET($AS$2,MATCH(Data_Base_Response[[#This Row],[Nama]:[Nama]],Data_Base_Response[[Nama]:[Nama]],0),0,1,90),Data_Base_Response[[#Headers],[A]])</f>
        <v>5</v>
      </c>
      <c r="F83" s="59" cm="1">
        <f t="array" aca="1" ref="F83" ca="1">COUNTIF(OFFSET($AS$2,MATCH(Data_Base_Response[[#This Row],[Nama]:[Nama]],Data_Base_Response[[Nama]:[Nama]],0),0,1,90),Data_Base_Response[[#Headers],[N]])</f>
        <v>4</v>
      </c>
      <c r="G83" s="59" cm="1">
        <f t="array" aca="1" ref="G83" ca="1">COUNTIF(OFFSET($AS$2,MATCH(Data_Base_Response[[#This Row],[Nama]:[Nama]],Data_Base_Response[[Nama]:[Nama]],0),0,1,90),Data_Base_Response[[#Headers],[G]])</f>
        <v>6</v>
      </c>
      <c r="H83" s="59" cm="1">
        <f t="array" aca="1" ref="H83" ca="1">COUNTIF(OFFSET($AS$2,MATCH(Data_Base_Response[[#This Row],[Nama]:[Nama]],Data_Base_Response[[Nama]:[Nama]],0),0,1,90),Data_Base_Response[[#Headers],[C]])</f>
        <v>7</v>
      </c>
      <c r="I83" s="59" cm="1">
        <f t="array" aca="1" ref="I83" ca="1">COUNTIF(OFFSET($AS$2,MATCH(Data_Base_Response[[#This Row],[Nama]:[Nama]],Data_Base_Response[[Nama]:[Nama]],0),0,1,90),Data_Base_Response[[#Headers],[D]])</f>
        <v>6</v>
      </c>
      <c r="J83" s="59" cm="1">
        <f t="array" aca="1" ref="J83" ca="1">COUNTIF(OFFSET($AS$2,MATCH(Data_Base_Response[[#This Row],[Nama]:[Nama]],Data_Base_Response[[Nama]:[Nama]],0),0,1,90),Data_Base_Response[[#Headers],[R]])</f>
        <v>3</v>
      </c>
      <c r="K83" s="59" cm="1">
        <f t="array" aca="1" ref="K83" ca="1">COUNTIF(OFFSET($AS$2,MATCH(Data_Base_Response[[#This Row],[Nama]:[Nama]],Data_Base_Response[[Nama]:[Nama]],0),0,1,90),Data_Base_Response[[#Headers],[T]])</f>
        <v>2</v>
      </c>
      <c r="L83" s="59" cm="1">
        <f t="array" aca="1" ref="L83" ca="1">COUNTIF(OFFSET($AS$2,MATCH(Data_Base_Response[[#This Row],[Nama]:[Nama]],Data_Base_Response[[Nama]:[Nama]],0),0,1,90),Data_Base_Response[[#Headers],[V]])</f>
        <v>5</v>
      </c>
      <c r="M83" s="59" cm="1">
        <f t="array" aca="1" ref="M83" ca="1">COUNTIF(OFFSET($AS$2,MATCH(Data_Base_Response[[#This Row],[Nama]:[Nama]],Data_Base_Response[[Nama]:[Nama]],0),0,1,90),Data_Base_Response[[#Headers],[W]])</f>
        <v>9</v>
      </c>
      <c r="N83" s="59" cm="1">
        <f t="array" aca="1" ref="N83" ca="1">COUNTIF(OFFSET($AS$2,MATCH(Data_Base_Response[[#This Row],[Nama]:[Nama]],Data_Base_Response[[Nama]:[Nama]],0),0,1,90),Data_Base_Response[[#Headers],[F]])</f>
        <v>3</v>
      </c>
      <c r="O83" s="59" cm="1">
        <f t="array" aca="1" ref="O83" ca="1">COUNTIF(OFFSET($AS$2,MATCH(Data_Base_Response[[#This Row],[Nama]:[Nama]],Data_Base_Response[[Nama]:[Nama]],0),0,1,90),Data_Base_Response[[#Headers],[L]])</f>
        <v>3</v>
      </c>
      <c r="P83" s="59" cm="1">
        <f t="array" aca="1" ref="P83" ca="1">COUNTIF(OFFSET($AS$2,MATCH(Data_Base_Response[[#This Row],[Nama]:[Nama]],Data_Base_Response[[Nama]:[Nama]],0),0,1,90),Data_Base_Response[[#Headers],[P]])</f>
        <v>1</v>
      </c>
      <c r="Q83" s="59" cm="1">
        <f t="array" aca="1" ref="Q83" ca="1">COUNTIF(OFFSET($AS$2,MATCH(Data_Base_Response[[#This Row],[Nama]:[Nama]],Data_Base_Response[[Nama]:[Nama]],0),0,1,90),Data_Base_Response[[#Headers],[I]])</f>
        <v>2</v>
      </c>
      <c r="R83" s="59" cm="1">
        <f t="array" aca="1" ref="R83" ca="1">COUNTIF(OFFSET($AS$2,MATCH(Data_Base_Response[[#This Row],[Nama]:[Nama]],Data_Base_Response[[Nama]:[Nama]],0),0,1,90),Data_Base_Response[[#Headers],[S]])</f>
        <v>6</v>
      </c>
      <c r="S83" s="59" cm="1">
        <f t="array" aca="1" ref="S83" ca="1">COUNTIF(OFFSET($AS$2,MATCH(Data_Base_Response[[#This Row],[Nama]:[Nama]],Data_Base_Response[[Nama]:[Nama]],0),0,1,90),Data_Base_Response[[#Headers],[B]])</f>
        <v>5</v>
      </c>
      <c r="T83" s="59" cm="1">
        <f t="array" aca="1" ref="T83" ca="1">COUNTIF(OFFSET($AS$2,MATCH(Data_Base_Response[[#This Row],[Nama]:[Nama]],Data_Base_Response[[Nama]:[Nama]],0),0,1,90),Data_Base_Response[[#Headers],[O]])</f>
        <v>3</v>
      </c>
      <c r="U83" s="59" cm="1">
        <f t="array" aca="1" ref="U83" ca="1">COUNTIF(OFFSET($AS$2,MATCH(Data_Base_Response[[#This Row],[Nama]:[Nama]],Data_Base_Response[[Nama]:[Nama]],0),0,1,90),Data_Base_Response[[#Headers],[X]])</f>
        <v>4</v>
      </c>
      <c r="V83" s="59" cm="1">
        <f t="array" aca="1" ref="V83" ca="1">COUNTIF(OFFSET($AS$2,MATCH(Data_Base_Response[[#This Row],[Nama]:[Nama]],Data_Base_Response[[Nama]:[Nama]],0),0,1,90),Data_Base_Response[[#Headers],[E]])</f>
        <v>3</v>
      </c>
      <c r="W83" s="59" cm="1">
        <f t="array" aca="1" ref="W83" ca="1">COUNTIF(OFFSET($AS$2,MATCH(Data_Base_Response[[#This Row],[Nama]:[Nama]],Data_Base_Response[[Nama]:[Nama]],0),0,1,90),Data_Base_Response[[#Headers],[K]])</f>
        <v>3</v>
      </c>
      <c r="X83" s="59" cm="1">
        <f t="array" aca="1" ref="X83" ca="1">COUNTIF(OFFSET($AS$2,MATCH(Data_Base_Response[[#This Row],[Nama]:[Nama]],Data_Base_Response[[Nama]:[Nama]],0),0,1,90),Data_Base_Response[[#Headers],[Z]])</f>
        <v>8</v>
      </c>
      <c r="Y8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83"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3"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83" s="60" t="str">
        <f ca="1">INDEX(OFFSET(Dictionary!$AJ$3,MATCH(I$2,Dictionary!$AG$4:$AG$84,0),0,COUNTIF(Dictionary!$AG$4:$AG$84,I$2),1),MATCH(Data_Base_Response[[#This Row],[D]],OFFSET(Dictionary!$AH$3,MATCH(I$2,Dictionary!$AG$4:$AG$84,0),0,COUNTIF(Dictionary!$AG$4:$AG$84,I$2),1),1))</f>
        <v xml:space="preserve">Tertarik untuk menangani sendiri detail   </v>
      </c>
      <c r="AD83"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8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3"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8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3"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83"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83" s="60" t="str">
        <f ca="1">INDEX(OFFSET(Dictionary!$AJ$3,MATCH(Q$2,Dictionary!$AG$4:$AG$84,0),0,COUNTIF(Dictionary!$AG$4:$AG$84,Q$2),1),MATCH(Data_Base_Response[[#This Row],[I]],OFFSET(Dictionary!$AH$3,MATCH(Q$2,Dictionary!$AG$4:$AG$84,0),0,COUNTIF(Dictionary!$AG$4:$AG$84,Q$2),1),1))</f>
        <v xml:space="preserve">Enggan mengambil keputusan   </v>
      </c>
      <c r="AL8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3"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8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83"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8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83"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3"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83" s="61" t="str">
        <f ca="1">IFERROR(INDEX(OFFSET(Dictionary!$AC$3,MATCH(COLUMNS($AS$2:AS82),Dictionary!$AC$4:$AC$93,0),1,1,2),1,MATCH(INDEX(Dictionary!$B$3:$C$3,1,MATCH(Form_Responses[[#This Row],[1]],OFFSET(Dictionary!$A$3,MATCH(COLUMNS($AS$2:AS82),Dictionary!$A$4:$A$93,0),1,1,2),0)),Dictionary!$AD$3:$AE$3,0)),"")</f>
        <v>G</v>
      </c>
      <c r="AT83" s="61" t="str">
        <f ca="1">IFERROR(INDEX(OFFSET(Dictionary!$AC$3,MATCH(COLUMNS($AS$2:AT$2),Dictionary!$AC$4:$AC$93,0),1,1,2),1,MATCH(INDEX(Dictionary!$B$3:$C$3,1,MATCH(Form_Responses[[#This Row],[2]],OFFSET(Dictionary!$A$3,MATCH(COLUMNS($AS$2:AT82),Dictionary!$A$4:$A$93,0),1,1,2),0)),Dictionary!$AD$3:$AE$3,0)),"")</f>
        <v>N</v>
      </c>
      <c r="AU83" s="61" t="str">
        <f ca="1">IFERROR(INDEX(OFFSET(Dictionary!$AC$3,MATCH(COLUMNS($AS$2:AU82),Dictionary!$AC$4:$AC$93,0),1,1,2),1,MATCH(INDEX(Dictionary!$B$3:$C$3,1,MATCH(Form_Responses[[#This Row],[3]],OFFSET(Dictionary!$A$3,MATCH(COLUMNS($AS$2:AU82),Dictionary!$A$4:$A$93,0),1,1,2),0)),Dictionary!$AD$3:$AE$3,0)),"")</f>
        <v>P</v>
      </c>
      <c r="AV83" s="61" t="str">
        <f ca="1">IFERROR(INDEX(OFFSET(Dictionary!$AC$3,MATCH(COLUMNS($AS$2:AV82),Dictionary!$AC$4:$AC$93,0),1,1,2),1,MATCH(INDEX(Dictionary!$B$3:$C$3,1,MATCH(Form_Responses[[#This Row],[4]],OFFSET(Dictionary!$A$3,MATCH(COLUMNS($AS$2:AV82),Dictionary!$A$4:$A$93,0),1,1,2),0)),Dictionary!$AD$3:$AE$3,0)),"")</f>
        <v>P</v>
      </c>
      <c r="AW83" s="61" t="str">
        <f ca="1">IFERROR(INDEX(OFFSET(Dictionary!$AC$3,MATCH(COLUMNS($AS$2:AW82),Dictionary!$AC$4:$AC$93,0),1,1,2),1,MATCH(INDEX(Dictionary!$B$3:$C$3,1,MATCH(Form_Responses[[#This Row],[5]],OFFSET(Dictionary!$A$3,MATCH(COLUMNS($AS$2:AW82),Dictionary!$A$4:$A$93,0),1,1,2),0)),Dictionary!$AD$3:$AE$3,0)),"")</f>
        <v>B</v>
      </c>
      <c r="AX83" s="61" t="str">
        <f ca="1">IFERROR(INDEX(OFFSET(Dictionary!$AC$3,MATCH(COLUMNS($AS$2:AX82),Dictionary!$AC$4:$AC$93,0),1,1,2),1,MATCH(INDEX(Dictionary!$B$3:$C$3,1,MATCH(Form_Responses[[#This Row],[6]],OFFSET(Dictionary!$A$3,MATCH(COLUMNS($AS$2:AX82),Dictionary!$A$4:$A$93,0),1,1,2),0)),Dictionary!$AD$3:$AE$3,0)),"")</f>
        <v>O</v>
      </c>
      <c r="AY83" s="61" t="str">
        <f ca="1">IFERROR(INDEX(OFFSET(Dictionary!$AC$3,MATCH(COLUMNS($AS$2:AY82),Dictionary!$AC$4:$AC$93,0),1,1,2),1,MATCH(INDEX(Dictionary!$B$3:$C$3,1,MATCH(Form_Responses[[#This Row],[7]],OFFSET(Dictionary!$A$3,MATCH(COLUMNS($AS$2:AY82),Dictionary!$A$4:$A$93,0),1,1,2),0)),Dictionary!$AD$3:$AE$3,0)),"")</f>
        <v>Z</v>
      </c>
      <c r="AZ83" s="61" t="str">
        <f ca="1">IFERROR(INDEX(OFFSET(Dictionary!$AC$3,MATCH(COLUMNS($AS$2:AZ$2),Dictionary!$AC$4:$AC$93,0),1,1,2),1,MATCH(INDEX(Dictionary!$B$3:$C$3,1,MATCH(Form_Responses[[#This Row],[8]],OFFSET(Dictionary!$A$3,MATCH(COLUMNS($AS$2:AZ82),Dictionary!$A$4:$A$93,0),1,1,2),0)),Dictionary!$AD$3:$AE$3,0)),"")</f>
        <v>Z</v>
      </c>
      <c r="BA83" s="61" t="str">
        <f ca="1">IFERROR(INDEX(OFFSET(Dictionary!$AC$3,MATCH(COLUMNS($AS$2:BA82),Dictionary!$AC$4:$AC$93,0),1,1,2),1,MATCH(INDEX(Dictionary!$B$3:$C$3,1,MATCH(Form_Responses[[#This Row],[9]],OFFSET(Dictionary!$A$3,MATCH(COLUMNS($AS$2:BA82),Dictionary!$A$4:$A$93,0),1,1,2),0)),Dictionary!$AD$3:$AE$3,0)),"")</f>
        <v>K</v>
      </c>
      <c r="BB83" s="61" t="str">
        <f ca="1">IFERROR(INDEX(OFFSET(Dictionary!$AC$3,MATCH(COLUMNS($AS$2:BB82),Dictionary!$AC$4:$AC$93,0),1,1,2),1,MATCH(INDEX(Dictionary!$B$3:$C$3,1,MATCH(Form_Responses[[#This Row],[10]],OFFSET(Dictionary!$A$3,MATCH(COLUMNS($AS$2:BB82),Dictionary!$A$4:$A$93,0),1,1,2),0)),Dictionary!$AD$3:$AE$3,0)),"")</f>
        <v>W</v>
      </c>
      <c r="BC83" s="61" t="str">
        <f ca="1">IFERROR(INDEX(OFFSET(Dictionary!$AC$3,MATCH(COLUMNS($AS$2:BC82),Dictionary!$AC$4:$AC$93,0),1,1,2),1,MATCH(INDEX(Dictionary!$B$3:$C$3,1,MATCH(Form_Responses[[#This Row],[11]],OFFSET(Dictionary!$A$3,MATCH(COLUMNS($AS$2:BC82),Dictionary!$A$4:$A$93,0),1,1,2),0)),Dictionary!$AD$3:$AE$3,0)),"")</f>
        <v>C</v>
      </c>
      <c r="BD83" s="61" t="str">
        <f ca="1">IFERROR(INDEX(OFFSET(Dictionary!$AC$3,MATCH(COLUMNS($AS$2:BD82),Dictionary!$AC$4:$AC$93,0),1,1,2),1,MATCH(INDEX(Dictionary!$B$3:$C$3,1,MATCH(Form_Responses[[#This Row],[12]],OFFSET(Dictionary!$A$3,MATCH(COLUMNS($AS$2:BD82),Dictionary!$A$4:$A$93,0),1,1,2),0)),Dictionary!$AD$3:$AE$3,0)),"")</f>
        <v>E</v>
      </c>
      <c r="BE83" s="61" t="str">
        <f ca="1">IFERROR(INDEX(OFFSET(Dictionary!$AC$3,MATCH(COLUMNS($AS$2:BE82),Dictionary!$AC$4:$AC$93,0),1,1,2),1,MATCH(INDEX(Dictionary!$B$3:$C$3,1,MATCH(Form_Responses[[#This Row],[13]],OFFSET(Dictionary!$A$3,MATCH(COLUMNS($AS$2:BE82),Dictionary!$A$4:$A$93,0),1,1,2),0)),Dictionary!$AD$3:$AE$3,0)),"")</f>
        <v>N</v>
      </c>
      <c r="BF83" s="61" t="str">
        <f ca="1">IFERROR(INDEX(OFFSET(Dictionary!$AC$3,MATCH(COLUMNS($AS$2:BF82),Dictionary!$AC$4:$AC$93,0),1,1,2),1,MATCH(INDEX(Dictionary!$B$3:$C$3,1,MATCH(Form_Responses[[#This Row],[14]],OFFSET(Dictionary!$A$3,MATCH(COLUMNS($AS$2:BF82),Dictionary!$A$4:$A$93,0),1,1,2),0)),Dictionary!$AD$3:$AE$3,0)),"")</f>
        <v>A</v>
      </c>
      <c r="BG83" s="61" t="str">
        <f ca="1">IFERROR(INDEX(OFFSET(Dictionary!$AC$3,MATCH(COLUMNS($AS$2:BG82),Dictionary!$AC$4:$AC$93,0),1,1,2),1,MATCH(INDEX(Dictionary!$B$3:$C$3,1,MATCH(Form_Responses[[#This Row],[15]],OFFSET(Dictionary!$A$3,MATCH(COLUMNS($AS$2:BG82),Dictionary!$A$4:$A$93,0),1,1,2),0)),Dictionary!$AD$3:$AE$3,0)),"")</f>
        <v>B</v>
      </c>
      <c r="BH83" s="61" t="str">
        <f ca="1">IFERROR(INDEX(OFFSET(Dictionary!$AC$3,MATCH(COLUMNS($AS$2:BH82),Dictionary!$AC$4:$AC$93,0),1,1,2),1,MATCH(INDEX(Dictionary!$B$3:$C$3,1,MATCH(Form_Responses[[#This Row],[16]],OFFSET(Dictionary!$A$3,MATCH(COLUMNS($AS$2:BH82),Dictionary!$A$4:$A$93,0),1,1,2),0)),Dictionary!$AD$3:$AE$3,0)),"")</f>
        <v>X</v>
      </c>
      <c r="BI83" s="61" t="str">
        <f ca="1">IFERROR(INDEX(OFFSET(Dictionary!$AC$3,MATCH(COLUMNS($AS$2:BI82),Dictionary!$AC$4:$AC$93,0),1,1,2),1,MATCH(INDEX(Dictionary!$B$3:$C$3,1,MATCH(Form_Responses[[#This Row],[17]],OFFSET(Dictionary!$A$3,MATCH(COLUMNS($AS$2:BI82),Dictionary!$A$4:$A$93,0),1,1,2),0)),Dictionary!$AD$3:$AE$3,0)),"")</f>
        <v>Z</v>
      </c>
      <c r="BJ83" s="61" t="str">
        <f ca="1">IFERROR(INDEX(OFFSET(Dictionary!$AC$3,MATCH(COLUMNS($AS$2:BJ82),Dictionary!$AC$4:$AC$93,0),1,1,2),1,MATCH(INDEX(Dictionary!$B$3:$C$3,1,MATCH(Form_Responses[[#This Row],[18]],OFFSET(Dictionary!$A$3,MATCH(COLUMNS($AS$2:BJ82),Dictionary!$A$4:$A$93,0),1,1,2),0)),Dictionary!$AD$3:$AE$3,0)),"")</f>
        <v>O</v>
      </c>
      <c r="BK83" s="61" t="str">
        <f ca="1">IFERROR(INDEX(OFFSET(Dictionary!$AC$3,MATCH(COLUMNS($AS$2:BK82),Dictionary!$AC$4:$AC$93,0),1,1,2),1,MATCH(INDEX(Dictionary!$B$3:$C$3,1,MATCH(Form_Responses[[#This Row],[19]],OFFSET(Dictionary!$A$3,MATCH(COLUMNS($AS$2:BK82),Dictionary!$A$4:$A$93,0),1,1,2),0)),Dictionary!$AD$3:$AE$3,0)),"")</f>
        <v>Z</v>
      </c>
      <c r="BL83" s="61" t="str">
        <f ca="1">IFERROR(INDEX(OFFSET(Dictionary!$AC$3,MATCH(COLUMNS($AS$2:BL82),Dictionary!$AC$4:$AC$93,0),1,1,2),1,MATCH(INDEX(Dictionary!$B$3:$C$3,1,MATCH(Form_Responses[[#This Row],[20]],OFFSET(Dictionary!$A$3,MATCH(COLUMNS($AS$2:BL82),Dictionary!$A$4:$A$93,0),1,1,2),0)),Dictionary!$AD$3:$AE$3,0)),"")</f>
        <v>W</v>
      </c>
      <c r="BM83" s="61" t="str">
        <f ca="1">IFERROR(INDEX(OFFSET(Dictionary!$AC$3,MATCH(COLUMNS($AS$2:BM82),Dictionary!$AC$4:$AC$93,0),1,1,2),1,MATCH(INDEX(Dictionary!$B$3:$C$3,1,MATCH(Form_Responses[[#This Row],[21]],OFFSET(Dictionary!$A$3,MATCH(COLUMNS($AS$2:BM82),Dictionary!$A$4:$A$93,0),1,1,2),0)),Dictionary!$AD$3:$AE$3,0)),"")</f>
        <v>G</v>
      </c>
      <c r="BN83" s="61" t="str">
        <f ca="1">IFERROR(INDEX(OFFSET(Dictionary!$AC$3,MATCH(COLUMNS($AS$2:BN82),Dictionary!$AC$4:$AC$93,0),1,1,2),1,MATCH(INDEX(Dictionary!$B$3:$C$3,1,MATCH(Form_Responses[[#This Row],[22]],OFFSET(Dictionary!$A$3,MATCH(COLUMNS($AS$2:BN82),Dictionary!$A$4:$A$93,0),1,1,2),0)),Dictionary!$AD$3:$AE$3,0)),"")</f>
        <v>C</v>
      </c>
      <c r="BO83" s="61" t="str">
        <f ca="1">IFERROR(INDEX(OFFSET(Dictionary!$AC$3,MATCH(COLUMNS($AS$2:BO82),Dictionary!$AC$4:$AC$93,0),1,1,2),1,MATCH(INDEX(Dictionary!$B$3:$C$3,1,MATCH(Form_Responses[[#This Row],[23]],OFFSET(Dictionary!$A$3,MATCH(COLUMNS($AS$2:BO82),Dictionary!$A$4:$A$93,0),1,1,2),0)),Dictionary!$AD$3:$AE$3,0)),"")</f>
        <v>E</v>
      </c>
      <c r="BP83" s="61" t="str">
        <f ca="1">IFERROR(INDEX(OFFSET(Dictionary!$AC$3,MATCH(COLUMNS($AS$2:BP82),Dictionary!$AC$4:$AC$93,0),1,1,2),1,MATCH(INDEX(Dictionary!$B$3:$C$3,1,MATCH(Form_Responses[[#This Row],[24]],OFFSET(Dictionary!$A$3,MATCH(COLUMNS($AS$2:BP82),Dictionary!$A$4:$A$93,0),1,1,2),0)),Dictionary!$AD$3:$AE$3,0)),"")</f>
        <v>X</v>
      </c>
      <c r="BQ83" s="61" t="str">
        <f ca="1">IFERROR(INDEX(OFFSET(Dictionary!$AC$3,MATCH(COLUMNS($AS$2:BQ82),Dictionary!$AC$4:$AC$93,0),1,1,2),1,MATCH(INDEX(Dictionary!$B$3:$C$3,1,MATCH(Form_Responses[[#This Row],[25]],OFFSET(Dictionary!$A$3,MATCH(COLUMNS($AS$2:BQ82),Dictionary!$A$4:$A$93,0),1,1,2),0)),Dictionary!$AD$3:$AE$3,0)),"")</f>
        <v>A</v>
      </c>
      <c r="BR83" s="61" t="str">
        <f ca="1">IFERROR(INDEX(OFFSET(Dictionary!$AC$3,MATCH(COLUMNS($AS$2:BR82),Dictionary!$AC$4:$AC$93,0),1,1,2),1,MATCH(INDEX(Dictionary!$B$3:$C$3,1,MATCH(Form_Responses[[#This Row],[26]],OFFSET(Dictionary!$A$3,MATCH(COLUMNS($AS$2:BR82),Dictionary!$A$4:$A$93,0),1,1,2),0)),Dictionary!$AD$3:$AE$3,0)),"")</f>
        <v>O</v>
      </c>
      <c r="BS83" s="61" t="str">
        <f ca="1">IFERROR(INDEX(OFFSET(Dictionary!$AC$3,MATCH(COLUMNS($AS$2:BS82),Dictionary!$AC$4:$AC$93,0),1,1,2),1,MATCH(INDEX(Dictionary!$B$3:$C$3,1,MATCH(Form_Responses[[#This Row],[27]],OFFSET(Dictionary!$A$3,MATCH(COLUMNS($AS$2:BS82),Dictionary!$A$4:$A$93,0),1,1,2),0)),Dictionary!$AD$3:$AE$3,0)),"")</f>
        <v>Z</v>
      </c>
      <c r="BT83" s="61" t="str">
        <f ca="1">IFERROR(INDEX(OFFSET(Dictionary!$AC$3,MATCH(COLUMNS($AS$2:BT82),Dictionary!$AC$4:$AC$93,0),1,1,2),1,MATCH(INDEX(Dictionary!$B$3:$C$3,1,MATCH(Form_Responses[[#This Row],[28]],OFFSET(Dictionary!$A$3,MATCH(COLUMNS($AS$2:BT82),Dictionary!$A$4:$A$93,0),1,1,2),0)),Dictionary!$AD$3:$AE$3,0)),"")</f>
        <v>B</v>
      </c>
      <c r="BU83" s="61" t="str">
        <f ca="1">IFERROR(INDEX(OFFSET(Dictionary!$AC$3,MATCH(COLUMNS($AS$2:BU82),Dictionary!$AC$4:$AC$93,0),1,1,2),1,MATCH(INDEX(Dictionary!$B$3:$C$3,1,MATCH(Form_Responses[[#This Row],[29]],OFFSET(Dictionary!$A$3,MATCH(COLUMNS($AS$2:BU82),Dictionary!$A$4:$A$93,0),1,1,2),0)),Dictionary!$AD$3:$AE$3,0)),"")</f>
        <v>O</v>
      </c>
      <c r="BV83" s="61" t="str">
        <f ca="1">IFERROR(INDEX(OFFSET(Dictionary!$AC$3,MATCH(COLUMNS($AS$2:BV82),Dictionary!$AC$4:$AC$93,0),1,1,2),1,MATCH(INDEX(Dictionary!$B$3:$C$3,1,MATCH(Form_Responses[[#This Row],[30]],OFFSET(Dictionary!$A$3,MATCH(COLUMNS($AS$2:BV82),Dictionary!$A$4:$A$93,0),1,1,2),0)),Dictionary!$AD$3:$AE$3,0)),"")</f>
        <v>W</v>
      </c>
      <c r="BW83" s="61" t="str">
        <f ca="1">IFERROR(INDEX(OFFSET(Dictionary!$AC$3,MATCH(COLUMNS($AS$2:BW82),Dictionary!$AC$4:$AC$93,0),1,1,2),1,MATCH(INDEX(Dictionary!$B$3:$C$3,1,MATCH(Form_Responses[[#This Row],[31]],OFFSET(Dictionary!$A$3,MATCH(COLUMNS($AS$2:BW82),Dictionary!$A$4:$A$93,0),1,1,2),0)),Dictionary!$AD$3:$AE$3,0)),"")</f>
        <v>R</v>
      </c>
      <c r="BX83" s="61" t="str">
        <f ca="1">IFERROR(INDEX(OFFSET(Dictionary!$AC$3,MATCH(COLUMNS($AS$2:BX82),Dictionary!$AC$4:$AC$93,0),1,1,2),1,MATCH(INDEX(Dictionary!$B$3:$C$3,1,MATCH(Form_Responses[[#This Row],[32]],OFFSET(Dictionary!$A$3,MATCH(COLUMNS($AS$2:BX82),Dictionary!$A$4:$A$93,0),1,1,2),0)),Dictionary!$AD$3:$AE$3,0)),"")</f>
        <v>L</v>
      </c>
      <c r="BY83" s="61" t="str">
        <f ca="1">IFERROR(INDEX(OFFSET(Dictionary!$AC$3,MATCH(COLUMNS($AS$2:BY82),Dictionary!$AC$4:$AC$93,0),1,1,2),1,MATCH(INDEX(Dictionary!$B$3:$C$3,1,MATCH(Form_Responses[[#This Row],[33]],OFFSET(Dictionary!$A$3,MATCH(COLUMNS($AS$2:BY82),Dictionary!$A$4:$A$93,0),1,1,2),0)),Dictionary!$AD$3:$AE$3,0)),"")</f>
        <v>C</v>
      </c>
      <c r="BZ83" s="61" t="str">
        <f ca="1">IFERROR(INDEX(OFFSET(Dictionary!$AC$3,MATCH(COLUMNS($AS$2:BZ82),Dictionary!$AC$4:$AC$93,0),1,1,2),1,MATCH(INDEX(Dictionary!$B$3:$C$3,1,MATCH(Form_Responses[[#This Row],[34]],OFFSET(Dictionary!$A$3,MATCH(COLUMNS($AS$2:BZ82),Dictionary!$A$4:$A$93,0),1,1,2),0)),Dictionary!$AD$3:$AE$3,0)),"")</f>
        <v>E</v>
      </c>
      <c r="CA83" s="61" t="str">
        <f ca="1">IFERROR(INDEX(OFFSET(Dictionary!$AC$3,MATCH(COLUMNS($AS$2:CA82),Dictionary!$AC$4:$AC$93,0),1,1,2),1,MATCH(INDEX(Dictionary!$B$3:$C$3,1,MATCH(Form_Responses[[#This Row],[35]],OFFSET(Dictionary!$A$3,MATCH(COLUMNS($AS$2:CA82),Dictionary!$A$4:$A$93,0),1,1,2),0)),Dictionary!$AD$3:$AE$3,0)),"")</f>
        <v>B</v>
      </c>
      <c r="CB83" s="61" t="str">
        <f ca="1">IFERROR(INDEX(OFFSET(Dictionary!$AC$3,MATCH(COLUMNS($AS$2:CB82),Dictionary!$AC$4:$AC$93,0),1,1,2),1,MATCH(INDEX(Dictionary!$B$3:$C$3,1,MATCH(Form_Responses[[#This Row],[36]],OFFSET(Dictionary!$A$3,MATCH(COLUMNS($AS$2:CB82),Dictionary!$A$4:$A$93,0),1,1,2),0)),Dictionary!$AD$3:$AE$3,0)),"")</f>
        <v>O</v>
      </c>
      <c r="CC83" s="61" t="str">
        <f ca="1">IFERROR(INDEX(OFFSET(Dictionary!$AC$3,MATCH(COLUMNS($AS$2:CC82),Dictionary!$AC$4:$AC$93,0),1,1,2),1,MATCH(INDEX(Dictionary!$B$3:$C$3,1,MATCH(Form_Responses[[#This Row],[37]],OFFSET(Dictionary!$A$3,MATCH(COLUMNS($AS$2:CC82),Dictionary!$A$4:$A$93,0),1,1,2),0)),Dictionary!$AD$3:$AE$3,0)),"")</f>
        <v>Z</v>
      </c>
      <c r="CD83" s="61" t="str">
        <f ca="1">IFERROR(INDEX(OFFSET(Dictionary!$AC$3,MATCH(COLUMNS($AS$2:CD82),Dictionary!$AC$4:$AC$93,0),1,1,2),1,MATCH(INDEX(Dictionary!$B$3:$C$3,1,MATCH(Form_Responses[[#This Row],[38]],OFFSET(Dictionary!$A$3,MATCH(COLUMNS($AS$2:CD82),Dictionary!$A$4:$A$93,0),1,1,2),0)),Dictionary!$AD$3:$AE$3,0)),"")</f>
        <v>K</v>
      </c>
      <c r="CE83" s="61" t="str">
        <f ca="1">IFERROR(INDEX(OFFSET(Dictionary!$AC$3,MATCH(COLUMNS($AS$2:CE82),Dictionary!$AC$4:$AC$93,0),1,1,2),1,MATCH(INDEX(Dictionary!$B$3:$C$3,1,MATCH(Form_Responses[[#This Row],[39]],OFFSET(Dictionary!$A$3,MATCH(COLUMNS($AS$2:CE82),Dictionary!$A$4:$A$93,0),1,1,2),0)),Dictionary!$AD$3:$AE$3,0)),"")</f>
        <v>B</v>
      </c>
      <c r="CF83" s="61" t="str">
        <f ca="1">IFERROR(INDEX(OFFSET(Dictionary!$AC$3,MATCH(COLUMNS($AS$2:CF82),Dictionary!$AC$4:$AC$93,0),1,1,2),1,MATCH(INDEX(Dictionary!$B$3:$C$3,1,MATCH(Form_Responses[[#This Row],[40]],OFFSET(Dictionary!$A$3,MATCH(COLUMNS($AS$2:CF82),Dictionary!$A$4:$A$93,0),1,1,2),0)),Dictionary!$AD$3:$AE$3,0)),"")</f>
        <v>W</v>
      </c>
      <c r="CG83" s="61" t="str">
        <f ca="1">IFERROR(INDEX(OFFSET(Dictionary!$AC$3,MATCH(COLUMNS($AS$2:CG82),Dictionary!$AC$4:$AC$93,0),1,1,2),1,MATCH(INDEX(Dictionary!$B$3:$C$3,1,MATCH(Form_Responses[[#This Row],[41]],OFFSET(Dictionary!$A$3,MATCH(COLUMNS($AS$2:CG82),Dictionary!$A$4:$A$93,0),1,1,2),0)),Dictionary!$AD$3:$AE$3,0)),"")</f>
        <v>G</v>
      </c>
      <c r="CH83" s="61" t="str">
        <f ca="1">IFERROR(INDEX(OFFSET(Dictionary!$AC$3,MATCH(COLUMNS($AS$2:CH82),Dictionary!$AC$4:$AC$93,0),1,1,2),1,MATCH(INDEX(Dictionary!$B$3:$C$3,1,MATCH(Form_Responses[[#This Row],[42]],OFFSET(Dictionary!$A$3,MATCH(COLUMNS($AS$2:CH82),Dictionary!$A$4:$A$93,0),1,1,2),0)),Dictionary!$AD$3:$AE$3,0)),"")</f>
        <v>L</v>
      </c>
      <c r="CI83" s="61" t="str">
        <f ca="1">IFERROR(INDEX(OFFSET(Dictionary!$AC$3,MATCH(COLUMNS($AS$2:CI82),Dictionary!$AC$4:$AC$93,0),1,1,2),1,MATCH(INDEX(Dictionary!$B$3:$C$3,1,MATCH(Form_Responses[[#This Row],[43]],OFFSET(Dictionary!$A$3,MATCH(COLUMNS($AS$2:CI82),Dictionary!$A$4:$A$93,0),1,1,2),0)),Dictionary!$AD$3:$AE$3,0)),"")</f>
        <v>I</v>
      </c>
      <c r="CJ83" s="61" t="str">
        <f ca="1">IFERROR(INDEX(OFFSET(Dictionary!$AC$3,MATCH(COLUMNS($AS$2:CJ82),Dictionary!$AC$4:$AC$93,0),1,1,2),1,MATCH(INDEX(Dictionary!$B$3:$C$3,1,MATCH(Form_Responses[[#This Row],[44]],OFFSET(Dictionary!$A$3,MATCH(COLUMNS($AS$2:CJ82),Dictionary!$A$4:$A$93,0),1,1,2),0)),Dictionary!$AD$3:$AE$3,0)),"")</f>
        <v>C</v>
      </c>
      <c r="CK83" s="61" t="str">
        <f ca="1">IFERROR(INDEX(OFFSET(Dictionary!$AC$3,MATCH(COLUMNS($AS$2:CK82),Dictionary!$AC$4:$AC$93,0),1,1,2),1,MATCH(INDEX(Dictionary!$B$3:$C$3,1,MATCH(Form_Responses[[#This Row],[45]],OFFSET(Dictionary!$A$3,MATCH(COLUMNS($AS$2:CK82),Dictionary!$A$4:$A$93,0),1,1,2),0)),Dictionary!$AD$3:$AE$3,0)),"")</f>
        <v>V</v>
      </c>
      <c r="CL83" s="61" t="str">
        <f ca="1">IFERROR(INDEX(OFFSET(Dictionary!$AC$3,MATCH(COLUMNS($AS$2:CL82),Dictionary!$AC$4:$AC$93,0),1,1,2),1,MATCH(INDEX(Dictionary!$B$3:$C$3,1,MATCH(Form_Responses[[#This Row],[46]],OFFSET(Dictionary!$A$3,MATCH(COLUMNS($AS$2:CL82),Dictionary!$A$4:$A$93,0),1,1,2),0)),Dictionary!$AD$3:$AE$3,0)),"")</f>
        <v>N</v>
      </c>
      <c r="CM83" s="61" t="str">
        <f ca="1">IFERROR(INDEX(OFFSET(Dictionary!$AC$3,MATCH(COLUMNS($AS$2:CM82),Dictionary!$AC$4:$AC$93,0),1,1,2),1,MATCH(INDEX(Dictionary!$B$3:$C$3,1,MATCH(Form_Responses[[#This Row],[47]],OFFSET(Dictionary!$A$3,MATCH(COLUMNS($AS$2:CM82),Dictionary!$A$4:$A$93,0),1,1,2),0)),Dictionary!$AD$3:$AE$3,0)),"")</f>
        <v>Z</v>
      </c>
      <c r="CN83" s="61" t="str">
        <f ca="1">IFERROR(INDEX(OFFSET(Dictionary!$AC$3,MATCH(COLUMNS($AS$2:CN82),Dictionary!$AC$4:$AC$93,0),1,1,2),1,MATCH(INDEX(Dictionary!$B$3:$C$3,1,MATCH(Form_Responses[[#This Row],[48]],OFFSET(Dictionary!$A$3,MATCH(COLUMNS($AS$2:CN82),Dictionary!$A$4:$A$93,0),1,1,2),0)),Dictionary!$AD$3:$AE$3,0)),"")</f>
        <v>K</v>
      </c>
      <c r="CO83" s="61" t="str">
        <f ca="1">IFERROR(INDEX(OFFSET(Dictionary!$AC$3,MATCH(COLUMNS($AS$2:CO82),Dictionary!$AC$4:$AC$93,0),1,1,2),1,MATCH(INDEX(Dictionary!$B$3:$C$3,1,MATCH(Form_Responses[[#This Row],[49]],OFFSET(Dictionary!$A$3,MATCH(COLUMNS($AS$2:CO82),Dictionary!$A$4:$A$93,0),1,1,2),0)),Dictionary!$AD$3:$AE$3,0)),"")</f>
        <v>F</v>
      </c>
      <c r="CP83" s="61" t="str">
        <f ca="1">IFERROR(INDEX(OFFSET(Dictionary!$AC$3,MATCH(COLUMNS($AS$2:CP82),Dictionary!$AC$4:$AC$93,0),1,1,2),1,MATCH(INDEX(Dictionary!$B$3:$C$3,1,MATCH(Form_Responses[[#This Row],[50]],OFFSET(Dictionary!$A$3,MATCH(COLUMNS($AS$2:CP82),Dictionary!$A$4:$A$93,0),1,1,2),0)),Dictionary!$AD$3:$AE$3,0)),"")</f>
        <v>W</v>
      </c>
      <c r="CQ83" s="61" t="str">
        <f ca="1">IFERROR(INDEX(OFFSET(Dictionary!$AC$3,MATCH(COLUMNS($AS$2:CQ82),Dictionary!$AC$4:$AC$93,0),1,1,2),1,MATCH(INDEX(Dictionary!$B$3:$C$3,1,MATCH(Form_Responses[[#This Row],[51]],OFFSET(Dictionary!$A$3,MATCH(COLUMNS($AS$2:CQ82),Dictionary!$A$4:$A$93,0),1,1,2),0)),Dictionary!$AD$3:$AE$3,0)),"")</f>
        <v>V</v>
      </c>
      <c r="CR83" s="61" t="str">
        <f ca="1">IFERROR(INDEX(OFFSET(Dictionary!$AC$3,MATCH(COLUMNS($AS$2:CR82),Dictionary!$AC$4:$AC$93,0),1,1,2),1,MATCH(INDEX(Dictionary!$B$3:$C$3,1,MATCH(Form_Responses[[#This Row],[52]],OFFSET(Dictionary!$A$3,MATCH(COLUMNS($AS$2:CR82),Dictionary!$A$4:$A$93,0),1,1,2),0)),Dictionary!$AD$3:$AE$3,0)),"")</f>
        <v>S</v>
      </c>
      <c r="CS83" s="61" t="str">
        <f ca="1">IFERROR(INDEX(OFFSET(Dictionary!$AC$3,MATCH(COLUMNS($AS$2:CS82),Dictionary!$AC$4:$AC$93,0),1,1,2),1,MATCH(INDEX(Dictionary!$B$3:$C$3,1,MATCH(Form_Responses[[#This Row],[53]],OFFSET(Dictionary!$A$3,MATCH(COLUMNS($AS$2:CS82),Dictionary!$A$4:$A$93,0),1,1,2),0)),Dictionary!$AD$3:$AE$3,0)),"")</f>
        <v>I</v>
      </c>
      <c r="CT83" s="61" t="str">
        <f ca="1">IFERROR(INDEX(OFFSET(Dictionary!$AC$3,MATCH(COLUMNS($AS$2:CT82),Dictionary!$AC$4:$AC$93,0),1,1,2),1,MATCH(INDEX(Dictionary!$B$3:$C$3,1,MATCH(Form_Responses[[#This Row],[54]],OFFSET(Dictionary!$A$3,MATCH(COLUMNS($AS$2:CT82),Dictionary!$A$4:$A$93,0),1,1,2),0)),Dictionary!$AD$3:$AE$3,0)),"")</f>
        <v>T</v>
      </c>
      <c r="CU83" s="61" t="str">
        <f ca="1">IFERROR(INDEX(OFFSET(Dictionary!$AC$3,MATCH(COLUMNS($AS$2:CU82),Dictionary!$AC$4:$AC$93,0),1,1,2),1,MATCH(INDEX(Dictionary!$B$3:$C$3,1,MATCH(Form_Responses[[#This Row],[55]],OFFSET(Dictionary!$A$3,MATCH(COLUMNS($AS$2:CU82),Dictionary!$A$4:$A$93,0),1,1,2),0)),Dictionary!$AD$3:$AE$3,0)),"")</f>
        <v>V</v>
      </c>
      <c r="CV83" s="61" t="str">
        <f ca="1">IFERROR(INDEX(OFFSET(Dictionary!$AC$3,MATCH(COLUMNS($AS$2:CV82),Dictionary!$AC$4:$AC$93,0),1,1,2),1,MATCH(INDEX(Dictionary!$B$3:$C$3,1,MATCH(Form_Responses[[#This Row],[56]],OFFSET(Dictionary!$A$3,MATCH(COLUMNS($AS$2:CV82),Dictionary!$A$4:$A$93,0),1,1,2),0)),Dictionary!$AD$3:$AE$3,0)),"")</f>
        <v>E</v>
      </c>
      <c r="CW83" s="61" t="str">
        <f ca="1">IFERROR(INDEX(OFFSET(Dictionary!$AC$3,MATCH(COLUMNS($AS$2:CW82),Dictionary!$AC$4:$AC$93,0),1,1,2),1,MATCH(INDEX(Dictionary!$B$3:$C$3,1,MATCH(Form_Responses[[#This Row],[57]],OFFSET(Dictionary!$A$3,MATCH(COLUMNS($AS$2:CW82),Dictionary!$A$4:$A$93,0),1,1,2),0)),Dictionary!$AD$3:$AE$3,0)),"")</f>
        <v>Z</v>
      </c>
      <c r="CX83" s="61" t="str">
        <f ca="1">IFERROR(INDEX(OFFSET(Dictionary!$AC$3,MATCH(COLUMNS($AS$2:CX82),Dictionary!$AC$4:$AC$93,0),1,1,2),1,MATCH(INDEX(Dictionary!$B$3:$C$3,1,MATCH(Form_Responses[[#This Row],[58]],OFFSET(Dictionary!$A$3,MATCH(COLUMNS($AS$2:CX82),Dictionary!$A$4:$A$93,0),1,1,2),0)),Dictionary!$AD$3:$AE$3,0)),"")</f>
        <v>A</v>
      </c>
      <c r="CY83" s="61" t="str">
        <f ca="1">IFERROR(INDEX(OFFSET(Dictionary!$AC$3,MATCH(COLUMNS($AS$2:CY82),Dictionary!$AC$4:$AC$93,0),1,1,2),1,MATCH(INDEX(Dictionary!$B$3:$C$3,1,MATCH(Form_Responses[[#This Row],[59]],OFFSET(Dictionary!$A$3,MATCH(COLUMNS($AS$2:CY82),Dictionary!$A$4:$A$93,0),1,1,2),0)),Dictionary!$AD$3:$AE$3,0)),"")</f>
        <v>F</v>
      </c>
      <c r="CZ83" s="61" t="str">
        <f ca="1">IFERROR(INDEX(OFFSET(Dictionary!$AC$3,MATCH(COLUMNS($AS$2:CZ82),Dictionary!$AC$4:$AC$93,0),1,1,2),1,MATCH(INDEX(Dictionary!$B$3:$C$3,1,MATCH(Form_Responses[[#This Row],[60]],OFFSET(Dictionary!$A$3,MATCH(COLUMNS($AS$2:CZ82),Dictionary!$A$4:$A$93,0),1,1,2),0)),Dictionary!$AD$3:$AE$3,0)),"")</f>
        <v>W</v>
      </c>
      <c r="DA83" s="61" t="str">
        <f ca="1">IFERROR(INDEX(OFFSET(Dictionary!$AC$3,MATCH(COLUMNS($AS$2:DA82),Dictionary!$AC$4:$AC$93,0),1,1,2),1,MATCH(INDEX(Dictionary!$B$3:$C$3,1,MATCH(Form_Responses[[#This Row],[61]],OFFSET(Dictionary!$A$3,MATCH(COLUMNS($AS$2:DA82),Dictionary!$A$4:$A$93,0),1,1,2),0)),Dictionary!$AD$3:$AE$3,0)),"")</f>
        <v>G</v>
      </c>
      <c r="DB83" s="61" t="str">
        <f ca="1">IFERROR(INDEX(OFFSET(Dictionary!$AC$3,MATCH(COLUMNS($AS$2:DB82),Dictionary!$AC$4:$AC$93,0),1,1,2),1,MATCH(INDEX(Dictionary!$B$3:$C$3,1,MATCH(Form_Responses[[#This Row],[62]],OFFSET(Dictionary!$A$3,MATCH(COLUMNS($AS$2:DB82),Dictionary!$A$4:$A$93,0),1,1,2),0)),Dictionary!$AD$3:$AE$3,0)),"")</f>
        <v>L</v>
      </c>
      <c r="DC83" s="61" t="str">
        <f ca="1">IFERROR(INDEX(OFFSET(Dictionary!$AC$3,MATCH(COLUMNS($AS$2:DC82),Dictionary!$AC$4:$AC$93,0),1,1,2),1,MATCH(INDEX(Dictionary!$B$3:$C$3,1,MATCH(Form_Responses[[#This Row],[63]],OFFSET(Dictionary!$A$3,MATCH(COLUMNS($AS$2:DC82),Dictionary!$A$4:$A$93,0),1,1,2),0)),Dictionary!$AD$3:$AE$3,0)),"")</f>
        <v>S</v>
      </c>
      <c r="DD83" s="61" t="str">
        <f ca="1">IFERROR(INDEX(OFFSET(Dictionary!$AC$3,MATCH(COLUMNS($AS$2:DD82),Dictionary!$AC$4:$AC$93,0),1,1,2),1,MATCH(INDEX(Dictionary!$B$3:$C$3,1,MATCH(Form_Responses[[#This Row],[64]],OFFSET(Dictionary!$A$3,MATCH(COLUMNS($AS$2:DD82),Dictionary!$A$4:$A$93,0),1,1,2),0)),Dictionary!$AD$3:$AE$3,0)),"")</f>
        <v>R</v>
      </c>
      <c r="DE83" s="61" t="str">
        <f ca="1">IFERROR(INDEX(OFFSET(Dictionary!$AC$3,MATCH(COLUMNS($AS$2:DE82),Dictionary!$AC$4:$AC$93,0),1,1,2),1,MATCH(INDEX(Dictionary!$B$3:$C$3,1,MATCH(Form_Responses[[#This Row],[65]],OFFSET(Dictionary!$A$3,MATCH(COLUMNS($AS$2:DE82),Dictionary!$A$4:$A$93,0),1,1,2),0)),Dictionary!$AD$3:$AE$3,0)),"")</f>
        <v>V</v>
      </c>
      <c r="DF83" s="61" t="str">
        <f ca="1">IFERROR(INDEX(OFFSET(Dictionary!$AC$3,MATCH(COLUMNS($AS$2:DF82),Dictionary!$AC$4:$AC$93,0),1,1,2),1,MATCH(INDEX(Dictionary!$B$3:$C$3,1,MATCH(Form_Responses[[#This Row],[66]],OFFSET(Dictionary!$A$3,MATCH(COLUMNS($AS$2:DF82),Dictionary!$A$4:$A$93,0),1,1,2),0)),Dictionary!$AD$3:$AE$3,0)),"")</f>
        <v>C</v>
      </c>
      <c r="DG83" s="61" t="str">
        <f ca="1">IFERROR(INDEX(OFFSET(Dictionary!$AC$3,MATCH(COLUMNS($AS$2:DG82),Dictionary!$AC$4:$AC$93,0),1,1,2),1,MATCH(INDEX(Dictionary!$B$3:$C$3,1,MATCH(Form_Responses[[#This Row],[67]],OFFSET(Dictionary!$A$3,MATCH(COLUMNS($AS$2:DG82),Dictionary!$A$4:$A$93,0),1,1,2),0)),Dictionary!$AD$3:$AE$3,0)),"")</f>
        <v>E</v>
      </c>
      <c r="DH83" s="61" t="str">
        <f ca="1">IFERROR(INDEX(OFFSET(Dictionary!$AC$3,MATCH(COLUMNS($AS$2:DH82),Dictionary!$AC$4:$AC$93,0),1,1,2),1,MATCH(INDEX(Dictionary!$B$3:$C$3,1,MATCH(Form_Responses[[#This Row],[68]],OFFSET(Dictionary!$A$3,MATCH(COLUMNS($AS$2:DH82),Dictionary!$A$4:$A$93,0),1,1,2),0)),Dictionary!$AD$3:$AE$3,0)),"")</f>
        <v>N</v>
      </c>
      <c r="DI83" s="61" t="str">
        <f ca="1">IFERROR(INDEX(OFFSET(Dictionary!$AC$3,MATCH(COLUMNS($AS$2:DI82),Dictionary!$AC$4:$AC$93,0),1,1,2),1,MATCH(INDEX(Dictionary!$B$3:$C$3,1,MATCH(Form_Responses[[#This Row],[69]],OFFSET(Dictionary!$A$3,MATCH(COLUMNS($AS$2:DI82),Dictionary!$A$4:$A$93,0),1,1,2),0)),Dictionary!$AD$3:$AE$3,0)),"")</f>
        <v>A</v>
      </c>
      <c r="DJ83" s="61" t="str">
        <f ca="1">IFERROR(INDEX(OFFSET(Dictionary!$AC$3,MATCH(COLUMNS($AS$2:DJ82),Dictionary!$AC$4:$AC$93,0),1,1,2),1,MATCH(INDEX(Dictionary!$B$3:$C$3,1,MATCH(Form_Responses[[#This Row],[70]],OFFSET(Dictionary!$A$3,MATCH(COLUMNS($AS$2:DJ82),Dictionary!$A$4:$A$93,0),1,1,2),0)),Dictionary!$AD$3:$AE$3,0)),"")</f>
        <v>W</v>
      </c>
      <c r="DK83" s="61" t="str">
        <f ca="1">IFERROR(INDEX(OFFSET(Dictionary!$AC$3,MATCH(COLUMNS($AS$2:DK82),Dictionary!$AC$4:$AC$93,0),1,1,2),1,MATCH(INDEX(Dictionary!$B$3:$C$3,1,MATCH(Form_Responses[[#This Row],[71]],OFFSET(Dictionary!$A$3,MATCH(COLUMNS($AS$2:DK82),Dictionary!$A$4:$A$93,0),1,1,2),0)),Dictionary!$AD$3:$AE$3,0)),"")</f>
        <v>G</v>
      </c>
      <c r="DL83" s="61" t="str">
        <f ca="1">IFERROR(INDEX(OFFSET(Dictionary!$AC$3,MATCH(COLUMNS($AS$2:DL82),Dictionary!$AC$4:$AC$93,0),1,1,2),1,MATCH(INDEX(Dictionary!$B$3:$C$3,1,MATCH(Form_Responses[[#This Row],[72]],OFFSET(Dictionary!$A$3,MATCH(COLUMNS($AS$2:DL82),Dictionary!$A$4:$A$93,0),1,1,2),0)),Dictionary!$AD$3:$AE$3,0)),"")</f>
        <v>L</v>
      </c>
      <c r="DM83" s="61" t="str">
        <f ca="1">IFERROR(INDEX(OFFSET(Dictionary!$AC$3,MATCH(COLUMNS($AS$2:DM82),Dictionary!$AC$4:$AC$93,0),1,1,2),1,MATCH(INDEX(Dictionary!$B$3:$C$3,1,MATCH(Form_Responses[[#This Row],[73]],OFFSET(Dictionary!$A$3,MATCH(COLUMNS($AS$2:DM82),Dictionary!$A$4:$A$93,0),1,1,2),0)),Dictionary!$AD$3:$AE$3,0)),"")</f>
        <v>V</v>
      </c>
      <c r="DN83" s="61" t="str">
        <f ca="1">IFERROR(INDEX(OFFSET(Dictionary!$AC$3,MATCH(COLUMNS($AS$2:DN82),Dictionary!$AC$4:$AC$93,0),1,1,2),1,MATCH(INDEX(Dictionary!$B$3:$C$3,1,MATCH(Form_Responses[[#This Row],[74]],OFFSET(Dictionary!$A$3,MATCH(COLUMNS($AS$2:DN82),Dictionary!$A$4:$A$93,0),1,1,2),0)),Dictionary!$AD$3:$AE$3,0)),"")</f>
        <v>S</v>
      </c>
      <c r="DO83" s="61" t="str">
        <f ca="1">IFERROR(INDEX(OFFSET(Dictionary!$AC$3,MATCH(COLUMNS($AS$2:DO82),Dictionary!$AC$4:$AC$93,0),1,1,2),1,MATCH(INDEX(Dictionary!$B$3:$C$3,1,MATCH(Form_Responses[[#This Row],[75]],OFFSET(Dictionary!$A$3,MATCH(COLUMNS($AS$2:DO82),Dictionary!$A$4:$A$93,0),1,1,2),0)),Dictionary!$AD$3:$AE$3,0)),"")</f>
        <v>V</v>
      </c>
      <c r="DP83" s="61" t="str">
        <f ca="1">IFERROR(INDEX(OFFSET(Dictionary!$AC$3,MATCH(COLUMNS($AS$2:DP82),Dictionary!$AC$4:$AC$93,0),1,1,2),1,MATCH(INDEX(Dictionary!$B$3:$C$3,1,MATCH(Form_Responses[[#This Row],[76]],OFFSET(Dictionary!$A$3,MATCH(COLUMNS($AS$2:DP82),Dictionary!$A$4:$A$93,0),1,1,2),0)),Dictionary!$AD$3:$AE$3,0)),"")</f>
        <v>D</v>
      </c>
      <c r="DQ83" s="61" t="str">
        <f ca="1">IFERROR(INDEX(OFFSET(Dictionary!$AC$3,MATCH(COLUMNS($AS$2:DQ82),Dictionary!$AC$4:$AC$93,0),1,1,2),1,MATCH(INDEX(Dictionary!$B$3:$C$3,1,MATCH(Form_Responses[[#This Row],[77]],OFFSET(Dictionary!$A$3,MATCH(COLUMNS($AS$2:DQ82),Dictionary!$A$4:$A$93,0),1,1,2),0)),Dictionary!$AD$3:$AE$3,0)),"")</f>
        <v>C</v>
      </c>
      <c r="DR83" s="61" t="str">
        <f ca="1">IFERROR(INDEX(OFFSET(Dictionary!$AC$3,MATCH(COLUMNS($AS$2:DR82),Dictionary!$AC$4:$AC$93,0),1,1,2),1,MATCH(INDEX(Dictionary!$B$3:$C$3,1,MATCH(Form_Responses[[#This Row],[78]],OFFSET(Dictionary!$A$3,MATCH(COLUMNS($AS$2:DR82),Dictionary!$A$4:$A$93,0),1,1,2),0)),Dictionary!$AD$3:$AE$3,0)),"")</f>
        <v>D</v>
      </c>
      <c r="DS83" s="61" t="str">
        <f ca="1">IFERROR(INDEX(OFFSET(Dictionary!$AC$3,MATCH(COLUMNS($AS$2:DS82),Dictionary!$AC$4:$AC$93,0),1,1,2),1,MATCH(INDEX(Dictionary!$B$3:$C$3,1,MATCH(Form_Responses[[#This Row],[79]],OFFSET(Dictionary!$A$3,MATCH(COLUMNS($AS$2:DS82),Dictionary!$A$4:$A$93,0),1,1,2),0)),Dictionary!$AD$3:$AE$3,0)),"")</f>
        <v>F</v>
      </c>
      <c r="DT83" s="61" t="str">
        <f ca="1">IFERROR(INDEX(OFFSET(Dictionary!$AC$3,MATCH(COLUMNS($AS$2:DT82),Dictionary!$AC$4:$AC$93,0),1,1,2),1,MATCH(INDEX(Dictionary!$B$3:$C$3,1,MATCH(Form_Responses[[#This Row],[80]],OFFSET(Dictionary!$A$3,MATCH(COLUMNS($AS$2:DT82),Dictionary!$A$4:$A$93,0),1,1,2),0)),Dictionary!$AD$3:$AE$3,0)),"")</f>
        <v>W</v>
      </c>
      <c r="DU83" s="61" t="str">
        <f ca="1">IFERROR(INDEX(OFFSET(Dictionary!$AC$3,MATCH(COLUMNS($AS$2:DU82),Dictionary!$AC$4:$AC$93,0),1,1,2),1,MATCH(INDEX(Dictionary!$B$3:$C$3,1,MATCH(Form_Responses[[#This Row],[81]],OFFSET(Dictionary!$A$3,MATCH(COLUMNS($AS$2:DU82),Dictionary!$A$4:$A$93,0),1,1,2),0)),Dictionary!$AD$3:$AE$3,0)),"")</f>
        <v>L</v>
      </c>
      <c r="DV83" s="61" t="str">
        <f ca="1">IFERROR(INDEX(OFFSET(Dictionary!$AC$3,MATCH(COLUMNS($AS$2:DV82),Dictionary!$AC$4:$AC$93,0),1,1,2),1,MATCH(INDEX(Dictionary!$B$3:$C$3,1,MATCH(Form_Responses[[#This Row],[82]],OFFSET(Dictionary!$A$3,MATCH(COLUMNS($AS$2:DV82),Dictionary!$A$4:$A$93,0),1,1,2),0)),Dictionary!$AD$3:$AE$3,0)),"")</f>
        <v>L</v>
      </c>
      <c r="DW83" s="61" t="str">
        <f ca="1">IFERROR(INDEX(OFFSET(Dictionary!$AC$3,MATCH(COLUMNS($AS$2:DW82),Dictionary!$AC$4:$AC$93,0),1,1,2),1,MATCH(INDEX(Dictionary!$B$3:$C$3,1,MATCH(Form_Responses[[#This Row],[83]],OFFSET(Dictionary!$A$3,MATCH(COLUMNS($AS$2:DW82),Dictionary!$A$4:$A$93,0),1,1,2),0)),Dictionary!$AD$3:$AE$3,0)),"")</f>
        <v>I</v>
      </c>
      <c r="DX83" s="61" t="str">
        <f ca="1">IFERROR(INDEX(OFFSET(Dictionary!$AC$3,MATCH(COLUMNS($AS$2:DX82),Dictionary!$AC$4:$AC$93,0),1,1,2),1,MATCH(INDEX(Dictionary!$B$3:$C$3,1,MATCH(Form_Responses[[#This Row],[84]],OFFSET(Dictionary!$A$3,MATCH(COLUMNS($AS$2:DX82),Dictionary!$A$4:$A$93,0),1,1,2),0)),Dictionary!$AD$3:$AE$3,0)),"")</f>
        <v>V</v>
      </c>
      <c r="DY83" s="61" t="str">
        <f ca="1">IFERROR(INDEX(OFFSET(Dictionary!$AC$3,MATCH(COLUMNS($AS$2:DY82),Dictionary!$AC$4:$AC$93,0),1,1,2),1,MATCH(INDEX(Dictionary!$B$3:$C$3,1,MATCH(Form_Responses[[#This Row],[85]],OFFSET(Dictionary!$A$3,MATCH(COLUMNS($AS$2:DY82),Dictionary!$A$4:$A$93,0),1,1,2),0)),Dictionary!$AD$3:$AE$3,0)),"")</f>
        <v>S</v>
      </c>
      <c r="DZ83" s="61" t="str">
        <f ca="1">IFERROR(INDEX(OFFSET(Dictionary!$AC$3,MATCH(COLUMNS($AS$2:DZ82),Dictionary!$AC$4:$AC$93,0),1,1,2),1,MATCH(INDEX(Dictionary!$B$3:$C$3,1,MATCH(Form_Responses[[#This Row],[86]],OFFSET(Dictionary!$A$3,MATCH(COLUMNS($AS$2:DZ82),Dictionary!$A$4:$A$93,0),1,1,2),0)),Dictionary!$AD$3:$AE$3,0)),"")</f>
        <v>R</v>
      </c>
      <c r="EA83" s="61" t="str">
        <f ca="1">IFERROR(INDEX(OFFSET(Dictionary!$AC$3,MATCH(COLUMNS($AS$2:EA82),Dictionary!$AC$4:$AC$93,0),1,1,2),1,MATCH(INDEX(Dictionary!$B$3:$C$3,1,MATCH(Form_Responses[[#This Row],[87]],OFFSET(Dictionary!$A$3,MATCH(COLUMNS($AS$2:EA82),Dictionary!$A$4:$A$93,0),1,1,2),0)),Dictionary!$AD$3:$AE$3,0)),"")</f>
        <v>D</v>
      </c>
      <c r="EB83" s="61" t="str">
        <f ca="1">IFERROR(INDEX(OFFSET(Dictionary!$AC$3,MATCH(COLUMNS($AS$2:EB82),Dictionary!$AC$4:$AC$93,0),1,1,2),1,MATCH(INDEX(Dictionary!$B$3:$C$3,1,MATCH(Form_Responses[[#This Row],[88]],OFFSET(Dictionary!$A$3,MATCH(COLUMNS($AS$2:EB82),Dictionary!$A$4:$A$93,0),1,1,2),0)),Dictionary!$AD$3:$AE$3,0)),"")</f>
        <v>C</v>
      </c>
      <c r="EC83" s="61" t="str">
        <f ca="1">IFERROR(INDEX(OFFSET(Dictionary!$AC$3,MATCH(COLUMNS($AS$2:EC82),Dictionary!$AC$4:$AC$93,0),1,1,2),1,MATCH(INDEX(Dictionary!$B$3:$C$3,1,MATCH(Form_Responses[[#This Row],[89]],OFFSET(Dictionary!$A$3,MATCH(COLUMNS($AS$2:EC82),Dictionary!$A$4:$A$93,0),1,1,2),0)),Dictionary!$AD$3:$AE$3,0)),"")</f>
        <v>C</v>
      </c>
      <c r="ED83" s="61" t="str">
        <f ca="1">IFERROR(INDEX(OFFSET(Dictionary!$AC$3,MATCH(COLUMNS($AS$2:ED82),Dictionary!$AC$4:$AC$93,0),1,1,2),1,MATCH(INDEX(Dictionary!$B$3:$C$3,1,MATCH(Form_Responses[[#This Row],[90]],OFFSET(Dictionary!$A$3,MATCH(COLUMNS($AS$2:ED82),Dictionary!$A$4:$A$93,0),1,1,2),0)),Dictionary!$AD$3:$AE$3,0)),"")</f>
        <v>N</v>
      </c>
    </row>
    <row r="84" spans="1:134" ht="240" x14ac:dyDescent="0.25">
      <c r="A84" s="164">
        <v>82</v>
      </c>
      <c r="B84" s="61" t="s">
        <v>1050</v>
      </c>
      <c r="C84" s="61" t="s">
        <v>1051</v>
      </c>
      <c r="D84" s="59" t="s">
        <v>794</v>
      </c>
      <c r="E84" s="59" cm="1">
        <f t="array" aca="1" ref="E84" ca="1">COUNTIF(OFFSET($AS$2,MATCH(Data_Base_Response[[#This Row],[Nama]:[Nama]],Data_Base_Response[[Nama]:[Nama]],0),0,1,90),Data_Base_Response[[#Headers],[A]])</f>
        <v>3</v>
      </c>
      <c r="F84" s="59" cm="1">
        <f t="array" aca="1" ref="F84" ca="1">COUNTIF(OFFSET($AS$2,MATCH(Data_Base_Response[[#This Row],[Nama]:[Nama]],Data_Base_Response[[Nama]:[Nama]],0),0,1,90),Data_Base_Response[[#Headers],[N]])</f>
        <v>5</v>
      </c>
      <c r="G84" s="59" cm="1">
        <f t="array" aca="1" ref="G84" ca="1">COUNTIF(OFFSET($AS$2,MATCH(Data_Base_Response[[#This Row],[Nama]:[Nama]],Data_Base_Response[[Nama]:[Nama]],0),0,1,90),Data_Base_Response[[#Headers],[G]])</f>
        <v>5</v>
      </c>
      <c r="H84" s="59" cm="1">
        <f t="array" aca="1" ref="H84" ca="1">COUNTIF(OFFSET($AS$2,MATCH(Data_Base_Response[[#This Row],[Nama]:[Nama]],Data_Base_Response[[Nama]:[Nama]],0),0,1,90),Data_Base_Response[[#Headers],[C]])</f>
        <v>1</v>
      </c>
      <c r="I84" s="59" cm="1">
        <f t="array" aca="1" ref="I84" ca="1">COUNTIF(OFFSET($AS$2,MATCH(Data_Base_Response[[#This Row],[Nama]:[Nama]],Data_Base_Response[[Nama]:[Nama]],0),0,1,90),Data_Base_Response[[#Headers],[D]])</f>
        <v>2</v>
      </c>
      <c r="J84" s="59" cm="1">
        <f t="array" aca="1" ref="J84" ca="1">COUNTIF(OFFSET($AS$2,MATCH(Data_Base_Response[[#This Row],[Nama]:[Nama]],Data_Base_Response[[Nama]:[Nama]],0),0,1,90),Data_Base_Response[[#Headers],[R]])</f>
        <v>2</v>
      </c>
      <c r="K84" s="59" cm="1">
        <f t="array" aca="1" ref="K84" ca="1">COUNTIF(OFFSET($AS$2,MATCH(Data_Base_Response[[#This Row],[Nama]:[Nama]],Data_Base_Response[[Nama]:[Nama]],0),0,1,90),Data_Base_Response[[#Headers],[T]])</f>
        <v>5</v>
      </c>
      <c r="L84" s="59" cm="1">
        <f t="array" aca="1" ref="L84" ca="1">COUNTIF(OFFSET($AS$2,MATCH(Data_Base_Response[[#This Row],[Nama]:[Nama]],Data_Base_Response[[Nama]:[Nama]],0),0,1,90),Data_Base_Response[[#Headers],[V]])</f>
        <v>7</v>
      </c>
      <c r="M84" s="59" cm="1">
        <f t="array" aca="1" ref="M84" ca="1">COUNTIF(OFFSET($AS$2,MATCH(Data_Base_Response[[#This Row],[Nama]:[Nama]],Data_Base_Response[[Nama]:[Nama]],0),0,1,90),Data_Base_Response[[#Headers],[W]])</f>
        <v>7</v>
      </c>
      <c r="N84" s="59" cm="1">
        <f t="array" aca="1" ref="N84" ca="1">COUNTIF(OFFSET($AS$2,MATCH(Data_Base_Response[[#This Row],[Nama]:[Nama]],Data_Base_Response[[Nama]:[Nama]],0),0,1,90),Data_Base_Response[[#Headers],[F]])</f>
        <v>5</v>
      </c>
      <c r="O84" s="59" cm="1">
        <f t="array" aca="1" ref="O84" ca="1">COUNTIF(OFFSET($AS$2,MATCH(Data_Base_Response[[#This Row],[Nama]:[Nama]],Data_Base_Response[[Nama]:[Nama]],0),0,1,90),Data_Base_Response[[#Headers],[L]])</f>
        <v>2</v>
      </c>
      <c r="P84" s="59" cm="1">
        <f t="array" aca="1" ref="P84" ca="1">COUNTIF(OFFSET($AS$2,MATCH(Data_Base_Response[[#This Row],[Nama]:[Nama]],Data_Base_Response[[Nama]:[Nama]],0),0,1,90),Data_Base_Response[[#Headers],[P]])</f>
        <v>2</v>
      </c>
      <c r="Q84" s="59" cm="1">
        <f t="array" aca="1" ref="Q84" ca="1">COUNTIF(OFFSET($AS$2,MATCH(Data_Base_Response[[#This Row],[Nama]:[Nama]],Data_Base_Response[[Nama]:[Nama]],0),0,1,90),Data_Base_Response[[#Headers],[I]])</f>
        <v>7</v>
      </c>
      <c r="R84" s="59" cm="1">
        <f t="array" aca="1" ref="R84" ca="1">COUNTIF(OFFSET($AS$2,MATCH(Data_Base_Response[[#This Row],[Nama]:[Nama]],Data_Base_Response[[Nama]:[Nama]],0),0,1,90),Data_Base_Response[[#Headers],[S]])</f>
        <v>7</v>
      </c>
      <c r="S84" s="59" cm="1">
        <f t="array" aca="1" ref="S84" ca="1">COUNTIF(OFFSET($AS$2,MATCH(Data_Base_Response[[#This Row],[Nama]:[Nama]],Data_Base_Response[[Nama]:[Nama]],0),0,1,90),Data_Base_Response[[#Headers],[B]])</f>
        <v>5</v>
      </c>
      <c r="T84" s="59" cm="1">
        <f t="array" aca="1" ref="T84" ca="1">COUNTIF(OFFSET($AS$2,MATCH(Data_Base_Response[[#This Row],[Nama]:[Nama]],Data_Base_Response[[Nama]:[Nama]],0),0,1,90),Data_Base_Response[[#Headers],[O]])</f>
        <v>4</v>
      </c>
      <c r="U84" s="59" cm="1">
        <f t="array" aca="1" ref="U84" ca="1">COUNTIF(OFFSET($AS$2,MATCH(Data_Base_Response[[#This Row],[Nama]:[Nama]],Data_Base_Response[[Nama]:[Nama]],0),0,1,90),Data_Base_Response[[#Headers],[X]])</f>
        <v>4</v>
      </c>
      <c r="V84" s="59" cm="1">
        <f t="array" aca="1" ref="V84" ca="1">COUNTIF(OFFSET($AS$2,MATCH(Data_Base_Response[[#This Row],[Nama]:[Nama]],Data_Base_Response[[Nama]:[Nama]],0),0,1,90),Data_Base_Response[[#Headers],[E]])</f>
        <v>7</v>
      </c>
      <c r="W84" s="59" cm="1">
        <f t="array" aca="1" ref="W84" ca="1">COUNTIF(OFFSET($AS$2,MATCH(Data_Base_Response[[#This Row],[Nama]:[Nama]],Data_Base_Response[[Nama]:[Nama]],0),0,1,90),Data_Base_Response[[#Headers],[K]])</f>
        <v>4</v>
      </c>
      <c r="X84" s="59" cm="1">
        <f t="array" aca="1" ref="X84" ca="1">COUNTIF(OFFSET($AS$2,MATCH(Data_Base_Response[[#This Row],[Nama]:[Nama]],Data_Base_Response[[Nama]:[Nama]],0),0,1,90),Data_Base_Response[[#Headers],[Z]])</f>
        <v>6</v>
      </c>
      <c r="Y8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4"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4"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84" s="60" t="str">
        <f ca="1">INDEX(OFFSET(Dictionary!$AJ$3,MATCH(I$2,Dictionary!$AG$4:$AG$84,0),0,COUNTIF(Dictionary!$AG$4:$AG$84,I$2),1),MATCH(Data_Base_Response[[#This Row],[D]],OFFSET(Dictionary!$AH$3,MATCH(I$2,Dictionary!$AG$4:$AG$84,0),0,COUNTIF(Dictionary!$AG$4:$AG$84,I$2),1),1))</f>
        <v xml:space="preserve">Cukup peduli akan akurasi dan kelengkapan data   </v>
      </c>
      <c r="AD8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84"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84"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8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84" s="60" t="str">
        <f ca="1">INDEX(OFFSET(Dictionary!$AJ$3,MATCH(N$2,Dictionary!$AG$4:$AG$84,0),0,COUNTIF(Dictionary!$AG$4:$AG$84,N$2),1),MATCH(Data_Base_Response[[#This Row],[F]],OFFSET(Dictionary!$AH$3,MATCH(N$2,Dictionary!$AG$4:$AG$84,0),0,COUNTIF(Dictionary!$AG$4:$AG$84,N$2),1),1))</f>
        <v xml:space="preserve">Loyal pada Perusahaan   </v>
      </c>
      <c r="AI84"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84"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84"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84"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8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84"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84" s="60" t="str">
        <f ca="1">INDEX(OFFSET(Dictionary!$AJ$3,MATCH(V$2,Dictionary!$AG$4:$AG$84,0),0,COUNTIF(Dictionary!$AG$4:$AG$84,V$2),1),MATCH(Data_Base_Response[[#This Row],[E]],OFFSET(Dictionary!$AH$3,MATCH(V$2,Dictionary!$AG$4:$AG$84,0),0,COUNTIF(Dictionary!$AG$4:$AG$84,V$2),1),1))</f>
        <v xml:space="preserve">Mampu menyimpan pendapat atau perasaannya, tenang, dapat  mengendalikan emosi, menjaga jarak. Tampil pasif dan tidak acuh, mungkin sulit mengungkapkan emosi/perasaan/pandangan.  </v>
      </c>
      <c r="AQ84"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8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84" s="61" t="str">
        <f ca="1">IFERROR(INDEX(OFFSET(Dictionary!$AC$3,MATCH(COLUMNS($AS$2:AS83),Dictionary!$AC$4:$AC$93,0),1,1,2),1,MATCH(INDEX(Dictionary!$B$3:$C$3,1,MATCH(Form_Responses[[#This Row],[1]],OFFSET(Dictionary!$A$3,MATCH(COLUMNS($AS$2:AS83),Dictionary!$A$4:$A$93,0),1,1,2),0)),Dictionary!$AD$3:$AE$3,0)),"")</f>
        <v>E</v>
      </c>
      <c r="AT84" s="61" t="str">
        <f ca="1">IFERROR(INDEX(OFFSET(Dictionary!$AC$3,MATCH(COLUMNS($AS$2:AT$2),Dictionary!$AC$4:$AC$93,0),1,1,2),1,MATCH(INDEX(Dictionary!$B$3:$C$3,1,MATCH(Form_Responses[[#This Row],[2]],OFFSET(Dictionary!$A$3,MATCH(COLUMNS($AS$2:AT83),Dictionary!$A$4:$A$93,0),1,1,2),0)),Dictionary!$AD$3:$AE$3,0)),"")</f>
        <v>N</v>
      </c>
      <c r="AU84" s="61" t="str">
        <f ca="1">IFERROR(INDEX(OFFSET(Dictionary!$AC$3,MATCH(COLUMNS($AS$2:AU83),Dictionary!$AC$4:$AC$93,0),1,1,2),1,MATCH(INDEX(Dictionary!$B$3:$C$3,1,MATCH(Form_Responses[[#This Row],[3]],OFFSET(Dictionary!$A$3,MATCH(COLUMNS($AS$2:AU83),Dictionary!$A$4:$A$93,0),1,1,2),0)),Dictionary!$AD$3:$AE$3,0)),"")</f>
        <v>A</v>
      </c>
      <c r="AV84" s="61" t="str">
        <f ca="1">IFERROR(INDEX(OFFSET(Dictionary!$AC$3,MATCH(COLUMNS($AS$2:AV83),Dictionary!$AC$4:$AC$93,0),1,1,2),1,MATCH(INDEX(Dictionary!$B$3:$C$3,1,MATCH(Form_Responses[[#This Row],[4]],OFFSET(Dictionary!$A$3,MATCH(COLUMNS($AS$2:AV83),Dictionary!$A$4:$A$93,0),1,1,2),0)),Dictionary!$AD$3:$AE$3,0)),"")</f>
        <v>X</v>
      </c>
      <c r="AW84" s="61" t="str">
        <f ca="1">IFERROR(INDEX(OFFSET(Dictionary!$AC$3,MATCH(COLUMNS($AS$2:AW83),Dictionary!$AC$4:$AC$93,0),1,1,2),1,MATCH(INDEX(Dictionary!$B$3:$C$3,1,MATCH(Form_Responses[[#This Row],[5]],OFFSET(Dictionary!$A$3,MATCH(COLUMNS($AS$2:AW83),Dictionary!$A$4:$A$93,0),1,1,2),0)),Dictionary!$AD$3:$AE$3,0)),"")</f>
        <v>B</v>
      </c>
      <c r="AX84" s="61" t="str">
        <f ca="1">IFERROR(INDEX(OFFSET(Dictionary!$AC$3,MATCH(COLUMNS($AS$2:AX83),Dictionary!$AC$4:$AC$93,0),1,1,2),1,MATCH(INDEX(Dictionary!$B$3:$C$3,1,MATCH(Form_Responses[[#This Row],[6]],OFFSET(Dictionary!$A$3,MATCH(COLUMNS($AS$2:AX83),Dictionary!$A$4:$A$93,0),1,1,2),0)),Dictionary!$AD$3:$AE$3,0)),"")</f>
        <v>B</v>
      </c>
      <c r="AY84" s="61" t="str">
        <f ca="1">IFERROR(INDEX(OFFSET(Dictionary!$AC$3,MATCH(COLUMNS($AS$2:AY83),Dictionary!$AC$4:$AC$93,0),1,1,2),1,MATCH(INDEX(Dictionary!$B$3:$C$3,1,MATCH(Form_Responses[[#This Row],[7]],OFFSET(Dictionary!$A$3,MATCH(COLUMNS($AS$2:AY83),Dictionary!$A$4:$A$93,0),1,1,2),0)),Dictionary!$AD$3:$AE$3,0)),"")</f>
        <v>Z</v>
      </c>
      <c r="AZ84" s="61" t="str">
        <f ca="1">IFERROR(INDEX(OFFSET(Dictionary!$AC$3,MATCH(COLUMNS($AS$2:AZ$2),Dictionary!$AC$4:$AC$93,0),1,1,2),1,MATCH(INDEX(Dictionary!$B$3:$C$3,1,MATCH(Form_Responses[[#This Row],[8]],OFFSET(Dictionary!$A$3,MATCH(COLUMNS($AS$2:AZ83),Dictionary!$A$4:$A$93,0),1,1,2),0)),Dictionary!$AD$3:$AE$3,0)),"")</f>
        <v>Z</v>
      </c>
      <c r="BA84" s="61" t="str">
        <f ca="1">IFERROR(INDEX(OFFSET(Dictionary!$AC$3,MATCH(COLUMNS($AS$2:BA83),Dictionary!$AC$4:$AC$93,0),1,1,2),1,MATCH(INDEX(Dictionary!$B$3:$C$3,1,MATCH(Form_Responses[[#This Row],[9]],OFFSET(Dictionary!$A$3,MATCH(COLUMNS($AS$2:BA83),Dictionary!$A$4:$A$93,0),1,1,2),0)),Dictionary!$AD$3:$AE$3,0)),"")</f>
        <v>F</v>
      </c>
      <c r="BB84" s="61" t="str">
        <f ca="1">IFERROR(INDEX(OFFSET(Dictionary!$AC$3,MATCH(COLUMNS($AS$2:BB83),Dictionary!$AC$4:$AC$93,0),1,1,2),1,MATCH(INDEX(Dictionary!$B$3:$C$3,1,MATCH(Form_Responses[[#This Row],[10]],OFFSET(Dictionary!$A$3,MATCH(COLUMNS($AS$2:BB83),Dictionary!$A$4:$A$93,0),1,1,2),0)),Dictionary!$AD$3:$AE$3,0)),"")</f>
        <v>W</v>
      </c>
      <c r="BC84" s="61" t="str">
        <f ca="1">IFERROR(INDEX(OFFSET(Dictionary!$AC$3,MATCH(COLUMNS($AS$2:BC83),Dictionary!$AC$4:$AC$93,0),1,1,2),1,MATCH(INDEX(Dictionary!$B$3:$C$3,1,MATCH(Form_Responses[[#This Row],[11]],OFFSET(Dictionary!$A$3,MATCH(COLUMNS($AS$2:BC83),Dictionary!$A$4:$A$93,0),1,1,2),0)),Dictionary!$AD$3:$AE$3,0)),"")</f>
        <v>G</v>
      </c>
      <c r="BD84" s="61" t="str">
        <f ca="1">IFERROR(INDEX(OFFSET(Dictionary!$AC$3,MATCH(COLUMNS($AS$2:BD83),Dictionary!$AC$4:$AC$93,0),1,1,2),1,MATCH(INDEX(Dictionary!$B$3:$C$3,1,MATCH(Form_Responses[[#This Row],[12]],OFFSET(Dictionary!$A$3,MATCH(COLUMNS($AS$2:BD83),Dictionary!$A$4:$A$93,0),1,1,2),0)),Dictionary!$AD$3:$AE$3,0)),"")</f>
        <v>E</v>
      </c>
      <c r="BE84" s="61" t="str">
        <f ca="1">IFERROR(INDEX(OFFSET(Dictionary!$AC$3,MATCH(COLUMNS($AS$2:BE83),Dictionary!$AC$4:$AC$93,0),1,1,2),1,MATCH(INDEX(Dictionary!$B$3:$C$3,1,MATCH(Form_Responses[[#This Row],[13]],OFFSET(Dictionary!$A$3,MATCH(COLUMNS($AS$2:BE83),Dictionary!$A$4:$A$93,0),1,1,2),0)),Dictionary!$AD$3:$AE$3,0)),"")</f>
        <v>N</v>
      </c>
      <c r="BF84" s="61" t="str">
        <f ca="1">IFERROR(INDEX(OFFSET(Dictionary!$AC$3,MATCH(COLUMNS($AS$2:BF83),Dictionary!$AC$4:$AC$93,0),1,1,2),1,MATCH(INDEX(Dictionary!$B$3:$C$3,1,MATCH(Form_Responses[[#This Row],[14]],OFFSET(Dictionary!$A$3,MATCH(COLUMNS($AS$2:BF83),Dictionary!$A$4:$A$93,0),1,1,2),0)),Dictionary!$AD$3:$AE$3,0)),"")</f>
        <v>X</v>
      </c>
      <c r="BG84" s="61" t="str">
        <f ca="1">IFERROR(INDEX(OFFSET(Dictionary!$AC$3,MATCH(COLUMNS($AS$2:BG83),Dictionary!$AC$4:$AC$93,0),1,1,2),1,MATCH(INDEX(Dictionary!$B$3:$C$3,1,MATCH(Form_Responses[[#This Row],[15]],OFFSET(Dictionary!$A$3,MATCH(COLUMNS($AS$2:BG83),Dictionary!$A$4:$A$93,0),1,1,2),0)),Dictionary!$AD$3:$AE$3,0)),"")</f>
        <v>B</v>
      </c>
      <c r="BH84" s="61" t="str">
        <f ca="1">IFERROR(INDEX(OFFSET(Dictionary!$AC$3,MATCH(COLUMNS($AS$2:BH83),Dictionary!$AC$4:$AC$93,0),1,1,2),1,MATCH(INDEX(Dictionary!$B$3:$C$3,1,MATCH(Form_Responses[[#This Row],[16]],OFFSET(Dictionary!$A$3,MATCH(COLUMNS($AS$2:BH83),Dictionary!$A$4:$A$93,0),1,1,2),0)),Dictionary!$AD$3:$AE$3,0)),"")</f>
        <v>O</v>
      </c>
      <c r="BI84" s="61" t="str">
        <f ca="1">IFERROR(INDEX(OFFSET(Dictionary!$AC$3,MATCH(COLUMNS($AS$2:BI83),Dictionary!$AC$4:$AC$93,0),1,1,2),1,MATCH(INDEX(Dictionary!$B$3:$C$3,1,MATCH(Form_Responses[[#This Row],[17]],OFFSET(Dictionary!$A$3,MATCH(COLUMNS($AS$2:BI83),Dictionary!$A$4:$A$93,0),1,1,2),0)),Dictionary!$AD$3:$AE$3,0)),"")</f>
        <v>Z</v>
      </c>
      <c r="BJ84" s="61" t="str">
        <f ca="1">IFERROR(INDEX(OFFSET(Dictionary!$AC$3,MATCH(COLUMNS($AS$2:BJ83),Dictionary!$AC$4:$AC$93,0),1,1,2),1,MATCH(INDEX(Dictionary!$B$3:$C$3,1,MATCH(Form_Responses[[#This Row],[18]],OFFSET(Dictionary!$A$3,MATCH(COLUMNS($AS$2:BJ83),Dictionary!$A$4:$A$93,0),1,1,2),0)),Dictionary!$AD$3:$AE$3,0)),"")</f>
        <v>O</v>
      </c>
      <c r="BK84" s="61" t="str">
        <f ca="1">IFERROR(INDEX(OFFSET(Dictionary!$AC$3,MATCH(COLUMNS($AS$2:BK83),Dictionary!$AC$4:$AC$93,0),1,1,2),1,MATCH(INDEX(Dictionary!$B$3:$C$3,1,MATCH(Form_Responses[[#This Row],[19]],OFFSET(Dictionary!$A$3,MATCH(COLUMNS($AS$2:BK83),Dictionary!$A$4:$A$93,0),1,1,2),0)),Dictionary!$AD$3:$AE$3,0)),"")</f>
        <v>Z</v>
      </c>
      <c r="BL84" s="61" t="str">
        <f ca="1">IFERROR(INDEX(OFFSET(Dictionary!$AC$3,MATCH(COLUMNS($AS$2:BL83),Dictionary!$AC$4:$AC$93,0),1,1,2),1,MATCH(INDEX(Dictionary!$B$3:$C$3,1,MATCH(Form_Responses[[#This Row],[20]],OFFSET(Dictionary!$A$3,MATCH(COLUMNS($AS$2:BL83),Dictionary!$A$4:$A$93,0),1,1,2),0)),Dictionary!$AD$3:$AE$3,0)),"")</f>
        <v>W</v>
      </c>
      <c r="BM84" s="61" t="str">
        <f ca="1">IFERROR(INDEX(OFFSET(Dictionary!$AC$3,MATCH(COLUMNS($AS$2:BM83),Dictionary!$AC$4:$AC$93,0),1,1,2),1,MATCH(INDEX(Dictionary!$B$3:$C$3,1,MATCH(Form_Responses[[#This Row],[21]],OFFSET(Dictionary!$A$3,MATCH(COLUMNS($AS$2:BM83),Dictionary!$A$4:$A$93,0),1,1,2),0)),Dictionary!$AD$3:$AE$3,0)),"")</f>
        <v>G</v>
      </c>
      <c r="BN84" s="61" t="str">
        <f ca="1">IFERROR(INDEX(OFFSET(Dictionary!$AC$3,MATCH(COLUMNS($AS$2:BN83),Dictionary!$AC$4:$AC$93,0),1,1,2),1,MATCH(INDEX(Dictionary!$B$3:$C$3,1,MATCH(Form_Responses[[#This Row],[22]],OFFSET(Dictionary!$A$3,MATCH(COLUMNS($AS$2:BN83),Dictionary!$A$4:$A$93,0),1,1,2),0)),Dictionary!$AD$3:$AE$3,0)),"")</f>
        <v>L</v>
      </c>
      <c r="BO84" s="61" t="str">
        <f ca="1">IFERROR(INDEX(OFFSET(Dictionary!$AC$3,MATCH(COLUMNS($AS$2:BO83),Dictionary!$AC$4:$AC$93,0),1,1,2),1,MATCH(INDEX(Dictionary!$B$3:$C$3,1,MATCH(Form_Responses[[#This Row],[23]],OFFSET(Dictionary!$A$3,MATCH(COLUMNS($AS$2:BO83),Dictionary!$A$4:$A$93,0),1,1,2),0)),Dictionary!$AD$3:$AE$3,0)),"")</f>
        <v>I</v>
      </c>
      <c r="BP84" s="61" t="str">
        <f ca="1">IFERROR(INDEX(OFFSET(Dictionary!$AC$3,MATCH(COLUMNS($AS$2:BP83),Dictionary!$AC$4:$AC$93,0),1,1,2),1,MATCH(INDEX(Dictionary!$B$3:$C$3,1,MATCH(Form_Responses[[#This Row],[24]],OFFSET(Dictionary!$A$3,MATCH(COLUMNS($AS$2:BP83),Dictionary!$A$4:$A$93,0),1,1,2),0)),Dictionary!$AD$3:$AE$3,0)),"")</f>
        <v>N</v>
      </c>
      <c r="BQ84" s="61" t="str">
        <f ca="1">IFERROR(INDEX(OFFSET(Dictionary!$AC$3,MATCH(COLUMNS($AS$2:BQ83),Dictionary!$AC$4:$AC$93,0),1,1,2),1,MATCH(INDEX(Dictionary!$B$3:$C$3,1,MATCH(Form_Responses[[#This Row],[25]],OFFSET(Dictionary!$A$3,MATCH(COLUMNS($AS$2:BQ83),Dictionary!$A$4:$A$93,0),1,1,2),0)),Dictionary!$AD$3:$AE$3,0)),"")</f>
        <v>B</v>
      </c>
      <c r="BR84" s="61" t="str">
        <f ca="1">IFERROR(INDEX(OFFSET(Dictionary!$AC$3,MATCH(COLUMNS($AS$2:BR83),Dictionary!$AC$4:$AC$93,0),1,1,2),1,MATCH(INDEX(Dictionary!$B$3:$C$3,1,MATCH(Form_Responses[[#This Row],[26]],OFFSET(Dictionary!$A$3,MATCH(COLUMNS($AS$2:BR83),Dictionary!$A$4:$A$93,0),1,1,2),0)),Dictionary!$AD$3:$AE$3,0)),"")</f>
        <v>O</v>
      </c>
      <c r="BS84" s="61" t="str">
        <f ca="1">IFERROR(INDEX(OFFSET(Dictionary!$AC$3,MATCH(COLUMNS($AS$2:BS83),Dictionary!$AC$4:$AC$93,0),1,1,2),1,MATCH(INDEX(Dictionary!$B$3:$C$3,1,MATCH(Form_Responses[[#This Row],[27]],OFFSET(Dictionary!$A$3,MATCH(COLUMNS($AS$2:BS83),Dictionary!$A$4:$A$93,0),1,1,2),0)),Dictionary!$AD$3:$AE$3,0)),"")</f>
        <v>X</v>
      </c>
      <c r="BT84" s="61" t="str">
        <f ca="1">IFERROR(INDEX(OFFSET(Dictionary!$AC$3,MATCH(COLUMNS($AS$2:BT83),Dictionary!$AC$4:$AC$93,0),1,1,2),1,MATCH(INDEX(Dictionary!$B$3:$C$3,1,MATCH(Form_Responses[[#This Row],[28]],OFFSET(Dictionary!$A$3,MATCH(COLUMNS($AS$2:BT83),Dictionary!$A$4:$A$93,0),1,1,2),0)),Dictionary!$AD$3:$AE$3,0)),"")</f>
        <v>K</v>
      </c>
      <c r="BU84" s="61" t="str">
        <f ca="1">IFERROR(INDEX(OFFSET(Dictionary!$AC$3,MATCH(COLUMNS($AS$2:BU83),Dictionary!$AC$4:$AC$93,0),1,1,2),1,MATCH(INDEX(Dictionary!$B$3:$C$3,1,MATCH(Form_Responses[[#This Row],[29]],OFFSET(Dictionary!$A$3,MATCH(COLUMNS($AS$2:BU83),Dictionary!$A$4:$A$93,0),1,1,2),0)),Dictionary!$AD$3:$AE$3,0)),"")</f>
        <v>F</v>
      </c>
      <c r="BV84" s="61" t="str">
        <f ca="1">IFERROR(INDEX(OFFSET(Dictionary!$AC$3,MATCH(COLUMNS($AS$2:BV83),Dictionary!$AC$4:$AC$93,0),1,1,2),1,MATCH(INDEX(Dictionary!$B$3:$C$3,1,MATCH(Form_Responses[[#This Row],[30]],OFFSET(Dictionary!$A$3,MATCH(COLUMNS($AS$2:BV83),Dictionary!$A$4:$A$93,0),1,1,2),0)),Dictionary!$AD$3:$AE$3,0)),"")</f>
        <v>W</v>
      </c>
      <c r="BW84" s="61" t="str">
        <f ca="1">IFERROR(INDEX(OFFSET(Dictionary!$AC$3,MATCH(COLUMNS($AS$2:BW83),Dictionary!$AC$4:$AC$93,0),1,1,2),1,MATCH(INDEX(Dictionary!$B$3:$C$3,1,MATCH(Form_Responses[[#This Row],[31]],OFFSET(Dictionary!$A$3,MATCH(COLUMNS($AS$2:BW83),Dictionary!$A$4:$A$93,0),1,1,2),0)),Dictionary!$AD$3:$AE$3,0)),"")</f>
        <v>R</v>
      </c>
      <c r="BX84" s="61" t="str">
        <f ca="1">IFERROR(INDEX(OFFSET(Dictionary!$AC$3,MATCH(COLUMNS($AS$2:BX83),Dictionary!$AC$4:$AC$93,0),1,1,2),1,MATCH(INDEX(Dictionary!$B$3:$C$3,1,MATCH(Form_Responses[[#This Row],[32]],OFFSET(Dictionary!$A$3,MATCH(COLUMNS($AS$2:BX83),Dictionary!$A$4:$A$93,0),1,1,2),0)),Dictionary!$AD$3:$AE$3,0)),"")</f>
        <v>D</v>
      </c>
      <c r="BY84" s="61" t="str">
        <f ca="1">IFERROR(INDEX(OFFSET(Dictionary!$AC$3,MATCH(COLUMNS($AS$2:BY83),Dictionary!$AC$4:$AC$93,0),1,1,2),1,MATCH(INDEX(Dictionary!$B$3:$C$3,1,MATCH(Form_Responses[[#This Row],[33]],OFFSET(Dictionary!$A$3,MATCH(COLUMNS($AS$2:BY83),Dictionary!$A$4:$A$93,0),1,1,2),0)),Dictionary!$AD$3:$AE$3,0)),"")</f>
        <v>I</v>
      </c>
      <c r="BZ84" s="61" t="str">
        <f ca="1">IFERROR(INDEX(OFFSET(Dictionary!$AC$3,MATCH(COLUMNS($AS$2:BZ83),Dictionary!$AC$4:$AC$93,0),1,1,2),1,MATCH(INDEX(Dictionary!$B$3:$C$3,1,MATCH(Form_Responses[[#This Row],[34]],OFFSET(Dictionary!$A$3,MATCH(COLUMNS($AS$2:BZ83),Dictionary!$A$4:$A$93,0),1,1,2),0)),Dictionary!$AD$3:$AE$3,0)),"")</f>
        <v>E</v>
      </c>
      <c r="CA84" s="61" t="str">
        <f ca="1">IFERROR(INDEX(OFFSET(Dictionary!$AC$3,MATCH(COLUMNS($AS$2:CA83),Dictionary!$AC$4:$AC$93,0),1,1,2),1,MATCH(INDEX(Dictionary!$B$3:$C$3,1,MATCH(Form_Responses[[#This Row],[35]],OFFSET(Dictionary!$A$3,MATCH(COLUMNS($AS$2:CA83),Dictionary!$A$4:$A$93,0),1,1,2),0)),Dictionary!$AD$3:$AE$3,0)),"")</f>
        <v>B</v>
      </c>
      <c r="CB84" s="61" t="str">
        <f ca="1">IFERROR(INDEX(OFFSET(Dictionary!$AC$3,MATCH(COLUMNS($AS$2:CB83),Dictionary!$AC$4:$AC$93,0),1,1,2),1,MATCH(INDEX(Dictionary!$B$3:$C$3,1,MATCH(Form_Responses[[#This Row],[36]],OFFSET(Dictionary!$A$3,MATCH(COLUMNS($AS$2:CB83),Dictionary!$A$4:$A$93,0),1,1,2),0)),Dictionary!$AD$3:$AE$3,0)),"")</f>
        <v>A</v>
      </c>
      <c r="CC84" s="61" t="str">
        <f ca="1">IFERROR(INDEX(OFFSET(Dictionary!$AC$3,MATCH(COLUMNS($AS$2:CC83),Dictionary!$AC$4:$AC$93,0),1,1,2),1,MATCH(INDEX(Dictionary!$B$3:$C$3,1,MATCH(Form_Responses[[#This Row],[37]],OFFSET(Dictionary!$A$3,MATCH(COLUMNS($AS$2:CC83),Dictionary!$A$4:$A$93,0),1,1,2),0)),Dictionary!$AD$3:$AE$3,0)),"")</f>
        <v>P</v>
      </c>
      <c r="CD84" s="61" t="str">
        <f ca="1">IFERROR(INDEX(OFFSET(Dictionary!$AC$3,MATCH(COLUMNS($AS$2:CD83),Dictionary!$AC$4:$AC$93,0),1,1,2),1,MATCH(INDEX(Dictionary!$B$3:$C$3,1,MATCH(Form_Responses[[#This Row],[38]],OFFSET(Dictionary!$A$3,MATCH(COLUMNS($AS$2:CD83),Dictionary!$A$4:$A$93,0),1,1,2),0)),Dictionary!$AD$3:$AE$3,0)),"")</f>
        <v>K</v>
      </c>
      <c r="CE84" s="61" t="str">
        <f ca="1">IFERROR(INDEX(OFFSET(Dictionary!$AC$3,MATCH(COLUMNS($AS$2:CE83),Dictionary!$AC$4:$AC$93,0),1,1,2),1,MATCH(INDEX(Dictionary!$B$3:$C$3,1,MATCH(Form_Responses[[#This Row],[39]],OFFSET(Dictionary!$A$3,MATCH(COLUMNS($AS$2:CE83),Dictionary!$A$4:$A$93,0),1,1,2),0)),Dictionary!$AD$3:$AE$3,0)),"")</f>
        <v>F</v>
      </c>
      <c r="CF84" s="61" t="str">
        <f ca="1">IFERROR(INDEX(OFFSET(Dictionary!$AC$3,MATCH(COLUMNS($AS$2:CF83),Dictionary!$AC$4:$AC$93,0),1,1,2),1,MATCH(INDEX(Dictionary!$B$3:$C$3,1,MATCH(Form_Responses[[#This Row],[40]],OFFSET(Dictionary!$A$3,MATCH(COLUMNS($AS$2:CF83),Dictionary!$A$4:$A$93,0),1,1,2),0)),Dictionary!$AD$3:$AE$3,0)),"")</f>
        <v>W</v>
      </c>
      <c r="CG84" s="61" t="str">
        <f ca="1">IFERROR(INDEX(OFFSET(Dictionary!$AC$3,MATCH(COLUMNS($AS$2:CG83),Dictionary!$AC$4:$AC$93,0),1,1,2),1,MATCH(INDEX(Dictionary!$B$3:$C$3,1,MATCH(Form_Responses[[#This Row],[41]],OFFSET(Dictionary!$A$3,MATCH(COLUMNS($AS$2:CG83),Dictionary!$A$4:$A$93,0),1,1,2),0)),Dictionary!$AD$3:$AE$3,0)),"")</f>
        <v>G</v>
      </c>
      <c r="CH84" s="61" t="str">
        <f ca="1">IFERROR(INDEX(OFFSET(Dictionary!$AC$3,MATCH(COLUMNS($AS$2:CH83),Dictionary!$AC$4:$AC$93,0),1,1,2),1,MATCH(INDEX(Dictionary!$B$3:$C$3,1,MATCH(Form_Responses[[#This Row],[42]],OFFSET(Dictionary!$A$3,MATCH(COLUMNS($AS$2:CH83),Dictionary!$A$4:$A$93,0),1,1,2),0)),Dictionary!$AD$3:$AE$3,0)),"")</f>
        <v>L</v>
      </c>
      <c r="CI84" s="61" t="str">
        <f ca="1">IFERROR(INDEX(OFFSET(Dictionary!$AC$3,MATCH(COLUMNS($AS$2:CI83),Dictionary!$AC$4:$AC$93,0),1,1,2),1,MATCH(INDEX(Dictionary!$B$3:$C$3,1,MATCH(Form_Responses[[#This Row],[43]],OFFSET(Dictionary!$A$3,MATCH(COLUMNS($AS$2:CI83),Dictionary!$A$4:$A$93,0),1,1,2),0)),Dictionary!$AD$3:$AE$3,0)),"")</f>
        <v>I</v>
      </c>
      <c r="CJ84" s="61" t="str">
        <f ca="1">IFERROR(INDEX(OFFSET(Dictionary!$AC$3,MATCH(COLUMNS($AS$2:CJ83),Dictionary!$AC$4:$AC$93,0),1,1,2),1,MATCH(INDEX(Dictionary!$B$3:$C$3,1,MATCH(Form_Responses[[#This Row],[44]],OFFSET(Dictionary!$A$3,MATCH(COLUMNS($AS$2:CJ83),Dictionary!$A$4:$A$93,0),1,1,2),0)),Dictionary!$AD$3:$AE$3,0)),"")</f>
        <v>T</v>
      </c>
      <c r="CK84" s="61" t="str">
        <f ca="1">IFERROR(INDEX(OFFSET(Dictionary!$AC$3,MATCH(COLUMNS($AS$2:CK83),Dictionary!$AC$4:$AC$93,0),1,1,2),1,MATCH(INDEX(Dictionary!$B$3:$C$3,1,MATCH(Form_Responses[[#This Row],[45]],OFFSET(Dictionary!$A$3,MATCH(COLUMNS($AS$2:CK83),Dictionary!$A$4:$A$93,0),1,1,2),0)),Dictionary!$AD$3:$AE$3,0)),"")</f>
        <v>V</v>
      </c>
      <c r="CL84" s="61" t="str">
        <f ca="1">IFERROR(INDEX(OFFSET(Dictionary!$AC$3,MATCH(COLUMNS($AS$2:CL83),Dictionary!$AC$4:$AC$93,0),1,1,2),1,MATCH(INDEX(Dictionary!$B$3:$C$3,1,MATCH(Form_Responses[[#This Row],[46]],OFFSET(Dictionary!$A$3,MATCH(COLUMNS($AS$2:CL83),Dictionary!$A$4:$A$93,0),1,1,2),0)),Dictionary!$AD$3:$AE$3,0)),"")</f>
        <v>O</v>
      </c>
      <c r="CM84" s="61" t="str">
        <f ca="1">IFERROR(INDEX(OFFSET(Dictionary!$AC$3,MATCH(COLUMNS($AS$2:CM83),Dictionary!$AC$4:$AC$93,0),1,1,2),1,MATCH(INDEX(Dictionary!$B$3:$C$3,1,MATCH(Form_Responses[[#This Row],[47]],OFFSET(Dictionary!$A$3,MATCH(COLUMNS($AS$2:CM83),Dictionary!$A$4:$A$93,0),1,1,2),0)),Dictionary!$AD$3:$AE$3,0)),"")</f>
        <v>Z</v>
      </c>
      <c r="CN84" s="61" t="str">
        <f ca="1">IFERROR(INDEX(OFFSET(Dictionary!$AC$3,MATCH(COLUMNS($AS$2:CN83),Dictionary!$AC$4:$AC$93,0),1,1,2),1,MATCH(INDEX(Dictionary!$B$3:$C$3,1,MATCH(Form_Responses[[#This Row],[48]],OFFSET(Dictionary!$A$3,MATCH(COLUMNS($AS$2:CN83),Dictionary!$A$4:$A$93,0),1,1,2),0)),Dictionary!$AD$3:$AE$3,0)),"")</f>
        <v>K</v>
      </c>
      <c r="CO84" s="61" t="str">
        <f ca="1">IFERROR(INDEX(OFFSET(Dictionary!$AC$3,MATCH(COLUMNS($AS$2:CO83),Dictionary!$AC$4:$AC$93,0),1,1,2),1,MATCH(INDEX(Dictionary!$B$3:$C$3,1,MATCH(Form_Responses[[#This Row],[49]],OFFSET(Dictionary!$A$3,MATCH(COLUMNS($AS$2:CO83),Dictionary!$A$4:$A$93,0),1,1,2),0)),Dictionary!$AD$3:$AE$3,0)),"")</f>
        <v>F</v>
      </c>
      <c r="CP84" s="61" t="str">
        <f ca="1">IFERROR(INDEX(OFFSET(Dictionary!$AC$3,MATCH(COLUMNS($AS$2:CP83),Dictionary!$AC$4:$AC$93,0),1,1,2),1,MATCH(INDEX(Dictionary!$B$3:$C$3,1,MATCH(Form_Responses[[#This Row],[50]],OFFSET(Dictionary!$A$3,MATCH(COLUMNS($AS$2:CP83),Dictionary!$A$4:$A$93,0),1,1,2),0)),Dictionary!$AD$3:$AE$3,0)),"")</f>
        <v>W</v>
      </c>
      <c r="CQ84" s="61" t="str">
        <f ca="1">IFERROR(INDEX(OFFSET(Dictionary!$AC$3,MATCH(COLUMNS($AS$2:CQ83),Dictionary!$AC$4:$AC$93,0),1,1,2),1,MATCH(INDEX(Dictionary!$B$3:$C$3,1,MATCH(Form_Responses[[#This Row],[51]],OFFSET(Dictionary!$A$3,MATCH(COLUMNS($AS$2:CQ83),Dictionary!$A$4:$A$93,0),1,1,2),0)),Dictionary!$AD$3:$AE$3,0)),"")</f>
        <v>V</v>
      </c>
      <c r="CR84" s="61" t="str">
        <f ca="1">IFERROR(INDEX(OFFSET(Dictionary!$AC$3,MATCH(COLUMNS($AS$2:CR83),Dictionary!$AC$4:$AC$93,0),1,1,2),1,MATCH(INDEX(Dictionary!$B$3:$C$3,1,MATCH(Form_Responses[[#This Row],[52]],OFFSET(Dictionary!$A$3,MATCH(COLUMNS($AS$2:CR83),Dictionary!$A$4:$A$93,0),1,1,2),0)),Dictionary!$AD$3:$AE$3,0)),"")</f>
        <v>S</v>
      </c>
      <c r="CS84" s="61" t="str">
        <f ca="1">IFERROR(INDEX(OFFSET(Dictionary!$AC$3,MATCH(COLUMNS($AS$2:CS83),Dictionary!$AC$4:$AC$93,0),1,1,2),1,MATCH(INDEX(Dictionary!$B$3:$C$3,1,MATCH(Form_Responses[[#This Row],[53]],OFFSET(Dictionary!$A$3,MATCH(COLUMNS($AS$2:CS83),Dictionary!$A$4:$A$93,0),1,1,2),0)),Dictionary!$AD$3:$AE$3,0)),"")</f>
        <v>I</v>
      </c>
      <c r="CT84" s="61" t="str">
        <f ca="1">IFERROR(INDEX(OFFSET(Dictionary!$AC$3,MATCH(COLUMNS($AS$2:CT83),Dictionary!$AC$4:$AC$93,0),1,1,2),1,MATCH(INDEX(Dictionary!$B$3:$C$3,1,MATCH(Form_Responses[[#This Row],[54]],OFFSET(Dictionary!$A$3,MATCH(COLUMNS($AS$2:CT83),Dictionary!$A$4:$A$93,0),1,1,2),0)),Dictionary!$AD$3:$AE$3,0)),"")</f>
        <v>T</v>
      </c>
      <c r="CU84" s="61" t="str">
        <f ca="1">IFERROR(INDEX(OFFSET(Dictionary!$AC$3,MATCH(COLUMNS($AS$2:CU83),Dictionary!$AC$4:$AC$93,0),1,1,2),1,MATCH(INDEX(Dictionary!$B$3:$C$3,1,MATCH(Form_Responses[[#This Row],[55]],OFFSET(Dictionary!$A$3,MATCH(COLUMNS($AS$2:CU83),Dictionary!$A$4:$A$93,0),1,1,2),0)),Dictionary!$AD$3:$AE$3,0)),"")</f>
        <v>V</v>
      </c>
      <c r="CV84" s="61" t="str">
        <f ca="1">IFERROR(INDEX(OFFSET(Dictionary!$AC$3,MATCH(COLUMNS($AS$2:CV83),Dictionary!$AC$4:$AC$93,0),1,1,2),1,MATCH(INDEX(Dictionary!$B$3:$C$3,1,MATCH(Form_Responses[[#This Row],[56]],OFFSET(Dictionary!$A$3,MATCH(COLUMNS($AS$2:CV83),Dictionary!$A$4:$A$93,0),1,1,2),0)),Dictionary!$AD$3:$AE$3,0)),"")</f>
        <v>E</v>
      </c>
      <c r="CW84" s="61" t="str">
        <f ca="1">IFERROR(INDEX(OFFSET(Dictionary!$AC$3,MATCH(COLUMNS($AS$2:CW83),Dictionary!$AC$4:$AC$93,0),1,1,2),1,MATCH(INDEX(Dictionary!$B$3:$C$3,1,MATCH(Form_Responses[[#This Row],[57]],OFFSET(Dictionary!$A$3,MATCH(COLUMNS($AS$2:CW83),Dictionary!$A$4:$A$93,0),1,1,2),0)),Dictionary!$AD$3:$AE$3,0)),"")</f>
        <v>Z</v>
      </c>
      <c r="CX84" s="61" t="str">
        <f ca="1">IFERROR(INDEX(OFFSET(Dictionary!$AC$3,MATCH(COLUMNS($AS$2:CX83),Dictionary!$AC$4:$AC$93,0),1,1,2),1,MATCH(INDEX(Dictionary!$B$3:$C$3,1,MATCH(Form_Responses[[#This Row],[58]],OFFSET(Dictionary!$A$3,MATCH(COLUMNS($AS$2:CX83),Dictionary!$A$4:$A$93,0),1,1,2),0)),Dictionary!$AD$3:$AE$3,0)),"")</f>
        <v>K</v>
      </c>
      <c r="CY84" s="61" t="str">
        <f ca="1">IFERROR(INDEX(OFFSET(Dictionary!$AC$3,MATCH(COLUMNS($AS$2:CY83),Dictionary!$AC$4:$AC$93,0),1,1,2),1,MATCH(INDEX(Dictionary!$B$3:$C$3,1,MATCH(Form_Responses[[#This Row],[59]],OFFSET(Dictionary!$A$3,MATCH(COLUMNS($AS$2:CY83),Dictionary!$A$4:$A$93,0),1,1,2),0)),Dictionary!$AD$3:$AE$3,0)),"")</f>
        <v>F</v>
      </c>
      <c r="CZ84" s="61" t="str">
        <f ca="1">IFERROR(INDEX(OFFSET(Dictionary!$AC$3,MATCH(COLUMNS($AS$2:CZ83),Dictionary!$AC$4:$AC$93,0),1,1,2),1,MATCH(INDEX(Dictionary!$B$3:$C$3,1,MATCH(Form_Responses[[#This Row],[60]],OFFSET(Dictionary!$A$3,MATCH(COLUMNS($AS$2:CZ83),Dictionary!$A$4:$A$93,0),1,1,2),0)),Dictionary!$AD$3:$AE$3,0)),"")</f>
        <v>X</v>
      </c>
      <c r="DA84" s="61" t="str">
        <f ca="1">IFERROR(INDEX(OFFSET(Dictionary!$AC$3,MATCH(COLUMNS($AS$2:DA83),Dictionary!$AC$4:$AC$93,0),1,1,2),1,MATCH(INDEX(Dictionary!$B$3:$C$3,1,MATCH(Form_Responses[[#This Row],[61]],OFFSET(Dictionary!$A$3,MATCH(COLUMNS($AS$2:DA83),Dictionary!$A$4:$A$93,0),1,1,2),0)),Dictionary!$AD$3:$AE$3,0)),"")</f>
        <v>G</v>
      </c>
      <c r="DB84" s="61" t="str">
        <f ca="1">IFERROR(INDEX(OFFSET(Dictionary!$AC$3,MATCH(COLUMNS($AS$2:DB83),Dictionary!$AC$4:$AC$93,0),1,1,2),1,MATCH(INDEX(Dictionary!$B$3:$C$3,1,MATCH(Form_Responses[[#This Row],[62]],OFFSET(Dictionary!$A$3,MATCH(COLUMNS($AS$2:DB83),Dictionary!$A$4:$A$93,0),1,1,2),0)),Dictionary!$AD$3:$AE$3,0)),"")</f>
        <v>V</v>
      </c>
      <c r="DC84" s="61" t="str">
        <f ca="1">IFERROR(INDEX(OFFSET(Dictionary!$AC$3,MATCH(COLUMNS($AS$2:DC83),Dictionary!$AC$4:$AC$93,0),1,1,2),1,MATCH(INDEX(Dictionary!$B$3:$C$3,1,MATCH(Form_Responses[[#This Row],[63]],OFFSET(Dictionary!$A$3,MATCH(COLUMNS($AS$2:DC83),Dictionary!$A$4:$A$93,0),1,1,2),0)),Dictionary!$AD$3:$AE$3,0)),"")</f>
        <v>S</v>
      </c>
      <c r="DD84" s="61" t="str">
        <f ca="1">IFERROR(INDEX(OFFSET(Dictionary!$AC$3,MATCH(COLUMNS($AS$2:DD83),Dictionary!$AC$4:$AC$93,0),1,1,2),1,MATCH(INDEX(Dictionary!$B$3:$C$3,1,MATCH(Form_Responses[[#This Row],[64]],OFFSET(Dictionary!$A$3,MATCH(COLUMNS($AS$2:DD83),Dictionary!$A$4:$A$93,0),1,1,2),0)),Dictionary!$AD$3:$AE$3,0)),"")</f>
        <v>T</v>
      </c>
      <c r="DE84" s="61" t="str">
        <f ca="1">IFERROR(INDEX(OFFSET(Dictionary!$AC$3,MATCH(COLUMNS($AS$2:DE83),Dictionary!$AC$4:$AC$93,0),1,1,2),1,MATCH(INDEX(Dictionary!$B$3:$C$3,1,MATCH(Form_Responses[[#This Row],[65]],OFFSET(Dictionary!$A$3,MATCH(COLUMNS($AS$2:DE83),Dictionary!$A$4:$A$93,0),1,1,2),0)),Dictionary!$AD$3:$AE$3,0)),"")</f>
        <v>V</v>
      </c>
      <c r="DF84" s="61" t="str">
        <f ca="1">IFERROR(INDEX(OFFSET(Dictionary!$AC$3,MATCH(COLUMNS($AS$2:DF83),Dictionary!$AC$4:$AC$93,0),1,1,2),1,MATCH(INDEX(Dictionary!$B$3:$C$3,1,MATCH(Form_Responses[[#This Row],[66]],OFFSET(Dictionary!$A$3,MATCH(COLUMNS($AS$2:DF83),Dictionary!$A$4:$A$93,0),1,1,2),0)),Dictionary!$AD$3:$AE$3,0)),"")</f>
        <v>S</v>
      </c>
      <c r="DG84" s="61" t="str">
        <f ca="1">IFERROR(INDEX(OFFSET(Dictionary!$AC$3,MATCH(COLUMNS($AS$2:DG83),Dictionary!$AC$4:$AC$93,0),1,1,2),1,MATCH(INDEX(Dictionary!$B$3:$C$3,1,MATCH(Form_Responses[[#This Row],[67]],OFFSET(Dictionary!$A$3,MATCH(COLUMNS($AS$2:DG83),Dictionary!$A$4:$A$93,0),1,1,2),0)),Dictionary!$AD$3:$AE$3,0)),"")</f>
        <v>E</v>
      </c>
      <c r="DH84" s="61" t="str">
        <f ca="1">IFERROR(INDEX(OFFSET(Dictionary!$AC$3,MATCH(COLUMNS($AS$2:DH83),Dictionary!$AC$4:$AC$93,0),1,1,2),1,MATCH(INDEX(Dictionary!$B$3:$C$3,1,MATCH(Form_Responses[[#This Row],[68]],OFFSET(Dictionary!$A$3,MATCH(COLUMNS($AS$2:DH83),Dictionary!$A$4:$A$93,0),1,1,2),0)),Dictionary!$AD$3:$AE$3,0)),"")</f>
        <v>N</v>
      </c>
      <c r="DI84" s="61" t="str">
        <f ca="1">IFERROR(INDEX(OFFSET(Dictionary!$AC$3,MATCH(COLUMNS($AS$2:DI83),Dictionary!$AC$4:$AC$93,0),1,1,2),1,MATCH(INDEX(Dictionary!$B$3:$C$3,1,MATCH(Form_Responses[[#This Row],[69]],OFFSET(Dictionary!$A$3,MATCH(COLUMNS($AS$2:DI83),Dictionary!$A$4:$A$93,0),1,1,2),0)),Dictionary!$AD$3:$AE$3,0)),"")</f>
        <v>A</v>
      </c>
      <c r="DJ84" s="61" t="str">
        <f ca="1">IFERROR(INDEX(OFFSET(Dictionary!$AC$3,MATCH(COLUMNS($AS$2:DJ83),Dictionary!$AC$4:$AC$93,0),1,1,2),1,MATCH(INDEX(Dictionary!$B$3:$C$3,1,MATCH(Form_Responses[[#This Row],[70]],OFFSET(Dictionary!$A$3,MATCH(COLUMNS($AS$2:DJ83),Dictionary!$A$4:$A$93,0),1,1,2),0)),Dictionary!$AD$3:$AE$3,0)),"")</f>
        <v>P</v>
      </c>
      <c r="DK84" s="61" t="str">
        <f ca="1">IFERROR(INDEX(OFFSET(Dictionary!$AC$3,MATCH(COLUMNS($AS$2:DK83),Dictionary!$AC$4:$AC$93,0),1,1,2),1,MATCH(INDEX(Dictionary!$B$3:$C$3,1,MATCH(Form_Responses[[#This Row],[71]],OFFSET(Dictionary!$A$3,MATCH(COLUMNS($AS$2:DK83),Dictionary!$A$4:$A$93,0),1,1,2),0)),Dictionary!$AD$3:$AE$3,0)),"")</f>
        <v>I</v>
      </c>
      <c r="DL84" s="61" t="str">
        <f ca="1">IFERROR(INDEX(OFFSET(Dictionary!$AC$3,MATCH(COLUMNS($AS$2:DL83),Dictionary!$AC$4:$AC$93,0),1,1,2),1,MATCH(INDEX(Dictionary!$B$3:$C$3,1,MATCH(Form_Responses[[#This Row],[72]],OFFSET(Dictionary!$A$3,MATCH(COLUMNS($AS$2:DL83),Dictionary!$A$4:$A$93,0),1,1,2),0)),Dictionary!$AD$3:$AE$3,0)),"")</f>
        <v>T</v>
      </c>
      <c r="DM84" s="61" t="str">
        <f ca="1">IFERROR(INDEX(OFFSET(Dictionary!$AC$3,MATCH(COLUMNS($AS$2:DM83),Dictionary!$AC$4:$AC$93,0),1,1,2),1,MATCH(INDEX(Dictionary!$B$3:$C$3,1,MATCH(Form_Responses[[#This Row],[73]],OFFSET(Dictionary!$A$3,MATCH(COLUMNS($AS$2:DM83),Dictionary!$A$4:$A$93,0),1,1,2),0)),Dictionary!$AD$3:$AE$3,0)),"")</f>
        <v>V</v>
      </c>
      <c r="DN84" s="61" t="str">
        <f ca="1">IFERROR(INDEX(OFFSET(Dictionary!$AC$3,MATCH(COLUMNS($AS$2:DN83),Dictionary!$AC$4:$AC$93,0),1,1,2),1,MATCH(INDEX(Dictionary!$B$3:$C$3,1,MATCH(Form_Responses[[#This Row],[74]],OFFSET(Dictionary!$A$3,MATCH(COLUMNS($AS$2:DN83),Dictionary!$A$4:$A$93,0),1,1,2),0)),Dictionary!$AD$3:$AE$3,0)),"")</f>
        <v>S</v>
      </c>
      <c r="DO84" s="61" t="str">
        <f ca="1">IFERROR(INDEX(OFFSET(Dictionary!$AC$3,MATCH(COLUMNS($AS$2:DO83),Dictionary!$AC$4:$AC$93,0),1,1,2),1,MATCH(INDEX(Dictionary!$B$3:$C$3,1,MATCH(Form_Responses[[#This Row],[75]],OFFSET(Dictionary!$A$3,MATCH(COLUMNS($AS$2:DO83),Dictionary!$A$4:$A$93,0),1,1,2),0)),Dictionary!$AD$3:$AE$3,0)),"")</f>
        <v>V</v>
      </c>
      <c r="DP84" s="61" t="str">
        <f ca="1">IFERROR(INDEX(OFFSET(Dictionary!$AC$3,MATCH(COLUMNS($AS$2:DP83),Dictionary!$AC$4:$AC$93,0),1,1,2),1,MATCH(INDEX(Dictionary!$B$3:$C$3,1,MATCH(Form_Responses[[#This Row],[76]],OFFSET(Dictionary!$A$3,MATCH(COLUMNS($AS$2:DP83),Dictionary!$A$4:$A$93,0),1,1,2),0)),Dictionary!$AD$3:$AE$3,0)),"")</f>
        <v>S</v>
      </c>
      <c r="DQ84" s="61" t="str">
        <f ca="1">IFERROR(INDEX(OFFSET(Dictionary!$AC$3,MATCH(COLUMNS($AS$2:DQ83),Dictionary!$AC$4:$AC$93,0),1,1,2),1,MATCH(INDEX(Dictionary!$B$3:$C$3,1,MATCH(Form_Responses[[#This Row],[77]],OFFSET(Dictionary!$A$3,MATCH(COLUMNS($AS$2:DQ83),Dictionary!$A$4:$A$93,0),1,1,2),0)),Dictionary!$AD$3:$AE$3,0)),"")</f>
        <v>C</v>
      </c>
      <c r="DR84" s="61" t="str">
        <f ca="1">IFERROR(INDEX(OFFSET(Dictionary!$AC$3,MATCH(COLUMNS($AS$2:DR83),Dictionary!$AC$4:$AC$93,0),1,1,2),1,MATCH(INDEX(Dictionary!$B$3:$C$3,1,MATCH(Form_Responses[[#This Row],[78]],OFFSET(Dictionary!$A$3,MATCH(COLUMNS($AS$2:DR83),Dictionary!$A$4:$A$93,0),1,1,2),0)),Dictionary!$AD$3:$AE$3,0)),"")</f>
        <v>E</v>
      </c>
      <c r="DS84" s="61" t="str">
        <f ca="1">IFERROR(INDEX(OFFSET(Dictionary!$AC$3,MATCH(COLUMNS($AS$2:DS83),Dictionary!$AC$4:$AC$93,0),1,1,2),1,MATCH(INDEX(Dictionary!$B$3:$C$3,1,MATCH(Form_Responses[[#This Row],[79]],OFFSET(Dictionary!$A$3,MATCH(COLUMNS($AS$2:DS83),Dictionary!$A$4:$A$93,0),1,1,2),0)),Dictionary!$AD$3:$AE$3,0)),"")</f>
        <v>N</v>
      </c>
      <c r="DT84" s="61" t="str">
        <f ca="1">IFERROR(INDEX(OFFSET(Dictionary!$AC$3,MATCH(COLUMNS($AS$2:DT83),Dictionary!$AC$4:$AC$93,0),1,1,2),1,MATCH(INDEX(Dictionary!$B$3:$C$3,1,MATCH(Form_Responses[[#This Row],[80]],OFFSET(Dictionary!$A$3,MATCH(COLUMNS($AS$2:DT83),Dictionary!$A$4:$A$93,0),1,1,2),0)),Dictionary!$AD$3:$AE$3,0)),"")</f>
        <v>W</v>
      </c>
      <c r="DU84" s="61" t="str">
        <f ca="1">IFERROR(INDEX(OFFSET(Dictionary!$AC$3,MATCH(COLUMNS($AS$2:DU83),Dictionary!$AC$4:$AC$93,0),1,1,2),1,MATCH(INDEX(Dictionary!$B$3:$C$3,1,MATCH(Form_Responses[[#This Row],[81]],OFFSET(Dictionary!$A$3,MATCH(COLUMNS($AS$2:DU83),Dictionary!$A$4:$A$93,0),1,1,2),0)),Dictionary!$AD$3:$AE$3,0)),"")</f>
        <v>G</v>
      </c>
      <c r="DV84" s="61" t="str">
        <f ca="1">IFERROR(INDEX(OFFSET(Dictionary!$AC$3,MATCH(COLUMNS($AS$2:DV83),Dictionary!$AC$4:$AC$93,0),1,1,2),1,MATCH(INDEX(Dictionary!$B$3:$C$3,1,MATCH(Form_Responses[[#This Row],[82]],OFFSET(Dictionary!$A$3,MATCH(COLUMNS($AS$2:DV83),Dictionary!$A$4:$A$93,0),1,1,2),0)),Dictionary!$AD$3:$AE$3,0)),"")</f>
        <v>I</v>
      </c>
      <c r="DW84" s="61" t="str">
        <f ca="1">IFERROR(INDEX(OFFSET(Dictionary!$AC$3,MATCH(COLUMNS($AS$2:DW83),Dictionary!$AC$4:$AC$93,0),1,1,2),1,MATCH(INDEX(Dictionary!$B$3:$C$3,1,MATCH(Form_Responses[[#This Row],[83]],OFFSET(Dictionary!$A$3,MATCH(COLUMNS($AS$2:DW83),Dictionary!$A$4:$A$93,0),1,1,2),0)),Dictionary!$AD$3:$AE$3,0)),"")</f>
        <v>I</v>
      </c>
      <c r="DX84" s="61" t="str">
        <f ca="1">IFERROR(INDEX(OFFSET(Dictionary!$AC$3,MATCH(COLUMNS($AS$2:DX83),Dictionary!$AC$4:$AC$93,0),1,1,2),1,MATCH(INDEX(Dictionary!$B$3:$C$3,1,MATCH(Form_Responses[[#This Row],[84]],OFFSET(Dictionary!$A$3,MATCH(COLUMNS($AS$2:DX83),Dictionary!$A$4:$A$93,0),1,1,2),0)),Dictionary!$AD$3:$AE$3,0)),"")</f>
        <v>T</v>
      </c>
      <c r="DY84" s="61" t="str">
        <f ca="1">IFERROR(INDEX(OFFSET(Dictionary!$AC$3,MATCH(COLUMNS($AS$2:DY83),Dictionary!$AC$4:$AC$93,0),1,1,2),1,MATCH(INDEX(Dictionary!$B$3:$C$3,1,MATCH(Form_Responses[[#This Row],[85]],OFFSET(Dictionary!$A$3,MATCH(COLUMNS($AS$2:DY83),Dictionary!$A$4:$A$93,0),1,1,2),0)),Dictionary!$AD$3:$AE$3,0)),"")</f>
        <v>S</v>
      </c>
      <c r="DZ84" s="61" t="str">
        <f ca="1">IFERROR(INDEX(OFFSET(Dictionary!$AC$3,MATCH(COLUMNS($AS$2:DZ83),Dictionary!$AC$4:$AC$93,0),1,1,2),1,MATCH(INDEX(Dictionary!$B$3:$C$3,1,MATCH(Form_Responses[[#This Row],[86]],OFFSET(Dictionary!$A$3,MATCH(COLUMNS($AS$2:DZ83),Dictionary!$A$4:$A$93,0),1,1,2),0)),Dictionary!$AD$3:$AE$3,0)),"")</f>
        <v>S</v>
      </c>
      <c r="EA84" s="61" t="str">
        <f ca="1">IFERROR(INDEX(OFFSET(Dictionary!$AC$3,MATCH(COLUMNS($AS$2:EA83),Dictionary!$AC$4:$AC$93,0),1,1,2),1,MATCH(INDEX(Dictionary!$B$3:$C$3,1,MATCH(Form_Responses[[#This Row],[87]],OFFSET(Dictionary!$A$3,MATCH(COLUMNS($AS$2:EA83),Dictionary!$A$4:$A$93,0),1,1,2),0)),Dictionary!$AD$3:$AE$3,0)),"")</f>
        <v>R</v>
      </c>
      <c r="EB84" s="61" t="str">
        <f ca="1">IFERROR(INDEX(OFFSET(Dictionary!$AC$3,MATCH(COLUMNS($AS$2:EB83),Dictionary!$AC$4:$AC$93,0),1,1,2),1,MATCH(INDEX(Dictionary!$B$3:$C$3,1,MATCH(Form_Responses[[#This Row],[88]],OFFSET(Dictionary!$A$3,MATCH(COLUMNS($AS$2:EB83),Dictionary!$A$4:$A$93,0),1,1,2),0)),Dictionary!$AD$3:$AE$3,0)),"")</f>
        <v>D</v>
      </c>
      <c r="EC84" s="61" t="str">
        <f ca="1">IFERROR(INDEX(OFFSET(Dictionary!$AC$3,MATCH(COLUMNS($AS$2:EC83),Dictionary!$AC$4:$AC$93,0),1,1,2),1,MATCH(INDEX(Dictionary!$B$3:$C$3,1,MATCH(Form_Responses[[#This Row],[89]],OFFSET(Dictionary!$A$3,MATCH(COLUMNS($AS$2:EC83),Dictionary!$A$4:$A$93,0),1,1,2),0)),Dictionary!$AD$3:$AE$3,0)),"")</f>
        <v>E</v>
      </c>
      <c r="ED84" s="61" t="str">
        <f ca="1">IFERROR(INDEX(OFFSET(Dictionary!$AC$3,MATCH(COLUMNS($AS$2:ED83),Dictionary!$AC$4:$AC$93,0),1,1,2),1,MATCH(INDEX(Dictionary!$B$3:$C$3,1,MATCH(Form_Responses[[#This Row],[90]],OFFSET(Dictionary!$A$3,MATCH(COLUMNS($AS$2:ED83),Dictionary!$A$4:$A$93,0),1,1,2),0)),Dictionary!$AD$3:$AE$3,0)),"")</f>
        <v>W</v>
      </c>
    </row>
    <row r="85" spans="1:134" ht="240" x14ac:dyDescent="0.25">
      <c r="A85" s="164">
        <v>83</v>
      </c>
      <c r="B85" s="61" t="s">
        <v>1053</v>
      </c>
      <c r="C85" s="61" t="s">
        <v>918</v>
      </c>
      <c r="D85" s="59" t="s">
        <v>797</v>
      </c>
      <c r="E85" s="59" cm="1">
        <f t="array" aca="1" ref="E85" ca="1">COUNTIF(OFFSET($AS$2,MATCH(Data_Base_Response[[#This Row],[Nama]:[Nama]],Data_Base_Response[[Nama]:[Nama]],0),0,1,90),Data_Base_Response[[#Headers],[A]])</f>
        <v>4</v>
      </c>
      <c r="F85" s="59" cm="1">
        <f t="array" aca="1" ref="F85" ca="1">COUNTIF(OFFSET($AS$2,MATCH(Data_Base_Response[[#This Row],[Nama]:[Nama]],Data_Base_Response[[Nama]:[Nama]],0),0,1,90),Data_Base_Response[[#Headers],[N]])</f>
        <v>5</v>
      </c>
      <c r="G85" s="59" cm="1">
        <f t="array" aca="1" ref="G85" ca="1">COUNTIF(OFFSET($AS$2,MATCH(Data_Base_Response[[#This Row],[Nama]:[Nama]],Data_Base_Response[[Nama]:[Nama]],0),0,1,90),Data_Base_Response[[#Headers],[G]])</f>
        <v>4</v>
      </c>
      <c r="H85" s="59" cm="1">
        <f t="array" aca="1" ref="H85" ca="1">COUNTIF(OFFSET($AS$2,MATCH(Data_Base_Response[[#This Row],[Nama]:[Nama]],Data_Base_Response[[Nama]:[Nama]],0),0,1,90),Data_Base_Response[[#Headers],[C]])</f>
        <v>7</v>
      </c>
      <c r="I85" s="59" cm="1">
        <f t="array" aca="1" ref="I85" ca="1">COUNTIF(OFFSET($AS$2,MATCH(Data_Base_Response[[#This Row],[Nama]:[Nama]],Data_Base_Response[[Nama]:[Nama]],0),0,1,90),Data_Base_Response[[#Headers],[D]])</f>
        <v>5</v>
      </c>
      <c r="J85" s="59" cm="1">
        <f t="array" aca="1" ref="J85" ca="1">COUNTIF(OFFSET($AS$2,MATCH(Data_Base_Response[[#This Row],[Nama]:[Nama]],Data_Base_Response[[Nama]:[Nama]],0),0,1,90),Data_Base_Response[[#Headers],[R]])</f>
        <v>3</v>
      </c>
      <c r="K85" s="59" cm="1">
        <f t="array" aca="1" ref="K85" ca="1">COUNTIF(OFFSET($AS$2,MATCH(Data_Base_Response[[#This Row],[Nama]:[Nama]],Data_Base_Response[[Nama]:[Nama]],0),0,1,90),Data_Base_Response[[#Headers],[T]])</f>
        <v>1</v>
      </c>
      <c r="L85" s="59" cm="1">
        <f t="array" aca="1" ref="L85" ca="1">COUNTIF(OFFSET($AS$2,MATCH(Data_Base_Response[[#This Row],[Nama]:[Nama]],Data_Base_Response[[Nama]:[Nama]],0),0,1,90),Data_Base_Response[[#Headers],[V]])</f>
        <v>4</v>
      </c>
      <c r="M85" s="59" cm="1">
        <f t="array" aca="1" ref="M85" ca="1">COUNTIF(OFFSET($AS$2,MATCH(Data_Base_Response[[#This Row],[Nama]:[Nama]],Data_Base_Response[[Nama]:[Nama]],0),0,1,90),Data_Base_Response[[#Headers],[W]])</f>
        <v>8</v>
      </c>
      <c r="N85" s="59" cm="1">
        <f t="array" aca="1" ref="N85" ca="1">COUNTIF(OFFSET($AS$2,MATCH(Data_Base_Response[[#This Row],[Nama]:[Nama]],Data_Base_Response[[Nama]:[Nama]],0),0,1,90),Data_Base_Response[[#Headers],[F]])</f>
        <v>3</v>
      </c>
      <c r="O85" s="59" cm="1">
        <f t="array" aca="1" ref="O85" ca="1">COUNTIF(OFFSET($AS$2,MATCH(Data_Base_Response[[#This Row],[Nama]:[Nama]],Data_Base_Response[[Nama]:[Nama]],0),0,1,90),Data_Base_Response[[#Headers],[L]])</f>
        <v>5</v>
      </c>
      <c r="P85" s="59" cm="1">
        <f t="array" aca="1" ref="P85" ca="1">COUNTIF(OFFSET($AS$2,MATCH(Data_Base_Response[[#This Row],[Nama]:[Nama]],Data_Base_Response[[Nama]:[Nama]],0),0,1,90),Data_Base_Response[[#Headers],[P]])</f>
        <v>5</v>
      </c>
      <c r="Q85" s="59" cm="1">
        <f t="array" aca="1" ref="Q85" ca="1">COUNTIF(OFFSET($AS$2,MATCH(Data_Base_Response[[#This Row],[Nama]:[Nama]],Data_Base_Response[[Nama]:[Nama]],0),0,1,90),Data_Base_Response[[#Headers],[I]])</f>
        <v>7</v>
      </c>
      <c r="R85" s="59" cm="1">
        <f t="array" aca="1" ref="R85" ca="1">COUNTIF(OFFSET($AS$2,MATCH(Data_Base_Response[[#This Row],[Nama]:[Nama]],Data_Base_Response[[Nama]:[Nama]],0),0,1,90),Data_Base_Response[[#Headers],[S]])</f>
        <v>7</v>
      </c>
      <c r="S85" s="59" cm="1">
        <f t="array" aca="1" ref="S85" ca="1">COUNTIF(OFFSET($AS$2,MATCH(Data_Base_Response[[#This Row],[Nama]:[Nama]],Data_Base_Response[[Nama]:[Nama]],0),0,1,90),Data_Base_Response[[#Headers],[B]])</f>
        <v>7</v>
      </c>
      <c r="T85" s="59" cm="1">
        <f t="array" aca="1" ref="T85" ca="1">COUNTIF(OFFSET($AS$2,MATCH(Data_Base_Response[[#This Row],[Nama]:[Nama]],Data_Base_Response[[Nama]:[Nama]],0),0,1,90),Data_Base_Response[[#Headers],[O]])</f>
        <v>4</v>
      </c>
      <c r="U85" s="59" cm="1">
        <f t="array" aca="1" ref="U85" ca="1">COUNTIF(OFFSET($AS$2,MATCH(Data_Base_Response[[#This Row],[Nama]:[Nama]],Data_Base_Response[[Nama]:[Nama]],0),0,1,90),Data_Base_Response[[#Headers],[X]])</f>
        <v>2</v>
      </c>
      <c r="V85" s="59" cm="1">
        <f t="array" aca="1" ref="V85" ca="1">COUNTIF(OFFSET($AS$2,MATCH(Data_Base_Response[[#This Row],[Nama]:[Nama]],Data_Base_Response[[Nama]:[Nama]],0),0,1,90),Data_Base_Response[[#Headers],[E]])</f>
        <v>2</v>
      </c>
      <c r="W85" s="59" cm="1">
        <f t="array" aca="1" ref="W85" ca="1">COUNTIF(OFFSET($AS$2,MATCH(Data_Base_Response[[#This Row],[Nama]:[Nama]],Data_Base_Response[[Nama]:[Nama]],0),0,1,90),Data_Base_Response[[#Headers],[K]])</f>
        <v>2</v>
      </c>
      <c r="X85" s="59" cm="1">
        <f t="array" aca="1" ref="X85" ca="1">COUNTIF(OFFSET($AS$2,MATCH(Data_Base_Response[[#This Row],[Nama]:[Nama]],Data_Base_Response[[Nama]:[Nama]],0),0,1,90),Data_Base_Response[[#Headers],[Z]])</f>
        <v>5</v>
      </c>
      <c r="Y85"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5"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5"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85"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85" s="60" t="str">
        <f ca="1">INDEX(OFFSET(Dictionary!$AJ$3,MATCH(I$2,Dictionary!$AG$4:$AG$84,0),0,COUNTIF(Dictionary!$AG$4:$AG$84,I$2),1),MATCH(Data_Base_Response[[#This Row],[D]],OFFSET(Dictionary!$AH$3,MATCH(I$2,Dictionary!$AG$4:$AG$84,0),0,COUNTIF(Dictionary!$AG$4:$AG$84,I$2),1),1))</f>
        <v xml:space="preserve">Tertarik untuk menangani sendiri detail   </v>
      </c>
      <c r="AD85"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8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5"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8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5"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85"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85"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8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5"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8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8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8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8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5" s="60" t="str">
        <f ca="1">INDEX(OFFSET(Dictionary!$AJ$3,MATCH(X$2,Dictionary!$AG$4:$AG$84,0),0,COUNTIF(Dictionary!$AG$4:$AG$84,X$2),1),MATCH(Data_Base_Response[[#This Row],[Z]],OFFSET(Dictionary!$AH$3,MATCH(X$2,Dictionary!$AG$4:$AG$84,0),0,COUNTIF(Dictionary!$AG$4:$AG$84,X$2),1),1))</f>
        <v xml:space="preserve">Mudah beradaptasi, cukup menyukai perubahan    </v>
      </c>
      <c r="AS85" s="61" t="str">
        <f ca="1">IFERROR(INDEX(OFFSET(Dictionary!$AC$3,MATCH(COLUMNS($AS$2:AS84),Dictionary!$AC$4:$AC$93,0),1,1,2),1,MATCH(INDEX(Dictionary!$B$3:$C$3,1,MATCH(Form_Responses[[#This Row],[1]],OFFSET(Dictionary!$A$3,MATCH(COLUMNS($AS$2:AS84),Dictionary!$A$4:$A$93,0),1,1,2),0)),Dictionary!$AD$3:$AE$3,0)),"")</f>
        <v>G</v>
      </c>
      <c r="AT85" s="61" t="str">
        <f ca="1">IFERROR(INDEX(OFFSET(Dictionary!$AC$3,MATCH(COLUMNS($AS$2:AT$2),Dictionary!$AC$4:$AC$93,0),1,1,2),1,MATCH(INDEX(Dictionary!$B$3:$C$3,1,MATCH(Form_Responses[[#This Row],[2]],OFFSET(Dictionary!$A$3,MATCH(COLUMNS($AS$2:AT84),Dictionary!$A$4:$A$93,0),1,1,2),0)),Dictionary!$AD$3:$AE$3,0)),"")</f>
        <v>N</v>
      </c>
      <c r="AU85" s="61" t="str">
        <f ca="1">IFERROR(INDEX(OFFSET(Dictionary!$AC$3,MATCH(COLUMNS($AS$2:AU84),Dictionary!$AC$4:$AC$93,0),1,1,2),1,MATCH(INDEX(Dictionary!$B$3:$C$3,1,MATCH(Form_Responses[[#This Row],[3]],OFFSET(Dictionary!$A$3,MATCH(COLUMNS($AS$2:AU84),Dictionary!$A$4:$A$93,0),1,1,2),0)),Dictionary!$AD$3:$AE$3,0)),"")</f>
        <v>A</v>
      </c>
      <c r="AV85" s="61" t="str">
        <f ca="1">IFERROR(INDEX(OFFSET(Dictionary!$AC$3,MATCH(COLUMNS($AS$2:AV84),Dictionary!$AC$4:$AC$93,0),1,1,2),1,MATCH(INDEX(Dictionary!$B$3:$C$3,1,MATCH(Form_Responses[[#This Row],[4]],OFFSET(Dictionary!$A$3,MATCH(COLUMNS($AS$2:AV84),Dictionary!$A$4:$A$93,0),1,1,2),0)),Dictionary!$AD$3:$AE$3,0)),"")</f>
        <v>P</v>
      </c>
      <c r="AW85" s="61" t="str">
        <f ca="1">IFERROR(INDEX(OFFSET(Dictionary!$AC$3,MATCH(COLUMNS($AS$2:AW84),Dictionary!$AC$4:$AC$93,0),1,1,2),1,MATCH(INDEX(Dictionary!$B$3:$C$3,1,MATCH(Form_Responses[[#This Row],[5]],OFFSET(Dictionary!$A$3,MATCH(COLUMNS($AS$2:AW84),Dictionary!$A$4:$A$93,0),1,1,2),0)),Dictionary!$AD$3:$AE$3,0)),"")</f>
        <v>B</v>
      </c>
      <c r="AX85" s="61" t="str">
        <f ca="1">IFERROR(INDEX(OFFSET(Dictionary!$AC$3,MATCH(COLUMNS($AS$2:AX84),Dictionary!$AC$4:$AC$93,0),1,1,2),1,MATCH(INDEX(Dictionary!$B$3:$C$3,1,MATCH(Form_Responses[[#This Row],[6]],OFFSET(Dictionary!$A$3,MATCH(COLUMNS($AS$2:AX84),Dictionary!$A$4:$A$93,0),1,1,2),0)),Dictionary!$AD$3:$AE$3,0)),"")</f>
        <v>B</v>
      </c>
      <c r="AY85" s="61" t="str">
        <f ca="1">IFERROR(INDEX(OFFSET(Dictionary!$AC$3,MATCH(COLUMNS($AS$2:AY84),Dictionary!$AC$4:$AC$93,0),1,1,2),1,MATCH(INDEX(Dictionary!$B$3:$C$3,1,MATCH(Form_Responses[[#This Row],[7]],OFFSET(Dictionary!$A$3,MATCH(COLUMNS($AS$2:AY84),Dictionary!$A$4:$A$93,0),1,1,2),0)),Dictionary!$AD$3:$AE$3,0)),"")</f>
        <v>Z</v>
      </c>
      <c r="AZ85" s="61" t="str">
        <f ca="1">IFERROR(INDEX(OFFSET(Dictionary!$AC$3,MATCH(COLUMNS($AS$2:AZ$2),Dictionary!$AC$4:$AC$93,0),1,1,2),1,MATCH(INDEX(Dictionary!$B$3:$C$3,1,MATCH(Form_Responses[[#This Row],[8]],OFFSET(Dictionary!$A$3,MATCH(COLUMNS($AS$2:AZ84),Dictionary!$A$4:$A$93,0),1,1,2),0)),Dictionary!$AD$3:$AE$3,0)),"")</f>
        <v>Z</v>
      </c>
      <c r="BA85" s="61" t="str">
        <f ca="1">IFERROR(INDEX(OFFSET(Dictionary!$AC$3,MATCH(COLUMNS($AS$2:BA84),Dictionary!$AC$4:$AC$93,0),1,1,2),1,MATCH(INDEX(Dictionary!$B$3:$C$3,1,MATCH(Form_Responses[[#This Row],[9]],OFFSET(Dictionary!$A$3,MATCH(COLUMNS($AS$2:BA84),Dictionary!$A$4:$A$93,0),1,1,2),0)),Dictionary!$AD$3:$AE$3,0)),"")</f>
        <v>K</v>
      </c>
      <c r="BB85" s="61" t="str">
        <f ca="1">IFERROR(INDEX(OFFSET(Dictionary!$AC$3,MATCH(COLUMNS($AS$2:BB84),Dictionary!$AC$4:$AC$93,0),1,1,2),1,MATCH(INDEX(Dictionary!$B$3:$C$3,1,MATCH(Form_Responses[[#This Row],[10]],OFFSET(Dictionary!$A$3,MATCH(COLUMNS($AS$2:BB84),Dictionary!$A$4:$A$93,0),1,1,2),0)),Dictionary!$AD$3:$AE$3,0)),"")</f>
        <v>W</v>
      </c>
      <c r="BC85" s="61" t="str">
        <f ca="1">IFERROR(INDEX(OFFSET(Dictionary!$AC$3,MATCH(COLUMNS($AS$2:BC84),Dictionary!$AC$4:$AC$93,0),1,1,2),1,MATCH(INDEX(Dictionary!$B$3:$C$3,1,MATCH(Form_Responses[[#This Row],[11]],OFFSET(Dictionary!$A$3,MATCH(COLUMNS($AS$2:BC84),Dictionary!$A$4:$A$93,0),1,1,2),0)),Dictionary!$AD$3:$AE$3,0)),"")</f>
        <v>C</v>
      </c>
      <c r="BD85" s="61" t="str">
        <f ca="1">IFERROR(INDEX(OFFSET(Dictionary!$AC$3,MATCH(COLUMNS($AS$2:BD84),Dictionary!$AC$4:$AC$93,0),1,1,2),1,MATCH(INDEX(Dictionary!$B$3:$C$3,1,MATCH(Form_Responses[[#This Row],[12]],OFFSET(Dictionary!$A$3,MATCH(COLUMNS($AS$2:BD84),Dictionary!$A$4:$A$93,0),1,1,2),0)),Dictionary!$AD$3:$AE$3,0)),"")</f>
        <v>E</v>
      </c>
      <c r="BE85" s="61" t="str">
        <f ca="1">IFERROR(INDEX(OFFSET(Dictionary!$AC$3,MATCH(COLUMNS($AS$2:BE84),Dictionary!$AC$4:$AC$93,0),1,1,2),1,MATCH(INDEX(Dictionary!$B$3:$C$3,1,MATCH(Form_Responses[[#This Row],[13]],OFFSET(Dictionary!$A$3,MATCH(COLUMNS($AS$2:BE84),Dictionary!$A$4:$A$93,0),1,1,2),0)),Dictionary!$AD$3:$AE$3,0)),"")</f>
        <v>N</v>
      </c>
      <c r="BF85" s="61" t="str">
        <f ca="1">IFERROR(INDEX(OFFSET(Dictionary!$AC$3,MATCH(COLUMNS($AS$2:BF84),Dictionary!$AC$4:$AC$93,0),1,1,2),1,MATCH(INDEX(Dictionary!$B$3:$C$3,1,MATCH(Form_Responses[[#This Row],[14]],OFFSET(Dictionary!$A$3,MATCH(COLUMNS($AS$2:BF84),Dictionary!$A$4:$A$93,0),1,1,2),0)),Dictionary!$AD$3:$AE$3,0)),"")</f>
        <v>X</v>
      </c>
      <c r="BG85" s="61" t="str">
        <f ca="1">IFERROR(INDEX(OFFSET(Dictionary!$AC$3,MATCH(COLUMNS($AS$2:BG84),Dictionary!$AC$4:$AC$93,0),1,1,2),1,MATCH(INDEX(Dictionary!$B$3:$C$3,1,MATCH(Form_Responses[[#This Row],[15]],OFFSET(Dictionary!$A$3,MATCH(COLUMNS($AS$2:BG84),Dictionary!$A$4:$A$93,0),1,1,2),0)),Dictionary!$AD$3:$AE$3,0)),"")</f>
        <v>B</v>
      </c>
      <c r="BH85" s="61" t="str">
        <f ca="1">IFERROR(INDEX(OFFSET(Dictionary!$AC$3,MATCH(COLUMNS($AS$2:BH84),Dictionary!$AC$4:$AC$93,0),1,1,2),1,MATCH(INDEX(Dictionary!$B$3:$C$3,1,MATCH(Form_Responses[[#This Row],[16]],OFFSET(Dictionary!$A$3,MATCH(COLUMNS($AS$2:BH84),Dictionary!$A$4:$A$93,0),1,1,2),0)),Dictionary!$AD$3:$AE$3,0)),"")</f>
        <v>O</v>
      </c>
      <c r="BI85" s="61" t="str">
        <f ca="1">IFERROR(INDEX(OFFSET(Dictionary!$AC$3,MATCH(COLUMNS($AS$2:BI84),Dictionary!$AC$4:$AC$93,0),1,1,2),1,MATCH(INDEX(Dictionary!$B$3:$C$3,1,MATCH(Form_Responses[[#This Row],[17]],OFFSET(Dictionary!$A$3,MATCH(COLUMNS($AS$2:BI84),Dictionary!$A$4:$A$93,0),1,1,2),0)),Dictionary!$AD$3:$AE$3,0)),"")</f>
        <v>B</v>
      </c>
      <c r="BJ85" s="61" t="str">
        <f ca="1">IFERROR(INDEX(OFFSET(Dictionary!$AC$3,MATCH(COLUMNS($AS$2:BJ84),Dictionary!$AC$4:$AC$93,0),1,1,2),1,MATCH(INDEX(Dictionary!$B$3:$C$3,1,MATCH(Form_Responses[[#This Row],[18]],OFFSET(Dictionary!$A$3,MATCH(COLUMNS($AS$2:BJ84),Dictionary!$A$4:$A$93,0),1,1,2),0)),Dictionary!$AD$3:$AE$3,0)),"")</f>
        <v>O</v>
      </c>
      <c r="BK85" s="61" t="str">
        <f ca="1">IFERROR(INDEX(OFFSET(Dictionary!$AC$3,MATCH(COLUMNS($AS$2:BK84),Dictionary!$AC$4:$AC$93,0),1,1,2),1,MATCH(INDEX(Dictionary!$B$3:$C$3,1,MATCH(Form_Responses[[#This Row],[19]],OFFSET(Dictionary!$A$3,MATCH(COLUMNS($AS$2:BK84),Dictionary!$A$4:$A$93,0),1,1,2),0)),Dictionary!$AD$3:$AE$3,0)),"")</f>
        <v>Z</v>
      </c>
      <c r="BL85" s="61" t="str">
        <f ca="1">IFERROR(INDEX(OFFSET(Dictionary!$AC$3,MATCH(COLUMNS($AS$2:BL84),Dictionary!$AC$4:$AC$93,0),1,1,2),1,MATCH(INDEX(Dictionary!$B$3:$C$3,1,MATCH(Form_Responses[[#This Row],[20]],OFFSET(Dictionary!$A$3,MATCH(COLUMNS($AS$2:BL84),Dictionary!$A$4:$A$93,0),1,1,2),0)),Dictionary!$AD$3:$AE$3,0)),"")</f>
        <v>W</v>
      </c>
      <c r="BM85" s="61" t="str">
        <f ca="1">IFERROR(INDEX(OFFSET(Dictionary!$AC$3,MATCH(COLUMNS($AS$2:BM84),Dictionary!$AC$4:$AC$93,0),1,1,2),1,MATCH(INDEX(Dictionary!$B$3:$C$3,1,MATCH(Form_Responses[[#This Row],[21]],OFFSET(Dictionary!$A$3,MATCH(COLUMNS($AS$2:BM84),Dictionary!$A$4:$A$93,0),1,1,2),0)),Dictionary!$AD$3:$AE$3,0)),"")</f>
        <v>D</v>
      </c>
      <c r="BN85" s="61" t="str">
        <f ca="1">IFERROR(INDEX(OFFSET(Dictionary!$AC$3,MATCH(COLUMNS($AS$2:BN84),Dictionary!$AC$4:$AC$93,0),1,1,2),1,MATCH(INDEX(Dictionary!$B$3:$C$3,1,MATCH(Form_Responses[[#This Row],[22]],OFFSET(Dictionary!$A$3,MATCH(COLUMNS($AS$2:BN84),Dictionary!$A$4:$A$93,0),1,1,2),0)),Dictionary!$AD$3:$AE$3,0)),"")</f>
        <v>C</v>
      </c>
      <c r="BO85" s="61" t="str">
        <f ca="1">IFERROR(INDEX(OFFSET(Dictionary!$AC$3,MATCH(COLUMNS($AS$2:BO84),Dictionary!$AC$4:$AC$93,0),1,1,2),1,MATCH(INDEX(Dictionary!$B$3:$C$3,1,MATCH(Form_Responses[[#This Row],[23]],OFFSET(Dictionary!$A$3,MATCH(COLUMNS($AS$2:BO84),Dictionary!$A$4:$A$93,0),1,1,2),0)),Dictionary!$AD$3:$AE$3,0)),"")</f>
        <v>I</v>
      </c>
      <c r="BP85" s="61" t="str">
        <f ca="1">IFERROR(INDEX(OFFSET(Dictionary!$AC$3,MATCH(COLUMNS($AS$2:BP84),Dictionary!$AC$4:$AC$93,0),1,1,2),1,MATCH(INDEX(Dictionary!$B$3:$C$3,1,MATCH(Form_Responses[[#This Row],[24]],OFFSET(Dictionary!$A$3,MATCH(COLUMNS($AS$2:BP84),Dictionary!$A$4:$A$93,0),1,1,2),0)),Dictionary!$AD$3:$AE$3,0)),"")</f>
        <v>X</v>
      </c>
      <c r="BQ85" s="61" t="str">
        <f ca="1">IFERROR(INDEX(OFFSET(Dictionary!$AC$3,MATCH(COLUMNS($AS$2:BQ84),Dictionary!$AC$4:$AC$93,0),1,1,2),1,MATCH(INDEX(Dictionary!$B$3:$C$3,1,MATCH(Form_Responses[[#This Row],[25]],OFFSET(Dictionary!$A$3,MATCH(COLUMNS($AS$2:BQ84),Dictionary!$A$4:$A$93,0),1,1,2),0)),Dictionary!$AD$3:$AE$3,0)),"")</f>
        <v>A</v>
      </c>
      <c r="BR85" s="61" t="str">
        <f ca="1">IFERROR(INDEX(OFFSET(Dictionary!$AC$3,MATCH(COLUMNS($AS$2:BR84),Dictionary!$AC$4:$AC$93,0),1,1,2),1,MATCH(INDEX(Dictionary!$B$3:$C$3,1,MATCH(Form_Responses[[#This Row],[26]],OFFSET(Dictionary!$A$3,MATCH(COLUMNS($AS$2:BR84),Dictionary!$A$4:$A$93,0),1,1,2),0)),Dictionary!$AD$3:$AE$3,0)),"")</f>
        <v>P</v>
      </c>
      <c r="BS85" s="61" t="str">
        <f ca="1">IFERROR(INDEX(OFFSET(Dictionary!$AC$3,MATCH(COLUMNS($AS$2:BS84),Dictionary!$AC$4:$AC$93,0),1,1,2),1,MATCH(INDEX(Dictionary!$B$3:$C$3,1,MATCH(Form_Responses[[#This Row],[27]],OFFSET(Dictionary!$A$3,MATCH(COLUMNS($AS$2:BS84),Dictionary!$A$4:$A$93,0),1,1,2),0)),Dictionary!$AD$3:$AE$3,0)),"")</f>
        <v>Z</v>
      </c>
      <c r="BT85" s="61" t="str">
        <f ca="1">IFERROR(INDEX(OFFSET(Dictionary!$AC$3,MATCH(COLUMNS($AS$2:BT84),Dictionary!$AC$4:$AC$93,0),1,1,2),1,MATCH(INDEX(Dictionary!$B$3:$C$3,1,MATCH(Form_Responses[[#This Row],[28]],OFFSET(Dictionary!$A$3,MATCH(COLUMNS($AS$2:BT84),Dictionary!$A$4:$A$93,0),1,1,2),0)),Dictionary!$AD$3:$AE$3,0)),"")</f>
        <v>B</v>
      </c>
      <c r="BU85" s="61" t="str">
        <f ca="1">IFERROR(INDEX(OFFSET(Dictionary!$AC$3,MATCH(COLUMNS($AS$2:BU84),Dictionary!$AC$4:$AC$93,0),1,1,2),1,MATCH(INDEX(Dictionary!$B$3:$C$3,1,MATCH(Form_Responses[[#This Row],[29]],OFFSET(Dictionary!$A$3,MATCH(COLUMNS($AS$2:BU84),Dictionary!$A$4:$A$93,0),1,1,2),0)),Dictionary!$AD$3:$AE$3,0)),"")</f>
        <v>O</v>
      </c>
      <c r="BV85" s="61" t="str">
        <f ca="1">IFERROR(INDEX(OFFSET(Dictionary!$AC$3,MATCH(COLUMNS($AS$2:BV84),Dictionary!$AC$4:$AC$93,0),1,1,2),1,MATCH(INDEX(Dictionary!$B$3:$C$3,1,MATCH(Form_Responses[[#This Row],[30]],OFFSET(Dictionary!$A$3,MATCH(COLUMNS($AS$2:BV84),Dictionary!$A$4:$A$93,0),1,1,2),0)),Dictionary!$AD$3:$AE$3,0)),"")</f>
        <v>W</v>
      </c>
      <c r="BW85" s="61" t="str">
        <f ca="1">IFERROR(INDEX(OFFSET(Dictionary!$AC$3,MATCH(COLUMNS($AS$2:BW84),Dictionary!$AC$4:$AC$93,0),1,1,2),1,MATCH(INDEX(Dictionary!$B$3:$C$3,1,MATCH(Form_Responses[[#This Row],[31]],OFFSET(Dictionary!$A$3,MATCH(COLUMNS($AS$2:BW84),Dictionary!$A$4:$A$93,0),1,1,2),0)),Dictionary!$AD$3:$AE$3,0)),"")</f>
        <v>G</v>
      </c>
      <c r="BX85" s="61" t="str">
        <f ca="1">IFERROR(INDEX(OFFSET(Dictionary!$AC$3,MATCH(COLUMNS($AS$2:BX84),Dictionary!$AC$4:$AC$93,0),1,1,2),1,MATCH(INDEX(Dictionary!$B$3:$C$3,1,MATCH(Form_Responses[[#This Row],[32]],OFFSET(Dictionary!$A$3,MATCH(COLUMNS($AS$2:BX84),Dictionary!$A$4:$A$93,0),1,1,2),0)),Dictionary!$AD$3:$AE$3,0)),"")</f>
        <v>L</v>
      </c>
      <c r="BY85" s="61" t="str">
        <f ca="1">IFERROR(INDEX(OFFSET(Dictionary!$AC$3,MATCH(COLUMNS($AS$2:BY84),Dictionary!$AC$4:$AC$93,0),1,1,2),1,MATCH(INDEX(Dictionary!$B$3:$C$3,1,MATCH(Form_Responses[[#This Row],[33]],OFFSET(Dictionary!$A$3,MATCH(COLUMNS($AS$2:BY84),Dictionary!$A$4:$A$93,0),1,1,2),0)),Dictionary!$AD$3:$AE$3,0)),"")</f>
        <v>I</v>
      </c>
      <c r="BZ85" s="61" t="str">
        <f ca="1">IFERROR(INDEX(OFFSET(Dictionary!$AC$3,MATCH(COLUMNS($AS$2:BZ84),Dictionary!$AC$4:$AC$93,0),1,1,2),1,MATCH(INDEX(Dictionary!$B$3:$C$3,1,MATCH(Form_Responses[[#This Row],[34]],OFFSET(Dictionary!$A$3,MATCH(COLUMNS($AS$2:BZ84),Dictionary!$A$4:$A$93,0),1,1,2),0)),Dictionary!$AD$3:$AE$3,0)),"")</f>
        <v>E</v>
      </c>
      <c r="CA85" s="61" t="str">
        <f ca="1">IFERROR(INDEX(OFFSET(Dictionary!$AC$3,MATCH(COLUMNS($AS$2:CA84),Dictionary!$AC$4:$AC$93,0),1,1,2),1,MATCH(INDEX(Dictionary!$B$3:$C$3,1,MATCH(Form_Responses[[#This Row],[35]],OFFSET(Dictionary!$A$3,MATCH(COLUMNS($AS$2:CA84),Dictionary!$A$4:$A$93,0),1,1,2),0)),Dictionary!$AD$3:$AE$3,0)),"")</f>
        <v>B</v>
      </c>
      <c r="CB85" s="61" t="str">
        <f ca="1">IFERROR(INDEX(OFFSET(Dictionary!$AC$3,MATCH(COLUMNS($AS$2:CB84),Dictionary!$AC$4:$AC$93,0),1,1,2),1,MATCH(INDEX(Dictionary!$B$3:$C$3,1,MATCH(Form_Responses[[#This Row],[36]],OFFSET(Dictionary!$A$3,MATCH(COLUMNS($AS$2:CB84),Dictionary!$A$4:$A$93,0),1,1,2),0)),Dictionary!$AD$3:$AE$3,0)),"")</f>
        <v>O</v>
      </c>
      <c r="CC85" s="61" t="str">
        <f ca="1">IFERROR(INDEX(OFFSET(Dictionary!$AC$3,MATCH(COLUMNS($AS$2:CC84),Dictionary!$AC$4:$AC$93,0),1,1,2),1,MATCH(INDEX(Dictionary!$B$3:$C$3,1,MATCH(Form_Responses[[#This Row],[37]],OFFSET(Dictionary!$A$3,MATCH(COLUMNS($AS$2:CC84),Dictionary!$A$4:$A$93,0),1,1,2),0)),Dictionary!$AD$3:$AE$3,0)),"")</f>
        <v>P</v>
      </c>
      <c r="CD85" s="61" t="str">
        <f ca="1">IFERROR(INDEX(OFFSET(Dictionary!$AC$3,MATCH(COLUMNS($AS$2:CD84),Dictionary!$AC$4:$AC$93,0),1,1,2),1,MATCH(INDEX(Dictionary!$B$3:$C$3,1,MATCH(Form_Responses[[#This Row],[38]],OFFSET(Dictionary!$A$3,MATCH(COLUMNS($AS$2:CD84),Dictionary!$A$4:$A$93,0),1,1,2),0)),Dictionary!$AD$3:$AE$3,0)),"")</f>
        <v>K</v>
      </c>
      <c r="CE85" s="61" t="str">
        <f ca="1">IFERROR(INDEX(OFFSET(Dictionary!$AC$3,MATCH(COLUMNS($AS$2:CE84),Dictionary!$AC$4:$AC$93,0),1,1,2),1,MATCH(INDEX(Dictionary!$B$3:$C$3,1,MATCH(Form_Responses[[#This Row],[39]],OFFSET(Dictionary!$A$3,MATCH(COLUMNS($AS$2:CE84),Dictionary!$A$4:$A$93,0),1,1,2),0)),Dictionary!$AD$3:$AE$3,0)),"")</f>
        <v>B</v>
      </c>
      <c r="CF85" s="61" t="str">
        <f ca="1">IFERROR(INDEX(OFFSET(Dictionary!$AC$3,MATCH(COLUMNS($AS$2:CF84),Dictionary!$AC$4:$AC$93,0),1,1,2),1,MATCH(INDEX(Dictionary!$B$3:$C$3,1,MATCH(Form_Responses[[#This Row],[40]],OFFSET(Dictionary!$A$3,MATCH(COLUMNS($AS$2:CF84),Dictionary!$A$4:$A$93,0),1,1,2),0)),Dictionary!$AD$3:$AE$3,0)),"")</f>
        <v>W</v>
      </c>
      <c r="CG85" s="61" t="str">
        <f ca="1">IFERROR(INDEX(OFFSET(Dictionary!$AC$3,MATCH(COLUMNS($AS$2:CG84),Dictionary!$AC$4:$AC$93,0),1,1,2),1,MATCH(INDEX(Dictionary!$B$3:$C$3,1,MATCH(Form_Responses[[#This Row],[41]],OFFSET(Dictionary!$A$3,MATCH(COLUMNS($AS$2:CG84),Dictionary!$A$4:$A$93,0),1,1,2),0)),Dictionary!$AD$3:$AE$3,0)),"")</f>
        <v>S</v>
      </c>
      <c r="CH85" s="61" t="str">
        <f ca="1">IFERROR(INDEX(OFFSET(Dictionary!$AC$3,MATCH(COLUMNS($AS$2:CH84),Dictionary!$AC$4:$AC$93,0),1,1,2),1,MATCH(INDEX(Dictionary!$B$3:$C$3,1,MATCH(Form_Responses[[#This Row],[42]],OFFSET(Dictionary!$A$3,MATCH(COLUMNS($AS$2:CH84),Dictionary!$A$4:$A$93,0),1,1,2),0)),Dictionary!$AD$3:$AE$3,0)),"")</f>
        <v>R</v>
      </c>
      <c r="CI85" s="61" t="str">
        <f ca="1">IFERROR(INDEX(OFFSET(Dictionary!$AC$3,MATCH(COLUMNS($AS$2:CI84),Dictionary!$AC$4:$AC$93,0),1,1,2),1,MATCH(INDEX(Dictionary!$B$3:$C$3,1,MATCH(Form_Responses[[#This Row],[43]],OFFSET(Dictionary!$A$3,MATCH(COLUMNS($AS$2:CI84),Dictionary!$A$4:$A$93,0),1,1,2),0)),Dictionary!$AD$3:$AE$3,0)),"")</f>
        <v>D</v>
      </c>
      <c r="CJ85" s="61" t="str">
        <f ca="1">IFERROR(INDEX(OFFSET(Dictionary!$AC$3,MATCH(COLUMNS($AS$2:CJ84),Dictionary!$AC$4:$AC$93,0),1,1,2),1,MATCH(INDEX(Dictionary!$B$3:$C$3,1,MATCH(Form_Responses[[#This Row],[44]],OFFSET(Dictionary!$A$3,MATCH(COLUMNS($AS$2:CJ84),Dictionary!$A$4:$A$93,0),1,1,2),0)),Dictionary!$AD$3:$AE$3,0)),"")</f>
        <v>C</v>
      </c>
      <c r="CK85" s="61" t="str">
        <f ca="1">IFERROR(INDEX(OFFSET(Dictionary!$AC$3,MATCH(COLUMNS($AS$2:CK84),Dictionary!$AC$4:$AC$93,0),1,1,2),1,MATCH(INDEX(Dictionary!$B$3:$C$3,1,MATCH(Form_Responses[[#This Row],[45]],OFFSET(Dictionary!$A$3,MATCH(COLUMNS($AS$2:CK84),Dictionary!$A$4:$A$93,0),1,1,2),0)),Dictionary!$AD$3:$AE$3,0)),"")</f>
        <v>V</v>
      </c>
      <c r="CL85" s="61" t="str">
        <f ca="1">IFERROR(INDEX(OFFSET(Dictionary!$AC$3,MATCH(COLUMNS($AS$2:CL84),Dictionary!$AC$4:$AC$93,0),1,1,2),1,MATCH(INDEX(Dictionary!$B$3:$C$3,1,MATCH(Form_Responses[[#This Row],[46]],OFFSET(Dictionary!$A$3,MATCH(COLUMNS($AS$2:CL84),Dictionary!$A$4:$A$93,0),1,1,2),0)),Dictionary!$AD$3:$AE$3,0)),"")</f>
        <v>N</v>
      </c>
      <c r="CM85" s="61" t="str">
        <f ca="1">IFERROR(INDEX(OFFSET(Dictionary!$AC$3,MATCH(COLUMNS($AS$2:CM84),Dictionary!$AC$4:$AC$93,0),1,1,2),1,MATCH(INDEX(Dictionary!$B$3:$C$3,1,MATCH(Form_Responses[[#This Row],[47]],OFFSET(Dictionary!$A$3,MATCH(COLUMNS($AS$2:CM84),Dictionary!$A$4:$A$93,0),1,1,2),0)),Dictionary!$AD$3:$AE$3,0)),"")</f>
        <v>A</v>
      </c>
      <c r="CN85" s="61" t="str">
        <f ca="1">IFERROR(INDEX(OFFSET(Dictionary!$AC$3,MATCH(COLUMNS($AS$2:CN84),Dictionary!$AC$4:$AC$93,0),1,1,2),1,MATCH(INDEX(Dictionary!$B$3:$C$3,1,MATCH(Form_Responses[[#This Row],[48]],OFFSET(Dictionary!$A$3,MATCH(COLUMNS($AS$2:CN84),Dictionary!$A$4:$A$93,0),1,1,2),0)),Dictionary!$AD$3:$AE$3,0)),"")</f>
        <v>P</v>
      </c>
      <c r="CO85" s="61" t="str">
        <f ca="1">IFERROR(INDEX(OFFSET(Dictionary!$AC$3,MATCH(COLUMNS($AS$2:CO84),Dictionary!$AC$4:$AC$93,0),1,1,2),1,MATCH(INDEX(Dictionary!$B$3:$C$3,1,MATCH(Form_Responses[[#This Row],[49]],OFFSET(Dictionary!$A$3,MATCH(COLUMNS($AS$2:CO84),Dictionary!$A$4:$A$93,0),1,1,2),0)),Dictionary!$AD$3:$AE$3,0)),"")</f>
        <v>F</v>
      </c>
      <c r="CP85" s="61" t="str">
        <f ca="1">IFERROR(INDEX(OFFSET(Dictionary!$AC$3,MATCH(COLUMNS($AS$2:CP84),Dictionary!$AC$4:$AC$93,0),1,1,2),1,MATCH(INDEX(Dictionary!$B$3:$C$3,1,MATCH(Form_Responses[[#This Row],[50]],OFFSET(Dictionary!$A$3,MATCH(COLUMNS($AS$2:CP84),Dictionary!$A$4:$A$93,0),1,1,2),0)),Dictionary!$AD$3:$AE$3,0)),"")</f>
        <v>W</v>
      </c>
      <c r="CQ85" s="61" t="str">
        <f ca="1">IFERROR(INDEX(OFFSET(Dictionary!$AC$3,MATCH(COLUMNS($AS$2:CQ84),Dictionary!$AC$4:$AC$93,0),1,1,2),1,MATCH(INDEX(Dictionary!$B$3:$C$3,1,MATCH(Form_Responses[[#This Row],[51]],OFFSET(Dictionary!$A$3,MATCH(COLUMNS($AS$2:CQ84),Dictionary!$A$4:$A$93,0),1,1,2),0)),Dictionary!$AD$3:$AE$3,0)),"")</f>
        <v>G</v>
      </c>
      <c r="CR85" s="61" t="str">
        <f ca="1">IFERROR(INDEX(OFFSET(Dictionary!$AC$3,MATCH(COLUMNS($AS$2:CR84),Dictionary!$AC$4:$AC$93,0),1,1,2),1,MATCH(INDEX(Dictionary!$B$3:$C$3,1,MATCH(Form_Responses[[#This Row],[52]],OFFSET(Dictionary!$A$3,MATCH(COLUMNS($AS$2:CR84),Dictionary!$A$4:$A$93,0),1,1,2),0)),Dictionary!$AD$3:$AE$3,0)),"")</f>
        <v>S</v>
      </c>
      <c r="CS85" s="61" t="str">
        <f ca="1">IFERROR(INDEX(OFFSET(Dictionary!$AC$3,MATCH(COLUMNS($AS$2:CS84),Dictionary!$AC$4:$AC$93,0),1,1,2),1,MATCH(INDEX(Dictionary!$B$3:$C$3,1,MATCH(Form_Responses[[#This Row],[53]],OFFSET(Dictionary!$A$3,MATCH(COLUMNS($AS$2:CS84),Dictionary!$A$4:$A$93,0),1,1,2),0)),Dictionary!$AD$3:$AE$3,0)),"")</f>
        <v>I</v>
      </c>
      <c r="CT85" s="61" t="str">
        <f ca="1">IFERROR(INDEX(OFFSET(Dictionary!$AC$3,MATCH(COLUMNS($AS$2:CT84),Dictionary!$AC$4:$AC$93,0),1,1,2),1,MATCH(INDEX(Dictionary!$B$3:$C$3,1,MATCH(Form_Responses[[#This Row],[54]],OFFSET(Dictionary!$A$3,MATCH(COLUMNS($AS$2:CT84),Dictionary!$A$4:$A$93,0),1,1,2),0)),Dictionary!$AD$3:$AE$3,0)),"")</f>
        <v>T</v>
      </c>
      <c r="CU85" s="61" t="str">
        <f ca="1">IFERROR(INDEX(OFFSET(Dictionary!$AC$3,MATCH(COLUMNS($AS$2:CU84),Dictionary!$AC$4:$AC$93,0),1,1,2),1,MATCH(INDEX(Dictionary!$B$3:$C$3,1,MATCH(Form_Responses[[#This Row],[55]],OFFSET(Dictionary!$A$3,MATCH(COLUMNS($AS$2:CU84),Dictionary!$A$4:$A$93,0),1,1,2),0)),Dictionary!$AD$3:$AE$3,0)),"")</f>
        <v>V</v>
      </c>
      <c r="CV85" s="61" t="str">
        <f ca="1">IFERROR(INDEX(OFFSET(Dictionary!$AC$3,MATCH(COLUMNS($AS$2:CV84),Dictionary!$AC$4:$AC$93,0),1,1,2),1,MATCH(INDEX(Dictionary!$B$3:$C$3,1,MATCH(Form_Responses[[#This Row],[56]],OFFSET(Dictionary!$A$3,MATCH(COLUMNS($AS$2:CV84),Dictionary!$A$4:$A$93,0),1,1,2),0)),Dictionary!$AD$3:$AE$3,0)),"")</f>
        <v>S</v>
      </c>
      <c r="CW85" s="61" t="str">
        <f ca="1">IFERROR(INDEX(OFFSET(Dictionary!$AC$3,MATCH(COLUMNS($AS$2:CW84),Dictionary!$AC$4:$AC$93,0),1,1,2),1,MATCH(INDEX(Dictionary!$B$3:$C$3,1,MATCH(Form_Responses[[#This Row],[57]],OFFSET(Dictionary!$A$3,MATCH(COLUMNS($AS$2:CW84),Dictionary!$A$4:$A$93,0),1,1,2),0)),Dictionary!$AD$3:$AE$3,0)),"")</f>
        <v>Z</v>
      </c>
      <c r="CX85" s="61" t="str">
        <f ca="1">IFERROR(INDEX(OFFSET(Dictionary!$AC$3,MATCH(COLUMNS($AS$2:CX84),Dictionary!$AC$4:$AC$93,0),1,1,2),1,MATCH(INDEX(Dictionary!$B$3:$C$3,1,MATCH(Form_Responses[[#This Row],[58]],OFFSET(Dictionary!$A$3,MATCH(COLUMNS($AS$2:CX84),Dictionary!$A$4:$A$93,0),1,1,2),0)),Dictionary!$AD$3:$AE$3,0)),"")</f>
        <v>A</v>
      </c>
      <c r="CY85" s="61" t="str">
        <f ca="1">IFERROR(INDEX(OFFSET(Dictionary!$AC$3,MATCH(COLUMNS($AS$2:CY84),Dictionary!$AC$4:$AC$93,0),1,1,2),1,MATCH(INDEX(Dictionary!$B$3:$C$3,1,MATCH(Form_Responses[[#This Row],[59]],OFFSET(Dictionary!$A$3,MATCH(COLUMNS($AS$2:CY84),Dictionary!$A$4:$A$93,0),1,1,2),0)),Dictionary!$AD$3:$AE$3,0)),"")</f>
        <v>F</v>
      </c>
      <c r="CZ85" s="61" t="str">
        <f ca="1">IFERROR(INDEX(OFFSET(Dictionary!$AC$3,MATCH(COLUMNS($AS$2:CZ84),Dictionary!$AC$4:$AC$93,0),1,1,2),1,MATCH(INDEX(Dictionary!$B$3:$C$3,1,MATCH(Form_Responses[[#This Row],[60]],OFFSET(Dictionary!$A$3,MATCH(COLUMNS($AS$2:CZ84),Dictionary!$A$4:$A$93,0),1,1,2),0)),Dictionary!$AD$3:$AE$3,0)),"")</f>
        <v>W</v>
      </c>
      <c r="DA85" s="61" t="str">
        <f ca="1">IFERROR(INDEX(OFFSET(Dictionary!$AC$3,MATCH(COLUMNS($AS$2:DA84),Dictionary!$AC$4:$AC$93,0),1,1,2),1,MATCH(INDEX(Dictionary!$B$3:$C$3,1,MATCH(Form_Responses[[#This Row],[61]],OFFSET(Dictionary!$A$3,MATCH(COLUMNS($AS$2:DA84),Dictionary!$A$4:$A$93,0),1,1,2),0)),Dictionary!$AD$3:$AE$3,0)),"")</f>
        <v>G</v>
      </c>
      <c r="DB85" s="61" t="str">
        <f ca="1">IFERROR(INDEX(OFFSET(Dictionary!$AC$3,MATCH(COLUMNS($AS$2:DB84),Dictionary!$AC$4:$AC$93,0),1,1,2),1,MATCH(INDEX(Dictionary!$B$3:$C$3,1,MATCH(Form_Responses[[#This Row],[62]],OFFSET(Dictionary!$A$3,MATCH(COLUMNS($AS$2:DB84),Dictionary!$A$4:$A$93,0),1,1,2),0)),Dictionary!$AD$3:$AE$3,0)),"")</f>
        <v>L</v>
      </c>
      <c r="DC85" s="61" t="str">
        <f ca="1">IFERROR(INDEX(OFFSET(Dictionary!$AC$3,MATCH(COLUMNS($AS$2:DC84),Dictionary!$AC$4:$AC$93,0),1,1,2),1,MATCH(INDEX(Dictionary!$B$3:$C$3,1,MATCH(Form_Responses[[#This Row],[63]],OFFSET(Dictionary!$A$3,MATCH(COLUMNS($AS$2:DC84),Dictionary!$A$4:$A$93,0),1,1,2),0)),Dictionary!$AD$3:$AE$3,0)),"")</f>
        <v>I</v>
      </c>
      <c r="DD85" s="61" t="str">
        <f ca="1">IFERROR(INDEX(OFFSET(Dictionary!$AC$3,MATCH(COLUMNS($AS$2:DD84),Dictionary!$AC$4:$AC$93,0),1,1,2),1,MATCH(INDEX(Dictionary!$B$3:$C$3,1,MATCH(Form_Responses[[#This Row],[64]],OFFSET(Dictionary!$A$3,MATCH(COLUMNS($AS$2:DD84),Dictionary!$A$4:$A$93,0),1,1,2),0)),Dictionary!$AD$3:$AE$3,0)),"")</f>
        <v>R</v>
      </c>
      <c r="DE85" s="61" t="str">
        <f ca="1">IFERROR(INDEX(OFFSET(Dictionary!$AC$3,MATCH(COLUMNS($AS$2:DE84),Dictionary!$AC$4:$AC$93,0),1,1,2),1,MATCH(INDEX(Dictionary!$B$3:$C$3,1,MATCH(Form_Responses[[#This Row],[65]],OFFSET(Dictionary!$A$3,MATCH(COLUMNS($AS$2:DE84),Dictionary!$A$4:$A$93,0),1,1,2),0)),Dictionary!$AD$3:$AE$3,0)),"")</f>
        <v>D</v>
      </c>
      <c r="DF85" s="61" t="str">
        <f ca="1">IFERROR(INDEX(OFFSET(Dictionary!$AC$3,MATCH(COLUMNS($AS$2:DF84),Dictionary!$AC$4:$AC$93,0),1,1,2),1,MATCH(INDEX(Dictionary!$B$3:$C$3,1,MATCH(Form_Responses[[#This Row],[66]],OFFSET(Dictionary!$A$3,MATCH(COLUMNS($AS$2:DF84),Dictionary!$A$4:$A$93,0),1,1,2),0)),Dictionary!$AD$3:$AE$3,0)),"")</f>
        <v>C</v>
      </c>
      <c r="DG85" s="61" t="str">
        <f ca="1">IFERROR(INDEX(OFFSET(Dictionary!$AC$3,MATCH(COLUMNS($AS$2:DG84),Dictionary!$AC$4:$AC$93,0),1,1,2),1,MATCH(INDEX(Dictionary!$B$3:$C$3,1,MATCH(Form_Responses[[#This Row],[67]],OFFSET(Dictionary!$A$3,MATCH(COLUMNS($AS$2:DG84),Dictionary!$A$4:$A$93,0),1,1,2),0)),Dictionary!$AD$3:$AE$3,0)),"")</f>
        <v>R</v>
      </c>
      <c r="DH85" s="61" t="str">
        <f ca="1">IFERROR(INDEX(OFFSET(Dictionary!$AC$3,MATCH(COLUMNS($AS$2:DH84),Dictionary!$AC$4:$AC$93,0),1,1,2),1,MATCH(INDEX(Dictionary!$B$3:$C$3,1,MATCH(Form_Responses[[#This Row],[68]],OFFSET(Dictionary!$A$3,MATCH(COLUMNS($AS$2:DH84),Dictionary!$A$4:$A$93,0),1,1,2),0)),Dictionary!$AD$3:$AE$3,0)),"")</f>
        <v>N</v>
      </c>
      <c r="DI85" s="61" t="str">
        <f ca="1">IFERROR(INDEX(OFFSET(Dictionary!$AC$3,MATCH(COLUMNS($AS$2:DI84),Dictionary!$AC$4:$AC$93,0),1,1,2),1,MATCH(INDEX(Dictionary!$B$3:$C$3,1,MATCH(Form_Responses[[#This Row],[69]],OFFSET(Dictionary!$A$3,MATCH(COLUMNS($AS$2:DI84),Dictionary!$A$4:$A$93,0),1,1,2),0)),Dictionary!$AD$3:$AE$3,0)),"")</f>
        <v>F</v>
      </c>
      <c r="DJ85" s="61" t="str">
        <f ca="1">IFERROR(INDEX(OFFSET(Dictionary!$AC$3,MATCH(COLUMNS($AS$2:DJ84),Dictionary!$AC$4:$AC$93,0),1,1,2),1,MATCH(INDEX(Dictionary!$B$3:$C$3,1,MATCH(Form_Responses[[#This Row],[70]],OFFSET(Dictionary!$A$3,MATCH(COLUMNS($AS$2:DJ84),Dictionary!$A$4:$A$93,0),1,1,2),0)),Dictionary!$AD$3:$AE$3,0)),"")</f>
        <v>P</v>
      </c>
      <c r="DK85" s="61" t="str">
        <f ca="1">IFERROR(INDEX(OFFSET(Dictionary!$AC$3,MATCH(COLUMNS($AS$2:DK84),Dictionary!$AC$4:$AC$93,0),1,1,2),1,MATCH(INDEX(Dictionary!$B$3:$C$3,1,MATCH(Form_Responses[[#This Row],[71]],OFFSET(Dictionary!$A$3,MATCH(COLUMNS($AS$2:DK84),Dictionary!$A$4:$A$93,0),1,1,2),0)),Dictionary!$AD$3:$AE$3,0)),"")</f>
        <v>I</v>
      </c>
      <c r="DL85" s="61" t="str">
        <f ca="1">IFERROR(INDEX(OFFSET(Dictionary!$AC$3,MATCH(COLUMNS($AS$2:DL84),Dictionary!$AC$4:$AC$93,0),1,1,2),1,MATCH(INDEX(Dictionary!$B$3:$C$3,1,MATCH(Form_Responses[[#This Row],[72]],OFFSET(Dictionary!$A$3,MATCH(COLUMNS($AS$2:DL84),Dictionary!$A$4:$A$93,0),1,1,2),0)),Dictionary!$AD$3:$AE$3,0)),"")</f>
        <v>L</v>
      </c>
      <c r="DM85" s="61" t="str">
        <f ca="1">IFERROR(INDEX(OFFSET(Dictionary!$AC$3,MATCH(COLUMNS($AS$2:DM84),Dictionary!$AC$4:$AC$93,0),1,1,2),1,MATCH(INDEX(Dictionary!$B$3:$C$3,1,MATCH(Form_Responses[[#This Row],[73]],OFFSET(Dictionary!$A$3,MATCH(COLUMNS($AS$2:DM84),Dictionary!$A$4:$A$93,0),1,1,2),0)),Dictionary!$AD$3:$AE$3,0)),"")</f>
        <v>I</v>
      </c>
      <c r="DN85" s="61" t="str">
        <f ca="1">IFERROR(INDEX(OFFSET(Dictionary!$AC$3,MATCH(COLUMNS($AS$2:DN84),Dictionary!$AC$4:$AC$93,0),1,1,2),1,MATCH(INDEX(Dictionary!$B$3:$C$3,1,MATCH(Form_Responses[[#This Row],[74]],OFFSET(Dictionary!$A$3,MATCH(COLUMNS($AS$2:DN84),Dictionary!$A$4:$A$93,0),1,1,2),0)),Dictionary!$AD$3:$AE$3,0)),"")</f>
        <v>S</v>
      </c>
      <c r="DO85" s="61" t="str">
        <f ca="1">IFERROR(INDEX(OFFSET(Dictionary!$AC$3,MATCH(COLUMNS($AS$2:DO84),Dictionary!$AC$4:$AC$93,0),1,1,2),1,MATCH(INDEX(Dictionary!$B$3:$C$3,1,MATCH(Form_Responses[[#This Row],[75]],OFFSET(Dictionary!$A$3,MATCH(COLUMNS($AS$2:DO84),Dictionary!$A$4:$A$93,0),1,1,2),0)),Dictionary!$AD$3:$AE$3,0)),"")</f>
        <v>V</v>
      </c>
      <c r="DP85" s="61" t="str">
        <f ca="1">IFERROR(INDEX(OFFSET(Dictionary!$AC$3,MATCH(COLUMNS($AS$2:DP84),Dictionary!$AC$4:$AC$93,0),1,1,2),1,MATCH(INDEX(Dictionary!$B$3:$C$3,1,MATCH(Form_Responses[[#This Row],[76]],OFFSET(Dictionary!$A$3,MATCH(COLUMNS($AS$2:DP84),Dictionary!$A$4:$A$93,0),1,1,2),0)),Dictionary!$AD$3:$AE$3,0)),"")</f>
        <v>S</v>
      </c>
      <c r="DQ85" s="61" t="str">
        <f ca="1">IFERROR(INDEX(OFFSET(Dictionary!$AC$3,MATCH(COLUMNS($AS$2:DQ84),Dictionary!$AC$4:$AC$93,0),1,1,2),1,MATCH(INDEX(Dictionary!$B$3:$C$3,1,MATCH(Form_Responses[[#This Row],[77]],OFFSET(Dictionary!$A$3,MATCH(COLUMNS($AS$2:DQ84),Dictionary!$A$4:$A$93,0),1,1,2),0)),Dictionary!$AD$3:$AE$3,0)),"")</f>
        <v>C</v>
      </c>
      <c r="DR85" s="61" t="str">
        <f ca="1">IFERROR(INDEX(OFFSET(Dictionary!$AC$3,MATCH(COLUMNS($AS$2:DR84),Dictionary!$AC$4:$AC$93,0),1,1,2),1,MATCH(INDEX(Dictionary!$B$3:$C$3,1,MATCH(Form_Responses[[#This Row],[78]],OFFSET(Dictionary!$A$3,MATCH(COLUMNS($AS$2:DR84),Dictionary!$A$4:$A$93,0),1,1,2),0)),Dictionary!$AD$3:$AE$3,0)),"")</f>
        <v>D</v>
      </c>
      <c r="DS85" s="61" t="str">
        <f ca="1">IFERROR(INDEX(OFFSET(Dictionary!$AC$3,MATCH(COLUMNS($AS$2:DS84),Dictionary!$AC$4:$AC$93,0),1,1,2),1,MATCH(INDEX(Dictionary!$B$3:$C$3,1,MATCH(Form_Responses[[#This Row],[79]],OFFSET(Dictionary!$A$3,MATCH(COLUMNS($AS$2:DS84),Dictionary!$A$4:$A$93,0),1,1,2),0)),Dictionary!$AD$3:$AE$3,0)),"")</f>
        <v>N</v>
      </c>
      <c r="DT85" s="61" t="str">
        <f ca="1">IFERROR(INDEX(OFFSET(Dictionary!$AC$3,MATCH(COLUMNS($AS$2:DT84),Dictionary!$AC$4:$AC$93,0),1,1,2),1,MATCH(INDEX(Dictionary!$B$3:$C$3,1,MATCH(Form_Responses[[#This Row],[80]],OFFSET(Dictionary!$A$3,MATCH(COLUMNS($AS$2:DT84),Dictionary!$A$4:$A$93,0),1,1,2),0)),Dictionary!$AD$3:$AE$3,0)),"")</f>
        <v>W</v>
      </c>
      <c r="DU85" s="61" t="str">
        <f ca="1">IFERROR(INDEX(OFFSET(Dictionary!$AC$3,MATCH(COLUMNS($AS$2:DU84),Dictionary!$AC$4:$AC$93,0),1,1,2),1,MATCH(INDEX(Dictionary!$B$3:$C$3,1,MATCH(Form_Responses[[#This Row],[81]],OFFSET(Dictionary!$A$3,MATCH(COLUMNS($AS$2:DU84),Dictionary!$A$4:$A$93,0),1,1,2),0)),Dictionary!$AD$3:$AE$3,0)),"")</f>
        <v>L</v>
      </c>
      <c r="DV85" s="61" t="str">
        <f ca="1">IFERROR(INDEX(OFFSET(Dictionary!$AC$3,MATCH(COLUMNS($AS$2:DV84),Dictionary!$AC$4:$AC$93,0),1,1,2),1,MATCH(INDEX(Dictionary!$B$3:$C$3,1,MATCH(Form_Responses[[#This Row],[82]],OFFSET(Dictionary!$A$3,MATCH(COLUMNS($AS$2:DV84),Dictionary!$A$4:$A$93,0),1,1,2),0)),Dictionary!$AD$3:$AE$3,0)),"")</f>
        <v>L</v>
      </c>
      <c r="DW85" s="61" t="str">
        <f ca="1">IFERROR(INDEX(OFFSET(Dictionary!$AC$3,MATCH(COLUMNS($AS$2:DW84),Dictionary!$AC$4:$AC$93,0),1,1,2),1,MATCH(INDEX(Dictionary!$B$3:$C$3,1,MATCH(Form_Responses[[#This Row],[83]],OFFSET(Dictionary!$A$3,MATCH(COLUMNS($AS$2:DW84),Dictionary!$A$4:$A$93,0),1,1,2),0)),Dictionary!$AD$3:$AE$3,0)),"")</f>
        <v>I</v>
      </c>
      <c r="DX85" s="61" t="str">
        <f ca="1">IFERROR(INDEX(OFFSET(Dictionary!$AC$3,MATCH(COLUMNS($AS$2:DX84),Dictionary!$AC$4:$AC$93,0),1,1,2),1,MATCH(INDEX(Dictionary!$B$3:$C$3,1,MATCH(Form_Responses[[#This Row],[84]],OFFSET(Dictionary!$A$3,MATCH(COLUMNS($AS$2:DX84),Dictionary!$A$4:$A$93,0),1,1,2),0)),Dictionary!$AD$3:$AE$3,0)),"")</f>
        <v>V</v>
      </c>
      <c r="DY85" s="61" t="str">
        <f ca="1">IFERROR(INDEX(OFFSET(Dictionary!$AC$3,MATCH(COLUMNS($AS$2:DY84),Dictionary!$AC$4:$AC$93,0),1,1,2),1,MATCH(INDEX(Dictionary!$B$3:$C$3,1,MATCH(Form_Responses[[#This Row],[85]],OFFSET(Dictionary!$A$3,MATCH(COLUMNS($AS$2:DY84),Dictionary!$A$4:$A$93,0),1,1,2),0)),Dictionary!$AD$3:$AE$3,0)),"")</f>
        <v>S</v>
      </c>
      <c r="DZ85" s="61" t="str">
        <f ca="1">IFERROR(INDEX(OFFSET(Dictionary!$AC$3,MATCH(COLUMNS($AS$2:DZ84),Dictionary!$AC$4:$AC$93,0),1,1,2),1,MATCH(INDEX(Dictionary!$B$3:$C$3,1,MATCH(Form_Responses[[#This Row],[86]],OFFSET(Dictionary!$A$3,MATCH(COLUMNS($AS$2:DZ84),Dictionary!$A$4:$A$93,0),1,1,2),0)),Dictionary!$AD$3:$AE$3,0)),"")</f>
        <v>S</v>
      </c>
      <c r="EA85" s="61" t="str">
        <f ca="1">IFERROR(INDEX(OFFSET(Dictionary!$AC$3,MATCH(COLUMNS($AS$2:EA84),Dictionary!$AC$4:$AC$93,0),1,1,2),1,MATCH(INDEX(Dictionary!$B$3:$C$3,1,MATCH(Form_Responses[[#This Row],[87]],OFFSET(Dictionary!$A$3,MATCH(COLUMNS($AS$2:EA84),Dictionary!$A$4:$A$93,0),1,1,2),0)),Dictionary!$AD$3:$AE$3,0)),"")</f>
        <v>D</v>
      </c>
      <c r="EB85" s="61" t="str">
        <f ca="1">IFERROR(INDEX(OFFSET(Dictionary!$AC$3,MATCH(COLUMNS($AS$2:EB84),Dictionary!$AC$4:$AC$93,0),1,1,2),1,MATCH(INDEX(Dictionary!$B$3:$C$3,1,MATCH(Form_Responses[[#This Row],[88]],OFFSET(Dictionary!$A$3,MATCH(COLUMNS($AS$2:EB84),Dictionary!$A$4:$A$93,0),1,1,2),0)),Dictionary!$AD$3:$AE$3,0)),"")</f>
        <v>C</v>
      </c>
      <c r="EC85" s="61" t="str">
        <f ca="1">IFERROR(INDEX(OFFSET(Dictionary!$AC$3,MATCH(COLUMNS($AS$2:EC84),Dictionary!$AC$4:$AC$93,0),1,1,2),1,MATCH(INDEX(Dictionary!$B$3:$C$3,1,MATCH(Form_Responses[[#This Row],[89]],OFFSET(Dictionary!$A$3,MATCH(COLUMNS($AS$2:EC84),Dictionary!$A$4:$A$93,0),1,1,2),0)),Dictionary!$AD$3:$AE$3,0)),"")</f>
        <v>C</v>
      </c>
      <c r="ED85" s="61" t="str">
        <f ca="1">IFERROR(INDEX(OFFSET(Dictionary!$AC$3,MATCH(COLUMNS($AS$2:ED84),Dictionary!$AC$4:$AC$93,0),1,1,2),1,MATCH(INDEX(Dictionary!$B$3:$C$3,1,MATCH(Form_Responses[[#This Row],[90]],OFFSET(Dictionary!$A$3,MATCH(COLUMNS($AS$2:ED84),Dictionary!$A$4:$A$93,0),1,1,2),0)),Dictionary!$AD$3:$AE$3,0)),"")</f>
        <v>W</v>
      </c>
    </row>
    <row r="86" spans="1:134" ht="180" x14ac:dyDescent="0.25">
      <c r="A86" s="164">
        <v>84</v>
      </c>
      <c r="B86" s="61" t="s">
        <v>1055</v>
      </c>
      <c r="C86" s="61" t="s">
        <v>918</v>
      </c>
      <c r="D86" s="59" t="s">
        <v>795</v>
      </c>
      <c r="E86" s="59" cm="1">
        <f t="array" aca="1" ref="E86" ca="1">COUNTIF(OFFSET($AS$2,MATCH(Data_Base_Response[[#This Row],[Nama]:[Nama]],Data_Base_Response[[Nama]:[Nama]],0),0,1,90),Data_Base_Response[[#Headers],[A]])</f>
        <v>5</v>
      </c>
      <c r="F86" s="59" cm="1">
        <f t="array" aca="1" ref="F86" ca="1">COUNTIF(OFFSET($AS$2,MATCH(Data_Base_Response[[#This Row],[Nama]:[Nama]],Data_Base_Response[[Nama]:[Nama]],0),0,1,90),Data_Base_Response[[#Headers],[N]])</f>
        <v>7</v>
      </c>
      <c r="G86" s="59" cm="1">
        <f t="array" aca="1" ref="G86" ca="1">COUNTIF(OFFSET($AS$2,MATCH(Data_Base_Response[[#This Row],[Nama]:[Nama]],Data_Base_Response[[Nama]:[Nama]],0),0,1,90),Data_Base_Response[[#Headers],[G]])</f>
        <v>7</v>
      </c>
      <c r="H86" s="59" cm="1">
        <f t="array" aca="1" ref="H86" ca="1">COUNTIF(OFFSET($AS$2,MATCH(Data_Base_Response[[#This Row],[Nama]:[Nama]],Data_Base_Response[[Nama]:[Nama]],0),0,1,90),Data_Base_Response[[#Headers],[C]])</f>
        <v>9</v>
      </c>
      <c r="I86" s="59" cm="1">
        <f t="array" aca="1" ref="I86" ca="1">COUNTIF(OFFSET($AS$2,MATCH(Data_Base_Response[[#This Row],[Nama]:[Nama]],Data_Base_Response[[Nama]:[Nama]],0),0,1,90),Data_Base_Response[[#Headers],[D]])</f>
        <v>4</v>
      </c>
      <c r="J86" s="59" cm="1">
        <f t="array" aca="1" ref="J86" ca="1">COUNTIF(OFFSET($AS$2,MATCH(Data_Base_Response[[#This Row],[Nama]:[Nama]],Data_Base_Response[[Nama]:[Nama]],0),0,1,90),Data_Base_Response[[#Headers],[R]])</f>
        <v>5</v>
      </c>
      <c r="K86" s="59" cm="1">
        <f t="array" aca="1" ref="K86" ca="1">COUNTIF(OFFSET($AS$2,MATCH(Data_Base_Response[[#This Row],[Nama]:[Nama]],Data_Base_Response[[Nama]:[Nama]],0),0,1,90),Data_Base_Response[[#Headers],[T]])</f>
        <v>3</v>
      </c>
      <c r="L86" s="59" cm="1">
        <f t="array" aca="1" ref="L86" ca="1">COUNTIF(OFFSET($AS$2,MATCH(Data_Base_Response[[#This Row],[Nama]:[Nama]],Data_Base_Response[[Nama]:[Nama]],0),0,1,90),Data_Base_Response[[#Headers],[V]])</f>
        <v>4</v>
      </c>
      <c r="M86" s="59" cm="1">
        <f t="array" aca="1" ref="M86" ca="1">COUNTIF(OFFSET($AS$2,MATCH(Data_Base_Response[[#This Row],[Nama]:[Nama]],Data_Base_Response[[Nama]:[Nama]],0),0,1,90),Data_Base_Response[[#Headers],[W]])</f>
        <v>6</v>
      </c>
      <c r="N86" s="59" cm="1">
        <f t="array" aca="1" ref="N86" ca="1">COUNTIF(OFFSET($AS$2,MATCH(Data_Base_Response[[#This Row],[Nama]:[Nama]],Data_Base_Response[[Nama]:[Nama]],0),0,1,90),Data_Base_Response[[#Headers],[F]])</f>
        <v>3</v>
      </c>
      <c r="O86" s="59" cm="1">
        <f t="array" aca="1" ref="O86" ca="1">COUNTIF(OFFSET($AS$2,MATCH(Data_Base_Response[[#This Row],[Nama]:[Nama]],Data_Base_Response[[Nama]:[Nama]],0),0,1,90),Data_Base_Response[[#Headers],[L]])</f>
        <v>6</v>
      </c>
      <c r="P86" s="59" cm="1">
        <f t="array" aca="1" ref="P86" ca="1">COUNTIF(OFFSET($AS$2,MATCH(Data_Base_Response[[#This Row],[Nama]:[Nama]],Data_Base_Response[[Nama]:[Nama]],0),0,1,90),Data_Base_Response[[#Headers],[P]])</f>
        <v>4</v>
      </c>
      <c r="Q86" s="59" cm="1">
        <f t="array" aca="1" ref="Q86" ca="1">COUNTIF(OFFSET($AS$2,MATCH(Data_Base_Response[[#This Row],[Nama]:[Nama]],Data_Base_Response[[Nama]:[Nama]],0),0,1,90),Data_Base_Response[[#Headers],[I]])</f>
        <v>3</v>
      </c>
      <c r="R86" s="59" cm="1">
        <f t="array" aca="1" ref="R86" ca="1">COUNTIF(OFFSET($AS$2,MATCH(Data_Base_Response[[#This Row],[Nama]:[Nama]],Data_Base_Response[[Nama]:[Nama]],0),0,1,90),Data_Base_Response[[#Headers],[S]])</f>
        <v>2</v>
      </c>
      <c r="S86" s="59" cm="1">
        <f t="array" aca="1" ref="S86" ca="1">COUNTIF(OFFSET($AS$2,MATCH(Data_Base_Response[[#This Row],[Nama]:[Nama]],Data_Base_Response[[Nama]:[Nama]],0),0,1,90),Data_Base_Response[[#Headers],[B]])</f>
        <v>4</v>
      </c>
      <c r="T86" s="59" cm="1">
        <f t="array" aca="1" ref="T86" ca="1">COUNTIF(OFFSET($AS$2,MATCH(Data_Base_Response[[#This Row],[Nama]:[Nama]],Data_Base_Response[[Nama]:[Nama]],0),0,1,90),Data_Base_Response[[#Headers],[O]])</f>
        <v>4</v>
      </c>
      <c r="U86" s="59" cm="1">
        <f t="array" aca="1" ref="U86" ca="1">COUNTIF(OFFSET($AS$2,MATCH(Data_Base_Response[[#This Row],[Nama]:[Nama]],Data_Base_Response[[Nama]:[Nama]],0),0,1,90),Data_Base_Response[[#Headers],[X]])</f>
        <v>3</v>
      </c>
      <c r="V86" s="59" cm="1">
        <f t="array" aca="1" ref="V86" ca="1">COUNTIF(OFFSET($AS$2,MATCH(Data_Base_Response[[#This Row],[Nama]:[Nama]],Data_Base_Response[[Nama]:[Nama]],0),0,1,90),Data_Base_Response[[#Headers],[E]])</f>
        <v>2</v>
      </c>
      <c r="W86" s="59" cm="1">
        <f t="array" aca="1" ref="W86" ca="1">COUNTIF(OFFSET($AS$2,MATCH(Data_Base_Response[[#This Row],[Nama]:[Nama]],Data_Base_Response[[Nama]:[Nama]],0),0,1,90),Data_Base_Response[[#Headers],[K]])</f>
        <v>3</v>
      </c>
      <c r="X86" s="59" cm="1">
        <f t="array" aca="1" ref="X86" ca="1">COUNTIF(OFFSET($AS$2,MATCH(Data_Base_Response[[#This Row],[Nama]:[Nama]],Data_Base_Response[[Nama]:[Nama]],0),0,1,90),Data_Base_Response[[#Headers],[Z]])</f>
        <v>6</v>
      </c>
      <c r="Y8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86"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8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6"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86" s="60" t="str">
        <f ca="1">INDEX(OFFSET(Dictionary!$AJ$3,MATCH(I$2,Dictionary!$AG$4:$AG$84,0),0,COUNTIF(Dictionary!$AG$4:$AG$84,I$2),1),MATCH(Data_Base_Response[[#This Row],[D]],OFFSET(Dictionary!$AH$3,MATCH(I$2,Dictionary!$AG$4:$AG$84,0),0,COUNTIF(Dictionary!$AG$4:$AG$84,I$2),1),1))</f>
        <v xml:space="preserve">Tertarik untuk menangani sendiri detail   </v>
      </c>
      <c r="AD8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8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6"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86"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6" s="60" t="str">
        <f ca="1">INDEX(OFFSET(Dictionary!$AJ$3,MATCH(O$2,Dictionary!$AG$4:$AG$84,0),0,COUNTIF(Dictionary!$AG$4:$AG$84,O$2),1),MATCH(Data_Base_Response[[#This Row],[L]],OFFSET(Dictionary!$AH$3,MATCH(O$2,Dictionary!$AG$4:$AG$84,0),0,COUNTIF(Dictionary!$AG$4:$AG$84,O$2),1),1))</f>
        <v xml:space="preserve">Percaya diri dan ingin berperan sebagai pemimpin      </v>
      </c>
      <c r="AJ86"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86" s="60" t="str">
        <f ca="1">INDEX(OFFSET(Dictionary!$AJ$3,MATCH(Q$2,Dictionary!$AG$4:$AG$84,0),0,COUNTIF(Dictionary!$AG$4:$AG$84,Q$2),1),MATCH(Data_Base_Response[[#This Row],[I]],OFFSET(Dictionary!$AH$3,MATCH(Q$2,Dictionary!$AG$4:$AG$84,0),0,COUNTIF(Dictionary!$AG$4:$AG$84,Q$2),1),1))</f>
        <v xml:space="preserve">Enggan mengambil keputusan   </v>
      </c>
      <c r="AL86"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8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8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86"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8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8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86" s="61" t="str">
        <f ca="1">IFERROR(INDEX(OFFSET(Dictionary!$AC$3,MATCH(COLUMNS($AS$2:AS85),Dictionary!$AC$4:$AC$93,0),1,1,2),1,MATCH(INDEX(Dictionary!$B$3:$C$3,1,MATCH(Form_Responses[[#This Row],[1]],OFFSET(Dictionary!$A$3,MATCH(COLUMNS($AS$2:AS85),Dictionary!$A$4:$A$93,0),1,1,2),0)),Dictionary!$AD$3:$AE$3,0)),"")</f>
        <v>G</v>
      </c>
      <c r="AT86" s="61" t="str">
        <f ca="1">IFERROR(INDEX(OFFSET(Dictionary!$AC$3,MATCH(COLUMNS($AS$2:AT$2),Dictionary!$AC$4:$AC$93,0),1,1,2),1,MATCH(INDEX(Dictionary!$B$3:$C$3,1,MATCH(Form_Responses[[#This Row],[2]],OFFSET(Dictionary!$A$3,MATCH(COLUMNS($AS$2:AT85),Dictionary!$A$4:$A$93,0),1,1,2),0)),Dictionary!$AD$3:$AE$3,0)),"")</f>
        <v>A</v>
      </c>
      <c r="AU86" s="61" t="str">
        <f ca="1">IFERROR(INDEX(OFFSET(Dictionary!$AC$3,MATCH(COLUMNS($AS$2:AU85),Dictionary!$AC$4:$AC$93,0),1,1,2),1,MATCH(INDEX(Dictionary!$B$3:$C$3,1,MATCH(Form_Responses[[#This Row],[3]],OFFSET(Dictionary!$A$3,MATCH(COLUMNS($AS$2:AU85),Dictionary!$A$4:$A$93,0),1,1,2),0)),Dictionary!$AD$3:$AE$3,0)),"")</f>
        <v>P</v>
      </c>
      <c r="AV86" s="61" t="str">
        <f ca="1">IFERROR(INDEX(OFFSET(Dictionary!$AC$3,MATCH(COLUMNS($AS$2:AV85),Dictionary!$AC$4:$AC$93,0),1,1,2),1,MATCH(INDEX(Dictionary!$B$3:$C$3,1,MATCH(Form_Responses[[#This Row],[4]],OFFSET(Dictionary!$A$3,MATCH(COLUMNS($AS$2:AV85),Dictionary!$A$4:$A$93,0),1,1,2),0)),Dictionary!$AD$3:$AE$3,0)),"")</f>
        <v>X</v>
      </c>
      <c r="AW86" s="61" t="str">
        <f ca="1">IFERROR(INDEX(OFFSET(Dictionary!$AC$3,MATCH(COLUMNS($AS$2:AW85),Dictionary!$AC$4:$AC$93,0),1,1,2),1,MATCH(INDEX(Dictionary!$B$3:$C$3,1,MATCH(Form_Responses[[#This Row],[5]],OFFSET(Dictionary!$A$3,MATCH(COLUMNS($AS$2:AW85),Dictionary!$A$4:$A$93,0),1,1,2),0)),Dictionary!$AD$3:$AE$3,0)),"")</f>
        <v>B</v>
      </c>
      <c r="AX86" s="61" t="str">
        <f ca="1">IFERROR(INDEX(OFFSET(Dictionary!$AC$3,MATCH(COLUMNS($AS$2:AX85),Dictionary!$AC$4:$AC$93,0),1,1,2),1,MATCH(INDEX(Dictionary!$B$3:$C$3,1,MATCH(Form_Responses[[#This Row],[6]],OFFSET(Dictionary!$A$3,MATCH(COLUMNS($AS$2:AX85),Dictionary!$A$4:$A$93,0),1,1,2),0)),Dictionary!$AD$3:$AE$3,0)),"")</f>
        <v>O</v>
      </c>
      <c r="AY86" s="61" t="str">
        <f ca="1">IFERROR(INDEX(OFFSET(Dictionary!$AC$3,MATCH(COLUMNS($AS$2:AY85),Dictionary!$AC$4:$AC$93,0),1,1,2),1,MATCH(INDEX(Dictionary!$B$3:$C$3,1,MATCH(Form_Responses[[#This Row],[7]],OFFSET(Dictionary!$A$3,MATCH(COLUMNS($AS$2:AY85),Dictionary!$A$4:$A$93,0),1,1,2),0)),Dictionary!$AD$3:$AE$3,0)),"")</f>
        <v>Z</v>
      </c>
      <c r="AZ86" s="61" t="str">
        <f ca="1">IFERROR(INDEX(OFFSET(Dictionary!$AC$3,MATCH(COLUMNS($AS$2:AZ$2),Dictionary!$AC$4:$AC$93,0),1,1,2),1,MATCH(INDEX(Dictionary!$B$3:$C$3,1,MATCH(Form_Responses[[#This Row],[8]],OFFSET(Dictionary!$A$3,MATCH(COLUMNS($AS$2:AZ85),Dictionary!$A$4:$A$93,0),1,1,2),0)),Dictionary!$AD$3:$AE$3,0)),"")</f>
        <v>Z</v>
      </c>
      <c r="BA86" s="61" t="str">
        <f ca="1">IFERROR(INDEX(OFFSET(Dictionary!$AC$3,MATCH(COLUMNS($AS$2:BA85),Dictionary!$AC$4:$AC$93,0),1,1,2),1,MATCH(INDEX(Dictionary!$B$3:$C$3,1,MATCH(Form_Responses[[#This Row],[9]],OFFSET(Dictionary!$A$3,MATCH(COLUMNS($AS$2:BA85),Dictionary!$A$4:$A$93,0),1,1,2),0)),Dictionary!$AD$3:$AE$3,0)),"")</f>
        <v>K</v>
      </c>
      <c r="BB86" s="61" t="str">
        <f ca="1">IFERROR(INDEX(OFFSET(Dictionary!$AC$3,MATCH(COLUMNS($AS$2:BB85),Dictionary!$AC$4:$AC$93,0),1,1,2),1,MATCH(INDEX(Dictionary!$B$3:$C$3,1,MATCH(Form_Responses[[#This Row],[10]],OFFSET(Dictionary!$A$3,MATCH(COLUMNS($AS$2:BB85),Dictionary!$A$4:$A$93,0),1,1,2),0)),Dictionary!$AD$3:$AE$3,0)),"")</f>
        <v>W</v>
      </c>
      <c r="BC86" s="61" t="str">
        <f ca="1">IFERROR(INDEX(OFFSET(Dictionary!$AC$3,MATCH(COLUMNS($AS$2:BC85),Dictionary!$AC$4:$AC$93,0),1,1,2),1,MATCH(INDEX(Dictionary!$B$3:$C$3,1,MATCH(Form_Responses[[#This Row],[11]],OFFSET(Dictionary!$A$3,MATCH(COLUMNS($AS$2:BC85),Dictionary!$A$4:$A$93,0),1,1,2),0)),Dictionary!$AD$3:$AE$3,0)),"")</f>
        <v>C</v>
      </c>
      <c r="BD86" s="61" t="str">
        <f ca="1">IFERROR(INDEX(OFFSET(Dictionary!$AC$3,MATCH(COLUMNS($AS$2:BD85),Dictionary!$AC$4:$AC$93,0),1,1,2),1,MATCH(INDEX(Dictionary!$B$3:$C$3,1,MATCH(Form_Responses[[#This Row],[12]],OFFSET(Dictionary!$A$3,MATCH(COLUMNS($AS$2:BD85),Dictionary!$A$4:$A$93,0),1,1,2),0)),Dictionary!$AD$3:$AE$3,0)),"")</f>
        <v>L</v>
      </c>
      <c r="BE86" s="61" t="str">
        <f ca="1">IFERROR(INDEX(OFFSET(Dictionary!$AC$3,MATCH(COLUMNS($AS$2:BE85),Dictionary!$AC$4:$AC$93,0),1,1,2),1,MATCH(INDEX(Dictionary!$B$3:$C$3,1,MATCH(Form_Responses[[#This Row],[13]],OFFSET(Dictionary!$A$3,MATCH(COLUMNS($AS$2:BE85),Dictionary!$A$4:$A$93,0),1,1,2),0)),Dictionary!$AD$3:$AE$3,0)),"")</f>
        <v>N</v>
      </c>
      <c r="BF86" s="61" t="str">
        <f ca="1">IFERROR(INDEX(OFFSET(Dictionary!$AC$3,MATCH(COLUMNS($AS$2:BF85),Dictionary!$AC$4:$AC$93,0),1,1,2),1,MATCH(INDEX(Dictionary!$B$3:$C$3,1,MATCH(Form_Responses[[#This Row],[14]],OFFSET(Dictionary!$A$3,MATCH(COLUMNS($AS$2:BF85),Dictionary!$A$4:$A$93,0),1,1,2),0)),Dictionary!$AD$3:$AE$3,0)),"")</f>
        <v>A</v>
      </c>
      <c r="BG86" s="61" t="str">
        <f ca="1">IFERROR(INDEX(OFFSET(Dictionary!$AC$3,MATCH(COLUMNS($AS$2:BG85),Dictionary!$AC$4:$AC$93,0),1,1,2),1,MATCH(INDEX(Dictionary!$B$3:$C$3,1,MATCH(Form_Responses[[#This Row],[15]],OFFSET(Dictionary!$A$3,MATCH(COLUMNS($AS$2:BG85),Dictionary!$A$4:$A$93,0),1,1,2),0)),Dictionary!$AD$3:$AE$3,0)),"")</f>
        <v>P</v>
      </c>
      <c r="BH86" s="61" t="str">
        <f ca="1">IFERROR(INDEX(OFFSET(Dictionary!$AC$3,MATCH(COLUMNS($AS$2:BH85),Dictionary!$AC$4:$AC$93,0),1,1,2),1,MATCH(INDEX(Dictionary!$B$3:$C$3,1,MATCH(Form_Responses[[#This Row],[16]],OFFSET(Dictionary!$A$3,MATCH(COLUMNS($AS$2:BH85),Dictionary!$A$4:$A$93,0),1,1,2),0)),Dictionary!$AD$3:$AE$3,0)),"")</f>
        <v>O</v>
      </c>
      <c r="BI86" s="61" t="str">
        <f ca="1">IFERROR(INDEX(OFFSET(Dictionary!$AC$3,MATCH(COLUMNS($AS$2:BI85),Dictionary!$AC$4:$AC$93,0),1,1,2),1,MATCH(INDEX(Dictionary!$B$3:$C$3,1,MATCH(Form_Responses[[#This Row],[17]],OFFSET(Dictionary!$A$3,MATCH(COLUMNS($AS$2:BI85),Dictionary!$A$4:$A$93,0),1,1,2),0)),Dictionary!$AD$3:$AE$3,0)),"")</f>
        <v>B</v>
      </c>
      <c r="BJ86" s="61" t="str">
        <f ca="1">IFERROR(INDEX(OFFSET(Dictionary!$AC$3,MATCH(COLUMNS($AS$2:BJ85),Dictionary!$AC$4:$AC$93,0),1,1,2),1,MATCH(INDEX(Dictionary!$B$3:$C$3,1,MATCH(Form_Responses[[#This Row],[18]],OFFSET(Dictionary!$A$3,MATCH(COLUMNS($AS$2:BJ85),Dictionary!$A$4:$A$93,0),1,1,2),0)),Dictionary!$AD$3:$AE$3,0)),"")</f>
        <v>O</v>
      </c>
      <c r="BK86" s="61" t="str">
        <f ca="1">IFERROR(INDEX(OFFSET(Dictionary!$AC$3,MATCH(COLUMNS($AS$2:BK85),Dictionary!$AC$4:$AC$93,0),1,1,2),1,MATCH(INDEX(Dictionary!$B$3:$C$3,1,MATCH(Form_Responses[[#This Row],[19]],OFFSET(Dictionary!$A$3,MATCH(COLUMNS($AS$2:BK85),Dictionary!$A$4:$A$93,0),1,1,2),0)),Dictionary!$AD$3:$AE$3,0)),"")</f>
        <v>Z</v>
      </c>
      <c r="BL86" s="61" t="str">
        <f ca="1">IFERROR(INDEX(OFFSET(Dictionary!$AC$3,MATCH(COLUMNS($AS$2:BL85),Dictionary!$AC$4:$AC$93,0),1,1,2),1,MATCH(INDEX(Dictionary!$B$3:$C$3,1,MATCH(Form_Responses[[#This Row],[20]],OFFSET(Dictionary!$A$3,MATCH(COLUMNS($AS$2:BL85),Dictionary!$A$4:$A$93,0),1,1,2),0)),Dictionary!$AD$3:$AE$3,0)),"")</f>
        <v>W</v>
      </c>
      <c r="BM86" s="61" t="str">
        <f ca="1">IFERROR(INDEX(OFFSET(Dictionary!$AC$3,MATCH(COLUMNS($AS$2:BM85),Dictionary!$AC$4:$AC$93,0),1,1,2),1,MATCH(INDEX(Dictionary!$B$3:$C$3,1,MATCH(Form_Responses[[#This Row],[21]],OFFSET(Dictionary!$A$3,MATCH(COLUMNS($AS$2:BM85),Dictionary!$A$4:$A$93,0),1,1,2),0)),Dictionary!$AD$3:$AE$3,0)),"")</f>
        <v>D</v>
      </c>
      <c r="BN86" s="61" t="str">
        <f ca="1">IFERROR(INDEX(OFFSET(Dictionary!$AC$3,MATCH(COLUMNS($AS$2:BN85),Dictionary!$AC$4:$AC$93,0),1,1,2),1,MATCH(INDEX(Dictionary!$B$3:$C$3,1,MATCH(Form_Responses[[#This Row],[22]],OFFSET(Dictionary!$A$3,MATCH(COLUMNS($AS$2:BN85),Dictionary!$A$4:$A$93,0),1,1,2),0)),Dictionary!$AD$3:$AE$3,0)),"")</f>
        <v>C</v>
      </c>
      <c r="BO86" s="61" t="str">
        <f ca="1">IFERROR(INDEX(OFFSET(Dictionary!$AC$3,MATCH(COLUMNS($AS$2:BO85),Dictionary!$AC$4:$AC$93,0),1,1,2),1,MATCH(INDEX(Dictionary!$B$3:$C$3,1,MATCH(Form_Responses[[#This Row],[23]],OFFSET(Dictionary!$A$3,MATCH(COLUMNS($AS$2:BO85),Dictionary!$A$4:$A$93,0),1,1,2),0)),Dictionary!$AD$3:$AE$3,0)),"")</f>
        <v>I</v>
      </c>
      <c r="BP86" s="61" t="str">
        <f ca="1">IFERROR(INDEX(OFFSET(Dictionary!$AC$3,MATCH(COLUMNS($AS$2:BP85),Dictionary!$AC$4:$AC$93,0),1,1,2),1,MATCH(INDEX(Dictionary!$B$3:$C$3,1,MATCH(Form_Responses[[#This Row],[24]],OFFSET(Dictionary!$A$3,MATCH(COLUMNS($AS$2:BP85),Dictionary!$A$4:$A$93,0),1,1,2),0)),Dictionary!$AD$3:$AE$3,0)),"")</f>
        <v>X</v>
      </c>
      <c r="BQ86" s="61" t="str">
        <f ca="1">IFERROR(INDEX(OFFSET(Dictionary!$AC$3,MATCH(COLUMNS($AS$2:BQ85),Dictionary!$AC$4:$AC$93,0),1,1,2),1,MATCH(INDEX(Dictionary!$B$3:$C$3,1,MATCH(Form_Responses[[#This Row],[25]],OFFSET(Dictionary!$A$3,MATCH(COLUMNS($AS$2:BQ85),Dictionary!$A$4:$A$93,0),1,1,2),0)),Dictionary!$AD$3:$AE$3,0)),"")</f>
        <v>B</v>
      </c>
      <c r="BR86" s="61" t="str">
        <f ca="1">IFERROR(INDEX(OFFSET(Dictionary!$AC$3,MATCH(COLUMNS($AS$2:BR85),Dictionary!$AC$4:$AC$93,0),1,1,2),1,MATCH(INDEX(Dictionary!$B$3:$C$3,1,MATCH(Form_Responses[[#This Row],[26]],OFFSET(Dictionary!$A$3,MATCH(COLUMNS($AS$2:BR85),Dictionary!$A$4:$A$93,0),1,1,2),0)),Dictionary!$AD$3:$AE$3,0)),"")</f>
        <v>P</v>
      </c>
      <c r="BS86" s="61" t="str">
        <f ca="1">IFERROR(INDEX(OFFSET(Dictionary!$AC$3,MATCH(COLUMNS($AS$2:BS85),Dictionary!$AC$4:$AC$93,0),1,1,2),1,MATCH(INDEX(Dictionary!$B$3:$C$3,1,MATCH(Form_Responses[[#This Row],[27]],OFFSET(Dictionary!$A$3,MATCH(COLUMNS($AS$2:BS85),Dictionary!$A$4:$A$93,0),1,1,2),0)),Dictionary!$AD$3:$AE$3,0)),"")</f>
        <v>Z</v>
      </c>
      <c r="BT86" s="61" t="str">
        <f ca="1">IFERROR(INDEX(OFFSET(Dictionary!$AC$3,MATCH(COLUMNS($AS$2:BT85),Dictionary!$AC$4:$AC$93,0),1,1,2),1,MATCH(INDEX(Dictionary!$B$3:$C$3,1,MATCH(Form_Responses[[#This Row],[28]],OFFSET(Dictionary!$A$3,MATCH(COLUMNS($AS$2:BT85),Dictionary!$A$4:$A$93,0),1,1,2),0)),Dictionary!$AD$3:$AE$3,0)),"")</f>
        <v>B</v>
      </c>
      <c r="BU86" s="61" t="str">
        <f ca="1">IFERROR(INDEX(OFFSET(Dictionary!$AC$3,MATCH(COLUMNS($AS$2:BU85),Dictionary!$AC$4:$AC$93,0),1,1,2),1,MATCH(INDEX(Dictionary!$B$3:$C$3,1,MATCH(Form_Responses[[#This Row],[29]],OFFSET(Dictionary!$A$3,MATCH(COLUMNS($AS$2:BU85),Dictionary!$A$4:$A$93,0),1,1,2),0)),Dictionary!$AD$3:$AE$3,0)),"")</f>
        <v>O</v>
      </c>
      <c r="BV86" s="61" t="str">
        <f ca="1">IFERROR(INDEX(OFFSET(Dictionary!$AC$3,MATCH(COLUMNS($AS$2:BV85),Dictionary!$AC$4:$AC$93,0),1,1,2),1,MATCH(INDEX(Dictionary!$B$3:$C$3,1,MATCH(Form_Responses[[#This Row],[30]],OFFSET(Dictionary!$A$3,MATCH(COLUMNS($AS$2:BV85),Dictionary!$A$4:$A$93,0),1,1,2),0)),Dictionary!$AD$3:$AE$3,0)),"")</f>
        <v>W</v>
      </c>
      <c r="BW86" s="61" t="str">
        <f ca="1">IFERROR(INDEX(OFFSET(Dictionary!$AC$3,MATCH(COLUMNS($AS$2:BW85),Dictionary!$AC$4:$AC$93,0),1,1,2),1,MATCH(INDEX(Dictionary!$B$3:$C$3,1,MATCH(Form_Responses[[#This Row],[31]],OFFSET(Dictionary!$A$3,MATCH(COLUMNS($AS$2:BW85),Dictionary!$A$4:$A$93,0),1,1,2),0)),Dictionary!$AD$3:$AE$3,0)),"")</f>
        <v>G</v>
      </c>
      <c r="BX86" s="61" t="str">
        <f ca="1">IFERROR(INDEX(OFFSET(Dictionary!$AC$3,MATCH(COLUMNS($AS$2:BX85),Dictionary!$AC$4:$AC$93,0),1,1,2),1,MATCH(INDEX(Dictionary!$B$3:$C$3,1,MATCH(Form_Responses[[#This Row],[32]],OFFSET(Dictionary!$A$3,MATCH(COLUMNS($AS$2:BX85),Dictionary!$A$4:$A$93,0),1,1,2),0)),Dictionary!$AD$3:$AE$3,0)),"")</f>
        <v>L</v>
      </c>
      <c r="BY86" s="61" t="str">
        <f ca="1">IFERROR(INDEX(OFFSET(Dictionary!$AC$3,MATCH(COLUMNS($AS$2:BY85),Dictionary!$AC$4:$AC$93,0),1,1,2),1,MATCH(INDEX(Dictionary!$B$3:$C$3,1,MATCH(Form_Responses[[#This Row],[33]],OFFSET(Dictionary!$A$3,MATCH(COLUMNS($AS$2:BY85),Dictionary!$A$4:$A$93,0),1,1,2),0)),Dictionary!$AD$3:$AE$3,0)),"")</f>
        <v>C</v>
      </c>
      <c r="BZ86" s="61" t="str">
        <f ca="1">IFERROR(INDEX(OFFSET(Dictionary!$AC$3,MATCH(COLUMNS($AS$2:BZ85),Dictionary!$AC$4:$AC$93,0),1,1,2),1,MATCH(INDEX(Dictionary!$B$3:$C$3,1,MATCH(Form_Responses[[#This Row],[34]],OFFSET(Dictionary!$A$3,MATCH(COLUMNS($AS$2:BZ85),Dictionary!$A$4:$A$93,0),1,1,2),0)),Dictionary!$AD$3:$AE$3,0)),"")</f>
        <v>T</v>
      </c>
      <c r="CA86" s="61" t="str">
        <f ca="1">IFERROR(INDEX(OFFSET(Dictionary!$AC$3,MATCH(COLUMNS($AS$2:CA85),Dictionary!$AC$4:$AC$93,0),1,1,2),1,MATCH(INDEX(Dictionary!$B$3:$C$3,1,MATCH(Form_Responses[[#This Row],[35]],OFFSET(Dictionary!$A$3,MATCH(COLUMNS($AS$2:CA85),Dictionary!$A$4:$A$93,0),1,1,2),0)),Dictionary!$AD$3:$AE$3,0)),"")</f>
        <v>N</v>
      </c>
      <c r="CB86" s="61" t="str">
        <f ca="1">IFERROR(INDEX(OFFSET(Dictionary!$AC$3,MATCH(COLUMNS($AS$2:CB85),Dictionary!$AC$4:$AC$93,0),1,1,2),1,MATCH(INDEX(Dictionary!$B$3:$C$3,1,MATCH(Form_Responses[[#This Row],[36]],OFFSET(Dictionary!$A$3,MATCH(COLUMNS($AS$2:CB85),Dictionary!$A$4:$A$93,0),1,1,2),0)),Dictionary!$AD$3:$AE$3,0)),"")</f>
        <v>A</v>
      </c>
      <c r="CC86" s="61" t="str">
        <f ca="1">IFERROR(INDEX(OFFSET(Dictionary!$AC$3,MATCH(COLUMNS($AS$2:CC85),Dictionary!$AC$4:$AC$93,0),1,1,2),1,MATCH(INDEX(Dictionary!$B$3:$C$3,1,MATCH(Form_Responses[[#This Row],[37]],OFFSET(Dictionary!$A$3,MATCH(COLUMNS($AS$2:CC85),Dictionary!$A$4:$A$93,0),1,1,2),0)),Dictionary!$AD$3:$AE$3,0)),"")</f>
        <v>Z</v>
      </c>
      <c r="CD86" s="61" t="str">
        <f ca="1">IFERROR(INDEX(OFFSET(Dictionary!$AC$3,MATCH(COLUMNS($AS$2:CD85),Dictionary!$AC$4:$AC$93,0),1,1,2),1,MATCH(INDEX(Dictionary!$B$3:$C$3,1,MATCH(Form_Responses[[#This Row],[38]],OFFSET(Dictionary!$A$3,MATCH(COLUMNS($AS$2:CD85),Dictionary!$A$4:$A$93,0),1,1,2),0)),Dictionary!$AD$3:$AE$3,0)),"")</f>
        <v>K</v>
      </c>
      <c r="CE86" s="61" t="str">
        <f ca="1">IFERROR(INDEX(OFFSET(Dictionary!$AC$3,MATCH(COLUMNS($AS$2:CE85),Dictionary!$AC$4:$AC$93,0),1,1,2),1,MATCH(INDEX(Dictionary!$B$3:$C$3,1,MATCH(Form_Responses[[#This Row],[39]],OFFSET(Dictionary!$A$3,MATCH(COLUMNS($AS$2:CE85),Dictionary!$A$4:$A$93,0),1,1,2),0)),Dictionary!$AD$3:$AE$3,0)),"")</f>
        <v>F</v>
      </c>
      <c r="CF86" s="61" t="str">
        <f ca="1">IFERROR(INDEX(OFFSET(Dictionary!$AC$3,MATCH(COLUMNS($AS$2:CF85),Dictionary!$AC$4:$AC$93,0),1,1,2),1,MATCH(INDEX(Dictionary!$B$3:$C$3,1,MATCH(Form_Responses[[#This Row],[40]],OFFSET(Dictionary!$A$3,MATCH(COLUMNS($AS$2:CF85),Dictionary!$A$4:$A$93,0),1,1,2),0)),Dictionary!$AD$3:$AE$3,0)),"")</f>
        <v>W</v>
      </c>
      <c r="CG86" s="61" t="str">
        <f ca="1">IFERROR(INDEX(OFFSET(Dictionary!$AC$3,MATCH(COLUMNS($AS$2:CG85),Dictionary!$AC$4:$AC$93,0),1,1,2),1,MATCH(INDEX(Dictionary!$B$3:$C$3,1,MATCH(Form_Responses[[#This Row],[41]],OFFSET(Dictionary!$A$3,MATCH(COLUMNS($AS$2:CG85),Dictionary!$A$4:$A$93,0),1,1,2),0)),Dictionary!$AD$3:$AE$3,0)),"")</f>
        <v>G</v>
      </c>
      <c r="CH86" s="61" t="str">
        <f ca="1">IFERROR(INDEX(OFFSET(Dictionary!$AC$3,MATCH(COLUMNS($AS$2:CH85),Dictionary!$AC$4:$AC$93,0),1,1,2),1,MATCH(INDEX(Dictionary!$B$3:$C$3,1,MATCH(Form_Responses[[#This Row],[42]],OFFSET(Dictionary!$A$3,MATCH(COLUMNS($AS$2:CH85),Dictionary!$A$4:$A$93,0),1,1,2),0)),Dictionary!$AD$3:$AE$3,0)),"")</f>
        <v>L</v>
      </c>
      <c r="CI86" s="61" t="str">
        <f ca="1">IFERROR(INDEX(OFFSET(Dictionary!$AC$3,MATCH(COLUMNS($AS$2:CI85),Dictionary!$AC$4:$AC$93,0),1,1,2),1,MATCH(INDEX(Dictionary!$B$3:$C$3,1,MATCH(Form_Responses[[#This Row],[43]],OFFSET(Dictionary!$A$3,MATCH(COLUMNS($AS$2:CI85),Dictionary!$A$4:$A$93,0),1,1,2),0)),Dictionary!$AD$3:$AE$3,0)),"")</f>
        <v>D</v>
      </c>
      <c r="CJ86" s="61" t="str">
        <f ca="1">IFERROR(INDEX(OFFSET(Dictionary!$AC$3,MATCH(COLUMNS($AS$2:CJ85),Dictionary!$AC$4:$AC$93,0),1,1,2),1,MATCH(INDEX(Dictionary!$B$3:$C$3,1,MATCH(Form_Responses[[#This Row],[44]],OFFSET(Dictionary!$A$3,MATCH(COLUMNS($AS$2:CJ85),Dictionary!$A$4:$A$93,0),1,1,2),0)),Dictionary!$AD$3:$AE$3,0)),"")</f>
        <v>C</v>
      </c>
      <c r="CK86" s="61" t="str">
        <f ca="1">IFERROR(INDEX(OFFSET(Dictionary!$AC$3,MATCH(COLUMNS($AS$2:CK85),Dictionary!$AC$4:$AC$93,0),1,1,2),1,MATCH(INDEX(Dictionary!$B$3:$C$3,1,MATCH(Form_Responses[[#This Row],[45]],OFFSET(Dictionary!$A$3,MATCH(COLUMNS($AS$2:CK85),Dictionary!$A$4:$A$93,0),1,1,2),0)),Dictionary!$AD$3:$AE$3,0)),"")</f>
        <v>V</v>
      </c>
      <c r="CL86" s="61" t="str">
        <f ca="1">IFERROR(INDEX(OFFSET(Dictionary!$AC$3,MATCH(COLUMNS($AS$2:CL85),Dictionary!$AC$4:$AC$93,0),1,1,2),1,MATCH(INDEX(Dictionary!$B$3:$C$3,1,MATCH(Form_Responses[[#This Row],[46]],OFFSET(Dictionary!$A$3,MATCH(COLUMNS($AS$2:CL85),Dictionary!$A$4:$A$93,0),1,1,2),0)),Dictionary!$AD$3:$AE$3,0)),"")</f>
        <v>N</v>
      </c>
      <c r="CM86" s="61" t="str">
        <f ca="1">IFERROR(INDEX(OFFSET(Dictionary!$AC$3,MATCH(COLUMNS($AS$2:CM85),Dictionary!$AC$4:$AC$93,0),1,1,2),1,MATCH(INDEX(Dictionary!$B$3:$C$3,1,MATCH(Form_Responses[[#This Row],[47]],OFFSET(Dictionary!$A$3,MATCH(COLUMNS($AS$2:CM85),Dictionary!$A$4:$A$93,0),1,1,2),0)),Dictionary!$AD$3:$AE$3,0)),"")</f>
        <v>Z</v>
      </c>
      <c r="CN86" s="61" t="str">
        <f ca="1">IFERROR(INDEX(OFFSET(Dictionary!$AC$3,MATCH(COLUMNS($AS$2:CN85),Dictionary!$AC$4:$AC$93,0),1,1,2),1,MATCH(INDEX(Dictionary!$B$3:$C$3,1,MATCH(Form_Responses[[#This Row],[48]],OFFSET(Dictionary!$A$3,MATCH(COLUMNS($AS$2:CN85),Dictionary!$A$4:$A$93,0),1,1,2),0)),Dictionary!$AD$3:$AE$3,0)),"")</f>
        <v>K</v>
      </c>
      <c r="CO86" s="61" t="str">
        <f ca="1">IFERROR(INDEX(OFFSET(Dictionary!$AC$3,MATCH(COLUMNS($AS$2:CO85),Dictionary!$AC$4:$AC$93,0),1,1,2),1,MATCH(INDEX(Dictionary!$B$3:$C$3,1,MATCH(Form_Responses[[#This Row],[49]],OFFSET(Dictionary!$A$3,MATCH(COLUMNS($AS$2:CO85),Dictionary!$A$4:$A$93,0),1,1,2),0)),Dictionary!$AD$3:$AE$3,0)),"")</f>
        <v>F</v>
      </c>
      <c r="CP86" s="61" t="str">
        <f ca="1">IFERROR(INDEX(OFFSET(Dictionary!$AC$3,MATCH(COLUMNS($AS$2:CP85),Dictionary!$AC$4:$AC$93,0),1,1,2),1,MATCH(INDEX(Dictionary!$B$3:$C$3,1,MATCH(Form_Responses[[#This Row],[50]],OFFSET(Dictionary!$A$3,MATCH(COLUMNS($AS$2:CP85),Dictionary!$A$4:$A$93,0),1,1,2),0)),Dictionary!$AD$3:$AE$3,0)),"")</f>
        <v>W</v>
      </c>
      <c r="CQ86" s="61" t="str">
        <f ca="1">IFERROR(INDEX(OFFSET(Dictionary!$AC$3,MATCH(COLUMNS($AS$2:CQ85),Dictionary!$AC$4:$AC$93,0),1,1,2),1,MATCH(INDEX(Dictionary!$B$3:$C$3,1,MATCH(Form_Responses[[#This Row],[51]],OFFSET(Dictionary!$A$3,MATCH(COLUMNS($AS$2:CQ85),Dictionary!$A$4:$A$93,0),1,1,2),0)),Dictionary!$AD$3:$AE$3,0)),"")</f>
        <v>G</v>
      </c>
      <c r="CR86" s="61" t="str">
        <f ca="1">IFERROR(INDEX(OFFSET(Dictionary!$AC$3,MATCH(COLUMNS($AS$2:CR85),Dictionary!$AC$4:$AC$93,0),1,1,2),1,MATCH(INDEX(Dictionary!$B$3:$C$3,1,MATCH(Form_Responses[[#This Row],[52]],OFFSET(Dictionary!$A$3,MATCH(COLUMNS($AS$2:CR85),Dictionary!$A$4:$A$93,0),1,1,2),0)),Dictionary!$AD$3:$AE$3,0)),"")</f>
        <v>L</v>
      </c>
      <c r="CS86" s="61" t="str">
        <f ca="1">IFERROR(INDEX(OFFSET(Dictionary!$AC$3,MATCH(COLUMNS($AS$2:CS85),Dictionary!$AC$4:$AC$93,0),1,1,2),1,MATCH(INDEX(Dictionary!$B$3:$C$3,1,MATCH(Form_Responses[[#This Row],[53]],OFFSET(Dictionary!$A$3,MATCH(COLUMNS($AS$2:CS85),Dictionary!$A$4:$A$93,0),1,1,2),0)),Dictionary!$AD$3:$AE$3,0)),"")</f>
        <v>R</v>
      </c>
      <c r="CT86" s="61" t="str">
        <f ca="1">IFERROR(INDEX(OFFSET(Dictionary!$AC$3,MATCH(COLUMNS($AS$2:CT85),Dictionary!$AC$4:$AC$93,0),1,1,2),1,MATCH(INDEX(Dictionary!$B$3:$C$3,1,MATCH(Form_Responses[[#This Row],[54]],OFFSET(Dictionary!$A$3,MATCH(COLUMNS($AS$2:CT85),Dictionary!$A$4:$A$93,0),1,1,2),0)),Dictionary!$AD$3:$AE$3,0)),"")</f>
        <v>D</v>
      </c>
      <c r="CU86" s="61" t="str">
        <f ca="1">IFERROR(INDEX(OFFSET(Dictionary!$AC$3,MATCH(COLUMNS($AS$2:CU85),Dictionary!$AC$4:$AC$93,0),1,1,2),1,MATCH(INDEX(Dictionary!$B$3:$C$3,1,MATCH(Form_Responses[[#This Row],[55]],OFFSET(Dictionary!$A$3,MATCH(COLUMNS($AS$2:CU85),Dictionary!$A$4:$A$93,0),1,1,2),0)),Dictionary!$AD$3:$AE$3,0)),"")</f>
        <v>C</v>
      </c>
      <c r="CV86" s="61" t="str">
        <f ca="1">IFERROR(INDEX(OFFSET(Dictionary!$AC$3,MATCH(COLUMNS($AS$2:CV85),Dictionary!$AC$4:$AC$93,0),1,1,2),1,MATCH(INDEX(Dictionary!$B$3:$C$3,1,MATCH(Form_Responses[[#This Row],[56]],OFFSET(Dictionary!$A$3,MATCH(COLUMNS($AS$2:CV85),Dictionary!$A$4:$A$93,0),1,1,2),0)),Dictionary!$AD$3:$AE$3,0)),"")</f>
        <v>E</v>
      </c>
      <c r="CW86" s="61" t="str">
        <f ca="1">IFERROR(INDEX(OFFSET(Dictionary!$AC$3,MATCH(COLUMNS($AS$2:CW85),Dictionary!$AC$4:$AC$93,0),1,1,2),1,MATCH(INDEX(Dictionary!$B$3:$C$3,1,MATCH(Form_Responses[[#This Row],[57]],OFFSET(Dictionary!$A$3,MATCH(COLUMNS($AS$2:CW85),Dictionary!$A$4:$A$93,0),1,1,2),0)),Dictionary!$AD$3:$AE$3,0)),"")</f>
        <v>N</v>
      </c>
      <c r="CX86" s="61" t="str">
        <f ca="1">IFERROR(INDEX(OFFSET(Dictionary!$AC$3,MATCH(COLUMNS($AS$2:CX85),Dictionary!$AC$4:$AC$93,0),1,1,2),1,MATCH(INDEX(Dictionary!$B$3:$C$3,1,MATCH(Form_Responses[[#This Row],[58]],OFFSET(Dictionary!$A$3,MATCH(COLUMNS($AS$2:CX85),Dictionary!$A$4:$A$93,0),1,1,2),0)),Dictionary!$AD$3:$AE$3,0)),"")</f>
        <v>A</v>
      </c>
      <c r="CY86" s="61" t="str">
        <f ca="1">IFERROR(INDEX(OFFSET(Dictionary!$AC$3,MATCH(COLUMNS($AS$2:CY85),Dictionary!$AC$4:$AC$93,0),1,1,2),1,MATCH(INDEX(Dictionary!$B$3:$C$3,1,MATCH(Form_Responses[[#This Row],[59]],OFFSET(Dictionary!$A$3,MATCH(COLUMNS($AS$2:CY85),Dictionary!$A$4:$A$93,0),1,1,2),0)),Dictionary!$AD$3:$AE$3,0)),"")</f>
        <v>F</v>
      </c>
      <c r="CZ86" s="61" t="str">
        <f ca="1">IFERROR(INDEX(OFFSET(Dictionary!$AC$3,MATCH(COLUMNS($AS$2:CZ85),Dictionary!$AC$4:$AC$93,0),1,1,2),1,MATCH(INDEX(Dictionary!$B$3:$C$3,1,MATCH(Form_Responses[[#This Row],[60]],OFFSET(Dictionary!$A$3,MATCH(COLUMNS($AS$2:CZ85),Dictionary!$A$4:$A$93,0),1,1,2),0)),Dictionary!$AD$3:$AE$3,0)),"")</f>
        <v>X</v>
      </c>
      <c r="DA86" s="61" t="str">
        <f ca="1">IFERROR(INDEX(OFFSET(Dictionary!$AC$3,MATCH(COLUMNS($AS$2:DA85),Dictionary!$AC$4:$AC$93,0),1,1,2),1,MATCH(INDEX(Dictionary!$B$3:$C$3,1,MATCH(Form_Responses[[#This Row],[61]],OFFSET(Dictionary!$A$3,MATCH(COLUMNS($AS$2:DA85),Dictionary!$A$4:$A$93,0),1,1,2),0)),Dictionary!$AD$3:$AE$3,0)),"")</f>
        <v>G</v>
      </c>
      <c r="DB86" s="61" t="str">
        <f ca="1">IFERROR(INDEX(OFFSET(Dictionary!$AC$3,MATCH(COLUMNS($AS$2:DB85),Dictionary!$AC$4:$AC$93,0),1,1,2),1,MATCH(INDEX(Dictionary!$B$3:$C$3,1,MATCH(Form_Responses[[#This Row],[62]],OFFSET(Dictionary!$A$3,MATCH(COLUMNS($AS$2:DB85),Dictionary!$A$4:$A$93,0),1,1,2),0)),Dictionary!$AD$3:$AE$3,0)),"")</f>
        <v>V</v>
      </c>
      <c r="DC86" s="61" t="str">
        <f ca="1">IFERROR(INDEX(OFFSET(Dictionary!$AC$3,MATCH(COLUMNS($AS$2:DC85),Dictionary!$AC$4:$AC$93,0),1,1,2),1,MATCH(INDEX(Dictionary!$B$3:$C$3,1,MATCH(Form_Responses[[#This Row],[63]],OFFSET(Dictionary!$A$3,MATCH(COLUMNS($AS$2:DC85),Dictionary!$A$4:$A$93,0),1,1,2),0)),Dictionary!$AD$3:$AE$3,0)),"")</f>
        <v>I</v>
      </c>
      <c r="DD86" s="61" t="str">
        <f ca="1">IFERROR(INDEX(OFFSET(Dictionary!$AC$3,MATCH(COLUMNS($AS$2:DD85),Dictionary!$AC$4:$AC$93,0),1,1,2),1,MATCH(INDEX(Dictionary!$B$3:$C$3,1,MATCH(Form_Responses[[#This Row],[64]],OFFSET(Dictionary!$A$3,MATCH(COLUMNS($AS$2:DD85),Dictionary!$A$4:$A$93,0),1,1,2),0)),Dictionary!$AD$3:$AE$3,0)),"")</f>
        <v>R</v>
      </c>
      <c r="DE86" s="61" t="str">
        <f ca="1">IFERROR(INDEX(OFFSET(Dictionary!$AC$3,MATCH(COLUMNS($AS$2:DE85),Dictionary!$AC$4:$AC$93,0),1,1,2),1,MATCH(INDEX(Dictionary!$B$3:$C$3,1,MATCH(Form_Responses[[#This Row],[65]],OFFSET(Dictionary!$A$3,MATCH(COLUMNS($AS$2:DE85),Dictionary!$A$4:$A$93,0),1,1,2),0)),Dictionary!$AD$3:$AE$3,0)),"")</f>
        <v>D</v>
      </c>
      <c r="DF86" s="61" t="str">
        <f ca="1">IFERROR(INDEX(OFFSET(Dictionary!$AC$3,MATCH(COLUMNS($AS$2:DF85),Dictionary!$AC$4:$AC$93,0),1,1,2),1,MATCH(INDEX(Dictionary!$B$3:$C$3,1,MATCH(Form_Responses[[#This Row],[66]],OFFSET(Dictionary!$A$3,MATCH(COLUMNS($AS$2:DF85),Dictionary!$A$4:$A$93,0),1,1,2),0)),Dictionary!$AD$3:$AE$3,0)),"")</f>
        <v>C</v>
      </c>
      <c r="DG86" s="61" t="str">
        <f ca="1">IFERROR(INDEX(OFFSET(Dictionary!$AC$3,MATCH(COLUMNS($AS$2:DG85),Dictionary!$AC$4:$AC$93,0),1,1,2),1,MATCH(INDEX(Dictionary!$B$3:$C$3,1,MATCH(Form_Responses[[#This Row],[67]],OFFSET(Dictionary!$A$3,MATCH(COLUMNS($AS$2:DG85),Dictionary!$A$4:$A$93,0),1,1,2),0)),Dictionary!$AD$3:$AE$3,0)),"")</f>
        <v>R</v>
      </c>
      <c r="DH86" s="61" t="str">
        <f ca="1">IFERROR(INDEX(OFFSET(Dictionary!$AC$3,MATCH(COLUMNS($AS$2:DH85),Dictionary!$AC$4:$AC$93,0),1,1,2),1,MATCH(INDEX(Dictionary!$B$3:$C$3,1,MATCH(Form_Responses[[#This Row],[68]],OFFSET(Dictionary!$A$3,MATCH(COLUMNS($AS$2:DH85),Dictionary!$A$4:$A$93,0),1,1,2),0)),Dictionary!$AD$3:$AE$3,0)),"")</f>
        <v>N</v>
      </c>
      <c r="DI86" s="61" t="str">
        <f ca="1">IFERROR(INDEX(OFFSET(Dictionary!$AC$3,MATCH(COLUMNS($AS$2:DI85),Dictionary!$AC$4:$AC$93,0),1,1,2),1,MATCH(INDEX(Dictionary!$B$3:$C$3,1,MATCH(Form_Responses[[#This Row],[69]],OFFSET(Dictionary!$A$3,MATCH(COLUMNS($AS$2:DI85),Dictionary!$A$4:$A$93,0),1,1,2),0)),Dictionary!$AD$3:$AE$3,0)),"")</f>
        <v>A</v>
      </c>
      <c r="DJ86" s="61" t="str">
        <f ca="1">IFERROR(INDEX(OFFSET(Dictionary!$AC$3,MATCH(COLUMNS($AS$2:DJ85),Dictionary!$AC$4:$AC$93,0),1,1,2),1,MATCH(INDEX(Dictionary!$B$3:$C$3,1,MATCH(Form_Responses[[#This Row],[70]],OFFSET(Dictionary!$A$3,MATCH(COLUMNS($AS$2:DJ85),Dictionary!$A$4:$A$93,0),1,1,2),0)),Dictionary!$AD$3:$AE$3,0)),"")</f>
        <v>P</v>
      </c>
      <c r="DK86" s="61" t="str">
        <f ca="1">IFERROR(INDEX(OFFSET(Dictionary!$AC$3,MATCH(COLUMNS($AS$2:DK85),Dictionary!$AC$4:$AC$93,0),1,1,2),1,MATCH(INDEX(Dictionary!$B$3:$C$3,1,MATCH(Form_Responses[[#This Row],[71]],OFFSET(Dictionary!$A$3,MATCH(COLUMNS($AS$2:DK85),Dictionary!$A$4:$A$93,0),1,1,2),0)),Dictionary!$AD$3:$AE$3,0)),"")</f>
        <v>G</v>
      </c>
      <c r="DL86" s="61" t="str">
        <f ca="1">IFERROR(INDEX(OFFSET(Dictionary!$AC$3,MATCH(COLUMNS($AS$2:DL85),Dictionary!$AC$4:$AC$93,0),1,1,2),1,MATCH(INDEX(Dictionary!$B$3:$C$3,1,MATCH(Form_Responses[[#This Row],[72]],OFFSET(Dictionary!$A$3,MATCH(COLUMNS($AS$2:DL85),Dictionary!$A$4:$A$93,0),1,1,2),0)),Dictionary!$AD$3:$AE$3,0)),"")</f>
        <v>L</v>
      </c>
      <c r="DM86" s="61" t="str">
        <f ca="1">IFERROR(INDEX(OFFSET(Dictionary!$AC$3,MATCH(COLUMNS($AS$2:DM85),Dictionary!$AC$4:$AC$93,0),1,1,2),1,MATCH(INDEX(Dictionary!$B$3:$C$3,1,MATCH(Form_Responses[[#This Row],[73]],OFFSET(Dictionary!$A$3,MATCH(COLUMNS($AS$2:DM85),Dictionary!$A$4:$A$93,0),1,1,2),0)),Dictionary!$AD$3:$AE$3,0)),"")</f>
        <v>I</v>
      </c>
      <c r="DN86" s="61" t="str">
        <f ca="1">IFERROR(INDEX(OFFSET(Dictionary!$AC$3,MATCH(COLUMNS($AS$2:DN85),Dictionary!$AC$4:$AC$93,0),1,1,2),1,MATCH(INDEX(Dictionary!$B$3:$C$3,1,MATCH(Form_Responses[[#This Row],[74]],OFFSET(Dictionary!$A$3,MATCH(COLUMNS($AS$2:DN85),Dictionary!$A$4:$A$93,0),1,1,2),0)),Dictionary!$AD$3:$AE$3,0)),"")</f>
        <v>T</v>
      </c>
      <c r="DO86" s="61" t="str">
        <f ca="1">IFERROR(INDEX(OFFSET(Dictionary!$AC$3,MATCH(COLUMNS($AS$2:DO85),Dictionary!$AC$4:$AC$93,0),1,1,2),1,MATCH(INDEX(Dictionary!$B$3:$C$3,1,MATCH(Form_Responses[[#This Row],[75]],OFFSET(Dictionary!$A$3,MATCH(COLUMNS($AS$2:DO85),Dictionary!$A$4:$A$93,0),1,1,2),0)),Dictionary!$AD$3:$AE$3,0)),"")</f>
        <v>V</v>
      </c>
      <c r="DP86" s="61" t="str">
        <f ca="1">IFERROR(INDEX(OFFSET(Dictionary!$AC$3,MATCH(COLUMNS($AS$2:DP85),Dictionary!$AC$4:$AC$93,0),1,1,2),1,MATCH(INDEX(Dictionary!$B$3:$C$3,1,MATCH(Form_Responses[[#This Row],[76]],OFFSET(Dictionary!$A$3,MATCH(COLUMNS($AS$2:DP85),Dictionary!$A$4:$A$93,0),1,1,2),0)),Dictionary!$AD$3:$AE$3,0)),"")</f>
        <v>S</v>
      </c>
      <c r="DQ86" s="61" t="str">
        <f ca="1">IFERROR(INDEX(OFFSET(Dictionary!$AC$3,MATCH(COLUMNS($AS$2:DQ85),Dictionary!$AC$4:$AC$93,0),1,1,2),1,MATCH(INDEX(Dictionary!$B$3:$C$3,1,MATCH(Form_Responses[[#This Row],[77]],OFFSET(Dictionary!$A$3,MATCH(COLUMNS($AS$2:DQ85),Dictionary!$A$4:$A$93,0),1,1,2),0)),Dictionary!$AD$3:$AE$3,0)),"")</f>
        <v>C</v>
      </c>
      <c r="DR86" s="61" t="str">
        <f ca="1">IFERROR(INDEX(OFFSET(Dictionary!$AC$3,MATCH(COLUMNS($AS$2:DR85),Dictionary!$AC$4:$AC$93,0),1,1,2),1,MATCH(INDEX(Dictionary!$B$3:$C$3,1,MATCH(Form_Responses[[#This Row],[78]],OFFSET(Dictionary!$A$3,MATCH(COLUMNS($AS$2:DR85),Dictionary!$A$4:$A$93,0),1,1,2),0)),Dictionary!$AD$3:$AE$3,0)),"")</f>
        <v>E</v>
      </c>
      <c r="DS86" s="61" t="str">
        <f ca="1">IFERROR(INDEX(OFFSET(Dictionary!$AC$3,MATCH(COLUMNS($AS$2:DS85),Dictionary!$AC$4:$AC$93,0),1,1,2),1,MATCH(INDEX(Dictionary!$B$3:$C$3,1,MATCH(Form_Responses[[#This Row],[79]],OFFSET(Dictionary!$A$3,MATCH(COLUMNS($AS$2:DS85),Dictionary!$A$4:$A$93,0),1,1,2),0)),Dictionary!$AD$3:$AE$3,0)),"")</f>
        <v>N</v>
      </c>
      <c r="DT86" s="61" t="str">
        <f ca="1">IFERROR(INDEX(OFFSET(Dictionary!$AC$3,MATCH(COLUMNS($AS$2:DT85),Dictionary!$AC$4:$AC$93,0),1,1,2),1,MATCH(INDEX(Dictionary!$B$3:$C$3,1,MATCH(Form_Responses[[#This Row],[80]],OFFSET(Dictionary!$A$3,MATCH(COLUMNS($AS$2:DT85),Dictionary!$A$4:$A$93,0),1,1,2),0)),Dictionary!$AD$3:$AE$3,0)),"")</f>
        <v>W</v>
      </c>
      <c r="DU86" s="61" t="str">
        <f ca="1">IFERROR(INDEX(OFFSET(Dictionary!$AC$3,MATCH(COLUMNS($AS$2:DU85),Dictionary!$AC$4:$AC$93,0),1,1,2),1,MATCH(INDEX(Dictionary!$B$3:$C$3,1,MATCH(Form_Responses[[#This Row],[81]],OFFSET(Dictionary!$A$3,MATCH(COLUMNS($AS$2:DU85),Dictionary!$A$4:$A$93,0),1,1,2),0)),Dictionary!$AD$3:$AE$3,0)),"")</f>
        <v>G</v>
      </c>
      <c r="DV86" s="61" t="str">
        <f ca="1">IFERROR(INDEX(OFFSET(Dictionary!$AC$3,MATCH(COLUMNS($AS$2:DV85),Dictionary!$AC$4:$AC$93,0),1,1,2),1,MATCH(INDEX(Dictionary!$B$3:$C$3,1,MATCH(Form_Responses[[#This Row],[82]],OFFSET(Dictionary!$A$3,MATCH(COLUMNS($AS$2:DV85),Dictionary!$A$4:$A$93,0),1,1,2),0)),Dictionary!$AD$3:$AE$3,0)),"")</f>
        <v>L</v>
      </c>
      <c r="DW86" s="61" t="str">
        <f ca="1">IFERROR(INDEX(OFFSET(Dictionary!$AC$3,MATCH(COLUMNS($AS$2:DW85),Dictionary!$AC$4:$AC$93,0),1,1,2),1,MATCH(INDEX(Dictionary!$B$3:$C$3,1,MATCH(Form_Responses[[#This Row],[83]],OFFSET(Dictionary!$A$3,MATCH(COLUMNS($AS$2:DW85),Dictionary!$A$4:$A$93,0),1,1,2),0)),Dictionary!$AD$3:$AE$3,0)),"")</f>
        <v>T</v>
      </c>
      <c r="DX86" s="61" t="str">
        <f ca="1">IFERROR(INDEX(OFFSET(Dictionary!$AC$3,MATCH(COLUMNS($AS$2:DX85),Dictionary!$AC$4:$AC$93,0),1,1,2),1,MATCH(INDEX(Dictionary!$B$3:$C$3,1,MATCH(Form_Responses[[#This Row],[84]],OFFSET(Dictionary!$A$3,MATCH(COLUMNS($AS$2:DX85),Dictionary!$A$4:$A$93,0),1,1,2),0)),Dictionary!$AD$3:$AE$3,0)),"")</f>
        <v>V</v>
      </c>
      <c r="DY86" s="61" t="str">
        <f ca="1">IFERROR(INDEX(OFFSET(Dictionary!$AC$3,MATCH(COLUMNS($AS$2:DY85),Dictionary!$AC$4:$AC$93,0),1,1,2),1,MATCH(INDEX(Dictionary!$B$3:$C$3,1,MATCH(Form_Responses[[#This Row],[85]],OFFSET(Dictionary!$A$3,MATCH(COLUMNS($AS$2:DY85),Dictionary!$A$4:$A$93,0),1,1,2),0)),Dictionary!$AD$3:$AE$3,0)),"")</f>
        <v>S</v>
      </c>
      <c r="DZ86" s="61" t="str">
        <f ca="1">IFERROR(INDEX(OFFSET(Dictionary!$AC$3,MATCH(COLUMNS($AS$2:DZ85),Dictionary!$AC$4:$AC$93,0),1,1,2),1,MATCH(INDEX(Dictionary!$B$3:$C$3,1,MATCH(Form_Responses[[#This Row],[86]],OFFSET(Dictionary!$A$3,MATCH(COLUMNS($AS$2:DZ85),Dictionary!$A$4:$A$93,0),1,1,2),0)),Dictionary!$AD$3:$AE$3,0)),"")</f>
        <v>R</v>
      </c>
      <c r="EA86" s="61" t="str">
        <f ca="1">IFERROR(INDEX(OFFSET(Dictionary!$AC$3,MATCH(COLUMNS($AS$2:EA85),Dictionary!$AC$4:$AC$93,0),1,1,2),1,MATCH(INDEX(Dictionary!$B$3:$C$3,1,MATCH(Form_Responses[[#This Row],[87]],OFFSET(Dictionary!$A$3,MATCH(COLUMNS($AS$2:EA85),Dictionary!$A$4:$A$93,0),1,1,2),0)),Dictionary!$AD$3:$AE$3,0)),"")</f>
        <v>R</v>
      </c>
      <c r="EB86" s="61" t="str">
        <f ca="1">IFERROR(INDEX(OFFSET(Dictionary!$AC$3,MATCH(COLUMNS($AS$2:EB85),Dictionary!$AC$4:$AC$93,0),1,1,2),1,MATCH(INDEX(Dictionary!$B$3:$C$3,1,MATCH(Form_Responses[[#This Row],[88]],OFFSET(Dictionary!$A$3,MATCH(COLUMNS($AS$2:EB85),Dictionary!$A$4:$A$93,0),1,1,2),0)),Dictionary!$AD$3:$AE$3,0)),"")</f>
        <v>C</v>
      </c>
      <c r="EC86" s="61" t="str">
        <f ca="1">IFERROR(INDEX(OFFSET(Dictionary!$AC$3,MATCH(COLUMNS($AS$2:EC85),Dictionary!$AC$4:$AC$93,0),1,1,2),1,MATCH(INDEX(Dictionary!$B$3:$C$3,1,MATCH(Form_Responses[[#This Row],[89]],OFFSET(Dictionary!$A$3,MATCH(COLUMNS($AS$2:EC85),Dictionary!$A$4:$A$93,0),1,1,2),0)),Dictionary!$AD$3:$AE$3,0)),"")</f>
        <v>C</v>
      </c>
      <c r="ED86" s="61" t="str">
        <f ca="1">IFERROR(INDEX(OFFSET(Dictionary!$AC$3,MATCH(COLUMNS($AS$2:ED85),Dictionary!$AC$4:$AC$93,0),1,1,2),1,MATCH(INDEX(Dictionary!$B$3:$C$3,1,MATCH(Form_Responses[[#This Row],[90]],OFFSET(Dictionary!$A$3,MATCH(COLUMNS($AS$2:ED85),Dictionary!$A$4:$A$93,0),1,1,2),0)),Dictionary!$AD$3:$AE$3,0)),"")</f>
        <v>N</v>
      </c>
    </row>
    <row r="87" spans="1:134" ht="195" x14ac:dyDescent="0.25">
      <c r="A87" s="164">
        <v>85</v>
      </c>
      <c r="B87" s="61" t="s">
        <v>1057</v>
      </c>
      <c r="C87" s="61" t="s">
        <v>918</v>
      </c>
      <c r="D87" s="59" t="s">
        <v>795</v>
      </c>
      <c r="E87" s="59" cm="1">
        <f t="array" aca="1" ref="E87" ca="1">COUNTIF(OFFSET($AS$2,MATCH(Data_Base_Response[[#This Row],[Nama]:[Nama]],Data_Base_Response[[Nama]:[Nama]],0),0,1,90),Data_Base_Response[[#Headers],[A]])</f>
        <v>5</v>
      </c>
      <c r="F87" s="59" cm="1">
        <f t="array" aca="1" ref="F87" ca="1">COUNTIF(OFFSET($AS$2,MATCH(Data_Base_Response[[#This Row],[Nama]:[Nama]],Data_Base_Response[[Nama]:[Nama]],0),0,1,90),Data_Base_Response[[#Headers],[N]])</f>
        <v>5</v>
      </c>
      <c r="G87" s="59" cm="1">
        <f t="array" aca="1" ref="G87" ca="1">COUNTIF(OFFSET($AS$2,MATCH(Data_Base_Response[[#This Row],[Nama]:[Nama]],Data_Base_Response[[Nama]:[Nama]],0),0,1,90),Data_Base_Response[[#Headers],[G]])</f>
        <v>4</v>
      </c>
      <c r="H87" s="59" cm="1">
        <f t="array" aca="1" ref="H87" ca="1">COUNTIF(OFFSET($AS$2,MATCH(Data_Base_Response[[#This Row],[Nama]:[Nama]],Data_Base_Response[[Nama]:[Nama]],0),0,1,90),Data_Base_Response[[#Headers],[C]])</f>
        <v>5</v>
      </c>
      <c r="I87" s="59" cm="1">
        <f t="array" aca="1" ref="I87" ca="1">COUNTIF(OFFSET($AS$2,MATCH(Data_Base_Response[[#This Row],[Nama]:[Nama]],Data_Base_Response[[Nama]:[Nama]],0),0,1,90),Data_Base_Response[[#Headers],[D]])</f>
        <v>7</v>
      </c>
      <c r="J87" s="59" cm="1">
        <f t="array" aca="1" ref="J87" ca="1">COUNTIF(OFFSET($AS$2,MATCH(Data_Base_Response[[#This Row],[Nama]:[Nama]],Data_Base_Response[[Nama]:[Nama]],0),0,1,90),Data_Base_Response[[#Headers],[R]])</f>
        <v>5</v>
      </c>
      <c r="K87" s="59" cm="1">
        <f t="array" aca="1" ref="K87" ca="1">COUNTIF(OFFSET($AS$2,MATCH(Data_Base_Response[[#This Row],[Nama]:[Nama]],Data_Base_Response[[Nama]:[Nama]],0),0,1,90),Data_Base_Response[[#Headers],[T]])</f>
        <v>2</v>
      </c>
      <c r="L87" s="59" cm="1">
        <f t="array" aca="1" ref="L87" ca="1">COUNTIF(OFFSET($AS$2,MATCH(Data_Base_Response[[#This Row],[Nama]:[Nama]],Data_Base_Response[[Nama]:[Nama]],0),0,1,90),Data_Base_Response[[#Headers],[V]])</f>
        <v>4</v>
      </c>
      <c r="M87" s="59" cm="1">
        <f t="array" aca="1" ref="M87" ca="1">COUNTIF(OFFSET($AS$2,MATCH(Data_Base_Response[[#This Row],[Nama]:[Nama]],Data_Base_Response[[Nama]:[Nama]],0),0,1,90),Data_Base_Response[[#Headers],[W]])</f>
        <v>6</v>
      </c>
      <c r="N87" s="59" cm="1">
        <f t="array" aca="1" ref="N87" ca="1">COUNTIF(OFFSET($AS$2,MATCH(Data_Base_Response[[#This Row],[Nama]:[Nama]],Data_Base_Response[[Nama]:[Nama]],0),0,1,90),Data_Base_Response[[#Headers],[F]])</f>
        <v>3</v>
      </c>
      <c r="O87" s="59" cm="1">
        <f t="array" aca="1" ref="O87" ca="1">COUNTIF(OFFSET($AS$2,MATCH(Data_Base_Response[[#This Row],[Nama]:[Nama]],Data_Base_Response[[Nama]:[Nama]],0),0,1,90),Data_Base_Response[[#Headers],[L]])</f>
        <v>6</v>
      </c>
      <c r="P87" s="59" cm="1">
        <f t="array" aca="1" ref="P87" ca="1">COUNTIF(OFFSET($AS$2,MATCH(Data_Base_Response[[#This Row],[Nama]:[Nama]],Data_Base_Response[[Nama]:[Nama]],0),0,1,90),Data_Base_Response[[#Headers],[P]])</f>
        <v>8</v>
      </c>
      <c r="Q87" s="59" cm="1">
        <f t="array" aca="1" ref="Q87" ca="1">COUNTIF(OFFSET($AS$2,MATCH(Data_Base_Response[[#This Row],[Nama]:[Nama]],Data_Base_Response[[Nama]:[Nama]],0),0,1,90),Data_Base_Response[[#Headers],[I]])</f>
        <v>2</v>
      </c>
      <c r="R87" s="59" cm="1">
        <f t="array" aca="1" ref="R87" ca="1">COUNTIF(OFFSET($AS$2,MATCH(Data_Base_Response[[#This Row],[Nama]:[Nama]],Data_Base_Response[[Nama]:[Nama]],0),0,1,90),Data_Base_Response[[#Headers],[S]])</f>
        <v>6</v>
      </c>
      <c r="S87" s="59" cm="1">
        <f t="array" aca="1" ref="S87" ca="1">COUNTIF(OFFSET($AS$2,MATCH(Data_Base_Response[[#This Row],[Nama]:[Nama]],Data_Base_Response[[Nama]:[Nama]],0),0,1,90),Data_Base_Response[[#Headers],[B]])</f>
        <v>6</v>
      </c>
      <c r="T87" s="59" cm="1">
        <f t="array" aca="1" ref="T87" ca="1">COUNTIF(OFFSET($AS$2,MATCH(Data_Base_Response[[#This Row],[Nama]:[Nama]],Data_Base_Response[[Nama]:[Nama]],0),0,1,90),Data_Base_Response[[#Headers],[O]])</f>
        <v>2</v>
      </c>
      <c r="U87" s="59" cm="1">
        <f t="array" aca="1" ref="U87" ca="1">COUNTIF(OFFSET($AS$2,MATCH(Data_Base_Response[[#This Row],[Nama]:[Nama]],Data_Base_Response[[Nama]:[Nama]],0),0,1,90),Data_Base_Response[[#Headers],[X]])</f>
        <v>2</v>
      </c>
      <c r="V87" s="59" cm="1">
        <f t="array" aca="1" ref="V87" ca="1">COUNTIF(OFFSET($AS$2,MATCH(Data_Base_Response[[#This Row],[Nama]:[Nama]],Data_Base_Response[[Nama]:[Nama]],0),0,1,90),Data_Base_Response[[#Headers],[E]])</f>
        <v>4</v>
      </c>
      <c r="W87" s="59" cm="1">
        <f t="array" aca="1" ref="W87" ca="1">COUNTIF(OFFSET($AS$2,MATCH(Data_Base_Response[[#This Row],[Nama]:[Nama]],Data_Base_Response[[Nama]:[Nama]],0),0,1,90),Data_Base_Response[[#Headers],[K]])</f>
        <v>2</v>
      </c>
      <c r="X87" s="59" cm="1">
        <f t="array" aca="1" ref="X87" ca="1">COUNTIF(OFFSET($AS$2,MATCH(Data_Base_Response[[#This Row],[Nama]:[Nama]],Data_Base_Response[[Nama]:[Nama]],0),0,1,90),Data_Base_Response[[#Headers],[Z]])</f>
        <v>6</v>
      </c>
      <c r="Y8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87"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7"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87"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87"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87"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8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8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7" s="60" t="str">
        <f ca="1">INDEX(OFFSET(Dictionary!$AJ$3,MATCH(O$2,Dictionary!$AG$4:$AG$84,0),0,COUNTIF(Dictionary!$AG$4:$AG$84,O$2),1),MATCH(Data_Base_Response[[#This Row],[L]],OFFSET(Dictionary!$AH$3,MATCH(O$2,Dictionary!$AG$4:$AG$84,0),0,COUNTIF(Dictionary!$AG$4:$AG$84,O$2),1),1))</f>
        <v xml:space="preserve">Percaya diri dan ingin berperan sebagai pemimpin      </v>
      </c>
      <c r="AJ87"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87" s="60" t="str">
        <f ca="1">INDEX(OFFSET(Dictionary!$AJ$3,MATCH(Q$2,Dictionary!$AG$4:$AG$84,0),0,COUNTIF(Dictionary!$AG$4:$AG$84,Q$2),1),MATCH(Data_Base_Response[[#This Row],[I]],OFFSET(Dictionary!$AH$3,MATCH(Q$2,Dictionary!$AG$4:$AG$84,0),0,COUNTIF(Dictionary!$AG$4:$AG$84,Q$2),1),1))</f>
        <v xml:space="preserve">Enggan mengambil keputusan   </v>
      </c>
      <c r="AL8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87"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87"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87"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8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87" s="61" t="str">
        <f ca="1">IFERROR(INDEX(OFFSET(Dictionary!$AC$3,MATCH(COLUMNS($AS$2:AS86),Dictionary!$AC$4:$AC$93,0),1,1,2),1,MATCH(INDEX(Dictionary!$B$3:$C$3,1,MATCH(Form_Responses[[#This Row],[1]],OFFSET(Dictionary!$A$3,MATCH(COLUMNS($AS$2:AS86),Dictionary!$A$4:$A$93,0),1,1,2),0)),Dictionary!$AD$3:$AE$3,0)),"")</f>
        <v>G</v>
      </c>
      <c r="AT87" s="61" t="str">
        <f ca="1">IFERROR(INDEX(OFFSET(Dictionary!$AC$3,MATCH(COLUMNS($AS$2:AT$2),Dictionary!$AC$4:$AC$93,0),1,1,2),1,MATCH(INDEX(Dictionary!$B$3:$C$3,1,MATCH(Form_Responses[[#This Row],[2]],OFFSET(Dictionary!$A$3,MATCH(COLUMNS($AS$2:AT86),Dictionary!$A$4:$A$93,0),1,1,2),0)),Dictionary!$AD$3:$AE$3,0)),"")</f>
        <v>N</v>
      </c>
      <c r="AU87" s="61" t="str">
        <f ca="1">IFERROR(INDEX(OFFSET(Dictionary!$AC$3,MATCH(COLUMNS($AS$2:AU86),Dictionary!$AC$4:$AC$93,0),1,1,2),1,MATCH(INDEX(Dictionary!$B$3:$C$3,1,MATCH(Form_Responses[[#This Row],[3]],OFFSET(Dictionary!$A$3,MATCH(COLUMNS($AS$2:AU86),Dictionary!$A$4:$A$93,0),1,1,2),0)),Dictionary!$AD$3:$AE$3,0)),"")</f>
        <v>P</v>
      </c>
      <c r="AV87" s="61" t="str">
        <f ca="1">IFERROR(INDEX(OFFSET(Dictionary!$AC$3,MATCH(COLUMNS($AS$2:AV86),Dictionary!$AC$4:$AC$93,0),1,1,2),1,MATCH(INDEX(Dictionary!$B$3:$C$3,1,MATCH(Form_Responses[[#This Row],[4]],OFFSET(Dictionary!$A$3,MATCH(COLUMNS($AS$2:AV86),Dictionary!$A$4:$A$93,0),1,1,2),0)),Dictionary!$AD$3:$AE$3,0)),"")</f>
        <v>P</v>
      </c>
      <c r="AW87" s="61" t="str">
        <f ca="1">IFERROR(INDEX(OFFSET(Dictionary!$AC$3,MATCH(COLUMNS($AS$2:AW86),Dictionary!$AC$4:$AC$93,0),1,1,2),1,MATCH(INDEX(Dictionary!$B$3:$C$3,1,MATCH(Form_Responses[[#This Row],[5]],OFFSET(Dictionary!$A$3,MATCH(COLUMNS($AS$2:AW86),Dictionary!$A$4:$A$93,0),1,1,2),0)),Dictionary!$AD$3:$AE$3,0)),"")</f>
        <v>B</v>
      </c>
      <c r="AX87" s="61" t="str">
        <f ca="1">IFERROR(INDEX(OFFSET(Dictionary!$AC$3,MATCH(COLUMNS($AS$2:AX86),Dictionary!$AC$4:$AC$93,0),1,1,2),1,MATCH(INDEX(Dictionary!$B$3:$C$3,1,MATCH(Form_Responses[[#This Row],[6]],OFFSET(Dictionary!$A$3,MATCH(COLUMNS($AS$2:AX86),Dictionary!$A$4:$A$93,0),1,1,2),0)),Dictionary!$AD$3:$AE$3,0)),"")</f>
        <v>B</v>
      </c>
      <c r="AY87" s="61" t="str">
        <f ca="1">IFERROR(INDEX(OFFSET(Dictionary!$AC$3,MATCH(COLUMNS($AS$2:AY86),Dictionary!$AC$4:$AC$93,0),1,1,2),1,MATCH(INDEX(Dictionary!$B$3:$C$3,1,MATCH(Form_Responses[[#This Row],[7]],OFFSET(Dictionary!$A$3,MATCH(COLUMNS($AS$2:AY86),Dictionary!$A$4:$A$93,0),1,1,2),0)),Dictionary!$AD$3:$AE$3,0)),"")</f>
        <v>Z</v>
      </c>
      <c r="AZ87" s="61" t="str">
        <f ca="1">IFERROR(INDEX(OFFSET(Dictionary!$AC$3,MATCH(COLUMNS($AS$2:AZ$2),Dictionary!$AC$4:$AC$93,0),1,1,2),1,MATCH(INDEX(Dictionary!$B$3:$C$3,1,MATCH(Form_Responses[[#This Row],[8]],OFFSET(Dictionary!$A$3,MATCH(COLUMNS($AS$2:AZ86),Dictionary!$A$4:$A$93,0),1,1,2),0)),Dictionary!$AD$3:$AE$3,0)),"")</f>
        <v>Z</v>
      </c>
      <c r="BA87" s="61" t="str">
        <f ca="1">IFERROR(INDEX(OFFSET(Dictionary!$AC$3,MATCH(COLUMNS($AS$2:BA86),Dictionary!$AC$4:$AC$93,0),1,1,2),1,MATCH(INDEX(Dictionary!$B$3:$C$3,1,MATCH(Form_Responses[[#This Row],[9]],OFFSET(Dictionary!$A$3,MATCH(COLUMNS($AS$2:BA86),Dictionary!$A$4:$A$93,0),1,1,2),0)),Dictionary!$AD$3:$AE$3,0)),"")</f>
        <v>K</v>
      </c>
      <c r="BB87" s="61" t="str">
        <f ca="1">IFERROR(INDEX(OFFSET(Dictionary!$AC$3,MATCH(COLUMNS($AS$2:BB86),Dictionary!$AC$4:$AC$93,0),1,1,2),1,MATCH(INDEX(Dictionary!$B$3:$C$3,1,MATCH(Form_Responses[[#This Row],[10]],OFFSET(Dictionary!$A$3,MATCH(COLUMNS($AS$2:BB86),Dictionary!$A$4:$A$93,0),1,1,2),0)),Dictionary!$AD$3:$AE$3,0)),"")</f>
        <v>W</v>
      </c>
      <c r="BC87" s="61" t="str">
        <f ca="1">IFERROR(INDEX(OFFSET(Dictionary!$AC$3,MATCH(COLUMNS($AS$2:BC86),Dictionary!$AC$4:$AC$93,0),1,1,2),1,MATCH(INDEX(Dictionary!$B$3:$C$3,1,MATCH(Form_Responses[[#This Row],[11]],OFFSET(Dictionary!$A$3,MATCH(COLUMNS($AS$2:BC86),Dictionary!$A$4:$A$93,0),1,1,2),0)),Dictionary!$AD$3:$AE$3,0)),"")</f>
        <v>C</v>
      </c>
      <c r="BD87" s="61" t="str">
        <f ca="1">IFERROR(INDEX(OFFSET(Dictionary!$AC$3,MATCH(COLUMNS($AS$2:BD86),Dictionary!$AC$4:$AC$93,0),1,1,2),1,MATCH(INDEX(Dictionary!$B$3:$C$3,1,MATCH(Form_Responses[[#This Row],[12]],OFFSET(Dictionary!$A$3,MATCH(COLUMNS($AS$2:BD86),Dictionary!$A$4:$A$93,0),1,1,2),0)),Dictionary!$AD$3:$AE$3,0)),"")</f>
        <v>E</v>
      </c>
      <c r="BE87" s="61" t="str">
        <f ca="1">IFERROR(INDEX(OFFSET(Dictionary!$AC$3,MATCH(COLUMNS($AS$2:BE86),Dictionary!$AC$4:$AC$93,0),1,1,2),1,MATCH(INDEX(Dictionary!$B$3:$C$3,1,MATCH(Form_Responses[[#This Row],[13]],OFFSET(Dictionary!$A$3,MATCH(COLUMNS($AS$2:BE86),Dictionary!$A$4:$A$93,0),1,1,2),0)),Dictionary!$AD$3:$AE$3,0)),"")</f>
        <v>P</v>
      </c>
      <c r="BF87" s="61" t="str">
        <f ca="1">IFERROR(INDEX(OFFSET(Dictionary!$AC$3,MATCH(COLUMNS($AS$2:BF86),Dictionary!$AC$4:$AC$93,0),1,1,2),1,MATCH(INDEX(Dictionary!$B$3:$C$3,1,MATCH(Form_Responses[[#This Row],[14]],OFFSET(Dictionary!$A$3,MATCH(COLUMNS($AS$2:BF86),Dictionary!$A$4:$A$93,0),1,1,2),0)),Dictionary!$AD$3:$AE$3,0)),"")</f>
        <v>A</v>
      </c>
      <c r="BG87" s="61" t="str">
        <f ca="1">IFERROR(INDEX(OFFSET(Dictionary!$AC$3,MATCH(COLUMNS($AS$2:BG86),Dictionary!$AC$4:$AC$93,0),1,1,2),1,MATCH(INDEX(Dictionary!$B$3:$C$3,1,MATCH(Form_Responses[[#This Row],[15]],OFFSET(Dictionary!$A$3,MATCH(COLUMNS($AS$2:BG86),Dictionary!$A$4:$A$93,0),1,1,2),0)),Dictionary!$AD$3:$AE$3,0)),"")</f>
        <v>P</v>
      </c>
      <c r="BH87" s="61" t="str">
        <f ca="1">IFERROR(INDEX(OFFSET(Dictionary!$AC$3,MATCH(COLUMNS($AS$2:BH86),Dictionary!$AC$4:$AC$93,0),1,1,2),1,MATCH(INDEX(Dictionary!$B$3:$C$3,1,MATCH(Form_Responses[[#This Row],[16]],OFFSET(Dictionary!$A$3,MATCH(COLUMNS($AS$2:BH86),Dictionary!$A$4:$A$93,0),1,1,2),0)),Dictionary!$AD$3:$AE$3,0)),"")</f>
        <v>O</v>
      </c>
      <c r="BI87" s="61" t="str">
        <f ca="1">IFERROR(INDEX(OFFSET(Dictionary!$AC$3,MATCH(COLUMNS($AS$2:BI86),Dictionary!$AC$4:$AC$93,0),1,1,2),1,MATCH(INDEX(Dictionary!$B$3:$C$3,1,MATCH(Form_Responses[[#This Row],[17]],OFFSET(Dictionary!$A$3,MATCH(COLUMNS($AS$2:BI86),Dictionary!$A$4:$A$93,0),1,1,2),0)),Dictionary!$AD$3:$AE$3,0)),"")</f>
        <v>Z</v>
      </c>
      <c r="BJ87" s="61" t="str">
        <f ca="1">IFERROR(INDEX(OFFSET(Dictionary!$AC$3,MATCH(COLUMNS($AS$2:BJ86),Dictionary!$AC$4:$AC$93,0),1,1,2),1,MATCH(INDEX(Dictionary!$B$3:$C$3,1,MATCH(Form_Responses[[#This Row],[18]],OFFSET(Dictionary!$A$3,MATCH(COLUMNS($AS$2:BJ86),Dictionary!$A$4:$A$93,0),1,1,2),0)),Dictionary!$AD$3:$AE$3,0)),"")</f>
        <v>O</v>
      </c>
      <c r="BK87" s="61" t="str">
        <f ca="1">IFERROR(INDEX(OFFSET(Dictionary!$AC$3,MATCH(COLUMNS($AS$2:BK86),Dictionary!$AC$4:$AC$93,0),1,1,2),1,MATCH(INDEX(Dictionary!$B$3:$C$3,1,MATCH(Form_Responses[[#This Row],[19]],OFFSET(Dictionary!$A$3,MATCH(COLUMNS($AS$2:BK86),Dictionary!$A$4:$A$93,0),1,1,2),0)),Dictionary!$AD$3:$AE$3,0)),"")</f>
        <v>Z</v>
      </c>
      <c r="BL87" s="61" t="str">
        <f ca="1">IFERROR(INDEX(OFFSET(Dictionary!$AC$3,MATCH(COLUMNS($AS$2:BL86),Dictionary!$AC$4:$AC$93,0),1,1,2),1,MATCH(INDEX(Dictionary!$B$3:$C$3,1,MATCH(Form_Responses[[#This Row],[20]],OFFSET(Dictionary!$A$3,MATCH(COLUMNS($AS$2:BL86),Dictionary!$A$4:$A$93,0),1,1,2),0)),Dictionary!$AD$3:$AE$3,0)),"")</f>
        <v>W</v>
      </c>
      <c r="BM87" s="61" t="str">
        <f ca="1">IFERROR(INDEX(OFFSET(Dictionary!$AC$3,MATCH(COLUMNS($AS$2:BM86),Dictionary!$AC$4:$AC$93,0),1,1,2),1,MATCH(INDEX(Dictionary!$B$3:$C$3,1,MATCH(Form_Responses[[#This Row],[21]],OFFSET(Dictionary!$A$3,MATCH(COLUMNS($AS$2:BM86),Dictionary!$A$4:$A$93,0),1,1,2),0)),Dictionary!$AD$3:$AE$3,0)),"")</f>
        <v>D</v>
      </c>
      <c r="BN87" s="61" t="str">
        <f ca="1">IFERROR(INDEX(OFFSET(Dictionary!$AC$3,MATCH(COLUMNS($AS$2:BN86),Dictionary!$AC$4:$AC$93,0),1,1,2),1,MATCH(INDEX(Dictionary!$B$3:$C$3,1,MATCH(Form_Responses[[#This Row],[22]],OFFSET(Dictionary!$A$3,MATCH(COLUMNS($AS$2:BN86),Dictionary!$A$4:$A$93,0),1,1,2),0)),Dictionary!$AD$3:$AE$3,0)),"")</f>
        <v>C</v>
      </c>
      <c r="BO87" s="61" t="str">
        <f ca="1">IFERROR(INDEX(OFFSET(Dictionary!$AC$3,MATCH(COLUMNS($AS$2:BO86),Dictionary!$AC$4:$AC$93,0),1,1,2),1,MATCH(INDEX(Dictionary!$B$3:$C$3,1,MATCH(Form_Responses[[#This Row],[23]],OFFSET(Dictionary!$A$3,MATCH(COLUMNS($AS$2:BO86),Dictionary!$A$4:$A$93,0),1,1,2),0)),Dictionary!$AD$3:$AE$3,0)),"")</f>
        <v>E</v>
      </c>
      <c r="BP87" s="61" t="str">
        <f ca="1">IFERROR(INDEX(OFFSET(Dictionary!$AC$3,MATCH(COLUMNS($AS$2:BP86),Dictionary!$AC$4:$AC$93,0),1,1,2),1,MATCH(INDEX(Dictionary!$B$3:$C$3,1,MATCH(Form_Responses[[#This Row],[24]],OFFSET(Dictionary!$A$3,MATCH(COLUMNS($AS$2:BP86),Dictionary!$A$4:$A$93,0),1,1,2),0)),Dictionary!$AD$3:$AE$3,0)),"")</f>
        <v>X</v>
      </c>
      <c r="BQ87" s="61" t="str">
        <f ca="1">IFERROR(INDEX(OFFSET(Dictionary!$AC$3,MATCH(COLUMNS($AS$2:BQ86),Dictionary!$AC$4:$AC$93,0),1,1,2),1,MATCH(INDEX(Dictionary!$B$3:$C$3,1,MATCH(Form_Responses[[#This Row],[25]],OFFSET(Dictionary!$A$3,MATCH(COLUMNS($AS$2:BQ86),Dictionary!$A$4:$A$93,0),1,1,2),0)),Dictionary!$AD$3:$AE$3,0)),"")</f>
        <v>B</v>
      </c>
      <c r="BR87" s="61" t="str">
        <f ca="1">IFERROR(INDEX(OFFSET(Dictionary!$AC$3,MATCH(COLUMNS($AS$2:BR86),Dictionary!$AC$4:$AC$93,0),1,1,2),1,MATCH(INDEX(Dictionary!$B$3:$C$3,1,MATCH(Form_Responses[[#This Row],[26]],OFFSET(Dictionary!$A$3,MATCH(COLUMNS($AS$2:BR86),Dictionary!$A$4:$A$93,0),1,1,2),0)),Dictionary!$AD$3:$AE$3,0)),"")</f>
        <v>P</v>
      </c>
      <c r="BS87" s="61" t="str">
        <f ca="1">IFERROR(INDEX(OFFSET(Dictionary!$AC$3,MATCH(COLUMNS($AS$2:BS86),Dictionary!$AC$4:$AC$93,0),1,1,2),1,MATCH(INDEX(Dictionary!$B$3:$C$3,1,MATCH(Form_Responses[[#This Row],[27]],OFFSET(Dictionary!$A$3,MATCH(COLUMNS($AS$2:BS86),Dictionary!$A$4:$A$93,0),1,1,2),0)),Dictionary!$AD$3:$AE$3,0)),"")</f>
        <v>Z</v>
      </c>
      <c r="BT87" s="61" t="str">
        <f ca="1">IFERROR(INDEX(OFFSET(Dictionary!$AC$3,MATCH(COLUMNS($AS$2:BT86),Dictionary!$AC$4:$AC$93,0),1,1,2),1,MATCH(INDEX(Dictionary!$B$3:$C$3,1,MATCH(Form_Responses[[#This Row],[28]],OFFSET(Dictionary!$A$3,MATCH(COLUMNS($AS$2:BT86),Dictionary!$A$4:$A$93,0),1,1,2),0)),Dictionary!$AD$3:$AE$3,0)),"")</f>
        <v>B</v>
      </c>
      <c r="BU87" s="61" t="str">
        <f ca="1">IFERROR(INDEX(OFFSET(Dictionary!$AC$3,MATCH(COLUMNS($AS$2:BU86),Dictionary!$AC$4:$AC$93,0),1,1,2),1,MATCH(INDEX(Dictionary!$B$3:$C$3,1,MATCH(Form_Responses[[#This Row],[29]],OFFSET(Dictionary!$A$3,MATCH(COLUMNS($AS$2:BU86),Dictionary!$A$4:$A$93,0),1,1,2),0)),Dictionary!$AD$3:$AE$3,0)),"")</f>
        <v>F</v>
      </c>
      <c r="BV87" s="61" t="str">
        <f ca="1">IFERROR(INDEX(OFFSET(Dictionary!$AC$3,MATCH(COLUMNS($AS$2:BV86),Dictionary!$AC$4:$AC$93,0),1,1,2),1,MATCH(INDEX(Dictionary!$B$3:$C$3,1,MATCH(Form_Responses[[#This Row],[30]],OFFSET(Dictionary!$A$3,MATCH(COLUMNS($AS$2:BV86),Dictionary!$A$4:$A$93,0),1,1,2),0)),Dictionary!$AD$3:$AE$3,0)),"")</f>
        <v>W</v>
      </c>
      <c r="BW87" s="61" t="str">
        <f ca="1">IFERROR(INDEX(OFFSET(Dictionary!$AC$3,MATCH(COLUMNS($AS$2:BW86),Dictionary!$AC$4:$AC$93,0),1,1,2),1,MATCH(INDEX(Dictionary!$B$3:$C$3,1,MATCH(Form_Responses[[#This Row],[31]],OFFSET(Dictionary!$A$3,MATCH(COLUMNS($AS$2:BW86),Dictionary!$A$4:$A$93,0),1,1,2),0)),Dictionary!$AD$3:$AE$3,0)),"")</f>
        <v>G</v>
      </c>
      <c r="BX87" s="61" t="str">
        <f ca="1">IFERROR(INDEX(OFFSET(Dictionary!$AC$3,MATCH(COLUMNS($AS$2:BX86),Dictionary!$AC$4:$AC$93,0),1,1,2),1,MATCH(INDEX(Dictionary!$B$3:$C$3,1,MATCH(Form_Responses[[#This Row],[32]],OFFSET(Dictionary!$A$3,MATCH(COLUMNS($AS$2:BX86),Dictionary!$A$4:$A$93,0),1,1,2),0)),Dictionary!$AD$3:$AE$3,0)),"")</f>
        <v>L</v>
      </c>
      <c r="BY87" s="61" t="str">
        <f ca="1">IFERROR(INDEX(OFFSET(Dictionary!$AC$3,MATCH(COLUMNS($AS$2:BY86),Dictionary!$AC$4:$AC$93,0),1,1,2),1,MATCH(INDEX(Dictionary!$B$3:$C$3,1,MATCH(Form_Responses[[#This Row],[33]],OFFSET(Dictionary!$A$3,MATCH(COLUMNS($AS$2:BY86),Dictionary!$A$4:$A$93,0),1,1,2),0)),Dictionary!$AD$3:$AE$3,0)),"")</f>
        <v>C</v>
      </c>
      <c r="BZ87" s="61" t="str">
        <f ca="1">IFERROR(INDEX(OFFSET(Dictionary!$AC$3,MATCH(COLUMNS($AS$2:BZ86),Dictionary!$AC$4:$AC$93,0),1,1,2),1,MATCH(INDEX(Dictionary!$B$3:$C$3,1,MATCH(Form_Responses[[#This Row],[34]],OFFSET(Dictionary!$A$3,MATCH(COLUMNS($AS$2:BZ86),Dictionary!$A$4:$A$93,0),1,1,2),0)),Dictionary!$AD$3:$AE$3,0)),"")</f>
        <v>E</v>
      </c>
      <c r="CA87" s="61" t="str">
        <f ca="1">IFERROR(INDEX(OFFSET(Dictionary!$AC$3,MATCH(COLUMNS($AS$2:CA86),Dictionary!$AC$4:$AC$93,0),1,1,2),1,MATCH(INDEX(Dictionary!$B$3:$C$3,1,MATCH(Form_Responses[[#This Row],[35]],OFFSET(Dictionary!$A$3,MATCH(COLUMNS($AS$2:CA86),Dictionary!$A$4:$A$93,0),1,1,2),0)),Dictionary!$AD$3:$AE$3,0)),"")</f>
        <v>B</v>
      </c>
      <c r="CB87" s="61" t="str">
        <f ca="1">IFERROR(INDEX(OFFSET(Dictionary!$AC$3,MATCH(COLUMNS($AS$2:CB86),Dictionary!$AC$4:$AC$93,0),1,1,2),1,MATCH(INDEX(Dictionary!$B$3:$C$3,1,MATCH(Form_Responses[[#This Row],[36]],OFFSET(Dictionary!$A$3,MATCH(COLUMNS($AS$2:CB86),Dictionary!$A$4:$A$93,0),1,1,2),0)),Dictionary!$AD$3:$AE$3,0)),"")</f>
        <v>A</v>
      </c>
      <c r="CC87" s="61" t="str">
        <f ca="1">IFERROR(INDEX(OFFSET(Dictionary!$AC$3,MATCH(COLUMNS($AS$2:CC86),Dictionary!$AC$4:$AC$93,0),1,1,2),1,MATCH(INDEX(Dictionary!$B$3:$C$3,1,MATCH(Form_Responses[[#This Row],[37]],OFFSET(Dictionary!$A$3,MATCH(COLUMNS($AS$2:CC86),Dictionary!$A$4:$A$93,0),1,1,2),0)),Dictionary!$AD$3:$AE$3,0)),"")</f>
        <v>P</v>
      </c>
      <c r="CD87" s="61" t="str">
        <f ca="1">IFERROR(INDEX(OFFSET(Dictionary!$AC$3,MATCH(COLUMNS($AS$2:CD86),Dictionary!$AC$4:$AC$93,0),1,1,2),1,MATCH(INDEX(Dictionary!$B$3:$C$3,1,MATCH(Form_Responses[[#This Row],[38]],OFFSET(Dictionary!$A$3,MATCH(COLUMNS($AS$2:CD86),Dictionary!$A$4:$A$93,0),1,1,2),0)),Dictionary!$AD$3:$AE$3,0)),"")</f>
        <v>K</v>
      </c>
      <c r="CE87" s="61" t="str">
        <f ca="1">IFERROR(INDEX(OFFSET(Dictionary!$AC$3,MATCH(COLUMNS($AS$2:CE86),Dictionary!$AC$4:$AC$93,0),1,1,2),1,MATCH(INDEX(Dictionary!$B$3:$C$3,1,MATCH(Form_Responses[[#This Row],[39]],OFFSET(Dictionary!$A$3,MATCH(COLUMNS($AS$2:CE86),Dictionary!$A$4:$A$93,0),1,1,2),0)),Dictionary!$AD$3:$AE$3,0)),"")</f>
        <v>B</v>
      </c>
      <c r="CF87" s="61" t="str">
        <f ca="1">IFERROR(INDEX(OFFSET(Dictionary!$AC$3,MATCH(COLUMNS($AS$2:CF86),Dictionary!$AC$4:$AC$93,0),1,1,2),1,MATCH(INDEX(Dictionary!$B$3:$C$3,1,MATCH(Form_Responses[[#This Row],[40]],OFFSET(Dictionary!$A$3,MATCH(COLUMNS($AS$2:CF86),Dictionary!$A$4:$A$93,0),1,1,2),0)),Dictionary!$AD$3:$AE$3,0)),"")</f>
        <v>W</v>
      </c>
      <c r="CG87" s="61" t="str">
        <f ca="1">IFERROR(INDEX(OFFSET(Dictionary!$AC$3,MATCH(COLUMNS($AS$2:CG86),Dictionary!$AC$4:$AC$93,0),1,1,2),1,MATCH(INDEX(Dictionary!$B$3:$C$3,1,MATCH(Form_Responses[[#This Row],[41]],OFFSET(Dictionary!$A$3,MATCH(COLUMNS($AS$2:CG86),Dictionary!$A$4:$A$93,0),1,1,2),0)),Dictionary!$AD$3:$AE$3,0)),"")</f>
        <v>S</v>
      </c>
      <c r="CH87" s="61" t="str">
        <f ca="1">IFERROR(INDEX(OFFSET(Dictionary!$AC$3,MATCH(COLUMNS($AS$2:CH86),Dictionary!$AC$4:$AC$93,0),1,1,2),1,MATCH(INDEX(Dictionary!$B$3:$C$3,1,MATCH(Form_Responses[[#This Row],[42]],OFFSET(Dictionary!$A$3,MATCH(COLUMNS($AS$2:CH86),Dictionary!$A$4:$A$93,0),1,1,2),0)),Dictionary!$AD$3:$AE$3,0)),"")</f>
        <v>R</v>
      </c>
      <c r="CI87" s="61" t="str">
        <f ca="1">IFERROR(INDEX(OFFSET(Dictionary!$AC$3,MATCH(COLUMNS($AS$2:CI86),Dictionary!$AC$4:$AC$93,0),1,1,2),1,MATCH(INDEX(Dictionary!$B$3:$C$3,1,MATCH(Form_Responses[[#This Row],[43]],OFFSET(Dictionary!$A$3,MATCH(COLUMNS($AS$2:CI86),Dictionary!$A$4:$A$93,0),1,1,2),0)),Dictionary!$AD$3:$AE$3,0)),"")</f>
        <v>D</v>
      </c>
      <c r="CJ87" s="61" t="str">
        <f ca="1">IFERROR(INDEX(OFFSET(Dictionary!$AC$3,MATCH(COLUMNS($AS$2:CJ86),Dictionary!$AC$4:$AC$93,0),1,1,2),1,MATCH(INDEX(Dictionary!$B$3:$C$3,1,MATCH(Form_Responses[[#This Row],[44]],OFFSET(Dictionary!$A$3,MATCH(COLUMNS($AS$2:CJ86),Dictionary!$A$4:$A$93,0),1,1,2),0)),Dictionary!$AD$3:$AE$3,0)),"")</f>
        <v>T</v>
      </c>
      <c r="CK87" s="61" t="str">
        <f ca="1">IFERROR(INDEX(OFFSET(Dictionary!$AC$3,MATCH(COLUMNS($AS$2:CK86),Dictionary!$AC$4:$AC$93,0),1,1,2),1,MATCH(INDEX(Dictionary!$B$3:$C$3,1,MATCH(Form_Responses[[#This Row],[45]],OFFSET(Dictionary!$A$3,MATCH(COLUMNS($AS$2:CK86),Dictionary!$A$4:$A$93,0),1,1,2),0)),Dictionary!$AD$3:$AE$3,0)),"")</f>
        <v>V</v>
      </c>
      <c r="CL87" s="61" t="str">
        <f ca="1">IFERROR(INDEX(OFFSET(Dictionary!$AC$3,MATCH(COLUMNS($AS$2:CL86),Dictionary!$AC$4:$AC$93,0),1,1,2),1,MATCH(INDEX(Dictionary!$B$3:$C$3,1,MATCH(Form_Responses[[#This Row],[46]],OFFSET(Dictionary!$A$3,MATCH(COLUMNS($AS$2:CL86),Dictionary!$A$4:$A$93,0),1,1,2),0)),Dictionary!$AD$3:$AE$3,0)),"")</f>
        <v>N</v>
      </c>
      <c r="CM87" s="61" t="str">
        <f ca="1">IFERROR(INDEX(OFFSET(Dictionary!$AC$3,MATCH(COLUMNS($AS$2:CM86),Dictionary!$AC$4:$AC$93,0),1,1,2),1,MATCH(INDEX(Dictionary!$B$3:$C$3,1,MATCH(Form_Responses[[#This Row],[47]],OFFSET(Dictionary!$A$3,MATCH(COLUMNS($AS$2:CM86),Dictionary!$A$4:$A$93,0),1,1,2),0)),Dictionary!$AD$3:$AE$3,0)),"")</f>
        <v>A</v>
      </c>
      <c r="CN87" s="61" t="str">
        <f ca="1">IFERROR(INDEX(OFFSET(Dictionary!$AC$3,MATCH(COLUMNS($AS$2:CN86),Dictionary!$AC$4:$AC$93,0),1,1,2),1,MATCH(INDEX(Dictionary!$B$3:$C$3,1,MATCH(Form_Responses[[#This Row],[48]],OFFSET(Dictionary!$A$3,MATCH(COLUMNS($AS$2:CN86),Dictionary!$A$4:$A$93,0),1,1,2),0)),Dictionary!$AD$3:$AE$3,0)),"")</f>
        <v>P</v>
      </c>
      <c r="CO87" s="61" t="str">
        <f ca="1">IFERROR(INDEX(OFFSET(Dictionary!$AC$3,MATCH(COLUMNS($AS$2:CO86),Dictionary!$AC$4:$AC$93,0),1,1,2),1,MATCH(INDEX(Dictionary!$B$3:$C$3,1,MATCH(Form_Responses[[#This Row],[49]],OFFSET(Dictionary!$A$3,MATCH(COLUMNS($AS$2:CO86),Dictionary!$A$4:$A$93,0),1,1,2),0)),Dictionary!$AD$3:$AE$3,0)),"")</f>
        <v>F</v>
      </c>
      <c r="CP87" s="61" t="str">
        <f ca="1">IFERROR(INDEX(OFFSET(Dictionary!$AC$3,MATCH(COLUMNS($AS$2:CP86),Dictionary!$AC$4:$AC$93,0),1,1,2),1,MATCH(INDEX(Dictionary!$B$3:$C$3,1,MATCH(Form_Responses[[#This Row],[50]],OFFSET(Dictionary!$A$3,MATCH(COLUMNS($AS$2:CP86),Dictionary!$A$4:$A$93,0),1,1,2),0)),Dictionary!$AD$3:$AE$3,0)),"")</f>
        <v>W</v>
      </c>
      <c r="CQ87" s="61" t="str">
        <f ca="1">IFERROR(INDEX(OFFSET(Dictionary!$AC$3,MATCH(COLUMNS($AS$2:CQ86),Dictionary!$AC$4:$AC$93,0),1,1,2),1,MATCH(INDEX(Dictionary!$B$3:$C$3,1,MATCH(Form_Responses[[#This Row],[51]],OFFSET(Dictionary!$A$3,MATCH(COLUMNS($AS$2:CQ86),Dictionary!$A$4:$A$93,0),1,1,2),0)),Dictionary!$AD$3:$AE$3,0)),"")</f>
        <v>V</v>
      </c>
      <c r="CR87" s="61" t="str">
        <f ca="1">IFERROR(INDEX(OFFSET(Dictionary!$AC$3,MATCH(COLUMNS($AS$2:CR86),Dictionary!$AC$4:$AC$93,0),1,1,2),1,MATCH(INDEX(Dictionary!$B$3:$C$3,1,MATCH(Form_Responses[[#This Row],[52]],OFFSET(Dictionary!$A$3,MATCH(COLUMNS($AS$2:CR86),Dictionary!$A$4:$A$93,0),1,1,2),0)),Dictionary!$AD$3:$AE$3,0)),"")</f>
        <v>L</v>
      </c>
      <c r="CS87" s="61" t="str">
        <f ca="1">IFERROR(INDEX(OFFSET(Dictionary!$AC$3,MATCH(COLUMNS($AS$2:CS86),Dictionary!$AC$4:$AC$93,0),1,1,2),1,MATCH(INDEX(Dictionary!$B$3:$C$3,1,MATCH(Form_Responses[[#This Row],[53]],OFFSET(Dictionary!$A$3,MATCH(COLUMNS($AS$2:CS86),Dictionary!$A$4:$A$93,0),1,1,2),0)),Dictionary!$AD$3:$AE$3,0)),"")</f>
        <v>I</v>
      </c>
      <c r="CT87" s="61" t="str">
        <f ca="1">IFERROR(INDEX(OFFSET(Dictionary!$AC$3,MATCH(COLUMNS($AS$2:CT86),Dictionary!$AC$4:$AC$93,0),1,1,2),1,MATCH(INDEX(Dictionary!$B$3:$C$3,1,MATCH(Form_Responses[[#This Row],[54]],OFFSET(Dictionary!$A$3,MATCH(COLUMNS($AS$2:CT86),Dictionary!$A$4:$A$93,0),1,1,2),0)),Dictionary!$AD$3:$AE$3,0)),"")</f>
        <v>D</v>
      </c>
      <c r="CU87" s="61" t="str">
        <f ca="1">IFERROR(INDEX(OFFSET(Dictionary!$AC$3,MATCH(COLUMNS($AS$2:CU86),Dictionary!$AC$4:$AC$93,0),1,1,2),1,MATCH(INDEX(Dictionary!$B$3:$C$3,1,MATCH(Form_Responses[[#This Row],[55]],OFFSET(Dictionary!$A$3,MATCH(COLUMNS($AS$2:CU86),Dictionary!$A$4:$A$93,0),1,1,2),0)),Dictionary!$AD$3:$AE$3,0)),"")</f>
        <v>C</v>
      </c>
      <c r="CV87" s="61" t="str">
        <f ca="1">IFERROR(INDEX(OFFSET(Dictionary!$AC$3,MATCH(COLUMNS($AS$2:CV86),Dictionary!$AC$4:$AC$93,0),1,1,2),1,MATCH(INDEX(Dictionary!$B$3:$C$3,1,MATCH(Form_Responses[[#This Row],[56]],OFFSET(Dictionary!$A$3,MATCH(COLUMNS($AS$2:CV86),Dictionary!$A$4:$A$93,0),1,1,2),0)),Dictionary!$AD$3:$AE$3,0)),"")</f>
        <v>S</v>
      </c>
      <c r="CW87" s="61" t="str">
        <f ca="1">IFERROR(INDEX(OFFSET(Dictionary!$AC$3,MATCH(COLUMNS($AS$2:CW86),Dictionary!$AC$4:$AC$93,0),1,1,2),1,MATCH(INDEX(Dictionary!$B$3:$C$3,1,MATCH(Form_Responses[[#This Row],[57]],OFFSET(Dictionary!$A$3,MATCH(COLUMNS($AS$2:CW86),Dictionary!$A$4:$A$93,0),1,1,2),0)),Dictionary!$AD$3:$AE$3,0)),"")</f>
        <v>Z</v>
      </c>
      <c r="CX87" s="61" t="str">
        <f ca="1">IFERROR(INDEX(OFFSET(Dictionary!$AC$3,MATCH(COLUMNS($AS$2:CX86),Dictionary!$AC$4:$AC$93,0),1,1,2),1,MATCH(INDEX(Dictionary!$B$3:$C$3,1,MATCH(Form_Responses[[#This Row],[58]],OFFSET(Dictionary!$A$3,MATCH(COLUMNS($AS$2:CX86),Dictionary!$A$4:$A$93,0),1,1,2),0)),Dictionary!$AD$3:$AE$3,0)),"")</f>
        <v>A</v>
      </c>
      <c r="CY87" s="61" t="str">
        <f ca="1">IFERROR(INDEX(OFFSET(Dictionary!$AC$3,MATCH(COLUMNS($AS$2:CY86),Dictionary!$AC$4:$AC$93,0),1,1,2),1,MATCH(INDEX(Dictionary!$B$3:$C$3,1,MATCH(Form_Responses[[#This Row],[59]],OFFSET(Dictionary!$A$3,MATCH(COLUMNS($AS$2:CY86),Dictionary!$A$4:$A$93,0),1,1,2),0)),Dictionary!$AD$3:$AE$3,0)),"")</f>
        <v>F</v>
      </c>
      <c r="CZ87" s="61" t="str">
        <f ca="1">IFERROR(INDEX(OFFSET(Dictionary!$AC$3,MATCH(COLUMNS($AS$2:CZ86),Dictionary!$AC$4:$AC$93,0),1,1,2),1,MATCH(INDEX(Dictionary!$B$3:$C$3,1,MATCH(Form_Responses[[#This Row],[60]],OFFSET(Dictionary!$A$3,MATCH(COLUMNS($AS$2:CZ86),Dictionary!$A$4:$A$93,0),1,1,2),0)),Dictionary!$AD$3:$AE$3,0)),"")</f>
        <v>X</v>
      </c>
      <c r="DA87" s="61" t="str">
        <f ca="1">IFERROR(INDEX(OFFSET(Dictionary!$AC$3,MATCH(COLUMNS($AS$2:DA86),Dictionary!$AC$4:$AC$93,0),1,1,2),1,MATCH(INDEX(Dictionary!$B$3:$C$3,1,MATCH(Form_Responses[[#This Row],[61]],OFFSET(Dictionary!$A$3,MATCH(COLUMNS($AS$2:DA86),Dictionary!$A$4:$A$93,0),1,1,2),0)),Dictionary!$AD$3:$AE$3,0)),"")</f>
        <v>G</v>
      </c>
      <c r="DB87" s="61" t="str">
        <f ca="1">IFERROR(INDEX(OFFSET(Dictionary!$AC$3,MATCH(COLUMNS($AS$2:DB86),Dictionary!$AC$4:$AC$93,0),1,1,2),1,MATCH(INDEX(Dictionary!$B$3:$C$3,1,MATCH(Form_Responses[[#This Row],[62]],OFFSET(Dictionary!$A$3,MATCH(COLUMNS($AS$2:DB86),Dictionary!$A$4:$A$93,0),1,1,2),0)),Dictionary!$AD$3:$AE$3,0)),"")</f>
        <v>L</v>
      </c>
      <c r="DC87" s="61" t="str">
        <f ca="1">IFERROR(INDEX(OFFSET(Dictionary!$AC$3,MATCH(COLUMNS($AS$2:DC86),Dictionary!$AC$4:$AC$93,0),1,1,2),1,MATCH(INDEX(Dictionary!$B$3:$C$3,1,MATCH(Form_Responses[[#This Row],[63]],OFFSET(Dictionary!$A$3,MATCH(COLUMNS($AS$2:DC86),Dictionary!$A$4:$A$93,0),1,1,2),0)),Dictionary!$AD$3:$AE$3,0)),"")</f>
        <v>S</v>
      </c>
      <c r="DD87" s="61" t="str">
        <f ca="1">IFERROR(INDEX(OFFSET(Dictionary!$AC$3,MATCH(COLUMNS($AS$2:DD86),Dictionary!$AC$4:$AC$93,0),1,1,2),1,MATCH(INDEX(Dictionary!$B$3:$C$3,1,MATCH(Form_Responses[[#This Row],[64]],OFFSET(Dictionary!$A$3,MATCH(COLUMNS($AS$2:DD86),Dictionary!$A$4:$A$93,0),1,1,2),0)),Dictionary!$AD$3:$AE$3,0)),"")</f>
        <v>R</v>
      </c>
      <c r="DE87" s="61" t="str">
        <f ca="1">IFERROR(INDEX(OFFSET(Dictionary!$AC$3,MATCH(COLUMNS($AS$2:DE86),Dictionary!$AC$4:$AC$93,0),1,1,2),1,MATCH(INDEX(Dictionary!$B$3:$C$3,1,MATCH(Form_Responses[[#This Row],[65]],OFFSET(Dictionary!$A$3,MATCH(COLUMNS($AS$2:DE86),Dictionary!$A$4:$A$93,0),1,1,2),0)),Dictionary!$AD$3:$AE$3,0)),"")</f>
        <v>D</v>
      </c>
      <c r="DF87" s="61" t="str">
        <f ca="1">IFERROR(INDEX(OFFSET(Dictionary!$AC$3,MATCH(COLUMNS($AS$2:DF86),Dictionary!$AC$4:$AC$93,0),1,1,2),1,MATCH(INDEX(Dictionary!$B$3:$C$3,1,MATCH(Form_Responses[[#This Row],[66]],OFFSET(Dictionary!$A$3,MATCH(COLUMNS($AS$2:DF86),Dictionary!$A$4:$A$93,0),1,1,2),0)),Dictionary!$AD$3:$AE$3,0)),"")</f>
        <v>S</v>
      </c>
      <c r="DG87" s="61" t="str">
        <f ca="1">IFERROR(INDEX(OFFSET(Dictionary!$AC$3,MATCH(COLUMNS($AS$2:DG86),Dictionary!$AC$4:$AC$93,0),1,1,2),1,MATCH(INDEX(Dictionary!$B$3:$C$3,1,MATCH(Form_Responses[[#This Row],[67]],OFFSET(Dictionary!$A$3,MATCH(COLUMNS($AS$2:DG86),Dictionary!$A$4:$A$93,0),1,1,2),0)),Dictionary!$AD$3:$AE$3,0)),"")</f>
        <v>R</v>
      </c>
      <c r="DH87" s="61" t="str">
        <f ca="1">IFERROR(INDEX(OFFSET(Dictionary!$AC$3,MATCH(COLUMNS($AS$2:DH86),Dictionary!$AC$4:$AC$93,0),1,1,2),1,MATCH(INDEX(Dictionary!$B$3:$C$3,1,MATCH(Form_Responses[[#This Row],[68]],OFFSET(Dictionary!$A$3,MATCH(COLUMNS($AS$2:DH86),Dictionary!$A$4:$A$93,0),1,1,2),0)),Dictionary!$AD$3:$AE$3,0)),"")</f>
        <v>N</v>
      </c>
      <c r="DI87" s="61" t="str">
        <f ca="1">IFERROR(INDEX(OFFSET(Dictionary!$AC$3,MATCH(COLUMNS($AS$2:DI86),Dictionary!$AC$4:$AC$93,0),1,1,2),1,MATCH(INDEX(Dictionary!$B$3:$C$3,1,MATCH(Form_Responses[[#This Row],[69]],OFFSET(Dictionary!$A$3,MATCH(COLUMNS($AS$2:DI86),Dictionary!$A$4:$A$93,0),1,1,2),0)),Dictionary!$AD$3:$AE$3,0)),"")</f>
        <v>A</v>
      </c>
      <c r="DJ87" s="61" t="str">
        <f ca="1">IFERROR(INDEX(OFFSET(Dictionary!$AC$3,MATCH(COLUMNS($AS$2:DJ86),Dictionary!$AC$4:$AC$93,0),1,1,2),1,MATCH(INDEX(Dictionary!$B$3:$C$3,1,MATCH(Form_Responses[[#This Row],[70]],OFFSET(Dictionary!$A$3,MATCH(COLUMNS($AS$2:DJ86),Dictionary!$A$4:$A$93,0),1,1,2),0)),Dictionary!$AD$3:$AE$3,0)),"")</f>
        <v>P</v>
      </c>
      <c r="DK87" s="61" t="str">
        <f ca="1">IFERROR(INDEX(OFFSET(Dictionary!$AC$3,MATCH(COLUMNS($AS$2:DK86),Dictionary!$AC$4:$AC$93,0),1,1,2),1,MATCH(INDEX(Dictionary!$B$3:$C$3,1,MATCH(Form_Responses[[#This Row],[71]],OFFSET(Dictionary!$A$3,MATCH(COLUMNS($AS$2:DK86),Dictionary!$A$4:$A$93,0),1,1,2),0)),Dictionary!$AD$3:$AE$3,0)),"")</f>
        <v>G</v>
      </c>
      <c r="DL87" s="61" t="str">
        <f ca="1">IFERROR(INDEX(OFFSET(Dictionary!$AC$3,MATCH(COLUMNS($AS$2:DL86),Dictionary!$AC$4:$AC$93,0),1,1,2),1,MATCH(INDEX(Dictionary!$B$3:$C$3,1,MATCH(Form_Responses[[#This Row],[72]],OFFSET(Dictionary!$A$3,MATCH(COLUMNS($AS$2:DL86),Dictionary!$A$4:$A$93,0),1,1,2),0)),Dictionary!$AD$3:$AE$3,0)),"")</f>
        <v>L</v>
      </c>
      <c r="DM87" s="61" t="str">
        <f ca="1">IFERROR(INDEX(OFFSET(Dictionary!$AC$3,MATCH(COLUMNS($AS$2:DM86),Dictionary!$AC$4:$AC$93,0),1,1,2),1,MATCH(INDEX(Dictionary!$B$3:$C$3,1,MATCH(Form_Responses[[#This Row],[73]],OFFSET(Dictionary!$A$3,MATCH(COLUMNS($AS$2:DM86),Dictionary!$A$4:$A$93,0),1,1,2),0)),Dictionary!$AD$3:$AE$3,0)),"")</f>
        <v>V</v>
      </c>
      <c r="DN87" s="61" t="str">
        <f ca="1">IFERROR(INDEX(OFFSET(Dictionary!$AC$3,MATCH(COLUMNS($AS$2:DN86),Dictionary!$AC$4:$AC$93,0),1,1,2),1,MATCH(INDEX(Dictionary!$B$3:$C$3,1,MATCH(Form_Responses[[#This Row],[74]],OFFSET(Dictionary!$A$3,MATCH(COLUMNS($AS$2:DN86),Dictionary!$A$4:$A$93,0),1,1,2),0)),Dictionary!$AD$3:$AE$3,0)),"")</f>
        <v>T</v>
      </c>
      <c r="DO87" s="61" t="str">
        <f ca="1">IFERROR(INDEX(OFFSET(Dictionary!$AC$3,MATCH(COLUMNS($AS$2:DO86),Dictionary!$AC$4:$AC$93,0),1,1,2),1,MATCH(INDEX(Dictionary!$B$3:$C$3,1,MATCH(Form_Responses[[#This Row],[75]],OFFSET(Dictionary!$A$3,MATCH(COLUMNS($AS$2:DO86),Dictionary!$A$4:$A$93,0),1,1,2),0)),Dictionary!$AD$3:$AE$3,0)),"")</f>
        <v>R</v>
      </c>
      <c r="DP87" s="61" t="str">
        <f ca="1">IFERROR(INDEX(OFFSET(Dictionary!$AC$3,MATCH(COLUMNS($AS$2:DP86),Dictionary!$AC$4:$AC$93,0),1,1,2),1,MATCH(INDEX(Dictionary!$B$3:$C$3,1,MATCH(Form_Responses[[#This Row],[76]],OFFSET(Dictionary!$A$3,MATCH(COLUMNS($AS$2:DP86),Dictionary!$A$4:$A$93,0),1,1,2),0)),Dictionary!$AD$3:$AE$3,0)),"")</f>
        <v>D</v>
      </c>
      <c r="DQ87" s="61" t="str">
        <f ca="1">IFERROR(INDEX(OFFSET(Dictionary!$AC$3,MATCH(COLUMNS($AS$2:DQ86),Dictionary!$AC$4:$AC$93,0),1,1,2),1,MATCH(INDEX(Dictionary!$B$3:$C$3,1,MATCH(Form_Responses[[#This Row],[77]],OFFSET(Dictionary!$A$3,MATCH(COLUMNS($AS$2:DQ86),Dictionary!$A$4:$A$93,0),1,1,2),0)),Dictionary!$AD$3:$AE$3,0)),"")</f>
        <v>R</v>
      </c>
      <c r="DR87" s="61" t="str">
        <f ca="1">IFERROR(INDEX(OFFSET(Dictionary!$AC$3,MATCH(COLUMNS($AS$2:DR86),Dictionary!$AC$4:$AC$93,0),1,1,2),1,MATCH(INDEX(Dictionary!$B$3:$C$3,1,MATCH(Form_Responses[[#This Row],[78]],OFFSET(Dictionary!$A$3,MATCH(COLUMNS($AS$2:DR86),Dictionary!$A$4:$A$93,0),1,1,2),0)),Dictionary!$AD$3:$AE$3,0)),"")</f>
        <v>D</v>
      </c>
      <c r="DS87" s="61" t="str">
        <f ca="1">IFERROR(INDEX(OFFSET(Dictionary!$AC$3,MATCH(COLUMNS($AS$2:DS86),Dictionary!$AC$4:$AC$93,0),1,1,2),1,MATCH(INDEX(Dictionary!$B$3:$C$3,1,MATCH(Form_Responses[[#This Row],[79]],OFFSET(Dictionary!$A$3,MATCH(COLUMNS($AS$2:DS86),Dictionary!$A$4:$A$93,0),1,1,2),0)),Dictionary!$AD$3:$AE$3,0)),"")</f>
        <v>N</v>
      </c>
      <c r="DT87" s="61" t="str">
        <f ca="1">IFERROR(INDEX(OFFSET(Dictionary!$AC$3,MATCH(COLUMNS($AS$2:DT86),Dictionary!$AC$4:$AC$93,0),1,1,2),1,MATCH(INDEX(Dictionary!$B$3:$C$3,1,MATCH(Form_Responses[[#This Row],[80]],OFFSET(Dictionary!$A$3,MATCH(COLUMNS($AS$2:DT86),Dictionary!$A$4:$A$93,0),1,1,2),0)),Dictionary!$AD$3:$AE$3,0)),"")</f>
        <v>W</v>
      </c>
      <c r="DU87" s="61" t="str">
        <f ca="1">IFERROR(INDEX(OFFSET(Dictionary!$AC$3,MATCH(COLUMNS($AS$2:DU86),Dictionary!$AC$4:$AC$93,0),1,1,2),1,MATCH(INDEX(Dictionary!$B$3:$C$3,1,MATCH(Form_Responses[[#This Row],[81]],OFFSET(Dictionary!$A$3,MATCH(COLUMNS($AS$2:DU86),Dictionary!$A$4:$A$93,0),1,1,2),0)),Dictionary!$AD$3:$AE$3,0)),"")</f>
        <v>L</v>
      </c>
      <c r="DV87" s="61" t="str">
        <f ca="1">IFERROR(INDEX(OFFSET(Dictionary!$AC$3,MATCH(COLUMNS($AS$2:DV86),Dictionary!$AC$4:$AC$93,0),1,1,2),1,MATCH(INDEX(Dictionary!$B$3:$C$3,1,MATCH(Form_Responses[[#This Row],[82]],OFFSET(Dictionary!$A$3,MATCH(COLUMNS($AS$2:DV86),Dictionary!$A$4:$A$93,0),1,1,2),0)),Dictionary!$AD$3:$AE$3,0)),"")</f>
        <v>L</v>
      </c>
      <c r="DW87" s="61" t="str">
        <f ca="1">IFERROR(INDEX(OFFSET(Dictionary!$AC$3,MATCH(COLUMNS($AS$2:DW86),Dictionary!$AC$4:$AC$93,0),1,1,2),1,MATCH(INDEX(Dictionary!$B$3:$C$3,1,MATCH(Form_Responses[[#This Row],[83]],OFFSET(Dictionary!$A$3,MATCH(COLUMNS($AS$2:DW86),Dictionary!$A$4:$A$93,0),1,1,2),0)),Dictionary!$AD$3:$AE$3,0)),"")</f>
        <v>I</v>
      </c>
      <c r="DX87" s="61" t="str">
        <f ca="1">IFERROR(INDEX(OFFSET(Dictionary!$AC$3,MATCH(COLUMNS($AS$2:DX86),Dictionary!$AC$4:$AC$93,0),1,1,2),1,MATCH(INDEX(Dictionary!$B$3:$C$3,1,MATCH(Form_Responses[[#This Row],[84]],OFFSET(Dictionary!$A$3,MATCH(COLUMNS($AS$2:DX86),Dictionary!$A$4:$A$93,0),1,1,2),0)),Dictionary!$AD$3:$AE$3,0)),"")</f>
        <v>V</v>
      </c>
      <c r="DY87" s="61" t="str">
        <f ca="1">IFERROR(INDEX(OFFSET(Dictionary!$AC$3,MATCH(COLUMNS($AS$2:DY86),Dictionary!$AC$4:$AC$93,0),1,1,2),1,MATCH(INDEX(Dictionary!$B$3:$C$3,1,MATCH(Form_Responses[[#This Row],[85]],OFFSET(Dictionary!$A$3,MATCH(COLUMNS($AS$2:DY86),Dictionary!$A$4:$A$93,0),1,1,2),0)),Dictionary!$AD$3:$AE$3,0)),"")</f>
        <v>S</v>
      </c>
      <c r="DZ87" s="61" t="str">
        <f ca="1">IFERROR(INDEX(OFFSET(Dictionary!$AC$3,MATCH(COLUMNS($AS$2:DZ86),Dictionary!$AC$4:$AC$93,0),1,1,2),1,MATCH(INDEX(Dictionary!$B$3:$C$3,1,MATCH(Form_Responses[[#This Row],[86]],OFFSET(Dictionary!$A$3,MATCH(COLUMNS($AS$2:DZ86),Dictionary!$A$4:$A$93,0),1,1,2),0)),Dictionary!$AD$3:$AE$3,0)),"")</f>
        <v>S</v>
      </c>
      <c r="EA87" s="61" t="str">
        <f ca="1">IFERROR(INDEX(OFFSET(Dictionary!$AC$3,MATCH(COLUMNS($AS$2:EA86),Dictionary!$AC$4:$AC$93,0),1,1,2),1,MATCH(INDEX(Dictionary!$B$3:$C$3,1,MATCH(Form_Responses[[#This Row],[87]],OFFSET(Dictionary!$A$3,MATCH(COLUMNS($AS$2:EA86),Dictionary!$A$4:$A$93,0),1,1,2),0)),Dictionary!$AD$3:$AE$3,0)),"")</f>
        <v>D</v>
      </c>
      <c r="EB87" s="61" t="str">
        <f ca="1">IFERROR(INDEX(OFFSET(Dictionary!$AC$3,MATCH(COLUMNS($AS$2:EB86),Dictionary!$AC$4:$AC$93,0),1,1,2),1,MATCH(INDEX(Dictionary!$B$3:$C$3,1,MATCH(Form_Responses[[#This Row],[88]],OFFSET(Dictionary!$A$3,MATCH(COLUMNS($AS$2:EB86),Dictionary!$A$4:$A$93,0),1,1,2),0)),Dictionary!$AD$3:$AE$3,0)),"")</f>
        <v>C</v>
      </c>
      <c r="EC87" s="61" t="str">
        <f ca="1">IFERROR(INDEX(OFFSET(Dictionary!$AC$3,MATCH(COLUMNS($AS$2:EC86),Dictionary!$AC$4:$AC$93,0),1,1,2),1,MATCH(INDEX(Dictionary!$B$3:$C$3,1,MATCH(Form_Responses[[#This Row],[89]],OFFSET(Dictionary!$A$3,MATCH(COLUMNS($AS$2:EC86),Dictionary!$A$4:$A$93,0),1,1,2),0)),Dictionary!$AD$3:$AE$3,0)),"")</f>
        <v>E</v>
      </c>
      <c r="ED87" s="61" t="str">
        <f ca="1">IFERROR(INDEX(OFFSET(Dictionary!$AC$3,MATCH(COLUMNS($AS$2:ED86),Dictionary!$AC$4:$AC$93,0),1,1,2),1,MATCH(INDEX(Dictionary!$B$3:$C$3,1,MATCH(Form_Responses[[#This Row],[90]],OFFSET(Dictionary!$A$3,MATCH(COLUMNS($AS$2:ED86),Dictionary!$A$4:$A$93,0),1,1,2),0)),Dictionary!$AD$3:$AE$3,0)),"")</f>
        <v>N</v>
      </c>
    </row>
    <row r="88" spans="1:134" ht="240" x14ac:dyDescent="0.25">
      <c r="A88" s="164">
        <v>86</v>
      </c>
      <c r="B88" s="61" t="s">
        <v>1059</v>
      </c>
      <c r="C88" s="61" t="s">
        <v>918</v>
      </c>
      <c r="D88" s="59" t="s">
        <v>797</v>
      </c>
      <c r="E88" s="59" cm="1">
        <f t="array" aca="1" ref="E88" ca="1">COUNTIF(OFFSET($AS$2,MATCH(Data_Base_Response[[#This Row],[Nama]:[Nama]],Data_Base_Response[[Nama]:[Nama]],0),0,1,90),Data_Base_Response[[#Headers],[A]])</f>
        <v>3</v>
      </c>
      <c r="F88" s="59" cm="1">
        <f t="array" aca="1" ref="F88" ca="1">COUNTIF(OFFSET($AS$2,MATCH(Data_Base_Response[[#This Row],[Nama]:[Nama]],Data_Base_Response[[Nama]:[Nama]],0),0,1,90),Data_Base_Response[[#Headers],[N]])</f>
        <v>3</v>
      </c>
      <c r="G88" s="59" cm="1">
        <f t="array" aca="1" ref="G88" ca="1">COUNTIF(OFFSET($AS$2,MATCH(Data_Base_Response[[#This Row],[Nama]:[Nama]],Data_Base_Response[[Nama]:[Nama]],0),0,1,90),Data_Base_Response[[#Headers],[G]])</f>
        <v>7</v>
      </c>
      <c r="H88" s="59" cm="1">
        <f t="array" aca="1" ref="H88" ca="1">COUNTIF(OFFSET($AS$2,MATCH(Data_Base_Response[[#This Row],[Nama]:[Nama]],Data_Base_Response[[Nama]:[Nama]],0),0,1,90),Data_Base_Response[[#Headers],[C]])</f>
        <v>4</v>
      </c>
      <c r="I88" s="59" cm="1">
        <f t="array" aca="1" ref="I88" ca="1">COUNTIF(OFFSET($AS$2,MATCH(Data_Base_Response[[#This Row],[Nama]:[Nama]],Data_Base_Response[[Nama]:[Nama]],0),0,1,90),Data_Base_Response[[#Headers],[D]])</f>
        <v>5</v>
      </c>
      <c r="J88" s="59" cm="1">
        <f t="array" aca="1" ref="J88" ca="1">COUNTIF(OFFSET($AS$2,MATCH(Data_Base_Response[[#This Row],[Nama]:[Nama]],Data_Base_Response[[Nama]:[Nama]],0),0,1,90),Data_Base_Response[[#Headers],[R]])</f>
        <v>4</v>
      </c>
      <c r="K88" s="59" cm="1">
        <f t="array" aca="1" ref="K88" ca="1">COUNTIF(OFFSET($AS$2,MATCH(Data_Base_Response[[#This Row],[Nama]:[Nama]],Data_Base_Response[[Nama]:[Nama]],0),0,1,90),Data_Base_Response[[#Headers],[T]])</f>
        <v>0</v>
      </c>
      <c r="L88" s="59" cm="1">
        <f t="array" aca="1" ref="L88" ca="1">COUNTIF(OFFSET($AS$2,MATCH(Data_Base_Response[[#This Row],[Nama]:[Nama]],Data_Base_Response[[Nama]:[Nama]],0),0,1,90),Data_Base_Response[[#Headers],[V]])</f>
        <v>6</v>
      </c>
      <c r="M88" s="59" cm="1">
        <f t="array" aca="1" ref="M88" ca="1">COUNTIF(OFFSET($AS$2,MATCH(Data_Base_Response[[#This Row],[Nama]:[Nama]],Data_Base_Response[[Nama]:[Nama]],0),0,1,90),Data_Base_Response[[#Headers],[W]])</f>
        <v>7</v>
      </c>
      <c r="N88" s="59" cm="1">
        <f t="array" aca="1" ref="N88" ca="1">COUNTIF(OFFSET($AS$2,MATCH(Data_Base_Response[[#This Row],[Nama]:[Nama]],Data_Base_Response[[Nama]:[Nama]],0),0,1,90),Data_Base_Response[[#Headers],[F]])</f>
        <v>2</v>
      </c>
      <c r="O88" s="59" cm="1">
        <f t="array" aca="1" ref="O88" ca="1">COUNTIF(OFFSET($AS$2,MATCH(Data_Base_Response[[#This Row],[Nama]:[Nama]],Data_Base_Response[[Nama]:[Nama]],0),0,1,90),Data_Base_Response[[#Headers],[L]])</f>
        <v>1</v>
      </c>
      <c r="P88" s="59" cm="1">
        <f t="array" aca="1" ref="P88" ca="1">COUNTIF(OFFSET($AS$2,MATCH(Data_Base_Response[[#This Row],[Nama]:[Nama]],Data_Base_Response[[Nama]:[Nama]],0),0,1,90),Data_Base_Response[[#Headers],[P]])</f>
        <v>3</v>
      </c>
      <c r="Q88" s="59" cm="1">
        <f t="array" aca="1" ref="Q88" ca="1">COUNTIF(OFFSET($AS$2,MATCH(Data_Base_Response[[#This Row],[Nama]:[Nama]],Data_Base_Response[[Nama]:[Nama]],0),0,1,90),Data_Base_Response[[#Headers],[I]])</f>
        <v>7</v>
      </c>
      <c r="R88" s="59" cm="1">
        <f t="array" aca="1" ref="R88" ca="1">COUNTIF(OFFSET($AS$2,MATCH(Data_Base_Response[[#This Row],[Nama]:[Nama]],Data_Base_Response[[Nama]:[Nama]],0),0,1,90),Data_Base_Response[[#Headers],[S]])</f>
        <v>7</v>
      </c>
      <c r="S88" s="59" cm="1">
        <f t="array" aca="1" ref="S88" ca="1">COUNTIF(OFFSET($AS$2,MATCH(Data_Base_Response[[#This Row],[Nama]:[Nama]],Data_Base_Response[[Nama]:[Nama]],0),0,1,90),Data_Base_Response[[#Headers],[B]])</f>
        <v>9</v>
      </c>
      <c r="T88" s="59" cm="1">
        <f t="array" aca="1" ref="T88" ca="1">COUNTIF(OFFSET($AS$2,MATCH(Data_Base_Response[[#This Row],[Nama]:[Nama]],Data_Base_Response[[Nama]:[Nama]],0),0,1,90),Data_Base_Response[[#Headers],[O]])</f>
        <v>7</v>
      </c>
      <c r="U88" s="59" cm="1">
        <f t="array" aca="1" ref="U88" ca="1">COUNTIF(OFFSET($AS$2,MATCH(Data_Base_Response[[#This Row],[Nama]:[Nama]],Data_Base_Response[[Nama]:[Nama]],0),0,1,90),Data_Base_Response[[#Headers],[X]])</f>
        <v>2</v>
      </c>
      <c r="V88" s="59" cm="1">
        <f t="array" aca="1" ref="V88" ca="1">COUNTIF(OFFSET($AS$2,MATCH(Data_Base_Response[[#This Row],[Nama]:[Nama]],Data_Base_Response[[Nama]:[Nama]],0),0,1,90),Data_Base_Response[[#Headers],[E]])</f>
        <v>4</v>
      </c>
      <c r="W88" s="59" cm="1">
        <f t="array" aca="1" ref="W88" ca="1">COUNTIF(OFFSET($AS$2,MATCH(Data_Base_Response[[#This Row],[Nama]:[Nama]],Data_Base_Response[[Nama]:[Nama]],0),0,1,90),Data_Base_Response[[#Headers],[K]])</f>
        <v>4</v>
      </c>
      <c r="X88" s="59" cm="1">
        <f t="array" aca="1" ref="X88" ca="1">COUNTIF(OFFSET($AS$2,MATCH(Data_Base_Response[[#This Row],[Nama]:[Nama]],Data_Base_Response[[Nama]:[Nama]],0),0,1,90),Data_Base_Response[[#Headers],[Z]])</f>
        <v>5</v>
      </c>
      <c r="Y88"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8"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8"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88" s="60" t="str">
        <f ca="1">INDEX(OFFSET(Dictionary!$AJ$3,MATCH(I$2,Dictionary!$AG$4:$AG$84,0),0,COUNTIF(Dictionary!$AG$4:$AG$84,I$2),1),MATCH(Data_Base_Response[[#This Row],[D]],OFFSET(Dictionary!$AH$3,MATCH(I$2,Dictionary!$AG$4:$AG$84,0),0,COUNTIF(Dictionary!$AG$4:$AG$84,I$2),1),1))</f>
        <v xml:space="preserve">Tertarik untuk menangani sendiri detail   </v>
      </c>
      <c r="AD8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8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8"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88"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88"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88"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88"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8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8"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88"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88"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88"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88"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88" s="60" t="str">
        <f ca="1">INDEX(OFFSET(Dictionary!$AJ$3,MATCH(X$2,Dictionary!$AG$4:$AG$84,0),0,COUNTIF(Dictionary!$AG$4:$AG$84,X$2),1),MATCH(Data_Base_Response[[#This Row],[Z]],OFFSET(Dictionary!$AH$3,MATCH(X$2,Dictionary!$AG$4:$AG$84,0),0,COUNTIF(Dictionary!$AG$4:$AG$84,X$2),1),1))</f>
        <v xml:space="preserve">Mudah beradaptasi, cukup menyukai perubahan    </v>
      </c>
      <c r="AS88" s="61" t="str">
        <f ca="1">IFERROR(INDEX(OFFSET(Dictionary!$AC$3,MATCH(COLUMNS($AS$2:AS87),Dictionary!$AC$4:$AC$93,0),1,1,2),1,MATCH(INDEX(Dictionary!$B$3:$C$3,1,MATCH(Form_Responses[[#This Row],[1]],OFFSET(Dictionary!$A$3,MATCH(COLUMNS($AS$2:AS87),Dictionary!$A$4:$A$93,0),1,1,2),0)),Dictionary!$AD$3:$AE$3,0)),"")</f>
        <v>G</v>
      </c>
      <c r="AT88" s="61" t="str">
        <f ca="1">IFERROR(INDEX(OFFSET(Dictionary!$AC$3,MATCH(COLUMNS($AS$2:AT$2),Dictionary!$AC$4:$AC$93,0),1,1,2),1,MATCH(INDEX(Dictionary!$B$3:$C$3,1,MATCH(Form_Responses[[#This Row],[2]],OFFSET(Dictionary!$A$3,MATCH(COLUMNS($AS$2:AT87),Dictionary!$A$4:$A$93,0),1,1,2),0)),Dictionary!$AD$3:$AE$3,0)),"")</f>
        <v>N</v>
      </c>
      <c r="AU88" s="61" t="str">
        <f ca="1">IFERROR(INDEX(OFFSET(Dictionary!$AC$3,MATCH(COLUMNS($AS$2:AU87),Dictionary!$AC$4:$AC$93,0),1,1,2),1,MATCH(INDEX(Dictionary!$B$3:$C$3,1,MATCH(Form_Responses[[#This Row],[3]],OFFSET(Dictionary!$A$3,MATCH(COLUMNS($AS$2:AU87),Dictionary!$A$4:$A$93,0),1,1,2),0)),Dictionary!$AD$3:$AE$3,0)),"")</f>
        <v>A</v>
      </c>
      <c r="AV88" s="61" t="str">
        <f ca="1">IFERROR(INDEX(OFFSET(Dictionary!$AC$3,MATCH(COLUMNS($AS$2:AV87),Dictionary!$AC$4:$AC$93,0),1,1,2),1,MATCH(INDEX(Dictionary!$B$3:$C$3,1,MATCH(Form_Responses[[#This Row],[4]],OFFSET(Dictionary!$A$3,MATCH(COLUMNS($AS$2:AV87),Dictionary!$A$4:$A$93,0),1,1,2),0)),Dictionary!$AD$3:$AE$3,0)),"")</f>
        <v>P</v>
      </c>
      <c r="AW88" s="61" t="str">
        <f ca="1">IFERROR(INDEX(OFFSET(Dictionary!$AC$3,MATCH(COLUMNS($AS$2:AW87),Dictionary!$AC$4:$AC$93,0),1,1,2),1,MATCH(INDEX(Dictionary!$B$3:$C$3,1,MATCH(Form_Responses[[#This Row],[5]],OFFSET(Dictionary!$A$3,MATCH(COLUMNS($AS$2:AW87),Dictionary!$A$4:$A$93,0),1,1,2),0)),Dictionary!$AD$3:$AE$3,0)),"")</f>
        <v>B</v>
      </c>
      <c r="AX88" s="61" t="str">
        <f ca="1">IFERROR(INDEX(OFFSET(Dictionary!$AC$3,MATCH(COLUMNS($AS$2:AX87),Dictionary!$AC$4:$AC$93,0),1,1,2),1,MATCH(INDEX(Dictionary!$B$3:$C$3,1,MATCH(Form_Responses[[#This Row],[6]],OFFSET(Dictionary!$A$3,MATCH(COLUMNS($AS$2:AX87),Dictionary!$A$4:$A$93,0),1,1,2),0)),Dictionary!$AD$3:$AE$3,0)),"")</f>
        <v>B</v>
      </c>
      <c r="AY88" s="61" t="str">
        <f ca="1">IFERROR(INDEX(OFFSET(Dictionary!$AC$3,MATCH(COLUMNS($AS$2:AY87),Dictionary!$AC$4:$AC$93,0),1,1,2),1,MATCH(INDEX(Dictionary!$B$3:$C$3,1,MATCH(Form_Responses[[#This Row],[7]],OFFSET(Dictionary!$A$3,MATCH(COLUMNS($AS$2:AY87),Dictionary!$A$4:$A$93,0),1,1,2),0)),Dictionary!$AD$3:$AE$3,0)),"")</f>
        <v>O</v>
      </c>
      <c r="AZ88" s="61" t="str">
        <f ca="1">IFERROR(INDEX(OFFSET(Dictionary!$AC$3,MATCH(COLUMNS($AS$2:AZ$2),Dictionary!$AC$4:$AC$93,0),1,1,2),1,MATCH(INDEX(Dictionary!$B$3:$C$3,1,MATCH(Form_Responses[[#This Row],[8]],OFFSET(Dictionary!$A$3,MATCH(COLUMNS($AS$2:AZ87),Dictionary!$A$4:$A$93,0),1,1,2),0)),Dictionary!$AD$3:$AE$3,0)),"")</f>
        <v>Z</v>
      </c>
      <c r="BA88" s="61" t="str">
        <f ca="1">IFERROR(INDEX(OFFSET(Dictionary!$AC$3,MATCH(COLUMNS($AS$2:BA87),Dictionary!$AC$4:$AC$93,0),1,1,2),1,MATCH(INDEX(Dictionary!$B$3:$C$3,1,MATCH(Form_Responses[[#This Row],[9]],OFFSET(Dictionary!$A$3,MATCH(COLUMNS($AS$2:BA87),Dictionary!$A$4:$A$93,0),1,1,2),0)),Dictionary!$AD$3:$AE$3,0)),"")</f>
        <v>K</v>
      </c>
      <c r="BB88" s="61" t="str">
        <f ca="1">IFERROR(INDEX(OFFSET(Dictionary!$AC$3,MATCH(COLUMNS($AS$2:BB87),Dictionary!$AC$4:$AC$93,0),1,1,2),1,MATCH(INDEX(Dictionary!$B$3:$C$3,1,MATCH(Form_Responses[[#This Row],[10]],OFFSET(Dictionary!$A$3,MATCH(COLUMNS($AS$2:BB87),Dictionary!$A$4:$A$93,0),1,1,2),0)),Dictionary!$AD$3:$AE$3,0)),"")</f>
        <v>W</v>
      </c>
      <c r="BC88" s="61" t="str">
        <f ca="1">IFERROR(INDEX(OFFSET(Dictionary!$AC$3,MATCH(COLUMNS($AS$2:BC87),Dictionary!$AC$4:$AC$93,0),1,1,2),1,MATCH(INDEX(Dictionary!$B$3:$C$3,1,MATCH(Form_Responses[[#This Row],[11]],OFFSET(Dictionary!$A$3,MATCH(COLUMNS($AS$2:BC87),Dictionary!$A$4:$A$93,0),1,1,2),0)),Dictionary!$AD$3:$AE$3,0)),"")</f>
        <v>G</v>
      </c>
      <c r="BD88" s="61" t="str">
        <f ca="1">IFERROR(INDEX(OFFSET(Dictionary!$AC$3,MATCH(COLUMNS($AS$2:BD87),Dictionary!$AC$4:$AC$93,0),1,1,2),1,MATCH(INDEX(Dictionary!$B$3:$C$3,1,MATCH(Form_Responses[[#This Row],[12]],OFFSET(Dictionary!$A$3,MATCH(COLUMNS($AS$2:BD87),Dictionary!$A$4:$A$93,0),1,1,2),0)),Dictionary!$AD$3:$AE$3,0)),"")</f>
        <v>E</v>
      </c>
      <c r="BE88" s="61" t="str">
        <f ca="1">IFERROR(INDEX(OFFSET(Dictionary!$AC$3,MATCH(COLUMNS($AS$2:BE87),Dictionary!$AC$4:$AC$93,0),1,1,2),1,MATCH(INDEX(Dictionary!$B$3:$C$3,1,MATCH(Form_Responses[[#This Row],[13]],OFFSET(Dictionary!$A$3,MATCH(COLUMNS($AS$2:BE87),Dictionary!$A$4:$A$93,0),1,1,2),0)),Dictionary!$AD$3:$AE$3,0)),"")</f>
        <v>P</v>
      </c>
      <c r="BF88" s="61" t="str">
        <f ca="1">IFERROR(INDEX(OFFSET(Dictionary!$AC$3,MATCH(COLUMNS($AS$2:BF87),Dictionary!$AC$4:$AC$93,0),1,1,2),1,MATCH(INDEX(Dictionary!$B$3:$C$3,1,MATCH(Form_Responses[[#This Row],[14]],OFFSET(Dictionary!$A$3,MATCH(COLUMNS($AS$2:BF87),Dictionary!$A$4:$A$93,0),1,1,2),0)),Dictionary!$AD$3:$AE$3,0)),"")</f>
        <v>A</v>
      </c>
      <c r="BG88" s="61" t="str">
        <f ca="1">IFERROR(INDEX(OFFSET(Dictionary!$AC$3,MATCH(COLUMNS($AS$2:BG87),Dictionary!$AC$4:$AC$93,0),1,1,2),1,MATCH(INDEX(Dictionary!$B$3:$C$3,1,MATCH(Form_Responses[[#This Row],[15]],OFFSET(Dictionary!$A$3,MATCH(COLUMNS($AS$2:BG87),Dictionary!$A$4:$A$93,0),1,1,2),0)),Dictionary!$AD$3:$AE$3,0)),"")</f>
        <v>B</v>
      </c>
      <c r="BH88" s="61" t="str">
        <f ca="1">IFERROR(INDEX(OFFSET(Dictionary!$AC$3,MATCH(COLUMNS($AS$2:BH87),Dictionary!$AC$4:$AC$93,0),1,1,2),1,MATCH(INDEX(Dictionary!$B$3:$C$3,1,MATCH(Form_Responses[[#This Row],[16]],OFFSET(Dictionary!$A$3,MATCH(COLUMNS($AS$2:BH87),Dictionary!$A$4:$A$93,0),1,1,2),0)),Dictionary!$AD$3:$AE$3,0)),"")</f>
        <v>O</v>
      </c>
      <c r="BI88" s="61" t="str">
        <f ca="1">IFERROR(INDEX(OFFSET(Dictionary!$AC$3,MATCH(COLUMNS($AS$2:BI87),Dictionary!$AC$4:$AC$93,0),1,1,2),1,MATCH(INDEX(Dictionary!$B$3:$C$3,1,MATCH(Form_Responses[[#This Row],[17]],OFFSET(Dictionary!$A$3,MATCH(COLUMNS($AS$2:BI87),Dictionary!$A$4:$A$93,0),1,1,2),0)),Dictionary!$AD$3:$AE$3,0)),"")</f>
        <v>B</v>
      </c>
      <c r="BJ88" s="61" t="str">
        <f ca="1">IFERROR(INDEX(OFFSET(Dictionary!$AC$3,MATCH(COLUMNS($AS$2:BJ87),Dictionary!$AC$4:$AC$93,0),1,1,2),1,MATCH(INDEX(Dictionary!$B$3:$C$3,1,MATCH(Form_Responses[[#This Row],[18]],OFFSET(Dictionary!$A$3,MATCH(COLUMNS($AS$2:BJ87),Dictionary!$A$4:$A$93,0),1,1,2),0)),Dictionary!$AD$3:$AE$3,0)),"")</f>
        <v>O</v>
      </c>
      <c r="BK88" s="61" t="str">
        <f ca="1">IFERROR(INDEX(OFFSET(Dictionary!$AC$3,MATCH(COLUMNS($AS$2:BK87),Dictionary!$AC$4:$AC$93,0),1,1,2),1,MATCH(INDEX(Dictionary!$B$3:$C$3,1,MATCH(Form_Responses[[#This Row],[19]],OFFSET(Dictionary!$A$3,MATCH(COLUMNS($AS$2:BK87),Dictionary!$A$4:$A$93,0),1,1,2),0)),Dictionary!$AD$3:$AE$3,0)),"")</f>
        <v>Z</v>
      </c>
      <c r="BL88" s="61" t="str">
        <f ca="1">IFERROR(INDEX(OFFSET(Dictionary!$AC$3,MATCH(COLUMNS($AS$2:BL87),Dictionary!$AC$4:$AC$93,0),1,1,2),1,MATCH(INDEX(Dictionary!$B$3:$C$3,1,MATCH(Form_Responses[[#This Row],[20]],OFFSET(Dictionary!$A$3,MATCH(COLUMNS($AS$2:BL87),Dictionary!$A$4:$A$93,0),1,1,2),0)),Dictionary!$AD$3:$AE$3,0)),"")</f>
        <v>W</v>
      </c>
      <c r="BM88" s="61" t="str">
        <f ca="1">IFERROR(INDEX(OFFSET(Dictionary!$AC$3,MATCH(COLUMNS($AS$2:BM87),Dictionary!$AC$4:$AC$93,0),1,1,2),1,MATCH(INDEX(Dictionary!$B$3:$C$3,1,MATCH(Form_Responses[[#This Row],[21]],OFFSET(Dictionary!$A$3,MATCH(COLUMNS($AS$2:BM87),Dictionary!$A$4:$A$93,0),1,1,2),0)),Dictionary!$AD$3:$AE$3,0)),"")</f>
        <v>G</v>
      </c>
      <c r="BN88" s="61" t="str">
        <f ca="1">IFERROR(INDEX(OFFSET(Dictionary!$AC$3,MATCH(COLUMNS($AS$2:BN87),Dictionary!$AC$4:$AC$93,0),1,1,2),1,MATCH(INDEX(Dictionary!$B$3:$C$3,1,MATCH(Form_Responses[[#This Row],[22]],OFFSET(Dictionary!$A$3,MATCH(COLUMNS($AS$2:BN87),Dictionary!$A$4:$A$93,0),1,1,2),0)),Dictionary!$AD$3:$AE$3,0)),"")</f>
        <v>C</v>
      </c>
      <c r="BO88" s="61" t="str">
        <f ca="1">IFERROR(INDEX(OFFSET(Dictionary!$AC$3,MATCH(COLUMNS($AS$2:BO87),Dictionary!$AC$4:$AC$93,0),1,1,2),1,MATCH(INDEX(Dictionary!$B$3:$C$3,1,MATCH(Form_Responses[[#This Row],[23]],OFFSET(Dictionary!$A$3,MATCH(COLUMNS($AS$2:BO87),Dictionary!$A$4:$A$93,0),1,1,2),0)),Dictionary!$AD$3:$AE$3,0)),"")</f>
        <v>E</v>
      </c>
      <c r="BP88" s="61" t="str">
        <f ca="1">IFERROR(INDEX(OFFSET(Dictionary!$AC$3,MATCH(COLUMNS($AS$2:BP87),Dictionary!$AC$4:$AC$93,0),1,1,2),1,MATCH(INDEX(Dictionary!$B$3:$C$3,1,MATCH(Form_Responses[[#This Row],[24]],OFFSET(Dictionary!$A$3,MATCH(COLUMNS($AS$2:BP87),Dictionary!$A$4:$A$93,0),1,1,2),0)),Dictionary!$AD$3:$AE$3,0)),"")</f>
        <v>X</v>
      </c>
      <c r="BQ88" s="61" t="str">
        <f ca="1">IFERROR(INDEX(OFFSET(Dictionary!$AC$3,MATCH(COLUMNS($AS$2:BQ87),Dictionary!$AC$4:$AC$93,0),1,1,2),1,MATCH(INDEX(Dictionary!$B$3:$C$3,1,MATCH(Form_Responses[[#This Row],[25]],OFFSET(Dictionary!$A$3,MATCH(COLUMNS($AS$2:BQ87),Dictionary!$A$4:$A$93,0),1,1,2),0)),Dictionary!$AD$3:$AE$3,0)),"")</f>
        <v>B</v>
      </c>
      <c r="BR88" s="61" t="str">
        <f ca="1">IFERROR(INDEX(OFFSET(Dictionary!$AC$3,MATCH(COLUMNS($AS$2:BR87),Dictionary!$AC$4:$AC$93,0),1,1,2),1,MATCH(INDEX(Dictionary!$B$3:$C$3,1,MATCH(Form_Responses[[#This Row],[26]],OFFSET(Dictionary!$A$3,MATCH(COLUMNS($AS$2:BR87),Dictionary!$A$4:$A$93,0),1,1,2),0)),Dictionary!$AD$3:$AE$3,0)),"")</f>
        <v>O</v>
      </c>
      <c r="BS88" s="61" t="str">
        <f ca="1">IFERROR(INDEX(OFFSET(Dictionary!$AC$3,MATCH(COLUMNS($AS$2:BS87),Dictionary!$AC$4:$AC$93,0),1,1,2),1,MATCH(INDEX(Dictionary!$B$3:$C$3,1,MATCH(Form_Responses[[#This Row],[27]],OFFSET(Dictionary!$A$3,MATCH(COLUMNS($AS$2:BS87),Dictionary!$A$4:$A$93,0),1,1,2),0)),Dictionary!$AD$3:$AE$3,0)),"")</f>
        <v>Z</v>
      </c>
      <c r="BT88" s="61" t="str">
        <f ca="1">IFERROR(INDEX(OFFSET(Dictionary!$AC$3,MATCH(COLUMNS($AS$2:BT87),Dictionary!$AC$4:$AC$93,0),1,1,2),1,MATCH(INDEX(Dictionary!$B$3:$C$3,1,MATCH(Form_Responses[[#This Row],[28]],OFFSET(Dictionary!$A$3,MATCH(COLUMNS($AS$2:BT87),Dictionary!$A$4:$A$93,0),1,1,2),0)),Dictionary!$AD$3:$AE$3,0)),"")</f>
        <v>B</v>
      </c>
      <c r="BU88" s="61" t="str">
        <f ca="1">IFERROR(INDEX(OFFSET(Dictionary!$AC$3,MATCH(COLUMNS($AS$2:BU87),Dictionary!$AC$4:$AC$93,0),1,1,2),1,MATCH(INDEX(Dictionary!$B$3:$C$3,1,MATCH(Form_Responses[[#This Row],[29]],OFFSET(Dictionary!$A$3,MATCH(COLUMNS($AS$2:BU87),Dictionary!$A$4:$A$93,0),1,1,2),0)),Dictionary!$AD$3:$AE$3,0)),"")</f>
        <v>O</v>
      </c>
      <c r="BV88" s="61" t="str">
        <f ca="1">IFERROR(INDEX(OFFSET(Dictionary!$AC$3,MATCH(COLUMNS($AS$2:BV87),Dictionary!$AC$4:$AC$93,0),1,1,2),1,MATCH(INDEX(Dictionary!$B$3:$C$3,1,MATCH(Form_Responses[[#This Row],[30]],OFFSET(Dictionary!$A$3,MATCH(COLUMNS($AS$2:BV87),Dictionary!$A$4:$A$93,0),1,1,2),0)),Dictionary!$AD$3:$AE$3,0)),"")</f>
        <v>W</v>
      </c>
      <c r="BW88" s="61" t="str">
        <f ca="1">IFERROR(INDEX(OFFSET(Dictionary!$AC$3,MATCH(COLUMNS($AS$2:BW87),Dictionary!$AC$4:$AC$93,0),1,1,2),1,MATCH(INDEX(Dictionary!$B$3:$C$3,1,MATCH(Form_Responses[[#This Row],[31]],OFFSET(Dictionary!$A$3,MATCH(COLUMNS($AS$2:BW87),Dictionary!$A$4:$A$93,0),1,1,2),0)),Dictionary!$AD$3:$AE$3,0)),"")</f>
        <v>G</v>
      </c>
      <c r="BX88" s="61" t="str">
        <f ca="1">IFERROR(INDEX(OFFSET(Dictionary!$AC$3,MATCH(COLUMNS($AS$2:BX87),Dictionary!$AC$4:$AC$93,0),1,1,2),1,MATCH(INDEX(Dictionary!$B$3:$C$3,1,MATCH(Form_Responses[[#This Row],[32]],OFFSET(Dictionary!$A$3,MATCH(COLUMNS($AS$2:BX87),Dictionary!$A$4:$A$93,0),1,1,2),0)),Dictionary!$AD$3:$AE$3,0)),"")</f>
        <v>D</v>
      </c>
      <c r="BY88" s="61" t="str">
        <f ca="1">IFERROR(INDEX(OFFSET(Dictionary!$AC$3,MATCH(COLUMNS($AS$2:BY87),Dictionary!$AC$4:$AC$93,0),1,1,2),1,MATCH(INDEX(Dictionary!$B$3:$C$3,1,MATCH(Form_Responses[[#This Row],[33]],OFFSET(Dictionary!$A$3,MATCH(COLUMNS($AS$2:BY87),Dictionary!$A$4:$A$93,0),1,1,2),0)),Dictionary!$AD$3:$AE$3,0)),"")</f>
        <v>I</v>
      </c>
      <c r="BZ88" s="61" t="str">
        <f ca="1">IFERROR(INDEX(OFFSET(Dictionary!$AC$3,MATCH(COLUMNS($AS$2:BZ87),Dictionary!$AC$4:$AC$93,0),1,1,2),1,MATCH(INDEX(Dictionary!$B$3:$C$3,1,MATCH(Form_Responses[[#This Row],[34]],OFFSET(Dictionary!$A$3,MATCH(COLUMNS($AS$2:BZ87),Dictionary!$A$4:$A$93,0),1,1,2),0)),Dictionary!$AD$3:$AE$3,0)),"")</f>
        <v>E</v>
      </c>
      <c r="CA88" s="61" t="str">
        <f ca="1">IFERROR(INDEX(OFFSET(Dictionary!$AC$3,MATCH(COLUMNS($AS$2:CA87),Dictionary!$AC$4:$AC$93,0),1,1,2),1,MATCH(INDEX(Dictionary!$B$3:$C$3,1,MATCH(Form_Responses[[#This Row],[35]],OFFSET(Dictionary!$A$3,MATCH(COLUMNS($AS$2:CA87),Dictionary!$A$4:$A$93,0),1,1,2),0)),Dictionary!$AD$3:$AE$3,0)),"")</f>
        <v>B</v>
      </c>
      <c r="CB88" s="61" t="str">
        <f ca="1">IFERROR(INDEX(OFFSET(Dictionary!$AC$3,MATCH(COLUMNS($AS$2:CB87),Dictionary!$AC$4:$AC$93,0),1,1,2),1,MATCH(INDEX(Dictionary!$B$3:$C$3,1,MATCH(Form_Responses[[#This Row],[36]],OFFSET(Dictionary!$A$3,MATCH(COLUMNS($AS$2:CB87),Dictionary!$A$4:$A$93,0),1,1,2),0)),Dictionary!$AD$3:$AE$3,0)),"")</f>
        <v>O</v>
      </c>
      <c r="CC88" s="61" t="str">
        <f ca="1">IFERROR(INDEX(OFFSET(Dictionary!$AC$3,MATCH(COLUMNS($AS$2:CC87),Dictionary!$AC$4:$AC$93,0),1,1,2),1,MATCH(INDEX(Dictionary!$B$3:$C$3,1,MATCH(Form_Responses[[#This Row],[37]],OFFSET(Dictionary!$A$3,MATCH(COLUMNS($AS$2:CC87),Dictionary!$A$4:$A$93,0),1,1,2),0)),Dictionary!$AD$3:$AE$3,0)),"")</f>
        <v>P</v>
      </c>
      <c r="CD88" s="61" t="str">
        <f ca="1">IFERROR(INDEX(OFFSET(Dictionary!$AC$3,MATCH(COLUMNS($AS$2:CD87),Dictionary!$AC$4:$AC$93,0),1,1,2),1,MATCH(INDEX(Dictionary!$B$3:$C$3,1,MATCH(Form_Responses[[#This Row],[38]],OFFSET(Dictionary!$A$3,MATCH(COLUMNS($AS$2:CD87),Dictionary!$A$4:$A$93,0),1,1,2),0)),Dictionary!$AD$3:$AE$3,0)),"")</f>
        <v>K</v>
      </c>
      <c r="CE88" s="61" t="str">
        <f ca="1">IFERROR(INDEX(OFFSET(Dictionary!$AC$3,MATCH(COLUMNS($AS$2:CE87),Dictionary!$AC$4:$AC$93,0),1,1,2),1,MATCH(INDEX(Dictionary!$B$3:$C$3,1,MATCH(Form_Responses[[#This Row],[39]],OFFSET(Dictionary!$A$3,MATCH(COLUMNS($AS$2:CE87),Dictionary!$A$4:$A$93,0),1,1,2),0)),Dictionary!$AD$3:$AE$3,0)),"")</f>
        <v>B</v>
      </c>
      <c r="CF88" s="61" t="str">
        <f ca="1">IFERROR(INDEX(OFFSET(Dictionary!$AC$3,MATCH(COLUMNS($AS$2:CF87),Dictionary!$AC$4:$AC$93,0),1,1,2),1,MATCH(INDEX(Dictionary!$B$3:$C$3,1,MATCH(Form_Responses[[#This Row],[40]],OFFSET(Dictionary!$A$3,MATCH(COLUMNS($AS$2:CF87),Dictionary!$A$4:$A$93,0),1,1,2),0)),Dictionary!$AD$3:$AE$3,0)),"")</f>
        <v>W</v>
      </c>
      <c r="CG88" s="61" t="str">
        <f ca="1">IFERROR(INDEX(OFFSET(Dictionary!$AC$3,MATCH(COLUMNS($AS$2:CG87),Dictionary!$AC$4:$AC$93,0),1,1,2),1,MATCH(INDEX(Dictionary!$B$3:$C$3,1,MATCH(Form_Responses[[#This Row],[41]],OFFSET(Dictionary!$A$3,MATCH(COLUMNS($AS$2:CG87),Dictionary!$A$4:$A$93,0),1,1,2),0)),Dictionary!$AD$3:$AE$3,0)),"")</f>
        <v>G</v>
      </c>
      <c r="CH88" s="61" t="str">
        <f ca="1">IFERROR(INDEX(OFFSET(Dictionary!$AC$3,MATCH(COLUMNS($AS$2:CH87),Dictionary!$AC$4:$AC$93,0),1,1,2),1,MATCH(INDEX(Dictionary!$B$3:$C$3,1,MATCH(Form_Responses[[#This Row],[42]],OFFSET(Dictionary!$A$3,MATCH(COLUMNS($AS$2:CH87),Dictionary!$A$4:$A$93,0),1,1,2),0)),Dictionary!$AD$3:$AE$3,0)),"")</f>
        <v>R</v>
      </c>
      <c r="CI88" s="61" t="str">
        <f ca="1">IFERROR(INDEX(OFFSET(Dictionary!$AC$3,MATCH(COLUMNS($AS$2:CI87),Dictionary!$AC$4:$AC$93,0),1,1,2),1,MATCH(INDEX(Dictionary!$B$3:$C$3,1,MATCH(Form_Responses[[#This Row],[43]],OFFSET(Dictionary!$A$3,MATCH(COLUMNS($AS$2:CI87),Dictionary!$A$4:$A$93,0),1,1,2),0)),Dictionary!$AD$3:$AE$3,0)),"")</f>
        <v>D</v>
      </c>
      <c r="CJ88" s="61" t="str">
        <f ca="1">IFERROR(INDEX(OFFSET(Dictionary!$AC$3,MATCH(COLUMNS($AS$2:CJ87),Dictionary!$AC$4:$AC$93,0),1,1,2),1,MATCH(INDEX(Dictionary!$B$3:$C$3,1,MATCH(Form_Responses[[#This Row],[44]],OFFSET(Dictionary!$A$3,MATCH(COLUMNS($AS$2:CJ87),Dictionary!$A$4:$A$93,0),1,1,2),0)),Dictionary!$AD$3:$AE$3,0)),"")</f>
        <v>C</v>
      </c>
      <c r="CK88" s="61" t="str">
        <f ca="1">IFERROR(INDEX(OFFSET(Dictionary!$AC$3,MATCH(COLUMNS($AS$2:CK87),Dictionary!$AC$4:$AC$93,0),1,1,2),1,MATCH(INDEX(Dictionary!$B$3:$C$3,1,MATCH(Form_Responses[[#This Row],[45]],OFFSET(Dictionary!$A$3,MATCH(COLUMNS($AS$2:CK87),Dictionary!$A$4:$A$93,0),1,1,2),0)),Dictionary!$AD$3:$AE$3,0)),"")</f>
        <v>V</v>
      </c>
      <c r="CL88" s="61" t="str">
        <f ca="1">IFERROR(INDEX(OFFSET(Dictionary!$AC$3,MATCH(COLUMNS($AS$2:CL87),Dictionary!$AC$4:$AC$93,0),1,1,2),1,MATCH(INDEX(Dictionary!$B$3:$C$3,1,MATCH(Form_Responses[[#This Row],[46]],OFFSET(Dictionary!$A$3,MATCH(COLUMNS($AS$2:CL87),Dictionary!$A$4:$A$93,0),1,1,2),0)),Dictionary!$AD$3:$AE$3,0)),"")</f>
        <v>O</v>
      </c>
      <c r="CM88" s="61" t="str">
        <f ca="1">IFERROR(INDEX(OFFSET(Dictionary!$AC$3,MATCH(COLUMNS($AS$2:CM87),Dictionary!$AC$4:$AC$93,0),1,1,2),1,MATCH(INDEX(Dictionary!$B$3:$C$3,1,MATCH(Form_Responses[[#This Row],[47]],OFFSET(Dictionary!$A$3,MATCH(COLUMNS($AS$2:CM87),Dictionary!$A$4:$A$93,0),1,1,2),0)),Dictionary!$AD$3:$AE$3,0)),"")</f>
        <v>Z</v>
      </c>
      <c r="CN88" s="61" t="str">
        <f ca="1">IFERROR(INDEX(OFFSET(Dictionary!$AC$3,MATCH(COLUMNS($AS$2:CN87),Dictionary!$AC$4:$AC$93,0),1,1,2),1,MATCH(INDEX(Dictionary!$B$3:$C$3,1,MATCH(Form_Responses[[#This Row],[48]],OFFSET(Dictionary!$A$3,MATCH(COLUMNS($AS$2:CN87),Dictionary!$A$4:$A$93,0),1,1,2),0)),Dictionary!$AD$3:$AE$3,0)),"")</f>
        <v>K</v>
      </c>
      <c r="CO88" s="61" t="str">
        <f ca="1">IFERROR(INDEX(OFFSET(Dictionary!$AC$3,MATCH(COLUMNS($AS$2:CO87),Dictionary!$AC$4:$AC$93,0),1,1,2),1,MATCH(INDEX(Dictionary!$B$3:$C$3,1,MATCH(Form_Responses[[#This Row],[49]],OFFSET(Dictionary!$A$3,MATCH(COLUMNS($AS$2:CO87),Dictionary!$A$4:$A$93,0),1,1,2),0)),Dictionary!$AD$3:$AE$3,0)),"")</f>
        <v>F</v>
      </c>
      <c r="CP88" s="61" t="str">
        <f ca="1">IFERROR(INDEX(OFFSET(Dictionary!$AC$3,MATCH(COLUMNS($AS$2:CP87),Dictionary!$AC$4:$AC$93,0),1,1,2),1,MATCH(INDEX(Dictionary!$B$3:$C$3,1,MATCH(Form_Responses[[#This Row],[50]],OFFSET(Dictionary!$A$3,MATCH(COLUMNS($AS$2:CP87),Dictionary!$A$4:$A$93,0),1,1,2),0)),Dictionary!$AD$3:$AE$3,0)),"")</f>
        <v>B</v>
      </c>
      <c r="CQ88" s="61" t="str">
        <f ca="1">IFERROR(INDEX(OFFSET(Dictionary!$AC$3,MATCH(COLUMNS($AS$2:CQ87),Dictionary!$AC$4:$AC$93,0),1,1,2),1,MATCH(INDEX(Dictionary!$B$3:$C$3,1,MATCH(Form_Responses[[#This Row],[51]],OFFSET(Dictionary!$A$3,MATCH(COLUMNS($AS$2:CQ87),Dictionary!$A$4:$A$93,0),1,1,2),0)),Dictionary!$AD$3:$AE$3,0)),"")</f>
        <v>V</v>
      </c>
      <c r="CR88" s="61" t="str">
        <f ca="1">IFERROR(INDEX(OFFSET(Dictionary!$AC$3,MATCH(COLUMNS($AS$2:CR87),Dictionary!$AC$4:$AC$93,0),1,1,2),1,MATCH(INDEX(Dictionary!$B$3:$C$3,1,MATCH(Form_Responses[[#This Row],[52]],OFFSET(Dictionary!$A$3,MATCH(COLUMNS($AS$2:CR87),Dictionary!$A$4:$A$93,0),1,1,2),0)),Dictionary!$AD$3:$AE$3,0)),"")</f>
        <v>S</v>
      </c>
      <c r="CS88" s="61" t="str">
        <f ca="1">IFERROR(INDEX(OFFSET(Dictionary!$AC$3,MATCH(COLUMNS($AS$2:CS87),Dictionary!$AC$4:$AC$93,0),1,1,2),1,MATCH(INDEX(Dictionary!$B$3:$C$3,1,MATCH(Form_Responses[[#This Row],[53]],OFFSET(Dictionary!$A$3,MATCH(COLUMNS($AS$2:CS87),Dictionary!$A$4:$A$93,0),1,1,2),0)),Dictionary!$AD$3:$AE$3,0)),"")</f>
        <v>I</v>
      </c>
      <c r="CT88" s="61" t="str">
        <f ca="1">IFERROR(INDEX(OFFSET(Dictionary!$AC$3,MATCH(COLUMNS($AS$2:CT87),Dictionary!$AC$4:$AC$93,0),1,1,2),1,MATCH(INDEX(Dictionary!$B$3:$C$3,1,MATCH(Form_Responses[[#This Row],[54]],OFFSET(Dictionary!$A$3,MATCH(COLUMNS($AS$2:CT87),Dictionary!$A$4:$A$93,0),1,1,2),0)),Dictionary!$AD$3:$AE$3,0)),"")</f>
        <v>D</v>
      </c>
      <c r="CU88" s="61" t="str">
        <f ca="1">IFERROR(INDEX(OFFSET(Dictionary!$AC$3,MATCH(COLUMNS($AS$2:CU87),Dictionary!$AC$4:$AC$93,0),1,1,2),1,MATCH(INDEX(Dictionary!$B$3:$C$3,1,MATCH(Form_Responses[[#This Row],[55]],OFFSET(Dictionary!$A$3,MATCH(COLUMNS($AS$2:CU87),Dictionary!$A$4:$A$93,0),1,1,2),0)),Dictionary!$AD$3:$AE$3,0)),"")</f>
        <v>C</v>
      </c>
      <c r="CV88" s="61" t="str">
        <f ca="1">IFERROR(INDEX(OFFSET(Dictionary!$AC$3,MATCH(COLUMNS($AS$2:CV87),Dictionary!$AC$4:$AC$93,0),1,1,2),1,MATCH(INDEX(Dictionary!$B$3:$C$3,1,MATCH(Form_Responses[[#This Row],[56]],OFFSET(Dictionary!$A$3,MATCH(COLUMNS($AS$2:CV87),Dictionary!$A$4:$A$93,0),1,1,2),0)),Dictionary!$AD$3:$AE$3,0)),"")</f>
        <v>S</v>
      </c>
      <c r="CW88" s="61" t="str">
        <f ca="1">IFERROR(INDEX(OFFSET(Dictionary!$AC$3,MATCH(COLUMNS($AS$2:CW87),Dictionary!$AC$4:$AC$93,0),1,1,2),1,MATCH(INDEX(Dictionary!$B$3:$C$3,1,MATCH(Form_Responses[[#This Row],[57]],OFFSET(Dictionary!$A$3,MATCH(COLUMNS($AS$2:CW87),Dictionary!$A$4:$A$93,0),1,1,2),0)),Dictionary!$AD$3:$AE$3,0)),"")</f>
        <v>Z</v>
      </c>
      <c r="CX88" s="61" t="str">
        <f ca="1">IFERROR(INDEX(OFFSET(Dictionary!$AC$3,MATCH(COLUMNS($AS$2:CX87),Dictionary!$AC$4:$AC$93,0),1,1,2),1,MATCH(INDEX(Dictionary!$B$3:$C$3,1,MATCH(Form_Responses[[#This Row],[58]],OFFSET(Dictionary!$A$3,MATCH(COLUMNS($AS$2:CX87),Dictionary!$A$4:$A$93,0),1,1,2),0)),Dictionary!$AD$3:$AE$3,0)),"")</f>
        <v>K</v>
      </c>
      <c r="CY88" s="61" t="str">
        <f ca="1">IFERROR(INDEX(OFFSET(Dictionary!$AC$3,MATCH(COLUMNS($AS$2:CY87),Dictionary!$AC$4:$AC$93,0),1,1,2),1,MATCH(INDEX(Dictionary!$B$3:$C$3,1,MATCH(Form_Responses[[#This Row],[59]],OFFSET(Dictionary!$A$3,MATCH(COLUMNS($AS$2:CY87),Dictionary!$A$4:$A$93,0),1,1,2),0)),Dictionary!$AD$3:$AE$3,0)),"")</f>
        <v>F</v>
      </c>
      <c r="CZ88" s="61" t="str">
        <f ca="1">IFERROR(INDEX(OFFSET(Dictionary!$AC$3,MATCH(COLUMNS($AS$2:CZ87),Dictionary!$AC$4:$AC$93,0),1,1,2),1,MATCH(INDEX(Dictionary!$B$3:$C$3,1,MATCH(Form_Responses[[#This Row],[60]],OFFSET(Dictionary!$A$3,MATCH(COLUMNS($AS$2:CZ87),Dictionary!$A$4:$A$93,0),1,1,2),0)),Dictionary!$AD$3:$AE$3,0)),"")</f>
        <v>X</v>
      </c>
      <c r="DA88" s="61" t="str">
        <f ca="1">IFERROR(INDEX(OFFSET(Dictionary!$AC$3,MATCH(COLUMNS($AS$2:DA87),Dictionary!$AC$4:$AC$93,0),1,1,2),1,MATCH(INDEX(Dictionary!$B$3:$C$3,1,MATCH(Form_Responses[[#This Row],[61]],OFFSET(Dictionary!$A$3,MATCH(COLUMNS($AS$2:DA87),Dictionary!$A$4:$A$93,0),1,1,2),0)),Dictionary!$AD$3:$AE$3,0)),"")</f>
        <v>G</v>
      </c>
      <c r="DB88" s="61" t="str">
        <f ca="1">IFERROR(INDEX(OFFSET(Dictionary!$AC$3,MATCH(COLUMNS($AS$2:DB87),Dictionary!$AC$4:$AC$93,0),1,1,2),1,MATCH(INDEX(Dictionary!$B$3:$C$3,1,MATCH(Form_Responses[[#This Row],[62]],OFFSET(Dictionary!$A$3,MATCH(COLUMNS($AS$2:DB87),Dictionary!$A$4:$A$93,0),1,1,2),0)),Dictionary!$AD$3:$AE$3,0)),"")</f>
        <v>V</v>
      </c>
      <c r="DC88" s="61" t="str">
        <f ca="1">IFERROR(INDEX(OFFSET(Dictionary!$AC$3,MATCH(COLUMNS($AS$2:DC87),Dictionary!$AC$4:$AC$93,0),1,1,2),1,MATCH(INDEX(Dictionary!$B$3:$C$3,1,MATCH(Form_Responses[[#This Row],[63]],OFFSET(Dictionary!$A$3,MATCH(COLUMNS($AS$2:DC87),Dictionary!$A$4:$A$93,0),1,1,2),0)),Dictionary!$AD$3:$AE$3,0)),"")</f>
        <v>I</v>
      </c>
      <c r="DD88" s="61" t="str">
        <f ca="1">IFERROR(INDEX(OFFSET(Dictionary!$AC$3,MATCH(COLUMNS($AS$2:DD87),Dictionary!$AC$4:$AC$93,0),1,1,2),1,MATCH(INDEX(Dictionary!$B$3:$C$3,1,MATCH(Form_Responses[[#This Row],[64]],OFFSET(Dictionary!$A$3,MATCH(COLUMNS($AS$2:DD87),Dictionary!$A$4:$A$93,0),1,1,2),0)),Dictionary!$AD$3:$AE$3,0)),"")</f>
        <v>R</v>
      </c>
      <c r="DE88" s="61" t="str">
        <f ca="1">IFERROR(INDEX(OFFSET(Dictionary!$AC$3,MATCH(COLUMNS($AS$2:DE87),Dictionary!$AC$4:$AC$93,0),1,1,2),1,MATCH(INDEX(Dictionary!$B$3:$C$3,1,MATCH(Form_Responses[[#This Row],[65]],OFFSET(Dictionary!$A$3,MATCH(COLUMNS($AS$2:DE87),Dictionary!$A$4:$A$93,0),1,1,2),0)),Dictionary!$AD$3:$AE$3,0)),"")</f>
        <v>V</v>
      </c>
      <c r="DF88" s="61" t="str">
        <f ca="1">IFERROR(INDEX(OFFSET(Dictionary!$AC$3,MATCH(COLUMNS($AS$2:DF87),Dictionary!$AC$4:$AC$93,0),1,1,2),1,MATCH(INDEX(Dictionary!$B$3:$C$3,1,MATCH(Form_Responses[[#This Row],[66]],OFFSET(Dictionary!$A$3,MATCH(COLUMNS($AS$2:DF87),Dictionary!$A$4:$A$93,0),1,1,2),0)),Dictionary!$AD$3:$AE$3,0)),"")</f>
        <v>S</v>
      </c>
      <c r="DG88" s="61" t="str">
        <f ca="1">IFERROR(INDEX(OFFSET(Dictionary!$AC$3,MATCH(COLUMNS($AS$2:DG87),Dictionary!$AC$4:$AC$93,0),1,1,2),1,MATCH(INDEX(Dictionary!$B$3:$C$3,1,MATCH(Form_Responses[[#This Row],[67]],OFFSET(Dictionary!$A$3,MATCH(COLUMNS($AS$2:DG87),Dictionary!$A$4:$A$93,0),1,1,2),0)),Dictionary!$AD$3:$AE$3,0)),"")</f>
        <v>R</v>
      </c>
      <c r="DH88" s="61" t="str">
        <f ca="1">IFERROR(INDEX(OFFSET(Dictionary!$AC$3,MATCH(COLUMNS($AS$2:DH87),Dictionary!$AC$4:$AC$93,0),1,1,2),1,MATCH(INDEX(Dictionary!$B$3:$C$3,1,MATCH(Form_Responses[[#This Row],[68]],OFFSET(Dictionary!$A$3,MATCH(COLUMNS($AS$2:DH87),Dictionary!$A$4:$A$93,0),1,1,2),0)),Dictionary!$AD$3:$AE$3,0)),"")</f>
        <v>N</v>
      </c>
      <c r="DI88" s="61" t="str">
        <f ca="1">IFERROR(INDEX(OFFSET(Dictionary!$AC$3,MATCH(COLUMNS($AS$2:DI87),Dictionary!$AC$4:$AC$93,0),1,1,2),1,MATCH(INDEX(Dictionary!$B$3:$C$3,1,MATCH(Form_Responses[[#This Row],[69]],OFFSET(Dictionary!$A$3,MATCH(COLUMNS($AS$2:DI87),Dictionary!$A$4:$A$93,0),1,1,2),0)),Dictionary!$AD$3:$AE$3,0)),"")</f>
        <v>A</v>
      </c>
      <c r="DJ88" s="61" t="str">
        <f ca="1">IFERROR(INDEX(OFFSET(Dictionary!$AC$3,MATCH(COLUMNS($AS$2:DJ87),Dictionary!$AC$4:$AC$93,0),1,1,2),1,MATCH(INDEX(Dictionary!$B$3:$C$3,1,MATCH(Form_Responses[[#This Row],[70]],OFFSET(Dictionary!$A$3,MATCH(COLUMNS($AS$2:DJ87),Dictionary!$A$4:$A$93,0),1,1,2),0)),Dictionary!$AD$3:$AE$3,0)),"")</f>
        <v>W</v>
      </c>
      <c r="DK88" s="61" t="str">
        <f ca="1">IFERROR(INDEX(OFFSET(Dictionary!$AC$3,MATCH(COLUMNS($AS$2:DK87),Dictionary!$AC$4:$AC$93,0),1,1,2),1,MATCH(INDEX(Dictionary!$B$3:$C$3,1,MATCH(Form_Responses[[#This Row],[71]],OFFSET(Dictionary!$A$3,MATCH(COLUMNS($AS$2:DK87),Dictionary!$A$4:$A$93,0),1,1,2),0)),Dictionary!$AD$3:$AE$3,0)),"")</f>
        <v>I</v>
      </c>
      <c r="DL88" s="61" t="str">
        <f ca="1">IFERROR(INDEX(OFFSET(Dictionary!$AC$3,MATCH(COLUMNS($AS$2:DL87),Dictionary!$AC$4:$AC$93,0),1,1,2),1,MATCH(INDEX(Dictionary!$B$3:$C$3,1,MATCH(Form_Responses[[#This Row],[72]],OFFSET(Dictionary!$A$3,MATCH(COLUMNS($AS$2:DL87),Dictionary!$A$4:$A$93,0),1,1,2),0)),Dictionary!$AD$3:$AE$3,0)),"")</f>
        <v>L</v>
      </c>
      <c r="DM88" s="61" t="str">
        <f ca="1">IFERROR(INDEX(OFFSET(Dictionary!$AC$3,MATCH(COLUMNS($AS$2:DM87),Dictionary!$AC$4:$AC$93,0),1,1,2),1,MATCH(INDEX(Dictionary!$B$3:$C$3,1,MATCH(Form_Responses[[#This Row],[73]],OFFSET(Dictionary!$A$3,MATCH(COLUMNS($AS$2:DM87),Dictionary!$A$4:$A$93,0),1,1,2),0)),Dictionary!$AD$3:$AE$3,0)),"")</f>
        <v>I</v>
      </c>
      <c r="DN88" s="61" t="str">
        <f ca="1">IFERROR(INDEX(OFFSET(Dictionary!$AC$3,MATCH(COLUMNS($AS$2:DN87),Dictionary!$AC$4:$AC$93,0),1,1,2),1,MATCH(INDEX(Dictionary!$B$3:$C$3,1,MATCH(Form_Responses[[#This Row],[74]],OFFSET(Dictionary!$A$3,MATCH(COLUMNS($AS$2:DN87),Dictionary!$A$4:$A$93,0),1,1,2),0)),Dictionary!$AD$3:$AE$3,0)),"")</f>
        <v>S</v>
      </c>
      <c r="DO88" s="61" t="str">
        <f ca="1">IFERROR(INDEX(OFFSET(Dictionary!$AC$3,MATCH(COLUMNS($AS$2:DO87),Dictionary!$AC$4:$AC$93,0),1,1,2),1,MATCH(INDEX(Dictionary!$B$3:$C$3,1,MATCH(Form_Responses[[#This Row],[75]],OFFSET(Dictionary!$A$3,MATCH(COLUMNS($AS$2:DO87),Dictionary!$A$4:$A$93,0),1,1,2),0)),Dictionary!$AD$3:$AE$3,0)),"")</f>
        <v>V</v>
      </c>
      <c r="DP88" s="61" t="str">
        <f ca="1">IFERROR(INDEX(OFFSET(Dictionary!$AC$3,MATCH(COLUMNS($AS$2:DP87),Dictionary!$AC$4:$AC$93,0),1,1,2),1,MATCH(INDEX(Dictionary!$B$3:$C$3,1,MATCH(Form_Responses[[#This Row],[76]],OFFSET(Dictionary!$A$3,MATCH(COLUMNS($AS$2:DP87),Dictionary!$A$4:$A$93,0),1,1,2),0)),Dictionary!$AD$3:$AE$3,0)),"")</f>
        <v>S</v>
      </c>
      <c r="DQ88" s="61" t="str">
        <f ca="1">IFERROR(INDEX(OFFSET(Dictionary!$AC$3,MATCH(COLUMNS($AS$2:DQ87),Dictionary!$AC$4:$AC$93,0),1,1,2),1,MATCH(INDEX(Dictionary!$B$3:$C$3,1,MATCH(Form_Responses[[#This Row],[77]],OFFSET(Dictionary!$A$3,MATCH(COLUMNS($AS$2:DQ87),Dictionary!$A$4:$A$93,0),1,1,2),0)),Dictionary!$AD$3:$AE$3,0)),"")</f>
        <v>R</v>
      </c>
      <c r="DR88" s="61" t="str">
        <f ca="1">IFERROR(INDEX(OFFSET(Dictionary!$AC$3,MATCH(COLUMNS($AS$2:DR87),Dictionary!$AC$4:$AC$93,0),1,1,2),1,MATCH(INDEX(Dictionary!$B$3:$C$3,1,MATCH(Form_Responses[[#This Row],[78]],OFFSET(Dictionary!$A$3,MATCH(COLUMNS($AS$2:DR87),Dictionary!$A$4:$A$93,0),1,1,2),0)),Dictionary!$AD$3:$AE$3,0)),"")</f>
        <v>E</v>
      </c>
      <c r="DS88" s="61" t="str">
        <f ca="1">IFERROR(INDEX(OFFSET(Dictionary!$AC$3,MATCH(COLUMNS($AS$2:DS87),Dictionary!$AC$4:$AC$93,0),1,1,2),1,MATCH(INDEX(Dictionary!$B$3:$C$3,1,MATCH(Form_Responses[[#This Row],[79]],OFFSET(Dictionary!$A$3,MATCH(COLUMNS($AS$2:DS87),Dictionary!$A$4:$A$93,0),1,1,2),0)),Dictionary!$AD$3:$AE$3,0)),"")</f>
        <v>N</v>
      </c>
      <c r="DT88" s="61" t="str">
        <f ca="1">IFERROR(INDEX(OFFSET(Dictionary!$AC$3,MATCH(COLUMNS($AS$2:DT87),Dictionary!$AC$4:$AC$93,0),1,1,2),1,MATCH(INDEX(Dictionary!$B$3:$C$3,1,MATCH(Form_Responses[[#This Row],[80]],OFFSET(Dictionary!$A$3,MATCH(COLUMNS($AS$2:DT87),Dictionary!$A$4:$A$93,0),1,1,2),0)),Dictionary!$AD$3:$AE$3,0)),"")</f>
        <v>W</v>
      </c>
      <c r="DU88" s="61" t="str">
        <f ca="1">IFERROR(INDEX(OFFSET(Dictionary!$AC$3,MATCH(COLUMNS($AS$2:DU87),Dictionary!$AC$4:$AC$93,0),1,1,2),1,MATCH(INDEX(Dictionary!$B$3:$C$3,1,MATCH(Form_Responses[[#This Row],[81]],OFFSET(Dictionary!$A$3,MATCH(COLUMNS($AS$2:DU87),Dictionary!$A$4:$A$93,0),1,1,2),0)),Dictionary!$AD$3:$AE$3,0)),"")</f>
        <v>G</v>
      </c>
      <c r="DV88" s="61" t="str">
        <f ca="1">IFERROR(INDEX(OFFSET(Dictionary!$AC$3,MATCH(COLUMNS($AS$2:DV87),Dictionary!$AC$4:$AC$93,0),1,1,2),1,MATCH(INDEX(Dictionary!$B$3:$C$3,1,MATCH(Form_Responses[[#This Row],[82]],OFFSET(Dictionary!$A$3,MATCH(COLUMNS($AS$2:DV87),Dictionary!$A$4:$A$93,0),1,1,2),0)),Dictionary!$AD$3:$AE$3,0)),"")</f>
        <v>I</v>
      </c>
      <c r="DW88" s="61" t="str">
        <f ca="1">IFERROR(INDEX(OFFSET(Dictionary!$AC$3,MATCH(COLUMNS($AS$2:DW87),Dictionary!$AC$4:$AC$93,0),1,1,2),1,MATCH(INDEX(Dictionary!$B$3:$C$3,1,MATCH(Form_Responses[[#This Row],[83]],OFFSET(Dictionary!$A$3,MATCH(COLUMNS($AS$2:DW87),Dictionary!$A$4:$A$93,0),1,1,2),0)),Dictionary!$AD$3:$AE$3,0)),"")</f>
        <v>I</v>
      </c>
      <c r="DX88" s="61" t="str">
        <f ca="1">IFERROR(INDEX(OFFSET(Dictionary!$AC$3,MATCH(COLUMNS($AS$2:DX87),Dictionary!$AC$4:$AC$93,0),1,1,2),1,MATCH(INDEX(Dictionary!$B$3:$C$3,1,MATCH(Form_Responses[[#This Row],[84]],OFFSET(Dictionary!$A$3,MATCH(COLUMNS($AS$2:DX87),Dictionary!$A$4:$A$93,0),1,1,2),0)),Dictionary!$AD$3:$AE$3,0)),"")</f>
        <v>V</v>
      </c>
      <c r="DY88" s="61" t="str">
        <f ca="1">IFERROR(INDEX(OFFSET(Dictionary!$AC$3,MATCH(COLUMNS($AS$2:DY87),Dictionary!$AC$4:$AC$93,0),1,1,2),1,MATCH(INDEX(Dictionary!$B$3:$C$3,1,MATCH(Form_Responses[[#This Row],[85]],OFFSET(Dictionary!$A$3,MATCH(COLUMNS($AS$2:DY87),Dictionary!$A$4:$A$93,0),1,1,2),0)),Dictionary!$AD$3:$AE$3,0)),"")</f>
        <v>S</v>
      </c>
      <c r="DZ88" s="61" t="str">
        <f ca="1">IFERROR(INDEX(OFFSET(Dictionary!$AC$3,MATCH(COLUMNS($AS$2:DZ87),Dictionary!$AC$4:$AC$93,0),1,1,2),1,MATCH(INDEX(Dictionary!$B$3:$C$3,1,MATCH(Form_Responses[[#This Row],[86]],OFFSET(Dictionary!$A$3,MATCH(COLUMNS($AS$2:DZ87),Dictionary!$A$4:$A$93,0),1,1,2),0)),Dictionary!$AD$3:$AE$3,0)),"")</f>
        <v>S</v>
      </c>
      <c r="EA88" s="61" t="str">
        <f ca="1">IFERROR(INDEX(OFFSET(Dictionary!$AC$3,MATCH(COLUMNS($AS$2:EA87),Dictionary!$AC$4:$AC$93,0),1,1,2),1,MATCH(INDEX(Dictionary!$B$3:$C$3,1,MATCH(Form_Responses[[#This Row],[87]],OFFSET(Dictionary!$A$3,MATCH(COLUMNS($AS$2:EA87),Dictionary!$A$4:$A$93,0),1,1,2),0)),Dictionary!$AD$3:$AE$3,0)),"")</f>
        <v>D</v>
      </c>
      <c r="EB88" s="61" t="str">
        <f ca="1">IFERROR(INDEX(OFFSET(Dictionary!$AC$3,MATCH(COLUMNS($AS$2:EB87),Dictionary!$AC$4:$AC$93,0),1,1,2),1,MATCH(INDEX(Dictionary!$B$3:$C$3,1,MATCH(Form_Responses[[#This Row],[88]],OFFSET(Dictionary!$A$3,MATCH(COLUMNS($AS$2:EB87),Dictionary!$A$4:$A$93,0),1,1,2),0)),Dictionary!$AD$3:$AE$3,0)),"")</f>
        <v>D</v>
      </c>
      <c r="EC88" s="61" t="str">
        <f ca="1">IFERROR(INDEX(OFFSET(Dictionary!$AC$3,MATCH(COLUMNS($AS$2:EC87),Dictionary!$AC$4:$AC$93,0),1,1,2),1,MATCH(INDEX(Dictionary!$B$3:$C$3,1,MATCH(Form_Responses[[#This Row],[89]],OFFSET(Dictionary!$A$3,MATCH(COLUMNS($AS$2:EC87),Dictionary!$A$4:$A$93,0),1,1,2),0)),Dictionary!$AD$3:$AE$3,0)),"")</f>
        <v>C</v>
      </c>
      <c r="ED88" s="61" t="str">
        <f ca="1">IFERROR(INDEX(OFFSET(Dictionary!$AC$3,MATCH(COLUMNS($AS$2:ED87),Dictionary!$AC$4:$AC$93,0),1,1,2),1,MATCH(INDEX(Dictionary!$B$3:$C$3,1,MATCH(Form_Responses[[#This Row],[90]],OFFSET(Dictionary!$A$3,MATCH(COLUMNS($AS$2:ED87),Dictionary!$A$4:$A$93,0),1,1,2),0)),Dictionary!$AD$3:$AE$3,0)),"")</f>
        <v>W</v>
      </c>
    </row>
    <row r="89" spans="1:134" ht="240" x14ac:dyDescent="0.25">
      <c r="A89" s="164">
        <v>87</v>
      </c>
      <c r="B89" s="61" t="s">
        <v>1061</v>
      </c>
      <c r="C89" s="61" t="s">
        <v>918</v>
      </c>
      <c r="D89" s="59" t="s">
        <v>797</v>
      </c>
      <c r="E89" s="59" cm="1">
        <f t="array" aca="1" ref="E89" ca="1">COUNTIF(OFFSET($AS$2,MATCH(Data_Base_Response[[#This Row],[Nama]:[Nama]],Data_Base_Response[[Nama]:[Nama]],0),0,1,90),Data_Base_Response[[#Headers],[A]])</f>
        <v>4</v>
      </c>
      <c r="F89" s="59" cm="1">
        <f t="array" aca="1" ref="F89" ca="1">COUNTIF(OFFSET($AS$2,MATCH(Data_Base_Response[[#This Row],[Nama]:[Nama]],Data_Base_Response[[Nama]:[Nama]],0),0,1,90),Data_Base_Response[[#Headers],[N]])</f>
        <v>4</v>
      </c>
      <c r="G89" s="59" cm="1">
        <f t="array" aca="1" ref="G89" ca="1">COUNTIF(OFFSET($AS$2,MATCH(Data_Base_Response[[#This Row],[Nama]:[Nama]],Data_Base_Response[[Nama]:[Nama]],0),0,1,90),Data_Base_Response[[#Headers],[G]])</f>
        <v>6</v>
      </c>
      <c r="H89" s="59" cm="1">
        <f t="array" aca="1" ref="H89" ca="1">COUNTIF(OFFSET($AS$2,MATCH(Data_Base_Response[[#This Row],[Nama]:[Nama]],Data_Base_Response[[Nama]:[Nama]],0),0,1,90),Data_Base_Response[[#Headers],[C]])</f>
        <v>7</v>
      </c>
      <c r="I89" s="59" cm="1">
        <f t="array" aca="1" ref="I89" ca="1">COUNTIF(OFFSET($AS$2,MATCH(Data_Base_Response[[#This Row],[Nama]:[Nama]],Data_Base_Response[[Nama]:[Nama]],0),0,1,90),Data_Base_Response[[#Headers],[D]])</f>
        <v>3</v>
      </c>
      <c r="J89" s="59" cm="1">
        <f t="array" aca="1" ref="J89" ca="1">COUNTIF(OFFSET($AS$2,MATCH(Data_Base_Response[[#This Row],[Nama]:[Nama]],Data_Base_Response[[Nama]:[Nama]],0),0,1,90),Data_Base_Response[[#Headers],[R]])</f>
        <v>3</v>
      </c>
      <c r="K89" s="59" cm="1">
        <f t="array" aca="1" ref="K89" ca="1">COUNTIF(OFFSET($AS$2,MATCH(Data_Base_Response[[#This Row],[Nama]:[Nama]],Data_Base_Response[[Nama]:[Nama]],0),0,1,90),Data_Base_Response[[#Headers],[T]])</f>
        <v>2</v>
      </c>
      <c r="L89" s="59" cm="1">
        <f t="array" aca="1" ref="L89" ca="1">COUNTIF(OFFSET($AS$2,MATCH(Data_Base_Response[[#This Row],[Nama]:[Nama]],Data_Base_Response[[Nama]:[Nama]],0),0,1,90),Data_Base_Response[[#Headers],[V]])</f>
        <v>4</v>
      </c>
      <c r="M89" s="59" cm="1">
        <f t="array" aca="1" ref="M89" ca="1">COUNTIF(OFFSET($AS$2,MATCH(Data_Base_Response[[#This Row],[Nama]:[Nama]],Data_Base_Response[[Nama]:[Nama]],0),0,1,90),Data_Base_Response[[#Headers],[W]])</f>
        <v>5</v>
      </c>
      <c r="N89" s="59" cm="1">
        <f t="array" aca="1" ref="N89" ca="1">COUNTIF(OFFSET($AS$2,MATCH(Data_Base_Response[[#This Row],[Nama]:[Nama]],Data_Base_Response[[Nama]:[Nama]],0),0,1,90),Data_Base_Response[[#Headers],[F]])</f>
        <v>4</v>
      </c>
      <c r="O89" s="59" cm="1">
        <f t="array" aca="1" ref="O89" ca="1">COUNTIF(OFFSET($AS$2,MATCH(Data_Base_Response[[#This Row],[Nama]:[Nama]],Data_Base_Response[[Nama]:[Nama]],0),0,1,90),Data_Base_Response[[#Headers],[L]])</f>
        <v>0</v>
      </c>
      <c r="P89" s="59" cm="1">
        <f t="array" aca="1" ref="P89" ca="1">COUNTIF(OFFSET($AS$2,MATCH(Data_Base_Response[[#This Row],[Nama]:[Nama]],Data_Base_Response[[Nama]:[Nama]],0),0,1,90),Data_Base_Response[[#Headers],[P]])</f>
        <v>4</v>
      </c>
      <c r="Q89" s="59" cm="1">
        <f t="array" aca="1" ref="Q89" ca="1">COUNTIF(OFFSET($AS$2,MATCH(Data_Base_Response[[#This Row],[Nama]:[Nama]],Data_Base_Response[[Nama]:[Nama]],0),0,1,90),Data_Base_Response[[#Headers],[I]])</f>
        <v>5</v>
      </c>
      <c r="R89" s="59" cm="1">
        <f t="array" aca="1" ref="R89" ca="1">COUNTIF(OFFSET($AS$2,MATCH(Data_Base_Response[[#This Row],[Nama]:[Nama]],Data_Base_Response[[Nama]:[Nama]],0),0,1,90),Data_Base_Response[[#Headers],[S]])</f>
        <v>7</v>
      </c>
      <c r="S89" s="59" cm="1">
        <f t="array" aca="1" ref="S89" ca="1">COUNTIF(OFFSET($AS$2,MATCH(Data_Base_Response[[#This Row],[Nama]:[Nama]],Data_Base_Response[[Nama]:[Nama]],0),0,1,90),Data_Base_Response[[#Headers],[B]])</f>
        <v>8</v>
      </c>
      <c r="T89" s="59" cm="1">
        <f t="array" aca="1" ref="T89" ca="1">COUNTIF(OFFSET($AS$2,MATCH(Data_Base_Response[[#This Row],[Nama]:[Nama]],Data_Base_Response[[Nama]:[Nama]],0),0,1,90),Data_Base_Response[[#Headers],[O]])</f>
        <v>6</v>
      </c>
      <c r="U89" s="59" cm="1">
        <f t="array" aca="1" ref="U89" ca="1">COUNTIF(OFFSET($AS$2,MATCH(Data_Base_Response[[#This Row],[Nama]:[Nama]],Data_Base_Response[[Nama]:[Nama]],0),0,1,90),Data_Base_Response[[#Headers],[X]])</f>
        <v>2</v>
      </c>
      <c r="V89" s="59" cm="1">
        <f t="array" aca="1" ref="V89" ca="1">COUNTIF(OFFSET($AS$2,MATCH(Data_Base_Response[[#This Row],[Nama]:[Nama]],Data_Base_Response[[Nama]:[Nama]],0),0,1,90),Data_Base_Response[[#Headers],[E]])</f>
        <v>5</v>
      </c>
      <c r="W89" s="59" cm="1">
        <f t="array" aca="1" ref="W89" ca="1">COUNTIF(OFFSET($AS$2,MATCH(Data_Base_Response[[#This Row],[Nama]:[Nama]],Data_Base_Response[[Nama]:[Nama]],0),0,1,90),Data_Base_Response[[#Headers],[K]])</f>
        <v>2</v>
      </c>
      <c r="X89" s="59" cm="1">
        <f t="array" aca="1" ref="X89" ca="1">COUNTIF(OFFSET($AS$2,MATCH(Data_Base_Response[[#This Row],[Nama]:[Nama]],Data_Base_Response[[Nama]:[Nama]],0),0,1,90),Data_Base_Response[[#Headers],[Z]])</f>
        <v>6</v>
      </c>
      <c r="Y89"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8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89"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89" s="60" t="str">
        <f ca="1">INDEX(OFFSET(Dictionary!$AJ$3,MATCH(I$2,Dictionary!$AG$4:$AG$84,0),0,COUNTIF(Dictionary!$AG$4:$AG$84,I$2),1),MATCH(Data_Base_Response[[#This Row],[D]],OFFSET(Dictionary!$AH$3,MATCH(I$2,Dictionary!$AG$4:$AG$84,0),0,COUNTIF(Dictionary!$AG$4:$AG$84,I$2),1),1))</f>
        <v xml:space="preserve">Cukup peduli akan akurasi dan kelengkapan data   </v>
      </c>
      <c r="AD89"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8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8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89" s="60" t="str">
        <f ca="1">INDEX(OFFSET(Dictionary!$AJ$3,MATCH(M$2,Dictionary!$AG$4:$AG$84,0),0,COUNTIF(Dictionary!$AG$4:$AG$84,M$2),1),MATCH(Data_Base_Response[[#This Row],[W]],OFFSET(Dictionary!$AH$3,MATCH(M$2,Dictionary!$AG$4:$AG$84,0),0,COUNTIF(Dictionary!$AG$4:$AG$84,M$2),1),1))</f>
        <v xml:space="preserve">Perlu pengarahan awal dan tolok ukur keberhasilan   </v>
      </c>
      <c r="AH89" s="60" t="str">
        <f ca="1">INDEX(OFFSET(Dictionary!$AJ$3,MATCH(N$2,Dictionary!$AG$4:$AG$84,0),0,COUNTIF(Dictionary!$AG$4:$AG$84,N$2),1),MATCH(Data_Base_Response[[#This Row],[F]],OFFSET(Dictionary!$AH$3,MATCH(N$2,Dictionary!$AG$4:$AG$84,0),0,COUNTIF(Dictionary!$AG$4:$AG$84,N$2),1),1))</f>
        <v xml:space="preserve">Loyal pada Perusahaan   </v>
      </c>
      <c r="AI89"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89"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89" s="60" t="str">
        <f ca="1">INDEX(OFFSET(Dictionary!$AJ$3,MATCH(Q$2,Dictionary!$AG$4:$AG$84,0),0,COUNTIF(Dictionary!$AG$4:$AG$84,Q$2),1),MATCH(Data_Base_Response[[#This Row],[I]],OFFSET(Dictionary!$AH$3,MATCH(Q$2,Dictionary!$AG$4:$AG$84,0),0,COUNTIF(Dictionary!$AG$4:$AG$84,Q$2),1),1))</f>
        <v xml:space="preserve">Berhati - hati dlm pengambilan keputusan   </v>
      </c>
      <c r="AL89"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9"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89"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8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89"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89"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89"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89" s="61" t="str">
        <f ca="1">IFERROR(INDEX(OFFSET(Dictionary!$AC$3,MATCH(COLUMNS($AS$2:AS88),Dictionary!$AC$4:$AC$93,0),1,1,2),1,MATCH(INDEX(Dictionary!$B$3:$C$3,1,MATCH(Form_Responses[[#This Row],[1]],OFFSET(Dictionary!$A$3,MATCH(COLUMNS($AS$2:AS88),Dictionary!$A$4:$A$93,0),1,1,2),0)),Dictionary!$AD$3:$AE$3,0)),"")</f>
        <v>G</v>
      </c>
      <c r="AT89" s="61" t="str">
        <f ca="1">IFERROR(INDEX(OFFSET(Dictionary!$AC$3,MATCH(COLUMNS($AS$2:AT$2),Dictionary!$AC$4:$AC$93,0),1,1,2),1,MATCH(INDEX(Dictionary!$B$3:$C$3,1,MATCH(Form_Responses[[#This Row],[2]],OFFSET(Dictionary!$A$3,MATCH(COLUMNS($AS$2:AT88),Dictionary!$A$4:$A$93,0),1,1,2),0)),Dictionary!$AD$3:$AE$3,0)),"")</f>
        <v>N</v>
      </c>
      <c r="AU89" s="61" t="str">
        <f ca="1">IFERROR(INDEX(OFFSET(Dictionary!$AC$3,MATCH(COLUMNS($AS$2:AU88),Dictionary!$AC$4:$AC$93,0),1,1,2),1,MATCH(INDEX(Dictionary!$B$3:$C$3,1,MATCH(Form_Responses[[#This Row],[3]],OFFSET(Dictionary!$A$3,MATCH(COLUMNS($AS$2:AU88),Dictionary!$A$4:$A$93,0),1,1,2),0)),Dictionary!$AD$3:$AE$3,0)),"")</f>
        <v>A</v>
      </c>
      <c r="AV89" s="61" t="str">
        <f ca="1">IFERROR(INDEX(OFFSET(Dictionary!$AC$3,MATCH(COLUMNS($AS$2:AV88),Dictionary!$AC$4:$AC$93,0),1,1,2),1,MATCH(INDEX(Dictionary!$B$3:$C$3,1,MATCH(Form_Responses[[#This Row],[4]],OFFSET(Dictionary!$A$3,MATCH(COLUMNS($AS$2:AV88),Dictionary!$A$4:$A$93,0),1,1,2),0)),Dictionary!$AD$3:$AE$3,0)),"")</f>
        <v>P</v>
      </c>
      <c r="AW89" s="61" t="str">
        <f ca="1">IFERROR(INDEX(OFFSET(Dictionary!$AC$3,MATCH(COLUMNS($AS$2:AW88),Dictionary!$AC$4:$AC$93,0),1,1,2),1,MATCH(INDEX(Dictionary!$B$3:$C$3,1,MATCH(Form_Responses[[#This Row],[5]],OFFSET(Dictionary!$A$3,MATCH(COLUMNS($AS$2:AW88),Dictionary!$A$4:$A$93,0),1,1,2),0)),Dictionary!$AD$3:$AE$3,0)),"")</f>
        <v>B</v>
      </c>
      <c r="AX89" s="61" t="str">
        <f ca="1">IFERROR(INDEX(OFFSET(Dictionary!$AC$3,MATCH(COLUMNS($AS$2:AX88),Dictionary!$AC$4:$AC$93,0),1,1,2),1,MATCH(INDEX(Dictionary!$B$3:$C$3,1,MATCH(Form_Responses[[#This Row],[6]],OFFSET(Dictionary!$A$3,MATCH(COLUMNS($AS$2:AX88),Dictionary!$A$4:$A$93,0),1,1,2),0)),Dictionary!$AD$3:$AE$3,0)),"")</f>
        <v>B</v>
      </c>
      <c r="AY89" s="61" t="str">
        <f ca="1">IFERROR(INDEX(OFFSET(Dictionary!$AC$3,MATCH(COLUMNS($AS$2:AY88),Dictionary!$AC$4:$AC$93,0),1,1,2),1,MATCH(INDEX(Dictionary!$B$3:$C$3,1,MATCH(Form_Responses[[#This Row],[7]],OFFSET(Dictionary!$A$3,MATCH(COLUMNS($AS$2:AY88),Dictionary!$A$4:$A$93,0),1,1,2),0)),Dictionary!$AD$3:$AE$3,0)),"")</f>
        <v>O</v>
      </c>
      <c r="AZ89" s="61" t="str">
        <f ca="1">IFERROR(INDEX(OFFSET(Dictionary!$AC$3,MATCH(COLUMNS($AS$2:AZ$2),Dictionary!$AC$4:$AC$93,0),1,1,2),1,MATCH(INDEX(Dictionary!$B$3:$C$3,1,MATCH(Form_Responses[[#This Row],[8]],OFFSET(Dictionary!$A$3,MATCH(COLUMNS($AS$2:AZ88),Dictionary!$A$4:$A$93,0),1,1,2),0)),Dictionary!$AD$3:$AE$3,0)),"")</f>
        <v>Z</v>
      </c>
      <c r="BA89" s="61" t="str">
        <f ca="1">IFERROR(INDEX(OFFSET(Dictionary!$AC$3,MATCH(COLUMNS($AS$2:BA88),Dictionary!$AC$4:$AC$93,0),1,1,2),1,MATCH(INDEX(Dictionary!$B$3:$C$3,1,MATCH(Form_Responses[[#This Row],[9]],OFFSET(Dictionary!$A$3,MATCH(COLUMNS($AS$2:BA88),Dictionary!$A$4:$A$93,0),1,1,2),0)),Dictionary!$AD$3:$AE$3,0)),"")</f>
        <v>F</v>
      </c>
      <c r="BB89" s="61" t="str">
        <f ca="1">IFERROR(INDEX(OFFSET(Dictionary!$AC$3,MATCH(COLUMNS($AS$2:BB88),Dictionary!$AC$4:$AC$93,0),1,1,2),1,MATCH(INDEX(Dictionary!$B$3:$C$3,1,MATCH(Form_Responses[[#This Row],[10]],OFFSET(Dictionary!$A$3,MATCH(COLUMNS($AS$2:BB88),Dictionary!$A$4:$A$93,0),1,1,2),0)),Dictionary!$AD$3:$AE$3,0)),"")</f>
        <v>W</v>
      </c>
      <c r="BC89" s="61" t="str">
        <f ca="1">IFERROR(INDEX(OFFSET(Dictionary!$AC$3,MATCH(COLUMNS($AS$2:BC88),Dictionary!$AC$4:$AC$93,0),1,1,2),1,MATCH(INDEX(Dictionary!$B$3:$C$3,1,MATCH(Form_Responses[[#This Row],[11]],OFFSET(Dictionary!$A$3,MATCH(COLUMNS($AS$2:BC88),Dictionary!$A$4:$A$93,0),1,1,2),0)),Dictionary!$AD$3:$AE$3,0)),"")</f>
        <v>C</v>
      </c>
      <c r="BD89" s="61" t="str">
        <f ca="1">IFERROR(INDEX(OFFSET(Dictionary!$AC$3,MATCH(COLUMNS($AS$2:BD88),Dictionary!$AC$4:$AC$93,0),1,1,2),1,MATCH(INDEX(Dictionary!$B$3:$C$3,1,MATCH(Form_Responses[[#This Row],[12]],OFFSET(Dictionary!$A$3,MATCH(COLUMNS($AS$2:BD88),Dictionary!$A$4:$A$93,0),1,1,2),0)),Dictionary!$AD$3:$AE$3,0)),"")</f>
        <v>E</v>
      </c>
      <c r="BE89" s="61" t="str">
        <f ca="1">IFERROR(INDEX(OFFSET(Dictionary!$AC$3,MATCH(COLUMNS($AS$2:BE88),Dictionary!$AC$4:$AC$93,0),1,1,2),1,MATCH(INDEX(Dictionary!$B$3:$C$3,1,MATCH(Form_Responses[[#This Row],[13]],OFFSET(Dictionary!$A$3,MATCH(COLUMNS($AS$2:BE88),Dictionary!$A$4:$A$93,0),1,1,2),0)),Dictionary!$AD$3:$AE$3,0)),"")</f>
        <v>N</v>
      </c>
      <c r="BF89" s="61" t="str">
        <f ca="1">IFERROR(INDEX(OFFSET(Dictionary!$AC$3,MATCH(COLUMNS($AS$2:BF88),Dictionary!$AC$4:$AC$93,0),1,1,2),1,MATCH(INDEX(Dictionary!$B$3:$C$3,1,MATCH(Form_Responses[[#This Row],[14]],OFFSET(Dictionary!$A$3,MATCH(COLUMNS($AS$2:BF88),Dictionary!$A$4:$A$93,0),1,1,2),0)),Dictionary!$AD$3:$AE$3,0)),"")</f>
        <v>A</v>
      </c>
      <c r="BG89" s="61" t="str">
        <f ca="1">IFERROR(INDEX(OFFSET(Dictionary!$AC$3,MATCH(COLUMNS($AS$2:BG88),Dictionary!$AC$4:$AC$93,0),1,1,2),1,MATCH(INDEX(Dictionary!$B$3:$C$3,1,MATCH(Form_Responses[[#This Row],[15]],OFFSET(Dictionary!$A$3,MATCH(COLUMNS($AS$2:BG88),Dictionary!$A$4:$A$93,0),1,1,2),0)),Dictionary!$AD$3:$AE$3,0)),"")</f>
        <v>B</v>
      </c>
      <c r="BH89" s="61" t="str">
        <f ca="1">IFERROR(INDEX(OFFSET(Dictionary!$AC$3,MATCH(COLUMNS($AS$2:BH88),Dictionary!$AC$4:$AC$93,0),1,1,2),1,MATCH(INDEX(Dictionary!$B$3:$C$3,1,MATCH(Form_Responses[[#This Row],[16]],OFFSET(Dictionary!$A$3,MATCH(COLUMNS($AS$2:BH88),Dictionary!$A$4:$A$93,0),1,1,2),0)),Dictionary!$AD$3:$AE$3,0)),"")</f>
        <v>X</v>
      </c>
      <c r="BI89" s="61" t="str">
        <f ca="1">IFERROR(INDEX(OFFSET(Dictionary!$AC$3,MATCH(COLUMNS($AS$2:BI88),Dictionary!$AC$4:$AC$93,0),1,1,2),1,MATCH(INDEX(Dictionary!$B$3:$C$3,1,MATCH(Form_Responses[[#This Row],[17]],OFFSET(Dictionary!$A$3,MATCH(COLUMNS($AS$2:BI88),Dictionary!$A$4:$A$93,0),1,1,2),0)),Dictionary!$AD$3:$AE$3,0)),"")</f>
        <v>Z</v>
      </c>
      <c r="BJ89" s="61" t="str">
        <f ca="1">IFERROR(INDEX(OFFSET(Dictionary!$AC$3,MATCH(COLUMNS($AS$2:BJ88),Dictionary!$AC$4:$AC$93,0),1,1,2),1,MATCH(INDEX(Dictionary!$B$3:$C$3,1,MATCH(Form_Responses[[#This Row],[18]],OFFSET(Dictionary!$A$3,MATCH(COLUMNS($AS$2:BJ88),Dictionary!$A$4:$A$93,0),1,1,2),0)),Dictionary!$AD$3:$AE$3,0)),"")</f>
        <v>O</v>
      </c>
      <c r="BK89" s="61" t="str">
        <f ca="1">IFERROR(INDEX(OFFSET(Dictionary!$AC$3,MATCH(COLUMNS($AS$2:BK88),Dictionary!$AC$4:$AC$93,0),1,1,2),1,MATCH(INDEX(Dictionary!$B$3:$C$3,1,MATCH(Form_Responses[[#This Row],[19]],OFFSET(Dictionary!$A$3,MATCH(COLUMNS($AS$2:BK88),Dictionary!$A$4:$A$93,0),1,1,2),0)),Dictionary!$AD$3:$AE$3,0)),"")</f>
        <v>Z</v>
      </c>
      <c r="BL89" s="61" t="str">
        <f ca="1">IFERROR(INDEX(OFFSET(Dictionary!$AC$3,MATCH(COLUMNS($AS$2:BL88),Dictionary!$AC$4:$AC$93,0),1,1,2),1,MATCH(INDEX(Dictionary!$B$3:$C$3,1,MATCH(Form_Responses[[#This Row],[20]],OFFSET(Dictionary!$A$3,MATCH(COLUMNS($AS$2:BL88),Dictionary!$A$4:$A$93,0),1,1,2),0)),Dictionary!$AD$3:$AE$3,0)),"")</f>
        <v>W</v>
      </c>
      <c r="BM89" s="61" t="str">
        <f ca="1">IFERROR(INDEX(OFFSET(Dictionary!$AC$3,MATCH(COLUMNS($AS$2:BM88),Dictionary!$AC$4:$AC$93,0),1,1,2),1,MATCH(INDEX(Dictionary!$B$3:$C$3,1,MATCH(Form_Responses[[#This Row],[21]],OFFSET(Dictionary!$A$3,MATCH(COLUMNS($AS$2:BM88),Dictionary!$A$4:$A$93,0),1,1,2),0)),Dictionary!$AD$3:$AE$3,0)),"")</f>
        <v>D</v>
      </c>
      <c r="BN89" s="61" t="str">
        <f ca="1">IFERROR(INDEX(OFFSET(Dictionary!$AC$3,MATCH(COLUMNS($AS$2:BN88),Dictionary!$AC$4:$AC$93,0),1,1,2),1,MATCH(INDEX(Dictionary!$B$3:$C$3,1,MATCH(Form_Responses[[#This Row],[22]],OFFSET(Dictionary!$A$3,MATCH(COLUMNS($AS$2:BN88),Dictionary!$A$4:$A$93,0),1,1,2),0)),Dictionary!$AD$3:$AE$3,0)),"")</f>
        <v>C</v>
      </c>
      <c r="BO89" s="61" t="str">
        <f ca="1">IFERROR(INDEX(OFFSET(Dictionary!$AC$3,MATCH(COLUMNS($AS$2:BO88),Dictionary!$AC$4:$AC$93,0),1,1,2),1,MATCH(INDEX(Dictionary!$B$3:$C$3,1,MATCH(Form_Responses[[#This Row],[23]],OFFSET(Dictionary!$A$3,MATCH(COLUMNS($AS$2:BO88),Dictionary!$A$4:$A$93,0),1,1,2),0)),Dictionary!$AD$3:$AE$3,0)),"")</f>
        <v>E</v>
      </c>
      <c r="BP89" s="61" t="str">
        <f ca="1">IFERROR(INDEX(OFFSET(Dictionary!$AC$3,MATCH(COLUMNS($AS$2:BP88),Dictionary!$AC$4:$AC$93,0),1,1,2),1,MATCH(INDEX(Dictionary!$B$3:$C$3,1,MATCH(Form_Responses[[#This Row],[24]],OFFSET(Dictionary!$A$3,MATCH(COLUMNS($AS$2:BP88),Dictionary!$A$4:$A$93,0),1,1,2),0)),Dictionary!$AD$3:$AE$3,0)),"")</f>
        <v>X</v>
      </c>
      <c r="BQ89" s="61" t="str">
        <f ca="1">IFERROR(INDEX(OFFSET(Dictionary!$AC$3,MATCH(COLUMNS($AS$2:BQ88),Dictionary!$AC$4:$AC$93,0),1,1,2),1,MATCH(INDEX(Dictionary!$B$3:$C$3,1,MATCH(Form_Responses[[#This Row],[25]],OFFSET(Dictionary!$A$3,MATCH(COLUMNS($AS$2:BQ88),Dictionary!$A$4:$A$93,0),1,1,2),0)),Dictionary!$AD$3:$AE$3,0)),"")</f>
        <v>B</v>
      </c>
      <c r="BR89" s="61" t="str">
        <f ca="1">IFERROR(INDEX(OFFSET(Dictionary!$AC$3,MATCH(COLUMNS($AS$2:BR88),Dictionary!$AC$4:$AC$93,0),1,1,2),1,MATCH(INDEX(Dictionary!$B$3:$C$3,1,MATCH(Form_Responses[[#This Row],[26]],OFFSET(Dictionary!$A$3,MATCH(COLUMNS($AS$2:BR88),Dictionary!$A$4:$A$93,0),1,1,2),0)),Dictionary!$AD$3:$AE$3,0)),"")</f>
        <v>O</v>
      </c>
      <c r="BS89" s="61" t="str">
        <f ca="1">IFERROR(INDEX(OFFSET(Dictionary!$AC$3,MATCH(COLUMNS($AS$2:BS88),Dictionary!$AC$4:$AC$93,0),1,1,2),1,MATCH(INDEX(Dictionary!$B$3:$C$3,1,MATCH(Form_Responses[[#This Row],[27]],OFFSET(Dictionary!$A$3,MATCH(COLUMNS($AS$2:BS88),Dictionary!$A$4:$A$93,0),1,1,2),0)),Dictionary!$AD$3:$AE$3,0)),"")</f>
        <v>Z</v>
      </c>
      <c r="BT89" s="61" t="str">
        <f ca="1">IFERROR(INDEX(OFFSET(Dictionary!$AC$3,MATCH(COLUMNS($AS$2:BT88),Dictionary!$AC$4:$AC$93,0),1,1,2),1,MATCH(INDEX(Dictionary!$B$3:$C$3,1,MATCH(Form_Responses[[#This Row],[28]],OFFSET(Dictionary!$A$3,MATCH(COLUMNS($AS$2:BT88),Dictionary!$A$4:$A$93,0),1,1,2),0)),Dictionary!$AD$3:$AE$3,0)),"")</f>
        <v>B</v>
      </c>
      <c r="BU89" s="61" t="str">
        <f ca="1">IFERROR(INDEX(OFFSET(Dictionary!$AC$3,MATCH(COLUMNS($AS$2:BU88),Dictionary!$AC$4:$AC$93,0),1,1,2),1,MATCH(INDEX(Dictionary!$B$3:$C$3,1,MATCH(Form_Responses[[#This Row],[29]],OFFSET(Dictionary!$A$3,MATCH(COLUMNS($AS$2:BU88),Dictionary!$A$4:$A$93,0),1,1,2),0)),Dictionary!$AD$3:$AE$3,0)),"")</f>
        <v>O</v>
      </c>
      <c r="BV89" s="61" t="str">
        <f ca="1">IFERROR(INDEX(OFFSET(Dictionary!$AC$3,MATCH(COLUMNS($AS$2:BV88),Dictionary!$AC$4:$AC$93,0),1,1,2),1,MATCH(INDEX(Dictionary!$B$3:$C$3,1,MATCH(Form_Responses[[#This Row],[30]],OFFSET(Dictionary!$A$3,MATCH(COLUMNS($AS$2:BV88),Dictionary!$A$4:$A$93,0),1,1,2),0)),Dictionary!$AD$3:$AE$3,0)),"")</f>
        <v>W</v>
      </c>
      <c r="BW89" s="61" t="str">
        <f ca="1">IFERROR(INDEX(OFFSET(Dictionary!$AC$3,MATCH(COLUMNS($AS$2:BW88),Dictionary!$AC$4:$AC$93,0),1,1,2),1,MATCH(INDEX(Dictionary!$B$3:$C$3,1,MATCH(Form_Responses[[#This Row],[31]],OFFSET(Dictionary!$A$3,MATCH(COLUMNS($AS$2:BW88),Dictionary!$A$4:$A$93,0),1,1,2),0)),Dictionary!$AD$3:$AE$3,0)),"")</f>
        <v>G</v>
      </c>
      <c r="BX89" s="61" t="str">
        <f ca="1">IFERROR(INDEX(OFFSET(Dictionary!$AC$3,MATCH(COLUMNS($AS$2:BX88),Dictionary!$AC$4:$AC$93,0),1,1,2),1,MATCH(INDEX(Dictionary!$B$3:$C$3,1,MATCH(Form_Responses[[#This Row],[32]],OFFSET(Dictionary!$A$3,MATCH(COLUMNS($AS$2:BX88),Dictionary!$A$4:$A$93,0),1,1,2),0)),Dictionary!$AD$3:$AE$3,0)),"")</f>
        <v>D</v>
      </c>
      <c r="BY89" s="61" t="str">
        <f ca="1">IFERROR(INDEX(OFFSET(Dictionary!$AC$3,MATCH(COLUMNS($AS$2:BY88),Dictionary!$AC$4:$AC$93,0),1,1,2),1,MATCH(INDEX(Dictionary!$B$3:$C$3,1,MATCH(Form_Responses[[#This Row],[33]],OFFSET(Dictionary!$A$3,MATCH(COLUMNS($AS$2:BY88),Dictionary!$A$4:$A$93,0),1,1,2),0)),Dictionary!$AD$3:$AE$3,0)),"")</f>
        <v>C</v>
      </c>
      <c r="BZ89" s="61" t="str">
        <f ca="1">IFERROR(INDEX(OFFSET(Dictionary!$AC$3,MATCH(COLUMNS($AS$2:BZ88),Dictionary!$AC$4:$AC$93,0),1,1,2),1,MATCH(INDEX(Dictionary!$B$3:$C$3,1,MATCH(Form_Responses[[#This Row],[34]],OFFSET(Dictionary!$A$3,MATCH(COLUMNS($AS$2:BZ88),Dictionary!$A$4:$A$93,0),1,1,2),0)),Dictionary!$AD$3:$AE$3,0)),"")</f>
        <v>E</v>
      </c>
      <c r="CA89" s="61" t="str">
        <f ca="1">IFERROR(INDEX(OFFSET(Dictionary!$AC$3,MATCH(COLUMNS($AS$2:CA88),Dictionary!$AC$4:$AC$93,0),1,1,2),1,MATCH(INDEX(Dictionary!$B$3:$C$3,1,MATCH(Form_Responses[[#This Row],[35]],OFFSET(Dictionary!$A$3,MATCH(COLUMNS($AS$2:CA88),Dictionary!$A$4:$A$93,0),1,1,2),0)),Dictionary!$AD$3:$AE$3,0)),"")</f>
        <v>B</v>
      </c>
      <c r="CB89" s="61" t="str">
        <f ca="1">IFERROR(INDEX(OFFSET(Dictionary!$AC$3,MATCH(COLUMNS($AS$2:CB88),Dictionary!$AC$4:$AC$93,0),1,1,2),1,MATCH(INDEX(Dictionary!$B$3:$C$3,1,MATCH(Form_Responses[[#This Row],[36]],OFFSET(Dictionary!$A$3,MATCH(COLUMNS($AS$2:CB88),Dictionary!$A$4:$A$93,0),1,1,2),0)),Dictionary!$AD$3:$AE$3,0)),"")</f>
        <v>O</v>
      </c>
      <c r="CC89" s="61" t="str">
        <f ca="1">IFERROR(INDEX(OFFSET(Dictionary!$AC$3,MATCH(COLUMNS($AS$2:CC88),Dictionary!$AC$4:$AC$93,0),1,1,2),1,MATCH(INDEX(Dictionary!$B$3:$C$3,1,MATCH(Form_Responses[[#This Row],[37]],OFFSET(Dictionary!$A$3,MATCH(COLUMNS($AS$2:CC88),Dictionary!$A$4:$A$93,0),1,1,2),0)),Dictionary!$AD$3:$AE$3,0)),"")</f>
        <v>P</v>
      </c>
      <c r="CD89" s="61" t="str">
        <f ca="1">IFERROR(INDEX(OFFSET(Dictionary!$AC$3,MATCH(COLUMNS($AS$2:CD88),Dictionary!$AC$4:$AC$93,0),1,1,2),1,MATCH(INDEX(Dictionary!$B$3:$C$3,1,MATCH(Form_Responses[[#This Row],[38]],OFFSET(Dictionary!$A$3,MATCH(COLUMNS($AS$2:CD88),Dictionary!$A$4:$A$93,0),1,1,2),0)),Dictionary!$AD$3:$AE$3,0)),"")</f>
        <v>K</v>
      </c>
      <c r="CE89" s="61" t="str">
        <f ca="1">IFERROR(INDEX(OFFSET(Dictionary!$AC$3,MATCH(COLUMNS($AS$2:CE88),Dictionary!$AC$4:$AC$93,0),1,1,2),1,MATCH(INDEX(Dictionary!$B$3:$C$3,1,MATCH(Form_Responses[[#This Row],[39]],OFFSET(Dictionary!$A$3,MATCH(COLUMNS($AS$2:CE88),Dictionary!$A$4:$A$93,0),1,1,2),0)),Dictionary!$AD$3:$AE$3,0)),"")</f>
        <v>B</v>
      </c>
      <c r="CF89" s="61" t="str">
        <f ca="1">IFERROR(INDEX(OFFSET(Dictionary!$AC$3,MATCH(COLUMNS($AS$2:CF88),Dictionary!$AC$4:$AC$93,0),1,1,2),1,MATCH(INDEX(Dictionary!$B$3:$C$3,1,MATCH(Form_Responses[[#This Row],[40]],OFFSET(Dictionary!$A$3,MATCH(COLUMNS($AS$2:CF88),Dictionary!$A$4:$A$93,0),1,1,2),0)),Dictionary!$AD$3:$AE$3,0)),"")</f>
        <v>W</v>
      </c>
      <c r="CG89" s="61" t="str">
        <f ca="1">IFERROR(INDEX(OFFSET(Dictionary!$AC$3,MATCH(COLUMNS($AS$2:CG88),Dictionary!$AC$4:$AC$93,0),1,1,2),1,MATCH(INDEX(Dictionary!$B$3:$C$3,1,MATCH(Form_Responses[[#This Row],[41]],OFFSET(Dictionary!$A$3,MATCH(COLUMNS($AS$2:CG88),Dictionary!$A$4:$A$93,0),1,1,2),0)),Dictionary!$AD$3:$AE$3,0)),"")</f>
        <v>G</v>
      </c>
      <c r="CH89" s="61" t="str">
        <f ca="1">IFERROR(INDEX(OFFSET(Dictionary!$AC$3,MATCH(COLUMNS($AS$2:CH88),Dictionary!$AC$4:$AC$93,0),1,1,2),1,MATCH(INDEX(Dictionary!$B$3:$C$3,1,MATCH(Form_Responses[[#This Row],[42]],OFFSET(Dictionary!$A$3,MATCH(COLUMNS($AS$2:CH88),Dictionary!$A$4:$A$93,0),1,1,2),0)),Dictionary!$AD$3:$AE$3,0)),"")</f>
        <v>R</v>
      </c>
      <c r="CI89" s="61" t="str">
        <f ca="1">IFERROR(INDEX(OFFSET(Dictionary!$AC$3,MATCH(COLUMNS($AS$2:CI88),Dictionary!$AC$4:$AC$93,0),1,1,2),1,MATCH(INDEX(Dictionary!$B$3:$C$3,1,MATCH(Form_Responses[[#This Row],[43]],OFFSET(Dictionary!$A$3,MATCH(COLUMNS($AS$2:CI88),Dictionary!$A$4:$A$93,0),1,1,2),0)),Dictionary!$AD$3:$AE$3,0)),"")</f>
        <v>I</v>
      </c>
      <c r="CJ89" s="61" t="str">
        <f ca="1">IFERROR(INDEX(OFFSET(Dictionary!$AC$3,MATCH(COLUMNS($AS$2:CJ88),Dictionary!$AC$4:$AC$93,0),1,1,2),1,MATCH(INDEX(Dictionary!$B$3:$C$3,1,MATCH(Form_Responses[[#This Row],[44]],OFFSET(Dictionary!$A$3,MATCH(COLUMNS($AS$2:CJ88),Dictionary!$A$4:$A$93,0),1,1,2),0)),Dictionary!$AD$3:$AE$3,0)),"")</f>
        <v>C</v>
      </c>
      <c r="CK89" s="61" t="str">
        <f ca="1">IFERROR(INDEX(OFFSET(Dictionary!$AC$3,MATCH(COLUMNS($AS$2:CK88),Dictionary!$AC$4:$AC$93,0),1,1,2),1,MATCH(INDEX(Dictionary!$B$3:$C$3,1,MATCH(Form_Responses[[#This Row],[45]],OFFSET(Dictionary!$A$3,MATCH(COLUMNS($AS$2:CK88),Dictionary!$A$4:$A$93,0),1,1,2),0)),Dictionary!$AD$3:$AE$3,0)),"")</f>
        <v>E</v>
      </c>
      <c r="CL89" s="61" t="str">
        <f ca="1">IFERROR(INDEX(OFFSET(Dictionary!$AC$3,MATCH(COLUMNS($AS$2:CL88),Dictionary!$AC$4:$AC$93,0),1,1,2),1,MATCH(INDEX(Dictionary!$B$3:$C$3,1,MATCH(Form_Responses[[#This Row],[46]],OFFSET(Dictionary!$A$3,MATCH(COLUMNS($AS$2:CL88),Dictionary!$A$4:$A$93,0),1,1,2),0)),Dictionary!$AD$3:$AE$3,0)),"")</f>
        <v>O</v>
      </c>
      <c r="CM89" s="61" t="str">
        <f ca="1">IFERROR(INDEX(OFFSET(Dictionary!$AC$3,MATCH(COLUMNS($AS$2:CM88),Dictionary!$AC$4:$AC$93,0),1,1,2),1,MATCH(INDEX(Dictionary!$B$3:$C$3,1,MATCH(Form_Responses[[#This Row],[47]],OFFSET(Dictionary!$A$3,MATCH(COLUMNS($AS$2:CM88),Dictionary!$A$4:$A$93,0),1,1,2),0)),Dictionary!$AD$3:$AE$3,0)),"")</f>
        <v>Z</v>
      </c>
      <c r="CN89" s="61" t="str">
        <f ca="1">IFERROR(INDEX(OFFSET(Dictionary!$AC$3,MATCH(COLUMNS($AS$2:CN88),Dictionary!$AC$4:$AC$93,0),1,1,2),1,MATCH(INDEX(Dictionary!$B$3:$C$3,1,MATCH(Form_Responses[[#This Row],[48]],OFFSET(Dictionary!$A$3,MATCH(COLUMNS($AS$2:CN88),Dictionary!$A$4:$A$93,0),1,1,2),0)),Dictionary!$AD$3:$AE$3,0)),"")</f>
        <v>P</v>
      </c>
      <c r="CO89" s="61" t="str">
        <f ca="1">IFERROR(INDEX(OFFSET(Dictionary!$AC$3,MATCH(COLUMNS($AS$2:CO88),Dictionary!$AC$4:$AC$93,0),1,1,2),1,MATCH(INDEX(Dictionary!$B$3:$C$3,1,MATCH(Form_Responses[[#This Row],[49]],OFFSET(Dictionary!$A$3,MATCH(COLUMNS($AS$2:CO88),Dictionary!$A$4:$A$93,0),1,1,2),0)),Dictionary!$AD$3:$AE$3,0)),"")</f>
        <v>F</v>
      </c>
      <c r="CP89" s="61" t="str">
        <f ca="1">IFERROR(INDEX(OFFSET(Dictionary!$AC$3,MATCH(COLUMNS($AS$2:CP88),Dictionary!$AC$4:$AC$93,0),1,1,2),1,MATCH(INDEX(Dictionary!$B$3:$C$3,1,MATCH(Form_Responses[[#This Row],[50]],OFFSET(Dictionary!$A$3,MATCH(COLUMNS($AS$2:CP88),Dictionary!$A$4:$A$93,0),1,1,2),0)),Dictionary!$AD$3:$AE$3,0)),"")</f>
        <v>B</v>
      </c>
      <c r="CQ89" s="61" t="str">
        <f ca="1">IFERROR(INDEX(OFFSET(Dictionary!$AC$3,MATCH(COLUMNS($AS$2:CQ88),Dictionary!$AC$4:$AC$93,0),1,1,2),1,MATCH(INDEX(Dictionary!$B$3:$C$3,1,MATCH(Form_Responses[[#This Row],[51]],OFFSET(Dictionary!$A$3,MATCH(COLUMNS($AS$2:CQ88),Dictionary!$A$4:$A$93,0),1,1,2),0)),Dictionary!$AD$3:$AE$3,0)),"")</f>
        <v>G</v>
      </c>
      <c r="CR89" s="61" t="str">
        <f ca="1">IFERROR(INDEX(OFFSET(Dictionary!$AC$3,MATCH(COLUMNS($AS$2:CR88),Dictionary!$AC$4:$AC$93,0),1,1,2),1,MATCH(INDEX(Dictionary!$B$3:$C$3,1,MATCH(Form_Responses[[#This Row],[52]],OFFSET(Dictionary!$A$3,MATCH(COLUMNS($AS$2:CR88),Dictionary!$A$4:$A$93,0),1,1,2),0)),Dictionary!$AD$3:$AE$3,0)),"")</f>
        <v>S</v>
      </c>
      <c r="CS89" s="61" t="str">
        <f ca="1">IFERROR(INDEX(OFFSET(Dictionary!$AC$3,MATCH(COLUMNS($AS$2:CS88),Dictionary!$AC$4:$AC$93,0),1,1,2),1,MATCH(INDEX(Dictionary!$B$3:$C$3,1,MATCH(Form_Responses[[#This Row],[53]],OFFSET(Dictionary!$A$3,MATCH(COLUMNS($AS$2:CS88),Dictionary!$A$4:$A$93,0),1,1,2),0)),Dictionary!$AD$3:$AE$3,0)),"")</f>
        <v>I</v>
      </c>
      <c r="CT89" s="61" t="str">
        <f ca="1">IFERROR(INDEX(OFFSET(Dictionary!$AC$3,MATCH(COLUMNS($AS$2:CT88),Dictionary!$AC$4:$AC$93,0),1,1,2),1,MATCH(INDEX(Dictionary!$B$3:$C$3,1,MATCH(Form_Responses[[#This Row],[54]],OFFSET(Dictionary!$A$3,MATCH(COLUMNS($AS$2:CT88),Dictionary!$A$4:$A$93,0),1,1,2),0)),Dictionary!$AD$3:$AE$3,0)),"")</f>
        <v>D</v>
      </c>
      <c r="CU89" s="61" t="str">
        <f ca="1">IFERROR(INDEX(OFFSET(Dictionary!$AC$3,MATCH(COLUMNS($AS$2:CU88),Dictionary!$AC$4:$AC$93,0),1,1,2),1,MATCH(INDEX(Dictionary!$B$3:$C$3,1,MATCH(Form_Responses[[#This Row],[55]],OFFSET(Dictionary!$A$3,MATCH(COLUMNS($AS$2:CU88),Dictionary!$A$4:$A$93,0),1,1,2),0)),Dictionary!$AD$3:$AE$3,0)),"")</f>
        <v>C</v>
      </c>
      <c r="CV89" s="61" t="str">
        <f ca="1">IFERROR(INDEX(OFFSET(Dictionary!$AC$3,MATCH(COLUMNS($AS$2:CV88),Dictionary!$AC$4:$AC$93,0),1,1,2),1,MATCH(INDEX(Dictionary!$B$3:$C$3,1,MATCH(Form_Responses[[#This Row],[56]],OFFSET(Dictionary!$A$3,MATCH(COLUMNS($AS$2:CV88),Dictionary!$A$4:$A$93,0),1,1,2),0)),Dictionary!$AD$3:$AE$3,0)),"")</f>
        <v>S</v>
      </c>
      <c r="CW89" s="61" t="str">
        <f ca="1">IFERROR(INDEX(OFFSET(Dictionary!$AC$3,MATCH(COLUMNS($AS$2:CW88),Dictionary!$AC$4:$AC$93,0),1,1,2),1,MATCH(INDEX(Dictionary!$B$3:$C$3,1,MATCH(Form_Responses[[#This Row],[57]],OFFSET(Dictionary!$A$3,MATCH(COLUMNS($AS$2:CW88),Dictionary!$A$4:$A$93,0),1,1,2),0)),Dictionary!$AD$3:$AE$3,0)),"")</f>
        <v>Z</v>
      </c>
      <c r="CX89" s="61" t="str">
        <f ca="1">IFERROR(INDEX(OFFSET(Dictionary!$AC$3,MATCH(COLUMNS($AS$2:CX88),Dictionary!$AC$4:$AC$93,0),1,1,2),1,MATCH(INDEX(Dictionary!$B$3:$C$3,1,MATCH(Form_Responses[[#This Row],[58]],OFFSET(Dictionary!$A$3,MATCH(COLUMNS($AS$2:CX88),Dictionary!$A$4:$A$93,0),1,1,2),0)),Dictionary!$AD$3:$AE$3,0)),"")</f>
        <v>K</v>
      </c>
      <c r="CY89" s="61" t="str">
        <f ca="1">IFERROR(INDEX(OFFSET(Dictionary!$AC$3,MATCH(COLUMNS($AS$2:CY88),Dictionary!$AC$4:$AC$93,0),1,1,2),1,MATCH(INDEX(Dictionary!$B$3:$C$3,1,MATCH(Form_Responses[[#This Row],[59]],OFFSET(Dictionary!$A$3,MATCH(COLUMNS($AS$2:CY88),Dictionary!$A$4:$A$93,0),1,1,2),0)),Dictionary!$AD$3:$AE$3,0)),"")</f>
        <v>F</v>
      </c>
      <c r="CZ89" s="61" t="str">
        <f ca="1">IFERROR(INDEX(OFFSET(Dictionary!$AC$3,MATCH(COLUMNS($AS$2:CZ88),Dictionary!$AC$4:$AC$93,0),1,1,2),1,MATCH(INDEX(Dictionary!$B$3:$C$3,1,MATCH(Form_Responses[[#This Row],[60]],OFFSET(Dictionary!$A$3,MATCH(COLUMNS($AS$2:CZ88),Dictionary!$A$4:$A$93,0),1,1,2),0)),Dictionary!$AD$3:$AE$3,0)),"")</f>
        <v>W</v>
      </c>
      <c r="DA89" s="61" t="str">
        <f ca="1">IFERROR(INDEX(OFFSET(Dictionary!$AC$3,MATCH(COLUMNS($AS$2:DA88),Dictionary!$AC$4:$AC$93,0),1,1,2),1,MATCH(INDEX(Dictionary!$B$3:$C$3,1,MATCH(Form_Responses[[#This Row],[61]],OFFSET(Dictionary!$A$3,MATCH(COLUMNS($AS$2:DA88),Dictionary!$A$4:$A$93,0),1,1,2),0)),Dictionary!$AD$3:$AE$3,0)),"")</f>
        <v>G</v>
      </c>
      <c r="DB89" s="61" t="str">
        <f ca="1">IFERROR(INDEX(OFFSET(Dictionary!$AC$3,MATCH(COLUMNS($AS$2:DB88),Dictionary!$AC$4:$AC$93,0),1,1,2),1,MATCH(INDEX(Dictionary!$B$3:$C$3,1,MATCH(Form_Responses[[#This Row],[62]],OFFSET(Dictionary!$A$3,MATCH(COLUMNS($AS$2:DB88),Dictionary!$A$4:$A$93,0),1,1,2),0)),Dictionary!$AD$3:$AE$3,0)),"")</f>
        <v>V</v>
      </c>
      <c r="DC89" s="61" t="str">
        <f ca="1">IFERROR(INDEX(OFFSET(Dictionary!$AC$3,MATCH(COLUMNS($AS$2:DC88),Dictionary!$AC$4:$AC$93,0),1,1,2),1,MATCH(INDEX(Dictionary!$B$3:$C$3,1,MATCH(Form_Responses[[#This Row],[63]],OFFSET(Dictionary!$A$3,MATCH(COLUMNS($AS$2:DC88),Dictionary!$A$4:$A$93,0),1,1,2),0)),Dictionary!$AD$3:$AE$3,0)),"")</f>
        <v>S</v>
      </c>
      <c r="DD89" s="61" t="str">
        <f ca="1">IFERROR(INDEX(OFFSET(Dictionary!$AC$3,MATCH(COLUMNS($AS$2:DD88),Dictionary!$AC$4:$AC$93,0),1,1,2),1,MATCH(INDEX(Dictionary!$B$3:$C$3,1,MATCH(Form_Responses[[#This Row],[64]],OFFSET(Dictionary!$A$3,MATCH(COLUMNS($AS$2:DD88),Dictionary!$A$4:$A$93,0),1,1,2),0)),Dictionary!$AD$3:$AE$3,0)),"")</f>
        <v/>
      </c>
      <c r="DE89" s="61" t="str">
        <f ca="1">IFERROR(INDEX(OFFSET(Dictionary!$AC$3,MATCH(COLUMNS($AS$2:DE88),Dictionary!$AC$4:$AC$93,0),1,1,2),1,MATCH(INDEX(Dictionary!$B$3:$C$3,1,MATCH(Form_Responses[[#This Row],[65]],OFFSET(Dictionary!$A$3,MATCH(COLUMNS($AS$2:DE88),Dictionary!$A$4:$A$93,0),1,1,2),0)),Dictionary!$AD$3:$AE$3,0)),"")</f>
        <v>V</v>
      </c>
      <c r="DF89" s="61" t="str">
        <f ca="1">IFERROR(INDEX(OFFSET(Dictionary!$AC$3,MATCH(COLUMNS($AS$2:DF88),Dictionary!$AC$4:$AC$93,0),1,1,2),1,MATCH(INDEX(Dictionary!$B$3:$C$3,1,MATCH(Form_Responses[[#This Row],[66]],OFFSET(Dictionary!$A$3,MATCH(COLUMNS($AS$2:DF88),Dictionary!$A$4:$A$93,0),1,1,2),0)),Dictionary!$AD$3:$AE$3,0)),"")</f>
        <v>S</v>
      </c>
      <c r="DG89" s="61" t="str">
        <f ca="1">IFERROR(INDEX(OFFSET(Dictionary!$AC$3,MATCH(COLUMNS($AS$2:DG88),Dictionary!$AC$4:$AC$93,0),1,1,2),1,MATCH(INDEX(Dictionary!$B$3:$C$3,1,MATCH(Form_Responses[[#This Row],[67]],OFFSET(Dictionary!$A$3,MATCH(COLUMNS($AS$2:DG88),Dictionary!$A$4:$A$93,0),1,1,2),0)),Dictionary!$AD$3:$AE$3,0)),"")</f>
        <v>R</v>
      </c>
      <c r="DH89" s="61" t="str">
        <f ca="1">IFERROR(INDEX(OFFSET(Dictionary!$AC$3,MATCH(COLUMNS($AS$2:DH88),Dictionary!$AC$4:$AC$93,0),1,1,2),1,MATCH(INDEX(Dictionary!$B$3:$C$3,1,MATCH(Form_Responses[[#This Row],[68]],OFFSET(Dictionary!$A$3,MATCH(COLUMNS($AS$2:DH88),Dictionary!$A$4:$A$93,0),1,1,2),0)),Dictionary!$AD$3:$AE$3,0)),"")</f>
        <v>N</v>
      </c>
      <c r="DI89" s="61" t="str">
        <f ca="1">IFERROR(INDEX(OFFSET(Dictionary!$AC$3,MATCH(COLUMNS($AS$2:DI88),Dictionary!$AC$4:$AC$93,0),1,1,2),1,MATCH(INDEX(Dictionary!$B$3:$C$3,1,MATCH(Form_Responses[[#This Row],[69]],OFFSET(Dictionary!$A$3,MATCH(COLUMNS($AS$2:DI88),Dictionary!$A$4:$A$93,0),1,1,2),0)),Dictionary!$AD$3:$AE$3,0)),"")</f>
        <v>A</v>
      </c>
      <c r="DJ89" s="61" t="str">
        <f ca="1">IFERROR(INDEX(OFFSET(Dictionary!$AC$3,MATCH(COLUMNS($AS$2:DJ88),Dictionary!$AC$4:$AC$93,0),1,1,2),1,MATCH(INDEX(Dictionary!$B$3:$C$3,1,MATCH(Form_Responses[[#This Row],[70]],OFFSET(Dictionary!$A$3,MATCH(COLUMNS($AS$2:DJ88),Dictionary!$A$4:$A$93,0),1,1,2),0)),Dictionary!$AD$3:$AE$3,0)),"")</f>
        <v>P</v>
      </c>
      <c r="DK89" s="61" t="str">
        <f ca="1">IFERROR(INDEX(OFFSET(Dictionary!$AC$3,MATCH(COLUMNS($AS$2:DK88),Dictionary!$AC$4:$AC$93,0),1,1,2),1,MATCH(INDEX(Dictionary!$B$3:$C$3,1,MATCH(Form_Responses[[#This Row],[71]],OFFSET(Dictionary!$A$3,MATCH(COLUMNS($AS$2:DK88),Dictionary!$A$4:$A$93,0),1,1,2),0)),Dictionary!$AD$3:$AE$3,0)),"")</f>
        <v>I</v>
      </c>
      <c r="DL89" s="61" t="str">
        <f ca="1">IFERROR(INDEX(OFFSET(Dictionary!$AC$3,MATCH(COLUMNS($AS$2:DL88),Dictionary!$AC$4:$AC$93,0),1,1,2),1,MATCH(INDEX(Dictionary!$B$3:$C$3,1,MATCH(Form_Responses[[#This Row],[72]],OFFSET(Dictionary!$A$3,MATCH(COLUMNS($AS$2:DL88),Dictionary!$A$4:$A$93,0),1,1,2),0)),Dictionary!$AD$3:$AE$3,0)),"")</f>
        <v>T</v>
      </c>
      <c r="DM89" s="61" t="str">
        <f ca="1">IFERROR(INDEX(OFFSET(Dictionary!$AC$3,MATCH(COLUMNS($AS$2:DM88),Dictionary!$AC$4:$AC$93,0),1,1,2),1,MATCH(INDEX(Dictionary!$B$3:$C$3,1,MATCH(Form_Responses[[#This Row],[73]],OFFSET(Dictionary!$A$3,MATCH(COLUMNS($AS$2:DM88),Dictionary!$A$4:$A$93,0),1,1,2),0)),Dictionary!$AD$3:$AE$3,0)),"")</f>
        <v>V</v>
      </c>
      <c r="DN89" s="61" t="str">
        <f ca="1">IFERROR(INDEX(OFFSET(Dictionary!$AC$3,MATCH(COLUMNS($AS$2:DN88),Dictionary!$AC$4:$AC$93,0),1,1,2),1,MATCH(INDEX(Dictionary!$B$3:$C$3,1,MATCH(Form_Responses[[#This Row],[74]],OFFSET(Dictionary!$A$3,MATCH(COLUMNS($AS$2:DN88),Dictionary!$A$4:$A$93,0),1,1,2),0)),Dictionary!$AD$3:$AE$3,0)),"")</f>
        <v/>
      </c>
      <c r="DO89" s="61" t="str">
        <f ca="1">IFERROR(INDEX(OFFSET(Dictionary!$AC$3,MATCH(COLUMNS($AS$2:DO88),Dictionary!$AC$4:$AC$93,0),1,1,2),1,MATCH(INDEX(Dictionary!$B$3:$C$3,1,MATCH(Form_Responses[[#This Row],[75]],OFFSET(Dictionary!$A$3,MATCH(COLUMNS($AS$2:DO88),Dictionary!$A$4:$A$93,0),1,1,2),0)),Dictionary!$AD$3:$AE$3,0)),"")</f>
        <v>V</v>
      </c>
      <c r="DP89" s="61" t="str">
        <f ca="1">IFERROR(INDEX(OFFSET(Dictionary!$AC$3,MATCH(COLUMNS($AS$2:DP88),Dictionary!$AC$4:$AC$93,0),1,1,2),1,MATCH(INDEX(Dictionary!$B$3:$C$3,1,MATCH(Form_Responses[[#This Row],[76]],OFFSET(Dictionary!$A$3,MATCH(COLUMNS($AS$2:DP88),Dictionary!$A$4:$A$93,0),1,1,2),0)),Dictionary!$AD$3:$AE$3,0)),"")</f>
        <v>S</v>
      </c>
      <c r="DQ89" s="61" t="str">
        <f ca="1">IFERROR(INDEX(OFFSET(Dictionary!$AC$3,MATCH(COLUMNS($AS$2:DQ88),Dictionary!$AC$4:$AC$93,0),1,1,2),1,MATCH(INDEX(Dictionary!$B$3:$C$3,1,MATCH(Form_Responses[[#This Row],[77]],OFFSET(Dictionary!$A$3,MATCH(COLUMNS($AS$2:DQ88),Dictionary!$A$4:$A$93,0),1,1,2),0)),Dictionary!$AD$3:$AE$3,0)),"")</f>
        <v>C</v>
      </c>
      <c r="DR89" s="61" t="str">
        <f ca="1">IFERROR(INDEX(OFFSET(Dictionary!$AC$3,MATCH(COLUMNS($AS$2:DR88),Dictionary!$AC$4:$AC$93,0),1,1,2),1,MATCH(INDEX(Dictionary!$B$3:$C$3,1,MATCH(Form_Responses[[#This Row],[78]],OFFSET(Dictionary!$A$3,MATCH(COLUMNS($AS$2:DR88),Dictionary!$A$4:$A$93,0),1,1,2),0)),Dictionary!$AD$3:$AE$3,0)),"")</f>
        <v>E</v>
      </c>
      <c r="DS89" s="61" t="str">
        <f ca="1">IFERROR(INDEX(OFFSET(Dictionary!$AC$3,MATCH(COLUMNS($AS$2:DS88),Dictionary!$AC$4:$AC$93,0),1,1,2),1,MATCH(INDEX(Dictionary!$B$3:$C$3,1,MATCH(Form_Responses[[#This Row],[79]],OFFSET(Dictionary!$A$3,MATCH(COLUMNS($AS$2:DS88),Dictionary!$A$4:$A$93,0),1,1,2),0)),Dictionary!$AD$3:$AE$3,0)),"")</f>
        <v>F</v>
      </c>
      <c r="DT89" s="61" t="str">
        <f ca="1">IFERROR(INDEX(OFFSET(Dictionary!$AC$3,MATCH(COLUMNS($AS$2:DT88),Dictionary!$AC$4:$AC$93,0),1,1,2),1,MATCH(INDEX(Dictionary!$B$3:$C$3,1,MATCH(Form_Responses[[#This Row],[80]],OFFSET(Dictionary!$A$3,MATCH(COLUMNS($AS$2:DT88),Dictionary!$A$4:$A$93,0),1,1,2),0)),Dictionary!$AD$3:$AE$3,0)),"")</f>
        <v>A</v>
      </c>
      <c r="DU89" s="61" t="str">
        <f ca="1">IFERROR(INDEX(OFFSET(Dictionary!$AC$3,MATCH(COLUMNS($AS$2:DU88),Dictionary!$AC$4:$AC$93,0),1,1,2),1,MATCH(INDEX(Dictionary!$B$3:$C$3,1,MATCH(Form_Responses[[#This Row],[81]],OFFSET(Dictionary!$A$3,MATCH(COLUMNS($AS$2:DU88),Dictionary!$A$4:$A$93,0),1,1,2),0)),Dictionary!$AD$3:$AE$3,0)),"")</f>
        <v>G</v>
      </c>
      <c r="DV89" s="61" t="str">
        <f ca="1">IFERROR(INDEX(OFFSET(Dictionary!$AC$3,MATCH(COLUMNS($AS$2:DV88),Dictionary!$AC$4:$AC$93,0),1,1,2),1,MATCH(INDEX(Dictionary!$B$3:$C$3,1,MATCH(Form_Responses[[#This Row],[82]],OFFSET(Dictionary!$A$3,MATCH(COLUMNS($AS$2:DV88),Dictionary!$A$4:$A$93,0),1,1,2),0)),Dictionary!$AD$3:$AE$3,0)),"")</f>
        <v>I</v>
      </c>
      <c r="DW89" s="61" t="str">
        <f ca="1">IFERROR(INDEX(OFFSET(Dictionary!$AC$3,MATCH(COLUMNS($AS$2:DW88),Dictionary!$AC$4:$AC$93,0),1,1,2),1,MATCH(INDEX(Dictionary!$B$3:$C$3,1,MATCH(Form_Responses[[#This Row],[83]],OFFSET(Dictionary!$A$3,MATCH(COLUMNS($AS$2:DW88),Dictionary!$A$4:$A$93,0),1,1,2),0)),Dictionary!$AD$3:$AE$3,0)),"")</f>
        <v>I</v>
      </c>
      <c r="DX89" s="61" t="str">
        <f ca="1">IFERROR(INDEX(OFFSET(Dictionary!$AC$3,MATCH(COLUMNS($AS$2:DX88),Dictionary!$AC$4:$AC$93,0),1,1,2),1,MATCH(INDEX(Dictionary!$B$3:$C$3,1,MATCH(Form_Responses[[#This Row],[84]],OFFSET(Dictionary!$A$3,MATCH(COLUMNS($AS$2:DX88),Dictionary!$A$4:$A$93,0),1,1,2),0)),Dictionary!$AD$3:$AE$3,0)),"")</f>
        <v>T</v>
      </c>
      <c r="DY89" s="61" t="str">
        <f ca="1">IFERROR(INDEX(OFFSET(Dictionary!$AC$3,MATCH(COLUMNS($AS$2:DY88),Dictionary!$AC$4:$AC$93,0),1,1,2),1,MATCH(INDEX(Dictionary!$B$3:$C$3,1,MATCH(Form_Responses[[#This Row],[85]],OFFSET(Dictionary!$A$3,MATCH(COLUMNS($AS$2:DY88),Dictionary!$A$4:$A$93,0),1,1,2),0)),Dictionary!$AD$3:$AE$3,0)),"")</f>
        <v>S</v>
      </c>
      <c r="DZ89" s="61" t="str">
        <f ca="1">IFERROR(INDEX(OFFSET(Dictionary!$AC$3,MATCH(COLUMNS($AS$2:DZ88),Dictionary!$AC$4:$AC$93,0),1,1,2),1,MATCH(INDEX(Dictionary!$B$3:$C$3,1,MATCH(Form_Responses[[#This Row],[86]],OFFSET(Dictionary!$A$3,MATCH(COLUMNS($AS$2:DZ88),Dictionary!$A$4:$A$93,0),1,1,2),0)),Dictionary!$AD$3:$AE$3,0)),"")</f>
        <v>S</v>
      </c>
      <c r="EA89" s="61" t="str">
        <f ca="1">IFERROR(INDEX(OFFSET(Dictionary!$AC$3,MATCH(COLUMNS($AS$2:EA88),Dictionary!$AC$4:$AC$93,0),1,1,2),1,MATCH(INDEX(Dictionary!$B$3:$C$3,1,MATCH(Form_Responses[[#This Row],[87]],OFFSET(Dictionary!$A$3,MATCH(COLUMNS($AS$2:EA88),Dictionary!$A$4:$A$93,0),1,1,2),0)),Dictionary!$AD$3:$AE$3,0)),"")</f>
        <v>R</v>
      </c>
      <c r="EB89" s="61" t="str">
        <f ca="1">IFERROR(INDEX(OFFSET(Dictionary!$AC$3,MATCH(COLUMNS($AS$2:EB88),Dictionary!$AC$4:$AC$93,0),1,1,2),1,MATCH(INDEX(Dictionary!$B$3:$C$3,1,MATCH(Form_Responses[[#This Row],[88]],OFFSET(Dictionary!$A$3,MATCH(COLUMNS($AS$2:EB88),Dictionary!$A$4:$A$93,0),1,1,2),0)),Dictionary!$AD$3:$AE$3,0)),"")</f>
        <v>C</v>
      </c>
      <c r="EC89" s="61" t="str">
        <f ca="1">IFERROR(INDEX(OFFSET(Dictionary!$AC$3,MATCH(COLUMNS($AS$2:EC88),Dictionary!$AC$4:$AC$93,0),1,1,2),1,MATCH(INDEX(Dictionary!$B$3:$C$3,1,MATCH(Form_Responses[[#This Row],[89]],OFFSET(Dictionary!$A$3,MATCH(COLUMNS($AS$2:EC88),Dictionary!$A$4:$A$93,0),1,1,2),0)),Dictionary!$AD$3:$AE$3,0)),"")</f>
        <v/>
      </c>
      <c r="ED89" s="61" t="str">
        <f ca="1">IFERROR(INDEX(OFFSET(Dictionary!$AC$3,MATCH(COLUMNS($AS$2:ED88),Dictionary!$AC$4:$AC$93,0),1,1,2),1,MATCH(INDEX(Dictionary!$B$3:$C$3,1,MATCH(Form_Responses[[#This Row],[90]],OFFSET(Dictionary!$A$3,MATCH(COLUMNS($AS$2:ED88),Dictionary!$A$4:$A$93,0),1,1,2),0)),Dictionary!$AD$3:$AE$3,0)),"")</f>
        <v>N</v>
      </c>
    </row>
    <row r="90" spans="1:134" ht="240" x14ac:dyDescent="0.25">
      <c r="A90" s="164">
        <v>88</v>
      </c>
      <c r="B90" s="61" t="s">
        <v>1063</v>
      </c>
      <c r="C90" s="61" t="s">
        <v>918</v>
      </c>
      <c r="D90" s="59" t="s">
        <v>798</v>
      </c>
      <c r="E90" s="59" cm="1">
        <f t="array" aca="1" ref="E90" ca="1">COUNTIF(OFFSET($AS$2,MATCH(Data_Base_Response[[#This Row],[Nama]:[Nama]],Data_Base_Response[[Nama]:[Nama]],0),0,1,90),Data_Base_Response[[#Headers],[A]])</f>
        <v>3</v>
      </c>
      <c r="F90" s="59" cm="1">
        <f t="array" aca="1" ref="F90" ca="1">COUNTIF(OFFSET($AS$2,MATCH(Data_Base_Response[[#This Row],[Nama]:[Nama]],Data_Base_Response[[Nama]:[Nama]],0),0,1,90),Data_Base_Response[[#Headers],[N]])</f>
        <v>5</v>
      </c>
      <c r="G90" s="59" cm="1">
        <f t="array" aca="1" ref="G90" ca="1">COUNTIF(OFFSET($AS$2,MATCH(Data_Base_Response[[#This Row],[Nama]:[Nama]],Data_Base_Response[[Nama]:[Nama]],0),0,1,90),Data_Base_Response[[#Headers],[G]])</f>
        <v>4</v>
      </c>
      <c r="H90" s="59" cm="1">
        <f t="array" aca="1" ref="H90" ca="1">COUNTIF(OFFSET($AS$2,MATCH(Data_Base_Response[[#This Row],[Nama]:[Nama]],Data_Base_Response[[Nama]:[Nama]],0),0,1,90),Data_Base_Response[[#Headers],[C]])</f>
        <v>6</v>
      </c>
      <c r="I90" s="59" cm="1">
        <f t="array" aca="1" ref="I90" ca="1">COUNTIF(OFFSET($AS$2,MATCH(Data_Base_Response[[#This Row],[Nama]:[Nama]],Data_Base_Response[[Nama]:[Nama]],0),0,1,90),Data_Base_Response[[#Headers],[D]])</f>
        <v>9</v>
      </c>
      <c r="J90" s="59" cm="1">
        <f t="array" aca="1" ref="J90" ca="1">COUNTIF(OFFSET($AS$2,MATCH(Data_Base_Response[[#This Row],[Nama]:[Nama]],Data_Base_Response[[Nama]:[Nama]],0),0,1,90),Data_Base_Response[[#Headers],[R]])</f>
        <v>8</v>
      </c>
      <c r="K90" s="59" cm="1">
        <f t="array" aca="1" ref="K90" ca="1">COUNTIF(OFFSET($AS$2,MATCH(Data_Base_Response[[#This Row],[Nama]:[Nama]],Data_Base_Response[[Nama]:[Nama]],0),0,1,90),Data_Base_Response[[#Headers],[T]])</f>
        <v>1</v>
      </c>
      <c r="L90" s="59" cm="1">
        <f t="array" aca="1" ref="L90" ca="1">COUNTIF(OFFSET($AS$2,MATCH(Data_Base_Response[[#This Row],[Nama]:[Nama]],Data_Base_Response[[Nama]:[Nama]],0),0,1,90),Data_Base_Response[[#Headers],[V]])</f>
        <v>5</v>
      </c>
      <c r="M90" s="59" cm="1">
        <f t="array" aca="1" ref="M90" ca="1">COUNTIF(OFFSET($AS$2,MATCH(Data_Base_Response[[#This Row],[Nama]:[Nama]],Data_Base_Response[[Nama]:[Nama]],0),0,1,90),Data_Base_Response[[#Headers],[W]])</f>
        <v>6</v>
      </c>
      <c r="N90" s="59" cm="1">
        <f t="array" aca="1" ref="N90" ca="1">COUNTIF(OFFSET($AS$2,MATCH(Data_Base_Response[[#This Row],[Nama]:[Nama]],Data_Base_Response[[Nama]:[Nama]],0),0,1,90),Data_Base_Response[[#Headers],[F]])</f>
        <v>4</v>
      </c>
      <c r="O90" s="59" cm="1">
        <f t="array" aca="1" ref="O90" ca="1">COUNTIF(OFFSET($AS$2,MATCH(Data_Base_Response[[#This Row],[Nama]:[Nama]],Data_Base_Response[[Nama]:[Nama]],0),0,1,90),Data_Base_Response[[#Headers],[L]])</f>
        <v>2</v>
      </c>
      <c r="P90" s="59" cm="1">
        <f t="array" aca="1" ref="P90" ca="1">COUNTIF(OFFSET($AS$2,MATCH(Data_Base_Response[[#This Row],[Nama]:[Nama]],Data_Base_Response[[Nama]:[Nama]],0),0,1,90),Data_Base_Response[[#Headers],[P]])</f>
        <v>1</v>
      </c>
      <c r="Q90" s="59" cm="1">
        <f t="array" aca="1" ref="Q90" ca="1">COUNTIF(OFFSET($AS$2,MATCH(Data_Base_Response[[#This Row],[Nama]:[Nama]],Data_Base_Response[[Nama]:[Nama]],0),0,1,90),Data_Base_Response[[#Headers],[I]])</f>
        <v>4</v>
      </c>
      <c r="R90" s="59" cm="1">
        <f t="array" aca="1" ref="R90" ca="1">COUNTIF(OFFSET($AS$2,MATCH(Data_Base_Response[[#This Row],[Nama]:[Nama]],Data_Base_Response[[Nama]:[Nama]],0),0,1,90),Data_Base_Response[[#Headers],[S]])</f>
        <v>4</v>
      </c>
      <c r="S90" s="59" cm="1">
        <f t="array" aca="1" ref="S90" ca="1">COUNTIF(OFFSET($AS$2,MATCH(Data_Base_Response[[#This Row],[Nama]:[Nama]],Data_Base_Response[[Nama]:[Nama]],0),0,1,90),Data_Base_Response[[#Headers],[B]])</f>
        <v>6</v>
      </c>
      <c r="T90" s="59" cm="1">
        <f t="array" aca="1" ref="T90" ca="1">COUNTIF(OFFSET($AS$2,MATCH(Data_Base_Response[[#This Row],[Nama]:[Nama]],Data_Base_Response[[Nama]:[Nama]],0),0,1,90),Data_Base_Response[[#Headers],[O]])</f>
        <v>7</v>
      </c>
      <c r="U90" s="59" cm="1">
        <f t="array" aca="1" ref="U90" ca="1">COUNTIF(OFFSET($AS$2,MATCH(Data_Base_Response[[#This Row],[Nama]:[Nama]],Data_Base_Response[[Nama]:[Nama]],0),0,1,90),Data_Base_Response[[#Headers],[X]])</f>
        <v>3</v>
      </c>
      <c r="V90" s="59" cm="1">
        <f t="array" aca="1" ref="V90" ca="1">COUNTIF(OFFSET($AS$2,MATCH(Data_Base_Response[[#This Row],[Nama]:[Nama]],Data_Base_Response[[Nama]:[Nama]],0),0,1,90),Data_Base_Response[[#Headers],[E]])</f>
        <v>2</v>
      </c>
      <c r="W90" s="59" cm="1">
        <f t="array" aca="1" ref="W90" ca="1">COUNTIF(OFFSET($AS$2,MATCH(Data_Base_Response[[#This Row],[Nama]:[Nama]],Data_Base_Response[[Nama]:[Nama]],0),0,1,90),Data_Base_Response[[#Headers],[K]])</f>
        <v>3</v>
      </c>
      <c r="X90" s="59" cm="1">
        <f t="array" aca="1" ref="X90" ca="1">COUNTIF(OFFSET($AS$2,MATCH(Data_Base_Response[[#This Row],[Nama]:[Nama]],Data_Base_Response[[Nama]:[Nama]],0),0,1,90),Data_Base_Response[[#Headers],[Z]])</f>
        <v>7</v>
      </c>
      <c r="Y9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90"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90"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90"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90"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90"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90" s="60" t="str">
        <f ca="1">INDEX(OFFSET(Dictionary!$AJ$3,MATCH(N$2,Dictionary!$AG$4:$AG$84,0),0,COUNTIF(Dictionary!$AG$4:$AG$84,N$2),1),MATCH(Data_Base_Response[[#This Row],[F]],OFFSET(Dictionary!$AH$3,MATCH(N$2,Dictionary!$AG$4:$AG$84,0),0,COUNTIF(Dictionary!$AG$4:$AG$84,N$2),1),1))</f>
        <v xml:space="preserve">Loyal pada Perusahaan   </v>
      </c>
      <c r="AI90"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90" s="60" t="str">
        <f ca="1">INDEX(OFFSET(Dictionary!$AJ$3,MATCH(P$2,Dictionary!$AG$4:$AG$84,0),0,COUNTIF(Dictionary!$AG$4:$AG$84,P$2),1),MATCH(Data_Base_Response[[#This Row],[P]],OFFSET(Dictionary!$AH$3,MATCH(P$2,Dictionary!$AG$4:$AG$84,0),0,COUNTIF(Dictionary!$AG$4:$AG$84,P$2),1),1))</f>
        <v xml:space="preserve">Permisif, akan memberikan kesempatan pada orang lain untuk memimpin. Tidak mau mengontrol orang lain dan tidak mau mempertanggung jawabkan hasil kerja bawahannya.  </v>
      </c>
      <c r="AK90" s="60" t="str">
        <f ca="1">INDEX(OFFSET(Dictionary!$AJ$3,MATCH(Q$2,Dictionary!$AG$4:$AG$84,0),0,COUNTIF(Dictionary!$AG$4:$AG$84,Q$2),1),MATCH(Data_Base_Response[[#This Row],[I]],OFFSET(Dictionary!$AH$3,MATCH(Q$2,Dictionary!$AG$4:$AG$84,0),0,COUNTIF(Dictionary!$AG$4:$AG$84,Q$2),1),1))</f>
        <v xml:space="preserve">Berhati - hati dlm pengambilan keputusan   </v>
      </c>
      <c r="AL90"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9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90"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90"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0"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0"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9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0" s="61" t="str">
        <f ca="1">IFERROR(INDEX(OFFSET(Dictionary!$AC$3,MATCH(COLUMNS($AS$2:AS89),Dictionary!$AC$4:$AC$93,0),1,1,2),1,MATCH(INDEX(Dictionary!$B$3:$C$3,1,MATCH(Form_Responses[[#This Row],[1]],OFFSET(Dictionary!$A$3,MATCH(COLUMNS($AS$2:AS89),Dictionary!$A$4:$A$93,0),1,1,2),0)),Dictionary!$AD$3:$AE$3,0)),"")</f>
        <v>G</v>
      </c>
      <c r="AT90" s="61" t="str">
        <f ca="1">IFERROR(INDEX(OFFSET(Dictionary!$AC$3,MATCH(COLUMNS($AS$2:AT$2),Dictionary!$AC$4:$AC$93,0),1,1,2),1,MATCH(INDEX(Dictionary!$B$3:$C$3,1,MATCH(Form_Responses[[#This Row],[2]],OFFSET(Dictionary!$A$3,MATCH(COLUMNS($AS$2:AT89),Dictionary!$A$4:$A$93,0),1,1,2),0)),Dictionary!$AD$3:$AE$3,0)),"")</f>
        <v>N</v>
      </c>
      <c r="AU90" s="61" t="str">
        <f ca="1">IFERROR(INDEX(OFFSET(Dictionary!$AC$3,MATCH(COLUMNS($AS$2:AU89),Dictionary!$AC$4:$AC$93,0),1,1,2),1,MATCH(INDEX(Dictionary!$B$3:$C$3,1,MATCH(Form_Responses[[#This Row],[3]],OFFSET(Dictionary!$A$3,MATCH(COLUMNS($AS$2:AU89),Dictionary!$A$4:$A$93,0),1,1,2),0)),Dictionary!$AD$3:$AE$3,0)),"")</f>
        <v>A</v>
      </c>
      <c r="AV90" s="61" t="str">
        <f ca="1">IFERROR(INDEX(OFFSET(Dictionary!$AC$3,MATCH(COLUMNS($AS$2:AV89),Dictionary!$AC$4:$AC$93,0),1,1,2),1,MATCH(INDEX(Dictionary!$B$3:$C$3,1,MATCH(Form_Responses[[#This Row],[4]],OFFSET(Dictionary!$A$3,MATCH(COLUMNS($AS$2:AV89),Dictionary!$A$4:$A$93,0),1,1,2),0)),Dictionary!$AD$3:$AE$3,0)),"")</f>
        <v>X</v>
      </c>
      <c r="AW90" s="61" t="str">
        <f ca="1">IFERROR(INDEX(OFFSET(Dictionary!$AC$3,MATCH(COLUMNS($AS$2:AW89),Dictionary!$AC$4:$AC$93,0),1,1,2),1,MATCH(INDEX(Dictionary!$B$3:$C$3,1,MATCH(Form_Responses[[#This Row],[5]],OFFSET(Dictionary!$A$3,MATCH(COLUMNS($AS$2:AW89),Dictionary!$A$4:$A$93,0),1,1,2),0)),Dictionary!$AD$3:$AE$3,0)),"")</f>
        <v>B</v>
      </c>
      <c r="AX90" s="61" t="str">
        <f ca="1">IFERROR(INDEX(OFFSET(Dictionary!$AC$3,MATCH(COLUMNS($AS$2:AX89),Dictionary!$AC$4:$AC$93,0),1,1,2),1,MATCH(INDEX(Dictionary!$B$3:$C$3,1,MATCH(Form_Responses[[#This Row],[6]],OFFSET(Dictionary!$A$3,MATCH(COLUMNS($AS$2:AX89),Dictionary!$A$4:$A$93,0),1,1,2),0)),Dictionary!$AD$3:$AE$3,0)),"")</f>
        <v>O</v>
      </c>
      <c r="AY90" s="61" t="str">
        <f ca="1">IFERROR(INDEX(OFFSET(Dictionary!$AC$3,MATCH(COLUMNS($AS$2:AY89),Dictionary!$AC$4:$AC$93,0),1,1,2),1,MATCH(INDEX(Dictionary!$B$3:$C$3,1,MATCH(Form_Responses[[#This Row],[7]],OFFSET(Dictionary!$A$3,MATCH(COLUMNS($AS$2:AY89),Dictionary!$A$4:$A$93,0),1,1,2),0)),Dictionary!$AD$3:$AE$3,0)),"")</f>
        <v>O</v>
      </c>
      <c r="AZ90" s="61" t="str">
        <f ca="1">IFERROR(INDEX(OFFSET(Dictionary!$AC$3,MATCH(COLUMNS($AS$2:AZ$2),Dictionary!$AC$4:$AC$93,0),1,1,2),1,MATCH(INDEX(Dictionary!$B$3:$C$3,1,MATCH(Form_Responses[[#This Row],[8]],OFFSET(Dictionary!$A$3,MATCH(COLUMNS($AS$2:AZ89),Dictionary!$A$4:$A$93,0),1,1,2),0)),Dictionary!$AD$3:$AE$3,0)),"")</f>
        <v>Z</v>
      </c>
      <c r="BA90" s="61" t="str">
        <f ca="1">IFERROR(INDEX(OFFSET(Dictionary!$AC$3,MATCH(COLUMNS($AS$2:BA89),Dictionary!$AC$4:$AC$93,0),1,1,2),1,MATCH(INDEX(Dictionary!$B$3:$C$3,1,MATCH(Form_Responses[[#This Row],[9]],OFFSET(Dictionary!$A$3,MATCH(COLUMNS($AS$2:BA89),Dictionary!$A$4:$A$93,0),1,1,2),0)),Dictionary!$AD$3:$AE$3,0)),"")</f>
        <v>F</v>
      </c>
      <c r="BB90" s="61" t="str">
        <f ca="1">IFERROR(INDEX(OFFSET(Dictionary!$AC$3,MATCH(COLUMNS($AS$2:BB89),Dictionary!$AC$4:$AC$93,0),1,1,2),1,MATCH(INDEX(Dictionary!$B$3:$C$3,1,MATCH(Form_Responses[[#This Row],[10]],OFFSET(Dictionary!$A$3,MATCH(COLUMNS($AS$2:BB89),Dictionary!$A$4:$A$93,0),1,1,2),0)),Dictionary!$AD$3:$AE$3,0)),"")</f>
        <v>F</v>
      </c>
      <c r="BC90" s="61" t="str">
        <f ca="1">IFERROR(INDEX(OFFSET(Dictionary!$AC$3,MATCH(COLUMNS($AS$2:BC89),Dictionary!$AC$4:$AC$93,0),1,1,2),1,MATCH(INDEX(Dictionary!$B$3:$C$3,1,MATCH(Form_Responses[[#This Row],[11]],OFFSET(Dictionary!$A$3,MATCH(COLUMNS($AS$2:BC89),Dictionary!$A$4:$A$93,0),1,1,2),0)),Dictionary!$AD$3:$AE$3,0)),"")</f>
        <v>C</v>
      </c>
      <c r="BD90" s="61" t="str">
        <f ca="1">IFERROR(INDEX(OFFSET(Dictionary!$AC$3,MATCH(COLUMNS($AS$2:BD89),Dictionary!$AC$4:$AC$93,0),1,1,2),1,MATCH(INDEX(Dictionary!$B$3:$C$3,1,MATCH(Form_Responses[[#This Row],[12]],OFFSET(Dictionary!$A$3,MATCH(COLUMNS($AS$2:BD89),Dictionary!$A$4:$A$93,0),1,1,2),0)),Dictionary!$AD$3:$AE$3,0)),"")</f>
        <v>E</v>
      </c>
      <c r="BE90" s="61" t="str">
        <f ca="1">IFERROR(INDEX(OFFSET(Dictionary!$AC$3,MATCH(COLUMNS($AS$2:BE89),Dictionary!$AC$4:$AC$93,0),1,1,2),1,MATCH(INDEX(Dictionary!$B$3:$C$3,1,MATCH(Form_Responses[[#This Row],[13]],OFFSET(Dictionary!$A$3,MATCH(COLUMNS($AS$2:BE89),Dictionary!$A$4:$A$93,0),1,1,2),0)),Dictionary!$AD$3:$AE$3,0)),"")</f>
        <v>N</v>
      </c>
      <c r="BF90" s="61" t="str">
        <f ca="1">IFERROR(INDEX(OFFSET(Dictionary!$AC$3,MATCH(COLUMNS($AS$2:BF89),Dictionary!$AC$4:$AC$93,0),1,1,2),1,MATCH(INDEX(Dictionary!$B$3:$C$3,1,MATCH(Form_Responses[[#This Row],[14]],OFFSET(Dictionary!$A$3,MATCH(COLUMNS($AS$2:BF89),Dictionary!$A$4:$A$93,0),1,1,2),0)),Dictionary!$AD$3:$AE$3,0)),"")</f>
        <v>X</v>
      </c>
      <c r="BG90" s="61" t="str">
        <f ca="1">IFERROR(INDEX(OFFSET(Dictionary!$AC$3,MATCH(COLUMNS($AS$2:BG89),Dictionary!$AC$4:$AC$93,0),1,1,2),1,MATCH(INDEX(Dictionary!$B$3:$C$3,1,MATCH(Form_Responses[[#This Row],[15]],OFFSET(Dictionary!$A$3,MATCH(COLUMNS($AS$2:BG89),Dictionary!$A$4:$A$93,0),1,1,2),0)),Dictionary!$AD$3:$AE$3,0)),"")</f>
        <v>B</v>
      </c>
      <c r="BH90" s="61" t="str">
        <f ca="1">IFERROR(INDEX(OFFSET(Dictionary!$AC$3,MATCH(COLUMNS($AS$2:BH89),Dictionary!$AC$4:$AC$93,0),1,1,2),1,MATCH(INDEX(Dictionary!$B$3:$C$3,1,MATCH(Form_Responses[[#This Row],[16]],OFFSET(Dictionary!$A$3,MATCH(COLUMNS($AS$2:BH89),Dictionary!$A$4:$A$93,0),1,1,2),0)),Dictionary!$AD$3:$AE$3,0)),"")</f>
        <v>O</v>
      </c>
      <c r="BI90" s="61" t="str">
        <f ca="1">IFERROR(INDEX(OFFSET(Dictionary!$AC$3,MATCH(COLUMNS($AS$2:BI89),Dictionary!$AC$4:$AC$93,0),1,1,2),1,MATCH(INDEX(Dictionary!$B$3:$C$3,1,MATCH(Form_Responses[[#This Row],[17]],OFFSET(Dictionary!$A$3,MATCH(COLUMNS($AS$2:BI89),Dictionary!$A$4:$A$93,0),1,1,2),0)),Dictionary!$AD$3:$AE$3,0)),"")</f>
        <v>Z</v>
      </c>
      <c r="BJ90" s="61" t="str">
        <f ca="1">IFERROR(INDEX(OFFSET(Dictionary!$AC$3,MATCH(COLUMNS($AS$2:BJ89),Dictionary!$AC$4:$AC$93,0),1,1,2),1,MATCH(INDEX(Dictionary!$B$3:$C$3,1,MATCH(Form_Responses[[#This Row],[18]],OFFSET(Dictionary!$A$3,MATCH(COLUMNS($AS$2:BJ89),Dictionary!$A$4:$A$93,0),1,1,2),0)),Dictionary!$AD$3:$AE$3,0)),"")</f>
        <v>O</v>
      </c>
      <c r="BK90" s="61" t="str">
        <f ca="1">IFERROR(INDEX(OFFSET(Dictionary!$AC$3,MATCH(COLUMNS($AS$2:BK89),Dictionary!$AC$4:$AC$93,0),1,1,2),1,MATCH(INDEX(Dictionary!$B$3:$C$3,1,MATCH(Form_Responses[[#This Row],[19]],OFFSET(Dictionary!$A$3,MATCH(COLUMNS($AS$2:BK89),Dictionary!$A$4:$A$93,0),1,1,2),0)),Dictionary!$AD$3:$AE$3,0)),"")</f>
        <v>Z</v>
      </c>
      <c r="BL90" s="61" t="str">
        <f ca="1">IFERROR(INDEX(OFFSET(Dictionary!$AC$3,MATCH(COLUMNS($AS$2:BL89),Dictionary!$AC$4:$AC$93,0),1,1,2),1,MATCH(INDEX(Dictionary!$B$3:$C$3,1,MATCH(Form_Responses[[#This Row],[20]],OFFSET(Dictionary!$A$3,MATCH(COLUMNS($AS$2:BL89),Dictionary!$A$4:$A$93,0),1,1,2),0)),Dictionary!$AD$3:$AE$3,0)),"")</f>
        <v>W</v>
      </c>
      <c r="BM90" s="61" t="str">
        <f ca="1">IFERROR(INDEX(OFFSET(Dictionary!$AC$3,MATCH(COLUMNS($AS$2:BM89),Dictionary!$AC$4:$AC$93,0),1,1,2),1,MATCH(INDEX(Dictionary!$B$3:$C$3,1,MATCH(Form_Responses[[#This Row],[21]],OFFSET(Dictionary!$A$3,MATCH(COLUMNS($AS$2:BM89),Dictionary!$A$4:$A$93,0),1,1,2),0)),Dictionary!$AD$3:$AE$3,0)),"")</f>
        <v>D</v>
      </c>
      <c r="BN90" s="61" t="str">
        <f ca="1">IFERROR(INDEX(OFFSET(Dictionary!$AC$3,MATCH(COLUMNS($AS$2:BN89),Dictionary!$AC$4:$AC$93,0),1,1,2),1,MATCH(INDEX(Dictionary!$B$3:$C$3,1,MATCH(Form_Responses[[#This Row],[22]],OFFSET(Dictionary!$A$3,MATCH(COLUMNS($AS$2:BN89),Dictionary!$A$4:$A$93,0),1,1,2),0)),Dictionary!$AD$3:$AE$3,0)),"")</f>
        <v>C</v>
      </c>
      <c r="BO90" s="61" t="str">
        <f ca="1">IFERROR(INDEX(OFFSET(Dictionary!$AC$3,MATCH(COLUMNS($AS$2:BO89),Dictionary!$AC$4:$AC$93,0),1,1,2),1,MATCH(INDEX(Dictionary!$B$3:$C$3,1,MATCH(Form_Responses[[#This Row],[23]],OFFSET(Dictionary!$A$3,MATCH(COLUMNS($AS$2:BO89),Dictionary!$A$4:$A$93,0),1,1,2),0)),Dictionary!$AD$3:$AE$3,0)),"")</f>
        <v>I</v>
      </c>
      <c r="BP90" s="61" t="str">
        <f ca="1">IFERROR(INDEX(OFFSET(Dictionary!$AC$3,MATCH(COLUMNS($AS$2:BP89),Dictionary!$AC$4:$AC$93,0),1,1,2),1,MATCH(INDEX(Dictionary!$B$3:$C$3,1,MATCH(Form_Responses[[#This Row],[24]],OFFSET(Dictionary!$A$3,MATCH(COLUMNS($AS$2:BP89),Dictionary!$A$4:$A$93,0),1,1,2),0)),Dictionary!$AD$3:$AE$3,0)),"")</f>
        <v>X</v>
      </c>
      <c r="BQ90" s="61" t="str">
        <f ca="1">IFERROR(INDEX(OFFSET(Dictionary!$AC$3,MATCH(COLUMNS($AS$2:BQ89),Dictionary!$AC$4:$AC$93,0),1,1,2),1,MATCH(INDEX(Dictionary!$B$3:$C$3,1,MATCH(Form_Responses[[#This Row],[25]],OFFSET(Dictionary!$A$3,MATCH(COLUMNS($AS$2:BQ89),Dictionary!$A$4:$A$93,0),1,1,2),0)),Dictionary!$AD$3:$AE$3,0)),"")</f>
        <v>B</v>
      </c>
      <c r="BR90" s="61" t="str">
        <f ca="1">IFERROR(INDEX(OFFSET(Dictionary!$AC$3,MATCH(COLUMNS($AS$2:BR89),Dictionary!$AC$4:$AC$93,0),1,1,2),1,MATCH(INDEX(Dictionary!$B$3:$C$3,1,MATCH(Form_Responses[[#This Row],[26]],OFFSET(Dictionary!$A$3,MATCH(COLUMNS($AS$2:BR89),Dictionary!$A$4:$A$93,0),1,1,2),0)),Dictionary!$AD$3:$AE$3,0)),"")</f>
        <v>O</v>
      </c>
      <c r="BS90" s="61" t="str">
        <f ca="1">IFERROR(INDEX(OFFSET(Dictionary!$AC$3,MATCH(COLUMNS($AS$2:BS89),Dictionary!$AC$4:$AC$93,0),1,1,2),1,MATCH(INDEX(Dictionary!$B$3:$C$3,1,MATCH(Form_Responses[[#This Row],[27]],OFFSET(Dictionary!$A$3,MATCH(COLUMNS($AS$2:BS89),Dictionary!$A$4:$A$93,0),1,1,2),0)),Dictionary!$AD$3:$AE$3,0)),"")</f>
        <v>Z</v>
      </c>
      <c r="BT90" s="61" t="str">
        <f ca="1">IFERROR(INDEX(OFFSET(Dictionary!$AC$3,MATCH(COLUMNS($AS$2:BT89),Dictionary!$AC$4:$AC$93,0),1,1,2),1,MATCH(INDEX(Dictionary!$B$3:$C$3,1,MATCH(Form_Responses[[#This Row],[28]],OFFSET(Dictionary!$A$3,MATCH(COLUMNS($AS$2:BT89),Dictionary!$A$4:$A$93,0),1,1,2),0)),Dictionary!$AD$3:$AE$3,0)),"")</f>
        <v>B</v>
      </c>
      <c r="BU90" s="61" t="str">
        <f ca="1">IFERROR(INDEX(OFFSET(Dictionary!$AC$3,MATCH(COLUMNS($AS$2:BU89),Dictionary!$AC$4:$AC$93,0),1,1,2),1,MATCH(INDEX(Dictionary!$B$3:$C$3,1,MATCH(Form_Responses[[#This Row],[29]],OFFSET(Dictionary!$A$3,MATCH(COLUMNS($AS$2:BU89),Dictionary!$A$4:$A$93,0),1,1,2),0)),Dictionary!$AD$3:$AE$3,0)),"")</f>
        <v>O</v>
      </c>
      <c r="BV90" s="61" t="str">
        <f ca="1">IFERROR(INDEX(OFFSET(Dictionary!$AC$3,MATCH(COLUMNS($AS$2:BV89),Dictionary!$AC$4:$AC$93,0),1,1,2),1,MATCH(INDEX(Dictionary!$B$3:$C$3,1,MATCH(Form_Responses[[#This Row],[30]],OFFSET(Dictionary!$A$3,MATCH(COLUMNS($AS$2:BV89),Dictionary!$A$4:$A$93,0),1,1,2),0)),Dictionary!$AD$3:$AE$3,0)),"")</f>
        <v>W</v>
      </c>
      <c r="BW90" s="61" t="str">
        <f ca="1">IFERROR(INDEX(OFFSET(Dictionary!$AC$3,MATCH(COLUMNS($AS$2:BW89),Dictionary!$AC$4:$AC$93,0),1,1,2),1,MATCH(INDEX(Dictionary!$B$3:$C$3,1,MATCH(Form_Responses[[#This Row],[31]],OFFSET(Dictionary!$A$3,MATCH(COLUMNS($AS$2:BW89),Dictionary!$A$4:$A$93,0),1,1,2),0)),Dictionary!$AD$3:$AE$3,0)),"")</f>
        <v>R</v>
      </c>
      <c r="BX90" s="61" t="str">
        <f ca="1">IFERROR(INDEX(OFFSET(Dictionary!$AC$3,MATCH(COLUMNS($AS$2:BX89),Dictionary!$AC$4:$AC$93,0),1,1,2),1,MATCH(INDEX(Dictionary!$B$3:$C$3,1,MATCH(Form_Responses[[#This Row],[32]],OFFSET(Dictionary!$A$3,MATCH(COLUMNS($AS$2:BX89),Dictionary!$A$4:$A$93,0),1,1,2),0)),Dictionary!$AD$3:$AE$3,0)),"")</f>
        <v>D</v>
      </c>
      <c r="BY90" s="61" t="str">
        <f ca="1">IFERROR(INDEX(OFFSET(Dictionary!$AC$3,MATCH(COLUMNS($AS$2:BY89),Dictionary!$AC$4:$AC$93,0),1,1,2),1,MATCH(INDEX(Dictionary!$B$3:$C$3,1,MATCH(Form_Responses[[#This Row],[33]],OFFSET(Dictionary!$A$3,MATCH(COLUMNS($AS$2:BY89),Dictionary!$A$4:$A$93,0),1,1,2),0)),Dictionary!$AD$3:$AE$3,0)),"")</f>
        <v>C</v>
      </c>
      <c r="BZ90" s="61" t="str">
        <f ca="1">IFERROR(INDEX(OFFSET(Dictionary!$AC$3,MATCH(COLUMNS($AS$2:BZ89),Dictionary!$AC$4:$AC$93,0),1,1,2),1,MATCH(INDEX(Dictionary!$B$3:$C$3,1,MATCH(Form_Responses[[#This Row],[34]],OFFSET(Dictionary!$A$3,MATCH(COLUMNS($AS$2:BZ89),Dictionary!$A$4:$A$93,0),1,1,2),0)),Dictionary!$AD$3:$AE$3,0)),"")</f>
        <v>E</v>
      </c>
      <c r="CA90" s="61" t="str">
        <f ca="1">IFERROR(INDEX(OFFSET(Dictionary!$AC$3,MATCH(COLUMNS($AS$2:CA89),Dictionary!$AC$4:$AC$93,0),1,1,2),1,MATCH(INDEX(Dictionary!$B$3:$C$3,1,MATCH(Form_Responses[[#This Row],[35]],OFFSET(Dictionary!$A$3,MATCH(COLUMNS($AS$2:CA89),Dictionary!$A$4:$A$93,0),1,1,2),0)),Dictionary!$AD$3:$AE$3,0)),"")</f>
        <v>B</v>
      </c>
      <c r="CB90" s="61" t="str">
        <f ca="1">IFERROR(INDEX(OFFSET(Dictionary!$AC$3,MATCH(COLUMNS($AS$2:CB89),Dictionary!$AC$4:$AC$93,0),1,1,2),1,MATCH(INDEX(Dictionary!$B$3:$C$3,1,MATCH(Form_Responses[[#This Row],[36]],OFFSET(Dictionary!$A$3,MATCH(COLUMNS($AS$2:CB89),Dictionary!$A$4:$A$93,0),1,1,2),0)),Dictionary!$AD$3:$AE$3,0)),"")</f>
        <v>A</v>
      </c>
      <c r="CC90" s="61" t="str">
        <f ca="1">IFERROR(INDEX(OFFSET(Dictionary!$AC$3,MATCH(COLUMNS($AS$2:CC89),Dictionary!$AC$4:$AC$93,0),1,1,2),1,MATCH(INDEX(Dictionary!$B$3:$C$3,1,MATCH(Form_Responses[[#This Row],[37]],OFFSET(Dictionary!$A$3,MATCH(COLUMNS($AS$2:CC89),Dictionary!$A$4:$A$93,0),1,1,2),0)),Dictionary!$AD$3:$AE$3,0)),"")</f>
        <v>Z</v>
      </c>
      <c r="CD90" s="61" t="str">
        <f ca="1">IFERROR(INDEX(OFFSET(Dictionary!$AC$3,MATCH(COLUMNS($AS$2:CD89),Dictionary!$AC$4:$AC$93,0),1,1,2),1,MATCH(INDEX(Dictionary!$B$3:$C$3,1,MATCH(Form_Responses[[#This Row],[38]],OFFSET(Dictionary!$A$3,MATCH(COLUMNS($AS$2:CD89),Dictionary!$A$4:$A$93,0),1,1,2),0)),Dictionary!$AD$3:$AE$3,0)),"")</f>
        <v>K</v>
      </c>
      <c r="CE90" s="61" t="str">
        <f ca="1">IFERROR(INDEX(OFFSET(Dictionary!$AC$3,MATCH(COLUMNS($AS$2:CE89),Dictionary!$AC$4:$AC$93,0),1,1,2),1,MATCH(INDEX(Dictionary!$B$3:$C$3,1,MATCH(Form_Responses[[#This Row],[39]],OFFSET(Dictionary!$A$3,MATCH(COLUMNS($AS$2:CE89),Dictionary!$A$4:$A$93,0),1,1,2),0)),Dictionary!$AD$3:$AE$3,0)),"")</f>
        <v>B</v>
      </c>
      <c r="CF90" s="61" t="str">
        <f ca="1">IFERROR(INDEX(OFFSET(Dictionary!$AC$3,MATCH(COLUMNS($AS$2:CF89),Dictionary!$AC$4:$AC$93,0),1,1,2),1,MATCH(INDEX(Dictionary!$B$3:$C$3,1,MATCH(Form_Responses[[#This Row],[40]],OFFSET(Dictionary!$A$3,MATCH(COLUMNS($AS$2:CF89),Dictionary!$A$4:$A$93,0),1,1,2),0)),Dictionary!$AD$3:$AE$3,0)),"")</f>
        <v>O</v>
      </c>
      <c r="CG90" s="61" t="str">
        <f ca="1">IFERROR(INDEX(OFFSET(Dictionary!$AC$3,MATCH(COLUMNS($AS$2:CG89),Dictionary!$AC$4:$AC$93,0),1,1,2),1,MATCH(INDEX(Dictionary!$B$3:$C$3,1,MATCH(Form_Responses[[#This Row],[41]],OFFSET(Dictionary!$A$3,MATCH(COLUMNS($AS$2:CG89),Dictionary!$A$4:$A$93,0),1,1,2),0)),Dictionary!$AD$3:$AE$3,0)),"")</f>
        <v>S</v>
      </c>
      <c r="CH90" s="61" t="str">
        <f ca="1">IFERROR(INDEX(OFFSET(Dictionary!$AC$3,MATCH(COLUMNS($AS$2:CH89),Dictionary!$AC$4:$AC$93,0),1,1,2),1,MATCH(INDEX(Dictionary!$B$3:$C$3,1,MATCH(Form_Responses[[#This Row],[42]],OFFSET(Dictionary!$A$3,MATCH(COLUMNS($AS$2:CH89),Dictionary!$A$4:$A$93,0),1,1,2),0)),Dictionary!$AD$3:$AE$3,0)),"")</f>
        <v>R</v>
      </c>
      <c r="CI90" s="61" t="str">
        <f ca="1">IFERROR(INDEX(OFFSET(Dictionary!$AC$3,MATCH(COLUMNS($AS$2:CI89),Dictionary!$AC$4:$AC$93,0),1,1,2),1,MATCH(INDEX(Dictionary!$B$3:$C$3,1,MATCH(Form_Responses[[#This Row],[43]],OFFSET(Dictionary!$A$3,MATCH(COLUMNS($AS$2:CI89),Dictionary!$A$4:$A$93,0),1,1,2),0)),Dictionary!$AD$3:$AE$3,0)),"")</f>
        <v>D</v>
      </c>
      <c r="CJ90" s="61" t="str">
        <f ca="1">IFERROR(INDEX(OFFSET(Dictionary!$AC$3,MATCH(COLUMNS($AS$2:CJ89),Dictionary!$AC$4:$AC$93,0),1,1,2),1,MATCH(INDEX(Dictionary!$B$3:$C$3,1,MATCH(Form_Responses[[#This Row],[44]],OFFSET(Dictionary!$A$3,MATCH(COLUMNS($AS$2:CJ89),Dictionary!$A$4:$A$93,0),1,1,2),0)),Dictionary!$AD$3:$AE$3,0)),"")</f>
        <v>C</v>
      </c>
      <c r="CK90" s="61" t="str">
        <f ca="1">IFERROR(INDEX(OFFSET(Dictionary!$AC$3,MATCH(COLUMNS($AS$2:CK89),Dictionary!$AC$4:$AC$93,0),1,1,2),1,MATCH(INDEX(Dictionary!$B$3:$C$3,1,MATCH(Form_Responses[[#This Row],[45]],OFFSET(Dictionary!$A$3,MATCH(COLUMNS($AS$2:CK89),Dictionary!$A$4:$A$93,0),1,1,2),0)),Dictionary!$AD$3:$AE$3,0)),"")</f>
        <v>V</v>
      </c>
      <c r="CL90" s="61" t="str">
        <f ca="1">IFERROR(INDEX(OFFSET(Dictionary!$AC$3,MATCH(COLUMNS($AS$2:CL89),Dictionary!$AC$4:$AC$93,0),1,1,2),1,MATCH(INDEX(Dictionary!$B$3:$C$3,1,MATCH(Form_Responses[[#This Row],[46]],OFFSET(Dictionary!$A$3,MATCH(COLUMNS($AS$2:CL89),Dictionary!$A$4:$A$93,0),1,1,2),0)),Dictionary!$AD$3:$AE$3,0)),"")</f>
        <v>N</v>
      </c>
      <c r="CM90" s="61" t="str">
        <f ca="1">IFERROR(INDEX(OFFSET(Dictionary!$AC$3,MATCH(COLUMNS($AS$2:CM89),Dictionary!$AC$4:$AC$93,0),1,1,2),1,MATCH(INDEX(Dictionary!$B$3:$C$3,1,MATCH(Form_Responses[[#This Row],[47]],OFFSET(Dictionary!$A$3,MATCH(COLUMNS($AS$2:CM89),Dictionary!$A$4:$A$93,0),1,1,2),0)),Dictionary!$AD$3:$AE$3,0)),"")</f>
        <v>Z</v>
      </c>
      <c r="CN90" s="61" t="str">
        <f ca="1">IFERROR(INDEX(OFFSET(Dictionary!$AC$3,MATCH(COLUMNS($AS$2:CN89),Dictionary!$AC$4:$AC$93,0),1,1,2),1,MATCH(INDEX(Dictionary!$B$3:$C$3,1,MATCH(Form_Responses[[#This Row],[48]],OFFSET(Dictionary!$A$3,MATCH(COLUMNS($AS$2:CN89),Dictionary!$A$4:$A$93,0),1,1,2),0)),Dictionary!$AD$3:$AE$3,0)),"")</f>
        <v>K</v>
      </c>
      <c r="CO90" s="61" t="str">
        <f ca="1">IFERROR(INDEX(OFFSET(Dictionary!$AC$3,MATCH(COLUMNS($AS$2:CO89),Dictionary!$AC$4:$AC$93,0),1,1,2),1,MATCH(INDEX(Dictionary!$B$3:$C$3,1,MATCH(Form_Responses[[#This Row],[49]],OFFSET(Dictionary!$A$3,MATCH(COLUMNS($AS$2:CO89),Dictionary!$A$4:$A$93,0),1,1,2),0)),Dictionary!$AD$3:$AE$3,0)),"")</f>
        <v>F</v>
      </c>
      <c r="CP90" s="61" t="str">
        <f ca="1">IFERROR(INDEX(OFFSET(Dictionary!$AC$3,MATCH(COLUMNS($AS$2:CP89),Dictionary!$AC$4:$AC$93,0),1,1,2),1,MATCH(INDEX(Dictionary!$B$3:$C$3,1,MATCH(Form_Responses[[#This Row],[50]],OFFSET(Dictionary!$A$3,MATCH(COLUMNS($AS$2:CP89),Dictionary!$A$4:$A$93,0),1,1,2),0)),Dictionary!$AD$3:$AE$3,0)),"")</f>
        <v>W</v>
      </c>
      <c r="CQ90" s="61" t="str">
        <f ca="1">IFERROR(INDEX(OFFSET(Dictionary!$AC$3,MATCH(COLUMNS($AS$2:CQ89),Dictionary!$AC$4:$AC$93,0),1,1,2),1,MATCH(INDEX(Dictionary!$B$3:$C$3,1,MATCH(Form_Responses[[#This Row],[51]],OFFSET(Dictionary!$A$3,MATCH(COLUMNS($AS$2:CQ89),Dictionary!$A$4:$A$93,0),1,1,2),0)),Dictionary!$AD$3:$AE$3,0)),"")</f>
        <v>V</v>
      </c>
      <c r="CR90" s="61" t="str">
        <f ca="1">IFERROR(INDEX(OFFSET(Dictionary!$AC$3,MATCH(COLUMNS($AS$2:CR89),Dictionary!$AC$4:$AC$93,0),1,1,2),1,MATCH(INDEX(Dictionary!$B$3:$C$3,1,MATCH(Form_Responses[[#This Row],[52]],OFFSET(Dictionary!$A$3,MATCH(COLUMNS($AS$2:CR89),Dictionary!$A$4:$A$93,0),1,1,2),0)),Dictionary!$AD$3:$AE$3,0)),"")</f>
        <v>S</v>
      </c>
      <c r="CS90" s="61" t="str">
        <f ca="1">IFERROR(INDEX(OFFSET(Dictionary!$AC$3,MATCH(COLUMNS($AS$2:CS89),Dictionary!$AC$4:$AC$93,0),1,1,2),1,MATCH(INDEX(Dictionary!$B$3:$C$3,1,MATCH(Form_Responses[[#This Row],[53]],OFFSET(Dictionary!$A$3,MATCH(COLUMNS($AS$2:CS89),Dictionary!$A$4:$A$93,0),1,1,2),0)),Dictionary!$AD$3:$AE$3,0)),"")</f>
        <v>R</v>
      </c>
      <c r="CT90" s="61" t="str">
        <f ca="1">IFERROR(INDEX(OFFSET(Dictionary!$AC$3,MATCH(COLUMNS($AS$2:CT89),Dictionary!$AC$4:$AC$93,0),1,1,2),1,MATCH(INDEX(Dictionary!$B$3:$C$3,1,MATCH(Form_Responses[[#This Row],[54]],OFFSET(Dictionary!$A$3,MATCH(COLUMNS($AS$2:CT89),Dictionary!$A$4:$A$93,0),1,1,2),0)),Dictionary!$AD$3:$AE$3,0)),"")</f>
        <v>D</v>
      </c>
      <c r="CU90" s="61" t="str">
        <f ca="1">IFERROR(INDEX(OFFSET(Dictionary!$AC$3,MATCH(COLUMNS($AS$2:CU89),Dictionary!$AC$4:$AC$93,0),1,1,2),1,MATCH(INDEX(Dictionary!$B$3:$C$3,1,MATCH(Form_Responses[[#This Row],[55]],OFFSET(Dictionary!$A$3,MATCH(COLUMNS($AS$2:CU89),Dictionary!$A$4:$A$93,0),1,1,2),0)),Dictionary!$AD$3:$AE$3,0)),"")</f>
        <v>V</v>
      </c>
      <c r="CV90" s="61" t="str">
        <f ca="1">IFERROR(INDEX(OFFSET(Dictionary!$AC$3,MATCH(COLUMNS($AS$2:CV89),Dictionary!$AC$4:$AC$93,0),1,1,2),1,MATCH(INDEX(Dictionary!$B$3:$C$3,1,MATCH(Form_Responses[[#This Row],[56]],OFFSET(Dictionary!$A$3,MATCH(COLUMNS($AS$2:CV89),Dictionary!$A$4:$A$93,0),1,1,2),0)),Dictionary!$AD$3:$AE$3,0)),"")</f>
        <v>S</v>
      </c>
      <c r="CW90" s="61" t="str">
        <f ca="1">IFERROR(INDEX(OFFSET(Dictionary!$AC$3,MATCH(COLUMNS($AS$2:CW89),Dictionary!$AC$4:$AC$93,0),1,1,2),1,MATCH(INDEX(Dictionary!$B$3:$C$3,1,MATCH(Form_Responses[[#This Row],[57]],OFFSET(Dictionary!$A$3,MATCH(COLUMNS($AS$2:CW89),Dictionary!$A$4:$A$93,0),1,1,2),0)),Dictionary!$AD$3:$AE$3,0)),"")</f>
        <v>Z</v>
      </c>
      <c r="CX90" s="61" t="str">
        <f ca="1">IFERROR(INDEX(OFFSET(Dictionary!$AC$3,MATCH(COLUMNS($AS$2:CX89),Dictionary!$AC$4:$AC$93,0),1,1,2),1,MATCH(INDEX(Dictionary!$B$3:$C$3,1,MATCH(Form_Responses[[#This Row],[58]],OFFSET(Dictionary!$A$3,MATCH(COLUMNS($AS$2:CX89),Dictionary!$A$4:$A$93,0),1,1,2),0)),Dictionary!$AD$3:$AE$3,0)),"")</f>
        <v>K</v>
      </c>
      <c r="CY90" s="61" t="str">
        <f ca="1">IFERROR(INDEX(OFFSET(Dictionary!$AC$3,MATCH(COLUMNS($AS$2:CY89),Dictionary!$AC$4:$AC$93,0),1,1,2),1,MATCH(INDEX(Dictionary!$B$3:$C$3,1,MATCH(Form_Responses[[#This Row],[59]],OFFSET(Dictionary!$A$3,MATCH(COLUMNS($AS$2:CY89),Dictionary!$A$4:$A$93,0),1,1,2),0)),Dictionary!$AD$3:$AE$3,0)),"")</f>
        <v>F</v>
      </c>
      <c r="CZ90" s="61" t="str">
        <f ca="1">IFERROR(INDEX(OFFSET(Dictionary!$AC$3,MATCH(COLUMNS($AS$2:CZ89),Dictionary!$AC$4:$AC$93,0),1,1,2),1,MATCH(INDEX(Dictionary!$B$3:$C$3,1,MATCH(Form_Responses[[#This Row],[60]],OFFSET(Dictionary!$A$3,MATCH(COLUMNS($AS$2:CZ89),Dictionary!$A$4:$A$93,0),1,1,2),0)),Dictionary!$AD$3:$AE$3,0)),"")</f>
        <v>W</v>
      </c>
      <c r="DA90" s="61" t="str">
        <f ca="1">IFERROR(INDEX(OFFSET(Dictionary!$AC$3,MATCH(COLUMNS($AS$2:DA89),Dictionary!$AC$4:$AC$93,0),1,1,2),1,MATCH(INDEX(Dictionary!$B$3:$C$3,1,MATCH(Form_Responses[[#This Row],[61]],OFFSET(Dictionary!$A$3,MATCH(COLUMNS($AS$2:DA89),Dictionary!$A$4:$A$93,0),1,1,2),0)),Dictionary!$AD$3:$AE$3,0)),"")</f>
        <v>G</v>
      </c>
      <c r="DB90" s="61" t="str">
        <f ca="1">IFERROR(INDEX(OFFSET(Dictionary!$AC$3,MATCH(COLUMNS($AS$2:DB89),Dictionary!$AC$4:$AC$93,0),1,1,2),1,MATCH(INDEX(Dictionary!$B$3:$C$3,1,MATCH(Form_Responses[[#This Row],[62]],OFFSET(Dictionary!$A$3,MATCH(COLUMNS($AS$2:DB89),Dictionary!$A$4:$A$93,0),1,1,2),0)),Dictionary!$AD$3:$AE$3,0)),"")</f>
        <v>V</v>
      </c>
      <c r="DC90" s="61" t="str">
        <f ca="1">IFERROR(INDEX(OFFSET(Dictionary!$AC$3,MATCH(COLUMNS($AS$2:DC89),Dictionary!$AC$4:$AC$93,0),1,1,2),1,MATCH(INDEX(Dictionary!$B$3:$C$3,1,MATCH(Form_Responses[[#This Row],[63]],OFFSET(Dictionary!$A$3,MATCH(COLUMNS($AS$2:DC89),Dictionary!$A$4:$A$93,0),1,1,2),0)),Dictionary!$AD$3:$AE$3,0)),"")</f>
        <v>I</v>
      </c>
      <c r="DD90" s="61" t="str">
        <f ca="1">IFERROR(INDEX(OFFSET(Dictionary!$AC$3,MATCH(COLUMNS($AS$2:DD89),Dictionary!$AC$4:$AC$93,0),1,1,2),1,MATCH(INDEX(Dictionary!$B$3:$C$3,1,MATCH(Form_Responses[[#This Row],[64]],OFFSET(Dictionary!$A$3,MATCH(COLUMNS($AS$2:DD89),Dictionary!$A$4:$A$93,0),1,1,2),0)),Dictionary!$AD$3:$AE$3,0)),"")</f>
        <v>R</v>
      </c>
      <c r="DE90" s="61" t="str">
        <f ca="1">IFERROR(INDEX(OFFSET(Dictionary!$AC$3,MATCH(COLUMNS($AS$2:DE89),Dictionary!$AC$4:$AC$93,0),1,1,2),1,MATCH(INDEX(Dictionary!$B$3:$C$3,1,MATCH(Form_Responses[[#This Row],[65]],OFFSET(Dictionary!$A$3,MATCH(COLUMNS($AS$2:DE89),Dictionary!$A$4:$A$93,0),1,1,2),0)),Dictionary!$AD$3:$AE$3,0)),"")</f>
        <v>D</v>
      </c>
      <c r="DF90" s="61" t="str">
        <f ca="1">IFERROR(INDEX(OFFSET(Dictionary!$AC$3,MATCH(COLUMNS($AS$2:DF89),Dictionary!$AC$4:$AC$93,0),1,1,2),1,MATCH(INDEX(Dictionary!$B$3:$C$3,1,MATCH(Form_Responses[[#This Row],[66]],OFFSET(Dictionary!$A$3,MATCH(COLUMNS($AS$2:DF89),Dictionary!$A$4:$A$93,0),1,1,2),0)),Dictionary!$AD$3:$AE$3,0)),"")</f>
        <v>C</v>
      </c>
      <c r="DG90" s="61" t="str">
        <f ca="1">IFERROR(INDEX(OFFSET(Dictionary!$AC$3,MATCH(COLUMNS($AS$2:DG89),Dictionary!$AC$4:$AC$93,0),1,1,2),1,MATCH(INDEX(Dictionary!$B$3:$C$3,1,MATCH(Form_Responses[[#This Row],[67]],OFFSET(Dictionary!$A$3,MATCH(COLUMNS($AS$2:DG89),Dictionary!$A$4:$A$93,0),1,1,2),0)),Dictionary!$AD$3:$AE$3,0)),"")</f>
        <v>R</v>
      </c>
      <c r="DH90" s="61" t="str">
        <f ca="1">IFERROR(INDEX(OFFSET(Dictionary!$AC$3,MATCH(COLUMNS($AS$2:DH89),Dictionary!$AC$4:$AC$93,0),1,1,2),1,MATCH(INDEX(Dictionary!$B$3:$C$3,1,MATCH(Form_Responses[[#This Row],[68]],OFFSET(Dictionary!$A$3,MATCH(COLUMNS($AS$2:DH89),Dictionary!$A$4:$A$93,0),1,1,2),0)),Dictionary!$AD$3:$AE$3,0)),"")</f>
        <v>N</v>
      </c>
      <c r="DI90" s="61" t="str">
        <f ca="1">IFERROR(INDEX(OFFSET(Dictionary!$AC$3,MATCH(COLUMNS($AS$2:DI89),Dictionary!$AC$4:$AC$93,0),1,1,2),1,MATCH(INDEX(Dictionary!$B$3:$C$3,1,MATCH(Form_Responses[[#This Row],[69]],OFFSET(Dictionary!$A$3,MATCH(COLUMNS($AS$2:DI89),Dictionary!$A$4:$A$93,0),1,1,2),0)),Dictionary!$AD$3:$AE$3,0)),"")</f>
        <v>A</v>
      </c>
      <c r="DJ90" s="61" t="str">
        <f ca="1">IFERROR(INDEX(OFFSET(Dictionary!$AC$3,MATCH(COLUMNS($AS$2:DJ89),Dictionary!$AC$4:$AC$93,0),1,1,2),1,MATCH(INDEX(Dictionary!$B$3:$C$3,1,MATCH(Form_Responses[[#This Row],[70]],OFFSET(Dictionary!$A$3,MATCH(COLUMNS($AS$2:DJ89),Dictionary!$A$4:$A$93,0),1,1,2),0)),Dictionary!$AD$3:$AE$3,0)),"")</f>
        <v>P</v>
      </c>
      <c r="DK90" s="61" t="str">
        <f ca="1">IFERROR(INDEX(OFFSET(Dictionary!$AC$3,MATCH(COLUMNS($AS$2:DK89),Dictionary!$AC$4:$AC$93,0),1,1,2),1,MATCH(INDEX(Dictionary!$B$3:$C$3,1,MATCH(Form_Responses[[#This Row],[71]],OFFSET(Dictionary!$A$3,MATCH(COLUMNS($AS$2:DK89),Dictionary!$A$4:$A$93,0),1,1,2),0)),Dictionary!$AD$3:$AE$3,0)),"")</f>
        <v>G</v>
      </c>
      <c r="DL90" s="61" t="str">
        <f ca="1">IFERROR(INDEX(OFFSET(Dictionary!$AC$3,MATCH(COLUMNS($AS$2:DL89),Dictionary!$AC$4:$AC$93,0),1,1,2),1,MATCH(INDEX(Dictionary!$B$3:$C$3,1,MATCH(Form_Responses[[#This Row],[72]],OFFSET(Dictionary!$A$3,MATCH(COLUMNS($AS$2:DL89),Dictionary!$A$4:$A$93,0),1,1,2),0)),Dictionary!$AD$3:$AE$3,0)),"")</f>
        <v>L</v>
      </c>
      <c r="DM90" s="61" t="str">
        <f ca="1">IFERROR(INDEX(OFFSET(Dictionary!$AC$3,MATCH(COLUMNS($AS$2:DM89),Dictionary!$AC$4:$AC$93,0),1,1,2),1,MATCH(INDEX(Dictionary!$B$3:$C$3,1,MATCH(Form_Responses[[#This Row],[73]],OFFSET(Dictionary!$A$3,MATCH(COLUMNS($AS$2:DM89),Dictionary!$A$4:$A$93,0),1,1,2),0)),Dictionary!$AD$3:$AE$3,0)),"")</f>
        <v>I</v>
      </c>
      <c r="DN90" s="61" t="str">
        <f ca="1">IFERROR(INDEX(OFFSET(Dictionary!$AC$3,MATCH(COLUMNS($AS$2:DN89),Dictionary!$AC$4:$AC$93,0),1,1,2),1,MATCH(INDEX(Dictionary!$B$3:$C$3,1,MATCH(Form_Responses[[#This Row],[74]],OFFSET(Dictionary!$A$3,MATCH(COLUMNS($AS$2:DN89),Dictionary!$A$4:$A$93,0),1,1,2),0)),Dictionary!$AD$3:$AE$3,0)),"")</f>
        <v>T</v>
      </c>
      <c r="DO90" s="61" t="str">
        <f ca="1">IFERROR(INDEX(OFFSET(Dictionary!$AC$3,MATCH(COLUMNS($AS$2:DO89),Dictionary!$AC$4:$AC$93,0),1,1,2),1,MATCH(INDEX(Dictionary!$B$3:$C$3,1,MATCH(Form_Responses[[#This Row],[75]],OFFSET(Dictionary!$A$3,MATCH(COLUMNS($AS$2:DO89),Dictionary!$A$4:$A$93,0),1,1,2),0)),Dictionary!$AD$3:$AE$3,0)),"")</f>
        <v>R</v>
      </c>
      <c r="DP90" s="61" t="str">
        <f ca="1">IFERROR(INDEX(OFFSET(Dictionary!$AC$3,MATCH(COLUMNS($AS$2:DP89),Dictionary!$AC$4:$AC$93,0),1,1,2),1,MATCH(INDEX(Dictionary!$B$3:$C$3,1,MATCH(Form_Responses[[#This Row],[76]],OFFSET(Dictionary!$A$3,MATCH(COLUMNS($AS$2:DP89),Dictionary!$A$4:$A$93,0),1,1,2),0)),Dictionary!$AD$3:$AE$3,0)),"")</f>
        <v>D</v>
      </c>
      <c r="DQ90" s="61" t="str">
        <f ca="1">IFERROR(INDEX(OFFSET(Dictionary!$AC$3,MATCH(COLUMNS($AS$2:DQ89),Dictionary!$AC$4:$AC$93,0),1,1,2),1,MATCH(INDEX(Dictionary!$B$3:$C$3,1,MATCH(Form_Responses[[#This Row],[77]],OFFSET(Dictionary!$A$3,MATCH(COLUMNS($AS$2:DQ89),Dictionary!$A$4:$A$93,0),1,1,2),0)),Dictionary!$AD$3:$AE$3,0)),"")</f>
        <v>R</v>
      </c>
      <c r="DR90" s="61" t="str">
        <f ca="1">IFERROR(INDEX(OFFSET(Dictionary!$AC$3,MATCH(COLUMNS($AS$2:DR89),Dictionary!$AC$4:$AC$93,0),1,1,2),1,MATCH(INDEX(Dictionary!$B$3:$C$3,1,MATCH(Form_Responses[[#This Row],[78]],OFFSET(Dictionary!$A$3,MATCH(COLUMNS($AS$2:DR89),Dictionary!$A$4:$A$93,0),1,1,2),0)),Dictionary!$AD$3:$AE$3,0)),"")</f>
        <v>D</v>
      </c>
      <c r="DS90" s="61" t="str">
        <f ca="1">IFERROR(INDEX(OFFSET(Dictionary!$AC$3,MATCH(COLUMNS($AS$2:DS89),Dictionary!$AC$4:$AC$93,0),1,1,2),1,MATCH(INDEX(Dictionary!$B$3:$C$3,1,MATCH(Form_Responses[[#This Row],[79]],OFFSET(Dictionary!$A$3,MATCH(COLUMNS($AS$2:DS89),Dictionary!$A$4:$A$93,0),1,1,2),0)),Dictionary!$AD$3:$AE$3,0)),"")</f>
        <v>N</v>
      </c>
      <c r="DT90" s="61" t="str">
        <f ca="1">IFERROR(INDEX(OFFSET(Dictionary!$AC$3,MATCH(COLUMNS($AS$2:DT89),Dictionary!$AC$4:$AC$93,0),1,1,2),1,MATCH(INDEX(Dictionary!$B$3:$C$3,1,MATCH(Form_Responses[[#This Row],[80]],OFFSET(Dictionary!$A$3,MATCH(COLUMNS($AS$2:DT89),Dictionary!$A$4:$A$93,0),1,1,2),0)),Dictionary!$AD$3:$AE$3,0)),"")</f>
        <v>W</v>
      </c>
      <c r="DU90" s="61" t="str">
        <f ca="1">IFERROR(INDEX(OFFSET(Dictionary!$AC$3,MATCH(COLUMNS($AS$2:DU89),Dictionary!$AC$4:$AC$93,0),1,1,2),1,MATCH(INDEX(Dictionary!$B$3:$C$3,1,MATCH(Form_Responses[[#This Row],[81]],OFFSET(Dictionary!$A$3,MATCH(COLUMNS($AS$2:DU89),Dictionary!$A$4:$A$93,0),1,1,2),0)),Dictionary!$AD$3:$AE$3,0)),"")</f>
        <v>G</v>
      </c>
      <c r="DV90" s="61" t="str">
        <f ca="1">IFERROR(INDEX(OFFSET(Dictionary!$AC$3,MATCH(COLUMNS($AS$2:DV89),Dictionary!$AC$4:$AC$93,0),1,1,2),1,MATCH(INDEX(Dictionary!$B$3:$C$3,1,MATCH(Form_Responses[[#This Row],[82]],OFFSET(Dictionary!$A$3,MATCH(COLUMNS($AS$2:DV89),Dictionary!$A$4:$A$93,0),1,1,2),0)),Dictionary!$AD$3:$AE$3,0)),"")</f>
        <v>L</v>
      </c>
      <c r="DW90" s="61" t="str">
        <f ca="1">IFERROR(INDEX(OFFSET(Dictionary!$AC$3,MATCH(COLUMNS($AS$2:DW89),Dictionary!$AC$4:$AC$93,0),1,1,2),1,MATCH(INDEX(Dictionary!$B$3:$C$3,1,MATCH(Form_Responses[[#This Row],[83]],OFFSET(Dictionary!$A$3,MATCH(COLUMNS($AS$2:DW89),Dictionary!$A$4:$A$93,0),1,1,2),0)),Dictionary!$AD$3:$AE$3,0)),"")</f>
        <v>I</v>
      </c>
      <c r="DX90" s="61" t="str">
        <f ca="1">IFERROR(INDEX(OFFSET(Dictionary!$AC$3,MATCH(COLUMNS($AS$2:DX89),Dictionary!$AC$4:$AC$93,0),1,1,2),1,MATCH(INDEX(Dictionary!$B$3:$C$3,1,MATCH(Form_Responses[[#This Row],[84]],OFFSET(Dictionary!$A$3,MATCH(COLUMNS($AS$2:DX89),Dictionary!$A$4:$A$93,0),1,1,2),0)),Dictionary!$AD$3:$AE$3,0)),"")</f>
        <v>V</v>
      </c>
      <c r="DY90" s="61" t="str">
        <f ca="1">IFERROR(INDEX(OFFSET(Dictionary!$AC$3,MATCH(COLUMNS($AS$2:DY89),Dictionary!$AC$4:$AC$93,0),1,1,2),1,MATCH(INDEX(Dictionary!$B$3:$C$3,1,MATCH(Form_Responses[[#This Row],[85]],OFFSET(Dictionary!$A$3,MATCH(COLUMNS($AS$2:DY89),Dictionary!$A$4:$A$93,0),1,1,2),0)),Dictionary!$AD$3:$AE$3,0)),"")</f>
        <v>S</v>
      </c>
      <c r="DZ90" s="61" t="str">
        <f ca="1">IFERROR(INDEX(OFFSET(Dictionary!$AC$3,MATCH(COLUMNS($AS$2:DZ89),Dictionary!$AC$4:$AC$93,0),1,1,2),1,MATCH(INDEX(Dictionary!$B$3:$C$3,1,MATCH(Form_Responses[[#This Row],[86]],OFFSET(Dictionary!$A$3,MATCH(COLUMNS($AS$2:DZ89),Dictionary!$A$4:$A$93,0),1,1,2),0)),Dictionary!$AD$3:$AE$3,0)),"")</f>
        <v>R</v>
      </c>
      <c r="EA90" s="61" t="str">
        <f ca="1">IFERROR(INDEX(OFFSET(Dictionary!$AC$3,MATCH(COLUMNS($AS$2:EA89),Dictionary!$AC$4:$AC$93,0),1,1,2),1,MATCH(INDEX(Dictionary!$B$3:$C$3,1,MATCH(Form_Responses[[#This Row],[87]],OFFSET(Dictionary!$A$3,MATCH(COLUMNS($AS$2:EA89),Dictionary!$A$4:$A$93,0),1,1,2),0)),Dictionary!$AD$3:$AE$3,0)),"")</f>
        <v>D</v>
      </c>
      <c r="EB90" s="61" t="str">
        <f ca="1">IFERROR(INDEX(OFFSET(Dictionary!$AC$3,MATCH(COLUMNS($AS$2:EB89),Dictionary!$AC$4:$AC$93,0),1,1,2),1,MATCH(INDEX(Dictionary!$B$3:$C$3,1,MATCH(Form_Responses[[#This Row],[88]],OFFSET(Dictionary!$A$3,MATCH(COLUMNS($AS$2:EB89),Dictionary!$A$4:$A$93,0),1,1,2),0)),Dictionary!$AD$3:$AE$3,0)),"")</f>
        <v>D</v>
      </c>
      <c r="EC90" s="61" t="str">
        <f ca="1">IFERROR(INDEX(OFFSET(Dictionary!$AC$3,MATCH(COLUMNS($AS$2:EC89),Dictionary!$AC$4:$AC$93,0),1,1,2),1,MATCH(INDEX(Dictionary!$B$3:$C$3,1,MATCH(Form_Responses[[#This Row],[89]],OFFSET(Dictionary!$A$3,MATCH(COLUMNS($AS$2:EC89),Dictionary!$A$4:$A$93,0),1,1,2),0)),Dictionary!$AD$3:$AE$3,0)),"")</f>
        <v>C</v>
      </c>
      <c r="ED90" s="61" t="str">
        <f ca="1">IFERROR(INDEX(OFFSET(Dictionary!$AC$3,MATCH(COLUMNS($AS$2:ED89),Dictionary!$AC$4:$AC$93,0),1,1,2),1,MATCH(INDEX(Dictionary!$B$3:$C$3,1,MATCH(Form_Responses[[#This Row],[90]],OFFSET(Dictionary!$A$3,MATCH(COLUMNS($AS$2:ED89),Dictionary!$A$4:$A$93,0),1,1,2),0)),Dictionary!$AD$3:$AE$3,0)),"")</f>
        <v>W</v>
      </c>
    </row>
    <row r="91" spans="1:134" ht="240" x14ac:dyDescent="0.25">
      <c r="A91" s="164">
        <v>89</v>
      </c>
      <c r="B91" s="61" t="s">
        <v>1065</v>
      </c>
      <c r="C91" s="61" t="s">
        <v>918</v>
      </c>
      <c r="D91" s="59" t="s">
        <v>794</v>
      </c>
      <c r="E91" s="59" cm="1">
        <f t="array" aca="1" ref="E91" ca="1">COUNTIF(OFFSET($AS$2,MATCH(Data_Base_Response[[#This Row],[Nama]:[Nama]],Data_Base_Response[[Nama]:[Nama]],0),0,1,90),Data_Base_Response[[#Headers],[A]])</f>
        <v>2</v>
      </c>
      <c r="F91" s="59" cm="1">
        <f t="array" aca="1" ref="F91" ca="1">COUNTIF(OFFSET($AS$2,MATCH(Data_Base_Response[[#This Row],[Nama]:[Nama]],Data_Base_Response[[Nama]:[Nama]],0),0,1,90),Data_Base_Response[[#Headers],[N]])</f>
        <v>8</v>
      </c>
      <c r="G91" s="59" cm="1">
        <f t="array" aca="1" ref="G91" ca="1">COUNTIF(OFFSET($AS$2,MATCH(Data_Base_Response[[#This Row],[Nama]:[Nama]],Data_Base_Response[[Nama]:[Nama]],0),0,1,90),Data_Base_Response[[#Headers],[G]])</f>
        <v>7</v>
      </c>
      <c r="H91" s="59" cm="1">
        <f t="array" aca="1" ref="H91" ca="1">COUNTIF(OFFSET($AS$2,MATCH(Data_Base_Response[[#This Row],[Nama]:[Nama]],Data_Base_Response[[Nama]:[Nama]],0),0,1,90),Data_Base_Response[[#Headers],[C]])</f>
        <v>4</v>
      </c>
      <c r="I91" s="59" cm="1">
        <f t="array" aca="1" ref="I91" ca="1">COUNTIF(OFFSET($AS$2,MATCH(Data_Base_Response[[#This Row],[Nama]:[Nama]],Data_Base_Response[[Nama]:[Nama]],0),0,1,90),Data_Base_Response[[#Headers],[D]])</f>
        <v>5</v>
      </c>
      <c r="J91" s="59" cm="1">
        <f t="array" aca="1" ref="J91" ca="1">COUNTIF(OFFSET($AS$2,MATCH(Data_Base_Response[[#This Row],[Nama]:[Nama]],Data_Base_Response[[Nama]:[Nama]],0),0,1,90),Data_Base_Response[[#Headers],[R]])</f>
        <v>4</v>
      </c>
      <c r="K91" s="59" cm="1">
        <f t="array" aca="1" ref="K91" ca="1">COUNTIF(OFFSET($AS$2,MATCH(Data_Base_Response[[#This Row],[Nama]:[Nama]],Data_Base_Response[[Nama]:[Nama]],0),0,1,90),Data_Base_Response[[#Headers],[T]])</f>
        <v>4</v>
      </c>
      <c r="L91" s="59" cm="1">
        <f t="array" aca="1" ref="L91" ca="1">COUNTIF(OFFSET($AS$2,MATCH(Data_Base_Response[[#This Row],[Nama]:[Nama]],Data_Base_Response[[Nama]:[Nama]],0),0,1,90),Data_Base_Response[[#Headers],[V]])</f>
        <v>6</v>
      </c>
      <c r="M91" s="59" cm="1">
        <f t="array" aca="1" ref="M91" ca="1">COUNTIF(OFFSET($AS$2,MATCH(Data_Base_Response[[#This Row],[Nama]:[Nama]],Data_Base_Response[[Nama]:[Nama]],0),0,1,90),Data_Base_Response[[#Headers],[W]])</f>
        <v>9</v>
      </c>
      <c r="N91" s="59" cm="1">
        <f t="array" aca="1" ref="N91" ca="1">COUNTIF(OFFSET($AS$2,MATCH(Data_Base_Response[[#This Row],[Nama]:[Nama]],Data_Base_Response[[Nama]:[Nama]],0),0,1,90),Data_Base_Response[[#Headers],[F]])</f>
        <v>5</v>
      </c>
      <c r="O91" s="59" cm="1">
        <f t="array" aca="1" ref="O91" ca="1">COUNTIF(OFFSET($AS$2,MATCH(Data_Base_Response[[#This Row],[Nama]:[Nama]],Data_Base_Response[[Nama]:[Nama]],0),0,1,90),Data_Base_Response[[#Headers],[L]])</f>
        <v>0</v>
      </c>
      <c r="P91" s="59" cm="1">
        <f t="array" aca="1" ref="P91" ca="1">COUNTIF(OFFSET($AS$2,MATCH(Data_Base_Response[[#This Row],[Nama]:[Nama]],Data_Base_Response[[Nama]:[Nama]],0),0,1,90),Data_Base_Response[[#Headers],[P]])</f>
        <v>2</v>
      </c>
      <c r="Q91" s="59" cm="1">
        <f t="array" aca="1" ref="Q91" ca="1">COUNTIF(OFFSET($AS$2,MATCH(Data_Base_Response[[#This Row],[Nama]:[Nama]],Data_Base_Response[[Nama]:[Nama]],0),0,1,90),Data_Base_Response[[#Headers],[I]])</f>
        <v>1</v>
      </c>
      <c r="R91" s="59" cm="1">
        <f t="array" aca="1" ref="R91" ca="1">COUNTIF(OFFSET($AS$2,MATCH(Data_Base_Response[[#This Row],[Nama]:[Nama]],Data_Base_Response[[Nama]:[Nama]],0),0,1,90),Data_Base_Response[[#Headers],[S]])</f>
        <v>8</v>
      </c>
      <c r="S91" s="59" cm="1">
        <f t="array" aca="1" ref="S91" ca="1">COUNTIF(OFFSET($AS$2,MATCH(Data_Base_Response[[#This Row],[Nama]:[Nama]],Data_Base_Response[[Nama]:[Nama]],0),0,1,90),Data_Base_Response[[#Headers],[B]])</f>
        <v>4</v>
      </c>
      <c r="T91" s="59" cm="1">
        <f t="array" aca="1" ref="T91" ca="1">COUNTIF(OFFSET($AS$2,MATCH(Data_Base_Response[[#This Row],[Nama]:[Nama]],Data_Base_Response[[Nama]:[Nama]],0),0,1,90),Data_Base_Response[[#Headers],[O]])</f>
        <v>3</v>
      </c>
      <c r="U91" s="59" cm="1">
        <f t="array" aca="1" ref="U91" ca="1">COUNTIF(OFFSET($AS$2,MATCH(Data_Base_Response[[#This Row],[Nama]:[Nama]],Data_Base_Response[[Nama]:[Nama]],0),0,1,90),Data_Base_Response[[#Headers],[X]])</f>
        <v>2</v>
      </c>
      <c r="V91" s="59" cm="1">
        <f t="array" aca="1" ref="V91" ca="1">COUNTIF(OFFSET($AS$2,MATCH(Data_Base_Response[[#This Row],[Nama]:[Nama]],Data_Base_Response[[Nama]:[Nama]],0),0,1,90),Data_Base_Response[[#Headers],[E]])</f>
        <v>6</v>
      </c>
      <c r="W91" s="59" cm="1">
        <f t="array" aca="1" ref="W91" ca="1">COUNTIF(OFFSET($AS$2,MATCH(Data_Base_Response[[#This Row],[Nama]:[Nama]],Data_Base_Response[[Nama]:[Nama]],0),0,1,90),Data_Base_Response[[#Headers],[K]])</f>
        <v>5</v>
      </c>
      <c r="X91" s="59" cm="1">
        <f t="array" aca="1" ref="X91" ca="1">COUNTIF(OFFSET($AS$2,MATCH(Data_Base_Response[[#This Row],[Nama]:[Nama]],Data_Base_Response[[Nama]:[Nama]],0),0,1,90),Data_Base_Response[[#Headers],[Z]])</f>
        <v>5</v>
      </c>
      <c r="Y91"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1"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91"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91"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91" s="60" t="str">
        <f ca="1">INDEX(OFFSET(Dictionary!$AJ$3,MATCH(I$2,Dictionary!$AG$4:$AG$84,0),0,COUNTIF(Dictionary!$AG$4:$AG$84,I$2),1),MATCH(Data_Base_Response[[#This Row],[D]],OFFSET(Dictionary!$AH$3,MATCH(I$2,Dictionary!$AG$4:$AG$84,0),0,COUNTIF(Dictionary!$AG$4:$AG$84,I$2),1),1))</f>
        <v xml:space="preserve">Tertarik untuk menangani sendiri detail   </v>
      </c>
      <c r="AD91"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9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9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1"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91" s="60" t="str">
        <f ca="1">INDEX(OFFSET(Dictionary!$AJ$3,MATCH(N$2,Dictionary!$AG$4:$AG$84,0),0,COUNTIF(Dictionary!$AG$4:$AG$84,N$2),1),MATCH(Data_Base_Response[[#This Row],[F]],OFFSET(Dictionary!$AH$3,MATCH(N$2,Dictionary!$AG$4:$AG$84,0),0,COUNTIF(Dictionary!$AG$4:$AG$84,N$2),1),1))</f>
        <v xml:space="preserve">Loyal pada Perusahaan   </v>
      </c>
      <c r="AI91"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91"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91"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9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1"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9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1"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1"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91"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91" s="60" t="str">
        <f ca="1">INDEX(OFFSET(Dictionary!$AJ$3,MATCH(X$2,Dictionary!$AG$4:$AG$84,0),0,COUNTIF(Dictionary!$AG$4:$AG$84,X$2),1),MATCH(Data_Base_Response[[#This Row],[Z]],OFFSET(Dictionary!$AH$3,MATCH(X$2,Dictionary!$AG$4:$AG$84,0),0,COUNTIF(Dictionary!$AG$4:$AG$84,X$2),1),1))</f>
        <v xml:space="preserve">Mudah beradaptasi, cukup menyukai perubahan    </v>
      </c>
      <c r="AS91" s="61" t="str">
        <f ca="1">IFERROR(INDEX(OFFSET(Dictionary!$AC$3,MATCH(COLUMNS($AS$2:AS90),Dictionary!$AC$4:$AC$93,0),1,1,2),1,MATCH(INDEX(Dictionary!$B$3:$C$3,1,MATCH(Form_Responses[[#This Row],[1]],OFFSET(Dictionary!$A$3,MATCH(COLUMNS($AS$2:AS90),Dictionary!$A$4:$A$93,0),1,1,2),0)),Dictionary!$AD$3:$AE$3,0)),"")</f>
        <v>E</v>
      </c>
      <c r="AT91" s="61" t="str">
        <f ca="1">IFERROR(INDEX(OFFSET(Dictionary!$AC$3,MATCH(COLUMNS($AS$2:AT$2),Dictionary!$AC$4:$AC$93,0),1,1,2),1,MATCH(INDEX(Dictionary!$B$3:$C$3,1,MATCH(Form_Responses[[#This Row],[2]],OFFSET(Dictionary!$A$3,MATCH(COLUMNS($AS$2:AT90),Dictionary!$A$4:$A$93,0),1,1,2),0)),Dictionary!$AD$3:$AE$3,0)),"")</f>
        <v>N</v>
      </c>
      <c r="AU91" s="61" t="str">
        <f ca="1">IFERROR(INDEX(OFFSET(Dictionary!$AC$3,MATCH(COLUMNS($AS$2:AU90),Dictionary!$AC$4:$AC$93,0),1,1,2),1,MATCH(INDEX(Dictionary!$B$3:$C$3,1,MATCH(Form_Responses[[#This Row],[3]],OFFSET(Dictionary!$A$3,MATCH(COLUMNS($AS$2:AU90),Dictionary!$A$4:$A$93,0),1,1,2),0)),Dictionary!$AD$3:$AE$3,0)),"")</f>
        <v>A</v>
      </c>
      <c r="AV91" s="61" t="str">
        <f ca="1">IFERROR(INDEX(OFFSET(Dictionary!$AC$3,MATCH(COLUMNS($AS$2:AV90),Dictionary!$AC$4:$AC$93,0),1,1,2),1,MATCH(INDEX(Dictionary!$B$3:$C$3,1,MATCH(Form_Responses[[#This Row],[4]],OFFSET(Dictionary!$A$3,MATCH(COLUMNS($AS$2:AV90),Dictionary!$A$4:$A$93,0),1,1,2),0)),Dictionary!$AD$3:$AE$3,0)),"")</f>
        <v>X</v>
      </c>
      <c r="AW91" s="61" t="str">
        <f ca="1">IFERROR(INDEX(OFFSET(Dictionary!$AC$3,MATCH(COLUMNS($AS$2:AW90),Dictionary!$AC$4:$AC$93,0),1,1,2),1,MATCH(INDEX(Dictionary!$B$3:$C$3,1,MATCH(Form_Responses[[#This Row],[5]],OFFSET(Dictionary!$A$3,MATCH(COLUMNS($AS$2:AW90),Dictionary!$A$4:$A$93,0),1,1,2),0)),Dictionary!$AD$3:$AE$3,0)),"")</f>
        <v>B</v>
      </c>
      <c r="AX91" s="61" t="str">
        <f ca="1">IFERROR(INDEX(OFFSET(Dictionary!$AC$3,MATCH(COLUMNS($AS$2:AX90),Dictionary!$AC$4:$AC$93,0),1,1,2),1,MATCH(INDEX(Dictionary!$B$3:$C$3,1,MATCH(Form_Responses[[#This Row],[6]],OFFSET(Dictionary!$A$3,MATCH(COLUMNS($AS$2:AX90),Dictionary!$A$4:$A$93,0),1,1,2),0)),Dictionary!$AD$3:$AE$3,0)),"")</f>
        <v>B</v>
      </c>
      <c r="AY91" s="61" t="str">
        <f ca="1">IFERROR(INDEX(OFFSET(Dictionary!$AC$3,MATCH(COLUMNS($AS$2:AY90),Dictionary!$AC$4:$AC$93,0),1,1,2),1,MATCH(INDEX(Dictionary!$B$3:$C$3,1,MATCH(Form_Responses[[#This Row],[7]],OFFSET(Dictionary!$A$3,MATCH(COLUMNS($AS$2:AY90),Dictionary!$A$4:$A$93,0),1,1,2),0)),Dictionary!$AD$3:$AE$3,0)),"")</f>
        <v>Z</v>
      </c>
      <c r="AZ91" s="61" t="str">
        <f ca="1">IFERROR(INDEX(OFFSET(Dictionary!$AC$3,MATCH(COLUMNS($AS$2:AZ$2),Dictionary!$AC$4:$AC$93,0),1,1,2),1,MATCH(INDEX(Dictionary!$B$3:$C$3,1,MATCH(Form_Responses[[#This Row],[8]],OFFSET(Dictionary!$A$3,MATCH(COLUMNS($AS$2:AZ90),Dictionary!$A$4:$A$93,0),1,1,2),0)),Dictionary!$AD$3:$AE$3,0)),"")</f>
        <v>Z</v>
      </c>
      <c r="BA91" s="61" t="str">
        <f ca="1">IFERROR(INDEX(OFFSET(Dictionary!$AC$3,MATCH(COLUMNS($AS$2:BA90),Dictionary!$AC$4:$AC$93,0),1,1,2),1,MATCH(INDEX(Dictionary!$B$3:$C$3,1,MATCH(Form_Responses[[#This Row],[9]],OFFSET(Dictionary!$A$3,MATCH(COLUMNS($AS$2:BA90),Dictionary!$A$4:$A$93,0),1,1,2),0)),Dictionary!$AD$3:$AE$3,0)),"")</f>
        <v>K</v>
      </c>
      <c r="BB91" s="61" t="str">
        <f ca="1">IFERROR(INDEX(OFFSET(Dictionary!$AC$3,MATCH(COLUMNS($AS$2:BB90),Dictionary!$AC$4:$AC$93,0),1,1,2),1,MATCH(INDEX(Dictionary!$B$3:$C$3,1,MATCH(Form_Responses[[#This Row],[10]],OFFSET(Dictionary!$A$3,MATCH(COLUMNS($AS$2:BB90),Dictionary!$A$4:$A$93,0),1,1,2),0)),Dictionary!$AD$3:$AE$3,0)),"")</f>
        <v>W</v>
      </c>
      <c r="BC91" s="61" t="str">
        <f ca="1">IFERROR(INDEX(OFFSET(Dictionary!$AC$3,MATCH(COLUMNS($AS$2:BC90),Dictionary!$AC$4:$AC$93,0),1,1,2),1,MATCH(INDEX(Dictionary!$B$3:$C$3,1,MATCH(Form_Responses[[#This Row],[11]],OFFSET(Dictionary!$A$3,MATCH(COLUMNS($AS$2:BC90),Dictionary!$A$4:$A$93,0),1,1,2),0)),Dictionary!$AD$3:$AE$3,0)),"")</f>
        <v>G</v>
      </c>
      <c r="BD91" s="61" t="str">
        <f ca="1">IFERROR(INDEX(OFFSET(Dictionary!$AC$3,MATCH(COLUMNS($AS$2:BD90),Dictionary!$AC$4:$AC$93,0),1,1,2),1,MATCH(INDEX(Dictionary!$B$3:$C$3,1,MATCH(Form_Responses[[#This Row],[12]],OFFSET(Dictionary!$A$3,MATCH(COLUMNS($AS$2:BD90),Dictionary!$A$4:$A$93,0),1,1,2),0)),Dictionary!$AD$3:$AE$3,0)),"")</f>
        <v>E</v>
      </c>
      <c r="BE91" s="61" t="str">
        <f ca="1">IFERROR(INDEX(OFFSET(Dictionary!$AC$3,MATCH(COLUMNS($AS$2:BE90),Dictionary!$AC$4:$AC$93,0),1,1,2),1,MATCH(INDEX(Dictionary!$B$3:$C$3,1,MATCH(Form_Responses[[#This Row],[13]],OFFSET(Dictionary!$A$3,MATCH(COLUMNS($AS$2:BE90),Dictionary!$A$4:$A$93,0),1,1,2),0)),Dictionary!$AD$3:$AE$3,0)),"")</f>
        <v>N</v>
      </c>
      <c r="BF91" s="61" t="str">
        <f ca="1">IFERROR(INDEX(OFFSET(Dictionary!$AC$3,MATCH(COLUMNS($AS$2:BF90),Dictionary!$AC$4:$AC$93,0),1,1,2),1,MATCH(INDEX(Dictionary!$B$3:$C$3,1,MATCH(Form_Responses[[#This Row],[14]],OFFSET(Dictionary!$A$3,MATCH(COLUMNS($AS$2:BF90),Dictionary!$A$4:$A$93,0),1,1,2),0)),Dictionary!$AD$3:$AE$3,0)),"")</f>
        <v>X</v>
      </c>
      <c r="BG91" s="61" t="str">
        <f ca="1">IFERROR(INDEX(OFFSET(Dictionary!$AC$3,MATCH(COLUMNS($AS$2:BG90),Dictionary!$AC$4:$AC$93,0),1,1,2),1,MATCH(INDEX(Dictionary!$B$3:$C$3,1,MATCH(Form_Responses[[#This Row],[15]],OFFSET(Dictionary!$A$3,MATCH(COLUMNS($AS$2:BG90),Dictionary!$A$4:$A$93,0),1,1,2),0)),Dictionary!$AD$3:$AE$3,0)),"")</f>
        <v>B</v>
      </c>
      <c r="BH91" s="61" t="str">
        <f ca="1">IFERROR(INDEX(OFFSET(Dictionary!$AC$3,MATCH(COLUMNS($AS$2:BH90),Dictionary!$AC$4:$AC$93,0),1,1,2),1,MATCH(INDEX(Dictionary!$B$3:$C$3,1,MATCH(Form_Responses[[#This Row],[16]],OFFSET(Dictionary!$A$3,MATCH(COLUMNS($AS$2:BH90),Dictionary!$A$4:$A$93,0),1,1,2),0)),Dictionary!$AD$3:$AE$3,0)),"")</f>
        <v>O</v>
      </c>
      <c r="BI91" s="61" t="str">
        <f ca="1">IFERROR(INDEX(OFFSET(Dictionary!$AC$3,MATCH(COLUMNS($AS$2:BI90),Dictionary!$AC$4:$AC$93,0),1,1,2),1,MATCH(INDEX(Dictionary!$B$3:$C$3,1,MATCH(Form_Responses[[#This Row],[17]],OFFSET(Dictionary!$A$3,MATCH(COLUMNS($AS$2:BI90),Dictionary!$A$4:$A$93,0),1,1,2),0)),Dictionary!$AD$3:$AE$3,0)),"")</f>
        <v>Z</v>
      </c>
      <c r="BJ91" s="61" t="str">
        <f ca="1">IFERROR(INDEX(OFFSET(Dictionary!$AC$3,MATCH(COLUMNS($AS$2:BJ90),Dictionary!$AC$4:$AC$93,0),1,1,2),1,MATCH(INDEX(Dictionary!$B$3:$C$3,1,MATCH(Form_Responses[[#This Row],[18]],OFFSET(Dictionary!$A$3,MATCH(COLUMNS($AS$2:BJ90),Dictionary!$A$4:$A$93,0),1,1,2),0)),Dictionary!$AD$3:$AE$3,0)),"")</f>
        <v>O</v>
      </c>
      <c r="BK91" s="61" t="str">
        <f ca="1">IFERROR(INDEX(OFFSET(Dictionary!$AC$3,MATCH(COLUMNS($AS$2:BK90),Dictionary!$AC$4:$AC$93,0),1,1,2),1,MATCH(INDEX(Dictionary!$B$3:$C$3,1,MATCH(Form_Responses[[#This Row],[19]],OFFSET(Dictionary!$A$3,MATCH(COLUMNS($AS$2:BK90),Dictionary!$A$4:$A$93,0),1,1,2),0)),Dictionary!$AD$3:$AE$3,0)),"")</f>
        <v>Z</v>
      </c>
      <c r="BL91" s="61" t="str">
        <f ca="1">IFERROR(INDEX(OFFSET(Dictionary!$AC$3,MATCH(COLUMNS($AS$2:BL90),Dictionary!$AC$4:$AC$93,0),1,1,2),1,MATCH(INDEX(Dictionary!$B$3:$C$3,1,MATCH(Form_Responses[[#This Row],[20]],OFFSET(Dictionary!$A$3,MATCH(COLUMNS($AS$2:BL90),Dictionary!$A$4:$A$93,0),1,1,2),0)),Dictionary!$AD$3:$AE$3,0)),"")</f>
        <v>W</v>
      </c>
      <c r="BM91" s="61" t="str">
        <f ca="1">IFERROR(INDEX(OFFSET(Dictionary!$AC$3,MATCH(COLUMNS($AS$2:BM90),Dictionary!$AC$4:$AC$93,0),1,1,2),1,MATCH(INDEX(Dictionary!$B$3:$C$3,1,MATCH(Form_Responses[[#This Row],[21]],OFFSET(Dictionary!$A$3,MATCH(COLUMNS($AS$2:BM90),Dictionary!$A$4:$A$93,0),1,1,2),0)),Dictionary!$AD$3:$AE$3,0)),"")</f>
        <v>G</v>
      </c>
      <c r="BN91" s="61" t="str">
        <f ca="1">IFERROR(INDEX(OFFSET(Dictionary!$AC$3,MATCH(COLUMNS($AS$2:BN90),Dictionary!$AC$4:$AC$93,0),1,1,2),1,MATCH(INDEX(Dictionary!$B$3:$C$3,1,MATCH(Form_Responses[[#This Row],[22]],OFFSET(Dictionary!$A$3,MATCH(COLUMNS($AS$2:BN90),Dictionary!$A$4:$A$93,0),1,1,2),0)),Dictionary!$AD$3:$AE$3,0)),"")</f>
        <v>C</v>
      </c>
      <c r="BO91" s="61" t="str">
        <f ca="1">IFERROR(INDEX(OFFSET(Dictionary!$AC$3,MATCH(COLUMNS($AS$2:BO90),Dictionary!$AC$4:$AC$93,0),1,1,2),1,MATCH(INDEX(Dictionary!$B$3:$C$3,1,MATCH(Form_Responses[[#This Row],[23]],OFFSET(Dictionary!$A$3,MATCH(COLUMNS($AS$2:BO90),Dictionary!$A$4:$A$93,0),1,1,2),0)),Dictionary!$AD$3:$AE$3,0)),"")</f>
        <v>E</v>
      </c>
      <c r="BP91" s="61" t="str">
        <f ca="1">IFERROR(INDEX(OFFSET(Dictionary!$AC$3,MATCH(COLUMNS($AS$2:BP90),Dictionary!$AC$4:$AC$93,0),1,1,2),1,MATCH(INDEX(Dictionary!$B$3:$C$3,1,MATCH(Form_Responses[[#This Row],[24]],OFFSET(Dictionary!$A$3,MATCH(COLUMNS($AS$2:BP90),Dictionary!$A$4:$A$93,0),1,1,2),0)),Dictionary!$AD$3:$AE$3,0)),"")</f>
        <v>N</v>
      </c>
      <c r="BQ91" s="61" t="str">
        <f ca="1">IFERROR(INDEX(OFFSET(Dictionary!$AC$3,MATCH(COLUMNS($AS$2:BQ90),Dictionary!$AC$4:$AC$93,0),1,1,2),1,MATCH(INDEX(Dictionary!$B$3:$C$3,1,MATCH(Form_Responses[[#This Row],[25]],OFFSET(Dictionary!$A$3,MATCH(COLUMNS($AS$2:BQ90),Dictionary!$A$4:$A$93,0),1,1,2),0)),Dictionary!$AD$3:$AE$3,0)),"")</f>
        <v>B</v>
      </c>
      <c r="BR91" s="61" t="str">
        <f ca="1">IFERROR(INDEX(OFFSET(Dictionary!$AC$3,MATCH(COLUMNS($AS$2:BR90),Dictionary!$AC$4:$AC$93,0),1,1,2),1,MATCH(INDEX(Dictionary!$B$3:$C$3,1,MATCH(Form_Responses[[#This Row],[26]],OFFSET(Dictionary!$A$3,MATCH(COLUMNS($AS$2:BR90),Dictionary!$A$4:$A$93,0),1,1,2),0)),Dictionary!$AD$3:$AE$3,0)),"")</f>
        <v>P</v>
      </c>
      <c r="BS91" s="61" t="str">
        <f ca="1">IFERROR(INDEX(OFFSET(Dictionary!$AC$3,MATCH(COLUMNS($AS$2:BS90),Dictionary!$AC$4:$AC$93,0),1,1,2),1,MATCH(INDEX(Dictionary!$B$3:$C$3,1,MATCH(Form_Responses[[#This Row],[27]],OFFSET(Dictionary!$A$3,MATCH(COLUMNS($AS$2:BS90),Dictionary!$A$4:$A$93,0),1,1,2),0)),Dictionary!$AD$3:$AE$3,0)),"")</f>
        <v>Z</v>
      </c>
      <c r="BT91" s="61" t="str">
        <f ca="1">IFERROR(INDEX(OFFSET(Dictionary!$AC$3,MATCH(COLUMNS($AS$2:BT90),Dictionary!$AC$4:$AC$93,0),1,1,2),1,MATCH(INDEX(Dictionary!$B$3:$C$3,1,MATCH(Form_Responses[[#This Row],[28]],OFFSET(Dictionary!$A$3,MATCH(COLUMNS($AS$2:BT90),Dictionary!$A$4:$A$93,0),1,1,2),0)),Dictionary!$AD$3:$AE$3,0)),"")</f>
        <v>K</v>
      </c>
      <c r="BU91" s="61" t="str">
        <f ca="1">IFERROR(INDEX(OFFSET(Dictionary!$AC$3,MATCH(COLUMNS($AS$2:BU90),Dictionary!$AC$4:$AC$93,0),1,1,2),1,MATCH(INDEX(Dictionary!$B$3:$C$3,1,MATCH(Form_Responses[[#This Row],[29]],OFFSET(Dictionary!$A$3,MATCH(COLUMNS($AS$2:BU90),Dictionary!$A$4:$A$93,0),1,1,2),0)),Dictionary!$AD$3:$AE$3,0)),"")</f>
        <v>F</v>
      </c>
      <c r="BV91" s="61" t="str">
        <f ca="1">IFERROR(INDEX(OFFSET(Dictionary!$AC$3,MATCH(COLUMNS($AS$2:BV90),Dictionary!$AC$4:$AC$93,0),1,1,2),1,MATCH(INDEX(Dictionary!$B$3:$C$3,1,MATCH(Form_Responses[[#This Row],[30]],OFFSET(Dictionary!$A$3,MATCH(COLUMNS($AS$2:BV90),Dictionary!$A$4:$A$93,0),1,1,2),0)),Dictionary!$AD$3:$AE$3,0)),"")</f>
        <v>W</v>
      </c>
      <c r="BW91" s="61" t="str">
        <f ca="1">IFERROR(INDEX(OFFSET(Dictionary!$AC$3,MATCH(COLUMNS($AS$2:BW90),Dictionary!$AC$4:$AC$93,0),1,1,2),1,MATCH(INDEX(Dictionary!$B$3:$C$3,1,MATCH(Form_Responses[[#This Row],[31]],OFFSET(Dictionary!$A$3,MATCH(COLUMNS($AS$2:BW90),Dictionary!$A$4:$A$93,0),1,1,2),0)),Dictionary!$AD$3:$AE$3,0)),"")</f>
        <v>R</v>
      </c>
      <c r="BX91" s="61" t="str">
        <f ca="1">IFERROR(INDEX(OFFSET(Dictionary!$AC$3,MATCH(COLUMNS($AS$2:BX90),Dictionary!$AC$4:$AC$93,0),1,1,2),1,MATCH(INDEX(Dictionary!$B$3:$C$3,1,MATCH(Form_Responses[[#This Row],[32]],OFFSET(Dictionary!$A$3,MATCH(COLUMNS($AS$2:BX90),Dictionary!$A$4:$A$93,0),1,1,2),0)),Dictionary!$AD$3:$AE$3,0)),"")</f>
        <v>D</v>
      </c>
      <c r="BY91" s="61" t="str">
        <f ca="1">IFERROR(INDEX(OFFSET(Dictionary!$AC$3,MATCH(COLUMNS($AS$2:BY90),Dictionary!$AC$4:$AC$93,0),1,1,2),1,MATCH(INDEX(Dictionary!$B$3:$C$3,1,MATCH(Form_Responses[[#This Row],[33]],OFFSET(Dictionary!$A$3,MATCH(COLUMNS($AS$2:BY90),Dictionary!$A$4:$A$93,0),1,1,2),0)),Dictionary!$AD$3:$AE$3,0)),"")</f>
        <v>C</v>
      </c>
      <c r="BZ91" s="61" t="str">
        <f ca="1">IFERROR(INDEX(OFFSET(Dictionary!$AC$3,MATCH(COLUMNS($AS$2:BZ90),Dictionary!$AC$4:$AC$93,0),1,1,2),1,MATCH(INDEX(Dictionary!$B$3:$C$3,1,MATCH(Form_Responses[[#This Row],[34]],OFFSET(Dictionary!$A$3,MATCH(COLUMNS($AS$2:BZ90),Dictionary!$A$4:$A$93,0),1,1,2),0)),Dictionary!$AD$3:$AE$3,0)),"")</f>
        <v>E</v>
      </c>
      <c r="CA91" s="61" t="str">
        <f ca="1">IFERROR(INDEX(OFFSET(Dictionary!$AC$3,MATCH(COLUMNS($AS$2:CA90),Dictionary!$AC$4:$AC$93,0),1,1,2),1,MATCH(INDEX(Dictionary!$B$3:$C$3,1,MATCH(Form_Responses[[#This Row],[35]],OFFSET(Dictionary!$A$3,MATCH(COLUMNS($AS$2:CA90),Dictionary!$A$4:$A$93,0),1,1,2),0)),Dictionary!$AD$3:$AE$3,0)),"")</f>
        <v>N</v>
      </c>
      <c r="CB91" s="61" t="str">
        <f ca="1">IFERROR(INDEX(OFFSET(Dictionary!$AC$3,MATCH(COLUMNS($AS$2:CB90),Dictionary!$AC$4:$AC$93,0),1,1,2),1,MATCH(INDEX(Dictionary!$B$3:$C$3,1,MATCH(Form_Responses[[#This Row],[36]],OFFSET(Dictionary!$A$3,MATCH(COLUMNS($AS$2:CB90),Dictionary!$A$4:$A$93,0),1,1,2),0)),Dictionary!$AD$3:$AE$3,0)),"")</f>
        <v>O</v>
      </c>
      <c r="CC91" s="61" t="str">
        <f ca="1">IFERROR(INDEX(OFFSET(Dictionary!$AC$3,MATCH(COLUMNS($AS$2:CC90),Dictionary!$AC$4:$AC$93,0),1,1,2),1,MATCH(INDEX(Dictionary!$B$3:$C$3,1,MATCH(Form_Responses[[#This Row],[37]],OFFSET(Dictionary!$A$3,MATCH(COLUMNS($AS$2:CC90),Dictionary!$A$4:$A$93,0),1,1,2),0)),Dictionary!$AD$3:$AE$3,0)),"")</f>
        <v>P</v>
      </c>
      <c r="CD91" s="61" t="str">
        <f ca="1">IFERROR(INDEX(OFFSET(Dictionary!$AC$3,MATCH(COLUMNS($AS$2:CD90),Dictionary!$AC$4:$AC$93,0),1,1,2),1,MATCH(INDEX(Dictionary!$B$3:$C$3,1,MATCH(Form_Responses[[#This Row],[38]],OFFSET(Dictionary!$A$3,MATCH(COLUMNS($AS$2:CD90),Dictionary!$A$4:$A$93,0),1,1,2),0)),Dictionary!$AD$3:$AE$3,0)),"")</f>
        <v>K</v>
      </c>
      <c r="CE91" s="61" t="str">
        <f ca="1">IFERROR(INDEX(OFFSET(Dictionary!$AC$3,MATCH(COLUMNS($AS$2:CE90),Dictionary!$AC$4:$AC$93,0),1,1,2),1,MATCH(INDEX(Dictionary!$B$3:$C$3,1,MATCH(Form_Responses[[#This Row],[39]],OFFSET(Dictionary!$A$3,MATCH(COLUMNS($AS$2:CE90),Dictionary!$A$4:$A$93,0),1,1,2),0)),Dictionary!$AD$3:$AE$3,0)),"")</f>
        <v>F</v>
      </c>
      <c r="CF91" s="61" t="str">
        <f ca="1">IFERROR(INDEX(OFFSET(Dictionary!$AC$3,MATCH(COLUMNS($AS$2:CF90),Dictionary!$AC$4:$AC$93,0),1,1,2),1,MATCH(INDEX(Dictionary!$B$3:$C$3,1,MATCH(Form_Responses[[#This Row],[40]],OFFSET(Dictionary!$A$3,MATCH(COLUMNS($AS$2:CF90),Dictionary!$A$4:$A$93,0),1,1,2),0)),Dictionary!$AD$3:$AE$3,0)),"")</f>
        <v>W</v>
      </c>
      <c r="CG91" s="61" t="str">
        <f ca="1">IFERROR(INDEX(OFFSET(Dictionary!$AC$3,MATCH(COLUMNS($AS$2:CG90),Dictionary!$AC$4:$AC$93,0),1,1,2),1,MATCH(INDEX(Dictionary!$B$3:$C$3,1,MATCH(Form_Responses[[#This Row],[41]],OFFSET(Dictionary!$A$3,MATCH(COLUMNS($AS$2:CG90),Dictionary!$A$4:$A$93,0),1,1,2),0)),Dictionary!$AD$3:$AE$3,0)),"")</f>
        <v>G</v>
      </c>
      <c r="CH91" s="61" t="str">
        <f ca="1">IFERROR(INDEX(OFFSET(Dictionary!$AC$3,MATCH(COLUMNS($AS$2:CH90),Dictionary!$AC$4:$AC$93,0),1,1,2),1,MATCH(INDEX(Dictionary!$B$3:$C$3,1,MATCH(Form_Responses[[#This Row],[42]],OFFSET(Dictionary!$A$3,MATCH(COLUMNS($AS$2:CH90),Dictionary!$A$4:$A$93,0),1,1,2),0)),Dictionary!$AD$3:$AE$3,0)),"")</f>
        <v>R</v>
      </c>
      <c r="CI91" s="61" t="str">
        <f ca="1">IFERROR(INDEX(OFFSET(Dictionary!$AC$3,MATCH(COLUMNS($AS$2:CI90),Dictionary!$AC$4:$AC$93,0),1,1,2),1,MATCH(INDEX(Dictionary!$B$3:$C$3,1,MATCH(Form_Responses[[#This Row],[43]],OFFSET(Dictionary!$A$3,MATCH(COLUMNS($AS$2:CI90),Dictionary!$A$4:$A$93,0),1,1,2),0)),Dictionary!$AD$3:$AE$3,0)),"")</f>
        <v>D</v>
      </c>
      <c r="CJ91" s="61" t="str">
        <f ca="1">IFERROR(INDEX(OFFSET(Dictionary!$AC$3,MATCH(COLUMNS($AS$2:CJ90),Dictionary!$AC$4:$AC$93,0),1,1,2),1,MATCH(INDEX(Dictionary!$B$3:$C$3,1,MATCH(Form_Responses[[#This Row],[44]],OFFSET(Dictionary!$A$3,MATCH(COLUMNS($AS$2:CJ90),Dictionary!$A$4:$A$93,0),1,1,2),0)),Dictionary!$AD$3:$AE$3,0)),"")</f>
        <v>T</v>
      </c>
      <c r="CK91" s="61" t="str">
        <f ca="1">IFERROR(INDEX(OFFSET(Dictionary!$AC$3,MATCH(COLUMNS($AS$2:CK90),Dictionary!$AC$4:$AC$93,0),1,1,2),1,MATCH(INDEX(Dictionary!$B$3:$C$3,1,MATCH(Form_Responses[[#This Row],[45]],OFFSET(Dictionary!$A$3,MATCH(COLUMNS($AS$2:CK90),Dictionary!$A$4:$A$93,0),1,1,2),0)),Dictionary!$AD$3:$AE$3,0)),"")</f>
        <v>V</v>
      </c>
      <c r="CL91" s="61" t="str">
        <f ca="1">IFERROR(INDEX(OFFSET(Dictionary!$AC$3,MATCH(COLUMNS($AS$2:CL90),Dictionary!$AC$4:$AC$93,0),1,1,2),1,MATCH(INDEX(Dictionary!$B$3:$C$3,1,MATCH(Form_Responses[[#This Row],[46]],OFFSET(Dictionary!$A$3,MATCH(COLUMNS($AS$2:CL90),Dictionary!$A$4:$A$93,0),1,1,2),0)),Dictionary!$AD$3:$AE$3,0)),"")</f>
        <v>N</v>
      </c>
      <c r="CM91" s="61" t="str">
        <f ca="1">IFERROR(INDEX(OFFSET(Dictionary!$AC$3,MATCH(COLUMNS($AS$2:CM90),Dictionary!$AC$4:$AC$93,0),1,1,2),1,MATCH(INDEX(Dictionary!$B$3:$C$3,1,MATCH(Form_Responses[[#This Row],[47]],OFFSET(Dictionary!$A$3,MATCH(COLUMNS($AS$2:CM90),Dictionary!$A$4:$A$93,0),1,1,2),0)),Dictionary!$AD$3:$AE$3,0)),"")</f>
        <v>A</v>
      </c>
      <c r="CN91" s="61" t="str">
        <f ca="1">IFERROR(INDEX(OFFSET(Dictionary!$AC$3,MATCH(COLUMNS($AS$2:CN90),Dictionary!$AC$4:$AC$93,0),1,1,2),1,MATCH(INDEX(Dictionary!$B$3:$C$3,1,MATCH(Form_Responses[[#This Row],[48]],OFFSET(Dictionary!$A$3,MATCH(COLUMNS($AS$2:CN90),Dictionary!$A$4:$A$93,0),1,1,2),0)),Dictionary!$AD$3:$AE$3,0)),"")</f>
        <v>K</v>
      </c>
      <c r="CO91" s="61" t="str">
        <f ca="1">IFERROR(INDEX(OFFSET(Dictionary!$AC$3,MATCH(COLUMNS($AS$2:CO90),Dictionary!$AC$4:$AC$93,0),1,1,2),1,MATCH(INDEX(Dictionary!$B$3:$C$3,1,MATCH(Form_Responses[[#This Row],[49]],OFFSET(Dictionary!$A$3,MATCH(COLUMNS($AS$2:CO90),Dictionary!$A$4:$A$93,0),1,1,2),0)),Dictionary!$AD$3:$AE$3,0)),"")</f>
        <v>F</v>
      </c>
      <c r="CP91" s="61" t="str">
        <f ca="1">IFERROR(INDEX(OFFSET(Dictionary!$AC$3,MATCH(COLUMNS($AS$2:CP90),Dictionary!$AC$4:$AC$93,0),1,1,2),1,MATCH(INDEX(Dictionary!$B$3:$C$3,1,MATCH(Form_Responses[[#This Row],[50]],OFFSET(Dictionary!$A$3,MATCH(COLUMNS($AS$2:CP90),Dictionary!$A$4:$A$93,0),1,1,2),0)),Dictionary!$AD$3:$AE$3,0)),"")</f>
        <v>W</v>
      </c>
      <c r="CQ91" s="61" t="str">
        <f ca="1">IFERROR(INDEX(OFFSET(Dictionary!$AC$3,MATCH(COLUMNS($AS$2:CQ90),Dictionary!$AC$4:$AC$93,0),1,1,2),1,MATCH(INDEX(Dictionary!$B$3:$C$3,1,MATCH(Form_Responses[[#This Row],[51]],OFFSET(Dictionary!$A$3,MATCH(COLUMNS($AS$2:CQ90),Dictionary!$A$4:$A$93,0),1,1,2),0)),Dictionary!$AD$3:$AE$3,0)),"")</f>
        <v>G</v>
      </c>
      <c r="CR91" s="61" t="str">
        <f ca="1">IFERROR(INDEX(OFFSET(Dictionary!$AC$3,MATCH(COLUMNS($AS$2:CR90),Dictionary!$AC$4:$AC$93,0),1,1,2),1,MATCH(INDEX(Dictionary!$B$3:$C$3,1,MATCH(Form_Responses[[#This Row],[52]],OFFSET(Dictionary!$A$3,MATCH(COLUMNS($AS$2:CR90),Dictionary!$A$4:$A$93,0),1,1,2),0)),Dictionary!$AD$3:$AE$3,0)),"")</f>
        <v>S</v>
      </c>
      <c r="CS91" s="61" t="str">
        <f ca="1">IFERROR(INDEX(OFFSET(Dictionary!$AC$3,MATCH(COLUMNS($AS$2:CS90),Dictionary!$AC$4:$AC$93,0),1,1,2),1,MATCH(INDEX(Dictionary!$B$3:$C$3,1,MATCH(Form_Responses[[#This Row],[53]],OFFSET(Dictionary!$A$3,MATCH(COLUMNS($AS$2:CS90),Dictionary!$A$4:$A$93,0),1,1,2),0)),Dictionary!$AD$3:$AE$3,0)),"")</f>
        <v>R</v>
      </c>
      <c r="CT91" s="61" t="str">
        <f ca="1">IFERROR(INDEX(OFFSET(Dictionary!$AC$3,MATCH(COLUMNS($AS$2:CT90),Dictionary!$AC$4:$AC$93,0),1,1,2),1,MATCH(INDEX(Dictionary!$B$3:$C$3,1,MATCH(Form_Responses[[#This Row],[54]],OFFSET(Dictionary!$A$3,MATCH(COLUMNS($AS$2:CT90),Dictionary!$A$4:$A$93,0),1,1,2),0)),Dictionary!$AD$3:$AE$3,0)),"")</f>
        <v>D</v>
      </c>
      <c r="CU91" s="61" t="str">
        <f ca="1">IFERROR(INDEX(OFFSET(Dictionary!$AC$3,MATCH(COLUMNS($AS$2:CU90),Dictionary!$AC$4:$AC$93,0),1,1,2),1,MATCH(INDEX(Dictionary!$B$3:$C$3,1,MATCH(Form_Responses[[#This Row],[55]],OFFSET(Dictionary!$A$3,MATCH(COLUMNS($AS$2:CU90),Dictionary!$A$4:$A$93,0),1,1,2),0)),Dictionary!$AD$3:$AE$3,0)),"")</f>
        <v>V</v>
      </c>
      <c r="CV91" s="61" t="str">
        <f ca="1">IFERROR(INDEX(OFFSET(Dictionary!$AC$3,MATCH(COLUMNS($AS$2:CV90),Dictionary!$AC$4:$AC$93,0),1,1,2),1,MATCH(INDEX(Dictionary!$B$3:$C$3,1,MATCH(Form_Responses[[#This Row],[56]],OFFSET(Dictionary!$A$3,MATCH(COLUMNS($AS$2:CV90),Dictionary!$A$4:$A$93,0),1,1,2),0)),Dictionary!$AD$3:$AE$3,0)),"")</f>
        <v>S</v>
      </c>
      <c r="CW91" s="61" t="str">
        <f ca="1">IFERROR(INDEX(OFFSET(Dictionary!$AC$3,MATCH(COLUMNS($AS$2:CW90),Dictionary!$AC$4:$AC$93,0),1,1,2),1,MATCH(INDEX(Dictionary!$B$3:$C$3,1,MATCH(Form_Responses[[#This Row],[57]],OFFSET(Dictionary!$A$3,MATCH(COLUMNS($AS$2:CW90),Dictionary!$A$4:$A$93,0),1,1,2),0)),Dictionary!$AD$3:$AE$3,0)),"")</f>
        <v>N</v>
      </c>
      <c r="CX91" s="61" t="str">
        <f ca="1">IFERROR(INDEX(OFFSET(Dictionary!$AC$3,MATCH(COLUMNS($AS$2:CX90),Dictionary!$AC$4:$AC$93,0),1,1,2),1,MATCH(INDEX(Dictionary!$B$3:$C$3,1,MATCH(Form_Responses[[#This Row],[58]],OFFSET(Dictionary!$A$3,MATCH(COLUMNS($AS$2:CX90),Dictionary!$A$4:$A$93,0),1,1,2),0)),Dictionary!$AD$3:$AE$3,0)),"")</f>
        <v>K</v>
      </c>
      <c r="CY91" s="61" t="str">
        <f ca="1">IFERROR(INDEX(OFFSET(Dictionary!$AC$3,MATCH(COLUMNS($AS$2:CY90),Dictionary!$AC$4:$AC$93,0),1,1,2),1,MATCH(INDEX(Dictionary!$B$3:$C$3,1,MATCH(Form_Responses[[#This Row],[59]],OFFSET(Dictionary!$A$3,MATCH(COLUMNS($AS$2:CY90),Dictionary!$A$4:$A$93,0),1,1,2),0)),Dictionary!$AD$3:$AE$3,0)),"")</f>
        <v>F</v>
      </c>
      <c r="CZ91" s="61" t="str">
        <f ca="1">IFERROR(INDEX(OFFSET(Dictionary!$AC$3,MATCH(COLUMNS($AS$2:CZ90),Dictionary!$AC$4:$AC$93,0),1,1,2),1,MATCH(INDEX(Dictionary!$B$3:$C$3,1,MATCH(Form_Responses[[#This Row],[60]],OFFSET(Dictionary!$A$3,MATCH(COLUMNS($AS$2:CZ90),Dictionary!$A$4:$A$93,0),1,1,2),0)),Dictionary!$AD$3:$AE$3,0)),"")</f>
        <v>W</v>
      </c>
      <c r="DA91" s="61" t="str">
        <f ca="1">IFERROR(INDEX(OFFSET(Dictionary!$AC$3,MATCH(COLUMNS($AS$2:DA90),Dictionary!$AC$4:$AC$93,0),1,1,2),1,MATCH(INDEX(Dictionary!$B$3:$C$3,1,MATCH(Form_Responses[[#This Row],[61]],OFFSET(Dictionary!$A$3,MATCH(COLUMNS($AS$2:DA90),Dictionary!$A$4:$A$93,0),1,1,2),0)),Dictionary!$AD$3:$AE$3,0)),"")</f>
        <v>G</v>
      </c>
      <c r="DB91" s="61" t="str">
        <f ca="1">IFERROR(INDEX(OFFSET(Dictionary!$AC$3,MATCH(COLUMNS($AS$2:DB90),Dictionary!$AC$4:$AC$93,0),1,1,2),1,MATCH(INDEX(Dictionary!$B$3:$C$3,1,MATCH(Form_Responses[[#This Row],[62]],OFFSET(Dictionary!$A$3,MATCH(COLUMNS($AS$2:DB90),Dictionary!$A$4:$A$93,0),1,1,2),0)),Dictionary!$AD$3:$AE$3,0)),"")</f>
        <v>V</v>
      </c>
      <c r="DC91" s="61" t="str">
        <f ca="1">IFERROR(INDEX(OFFSET(Dictionary!$AC$3,MATCH(COLUMNS($AS$2:DC90),Dictionary!$AC$4:$AC$93,0),1,1,2),1,MATCH(INDEX(Dictionary!$B$3:$C$3,1,MATCH(Form_Responses[[#This Row],[63]],OFFSET(Dictionary!$A$3,MATCH(COLUMNS($AS$2:DC90),Dictionary!$A$4:$A$93,0),1,1,2),0)),Dictionary!$AD$3:$AE$3,0)),"")</f>
        <v>S</v>
      </c>
      <c r="DD91" s="61" t="str">
        <f ca="1">IFERROR(INDEX(OFFSET(Dictionary!$AC$3,MATCH(COLUMNS($AS$2:DD90),Dictionary!$AC$4:$AC$93,0),1,1,2),1,MATCH(INDEX(Dictionary!$B$3:$C$3,1,MATCH(Form_Responses[[#This Row],[64]],OFFSET(Dictionary!$A$3,MATCH(COLUMNS($AS$2:DD90),Dictionary!$A$4:$A$93,0),1,1,2),0)),Dictionary!$AD$3:$AE$3,0)),"")</f>
        <v>R</v>
      </c>
      <c r="DE91" s="61" t="str">
        <f ca="1">IFERROR(INDEX(OFFSET(Dictionary!$AC$3,MATCH(COLUMNS($AS$2:DE90),Dictionary!$AC$4:$AC$93,0),1,1,2),1,MATCH(INDEX(Dictionary!$B$3:$C$3,1,MATCH(Form_Responses[[#This Row],[65]],OFFSET(Dictionary!$A$3,MATCH(COLUMNS($AS$2:DE90),Dictionary!$A$4:$A$93,0),1,1,2),0)),Dictionary!$AD$3:$AE$3,0)),"")</f>
        <v>V</v>
      </c>
      <c r="DF91" s="61" t="str">
        <f ca="1">IFERROR(INDEX(OFFSET(Dictionary!$AC$3,MATCH(COLUMNS($AS$2:DF90),Dictionary!$AC$4:$AC$93,0),1,1,2),1,MATCH(INDEX(Dictionary!$B$3:$C$3,1,MATCH(Form_Responses[[#This Row],[66]],OFFSET(Dictionary!$A$3,MATCH(COLUMNS($AS$2:DF90),Dictionary!$A$4:$A$93,0),1,1,2),0)),Dictionary!$AD$3:$AE$3,0)),"")</f>
        <v>S</v>
      </c>
      <c r="DG91" s="61" t="str">
        <f ca="1">IFERROR(INDEX(OFFSET(Dictionary!$AC$3,MATCH(COLUMNS($AS$2:DG90),Dictionary!$AC$4:$AC$93,0),1,1,2),1,MATCH(INDEX(Dictionary!$B$3:$C$3,1,MATCH(Form_Responses[[#This Row],[67]],OFFSET(Dictionary!$A$3,MATCH(COLUMNS($AS$2:DG90),Dictionary!$A$4:$A$93,0),1,1,2),0)),Dictionary!$AD$3:$AE$3,0)),"")</f>
        <v>E</v>
      </c>
      <c r="DH91" s="61" t="str">
        <f ca="1">IFERROR(INDEX(OFFSET(Dictionary!$AC$3,MATCH(COLUMNS($AS$2:DH90),Dictionary!$AC$4:$AC$93,0),1,1,2),1,MATCH(INDEX(Dictionary!$B$3:$C$3,1,MATCH(Form_Responses[[#This Row],[68]],OFFSET(Dictionary!$A$3,MATCH(COLUMNS($AS$2:DH90),Dictionary!$A$4:$A$93,0),1,1,2),0)),Dictionary!$AD$3:$AE$3,0)),"")</f>
        <v>N</v>
      </c>
      <c r="DI91" s="61" t="str">
        <f ca="1">IFERROR(INDEX(OFFSET(Dictionary!$AC$3,MATCH(COLUMNS($AS$2:DI90),Dictionary!$AC$4:$AC$93,0),1,1,2),1,MATCH(INDEX(Dictionary!$B$3:$C$3,1,MATCH(Form_Responses[[#This Row],[69]],OFFSET(Dictionary!$A$3,MATCH(COLUMNS($AS$2:DI90),Dictionary!$A$4:$A$93,0),1,1,2),0)),Dictionary!$AD$3:$AE$3,0)),"")</f>
        <v>F</v>
      </c>
      <c r="DJ91" s="61" t="str">
        <f ca="1">IFERROR(INDEX(OFFSET(Dictionary!$AC$3,MATCH(COLUMNS($AS$2:DJ90),Dictionary!$AC$4:$AC$93,0),1,1,2),1,MATCH(INDEX(Dictionary!$B$3:$C$3,1,MATCH(Form_Responses[[#This Row],[70]],OFFSET(Dictionary!$A$3,MATCH(COLUMNS($AS$2:DJ90),Dictionary!$A$4:$A$93,0),1,1,2),0)),Dictionary!$AD$3:$AE$3,0)),"")</f>
        <v>W</v>
      </c>
      <c r="DK91" s="61" t="str">
        <f ca="1">IFERROR(INDEX(OFFSET(Dictionary!$AC$3,MATCH(COLUMNS($AS$2:DK90),Dictionary!$AC$4:$AC$93,0),1,1,2),1,MATCH(INDEX(Dictionary!$B$3:$C$3,1,MATCH(Form_Responses[[#This Row],[71]],OFFSET(Dictionary!$A$3,MATCH(COLUMNS($AS$2:DK90),Dictionary!$A$4:$A$93,0),1,1,2),0)),Dictionary!$AD$3:$AE$3,0)),"")</f>
        <v>G</v>
      </c>
      <c r="DL91" s="61" t="str">
        <f ca="1">IFERROR(INDEX(OFFSET(Dictionary!$AC$3,MATCH(COLUMNS($AS$2:DL90),Dictionary!$AC$4:$AC$93,0),1,1,2),1,MATCH(INDEX(Dictionary!$B$3:$C$3,1,MATCH(Form_Responses[[#This Row],[72]],OFFSET(Dictionary!$A$3,MATCH(COLUMNS($AS$2:DL90),Dictionary!$A$4:$A$93,0),1,1,2),0)),Dictionary!$AD$3:$AE$3,0)),"")</f>
        <v>T</v>
      </c>
      <c r="DM91" s="61" t="str">
        <f ca="1">IFERROR(INDEX(OFFSET(Dictionary!$AC$3,MATCH(COLUMNS($AS$2:DM90),Dictionary!$AC$4:$AC$93,0),1,1,2),1,MATCH(INDEX(Dictionary!$B$3:$C$3,1,MATCH(Form_Responses[[#This Row],[73]],OFFSET(Dictionary!$A$3,MATCH(COLUMNS($AS$2:DM90),Dictionary!$A$4:$A$93,0),1,1,2),0)),Dictionary!$AD$3:$AE$3,0)),"")</f>
        <v>V</v>
      </c>
      <c r="DN91" s="61" t="str">
        <f ca="1">IFERROR(INDEX(OFFSET(Dictionary!$AC$3,MATCH(COLUMNS($AS$2:DN90),Dictionary!$AC$4:$AC$93,0),1,1,2),1,MATCH(INDEX(Dictionary!$B$3:$C$3,1,MATCH(Form_Responses[[#This Row],[74]],OFFSET(Dictionary!$A$3,MATCH(COLUMNS($AS$2:DN90),Dictionary!$A$4:$A$93,0),1,1,2),0)),Dictionary!$AD$3:$AE$3,0)),"")</f>
        <v>S</v>
      </c>
      <c r="DO91" s="61" t="str">
        <f ca="1">IFERROR(INDEX(OFFSET(Dictionary!$AC$3,MATCH(COLUMNS($AS$2:DO90),Dictionary!$AC$4:$AC$93,0),1,1,2),1,MATCH(INDEX(Dictionary!$B$3:$C$3,1,MATCH(Form_Responses[[#This Row],[75]],OFFSET(Dictionary!$A$3,MATCH(COLUMNS($AS$2:DO90),Dictionary!$A$4:$A$93,0),1,1,2),0)),Dictionary!$AD$3:$AE$3,0)),"")</f>
        <v>V</v>
      </c>
      <c r="DP91" s="61" t="str">
        <f ca="1">IFERROR(INDEX(OFFSET(Dictionary!$AC$3,MATCH(COLUMNS($AS$2:DP90),Dictionary!$AC$4:$AC$93,0),1,1,2),1,MATCH(INDEX(Dictionary!$B$3:$C$3,1,MATCH(Form_Responses[[#This Row],[76]],OFFSET(Dictionary!$A$3,MATCH(COLUMNS($AS$2:DP90),Dictionary!$A$4:$A$93,0),1,1,2),0)),Dictionary!$AD$3:$AE$3,0)),"")</f>
        <v>S</v>
      </c>
      <c r="DQ91" s="61" t="str">
        <f ca="1">IFERROR(INDEX(OFFSET(Dictionary!$AC$3,MATCH(COLUMNS($AS$2:DQ90),Dictionary!$AC$4:$AC$93,0),1,1,2),1,MATCH(INDEX(Dictionary!$B$3:$C$3,1,MATCH(Form_Responses[[#This Row],[77]],OFFSET(Dictionary!$A$3,MATCH(COLUMNS($AS$2:DQ90),Dictionary!$A$4:$A$93,0),1,1,2),0)),Dictionary!$AD$3:$AE$3,0)),"")</f>
        <v>C</v>
      </c>
      <c r="DR91" s="61" t="str">
        <f ca="1">IFERROR(INDEX(OFFSET(Dictionary!$AC$3,MATCH(COLUMNS($AS$2:DR90),Dictionary!$AC$4:$AC$93,0),1,1,2),1,MATCH(INDEX(Dictionary!$B$3:$C$3,1,MATCH(Form_Responses[[#This Row],[78]],OFFSET(Dictionary!$A$3,MATCH(COLUMNS($AS$2:DR90),Dictionary!$A$4:$A$93,0),1,1,2),0)),Dictionary!$AD$3:$AE$3,0)),"")</f>
        <v>E</v>
      </c>
      <c r="DS91" s="61" t="str">
        <f ca="1">IFERROR(INDEX(OFFSET(Dictionary!$AC$3,MATCH(COLUMNS($AS$2:DS90),Dictionary!$AC$4:$AC$93,0),1,1,2),1,MATCH(INDEX(Dictionary!$B$3:$C$3,1,MATCH(Form_Responses[[#This Row],[79]],OFFSET(Dictionary!$A$3,MATCH(COLUMNS($AS$2:DS90),Dictionary!$A$4:$A$93,0),1,1,2),0)),Dictionary!$AD$3:$AE$3,0)),"")</f>
        <v>N</v>
      </c>
      <c r="DT91" s="61" t="str">
        <f ca="1">IFERROR(INDEX(OFFSET(Dictionary!$AC$3,MATCH(COLUMNS($AS$2:DT90),Dictionary!$AC$4:$AC$93,0),1,1,2),1,MATCH(INDEX(Dictionary!$B$3:$C$3,1,MATCH(Form_Responses[[#This Row],[80]],OFFSET(Dictionary!$A$3,MATCH(COLUMNS($AS$2:DT90),Dictionary!$A$4:$A$93,0),1,1,2),0)),Dictionary!$AD$3:$AE$3,0)),"")</f>
        <v>W</v>
      </c>
      <c r="DU91" s="61" t="str">
        <f ca="1">IFERROR(INDEX(OFFSET(Dictionary!$AC$3,MATCH(COLUMNS($AS$2:DU90),Dictionary!$AC$4:$AC$93,0),1,1,2),1,MATCH(INDEX(Dictionary!$B$3:$C$3,1,MATCH(Form_Responses[[#This Row],[81]],OFFSET(Dictionary!$A$3,MATCH(COLUMNS($AS$2:DU90),Dictionary!$A$4:$A$93,0),1,1,2),0)),Dictionary!$AD$3:$AE$3,0)),"")</f>
        <v>G</v>
      </c>
      <c r="DV91" s="61" t="str">
        <f ca="1">IFERROR(INDEX(OFFSET(Dictionary!$AC$3,MATCH(COLUMNS($AS$2:DV90),Dictionary!$AC$4:$AC$93,0),1,1,2),1,MATCH(INDEX(Dictionary!$B$3:$C$3,1,MATCH(Form_Responses[[#This Row],[82]],OFFSET(Dictionary!$A$3,MATCH(COLUMNS($AS$2:DV90),Dictionary!$A$4:$A$93,0),1,1,2),0)),Dictionary!$AD$3:$AE$3,0)),"")</f>
        <v>I</v>
      </c>
      <c r="DW91" s="61" t="str">
        <f ca="1">IFERROR(INDEX(OFFSET(Dictionary!$AC$3,MATCH(COLUMNS($AS$2:DW90),Dictionary!$AC$4:$AC$93,0),1,1,2),1,MATCH(INDEX(Dictionary!$B$3:$C$3,1,MATCH(Form_Responses[[#This Row],[83]],OFFSET(Dictionary!$A$3,MATCH(COLUMNS($AS$2:DW90),Dictionary!$A$4:$A$93,0),1,1,2),0)),Dictionary!$AD$3:$AE$3,0)),"")</f>
        <v>T</v>
      </c>
      <c r="DX91" s="61" t="str">
        <f ca="1">IFERROR(INDEX(OFFSET(Dictionary!$AC$3,MATCH(COLUMNS($AS$2:DX90),Dictionary!$AC$4:$AC$93,0),1,1,2),1,MATCH(INDEX(Dictionary!$B$3:$C$3,1,MATCH(Form_Responses[[#This Row],[84]],OFFSET(Dictionary!$A$3,MATCH(COLUMNS($AS$2:DX90),Dictionary!$A$4:$A$93,0),1,1,2),0)),Dictionary!$AD$3:$AE$3,0)),"")</f>
        <v>T</v>
      </c>
      <c r="DY91" s="61" t="str">
        <f ca="1">IFERROR(INDEX(OFFSET(Dictionary!$AC$3,MATCH(COLUMNS($AS$2:DY90),Dictionary!$AC$4:$AC$93,0),1,1,2),1,MATCH(INDEX(Dictionary!$B$3:$C$3,1,MATCH(Form_Responses[[#This Row],[85]],OFFSET(Dictionary!$A$3,MATCH(COLUMNS($AS$2:DY90),Dictionary!$A$4:$A$93,0),1,1,2),0)),Dictionary!$AD$3:$AE$3,0)),"")</f>
        <v>S</v>
      </c>
      <c r="DZ91" s="61" t="str">
        <f ca="1">IFERROR(INDEX(OFFSET(Dictionary!$AC$3,MATCH(COLUMNS($AS$2:DZ90),Dictionary!$AC$4:$AC$93,0),1,1,2),1,MATCH(INDEX(Dictionary!$B$3:$C$3,1,MATCH(Form_Responses[[#This Row],[86]],OFFSET(Dictionary!$A$3,MATCH(COLUMNS($AS$2:DZ90),Dictionary!$A$4:$A$93,0),1,1,2),0)),Dictionary!$AD$3:$AE$3,0)),"")</f>
        <v>S</v>
      </c>
      <c r="EA91" s="61" t="str">
        <f ca="1">IFERROR(INDEX(OFFSET(Dictionary!$AC$3,MATCH(COLUMNS($AS$2:EA90),Dictionary!$AC$4:$AC$93,0),1,1,2),1,MATCH(INDEX(Dictionary!$B$3:$C$3,1,MATCH(Form_Responses[[#This Row],[87]],OFFSET(Dictionary!$A$3,MATCH(COLUMNS($AS$2:EA90),Dictionary!$A$4:$A$93,0),1,1,2),0)),Dictionary!$AD$3:$AE$3,0)),"")</f>
        <v>D</v>
      </c>
      <c r="EB91" s="61" t="str">
        <f ca="1">IFERROR(INDEX(OFFSET(Dictionary!$AC$3,MATCH(COLUMNS($AS$2:EB90),Dictionary!$AC$4:$AC$93,0),1,1,2),1,MATCH(INDEX(Dictionary!$B$3:$C$3,1,MATCH(Form_Responses[[#This Row],[88]],OFFSET(Dictionary!$A$3,MATCH(COLUMNS($AS$2:EB90),Dictionary!$A$4:$A$93,0),1,1,2),0)),Dictionary!$AD$3:$AE$3,0)),"")</f>
        <v>D</v>
      </c>
      <c r="EC91" s="61" t="str">
        <f ca="1">IFERROR(INDEX(OFFSET(Dictionary!$AC$3,MATCH(COLUMNS($AS$2:EC90),Dictionary!$AC$4:$AC$93,0),1,1,2),1,MATCH(INDEX(Dictionary!$B$3:$C$3,1,MATCH(Form_Responses[[#This Row],[89]],OFFSET(Dictionary!$A$3,MATCH(COLUMNS($AS$2:EC90),Dictionary!$A$4:$A$93,0),1,1,2),0)),Dictionary!$AD$3:$AE$3,0)),"")</f>
        <v>C</v>
      </c>
      <c r="ED91" s="61" t="str">
        <f ca="1">IFERROR(INDEX(OFFSET(Dictionary!$AC$3,MATCH(COLUMNS($AS$2:ED90),Dictionary!$AC$4:$AC$93,0),1,1,2),1,MATCH(INDEX(Dictionary!$B$3:$C$3,1,MATCH(Form_Responses[[#This Row],[90]],OFFSET(Dictionary!$A$3,MATCH(COLUMNS($AS$2:ED90),Dictionary!$A$4:$A$93,0),1,1,2),0)),Dictionary!$AD$3:$AE$3,0)),"")</f>
        <v>W</v>
      </c>
    </row>
    <row r="92" spans="1:134" ht="225" x14ac:dyDescent="0.25">
      <c r="A92" s="164">
        <v>90</v>
      </c>
      <c r="B92" s="61" t="s">
        <v>1067</v>
      </c>
      <c r="C92" s="61"/>
      <c r="D92" s="59" t="s">
        <v>798</v>
      </c>
      <c r="E92" s="59" cm="1">
        <f t="array" aca="1" ref="E92" ca="1">COUNTIF(OFFSET($AS$2,MATCH(Data_Base_Response[[#This Row],[Nama]:[Nama]],Data_Base_Response[[Nama]:[Nama]],0),0,1,90),Data_Base_Response[[#Headers],[A]])</f>
        <v>6</v>
      </c>
      <c r="F92" s="59" cm="1">
        <f t="array" aca="1" ref="F92" ca="1">COUNTIF(OFFSET($AS$2,MATCH(Data_Base_Response[[#This Row],[Nama]:[Nama]],Data_Base_Response[[Nama]:[Nama]],0),0,1,90),Data_Base_Response[[#Headers],[N]])</f>
        <v>7</v>
      </c>
      <c r="G92" s="59" cm="1">
        <f t="array" aca="1" ref="G92" ca="1">COUNTIF(OFFSET($AS$2,MATCH(Data_Base_Response[[#This Row],[Nama]:[Nama]],Data_Base_Response[[Nama]:[Nama]],0),0,1,90),Data_Base_Response[[#Headers],[G]])</f>
        <v>4</v>
      </c>
      <c r="H92" s="59" cm="1">
        <f t="array" aca="1" ref="H92" ca="1">COUNTIF(OFFSET($AS$2,MATCH(Data_Base_Response[[#This Row],[Nama]:[Nama]],Data_Base_Response[[Nama]:[Nama]],0),0,1,90),Data_Base_Response[[#Headers],[C]])</f>
        <v>2</v>
      </c>
      <c r="I92" s="59" cm="1">
        <f t="array" aca="1" ref="I92" ca="1">COUNTIF(OFFSET($AS$2,MATCH(Data_Base_Response[[#This Row],[Nama]:[Nama]],Data_Base_Response[[Nama]:[Nama]],0),0,1,90),Data_Base_Response[[#Headers],[D]])</f>
        <v>3</v>
      </c>
      <c r="J92" s="59" cm="1">
        <f t="array" aca="1" ref="J92" ca="1">COUNTIF(OFFSET($AS$2,MATCH(Data_Base_Response[[#This Row],[Nama]:[Nama]],Data_Base_Response[[Nama]:[Nama]],0),0,1,90),Data_Base_Response[[#Headers],[R]])</f>
        <v>8</v>
      </c>
      <c r="K92" s="59" cm="1">
        <f t="array" aca="1" ref="K92" ca="1">COUNTIF(OFFSET($AS$2,MATCH(Data_Base_Response[[#This Row],[Nama]:[Nama]],Data_Base_Response[[Nama]:[Nama]],0),0,1,90),Data_Base_Response[[#Headers],[T]])</f>
        <v>5</v>
      </c>
      <c r="L92" s="59" cm="1">
        <f t="array" aca="1" ref="L92" ca="1">COUNTIF(OFFSET($AS$2,MATCH(Data_Base_Response[[#This Row],[Nama]:[Nama]],Data_Base_Response[[Nama]:[Nama]],0),0,1,90),Data_Base_Response[[#Headers],[V]])</f>
        <v>3</v>
      </c>
      <c r="M92" s="59" cm="1">
        <f t="array" aca="1" ref="M92" ca="1">COUNTIF(OFFSET($AS$2,MATCH(Data_Base_Response[[#This Row],[Nama]:[Nama]],Data_Base_Response[[Nama]:[Nama]],0),0,1,90),Data_Base_Response[[#Headers],[W]])</f>
        <v>2</v>
      </c>
      <c r="N92" s="59" cm="1">
        <f t="array" aca="1" ref="N92" ca="1">COUNTIF(OFFSET($AS$2,MATCH(Data_Base_Response[[#This Row],[Nama]:[Nama]],Data_Base_Response[[Nama]:[Nama]],0),0,1,90),Data_Base_Response[[#Headers],[F]])</f>
        <v>3</v>
      </c>
      <c r="O92" s="59" cm="1">
        <f t="array" aca="1" ref="O92" ca="1">COUNTIF(OFFSET($AS$2,MATCH(Data_Base_Response[[#This Row],[Nama]:[Nama]],Data_Base_Response[[Nama]:[Nama]],0),0,1,90),Data_Base_Response[[#Headers],[L]])</f>
        <v>6</v>
      </c>
      <c r="P92" s="59" cm="1">
        <f t="array" aca="1" ref="P92" ca="1">COUNTIF(OFFSET($AS$2,MATCH(Data_Base_Response[[#This Row],[Nama]:[Nama]],Data_Base_Response[[Nama]:[Nama]],0),0,1,90),Data_Base_Response[[#Headers],[P]])</f>
        <v>7</v>
      </c>
      <c r="Q92" s="59" cm="1">
        <f t="array" aca="1" ref="Q92" ca="1">COUNTIF(OFFSET($AS$2,MATCH(Data_Base_Response[[#This Row],[Nama]:[Nama]],Data_Base_Response[[Nama]:[Nama]],0),0,1,90),Data_Base_Response[[#Headers],[I]])</f>
        <v>5</v>
      </c>
      <c r="R92" s="59" cm="1">
        <f t="array" aca="1" ref="R92" ca="1">COUNTIF(OFFSET($AS$2,MATCH(Data_Base_Response[[#This Row],[Nama]:[Nama]],Data_Base_Response[[Nama]:[Nama]],0),0,1,90),Data_Base_Response[[#Headers],[S]])</f>
        <v>3</v>
      </c>
      <c r="S92" s="59" cm="1">
        <f t="array" aca="1" ref="S92" ca="1">COUNTIF(OFFSET($AS$2,MATCH(Data_Base_Response[[#This Row],[Nama]:[Nama]],Data_Base_Response[[Nama]:[Nama]],0),0,1,90),Data_Base_Response[[#Headers],[B]])</f>
        <v>6</v>
      </c>
      <c r="T92" s="59" cm="1">
        <f t="array" aca="1" ref="T92" ca="1">COUNTIF(OFFSET($AS$2,MATCH(Data_Base_Response[[#This Row],[Nama]:[Nama]],Data_Base_Response[[Nama]:[Nama]],0),0,1,90),Data_Base_Response[[#Headers],[O]])</f>
        <v>2</v>
      </c>
      <c r="U92" s="59" cm="1">
        <f t="array" aca="1" ref="U92" ca="1">COUNTIF(OFFSET($AS$2,MATCH(Data_Base_Response[[#This Row],[Nama]:[Nama]],Data_Base_Response[[Nama]:[Nama]],0),0,1,90),Data_Base_Response[[#Headers],[X]])</f>
        <v>3</v>
      </c>
      <c r="V92" s="59" cm="1">
        <f t="array" aca="1" ref="V92" ca="1">COUNTIF(OFFSET($AS$2,MATCH(Data_Base_Response[[#This Row],[Nama]:[Nama]],Data_Base_Response[[Nama]:[Nama]],0),0,1,90),Data_Base_Response[[#Headers],[E]])</f>
        <v>5</v>
      </c>
      <c r="W92" s="59" cm="1">
        <f t="array" aca="1" ref="W92" ca="1">COUNTIF(OFFSET($AS$2,MATCH(Data_Base_Response[[#This Row],[Nama]:[Nama]],Data_Base_Response[[Nama]:[Nama]],0),0,1,90),Data_Base_Response[[#Headers],[K]])</f>
        <v>3</v>
      </c>
      <c r="X92" s="59" cm="1">
        <f t="array" aca="1" ref="X92" ca="1">COUNTIF(OFFSET($AS$2,MATCH(Data_Base_Response[[#This Row],[Nama]:[Nama]],Data_Base_Response[[Nama]:[Nama]],0),0,1,90),Data_Base_Response[[#Headers],[Z]])</f>
        <v>6</v>
      </c>
      <c r="Y9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9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92"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92"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92" s="60" t="str">
        <f ca="1">INDEX(OFFSET(Dictionary!$AJ$3,MATCH(I$2,Dictionary!$AG$4:$AG$84,0),0,COUNTIF(Dictionary!$AG$4:$AG$84,I$2),1),MATCH(Data_Base_Response[[#This Row],[D]],OFFSET(Dictionary!$AH$3,MATCH(I$2,Dictionary!$AG$4:$AG$84,0),0,COUNTIF(Dictionary!$AG$4:$AG$84,I$2),1),1))</f>
        <v xml:space="preserve">Cukup peduli akan akurasi dan kelengkapan data   </v>
      </c>
      <c r="AD92"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92"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9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2"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9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92" s="60" t="str">
        <f ca="1">INDEX(OFFSET(Dictionary!$AJ$3,MATCH(O$2,Dictionary!$AG$4:$AG$84,0),0,COUNTIF(Dictionary!$AG$4:$AG$84,O$2),1),MATCH(Data_Base_Response[[#This Row],[L]],OFFSET(Dictionary!$AH$3,MATCH(O$2,Dictionary!$AG$4:$AG$84,0),0,COUNTIF(Dictionary!$AG$4:$AG$84,O$2),1),1))</f>
        <v xml:space="preserve">Percaya diri dan ingin berperan sebagai pemimpin      </v>
      </c>
      <c r="AJ92"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92" s="60" t="str">
        <f ca="1">INDEX(OFFSET(Dictionary!$AJ$3,MATCH(Q$2,Dictionary!$AG$4:$AG$84,0),0,COUNTIF(Dictionary!$AG$4:$AG$84,Q$2),1),MATCH(Data_Base_Response[[#This Row],[I]],OFFSET(Dictionary!$AH$3,MATCH(Q$2,Dictionary!$AG$4:$AG$84,0),0,COUNTIF(Dictionary!$AG$4:$AG$84,Q$2),1),1))</f>
        <v xml:space="preserve">Berhati - hati dlm pengambilan keputusan   </v>
      </c>
      <c r="AL92"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9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92"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9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2"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9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92"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2" s="61" t="str">
        <f ca="1">IFERROR(INDEX(OFFSET(Dictionary!$AC$3,MATCH(COLUMNS($AS$2:AS91),Dictionary!$AC$4:$AC$93,0),1,1,2),1,MATCH(INDEX(Dictionary!$B$3:$C$3,1,MATCH(Form_Responses[[#This Row],[1]],OFFSET(Dictionary!$A$3,MATCH(COLUMNS($AS$2:AS91),Dictionary!$A$4:$A$93,0),1,1,2),0)),Dictionary!$AD$3:$AE$3,0)),"")</f>
        <v>G</v>
      </c>
      <c r="AT92" s="61" t="str">
        <f ca="1">IFERROR(INDEX(OFFSET(Dictionary!$AC$3,MATCH(COLUMNS($AS$2:AT$2),Dictionary!$AC$4:$AC$93,0),1,1,2),1,MATCH(INDEX(Dictionary!$B$3:$C$3,1,MATCH(Form_Responses[[#This Row],[2]],OFFSET(Dictionary!$A$3,MATCH(COLUMNS($AS$2:AT91),Dictionary!$A$4:$A$93,0),1,1,2),0)),Dictionary!$AD$3:$AE$3,0)),"")</f>
        <v>N</v>
      </c>
      <c r="AU92" s="61" t="str">
        <f ca="1">IFERROR(INDEX(OFFSET(Dictionary!$AC$3,MATCH(COLUMNS($AS$2:AU91),Dictionary!$AC$4:$AC$93,0),1,1,2),1,MATCH(INDEX(Dictionary!$B$3:$C$3,1,MATCH(Form_Responses[[#This Row],[3]],OFFSET(Dictionary!$A$3,MATCH(COLUMNS($AS$2:AU91),Dictionary!$A$4:$A$93,0),1,1,2),0)),Dictionary!$AD$3:$AE$3,0)),"")</f>
        <v>A</v>
      </c>
      <c r="AV92" s="61" t="str">
        <f ca="1">IFERROR(INDEX(OFFSET(Dictionary!$AC$3,MATCH(COLUMNS($AS$2:AV91),Dictionary!$AC$4:$AC$93,0),1,1,2),1,MATCH(INDEX(Dictionary!$B$3:$C$3,1,MATCH(Form_Responses[[#This Row],[4]],OFFSET(Dictionary!$A$3,MATCH(COLUMNS($AS$2:AV91),Dictionary!$A$4:$A$93,0),1,1,2),0)),Dictionary!$AD$3:$AE$3,0)),"")</f>
        <v>P</v>
      </c>
      <c r="AW92" s="61" t="str">
        <f ca="1">IFERROR(INDEX(OFFSET(Dictionary!$AC$3,MATCH(COLUMNS($AS$2:AW91),Dictionary!$AC$4:$AC$93,0),1,1,2),1,MATCH(INDEX(Dictionary!$B$3:$C$3,1,MATCH(Form_Responses[[#This Row],[5]],OFFSET(Dictionary!$A$3,MATCH(COLUMNS($AS$2:AW91),Dictionary!$A$4:$A$93,0),1,1,2),0)),Dictionary!$AD$3:$AE$3,0)),"")</f>
        <v>B</v>
      </c>
      <c r="AX92" s="61" t="str">
        <f ca="1">IFERROR(INDEX(OFFSET(Dictionary!$AC$3,MATCH(COLUMNS($AS$2:AX91),Dictionary!$AC$4:$AC$93,0),1,1,2),1,MATCH(INDEX(Dictionary!$B$3:$C$3,1,MATCH(Form_Responses[[#This Row],[6]],OFFSET(Dictionary!$A$3,MATCH(COLUMNS($AS$2:AX91),Dictionary!$A$4:$A$93,0),1,1,2),0)),Dictionary!$AD$3:$AE$3,0)),"")</f>
        <v>B</v>
      </c>
      <c r="AY92" s="61" t="str">
        <f ca="1">IFERROR(INDEX(OFFSET(Dictionary!$AC$3,MATCH(COLUMNS($AS$2:AY91),Dictionary!$AC$4:$AC$93,0),1,1,2),1,MATCH(INDEX(Dictionary!$B$3:$C$3,1,MATCH(Form_Responses[[#This Row],[7]],OFFSET(Dictionary!$A$3,MATCH(COLUMNS($AS$2:AY91),Dictionary!$A$4:$A$93,0),1,1,2),0)),Dictionary!$AD$3:$AE$3,0)),"")</f>
        <v>Z</v>
      </c>
      <c r="AZ92" s="61" t="str">
        <f ca="1">IFERROR(INDEX(OFFSET(Dictionary!$AC$3,MATCH(COLUMNS($AS$2:AZ$2),Dictionary!$AC$4:$AC$93,0),1,1,2),1,MATCH(INDEX(Dictionary!$B$3:$C$3,1,MATCH(Form_Responses[[#This Row],[8]],OFFSET(Dictionary!$A$3,MATCH(COLUMNS($AS$2:AZ91),Dictionary!$A$4:$A$93,0),1,1,2),0)),Dictionary!$AD$3:$AE$3,0)),"")</f>
        <v>Z</v>
      </c>
      <c r="BA92" s="61" t="str">
        <f ca="1">IFERROR(INDEX(OFFSET(Dictionary!$AC$3,MATCH(COLUMNS($AS$2:BA91),Dictionary!$AC$4:$AC$93,0),1,1,2),1,MATCH(INDEX(Dictionary!$B$3:$C$3,1,MATCH(Form_Responses[[#This Row],[9]],OFFSET(Dictionary!$A$3,MATCH(COLUMNS($AS$2:BA91),Dictionary!$A$4:$A$93,0),1,1,2),0)),Dictionary!$AD$3:$AE$3,0)),"")</f>
        <v>K</v>
      </c>
      <c r="BB92" s="61" t="str">
        <f ca="1">IFERROR(INDEX(OFFSET(Dictionary!$AC$3,MATCH(COLUMNS($AS$2:BB91),Dictionary!$AC$4:$AC$93,0),1,1,2),1,MATCH(INDEX(Dictionary!$B$3:$C$3,1,MATCH(Form_Responses[[#This Row],[10]],OFFSET(Dictionary!$A$3,MATCH(COLUMNS($AS$2:BB91),Dictionary!$A$4:$A$93,0),1,1,2),0)),Dictionary!$AD$3:$AE$3,0)),"")</f>
        <v>F</v>
      </c>
      <c r="BC92" s="61" t="str">
        <f ca="1">IFERROR(INDEX(OFFSET(Dictionary!$AC$3,MATCH(COLUMNS($AS$2:BC91),Dictionary!$AC$4:$AC$93,0),1,1,2),1,MATCH(INDEX(Dictionary!$B$3:$C$3,1,MATCH(Form_Responses[[#This Row],[11]],OFFSET(Dictionary!$A$3,MATCH(COLUMNS($AS$2:BC91),Dictionary!$A$4:$A$93,0),1,1,2),0)),Dictionary!$AD$3:$AE$3,0)),"")</f>
        <v>G</v>
      </c>
      <c r="BD92" s="61" t="str">
        <f ca="1">IFERROR(INDEX(OFFSET(Dictionary!$AC$3,MATCH(COLUMNS($AS$2:BD91),Dictionary!$AC$4:$AC$93,0),1,1,2),1,MATCH(INDEX(Dictionary!$B$3:$C$3,1,MATCH(Form_Responses[[#This Row],[12]],OFFSET(Dictionary!$A$3,MATCH(COLUMNS($AS$2:BD91),Dictionary!$A$4:$A$93,0),1,1,2),0)),Dictionary!$AD$3:$AE$3,0)),"")</f>
        <v>E</v>
      </c>
      <c r="BE92" s="61" t="str">
        <f ca="1">IFERROR(INDEX(OFFSET(Dictionary!$AC$3,MATCH(COLUMNS($AS$2:BE91),Dictionary!$AC$4:$AC$93,0),1,1,2),1,MATCH(INDEX(Dictionary!$B$3:$C$3,1,MATCH(Form_Responses[[#This Row],[13]],OFFSET(Dictionary!$A$3,MATCH(COLUMNS($AS$2:BE91),Dictionary!$A$4:$A$93,0),1,1,2),0)),Dictionary!$AD$3:$AE$3,0)),"")</f>
        <v>P</v>
      </c>
      <c r="BF92" s="61" t="str">
        <f ca="1">IFERROR(INDEX(OFFSET(Dictionary!$AC$3,MATCH(COLUMNS($AS$2:BF91),Dictionary!$AC$4:$AC$93,0),1,1,2),1,MATCH(INDEX(Dictionary!$B$3:$C$3,1,MATCH(Form_Responses[[#This Row],[14]],OFFSET(Dictionary!$A$3,MATCH(COLUMNS($AS$2:BF91),Dictionary!$A$4:$A$93,0),1,1,2),0)),Dictionary!$AD$3:$AE$3,0)),"")</f>
        <v>A</v>
      </c>
      <c r="BG92" s="61" t="str">
        <f ca="1">IFERROR(INDEX(OFFSET(Dictionary!$AC$3,MATCH(COLUMNS($AS$2:BG91),Dictionary!$AC$4:$AC$93,0),1,1,2),1,MATCH(INDEX(Dictionary!$B$3:$C$3,1,MATCH(Form_Responses[[#This Row],[15]],OFFSET(Dictionary!$A$3,MATCH(COLUMNS($AS$2:BG91),Dictionary!$A$4:$A$93,0),1,1,2),0)),Dictionary!$AD$3:$AE$3,0)),"")</f>
        <v>B</v>
      </c>
      <c r="BH92" s="61" t="str">
        <f ca="1">IFERROR(INDEX(OFFSET(Dictionary!$AC$3,MATCH(COLUMNS($AS$2:BH91),Dictionary!$AC$4:$AC$93,0),1,1,2),1,MATCH(INDEX(Dictionary!$B$3:$C$3,1,MATCH(Form_Responses[[#This Row],[16]],OFFSET(Dictionary!$A$3,MATCH(COLUMNS($AS$2:BH91),Dictionary!$A$4:$A$93,0),1,1,2),0)),Dictionary!$AD$3:$AE$3,0)),"")</f>
        <v>X</v>
      </c>
      <c r="BI92" s="61" t="str">
        <f ca="1">IFERROR(INDEX(OFFSET(Dictionary!$AC$3,MATCH(COLUMNS($AS$2:BI91),Dictionary!$AC$4:$AC$93,0),1,1,2),1,MATCH(INDEX(Dictionary!$B$3:$C$3,1,MATCH(Form_Responses[[#This Row],[17]],OFFSET(Dictionary!$A$3,MATCH(COLUMNS($AS$2:BI91),Dictionary!$A$4:$A$93,0),1,1,2),0)),Dictionary!$AD$3:$AE$3,0)),"")</f>
        <v>B</v>
      </c>
      <c r="BJ92" s="61" t="str">
        <f ca="1">IFERROR(INDEX(OFFSET(Dictionary!$AC$3,MATCH(COLUMNS($AS$2:BJ91),Dictionary!$AC$4:$AC$93,0),1,1,2),1,MATCH(INDEX(Dictionary!$B$3:$C$3,1,MATCH(Form_Responses[[#This Row],[18]],OFFSET(Dictionary!$A$3,MATCH(COLUMNS($AS$2:BJ91),Dictionary!$A$4:$A$93,0),1,1,2),0)),Dictionary!$AD$3:$AE$3,0)),"")</f>
        <v>O</v>
      </c>
      <c r="BK92" s="61" t="str">
        <f ca="1">IFERROR(INDEX(OFFSET(Dictionary!$AC$3,MATCH(COLUMNS($AS$2:BK91),Dictionary!$AC$4:$AC$93,0),1,1,2),1,MATCH(INDEX(Dictionary!$B$3:$C$3,1,MATCH(Form_Responses[[#This Row],[19]],OFFSET(Dictionary!$A$3,MATCH(COLUMNS($AS$2:BK91),Dictionary!$A$4:$A$93,0),1,1,2),0)),Dictionary!$AD$3:$AE$3,0)),"")</f>
        <v>Z</v>
      </c>
      <c r="BL92" s="61" t="str">
        <f ca="1">IFERROR(INDEX(OFFSET(Dictionary!$AC$3,MATCH(COLUMNS($AS$2:BL91),Dictionary!$AC$4:$AC$93,0),1,1,2),1,MATCH(INDEX(Dictionary!$B$3:$C$3,1,MATCH(Form_Responses[[#This Row],[20]],OFFSET(Dictionary!$A$3,MATCH(COLUMNS($AS$2:BL91),Dictionary!$A$4:$A$93,0),1,1,2),0)),Dictionary!$AD$3:$AE$3,0)),"")</f>
        <v>W</v>
      </c>
      <c r="BM92" s="61" t="str">
        <f ca="1">IFERROR(INDEX(OFFSET(Dictionary!$AC$3,MATCH(COLUMNS($AS$2:BM91),Dictionary!$AC$4:$AC$93,0),1,1,2),1,MATCH(INDEX(Dictionary!$B$3:$C$3,1,MATCH(Form_Responses[[#This Row],[21]],OFFSET(Dictionary!$A$3,MATCH(COLUMNS($AS$2:BM91),Dictionary!$A$4:$A$93,0),1,1,2),0)),Dictionary!$AD$3:$AE$3,0)),"")</f>
        <v>G</v>
      </c>
      <c r="BN92" s="61" t="str">
        <f ca="1">IFERROR(INDEX(OFFSET(Dictionary!$AC$3,MATCH(COLUMNS($AS$2:BN91),Dictionary!$AC$4:$AC$93,0),1,1,2),1,MATCH(INDEX(Dictionary!$B$3:$C$3,1,MATCH(Form_Responses[[#This Row],[22]],OFFSET(Dictionary!$A$3,MATCH(COLUMNS($AS$2:BN91),Dictionary!$A$4:$A$93,0),1,1,2),0)),Dictionary!$AD$3:$AE$3,0)),"")</f>
        <v>L</v>
      </c>
      <c r="BO92" s="61" t="str">
        <f ca="1">IFERROR(INDEX(OFFSET(Dictionary!$AC$3,MATCH(COLUMNS($AS$2:BO91),Dictionary!$AC$4:$AC$93,0),1,1,2),1,MATCH(INDEX(Dictionary!$B$3:$C$3,1,MATCH(Form_Responses[[#This Row],[23]],OFFSET(Dictionary!$A$3,MATCH(COLUMNS($AS$2:BO91),Dictionary!$A$4:$A$93,0),1,1,2),0)),Dictionary!$AD$3:$AE$3,0)),"")</f>
        <v>I</v>
      </c>
      <c r="BP92" s="61" t="str">
        <f ca="1">IFERROR(INDEX(OFFSET(Dictionary!$AC$3,MATCH(COLUMNS($AS$2:BP91),Dictionary!$AC$4:$AC$93,0),1,1,2),1,MATCH(INDEX(Dictionary!$B$3:$C$3,1,MATCH(Form_Responses[[#This Row],[24]],OFFSET(Dictionary!$A$3,MATCH(COLUMNS($AS$2:BP91),Dictionary!$A$4:$A$93,0),1,1,2),0)),Dictionary!$AD$3:$AE$3,0)),"")</f>
        <v>X</v>
      </c>
      <c r="BQ92" s="61" t="str">
        <f ca="1">IFERROR(INDEX(OFFSET(Dictionary!$AC$3,MATCH(COLUMNS($AS$2:BQ91),Dictionary!$AC$4:$AC$93,0),1,1,2),1,MATCH(INDEX(Dictionary!$B$3:$C$3,1,MATCH(Form_Responses[[#This Row],[25]],OFFSET(Dictionary!$A$3,MATCH(COLUMNS($AS$2:BQ91),Dictionary!$A$4:$A$93,0),1,1,2),0)),Dictionary!$AD$3:$AE$3,0)),"")</f>
        <v>A</v>
      </c>
      <c r="BR92" s="61" t="str">
        <f ca="1">IFERROR(INDEX(OFFSET(Dictionary!$AC$3,MATCH(COLUMNS($AS$2:BR91),Dictionary!$AC$4:$AC$93,0),1,1,2),1,MATCH(INDEX(Dictionary!$B$3:$C$3,1,MATCH(Form_Responses[[#This Row],[26]],OFFSET(Dictionary!$A$3,MATCH(COLUMNS($AS$2:BR91),Dictionary!$A$4:$A$93,0),1,1,2),0)),Dictionary!$AD$3:$AE$3,0)),"")</f>
        <v>P</v>
      </c>
      <c r="BS92" s="61" t="str">
        <f ca="1">IFERROR(INDEX(OFFSET(Dictionary!$AC$3,MATCH(COLUMNS($AS$2:BS91),Dictionary!$AC$4:$AC$93,0),1,1,2),1,MATCH(INDEX(Dictionary!$B$3:$C$3,1,MATCH(Form_Responses[[#This Row],[27]],OFFSET(Dictionary!$A$3,MATCH(COLUMNS($AS$2:BS91),Dictionary!$A$4:$A$93,0),1,1,2),0)),Dictionary!$AD$3:$AE$3,0)),"")</f>
        <v>Z</v>
      </c>
      <c r="BT92" s="61" t="str">
        <f ca="1">IFERROR(INDEX(OFFSET(Dictionary!$AC$3,MATCH(COLUMNS($AS$2:BT91),Dictionary!$AC$4:$AC$93,0),1,1,2),1,MATCH(INDEX(Dictionary!$B$3:$C$3,1,MATCH(Form_Responses[[#This Row],[28]],OFFSET(Dictionary!$A$3,MATCH(COLUMNS($AS$2:BT91),Dictionary!$A$4:$A$93,0),1,1,2),0)),Dictionary!$AD$3:$AE$3,0)),"")</f>
        <v>B</v>
      </c>
      <c r="BU92" s="61" t="str">
        <f ca="1">IFERROR(INDEX(OFFSET(Dictionary!$AC$3,MATCH(COLUMNS($AS$2:BU91),Dictionary!$AC$4:$AC$93,0),1,1,2),1,MATCH(INDEX(Dictionary!$B$3:$C$3,1,MATCH(Form_Responses[[#This Row],[29]],OFFSET(Dictionary!$A$3,MATCH(COLUMNS($AS$2:BU91),Dictionary!$A$4:$A$93,0),1,1,2),0)),Dictionary!$AD$3:$AE$3,0)),"")</f>
        <v>O</v>
      </c>
      <c r="BV92" s="61" t="str">
        <f ca="1">IFERROR(INDEX(OFFSET(Dictionary!$AC$3,MATCH(COLUMNS($AS$2:BV91),Dictionary!$AC$4:$AC$93,0),1,1,2),1,MATCH(INDEX(Dictionary!$B$3:$C$3,1,MATCH(Form_Responses[[#This Row],[30]],OFFSET(Dictionary!$A$3,MATCH(COLUMNS($AS$2:BV91),Dictionary!$A$4:$A$93,0),1,1,2),0)),Dictionary!$AD$3:$AE$3,0)),"")</f>
        <v>Z</v>
      </c>
      <c r="BW92" s="61" t="str">
        <f ca="1">IFERROR(INDEX(OFFSET(Dictionary!$AC$3,MATCH(COLUMNS($AS$2:BW91),Dictionary!$AC$4:$AC$93,0),1,1,2),1,MATCH(INDEX(Dictionary!$B$3:$C$3,1,MATCH(Form_Responses[[#This Row],[31]],OFFSET(Dictionary!$A$3,MATCH(COLUMNS($AS$2:BW91),Dictionary!$A$4:$A$93,0),1,1,2),0)),Dictionary!$AD$3:$AE$3,0)),"")</f>
        <v>R</v>
      </c>
      <c r="BX92" s="61" t="str">
        <f ca="1">IFERROR(INDEX(OFFSET(Dictionary!$AC$3,MATCH(COLUMNS($AS$2:BX91),Dictionary!$AC$4:$AC$93,0),1,1,2),1,MATCH(INDEX(Dictionary!$B$3:$C$3,1,MATCH(Form_Responses[[#This Row],[32]],OFFSET(Dictionary!$A$3,MATCH(COLUMNS($AS$2:BX91),Dictionary!$A$4:$A$93,0),1,1,2),0)),Dictionary!$AD$3:$AE$3,0)),"")</f>
        <v>L</v>
      </c>
      <c r="BY92" s="61" t="str">
        <f ca="1">IFERROR(INDEX(OFFSET(Dictionary!$AC$3,MATCH(COLUMNS($AS$2:BY91),Dictionary!$AC$4:$AC$93,0),1,1,2),1,MATCH(INDEX(Dictionary!$B$3:$C$3,1,MATCH(Form_Responses[[#This Row],[33]],OFFSET(Dictionary!$A$3,MATCH(COLUMNS($AS$2:BY91),Dictionary!$A$4:$A$93,0),1,1,2),0)),Dictionary!$AD$3:$AE$3,0)),"")</f>
        <v>I</v>
      </c>
      <c r="BZ92" s="61" t="str">
        <f ca="1">IFERROR(INDEX(OFFSET(Dictionary!$AC$3,MATCH(COLUMNS($AS$2:BZ91),Dictionary!$AC$4:$AC$93,0),1,1,2),1,MATCH(INDEX(Dictionary!$B$3:$C$3,1,MATCH(Form_Responses[[#This Row],[34]],OFFSET(Dictionary!$A$3,MATCH(COLUMNS($AS$2:BZ91),Dictionary!$A$4:$A$93,0),1,1,2),0)),Dictionary!$AD$3:$AE$3,0)),"")</f>
        <v>E</v>
      </c>
      <c r="CA92" s="61" t="str">
        <f ca="1">IFERROR(INDEX(OFFSET(Dictionary!$AC$3,MATCH(COLUMNS($AS$2:CA91),Dictionary!$AC$4:$AC$93,0),1,1,2),1,MATCH(INDEX(Dictionary!$B$3:$C$3,1,MATCH(Form_Responses[[#This Row],[35]],OFFSET(Dictionary!$A$3,MATCH(COLUMNS($AS$2:CA91),Dictionary!$A$4:$A$93,0),1,1,2),0)),Dictionary!$AD$3:$AE$3,0)),"")</f>
        <v>N</v>
      </c>
      <c r="CB92" s="61" t="str">
        <f ca="1">IFERROR(INDEX(OFFSET(Dictionary!$AC$3,MATCH(COLUMNS($AS$2:CB91),Dictionary!$AC$4:$AC$93,0),1,1,2),1,MATCH(INDEX(Dictionary!$B$3:$C$3,1,MATCH(Form_Responses[[#This Row],[36]],OFFSET(Dictionary!$A$3,MATCH(COLUMNS($AS$2:CB91),Dictionary!$A$4:$A$93,0),1,1,2),0)),Dictionary!$AD$3:$AE$3,0)),"")</f>
        <v>A</v>
      </c>
      <c r="CC92" s="61" t="str">
        <f ca="1">IFERROR(INDEX(OFFSET(Dictionary!$AC$3,MATCH(COLUMNS($AS$2:CC91),Dictionary!$AC$4:$AC$93,0),1,1,2),1,MATCH(INDEX(Dictionary!$B$3:$C$3,1,MATCH(Form_Responses[[#This Row],[37]],OFFSET(Dictionary!$A$3,MATCH(COLUMNS($AS$2:CC91),Dictionary!$A$4:$A$93,0),1,1,2),0)),Dictionary!$AD$3:$AE$3,0)),"")</f>
        <v>P</v>
      </c>
      <c r="CD92" s="61" t="str">
        <f ca="1">IFERROR(INDEX(OFFSET(Dictionary!$AC$3,MATCH(COLUMNS($AS$2:CD91),Dictionary!$AC$4:$AC$93,0),1,1,2),1,MATCH(INDEX(Dictionary!$B$3:$C$3,1,MATCH(Form_Responses[[#This Row],[38]],OFFSET(Dictionary!$A$3,MATCH(COLUMNS($AS$2:CD91),Dictionary!$A$4:$A$93,0),1,1,2),0)),Dictionary!$AD$3:$AE$3,0)),"")</f>
        <v>K</v>
      </c>
      <c r="CE92" s="61" t="str">
        <f ca="1">IFERROR(INDEX(OFFSET(Dictionary!$AC$3,MATCH(COLUMNS($AS$2:CE91),Dictionary!$AC$4:$AC$93,0),1,1,2),1,MATCH(INDEX(Dictionary!$B$3:$C$3,1,MATCH(Form_Responses[[#This Row],[39]],OFFSET(Dictionary!$A$3,MATCH(COLUMNS($AS$2:CE91),Dictionary!$A$4:$A$93,0),1,1,2),0)),Dictionary!$AD$3:$AE$3,0)),"")</f>
        <v>F</v>
      </c>
      <c r="CF92" s="61" t="str">
        <f ca="1">IFERROR(INDEX(OFFSET(Dictionary!$AC$3,MATCH(COLUMNS($AS$2:CF91),Dictionary!$AC$4:$AC$93,0),1,1,2),1,MATCH(INDEX(Dictionary!$B$3:$C$3,1,MATCH(Form_Responses[[#This Row],[40]],OFFSET(Dictionary!$A$3,MATCH(COLUMNS($AS$2:CF91),Dictionary!$A$4:$A$93,0),1,1,2),0)),Dictionary!$AD$3:$AE$3,0)),"")</f>
        <v>W</v>
      </c>
      <c r="CG92" s="61" t="str">
        <f ca="1">IFERROR(INDEX(OFFSET(Dictionary!$AC$3,MATCH(COLUMNS($AS$2:CG91),Dictionary!$AC$4:$AC$93,0),1,1,2),1,MATCH(INDEX(Dictionary!$B$3:$C$3,1,MATCH(Form_Responses[[#This Row],[41]],OFFSET(Dictionary!$A$3,MATCH(COLUMNS($AS$2:CG91),Dictionary!$A$4:$A$93,0),1,1,2),0)),Dictionary!$AD$3:$AE$3,0)),"")</f>
        <v>G</v>
      </c>
      <c r="CH92" s="61" t="str">
        <f ca="1">IFERROR(INDEX(OFFSET(Dictionary!$AC$3,MATCH(COLUMNS($AS$2:CH91),Dictionary!$AC$4:$AC$93,0),1,1,2),1,MATCH(INDEX(Dictionary!$B$3:$C$3,1,MATCH(Form_Responses[[#This Row],[42]],OFFSET(Dictionary!$A$3,MATCH(COLUMNS($AS$2:CH91),Dictionary!$A$4:$A$93,0),1,1,2),0)),Dictionary!$AD$3:$AE$3,0)),"")</f>
        <v>R</v>
      </c>
      <c r="CI92" s="61" t="str">
        <f ca="1">IFERROR(INDEX(OFFSET(Dictionary!$AC$3,MATCH(COLUMNS($AS$2:CI91),Dictionary!$AC$4:$AC$93,0),1,1,2),1,MATCH(INDEX(Dictionary!$B$3:$C$3,1,MATCH(Form_Responses[[#This Row],[43]],OFFSET(Dictionary!$A$3,MATCH(COLUMNS($AS$2:CI91),Dictionary!$A$4:$A$93,0),1,1,2),0)),Dictionary!$AD$3:$AE$3,0)),"")</f>
        <v>I</v>
      </c>
      <c r="CJ92" s="61" t="str">
        <f ca="1">IFERROR(INDEX(OFFSET(Dictionary!$AC$3,MATCH(COLUMNS($AS$2:CJ91),Dictionary!$AC$4:$AC$93,0),1,1,2),1,MATCH(INDEX(Dictionary!$B$3:$C$3,1,MATCH(Form_Responses[[#This Row],[44]],OFFSET(Dictionary!$A$3,MATCH(COLUMNS($AS$2:CJ91),Dictionary!$A$4:$A$93,0),1,1,2),0)),Dictionary!$AD$3:$AE$3,0)),"")</f>
        <v>T</v>
      </c>
      <c r="CK92" s="61" t="str">
        <f ca="1">IFERROR(INDEX(OFFSET(Dictionary!$AC$3,MATCH(COLUMNS($AS$2:CK91),Dictionary!$AC$4:$AC$93,0),1,1,2),1,MATCH(INDEX(Dictionary!$B$3:$C$3,1,MATCH(Form_Responses[[#This Row],[45]],OFFSET(Dictionary!$A$3,MATCH(COLUMNS($AS$2:CK91),Dictionary!$A$4:$A$93,0),1,1,2),0)),Dictionary!$AD$3:$AE$3,0)),"")</f>
        <v>E</v>
      </c>
      <c r="CL92" s="61" t="str">
        <f ca="1">IFERROR(INDEX(OFFSET(Dictionary!$AC$3,MATCH(COLUMNS($AS$2:CL91),Dictionary!$AC$4:$AC$93,0),1,1,2),1,MATCH(INDEX(Dictionary!$B$3:$C$3,1,MATCH(Form_Responses[[#This Row],[46]],OFFSET(Dictionary!$A$3,MATCH(COLUMNS($AS$2:CL91),Dictionary!$A$4:$A$93,0),1,1,2),0)),Dictionary!$AD$3:$AE$3,0)),"")</f>
        <v>N</v>
      </c>
      <c r="CM92" s="61" t="str">
        <f ca="1">IFERROR(INDEX(OFFSET(Dictionary!$AC$3,MATCH(COLUMNS($AS$2:CM91),Dictionary!$AC$4:$AC$93,0),1,1,2),1,MATCH(INDEX(Dictionary!$B$3:$C$3,1,MATCH(Form_Responses[[#This Row],[47]],OFFSET(Dictionary!$A$3,MATCH(COLUMNS($AS$2:CM91),Dictionary!$A$4:$A$93,0),1,1,2),0)),Dictionary!$AD$3:$AE$3,0)),"")</f>
        <v>Z</v>
      </c>
      <c r="CN92" s="61" t="str">
        <f ca="1">IFERROR(INDEX(OFFSET(Dictionary!$AC$3,MATCH(COLUMNS($AS$2:CN91),Dictionary!$AC$4:$AC$93,0),1,1,2),1,MATCH(INDEX(Dictionary!$B$3:$C$3,1,MATCH(Form_Responses[[#This Row],[48]],OFFSET(Dictionary!$A$3,MATCH(COLUMNS($AS$2:CN91),Dictionary!$A$4:$A$93,0),1,1,2),0)),Dictionary!$AD$3:$AE$3,0)),"")</f>
        <v>P</v>
      </c>
      <c r="CO92" s="61" t="str">
        <f ca="1">IFERROR(INDEX(OFFSET(Dictionary!$AC$3,MATCH(COLUMNS($AS$2:CO91),Dictionary!$AC$4:$AC$93,0),1,1,2),1,MATCH(INDEX(Dictionary!$B$3:$C$3,1,MATCH(Form_Responses[[#This Row],[49]],OFFSET(Dictionary!$A$3,MATCH(COLUMNS($AS$2:CO91),Dictionary!$A$4:$A$93,0),1,1,2),0)),Dictionary!$AD$3:$AE$3,0)),"")</f>
        <v>F</v>
      </c>
      <c r="CP92" s="61" t="str">
        <f ca="1">IFERROR(INDEX(OFFSET(Dictionary!$AC$3,MATCH(COLUMNS($AS$2:CP91),Dictionary!$AC$4:$AC$93,0),1,1,2),1,MATCH(INDEX(Dictionary!$B$3:$C$3,1,MATCH(Form_Responses[[#This Row],[50]],OFFSET(Dictionary!$A$3,MATCH(COLUMNS($AS$2:CP91),Dictionary!$A$4:$A$93,0),1,1,2),0)),Dictionary!$AD$3:$AE$3,0)),"")</f>
        <v>B</v>
      </c>
      <c r="CQ92" s="61" t="str">
        <f ca="1">IFERROR(INDEX(OFFSET(Dictionary!$AC$3,MATCH(COLUMNS($AS$2:CQ91),Dictionary!$AC$4:$AC$93,0),1,1,2),1,MATCH(INDEX(Dictionary!$B$3:$C$3,1,MATCH(Form_Responses[[#This Row],[51]],OFFSET(Dictionary!$A$3,MATCH(COLUMNS($AS$2:CQ91),Dictionary!$A$4:$A$93,0),1,1,2),0)),Dictionary!$AD$3:$AE$3,0)),"")</f>
        <v>V</v>
      </c>
      <c r="CR92" s="61" t="str">
        <f ca="1">IFERROR(INDEX(OFFSET(Dictionary!$AC$3,MATCH(COLUMNS($AS$2:CR91),Dictionary!$AC$4:$AC$93,0),1,1,2),1,MATCH(INDEX(Dictionary!$B$3:$C$3,1,MATCH(Form_Responses[[#This Row],[52]],OFFSET(Dictionary!$A$3,MATCH(COLUMNS($AS$2:CR91),Dictionary!$A$4:$A$93,0),1,1,2),0)),Dictionary!$AD$3:$AE$3,0)),"")</f>
        <v>L</v>
      </c>
      <c r="CS92" s="61" t="str">
        <f ca="1">IFERROR(INDEX(OFFSET(Dictionary!$AC$3,MATCH(COLUMNS($AS$2:CS91),Dictionary!$AC$4:$AC$93,0),1,1,2),1,MATCH(INDEX(Dictionary!$B$3:$C$3,1,MATCH(Form_Responses[[#This Row],[53]],OFFSET(Dictionary!$A$3,MATCH(COLUMNS($AS$2:CS91),Dictionary!$A$4:$A$93,0),1,1,2),0)),Dictionary!$AD$3:$AE$3,0)),"")</f>
        <v>R</v>
      </c>
      <c r="CT92" s="61" t="str">
        <f ca="1">IFERROR(INDEX(OFFSET(Dictionary!$AC$3,MATCH(COLUMNS($AS$2:CT91),Dictionary!$AC$4:$AC$93,0),1,1,2),1,MATCH(INDEX(Dictionary!$B$3:$C$3,1,MATCH(Form_Responses[[#This Row],[54]],OFFSET(Dictionary!$A$3,MATCH(COLUMNS($AS$2:CT91),Dictionary!$A$4:$A$93,0),1,1,2),0)),Dictionary!$AD$3:$AE$3,0)),"")</f>
        <v>D</v>
      </c>
      <c r="CU92" s="61" t="str">
        <f ca="1">IFERROR(INDEX(OFFSET(Dictionary!$AC$3,MATCH(COLUMNS($AS$2:CU91),Dictionary!$AC$4:$AC$93,0),1,1,2),1,MATCH(INDEX(Dictionary!$B$3:$C$3,1,MATCH(Form_Responses[[#This Row],[55]],OFFSET(Dictionary!$A$3,MATCH(COLUMNS($AS$2:CU91),Dictionary!$A$4:$A$93,0),1,1,2),0)),Dictionary!$AD$3:$AE$3,0)),"")</f>
        <v>C</v>
      </c>
      <c r="CV92" s="61" t="str">
        <f ca="1">IFERROR(INDEX(OFFSET(Dictionary!$AC$3,MATCH(COLUMNS($AS$2:CV91),Dictionary!$AC$4:$AC$93,0),1,1,2),1,MATCH(INDEX(Dictionary!$B$3:$C$3,1,MATCH(Form_Responses[[#This Row],[56]],OFFSET(Dictionary!$A$3,MATCH(COLUMNS($AS$2:CV91),Dictionary!$A$4:$A$93,0),1,1,2),0)),Dictionary!$AD$3:$AE$3,0)),"")</f>
        <v>E</v>
      </c>
      <c r="CW92" s="61" t="str">
        <f ca="1">IFERROR(INDEX(OFFSET(Dictionary!$AC$3,MATCH(COLUMNS($AS$2:CW91),Dictionary!$AC$4:$AC$93,0),1,1,2),1,MATCH(INDEX(Dictionary!$B$3:$C$3,1,MATCH(Form_Responses[[#This Row],[57]],OFFSET(Dictionary!$A$3,MATCH(COLUMNS($AS$2:CW91),Dictionary!$A$4:$A$93,0),1,1,2),0)),Dictionary!$AD$3:$AE$3,0)),"")</f>
        <v>N</v>
      </c>
      <c r="CX92" s="61" t="str">
        <f ca="1">IFERROR(INDEX(OFFSET(Dictionary!$AC$3,MATCH(COLUMNS($AS$2:CX91),Dictionary!$AC$4:$AC$93,0),1,1,2),1,MATCH(INDEX(Dictionary!$B$3:$C$3,1,MATCH(Form_Responses[[#This Row],[58]],OFFSET(Dictionary!$A$3,MATCH(COLUMNS($AS$2:CX91),Dictionary!$A$4:$A$93,0),1,1,2),0)),Dictionary!$AD$3:$AE$3,0)),"")</f>
        <v>K</v>
      </c>
      <c r="CY92" s="61" t="str">
        <f ca="1">IFERROR(INDEX(OFFSET(Dictionary!$AC$3,MATCH(COLUMNS($AS$2:CY91),Dictionary!$AC$4:$AC$93,0),1,1,2),1,MATCH(INDEX(Dictionary!$B$3:$C$3,1,MATCH(Form_Responses[[#This Row],[59]],OFFSET(Dictionary!$A$3,MATCH(COLUMNS($AS$2:CY91),Dictionary!$A$4:$A$93,0),1,1,2),0)),Dictionary!$AD$3:$AE$3,0)),"")</f>
        <v>P</v>
      </c>
      <c r="CZ92" s="61" t="str">
        <f ca="1">IFERROR(INDEX(OFFSET(Dictionary!$AC$3,MATCH(COLUMNS($AS$2:CZ91),Dictionary!$AC$4:$AC$93,0),1,1,2),1,MATCH(INDEX(Dictionary!$B$3:$C$3,1,MATCH(Form_Responses[[#This Row],[60]],OFFSET(Dictionary!$A$3,MATCH(COLUMNS($AS$2:CZ91),Dictionary!$A$4:$A$93,0),1,1,2),0)),Dictionary!$AD$3:$AE$3,0)),"")</f>
        <v>X</v>
      </c>
      <c r="DA92" s="61" t="str">
        <f ca="1">IFERROR(INDEX(OFFSET(Dictionary!$AC$3,MATCH(COLUMNS($AS$2:DA91),Dictionary!$AC$4:$AC$93,0),1,1,2),1,MATCH(INDEX(Dictionary!$B$3:$C$3,1,MATCH(Form_Responses[[#This Row],[61]],OFFSET(Dictionary!$A$3,MATCH(COLUMNS($AS$2:DA91),Dictionary!$A$4:$A$93,0),1,1,2),0)),Dictionary!$AD$3:$AE$3,0)),"")</f>
        <v/>
      </c>
      <c r="DB92" s="61" t="str">
        <f ca="1">IFERROR(INDEX(OFFSET(Dictionary!$AC$3,MATCH(COLUMNS($AS$2:DB91),Dictionary!$AC$4:$AC$93,0),1,1,2),1,MATCH(INDEX(Dictionary!$B$3:$C$3,1,MATCH(Form_Responses[[#This Row],[62]],OFFSET(Dictionary!$A$3,MATCH(COLUMNS($AS$2:DB91),Dictionary!$A$4:$A$93,0),1,1,2),0)),Dictionary!$AD$3:$AE$3,0)),"")</f>
        <v>L</v>
      </c>
      <c r="DC92" s="61" t="str">
        <f ca="1">IFERROR(INDEX(OFFSET(Dictionary!$AC$3,MATCH(COLUMNS($AS$2:DC91),Dictionary!$AC$4:$AC$93,0),1,1,2),1,MATCH(INDEX(Dictionary!$B$3:$C$3,1,MATCH(Form_Responses[[#This Row],[63]],OFFSET(Dictionary!$A$3,MATCH(COLUMNS($AS$2:DC91),Dictionary!$A$4:$A$93,0),1,1,2),0)),Dictionary!$AD$3:$AE$3,0)),"")</f>
        <v>S</v>
      </c>
      <c r="DD92" s="61" t="str">
        <f ca="1">IFERROR(INDEX(OFFSET(Dictionary!$AC$3,MATCH(COLUMNS($AS$2:DD91),Dictionary!$AC$4:$AC$93,0),1,1,2),1,MATCH(INDEX(Dictionary!$B$3:$C$3,1,MATCH(Form_Responses[[#This Row],[64]],OFFSET(Dictionary!$A$3,MATCH(COLUMNS($AS$2:DD91),Dictionary!$A$4:$A$93,0),1,1,2),0)),Dictionary!$AD$3:$AE$3,0)),"")</f>
        <v>T</v>
      </c>
      <c r="DE92" s="61" t="str">
        <f ca="1">IFERROR(INDEX(OFFSET(Dictionary!$AC$3,MATCH(COLUMNS($AS$2:DE91),Dictionary!$AC$4:$AC$93,0),1,1,2),1,MATCH(INDEX(Dictionary!$B$3:$C$3,1,MATCH(Form_Responses[[#This Row],[65]],OFFSET(Dictionary!$A$3,MATCH(COLUMNS($AS$2:DE91),Dictionary!$A$4:$A$93,0),1,1,2),0)),Dictionary!$AD$3:$AE$3,0)),"")</f>
        <v>V</v>
      </c>
      <c r="DF92" s="61" t="str">
        <f ca="1">IFERROR(INDEX(OFFSET(Dictionary!$AC$3,MATCH(COLUMNS($AS$2:DF91),Dictionary!$AC$4:$AC$93,0),1,1,2),1,MATCH(INDEX(Dictionary!$B$3:$C$3,1,MATCH(Form_Responses[[#This Row],[66]],OFFSET(Dictionary!$A$3,MATCH(COLUMNS($AS$2:DF91),Dictionary!$A$4:$A$93,0),1,1,2),0)),Dictionary!$AD$3:$AE$3,0)),"")</f>
        <v>S</v>
      </c>
      <c r="DG92" s="61" t="str">
        <f ca="1">IFERROR(INDEX(OFFSET(Dictionary!$AC$3,MATCH(COLUMNS($AS$2:DG91),Dictionary!$AC$4:$AC$93,0),1,1,2),1,MATCH(INDEX(Dictionary!$B$3:$C$3,1,MATCH(Form_Responses[[#This Row],[67]],OFFSET(Dictionary!$A$3,MATCH(COLUMNS($AS$2:DG91),Dictionary!$A$4:$A$93,0),1,1,2),0)),Dictionary!$AD$3:$AE$3,0)),"")</f>
        <v>R</v>
      </c>
      <c r="DH92" s="61" t="str">
        <f ca="1">IFERROR(INDEX(OFFSET(Dictionary!$AC$3,MATCH(COLUMNS($AS$2:DH91),Dictionary!$AC$4:$AC$93,0),1,1,2),1,MATCH(INDEX(Dictionary!$B$3:$C$3,1,MATCH(Form_Responses[[#This Row],[68]],OFFSET(Dictionary!$A$3,MATCH(COLUMNS($AS$2:DH91),Dictionary!$A$4:$A$93,0),1,1,2),0)),Dictionary!$AD$3:$AE$3,0)),"")</f>
        <v>N</v>
      </c>
      <c r="DI92" s="61" t="str">
        <f ca="1">IFERROR(INDEX(OFFSET(Dictionary!$AC$3,MATCH(COLUMNS($AS$2:DI91),Dictionary!$AC$4:$AC$93,0),1,1,2),1,MATCH(INDEX(Dictionary!$B$3:$C$3,1,MATCH(Form_Responses[[#This Row],[69]],OFFSET(Dictionary!$A$3,MATCH(COLUMNS($AS$2:DI91),Dictionary!$A$4:$A$93,0),1,1,2),0)),Dictionary!$AD$3:$AE$3,0)),"")</f>
        <v>A</v>
      </c>
      <c r="DJ92" s="61" t="str">
        <f ca="1">IFERROR(INDEX(OFFSET(Dictionary!$AC$3,MATCH(COLUMNS($AS$2:DJ91),Dictionary!$AC$4:$AC$93,0),1,1,2),1,MATCH(INDEX(Dictionary!$B$3:$C$3,1,MATCH(Form_Responses[[#This Row],[70]],OFFSET(Dictionary!$A$3,MATCH(COLUMNS($AS$2:DJ91),Dictionary!$A$4:$A$93,0),1,1,2),0)),Dictionary!$AD$3:$AE$3,0)),"")</f>
        <v>P</v>
      </c>
      <c r="DK92" s="61" t="str">
        <f ca="1">IFERROR(INDEX(OFFSET(Dictionary!$AC$3,MATCH(COLUMNS($AS$2:DK91),Dictionary!$AC$4:$AC$93,0),1,1,2),1,MATCH(INDEX(Dictionary!$B$3:$C$3,1,MATCH(Form_Responses[[#This Row],[71]],OFFSET(Dictionary!$A$3,MATCH(COLUMNS($AS$2:DK91),Dictionary!$A$4:$A$93,0),1,1,2),0)),Dictionary!$AD$3:$AE$3,0)),"")</f>
        <v>I</v>
      </c>
      <c r="DL92" s="61" t="str">
        <f ca="1">IFERROR(INDEX(OFFSET(Dictionary!$AC$3,MATCH(COLUMNS($AS$2:DL91),Dictionary!$AC$4:$AC$93,0),1,1,2),1,MATCH(INDEX(Dictionary!$B$3:$C$3,1,MATCH(Form_Responses[[#This Row],[72]],OFFSET(Dictionary!$A$3,MATCH(COLUMNS($AS$2:DL91),Dictionary!$A$4:$A$93,0),1,1,2),0)),Dictionary!$AD$3:$AE$3,0)),"")</f>
        <v>T</v>
      </c>
      <c r="DM92" s="61" t="str">
        <f ca="1">IFERROR(INDEX(OFFSET(Dictionary!$AC$3,MATCH(COLUMNS($AS$2:DM91),Dictionary!$AC$4:$AC$93,0),1,1,2),1,MATCH(INDEX(Dictionary!$B$3:$C$3,1,MATCH(Form_Responses[[#This Row],[73]],OFFSET(Dictionary!$A$3,MATCH(COLUMNS($AS$2:DM91),Dictionary!$A$4:$A$93,0),1,1,2),0)),Dictionary!$AD$3:$AE$3,0)),"")</f>
        <v>V</v>
      </c>
      <c r="DN92" s="61" t="str">
        <f ca="1">IFERROR(INDEX(OFFSET(Dictionary!$AC$3,MATCH(COLUMNS($AS$2:DN91),Dictionary!$AC$4:$AC$93,0),1,1,2),1,MATCH(INDEX(Dictionary!$B$3:$C$3,1,MATCH(Form_Responses[[#This Row],[74]],OFFSET(Dictionary!$A$3,MATCH(COLUMNS($AS$2:DN91),Dictionary!$A$4:$A$93,0),1,1,2),0)),Dictionary!$AD$3:$AE$3,0)),"")</f>
        <v>T</v>
      </c>
      <c r="DO92" s="61" t="str">
        <f ca="1">IFERROR(INDEX(OFFSET(Dictionary!$AC$3,MATCH(COLUMNS($AS$2:DO91),Dictionary!$AC$4:$AC$93,0),1,1,2),1,MATCH(INDEX(Dictionary!$B$3:$C$3,1,MATCH(Form_Responses[[#This Row],[75]],OFFSET(Dictionary!$A$3,MATCH(COLUMNS($AS$2:DO91),Dictionary!$A$4:$A$93,0),1,1,2),0)),Dictionary!$AD$3:$AE$3,0)),"")</f>
        <v>R</v>
      </c>
      <c r="DP92" s="61" t="str">
        <f ca="1">IFERROR(INDEX(OFFSET(Dictionary!$AC$3,MATCH(COLUMNS($AS$2:DP91),Dictionary!$AC$4:$AC$93,0),1,1,2),1,MATCH(INDEX(Dictionary!$B$3:$C$3,1,MATCH(Form_Responses[[#This Row],[76]],OFFSET(Dictionary!$A$3,MATCH(COLUMNS($AS$2:DP91),Dictionary!$A$4:$A$93,0),1,1,2),0)),Dictionary!$AD$3:$AE$3,0)),"")</f>
        <v>D</v>
      </c>
      <c r="DQ92" s="61" t="str">
        <f ca="1">IFERROR(INDEX(OFFSET(Dictionary!$AC$3,MATCH(COLUMNS($AS$2:DQ91),Dictionary!$AC$4:$AC$93,0),1,1,2),1,MATCH(INDEX(Dictionary!$B$3:$C$3,1,MATCH(Form_Responses[[#This Row],[77]],OFFSET(Dictionary!$A$3,MATCH(COLUMNS($AS$2:DQ91),Dictionary!$A$4:$A$93,0),1,1,2),0)),Dictionary!$AD$3:$AE$3,0)),"")</f>
        <v>R</v>
      </c>
      <c r="DR92" s="61" t="str">
        <f ca="1">IFERROR(INDEX(OFFSET(Dictionary!$AC$3,MATCH(COLUMNS($AS$2:DR91),Dictionary!$AC$4:$AC$93,0),1,1,2),1,MATCH(INDEX(Dictionary!$B$3:$C$3,1,MATCH(Form_Responses[[#This Row],[78]],OFFSET(Dictionary!$A$3,MATCH(COLUMNS($AS$2:DR91),Dictionary!$A$4:$A$93,0),1,1,2),0)),Dictionary!$AD$3:$AE$3,0)),"")</f>
        <v>D</v>
      </c>
      <c r="DS92" s="61" t="str">
        <f ca="1">IFERROR(INDEX(OFFSET(Dictionary!$AC$3,MATCH(COLUMNS($AS$2:DS91),Dictionary!$AC$4:$AC$93,0),1,1,2),1,MATCH(INDEX(Dictionary!$B$3:$C$3,1,MATCH(Form_Responses[[#This Row],[79]],OFFSET(Dictionary!$A$3,MATCH(COLUMNS($AS$2:DS91),Dictionary!$A$4:$A$93,0),1,1,2),0)),Dictionary!$AD$3:$AE$3,0)),"")</f>
        <v>N</v>
      </c>
      <c r="DT92" s="61" t="str">
        <f ca="1">IFERROR(INDEX(OFFSET(Dictionary!$AC$3,MATCH(COLUMNS($AS$2:DT91),Dictionary!$AC$4:$AC$93,0),1,1,2),1,MATCH(INDEX(Dictionary!$B$3:$C$3,1,MATCH(Form_Responses[[#This Row],[80]],OFFSET(Dictionary!$A$3,MATCH(COLUMNS($AS$2:DT91),Dictionary!$A$4:$A$93,0),1,1,2),0)),Dictionary!$AD$3:$AE$3,0)),"")</f>
        <v>A</v>
      </c>
      <c r="DU92" s="61" t="str">
        <f ca="1">IFERROR(INDEX(OFFSET(Dictionary!$AC$3,MATCH(COLUMNS($AS$2:DU91),Dictionary!$AC$4:$AC$93,0),1,1,2),1,MATCH(INDEX(Dictionary!$B$3:$C$3,1,MATCH(Form_Responses[[#This Row],[81]],OFFSET(Dictionary!$A$3,MATCH(COLUMNS($AS$2:DU91),Dictionary!$A$4:$A$93,0),1,1,2),0)),Dictionary!$AD$3:$AE$3,0)),"")</f>
        <v>L</v>
      </c>
      <c r="DV92" s="61" t="str">
        <f ca="1">IFERROR(INDEX(OFFSET(Dictionary!$AC$3,MATCH(COLUMNS($AS$2:DV91),Dictionary!$AC$4:$AC$93,0),1,1,2),1,MATCH(INDEX(Dictionary!$B$3:$C$3,1,MATCH(Form_Responses[[#This Row],[82]],OFFSET(Dictionary!$A$3,MATCH(COLUMNS($AS$2:DV91),Dictionary!$A$4:$A$93,0),1,1,2),0)),Dictionary!$AD$3:$AE$3,0)),"")</f>
        <v>L</v>
      </c>
      <c r="DW92" s="61" t="str">
        <f ca="1">IFERROR(INDEX(OFFSET(Dictionary!$AC$3,MATCH(COLUMNS($AS$2:DW91),Dictionary!$AC$4:$AC$93,0),1,1,2),1,MATCH(INDEX(Dictionary!$B$3:$C$3,1,MATCH(Form_Responses[[#This Row],[83]],OFFSET(Dictionary!$A$3,MATCH(COLUMNS($AS$2:DW91),Dictionary!$A$4:$A$93,0),1,1,2),0)),Dictionary!$AD$3:$AE$3,0)),"")</f>
        <v>I</v>
      </c>
      <c r="DX92" s="61" t="str">
        <f ca="1">IFERROR(INDEX(OFFSET(Dictionary!$AC$3,MATCH(COLUMNS($AS$2:DX91),Dictionary!$AC$4:$AC$93,0),1,1,2),1,MATCH(INDEX(Dictionary!$B$3:$C$3,1,MATCH(Form_Responses[[#This Row],[84]],OFFSET(Dictionary!$A$3,MATCH(COLUMNS($AS$2:DX91),Dictionary!$A$4:$A$93,0),1,1,2),0)),Dictionary!$AD$3:$AE$3,0)),"")</f>
        <v>T</v>
      </c>
      <c r="DY92" s="61" t="str">
        <f ca="1">IFERROR(INDEX(OFFSET(Dictionary!$AC$3,MATCH(COLUMNS($AS$2:DY91),Dictionary!$AC$4:$AC$93,0),1,1,2),1,MATCH(INDEX(Dictionary!$B$3:$C$3,1,MATCH(Form_Responses[[#This Row],[85]],OFFSET(Dictionary!$A$3,MATCH(COLUMNS($AS$2:DY91),Dictionary!$A$4:$A$93,0),1,1,2),0)),Dictionary!$AD$3:$AE$3,0)),"")</f>
        <v>S</v>
      </c>
      <c r="DZ92" s="61" t="str">
        <f ca="1">IFERROR(INDEX(OFFSET(Dictionary!$AC$3,MATCH(COLUMNS($AS$2:DZ91),Dictionary!$AC$4:$AC$93,0),1,1,2),1,MATCH(INDEX(Dictionary!$B$3:$C$3,1,MATCH(Form_Responses[[#This Row],[86]],OFFSET(Dictionary!$A$3,MATCH(COLUMNS($AS$2:DZ91),Dictionary!$A$4:$A$93,0),1,1,2),0)),Dictionary!$AD$3:$AE$3,0)),"")</f>
        <v>R</v>
      </c>
      <c r="EA92" s="61" t="str">
        <f ca="1">IFERROR(INDEX(OFFSET(Dictionary!$AC$3,MATCH(COLUMNS($AS$2:EA91),Dictionary!$AC$4:$AC$93,0),1,1,2),1,MATCH(INDEX(Dictionary!$B$3:$C$3,1,MATCH(Form_Responses[[#This Row],[87]],OFFSET(Dictionary!$A$3,MATCH(COLUMNS($AS$2:EA91),Dictionary!$A$4:$A$93,0),1,1,2),0)),Dictionary!$AD$3:$AE$3,0)),"")</f>
        <v>R</v>
      </c>
      <c r="EB92" s="61" t="str">
        <f ca="1">IFERROR(INDEX(OFFSET(Dictionary!$AC$3,MATCH(COLUMNS($AS$2:EB91),Dictionary!$AC$4:$AC$93,0),1,1,2),1,MATCH(INDEX(Dictionary!$B$3:$C$3,1,MATCH(Form_Responses[[#This Row],[88]],OFFSET(Dictionary!$A$3,MATCH(COLUMNS($AS$2:EB91),Dictionary!$A$4:$A$93,0),1,1,2),0)),Dictionary!$AD$3:$AE$3,0)),"")</f>
        <v>C</v>
      </c>
      <c r="EC92" s="61" t="str">
        <f ca="1">IFERROR(INDEX(OFFSET(Dictionary!$AC$3,MATCH(COLUMNS($AS$2:EC91),Dictionary!$AC$4:$AC$93,0),1,1,2),1,MATCH(INDEX(Dictionary!$B$3:$C$3,1,MATCH(Form_Responses[[#This Row],[89]],OFFSET(Dictionary!$A$3,MATCH(COLUMNS($AS$2:EC91),Dictionary!$A$4:$A$93,0),1,1,2),0)),Dictionary!$AD$3:$AE$3,0)),"")</f>
        <v>E</v>
      </c>
      <c r="ED92" s="61" t="str">
        <f ca="1">IFERROR(INDEX(OFFSET(Dictionary!$AC$3,MATCH(COLUMNS($AS$2:ED91),Dictionary!$AC$4:$AC$93,0),1,1,2),1,MATCH(INDEX(Dictionary!$B$3:$C$3,1,MATCH(Form_Responses[[#This Row],[90]],OFFSET(Dictionary!$A$3,MATCH(COLUMNS($AS$2:ED91),Dictionary!$A$4:$A$93,0),1,1,2),0)),Dictionary!$AD$3:$AE$3,0)),"")</f>
        <v>N</v>
      </c>
    </row>
    <row r="93" spans="1:134" ht="240" x14ac:dyDescent="0.25">
      <c r="A93" s="164">
        <v>91</v>
      </c>
      <c r="B93" s="61" t="s">
        <v>1069</v>
      </c>
      <c r="C93" s="61" t="s">
        <v>966</v>
      </c>
      <c r="D93" s="59" t="s">
        <v>795</v>
      </c>
      <c r="E93" s="59" cm="1">
        <f t="array" aca="1" ref="E93" ca="1">COUNTIF(OFFSET($AS$2,MATCH(Data_Base_Response[[#This Row],[Nama]:[Nama]],Data_Base_Response[[Nama]:[Nama]],0),0,1,90),Data_Base_Response[[#Headers],[A]])</f>
        <v>4</v>
      </c>
      <c r="F93" s="59" cm="1">
        <f t="array" aca="1" ref="F93" ca="1">COUNTIF(OFFSET($AS$2,MATCH(Data_Base_Response[[#This Row],[Nama]:[Nama]],Data_Base_Response[[Nama]:[Nama]],0),0,1,90),Data_Base_Response[[#Headers],[N]])</f>
        <v>6</v>
      </c>
      <c r="G93" s="59" cm="1">
        <f t="array" aca="1" ref="G93" ca="1">COUNTIF(OFFSET($AS$2,MATCH(Data_Base_Response[[#This Row],[Nama]:[Nama]],Data_Base_Response[[Nama]:[Nama]],0),0,1,90),Data_Base_Response[[#Headers],[G]])</f>
        <v>5</v>
      </c>
      <c r="H93" s="59" cm="1">
        <f t="array" aca="1" ref="H93" ca="1">COUNTIF(OFFSET($AS$2,MATCH(Data_Base_Response[[#This Row],[Nama]:[Nama]],Data_Base_Response[[Nama]:[Nama]],0),0,1,90),Data_Base_Response[[#Headers],[C]])</f>
        <v>5</v>
      </c>
      <c r="I93" s="59" cm="1">
        <f t="array" aca="1" ref="I93" ca="1">COUNTIF(OFFSET($AS$2,MATCH(Data_Base_Response[[#This Row],[Nama]:[Nama]],Data_Base_Response[[Nama]:[Nama]],0),0,1,90),Data_Base_Response[[#Headers],[D]])</f>
        <v>6</v>
      </c>
      <c r="J93" s="59" cm="1">
        <f t="array" aca="1" ref="J93" ca="1">COUNTIF(OFFSET($AS$2,MATCH(Data_Base_Response[[#This Row],[Nama]:[Nama]],Data_Base_Response[[Nama]:[Nama]],0),0,1,90),Data_Base_Response[[#Headers],[R]])</f>
        <v>4</v>
      </c>
      <c r="K93" s="59" cm="1">
        <f t="array" aca="1" ref="K93" ca="1">COUNTIF(OFFSET($AS$2,MATCH(Data_Base_Response[[#This Row],[Nama]:[Nama]],Data_Base_Response[[Nama]:[Nama]],0),0,1,90),Data_Base_Response[[#Headers],[T]])</f>
        <v>3</v>
      </c>
      <c r="L93" s="59" cm="1">
        <f t="array" aca="1" ref="L93" ca="1">COUNTIF(OFFSET($AS$2,MATCH(Data_Base_Response[[#This Row],[Nama]:[Nama]],Data_Base_Response[[Nama]:[Nama]],0),0,1,90),Data_Base_Response[[#Headers],[V]])</f>
        <v>6</v>
      </c>
      <c r="M93" s="59" cm="1">
        <f t="array" aca="1" ref="M93" ca="1">COUNTIF(OFFSET($AS$2,MATCH(Data_Base_Response[[#This Row],[Nama]:[Nama]],Data_Base_Response[[Nama]:[Nama]],0),0,1,90),Data_Base_Response[[#Headers],[W]])</f>
        <v>5</v>
      </c>
      <c r="N93" s="59" cm="1">
        <f t="array" aca="1" ref="N93" ca="1">COUNTIF(OFFSET($AS$2,MATCH(Data_Base_Response[[#This Row],[Nama]:[Nama]],Data_Base_Response[[Nama]:[Nama]],0),0,1,90),Data_Base_Response[[#Headers],[F]])</f>
        <v>1</v>
      </c>
      <c r="O93" s="59" cm="1">
        <f t="array" aca="1" ref="O93" ca="1">COUNTIF(OFFSET($AS$2,MATCH(Data_Base_Response[[#This Row],[Nama]:[Nama]],Data_Base_Response[[Nama]:[Nama]],0),0,1,90),Data_Base_Response[[#Headers],[L]])</f>
        <v>4</v>
      </c>
      <c r="P93" s="59" cm="1">
        <f t="array" aca="1" ref="P93" ca="1">COUNTIF(OFFSET($AS$2,MATCH(Data_Base_Response[[#This Row],[Nama]:[Nama]],Data_Base_Response[[Nama]:[Nama]],0),0,1,90),Data_Base_Response[[#Headers],[P]])</f>
        <v>5</v>
      </c>
      <c r="Q93" s="59" cm="1">
        <f t="array" aca="1" ref="Q93" ca="1">COUNTIF(OFFSET($AS$2,MATCH(Data_Base_Response[[#This Row],[Nama]:[Nama]],Data_Base_Response[[Nama]:[Nama]],0),0,1,90),Data_Base_Response[[#Headers],[I]])</f>
        <v>2</v>
      </c>
      <c r="R93" s="59" cm="1">
        <f t="array" aca="1" ref="R93" ca="1">COUNTIF(OFFSET($AS$2,MATCH(Data_Base_Response[[#This Row],[Nama]:[Nama]],Data_Base_Response[[Nama]:[Nama]],0),0,1,90),Data_Base_Response[[#Headers],[S]])</f>
        <v>7</v>
      </c>
      <c r="S93" s="59" cm="1">
        <f t="array" aca="1" ref="S93" ca="1">COUNTIF(OFFSET($AS$2,MATCH(Data_Base_Response[[#This Row],[Nama]:[Nama]],Data_Base_Response[[Nama]:[Nama]],0),0,1,90),Data_Base_Response[[#Headers],[B]])</f>
        <v>7</v>
      </c>
      <c r="T93" s="59" cm="1">
        <f t="array" aca="1" ref="T93" ca="1">COUNTIF(OFFSET($AS$2,MATCH(Data_Base_Response[[#This Row],[Nama]:[Nama]],Data_Base_Response[[Nama]:[Nama]],0),0,1,90),Data_Base_Response[[#Headers],[O]])</f>
        <v>0</v>
      </c>
      <c r="U93" s="59" cm="1">
        <f t="array" aca="1" ref="U93" ca="1">COUNTIF(OFFSET($AS$2,MATCH(Data_Base_Response[[#This Row],[Nama]:[Nama]],Data_Base_Response[[Nama]:[Nama]],0),0,1,90),Data_Base_Response[[#Headers],[X]])</f>
        <v>5</v>
      </c>
      <c r="V93" s="59" cm="1">
        <f t="array" aca="1" ref="V93" ca="1">COUNTIF(OFFSET($AS$2,MATCH(Data_Base_Response[[#This Row],[Nama]:[Nama]],Data_Base_Response[[Nama]:[Nama]],0),0,1,90),Data_Base_Response[[#Headers],[E]])</f>
        <v>3</v>
      </c>
      <c r="W93" s="59" cm="1">
        <f t="array" aca="1" ref="W93" ca="1">COUNTIF(OFFSET($AS$2,MATCH(Data_Base_Response[[#This Row],[Nama]:[Nama]],Data_Base_Response[[Nama]:[Nama]],0),0,1,90),Data_Base_Response[[#Headers],[K]])</f>
        <v>5</v>
      </c>
      <c r="X93" s="59" cm="1">
        <f t="array" aca="1" ref="X93" ca="1">COUNTIF(OFFSET($AS$2,MATCH(Data_Base_Response[[#This Row],[Nama]:[Nama]],Data_Base_Response[[Nama]:[Nama]],0),0,1,90),Data_Base_Response[[#Headers],[Z]])</f>
        <v>6</v>
      </c>
      <c r="Y93"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9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93"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93" s="60" t="str">
        <f ca="1">INDEX(OFFSET(Dictionary!$AJ$3,MATCH(I$2,Dictionary!$AG$4:$AG$84,0),0,COUNTIF(Dictionary!$AG$4:$AG$84,I$2),1),MATCH(Data_Base_Response[[#This Row],[D]],OFFSET(Dictionary!$AH$3,MATCH(I$2,Dictionary!$AG$4:$AG$84,0),0,COUNTIF(Dictionary!$AG$4:$AG$84,I$2),1),1))</f>
        <v xml:space="preserve">Tertarik untuk menangani sendiri detail   </v>
      </c>
      <c r="AD9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9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3" s="60" t="str">
        <f ca="1">INDEX(OFFSET(Dictionary!$AJ$3,MATCH(M$2,Dictionary!$AG$4:$AG$84,0),0,COUNTIF(Dictionary!$AG$4:$AG$84,M$2),1),MATCH(Data_Base_Response[[#This Row],[W]],OFFSET(Dictionary!$AH$3,MATCH(M$2,Dictionary!$AG$4:$AG$84,0),0,COUNTIF(Dictionary!$AG$4:$AG$84,M$2),1),1))</f>
        <v xml:space="preserve">Perlu pengarahan awal dan tolok ukur keberhasilan   </v>
      </c>
      <c r="AH9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93"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93"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93" s="60" t="str">
        <f ca="1">INDEX(OFFSET(Dictionary!$AJ$3,MATCH(Q$2,Dictionary!$AG$4:$AG$84,0),0,COUNTIF(Dictionary!$AG$4:$AG$84,Q$2),1),MATCH(Data_Base_Response[[#This Row],[I]],OFFSET(Dictionary!$AH$3,MATCH(Q$2,Dictionary!$AG$4:$AG$84,0),0,COUNTIF(Dictionary!$AG$4:$AG$84,Q$2),1),1))</f>
        <v xml:space="preserve">Enggan mengambil keputusan   </v>
      </c>
      <c r="AL9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3"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93"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93"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9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3"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93"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3" s="61" t="str">
        <f ca="1">IFERROR(INDEX(OFFSET(Dictionary!$AC$3,MATCH(COLUMNS($AS$2:AS92),Dictionary!$AC$4:$AC$93,0),1,1,2),1,MATCH(INDEX(Dictionary!$B$3:$C$3,1,MATCH(Form_Responses[[#This Row],[1]],OFFSET(Dictionary!$A$3,MATCH(COLUMNS($AS$2:AS92),Dictionary!$A$4:$A$93,0),1,1,2),0)),Dictionary!$AD$3:$AE$3,0)),"")</f>
        <v>G</v>
      </c>
      <c r="AT93" s="61" t="str">
        <f ca="1">IFERROR(INDEX(OFFSET(Dictionary!$AC$3,MATCH(COLUMNS($AS$2:AT$2),Dictionary!$AC$4:$AC$93,0),1,1,2),1,MATCH(INDEX(Dictionary!$B$3:$C$3,1,MATCH(Form_Responses[[#This Row],[2]],OFFSET(Dictionary!$A$3,MATCH(COLUMNS($AS$2:AT92),Dictionary!$A$4:$A$93,0),1,1,2),0)),Dictionary!$AD$3:$AE$3,0)),"")</f>
        <v>N</v>
      </c>
      <c r="AU93" s="61" t="str">
        <f ca="1">IFERROR(INDEX(OFFSET(Dictionary!$AC$3,MATCH(COLUMNS($AS$2:AU92),Dictionary!$AC$4:$AC$93,0),1,1,2),1,MATCH(INDEX(Dictionary!$B$3:$C$3,1,MATCH(Form_Responses[[#This Row],[3]],OFFSET(Dictionary!$A$3,MATCH(COLUMNS($AS$2:AU92),Dictionary!$A$4:$A$93,0),1,1,2),0)),Dictionary!$AD$3:$AE$3,0)),"")</f>
        <v/>
      </c>
      <c r="AV93" s="61" t="str">
        <f ca="1">IFERROR(INDEX(OFFSET(Dictionary!$AC$3,MATCH(COLUMNS($AS$2:AV92),Dictionary!$AC$4:$AC$93,0),1,1,2),1,MATCH(INDEX(Dictionary!$B$3:$C$3,1,MATCH(Form_Responses[[#This Row],[4]],OFFSET(Dictionary!$A$3,MATCH(COLUMNS($AS$2:AV92),Dictionary!$A$4:$A$93,0),1,1,2),0)),Dictionary!$AD$3:$AE$3,0)),"")</f>
        <v>X</v>
      </c>
      <c r="AW93" s="61" t="str">
        <f ca="1">IFERROR(INDEX(OFFSET(Dictionary!$AC$3,MATCH(COLUMNS($AS$2:AW92),Dictionary!$AC$4:$AC$93,0),1,1,2),1,MATCH(INDEX(Dictionary!$B$3:$C$3,1,MATCH(Form_Responses[[#This Row],[5]],OFFSET(Dictionary!$A$3,MATCH(COLUMNS($AS$2:AW92),Dictionary!$A$4:$A$93,0),1,1,2),0)),Dictionary!$AD$3:$AE$3,0)),"")</f>
        <v>B</v>
      </c>
      <c r="AX93" s="61" t="str">
        <f ca="1">IFERROR(INDEX(OFFSET(Dictionary!$AC$3,MATCH(COLUMNS($AS$2:AX92),Dictionary!$AC$4:$AC$93,0),1,1,2),1,MATCH(INDEX(Dictionary!$B$3:$C$3,1,MATCH(Form_Responses[[#This Row],[6]],OFFSET(Dictionary!$A$3,MATCH(COLUMNS($AS$2:AX92),Dictionary!$A$4:$A$93,0),1,1,2),0)),Dictionary!$AD$3:$AE$3,0)),"")</f>
        <v>B</v>
      </c>
      <c r="AY93" s="61" t="str">
        <f ca="1">IFERROR(INDEX(OFFSET(Dictionary!$AC$3,MATCH(COLUMNS($AS$2:AY92),Dictionary!$AC$4:$AC$93,0),1,1,2),1,MATCH(INDEX(Dictionary!$B$3:$C$3,1,MATCH(Form_Responses[[#This Row],[7]],OFFSET(Dictionary!$A$3,MATCH(COLUMNS($AS$2:AY92),Dictionary!$A$4:$A$93,0),1,1,2),0)),Dictionary!$AD$3:$AE$3,0)),"")</f>
        <v>Z</v>
      </c>
      <c r="AZ93" s="61" t="str">
        <f ca="1">IFERROR(INDEX(OFFSET(Dictionary!$AC$3,MATCH(COLUMNS($AS$2:AZ$2),Dictionary!$AC$4:$AC$93,0),1,1,2),1,MATCH(INDEX(Dictionary!$B$3:$C$3,1,MATCH(Form_Responses[[#This Row],[8]],OFFSET(Dictionary!$A$3,MATCH(COLUMNS($AS$2:AZ92),Dictionary!$A$4:$A$93,0),1,1,2),0)),Dictionary!$AD$3:$AE$3,0)),"")</f>
        <v>Z</v>
      </c>
      <c r="BA93" s="61" t="str">
        <f ca="1">IFERROR(INDEX(OFFSET(Dictionary!$AC$3,MATCH(COLUMNS($AS$2:BA92),Dictionary!$AC$4:$AC$93,0),1,1,2),1,MATCH(INDEX(Dictionary!$B$3:$C$3,1,MATCH(Form_Responses[[#This Row],[9]],OFFSET(Dictionary!$A$3,MATCH(COLUMNS($AS$2:BA92),Dictionary!$A$4:$A$93,0),1,1,2),0)),Dictionary!$AD$3:$AE$3,0)),"")</f>
        <v>K</v>
      </c>
      <c r="BB93" s="61" t="str">
        <f ca="1">IFERROR(INDEX(OFFSET(Dictionary!$AC$3,MATCH(COLUMNS($AS$2:BB92),Dictionary!$AC$4:$AC$93,0),1,1,2),1,MATCH(INDEX(Dictionary!$B$3:$C$3,1,MATCH(Form_Responses[[#This Row],[10]],OFFSET(Dictionary!$A$3,MATCH(COLUMNS($AS$2:BB92),Dictionary!$A$4:$A$93,0),1,1,2),0)),Dictionary!$AD$3:$AE$3,0)),"")</f>
        <v>W</v>
      </c>
      <c r="BC93" s="61" t="str">
        <f ca="1">IFERROR(INDEX(OFFSET(Dictionary!$AC$3,MATCH(COLUMNS($AS$2:BC92),Dictionary!$AC$4:$AC$93,0),1,1,2),1,MATCH(INDEX(Dictionary!$B$3:$C$3,1,MATCH(Form_Responses[[#This Row],[11]],OFFSET(Dictionary!$A$3,MATCH(COLUMNS($AS$2:BC92),Dictionary!$A$4:$A$93,0),1,1,2),0)),Dictionary!$AD$3:$AE$3,0)),"")</f>
        <v>C</v>
      </c>
      <c r="BD93" s="61" t="str">
        <f ca="1">IFERROR(INDEX(OFFSET(Dictionary!$AC$3,MATCH(COLUMNS($AS$2:BD92),Dictionary!$AC$4:$AC$93,0),1,1,2),1,MATCH(INDEX(Dictionary!$B$3:$C$3,1,MATCH(Form_Responses[[#This Row],[12]],OFFSET(Dictionary!$A$3,MATCH(COLUMNS($AS$2:BD92),Dictionary!$A$4:$A$93,0),1,1,2),0)),Dictionary!$AD$3:$AE$3,0)),"")</f>
        <v>L</v>
      </c>
      <c r="BE93" s="61" t="str">
        <f ca="1">IFERROR(INDEX(OFFSET(Dictionary!$AC$3,MATCH(COLUMNS($AS$2:BE92),Dictionary!$AC$4:$AC$93,0),1,1,2),1,MATCH(INDEX(Dictionary!$B$3:$C$3,1,MATCH(Form_Responses[[#This Row],[13]],OFFSET(Dictionary!$A$3,MATCH(COLUMNS($AS$2:BE92),Dictionary!$A$4:$A$93,0),1,1,2),0)),Dictionary!$AD$3:$AE$3,0)),"")</f>
        <v>P</v>
      </c>
      <c r="BF93" s="61" t="str">
        <f ca="1">IFERROR(INDEX(OFFSET(Dictionary!$AC$3,MATCH(COLUMNS($AS$2:BF92),Dictionary!$AC$4:$AC$93,0),1,1,2),1,MATCH(INDEX(Dictionary!$B$3:$C$3,1,MATCH(Form_Responses[[#This Row],[14]],OFFSET(Dictionary!$A$3,MATCH(COLUMNS($AS$2:BF92),Dictionary!$A$4:$A$93,0),1,1,2),0)),Dictionary!$AD$3:$AE$3,0)),"")</f>
        <v>A</v>
      </c>
      <c r="BG93" s="61" t="str">
        <f ca="1">IFERROR(INDEX(OFFSET(Dictionary!$AC$3,MATCH(COLUMNS($AS$2:BG92),Dictionary!$AC$4:$AC$93,0),1,1,2),1,MATCH(INDEX(Dictionary!$B$3:$C$3,1,MATCH(Form_Responses[[#This Row],[15]],OFFSET(Dictionary!$A$3,MATCH(COLUMNS($AS$2:BG92),Dictionary!$A$4:$A$93,0),1,1,2),0)),Dictionary!$AD$3:$AE$3,0)),"")</f>
        <v>B</v>
      </c>
      <c r="BH93" s="61" t="str">
        <f ca="1">IFERROR(INDEX(OFFSET(Dictionary!$AC$3,MATCH(COLUMNS($AS$2:BH92),Dictionary!$AC$4:$AC$93,0),1,1,2),1,MATCH(INDEX(Dictionary!$B$3:$C$3,1,MATCH(Form_Responses[[#This Row],[16]],OFFSET(Dictionary!$A$3,MATCH(COLUMNS($AS$2:BH92),Dictionary!$A$4:$A$93,0),1,1,2),0)),Dictionary!$AD$3:$AE$3,0)),"")</f>
        <v>X</v>
      </c>
      <c r="BI93" s="61" t="str">
        <f ca="1">IFERROR(INDEX(OFFSET(Dictionary!$AC$3,MATCH(COLUMNS($AS$2:BI92),Dictionary!$AC$4:$AC$93,0),1,1,2),1,MATCH(INDEX(Dictionary!$B$3:$C$3,1,MATCH(Form_Responses[[#This Row],[17]],OFFSET(Dictionary!$A$3,MATCH(COLUMNS($AS$2:BI92),Dictionary!$A$4:$A$93,0),1,1,2),0)),Dictionary!$AD$3:$AE$3,0)),"")</f>
        <v>B</v>
      </c>
      <c r="BJ93" s="61" t="str">
        <f ca="1">IFERROR(INDEX(OFFSET(Dictionary!$AC$3,MATCH(COLUMNS($AS$2:BJ92),Dictionary!$AC$4:$AC$93,0),1,1,2),1,MATCH(INDEX(Dictionary!$B$3:$C$3,1,MATCH(Form_Responses[[#This Row],[18]],OFFSET(Dictionary!$A$3,MATCH(COLUMNS($AS$2:BJ92),Dictionary!$A$4:$A$93,0),1,1,2),0)),Dictionary!$AD$3:$AE$3,0)),"")</f>
        <v>K</v>
      </c>
      <c r="BK93" s="61" t="str">
        <f ca="1">IFERROR(INDEX(OFFSET(Dictionary!$AC$3,MATCH(COLUMNS($AS$2:BK92),Dictionary!$AC$4:$AC$93,0),1,1,2),1,MATCH(INDEX(Dictionary!$B$3:$C$3,1,MATCH(Form_Responses[[#This Row],[19]],OFFSET(Dictionary!$A$3,MATCH(COLUMNS($AS$2:BK92),Dictionary!$A$4:$A$93,0),1,1,2),0)),Dictionary!$AD$3:$AE$3,0)),"")</f>
        <v>Z</v>
      </c>
      <c r="BL93" s="61" t="str">
        <f ca="1">IFERROR(INDEX(OFFSET(Dictionary!$AC$3,MATCH(COLUMNS($AS$2:BL92),Dictionary!$AC$4:$AC$93,0),1,1,2),1,MATCH(INDEX(Dictionary!$B$3:$C$3,1,MATCH(Form_Responses[[#This Row],[20]],OFFSET(Dictionary!$A$3,MATCH(COLUMNS($AS$2:BL92),Dictionary!$A$4:$A$93,0),1,1,2),0)),Dictionary!$AD$3:$AE$3,0)),"")</f>
        <v>K</v>
      </c>
      <c r="BM93" s="61" t="str">
        <f ca="1">IFERROR(INDEX(OFFSET(Dictionary!$AC$3,MATCH(COLUMNS($AS$2:BM92),Dictionary!$AC$4:$AC$93,0),1,1,2),1,MATCH(INDEX(Dictionary!$B$3:$C$3,1,MATCH(Form_Responses[[#This Row],[21]],OFFSET(Dictionary!$A$3,MATCH(COLUMNS($AS$2:BM92),Dictionary!$A$4:$A$93,0),1,1,2),0)),Dictionary!$AD$3:$AE$3,0)),"")</f>
        <v>D</v>
      </c>
      <c r="BN93" s="61" t="str">
        <f ca="1">IFERROR(INDEX(OFFSET(Dictionary!$AC$3,MATCH(COLUMNS($AS$2:BN92),Dictionary!$AC$4:$AC$93,0),1,1,2),1,MATCH(INDEX(Dictionary!$B$3:$C$3,1,MATCH(Form_Responses[[#This Row],[22]],OFFSET(Dictionary!$A$3,MATCH(COLUMNS($AS$2:BN92),Dictionary!$A$4:$A$93,0),1,1,2),0)),Dictionary!$AD$3:$AE$3,0)),"")</f>
        <v>C</v>
      </c>
      <c r="BO93" s="61" t="str">
        <f ca="1">IFERROR(INDEX(OFFSET(Dictionary!$AC$3,MATCH(COLUMNS($AS$2:BO92),Dictionary!$AC$4:$AC$93,0),1,1,2),1,MATCH(INDEX(Dictionary!$B$3:$C$3,1,MATCH(Form_Responses[[#This Row],[23]],OFFSET(Dictionary!$A$3,MATCH(COLUMNS($AS$2:BO92),Dictionary!$A$4:$A$93,0),1,1,2),0)),Dictionary!$AD$3:$AE$3,0)),"")</f>
        <v>I</v>
      </c>
      <c r="BP93" s="61" t="str">
        <f ca="1">IFERROR(INDEX(OFFSET(Dictionary!$AC$3,MATCH(COLUMNS($AS$2:BP92),Dictionary!$AC$4:$AC$93,0),1,1,2),1,MATCH(INDEX(Dictionary!$B$3:$C$3,1,MATCH(Form_Responses[[#This Row],[24]],OFFSET(Dictionary!$A$3,MATCH(COLUMNS($AS$2:BP92),Dictionary!$A$4:$A$93,0),1,1,2),0)),Dictionary!$AD$3:$AE$3,0)),"")</f>
        <v>N</v>
      </c>
      <c r="BQ93" s="61" t="str">
        <f ca="1">IFERROR(INDEX(OFFSET(Dictionary!$AC$3,MATCH(COLUMNS($AS$2:BQ92),Dictionary!$AC$4:$AC$93,0),1,1,2),1,MATCH(INDEX(Dictionary!$B$3:$C$3,1,MATCH(Form_Responses[[#This Row],[25]],OFFSET(Dictionary!$A$3,MATCH(COLUMNS($AS$2:BQ92),Dictionary!$A$4:$A$93,0),1,1,2),0)),Dictionary!$AD$3:$AE$3,0)),"")</f>
        <v>A</v>
      </c>
      <c r="BR93" s="61" t="str">
        <f ca="1">IFERROR(INDEX(OFFSET(Dictionary!$AC$3,MATCH(COLUMNS($AS$2:BR92),Dictionary!$AC$4:$AC$93,0),1,1,2),1,MATCH(INDEX(Dictionary!$B$3:$C$3,1,MATCH(Form_Responses[[#This Row],[26]],OFFSET(Dictionary!$A$3,MATCH(COLUMNS($AS$2:BR92),Dictionary!$A$4:$A$93,0),1,1,2),0)),Dictionary!$AD$3:$AE$3,0)),"")</f>
        <v>P</v>
      </c>
      <c r="BS93" s="61" t="str">
        <f ca="1">IFERROR(INDEX(OFFSET(Dictionary!$AC$3,MATCH(COLUMNS($AS$2:BS92),Dictionary!$AC$4:$AC$93,0),1,1,2),1,MATCH(INDEX(Dictionary!$B$3:$C$3,1,MATCH(Form_Responses[[#This Row],[27]],OFFSET(Dictionary!$A$3,MATCH(COLUMNS($AS$2:BS92),Dictionary!$A$4:$A$93,0),1,1,2),0)),Dictionary!$AD$3:$AE$3,0)),"")</f>
        <v>Z</v>
      </c>
      <c r="BT93" s="61" t="str">
        <f ca="1">IFERROR(INDEX(OFFSET(Dictionary!$AC$3,MATCH(COLUMNS($AS$2:BT92),Dictionary!$AC$4:$AC$93,0),1,1,2),1,MATCH(INDEX(Dictionary!$B$3:$C$3,1,MATCH(Form_Responses[[#This Row],[28]],OFFSET(Dictionary!$A$3,MATCH(COLUMNS($AS$2:BT92),Dictionary!$A$4:$A$93,0),1,1,2),0)),Dictionary!$AD$3:$AE$3,0)),"")</f>
        <v>B</v>
      </c>
      <c r="BU93" s="61" t="str">
        <f ca="1">IFERROR(INDEX(OFFSET(Dictionary!$AC$3,MATCH(COLUMNS($AS$2:BU92),Dictionary!$AC$4:$AC$93,0),1,1,2),1,MATCH(INDEX(Dictionary!$B$3:$C$3,1,MATCH(Form_Responses[[#This Row],[29]],OFFSET(Dictionary!$A$3,MATCH(COLUMNS($AS$2:BU92),Dictionary!$A$4:$A$93,0),1,1,2),0)),Dictionary!$AD$3:$AE$3,0)),"")</f>
        <v>F</v>
      </c>
      <c r="BV93" s="61" t="str">
        <f ca="1">IFERROR(INDEX(OFFSET(Dictionary!$AC$3,MATCH(COLUMNS($AS$2:BV92),Dictionary!$AC$4:$AC$93,0),1,1,2),1,MATCH(INDEX(Dictionary!$B$3:$C$3,1,MATCH(Form_Responses[[#This Row],[30]],OFFSET(Dictionary!$A$3,MATCH(COLUMNS($AS$2:BV92),Dictionary!$A$4:$A$93,0),1,1,2),0)),Dictionary!$AD$3:$AE$3,0)),"")</f>
        <v>W</v>
      </c>
      <c r="BW93" s="61" t="str">
        <f ca="1">IFERROR(INDEX(OFFSET(Dictionary!$AC$3,MATCH(COLUMNS($AS$2:BW92),Dictionary!$AC$4:$AC$93,0),1,1,2),1,MATCH(INDEX(Dictionary!$B$3:$C$3,1,MATCH(Form_Responses[[#This Row],[31]],OFFSET(Dictionary!$A$3,MATCH(COLUMNS($AS$2:BW92),Dictionary!$A$4:$A$93,0),1,1,2),0)),Dictionary!$AD$3:$AE$3,0)),"")</f>
        <v>R</v>
      </c>
      <c r="BX93" s="61" t="str">
        <f ca="1">IFERROR(INDEX(OFFSET(Dictionary!$AC$3,MATCH(COLUMNS($AS$2:BX92),Dictionary!$AC$4:$AC$93,0),1,1,2),1,MATCH(INDEX(Dictionary!$B$3:$C$3,1,MATCH(Form_Responses[[#This Row],[32]],OFFSET(Dictionary!$A$3,MATCH(COLUMNS($AS$2:BX92),Dictionary!$A$4:$A$93,0),1,1,2),0)),Dictionary!$AD$3:$AE$3,0)),"")</f>
        <v>D</v>
      </c>
      <c r="BY93" s="61" t="str">
        <f ca="1">IFERROR(INDEX(OFFSET(Dictionary!$AC$3,MATCH(COLUMNS($AS$2:BY92),Dictionary!$AC$4:$AC$93,0),1,1,2),1,MATCH(INDEX(Dictionary!$B$3:$C$3,1,MATCH(Form_Responses[[#This Row],[33]],OFFSET(Dictionary!$A$3,MATCH(COLUMNS($AS$2:BY92),Dictionary!$A$4:$A$93,0),1,1,2),0)),Dictionary!$AD$3:$AE$3,0)),"")</f>
        <v>C</v>
      </c>
      <c r="BZ93" s="61" t="str">
        <f ca="1">IFERROR(INDEX(OFFSET(Dictionary!$AC$3,MATCH(COLUMNS($AS$2:BZ92),Dictionary!$AC$4:$AC$93,0),1,1,2),1,MATCH(INDEX(Dictionary!$B$3:$C$3,1,MATCH(Form_Responses[[#This Row],[34]],OFFSET(Dictionary!$A$3,MATCH(COLUMNS($AS$2:BZ92),Dictionary!$A$4:$A$93,0),1,1,2),0)),Dictionary!$AD$3:$AE$3,0)),"")</f>
        <v>E</v>
      </c>
      <c r="CA93" s="61" t="str">
        <f ca="1">IFERROR(INDEX(OFFSET(Dictionary!$AC$3,MATCH(COLUMNS($AS$2:CA92),Dictionary!$AC$4:$AC$93,0),1,1,2),1,MATCH(INDEX(Dictionary!$B$3:$C$3,1,MATCH(Form_Responses[[#This Row],[35]],OFFSET(Dictionary!$A$3,MATCH(COLUMNS($AS$2:CA92),Dictionary!$A$4:$A$93,0),1,1,2),0)),Dictionary!$AD$3:$AE$3,0)),"")</f>
        <v>B</v>
      </c>
      <c r="CB93" s="61" t="str">
        <f ca="1">IFERROR(INDEX(OFFSET(Dictionary!$AC$3,MATCH(COLUMNS($AS$2:CB92),Dictionary!$AC$4:$AC$93,0),1,1,2),1,MATCH(INDEX(Dictionary!$B$3:$C$3,1,MATCH(Form_Responses[[#This Row],[36]],OFFSET(Dictionary!$A$3,MATCH(COLUMNS($AS$2:CB92),Dictionary!$A$4:$A$93,0),1,1,2),0)),Dictionary!$AD$3:$AE$3,0)),"")</f>
        <v>A</v>
      </c>
      <c r="CC93" s="61" t="str">
        <f ca="1">IFERROR(INDEX(OFFSET(Dictionary!$AC$3,MATCH(COLUMNS($AS$2:CC92),Dictionary!$AC$4:$AC$93,0),1,1,2),1,MATCH(INDEX(Dictionary!$B$3:$C$3,1,MATCH(Form_Responses[[#This Row],[37]],OFFSET(Dictionary!$A$3,MATCH(COLUMNS($AS$2:CC92),Dictionary!$A$4:$A$93,0),1,1,2),0)),Dictionary!$AD$3:$AE$3,0)),"")</f>
        <v>Z</v>
      </c>
      <c r="CD93" s="61" t="str">
        <f ca="1">IFERROR(INDEX(OFFSET(Dictionary!$AC$3,MATCH(COLUMNS($AS$2:CD92),Dictionary!$AC$4:$AC$93,0),1,1,2),1,MATCH(INDEX(Dictionary!$B$3:$C$3,1,MATCH(Form_Responses[[#This Row],[38]],OFFSET(Dictionary!$A$3,MATCH(COLUMNS($AS$2:CD92),Dictionary!$A$4:$A$93,0),1,1,2),0)),Dictionary!$AD$3:$AE$3,0)),"")</f>
        <v>X</v>
      </c>
      <c r="CE93" s="61" t="str">
        <f ca="1">IFERROR(INDEX(OFFSET(Dictionary!$AC$3,MATCH(COLUMNS($AS$2:CE92),Dictionary!$AC$4:$AC$93,0),1,1,2),1,MATCH(INDEX(Dictionary!$B$3:$C$3,1,MATCH(Form_Responses[[#This Row],[39]],OFFSET(Dictionary!$A$3,MATCH(COLUMNS($AS$2:CE92),Dictionary!$A$4:$A$93,0),1,1,2),0)),Dictionary!$AD$3:$AE$3,0)),"")</f>
        <v>B</v>
      </c>
      <c r="CF93" s="61" t="str">
        <f ca="1">IFERROR(INDEX(OFFSET(Dictionary!$AC$3,MATCH(COLUMNS($AS$2:CF92),Dictionary!$AC$4:$AC$93,0),1,1,2),1,MATCH(INDEX(Dictionary!$B$3:$C$3,1,MATCH(Form_Responses[[#This Row],[40]],OFFSET(Dictionary!$A$3,MATCH(COLUMNS($AS$2:CF92),Dictionary!$A$4:$A$93,0),1,1,2),0)),Dictionary!$AD$3:$AE$3,0)),"")</f>
        <v>W</v>
      </c>
      <c r="CG93" s="61" t="str">
        <f ca="1">IFERROR(INDEX(OFFSET(Dictionary!$AC$3,MATCH(COLUMNS($AS$2:CG92),Dictionary!$AC$4:$AC$93,0),1,1,2),1,MATCH(INDEX(Dictionary!$B$3:$C$3,1,MATCH(Form_Responses[[#This Row],[41]],OFFSET(Dictionary!$A$3,MATCH(COLUMNS($AS$2:CG92),Dictionary!$A$4:$A$93,0),1,1,2),0)),Dictionary!$AD$3:$AE$3,0)),"")</f>
        <v>S</v>
      </c>
      <c r="CH93" s="61" t="str">
        <f ca="1">IFERROR(INDEX(OFFSET(Dictionary!$AC$3,MATCH(COLUMNS($AS$2:CH92),Dictionary!$AC$4:$AC$93,0),1,1,2),1,MATCH(INDEX(Dictionary!$B$3:$C$3,1,MATCH(Form_Responses[[#This Row],[42]],OFFSET(Dictionary!$A$3,MATCH(COLUMNS($AS$2:CH92),Dictionary!$A$4:$A$93,0),1,1,2),0)),Dictionary!$AD$3:$AE$3,0)),"")</f>
        <v>L</v>
      </c>
      <c r="CI93" s="61" t="str">
        <f ca="1">IFERROR(INDEX(OFFSET(Dictionary!$AC$3,MATCH(COLUMNS($AS$2:CI92),Dictionary!$AC$4:$AC$93,0),1,1,2),1,MATCH(INDEX(Dictionary!$B$3:$C$3,1,MATCH(Form_Responses[[#This Row],[43]],OFFSET(Dictionary!$A$3,MATCH(COLUMNS($AS$2:CI92),Dictionary!$A$4:$A$93,0),1,1,2),0)),Dictionary!$AD$3:$AE$3,0)),"")</f>
        <v>D</v>
      </c>
      <c r="CJ93" s="61" t="str">
        <f ca="1">IFERROR(INDEX(OFFSET(Dictionary!$AC$3,MATCH(COLUMNS($AS$2:CJ92),Dictionary!$AC$4:$AC$93,0),1,1,2),1,MATCH(INDEX(Dictionary!$B$3:$C$3,1,MATCH(Form_Responses[[#This Row],[44]],OFFSET(Dictionary!$A$3,MATCH(COLUMNS($AS$2:CJ92),Dictionary!$A$4:$A$93,0),1,1,2),0)),Dictionary!$AD$3:$AE$3,0)),"")</f>
        <v>T</v>
      </c>
      <c r="CK93" s="61" t="str">
        <f ca="1">IFERROR(INDEX(OFFSET(Dictionary!$AC$3,MATCH(COLUMNS($AS$2:CK92),Dictionary!$AC$4:$AC$93,0),1,1,2),1,MATCH(INDEX(Dictionary!$B$3:$C$3,1,MATCH(Form_Responses[[#This Row],[45]],OFFSET(Dictionary!$A$3,MATCH(COLUMNS($AS$2:CK92),Dictionary!$A$4:$A$93,0),1,1,2),0)),Dictionary!$AD$3:$AE$3,0)),"")</f>
        <v>E</v>
      </c>
      <c r="CL93" s="61" t="str">
        <f ca="1">IFERROR(INDEX(OFFSET(Dictionary!$AC$3,MATCH(COLUMNS($AS$2:CL92),Dictionary!$AC$4:$AC$93,0),1,1,2),1,MATCH(INDEX(Dictionary!$B$3:$C$3,1,MATCH(Form_Responses[[#This Row],[46]],OFFSET(Dictionary!$A$3,MATCH(COLUMNS($AS$2:CL92),Dictionary!$A$4:$A$93,0),1,1,2),0)),Dictionary!$AD$3:$AE$3,0)),"")</f>
        <v>N</v>
      </c>
      <c r="CM93" s="61" t="str">
        <f ca="1">IFERROR(INDEX(OFFSET(Dictionary!$AC$3,MATCH(COLUMNS($AS$2:CM92),Dictionary!$AC$4:$AC$93,0),1,1,2),1,MATCH(INDEX(Dictionary!$B$3:$C$3,1,MATCH(Form_Responses[[#This Row],[47]],OFFSET(Dictionary!$A$3,MATCH(COLUMNS($AS$2:CM92),Dictionary!$A$4:$A$93,0),1,1,2),0)),Dictionary!$AD$3:$AE$3,0)),"")</f>
        <v>Z</v>
      </c>
      <c r="CN93" s="61" t="str">
        <f ca="1">IFERROR(INDEX(OFFSET(Dictionary!$AC$3,MATCH(COLUMNS($AS$2:CN92),Dictionary!$AC$4:$AC$93,0),1,1,2),1,MATCH(INDEX(Dictionary!$B$3:$C$3,1,MATCH(Form_Responses[[#This Row],[48]],OFFSET(Dictionary!$A$3,MATCH(COLUMNS($AS$2:CN92),Dictionary!$A$4:$A$93,0),1,1,2),0)),Dictionary!$AD$3:$AE$3,0)),"")</f>
        <v>P</v>
      </c>
      <c r="CO93" s="61" t="str">
        <f ca="1">IFERROR(INDEX(OFFSET(Dictionary!$AC$3,MATCH(COLUMNS($AS$2:CO92),Dictionary!$AC$4:$AC$93,0),1,1,2),1,MATCH(INDEX(Dictionary!$B$3:$C$3,1,MATCH(Form_Responses[[#This Row],[49]],OFFSET(Dictionary!$A$3,MATCH(COLUMNS($AS$2:CO92),Dictionary!$A$4:$A$93,0),1,1,2),0)),Dictionary!$AD$3:$AE$3,0)),"")</f>
        <v>X</v>
      </c>
      <c r="CP93" s="61" t="str">
        <f ca="1">IFERROR(INDEX(OFFSET(Dictionary!$AC$3,MATCH(COLUMNS($AS$2:CP92),Dictionary!$AC$4:$AC$93,0),1,1,2),1,MATCH(INDEX(Dictionary!$B$3:$C$3,1,MATCH(Form_Responses[[#This Row],[50]],OFFSET(Dictionary!$A$3,MATCH(COLUMNS($AS$2:CP92),Dictionary!$A$4:$A$93,0),1,1,2),0)),Dictionary!$AD$3:$AE$3,0)),"")</f>
        <v>W</v>
      </c>
      <c r="CQ93" s="61" t="str">
        <f ca="1">IFERROR(INDEX(OFFSET(Dictionary!$AC$3,MATCH(COLUMNS($AS$2:CQ92),Dictionary!$AC$4:$AC$93,0),1,1,2),1,MATCH(INDEX(Dictionary!$B$3:$C$3,1,MATCH(Form_Responses[[#This Row],[51]],OFFSET(Dictionary!$A$3,MATCH(COLUMNS($AS$2:CQ92),Dictionary!$A$4:$A$93,0),1,1,2),0)),Dictionary!$AD$3:$AE$3,0)),"")</f>
        <v>G</v>
      </c>
      <c r="CR93" s="61" t="str">
        <f ca="1">IFERROR(INDEX(OFFSET(Dictionary!$AC$3,MATCH(COLUMNS($AS$2:CR92),Dictionary!$AC$4:$AC$93,0),1,1,2),1,MATCH(INDEX(Dictionary!$B$3:$C$3,1,MATCH(Form_Responses[[#This Row],[52]],OFFSET(Dictionary!$A$3,MATCH(COLUMNS($AS$2:CR92),Dictionary!$A$4:$A$93,0),1,1,2),0)),Dictionary!$AD$3:$AE$3,0)),"")</f>
        <v>S</v>
      </c>
      <c r="CS93" s="61" t="str">
        <f ca="1">IFERROR(INDEX(OFFSET(Dictionary!$AC$3,MATCH(COLUMNS($AS$2:CS92),Dictionary!$AC$4:$AC$93,0),1,1,2),1,MATCH(INDEX(Dictionary!$B$3:$C$3,1,MATCH(Form_Responses[[#This Row],[53]],OFFSET(Dictionary!$A$3,MATCH(COLUMNS($AS$2:CS92),Dictionary!$A$4:$A$93,0),1,1,2),0)),Dictionary!$AD$3:$AE$3,0)),"")</f>
        <v>I</v>
      </c>
      <c r="CT93" s="61" t="str">
        <f ca="1">IFERROR(INDEX(OFFSET(Dictionary!$AC$3,MATCH(COLUMNS($AS$2:CT92),Dictionary!$AC$4:$AC$93,0),1,1,2),1,MATCH(INDEX(Dictionary!$B$3:$C$3,1,MATCH(Form_Responses[[#This Row],[54]],OFFSET(Dictionary!$A$3,MATCH(COLUMNS($AS$2:CT92),Dictionary!$A$4:$A$93,0),1,1,2),0)),Dictionary!$AD$3:$AE$3,0)),"")</f>
        <v>D</v>
      </c>
      <c r="CU93" s="61" t="str">
        <f ca="1">IFERROR(INDEX(OFFSET(Dictionary!$AC$3,MATCH(COLUMNS($AS$2:CU92),Dictionary!$AC$4:$AC$93,0),1,1,2),1,MATCH(INDEX(Dictionary!$B$3:$C$3,1,MATCH(Form_Responses[[#This Row],[55]],OFFSET(Dictionary!$A$3,MATCH(COLUMNS($AS$2:CU92),Dictionary!$A$4:$A$93,0),1,1,2),0)),Dictionary!$AD$3:$AE$3,0)),"")</f>
        <v>C</v>
      </c>
      <c r="CV93" s="61" t="str">
        <f ca="1">IFERROR(INDEX(OFFSET(Dictionary!$AC$3,MATCH(COLUMNS($AS$2:CV92),Dictionary!$AC$4:$AC$93,0),1,1,2),1,MATCH(INDEX(Dictionary!$B$3:$C$3,1,MATCH(Form_Responses[[#This Row],[56]],OFFSET(Dictionary!$A$3,MATCH(COLUMNS($AS$2:CV92),Dictionary!$A$4:$A$93,0),1,1,2),0)),Dictionary!$AD$3:$AE$3,0)),"")</f>
        <v>S</v>
      </c>
      <c r="CW93" s="61" t="str">
        <f ca="1">IFERROR(INDEX(OFFSET(Dictionary!$AC$3,MATCH(COLUMNS($AS$2:CW92),Dictionary!$AC$4:$AC$93,0),1,1,2),1,MATCH(INDEX(Dictionary!$B$3:$C$3,1,MATCH(Form_Responses[[#This Row],[57]],OFFSET(Dictionary!$A$3,MATCH(COLUMNS($AS$2:CW92),Dictionary!$A$4:$A$93,0),1,1,2),0)),Dictionary!$AD$3:$AE$3,0)),"")</f>
        <v>N</v>
      </c>
      <c r="CX93" s="61" t="str">
        <f ca="1">IFERROR(INDEX(OFFSET(Dictionary!$AC$3,MATCH(COLUMNS($AS$2:CX92),Dictionary!$AC$4:$AC$93,0),1,1,2),1,MATCH(INDEX(Dictionary!$B$3:$C$3,1,MATCH(Form_Responses[[#This Row],[58]],OFFSET(Dictionary!$A$3,MATCH(COLUMNS($AS$2:CX92),Dictionary!$A$4:$A$93,0),1,1,2),0)),Dictionary!$AD$3:$AE$3,0)),"")</f>
        <v>K</v>
      </c>
      <c r="CY93" s="61" t="str">
        <f ca="1">IFERROR(INDEX(OFFSET(Dictionary!$AC$3,MATCH(COLUMNS($AS$2:CY92),Dictionary!$AC$4:$AC$93,0),1,1,2),1,MATCH(INDEX(Dictionary!$B$3:$C$3,1,MATCH(Form_Responses[[#This Row],[59]],OFFSET(Dictionary!$A$3,MATCH(COLUMNS($AS$2:CY92),Dictionary!$A$4:$A$93,0),1,1,2),0)),Dictionary!$AD$3:$AE$3,0)),"")</f>
        <v>P</v>
      </c>
      <c r="CZ93" s="61" t="str">
        <f ca="1">IFERROR(INDEX(OFFSET(Dictionary!$AC$3,MATCH(COLUMNS($AS$2:CZ92),Dictionary!$AC$4:$AC$93,0),1,1,2),1,MATCH(INDEX(Dictionary!$B$3:$C$3,1,MATCH(Form_Responses[[#This Row],[60]],OFFSET(Dictionary!$A$3,MATCH(COLUMNS($AS$2:CZ92),Dictionary!$A$4:$A$93,0),1,1,2),0)),Dictionary!$AD$3:$AE$3,0)),"")</f>
        <v>X</v>
      </c>
      <c r="DA93" s="61" t="str">
        <f ca="1">IFERROR(INDEX(OFFSET(Dictionary!$AC$3,MATCH(COLUMNS($AS$2:DA92),Dictionary!$AC$4:$AC$93,0),1,1,2),1,MATCH(INDEX(Dictionary!$B$3:$C$3,1,MATCH(Form_Responses[[#This Row],[61]],OFFSET(Dictionary!$A$3,MATCH(COLUMNS($AS$2:DA92),Dictionary!$A$4:$A$93,0),1,1,2),0)),Dictionary!$AD$3:$AE$3,0)),"")</f>
        <v>G</v>
      </c>
      <c r="DB93" s="61" t="str">
        <f ca="1">IFERROR(INDEX(OFFSET(Dictionary!$AC$3,MATCH(COLUMNS($AS$2:DB92),Dictionary!$AC$4:$AC$93,0),1,1,2),1,MATCH(INDEX(Dictionary!$B$3:$C$3,1,MATCH(Form_Responses[[#This Row],[62]],OFFSET(Dictionary!$A$3,MATCH(COLUMNS($AS$2:DB92),Dictionary!$A$4:$A$93,0),1,1,2),0)),Dictionary!$AD$3:$AE$3,0)),"")</f>
        <v>V</v>
      </c>
      <c r="DC93" s="61" t="str">
        <f ca="1">IFERROR(INDEX(OFFSET(Dictionary!$AC$3,MATCH(COLUMNS($AS$2:DC92),Dictionary!$AC$4:$AC$93,0),1,1,2),1,MATCH(INDEX(Dictionary!$B$3:$C$3,1,MATCH(Form_Responses[[#This Row],[63]],OFFSET(Dictionary!$A$3,MATCH(COLUMNS($AS$2:DC92),Dictionary!$A$4:$A$93,0),1,1,2),0)),Dictionary!$AD$3:$AE$3,0)),"")</f>
        <v>S</v>
      </c>
      <c r="DD93" s="61" t="str">
        <f ca="1">IFERROR(INDEX(OFFSET(Dictionary!$AC$3,MATCH(COLUMNS($AS$2:DD92),Dictionary!$AC$4:$AC$93,0),1,1,2),1,MATCH(INDEX(Dictionary!$B$3:$C$3,1,MATCH(Form_Responses[[#This Row],[64]],OFFSET(Dictionary!$A$3,MATCH(COLUMNS($AS$2:DD92),Dictionary!$A$4:$A$93,0),1,1,2),0)),Dictionary!$AD$3:$AE$3,0)),"")</f>
        <v>T</v>
      </c>
      <c r="DE93" s="61" t="str">
        <f ca="1">IFERROR(INDEX(OFFSET(Dictionary!$AC$3,MATCH(COLUMNS($AS$2:DE92),Dictionary!$AC$4:$AC$93,0),1,1,2),1,MATCH(INDEX(Dictionary!$B$3:$C$3,1,MATCH(Form_Responses[[#This Row],[65]],OFFSET(Dictionary!$A$3,MATCH(COLUMNS($AS$2:DE92),Dictionary!$A$4:$A$93,0),1,1,2),0)),Dictionary!$AD$3:$AE$3,0)),"")</f>
        <v>V</v>
      </c>
      <c r="DF93" s="61" t="str">
        <f ca="1">IFERROR(INDEX(OFFSET(Dictionary!$AC$3,MATCH(COLUMNS($AS$2:DF92),Dictionary!$AC$4:$AC$93,0),1,1,2),1,MATCH(INDEX(Dictionary!$B$3:$C$3,1,MATCH(Form_Responses[[#This Row],[66]],OFFSET(Dictionary!$A$3,MATCH(COLUMNS($AS$2:DF92),Dictionary!$A$4:$A$93,0),1,1,2),0)),Dictionary!$AD$3:$AE$3,0)),"")</f>
        <v>S</v>
      </c>
      <c r="DG93" s="61" t="str">
        <f ca="1">IFERROR(INDEX(OFFSET(Dictionary!$AC$3,MATCH(COLUMNS($AS$2:DG92),Dictionary!$AC$4:$AC$93,0),1,1,2),1,MATCH(INDEX(Dictionary!$B$3:$C$3,1,MATCH(Form_Responses[[#This Row],[67]],OFFSET(Dictionary!$A$3,MATCH(COLUMNS($AS$2:DG92),Dictionary!$A$4:$A$93,0),1,1,2),0)),Dictionary!$AD$3:$AE$3,0)),"")</f>
        <v>R</v>
      </c>
      <c r="DH93" s="61" t="str">
        <f ca="1">IFERROR(INDEX(OFFSET(Dictionary!$AC$3,MATCH(COLUMNS($AS$2:DH92),Dictionary!$AC$4:$AC$93,0),1,1,2),1,MATCH(INDEX(Dictionary!$B$3:$C$3,1,MATCH(Form_Responses[[#This Row],[68]],OFFSET(Dictionary!$A$3,MATCH(COLUMNS($AS$2:DH92),Dictionary!$A$4:$A$93,0),1,1,2),0)),Dictionary!$AD$3:$AE$3,0)),"")</f>
        <v>K</v>
      </c>
      <c r="DI93" s="61" t="str">
        <f ca="1">IFERROR(INDEX(OFFSET(Dictionary!$AC$3,MATCH(COLUMNS($AS$2:DI92),Dictionary!$AC$4:$AC$93,0),1,1,2),1,MATCH(INDEX(Dictionary!$B$3:$C$3,1,MATCH(Form_Responses[[#This Row],[69]],OFFSET(Dictionary!$A$3,MATCH(COLUMNS($AS$2:DI92),Dictionary!$A$4:$A$93,0),1,1,2),0)),Dictionary!$AD$3:$AE$3,0)),"")</f>
        <v>A</v>
      </c>
      <c r="DJ93" s="61" t="str">
        <f ca="1">IFERROR(INDEX(OFFSET(Dictionary!$AC$3,MATCH(COLUMNS($AS$2:DJ92),Dictionary!$AC$4:$AC$93,0),1,1,2),1,MATCH(INDEX(Dictionary!$B$3:$C$3,1,MATCH(Form_Responses[[#This Row],[70]],OFFSET(Dictionary!$A$3,MATCH(COLUMNS($AS$2:DJ92),Dictionary!$A$4:$A$93,0),1,1,2),0)),Dictionary!$AD$3:$AE$3,0)),"")</f>
        <v>P</v>
      </c>
      <c r="DK93" s="61" t="str">
        <f ca="1">IFERROR(INDEX(OFFSET(Dictionary!$AC$3,MATCH(COLUMNS($AS$2:DK92),Dictionary!$AC$4:$AC$93,0),1,1,2),1,MATCH(INDEX(Dictionary!$B$3:$C$3,1,MATCH(Form_Responses[[#This Row],[71]],OFFSET(Dictionary!$A$3,MATCH(COLUMNS($AS$2:DK92),Dictionary!$A$4:$A$93,0),1,1,2),0)),Dictionary!$AD$3:$AE$3,0)),"")</f>
        <v>G</v>
      </c>
      <c r="DL93" s="61" t="str">
        <f ca="1">IFERROR(INDEX(OFFSET(Dictionary!$AC$3,MATCH(COLUMNS($AS$2:DL92),Dictionary!$AC$4:$AC$93,0),1,1,2),1,MATCH(INDEX(Dictionary!$B$3:$C$3,1,MATCH(Form_Responses[[#This Row],[72]],OFFSET(Dictionary!$A$3,MATCH(COLUMNS($AS$2:DL92),Dictionary!$A$4:$A$93,0),1,1,2),0)),Dictionary!$AD$3:$AE$3,0)),"")</f>
        <v>L</v>
      </c>
      <c r="DM93" s="61" t="str">
        <f ca="1">IFERROR(INDEX(OFFSET(Dictionary!$AC$3,MATCH(COLUMNS($AS$2:DM92),Dictionary!$AC$4:$AC$93,0),1,1,2),1,MATCH(INDEX(Dictionary!$B$3:$C$3,1,MATCH(Form_Responses[[#This Row],[73]],OFFSET(Dictionary!$A$3,MATCH(COLUMNS($AS$2:DM92),Dictionary!$A$4:$A$93,0),1,1,2),0)),Dictionary!$AD$3:$AE$3,0)),"")</f>
        <v>V</v>
      </c>
      <c r="DN93" s="61" t="str">
        <f ca="1">IFERROR(INDEX(OFFSET(Dictionary!$AC$3,MATCH(COLUMNS($AS$2:DN92),Dictionary!$AC$4:$AC$93,0),1,1,2),1,MATCH(INDEX(Dictionary!$B$3:$C$3,1,MATCH(Form_Responses[[#This Row],[74]],OFFSET(Dictionary!$A$3,MATCH(COLUMNS($AS$2:DN92),Dictionary!$A$4:$A$93,0),1,1,2),0)),Dictionary!$AD$3:$AE$3,0)),"")</f>
        <v>S</v>
      </c>
      <c r="DO93" s="61" t="str">
        <f ca="1">IFERROR(INDEX(OFFSET(Dictionary!$AC$3,MATCH(COLUMNS($AS$2:DO92),Dictionary!$AC$4:$AC$93,0),1,1,2),1,MATCH(INDEX(Dictionary!$B$3:$C$3,1,MATCH(Form_Responses[[#This Row],[75]],OFFSET(Dictionary!$A$3,MATCH(COLUMNS($AS$2:DO92),Dictionary!$A$4:$A$93,0),1,1,2),0)),Dictionary!$AD$3:$AE$3,0)),"")</f>
        <v>V</v>
      </c>
      <c r="DP93" s="61" t="str">
        <f ca="1">IFERROR(INDEX(OFFSET(Dictionary!$AC$3,MATCH(COLUMNS($AS$2:DP92),Dictionary!$AC$4:$AC$93,0),1,1,2),1,MATCH(INDEX(Dictionary!$B$3:$C$3,1,MATCH(Form_Responses[[#This Row],[76]],OFFSET(Dictionary!$A$3,MATCH(COLUMNS($AS$2:DP92),Dictionary!$A$4:$A$93,0),1,1,2),0)),Dictionary!$AD$3:$AE$3,0)),"")</f>
        <v>S</v>
      </c>
      <c r="DQ93" s="61" t="str">
        <f ca="1">IFERROR(INDEX(OFFSET(Dictionary!$AC$3,MATCH(COLUMNS($AS$2:DQ92),Dictionary!$AC$4:$AC$93,0),1,1,2),1,MATCH(INDEX(Dictionary!$B$3:$C$3,1,MATCH(Form_Responses[[#This Row],[77]],OFFSET(Dictionary!$A$3,MATCH(COLUMNS($AS$2:DQ92),Dictionary!$A$4:$A$93,0),1,1,2),0)),Dictionary!$AD$3:$AE$3,0)),"")</f>
        <v>R</v>
      </c>
      <c r="DR93" s="61" t="str">
        <f ca="1">IFERROR(INDEX(OFFSET(Dictionary!$AC$3,MATCH(COLUMNS($AS$2:DR92),Dictionary!$AC$4:$AC$93,0),1,1,2),1,MATCH(INDEX(Dictionary!$B$3:$C$3,1,MATCH(Form_Responses[[#This Row],[78]],OFFSET(Dictionary!$A$3,MATCH(COLUMNS($AS$2:DR92),Dictionary!$A$4:$A$93,0),1,1,2),0)),Dictionary!$AD$3:$AE$3,0)),"")</f>
        <v>E</v>
      </c>
      <c r="DS93" s="61" t="str">
        <f ca="1">IFERROR(INDEX(OFFSET(Dictionary!$AC$3,MATCH(COLUMNS($AS$2:DS92),Dictionary!$AC$4:$AC$93,0),1,1,2),1,MATCH(INDEX(Dictionary!$B$3:$C$3,1,MATCH(Form_Responses[[#This Row],[79]],OFFSET(Dictionary!$A$3,MATCH(COLUMNS($AS$2:DS92),Dictionary!$A$4:$A$93,0),1,1,2),0)),Dictionary!$AD$3:$AE$3,0)),"")</f>
        <v>N</v>
      </c>
      <c r="DT93" s="61" t="str">
        <f ca="1">IFERROR(INDEX(OFFSET(Dictionary!$AC$3,MATCH(COLUMNS($AS$2:DT92),Dictionary!$AC$4:$AC$93,0),1,1,2),1,MATCH(INDEX(Dictionary!$B$3:$C$3,1,MATCH(Form_Responses[[#This Row],[80]],OFFSET(Dictionary!$A$3,MATCH(COLUMNS($AS$2:DT92),Dictionary!$A$4:$A$93,0),1,1,2),0)),Dictionary!$AD$3:$AE$3,0)),"")</f>
        <v>W</v>
      </c>
      <c r="DU93" s="61" t="str">
        <f ca="1">IFERROR(INDEX(OFFSET(Dictionary!$AC$3,MATCH(COLUMNS($AS$2:DU92),Dictionary!$AC$4:$AC$93,0),1,1,2),1,MATCH(INDEX(Dictionary!$B$3:$C$3,1,MATCH(Form_Responses[[#This Row],[81]],OFFSET(Dictionary!$A$3,MATCH(COLUMNS($AS$2:DU92),Dictionary!$A$4:$A$93,0),1,1,2),0)),Dictionary!$AD$3:$AE$3,0)),"")</f>
        <v>G</v>
      </c>
      <c r="DV93" s="61" t="str">
        <f ca="1">IFERROR(INDEX(OFFSET(Dictionary!$AC$3,MATCH(COLUMNS($AS$2:DV92),Dictionary!$AC$4:$AC$93,0),1,1,2),1,MATCH(INDEX(Dictionary!$B$3:$C$3,1,MATCH(Form_Responses[[#This Row],[82]],OFFSET(Dictionary!$A$3,MATCH(COLUMNS($AS$2:DV92),Dictionary!$A$4:$A$93,0),1,1,2),0)),Dictionary!$AD$3:$AE$3,0)),"")</f>
        <v>L</v>
      </c>
      <c r="DW93" s="61" t="str">
        <f ca="1">IFERROR(INDEX(OFFSET(Dictionary!$AC$3,MATCH(COLUMNS($AS$2:DW92),Dictionary!$AC$4:$AC$93,0),1,1,2),1,MATCH(INDEX(Dictionary!$B$3:$C$3,1,MATCH(Form_Responses[[#This Row],[83]],OFFSET(Dictionary!$A$3,MATCH(COLUMNS($AS$2:DW92),Dictionary!$A$4:$A$93,0),1,1,2),0)),Dictionary!$AD$3:$AE$3,0)),"")</f>
        <v>T</v>
      </c>
      <c r="DX93" s="61" t="str">
        <f ca="1">IFERROR(INDEX(OFFSET(Dictionary!$AC$3,MATCH(COLUMNS($AS$2:DX92),Dictionary!$AC$4:$AC$93,0),1,1,2),1,MATCH(INDEX(Dictionary!$B$3:$C$3,1,MATCH(Form_Responses[[#This Row],[84]],OFFSET(Dictionary!$A$3,MATCH(COLUMNS($AS$2:DX92),Dictionary!$A$4:$A$93,0),1,1,2),0)),Dictionary!$AD$3:$AE$3,0)),"")</f>
        <v>V</v>
      </c>
      <c r="DY93" s="61" t="str">
        <f ca="1">IFERROR(INDEX(OFFSET(Dictionary!$AC$3,MATCH(COLUMNS($AS$2:DY92),Dictionary!$AC$4:$AC$93,0),1,1,2),1,MATCH(INDEX(Dictionary!$B$3:$C$3,1,MATCH(Form_Responses[[#This Row],[85]],OFFSET(Dictionary!$A$3,MATCH(COLUMNS($AS$2:DY92),Dictionary!$A$4:$A$93,0),1,1,2),0)),Dictionary!$AD$3:$AE$3,0)),"")</f>
        <v>V</v>
      </c>
      <c r="DZ93" s="61" t="str">
        <f ca="1">IFERROR(INDEX(OFFSET(Dictionary!$AC$3,MATCH(COLUMNS($AS$2:DZ92),Dictionary!$AC$4:$AC$93,0),1,1,2),1,MATCH(INDEX(Dictionary!$B$3:$C$3,1,MATCH(Form_Responses[[#This Row],[86]],OFFSET(Dictionary!$A$3,MATCH(COLUMNS($AS$2:DZ92),Dictionary!$A$4:$A$93,0),1,1,2),0)),Dictionary!$AD$3:$AE$3,0)),"")</f>
        <v>R</v>
      </c>
      <c r="EA93" s="61" t="str">
        <f ca="1">IFERROR(INDEX(OFFSET(Dictionary!$AC$3,MATCH(COLUMNS($AS$2:EA92),Dictionary!$AC$4:$AC$93,0),1,1,2),1,MATCH(INDEX(Dictionary!$B$3:$C$3,1,MATCH(Form_Responses[[#This Row],[87]],OFFSET(Dictionary!$A$3,MATCH(COLUMNS($AS$2:EA92),Dictionary!$A$4:$A$93,0),1,1,2),0)),Dictionary!$AD$3:$AE$3,0)),"")</f>
        <v>D</v>
      </c>
      <c r="EB93" s="61" t="str">
        <f ca="1">IFERROR(INDEX(OFFSET(Dictionary!$AC$3,MATCH(COLUMNS($AS$2:EB92),Dictionary!$AC$4:$AC$93,0),1,1,2),1,MATCH(INDEX(Dictionary!$B$3:$C$3,1,MATCH(Form_Responses[[#This Row],[88]],OFFSET(Dictionary!$A$3,MATCH(COLUMNS($AS$2:EB92),Dictionary!$A$4:$A$93,0),1,1,2),0)),Dictionary!$AD$3:$AE$3,0)),"")</f>
        <v>D</v>
      </c>
      <c r="EC93" s="61" t="str">
        <f ca="1">IFERROR(INDEX(OFFSET(Dictionary!$AC$3,MATCH(COLUMNS($AS$2:EC92),Dictionary!$AC$4:$AC$93,0),1,1,2),1,MATCH(INDEX(Dictionary!$B$3:$C$3,1,MATCH(Form_Responses[[#This Row],[89]],OFFSET(Dictionary!$A$3,MATCH(COLUMNS($AS$2:EC92),Dictionary!$A$4:$A$93,0),1,1,2),0)),Dictionary!$AD$3:$AE$3,0)),"")</f>
        <v>C</v>
      </c>
      <c r="ED93" s="61" t="str">
        <f ca="1">IFERROR(INDEX(OFFSET(Dictionary!$AC$3,MATCH(COLUMNS($AS$2:ED92),Dictionary!$AC$4:$AC$93,0),1,1,2),1,MATCH(INDEX(Dictionary!$B$3:$C$3,1,MATCH(Form_Responses[[#This Row],[90]],OFFSET(Dictionary!$A$3,MATCH(COLUMNS($AS$2:ED92),Dictionary!$A$4:$A$93,0),1,1,2),0)),Dictionary!$AD$3:$AE$3,0)),"")</f>
        <v>N</v>
      </c>
    </row>
    <row r="94" spans="1:134" ht="240" x14ac:dyDescent="0.25">
      <c r="A94" s="164">
        <v>92</v>
      </c>
      <c r="B94" s="61" t="s">
        <v>1071</v>
      </c>
      <c r="C94" s="61" t="s">
        <v>918</v>
      </c>
      <c r="D94" s="59" t="s">
        <v>794</v>
      </c>
      <c r="E94" s="59" cm="1">
        <f t="array" aca="1" ref="E94" ca="1">COUNTIF(OFFSET($AS$2,MATCH(Data_Base_Response[[#This Row],[Nama]:[Nama]],Data_Base_Response[[Nama]:[Nama]],0),0,1,90),Data_Base_Response[[#Headers],[A]])</f>
        <v>4</v>
      </c>
      <c r="F94" s="59" cm="1">
        <f t="array" aca="1" ref="F94" ca="1">COUNTIF(OFFSET($AS$2,MATCH(Data_Base_Response[[#This Row],[Nama]:[Nama]],Data_Base_Response[[Nama]:[Nama]],0),0,1,90),Data_Base_Response[[#Headers],[N]])</f>
        <v>3</v>
      </c>
      <c r="G94" s="59" cm="1">
        <f t="array" aca="1" ref="G94" ca="1">COUNTIF(OFFSET($AS$2,MATCH(Data_Base_Response[[#This Row],[Nama]:[Nama]],Data_Base_Response[[Nama]:[Nama]],0),0,1,90),Data_Base_Response[[#Headers],[G]])</f>
        <v>6</v>
      </c>
      <c r="H94" s="59" cm="1">
        <f t="array" aca="1" ref="H94" ca="1">COUNTIF(OFFSET($AS$2,MATCH(Data_Base_Response[[#This Row],[Nama]:[Nama]],Data_Base_Response[[Nama]:[Nama]],0),0,1,90),Data_Base_Response[[#Headers],[C]])</f>
        <v>6</v>
      </c>
      <c r="I94" s="59" cm="1">
        <f t="array" aca="1" ref="I94" ca="1">COUNTIF(OFFSET($AS$2,MATCH(Data_Base_Response[[#This Row],[Nama]:[Nama]],Data_Base_Response[[Nama]:[Nama]],0),0,1,90),Data_Base_Response[[#Headers],[D]])</f>
        <v>3</v>
      </c>
      <c r="J94" s="59" cm="1">
        <f t="array" aca="1" ref="J94" ca="1">COUNTIF(OFFSET($AS$2,MATCH(Data_Base_Response[[#This Row],[Nama]:[Nama]],Data_Base_Response[[Nama]:[Nama]],0),0,1,90),Data_Base_Response[[#Headers],[R]])</f>
        <v>3</v>
      </c>
      <c r="K94" s="59" cm="1">
        <f t="array" aca="1" ref="K94" ca="1">COUNTIF(OFFSET($AS$2,MATCH(Data_Base_Response[[#This Row],[Nama]:[Nama]],Data_Base_Response[[Nama]:[Nama]],0),0,1,90),Data_Base_Response[[#Headers],[T]])</f>
        <v>3</v>
      </c>
      <c r="L94" s="59" cm="1">
        <f t="array" aca="1" ref="L94" ca="1">COUNTIF(OFFSET($AS$2,MATCH(Data_Base_Response[[#This Row],[Nama]:[Nama]],Data_Base_Response[[Nama]:[Nama]],0),0,1,90),Data_Base_Response[[#Headers],[V]])</f>
        <v>4</v>
      </c>
      <c r="M94" s="59" cm="1">
        <f t="array" aca="1" ref="M94" ca="1">COUNTIF(OFFSET($AS$2,MATCH(Data_Base_Response[[#This Row],[Nama]:[Nama]],Data_Base_Response[[Nama]:[Nama]],0),0,1,90),Data_Base_Response[[#Headers],[W]])</f>
        <v>6</v>
      </c>
      <c r="N94" s="59" cm="1">
        <f t="array" aca="1" ref="N94" ca="1">COUNTIF(OFFSET($AS$2,MATCH(Data_Base_Response[[#This Row],[Nama]:[Nama]],Data_Base_Response[[Nama]:[Nama]],0),0,1,90),Data_Base_Response[[#Headers],[F]])</f>
        <v>6</v>
      </c>
      <c r="O94" s="59" cm="1">
        <f t="array" aca="1" ref="O94" ca="1">COUNTIF(OFFSET($AS$2,MATCH(Data_Base_Response[[#This Row],[Nama]:[Nama]],Data_Base_Response[[Nama]:[Nama]],0),0,1,90),Data_Base_Response[[#Headers],[L]])</f>
        <v>7</v>
      </c>
      <c r="P94" s="59" cm="1">
        <f t="array" aca="1" ref="P94" ca="1">COUNTIF(OFFSET($AS$2,MATCH(Data_Base_Response[[#This Row],[Nama]:[Nama]],Data_Base_Response[[Nama]:[Nama]],0),0,1,90),Data_Base_Response[[#Headers],[P]])</f>
        <v>4</v>
      </c>
      <c r="Q94" s="59" cm="1">
        <f t="array" aca="1" ref="Q94" ca="1">COUNTIF(OFFSET($AS$2,MATCH(Data_Base_Response[[#This Row],[Nama]:[Nama]],Data_Base_Response[[Nama]:[Nama]],0),0,1,90),Data_Base_Response[[#Headers],[I]])</f>
        <v>6</v>
      </c>
      <c r="R94" s="59" cm="1">
        <f t="array" aca="1" ref="R94" ca="1">COUNTIF(OFFSET($AS$2,MATCH(Data_Base_Response[[#This Row],[Nama]:[Nama]],Data_Base_Response[[Nama]:[Nama]],0),0,1,90),Data_Base_Response[[#Headers],[S]])</f>
        <v>4</v>
      </c>
      <c r="S94" s="59" cm="1">
        <f t="array" aca="1" ref="S94" ca="1">COUNTIF(OFFSET($AS$2,MATCH(Data_Base_Response[[#This Row],[Nama]:[Nama]],Data_Base_Response[[Nama]:[Nama]],0),0,1,90),Data_Base_Response[[#Headers],[B]])</f>
        <v>5</v>
      </c>
      <c r="T94" s="59" cm="1">
        <f t="array" aca="1" ref="T94" ca="1">COUNTIF(OFFSET($AS$2,MATCH(Data_Base_Response[[#This Row],[Nama]:[Nama]],Data_Base_Response[[Nama]:[Nama]],0),0,1,90),Data_Base_Response[[#Headers],[O]])</f>
        <v>5</v>
      </c>
      <c r="U94" s="59" cm="1">
        <f t="array" aca="1" ref="U94" ca="1">COUNTIF(OFFSET($AS$2,MATCH(Data_Base_Response[[#This Row],[Nama]:[Nama]],Data_Base_Response[[Nama]:[Nama]],0),0,1,90),Data_Base_Response[[#Headers],[X]])</f>
        <v>1</v>
      </c>
      <c r="V94" s="59" cm="1">
        <f t="array" aca="1" ref="V94" ca="1">COUNTIF(OFFSET($AS$2,MATCH(Data_Base_Response[[#This Row],[Nama]:[Nama]],Data_Base_Response[[Nama]:[Nama]],0),0,1,90),Data_Base_Response[[#Headers],[E]])</f>
        <v>3</v>
      </c>
      <c r="W94" s="59" cm="1">
        <f t="array" aca="1" ref="W94" ca="1">COUNTIF(OFFSET($AS$2,MATCH(Data_Base_Response[[#This Row],[Nama]:[Nama]],Data_Base_Response[[Nama]:[Nama]],0),0,1,90),Data_Base_Response[[#Headers],[K]])</f>
        <v>4</v>
      </c>
      <c r="X94" s="59" cm="1">
        <f t="array" aca="1" ref="X94" ca="1">COUNTIF(OFFSET($AS$2,MATCH(Data_Base_Response[[#This Row],[Nama]:[Nama]],Data_Base_Response[[Nama]:[Nama]],0),0,1,90),Data_Base_Response[[#Headers],[Z]])</f>
        <v>7</v>
      </c>
      <c r="Y9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4"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9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94"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94" s="60" t="str">
        <f ca="1">INDEX(OFFSET(Dictionary!$AJ$3,MATCH(I$2,Dictionary!$AG$4:$AG$84,0),0,COUNTIF(Dictionary!$AG$4:$AG$84,I$2),1),MATCH(Data_Base_Response[[#This Row],[D]],OFFSET(Dictionary!$AH$3,MATCH(I$2,Dictionary!$AG$4:$AG$84,0),0,COUNTIF(Dictionary!$AG$4:$AG$84,I$2),1),1))</f>
        <v xml:space="preserve">Cukup peduli akan akurasi dan kelengkapan data   </v>
      </c>
      <c r="AD9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9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94" s="60" t="str">
        <f ca="1">INDEX(OFFSET(Dictionary!$AJ$3,MATCH(N$2,Dictionary!$AG$4:$AG$84,0),0,COUNTIF(Dictionary!$AG$4:$AG$84,N$2),1),MATCH(Data_Base_Response[[#This Row],[F]],OFFSET(Dictionary!$AH$3,MATCH(N$2,Dictionary!$AG$4:$AG$84,0),0,COUNTIF(Dictionary!$AG$4:$AG$84,N$2),1),1))</f>
        <v xml:space="preserve">Loyal pada Perusahaan   </v>
      </c>
      <c r="AI94" s="60" t="str">
        <f ca="1">INDEX(OFFSET(Dictionary!$AJ$3,MATCH(O$2,Dictionary!$AG$4:$AG$84,0),0,COUNTIF(Dictionary!$AG$4:$AG$84,O$2),1),MATCH(Data_Base_Response[[#This Row],[L]],OFFSET(Dictionary!$AH$3,MATCH(O$2,Dictionary!$AG$4:$AG$84,0),0,COUNTIF(Dictionary!$AG$4:$AG$84,O$2),1),1))</f>
        <v xml:space="preserve">Percaya diri dan ingin berperan sebagai pemimpin      </v>
      </c>
      <c r="AJ94"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94"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94"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9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9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4"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9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4"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9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4" s="61" t="str">
        <f ca="1">IFERROR(INDEX(OFFSET(Dictionary!$AC$3,MATCH(COLUMNS($AS$2:AS93),Dictionary!$AC$4:$AC$93,0),1,1,2),1,MATCH(INDEX(Dictionary!$B$3:$C$3,1,MATCH(Form_Responses[[#This Row],[1]],OFFSET(Dictionary!$A$3,MATCH(COLUMNS($AS$2:AS93),Dictionary!$A$4:$A$93,0),1,1,2),0)),Dictionary!$AD$3:$AE$3,0)),"")</f>
        <v>G</v>
      </c>
      <c r="AT94" s="61" t="str">
        <f ca="1">IFERROR(INDEX(OFFSET(Dictionary!$AC$3,MATCH(COLUMNS($AS$2:AT$2),Dictionary!$AC$4:$AC$93,0),1,1,2),1,MATCH(INDEX(Dictionary!$B$3:$C$3,1,MATCH(Form_Responses[[#This Row],[2]],OFFSET(Dictionary!$A$3,MATCH(COLUMNS($AS$2:AT93),Dictionary!$A$4:$A$93,0),1,1,2),0)),Dictionary!$AD$3:$AE$3,0)),"")</f>
        <v>N</v>
      </c>
      <c r="AU94" s="61" t="str">
        <f ca="1">IFERROR(INDEX(OFFSET(Dictionary!$AC$3,MATCH(COLUMNS($AS$2:AU93),Dictionary!$AC$4:$AC$93,0),1,1,2),1,MATCH(INDEX(Dictionary!$B$3:$C$3,1,MATCH(Form_Responses[[#This Row],[3]],OFFSET(Dictionary!$A$3,MATCH(COLUMNS($AS$2:AU93),Dictionary!$A$4:$A$93,0),1,1,2),0)),Dictionary!$AD$3:$AE$3,0)),"")</f>
        <v>A</v>
      </c>
      <c r="AV94" s="61" t="str">
        <f ca="1">IFERROR(INDEX(OFFSET(Dictionary!$AC$3,MATCH(COLUMNS($AS$2:AV93),Dictionary!$AC$4:$AC$93,0),1,1,2),1,MATCH(INDEX(Dictionary!$B$3:$C$3,1,MATCH(Form_Responses[[#This Row],[4]],OFFSET(Dictionary!$A$3,MATCH(COLUMNS($AS$2:AV93),Dictionary!$A$4:$A$93,0),1,1,2),0)),Dictionary!$AD$3:$AE$3,0)),"")</f>
        <v>P</v>
      </c>
      <c r="AW94" s="61" t="str">
        <f ca="1">IFERROR(INDEX(OFFSET(Dictionary!$AC$3,MATCH(COLUMNS($AS$2:AW93),Dictionary!$AC$4:$AC$93,0),1,1,2),1,MATCH(INDEX(Dictionary!$B$3:$C$3,1,MATCH(Form_Responses[[#This Row],[5]],OFFSET(Dictionary!$A$3,MATCH(COLUMNS($AS$2:AW93),Dictionary!$A$4:$A$93,0),1,1,2),0)),Dictionary!$AD$3:$AE$3,0)),"")</f>
        <v>B</v>
      </c>
      <c r="AX94" s="61" t="str">
        <f ca="1">IFERROR(INDEX(OFFSET(Dictionary!$AC$3,MATCH(COLUMNS($AS$2:AX93),Dictionary!$AC$4:$AC$93,0),1,1,2),1,MATCH(INDEX(Dictionary!$B$3:$C$3,1,MATCH(Form_Responses[[#This Row],[6]],OFFSET(Dictionary!$A$3,MATCH(COLUMNS($AS$2:AX93),Dictionary!$A$4:$A$93,0),1,1,2),0)),Dictionary!$AD$3:$AE$3,0)),"")</f>
        <v>B</v>
      </c>
      <c r="AY94" s="61" t="str">
        <f ca="1">IFERROR(INDEX(OFFSET(Dictionary!$AC$3,MATCH(COLUMNS($AS$2:AY93),Dictionary!$AC$4:$AC$93,0),1,1,2),1,MATCH(INDEX(Dictionary!$B$3:$C$3,1,MATCH(Form_Responses[[#This Row],[7]],OFFSET(Dictionary!$A$3,MATCH(COLUMNS($AS$2:AY93),Dictionary!$A$4:$A$93,0),1,1,2),0)),Dictionary!$AD$3:$AE$3,0)),"")</f>
        <v>Z</v>
      </c>
      <c r="AZ94" s="61" t="str">
        <f ca="1">IFERROR(INDEX(OFFSET(Dictionary!$AC$3,MATCH(COLUMNS($AS$2:AZ$2),Dictionary!$AC$4:$AC$93,0),1,1,2),1,MATCH(INDEX(Dictionary!$B$3:$C$3,1,MATCH(Form_Responses[[#This Row],[8]],OFFSET(Dictionary!$A$3,MATCH(COLUMNS($AS$2:AZ93),Dictionary!$A$4:$A$93,0),1,1,2),0)),Dictionary!$AD$3:$AE$3,0)),"")</f>
        <v>Z</v>
      </c>
      <c r="BA94" s="61" t="str">
        <f ca="1">IFERROR(INDEX(OFFSET(Dictionary!$AC$3,MATCH(COLUMNS($AS$2:BA93),Dictionary!$AC$4:$AC$93,0),1,1,2),1,MATCH(INDEX(Dictionary!$B$3:$C$3,1,MATCH(Form_Responses[[#This Row],[9]],OFFSET(Dictionary!$A$3,MATCH(COLUMNS($AS$2:BA93),Dictionary!$A$4:$A$93,0),1,1,2),0)),Dictionary!$AD$3:$AE$3,0)),"")</f>
        <v>K</v>
      </c>
      <c r="BB94" s="61" t="str">
        <f ca="1">IFERROR(INDEX(OFFSET(Dictionary!$AC$3,MATCH(COLUMNS($AS$2:BB93),Dictionary!$AC$4:$AC$93,0),1,1,2),1,MATCH(INDEX(Dictionary!$B$3:$C$3,1,MATCH(Form_Responses[[#This Row],[10]],OFFSET(Dictionary!$A$3,MATCH(COLUMNS($AS$2:BB93),Dictionary!$A$4:$A$93,0),1,1,2),0)),Dictionary!$AD$3:$AE$3,0)),"")</f>
        <v>F</v>
      </c>
      <c r="BC94" s="61" t="str">
        <f ca="1">IFERROR(INDEX(OFFSET(Dictionary!$AC$3,MATCH(COLUMNS($AS$2:BC93),Dictionary!$AC$4:$AC$93,0),1,1,2),1,MATCH(INDEX(Dictionary!$B$3:$C$3,1,MATCH(Form_Responses[[#This Row],[11]],OFFSET(Dictionary!$A$3,MATCH(COLUMNS($AS$2:BC93),Dictionary!$A$4:$A$93,0),1,1,2),0)),Dictionary!$AD$3:$AE$3,0)),"")</f>
        <v>C</v>
      </c>
      <c r="BD94" s="61" t="str">
        <f ca="1">IFERROR(INDEX(OFFSET(Dictionary!$AC$3,MATCH(COLUMNS($AS$2:BD93),Dictionary!$AC$4:$AC$93,0),1,1,2),1,MATCH(INDEX(Dictionary!$B$3:$C$3,1,MATCH(Form_Responses[[#This Row],[12]],OFFSET(Dictionary!$A$3,MATCH(COLUMNS($AS$2:BD93),Dictionary!$A$4:$A$93,0),1,1,2),0)),Dictionary!$AD$3:$AE$3,0)),"")</f>
        <v>E</v>
      </c>
      <c r="BE94" s="61" t="str">
        <f ca="1">IFERROR(INDEX(OFFSET(Dictionary!$AC$3,MATCH(COLUMNS($AS$2:BE93),Dictionary!$AC$4:$AC$93,0),1,1,2),1,MATCH(INDEX(Dictionary!$B$3:$C$3,1,MATCH(Form_Responses[[#This Row],[13]],OFFSET(Dictionary!$A$3,MATCH(COLUMNS($AS$2:BE93),Dictionary!$A$4:$A$93,0),1,1,2),0)),Dictionary!$AD$3:$AE$3,0)),"")</f>
        <v>N</v>
      </c>
      <c r="BF94" s="61" t="str">
        <f ca="1">IFERROR(INDEX(OFFSET(Dictionary!$AC$3,MATCH(COLUMNS($AS$2:BF93),Dictionary!$AC$4:$AC$93,0),1,1,2),1,MATCH(INDEX(Dictionary!$B$3:$C$3,1,MATCH(Form_Responses[[#This Row],[14]],OFFSET(Dictionary!$A$3,MATCH(COLUMNS($AS$2:BF93),Dictionary!$A$4:$A$93,0),1,1,2),0)),Dictionary!$AD$3:$AE$3,0)),"")</f>
        <v>A</v>
      </c>
      <c r="BG94" s="61" t="str">
        <f ca="1">IFERROR(INDEX(OFFSET(Dictionary!$AC$3,MATCH(COLUMNS($AS$2:BG93),Dictionary!$AC$4:$AC$93,0),1,1,2),1,MATCH(INDEX(Dictionary!$B$3:$C$3,1,MATCH(Form_Responses[[#This Row],[15]],OFFSET(Dictionary!$A$3,MATCH(COLUMNS($AS$2:BG93),Dictionary!$A$4:$A$93,0),1,1,2),0)),Dictionary!$AD$3:$AE$3,0)),"")</f>
        <v>B</v>
      </c>
      <c r="BH94" s="61" t="str">
        <f ca="1">IFERROR(INDEX(OFFSET(Dictionary!$AC$3,MATCH(COLUMNS($AS$2:BH93),Dictionary!$AC$4:$AC$93,0),1,1,2),1,MATCH(INDEX(Dictionary!$B$3:$C$3,1,MATCH(Form_Responses[[#This Row],[16]],OFFSET(Dictionary!$A$3,MATCH(COLUMNS($AS$2:BH93),Dictionary!$A$4:$A$93,0),1,1,2),0)),Dictionary!$AD$3:$AE$3,0)),"")</f>
        <v>O</v>
      </c>
      <c r="BI94" s="61" t="str">
        <f ca="1">IFERROR(INDEX(OFFSET(Dictionary!$AC$3,MATCH(COLUMNS($AS$2:BI93),Dictionary!$AC$4:$AC$93,0),1,1,2),1,MATCH(INDEX(Dictionary!$B$3:$C$3,1,MATCH(Form_Responses[[#This Row],[17]],OFFSET(Dictionary!$A$3,MATCH(COLUMNS($AS$2:BI93),Dictionary!$A$4:$A$93,0),1,1,2),0)),Dictionary!$AD$3:$AE$3,0)),"")</f>
        <v>Z</v>
      </c>
      <c r="BJ94" s="61" t="str">
        <f ca="1">IFERROR(INDEX(OFFSET(Dictionary!$AC$3,MATCH(COLUMNS($AS$2:BJ93),Dictionary!$AC$4:$AC$93,0),1,1,2),1,MATCH(INDEX(Dictionary!$B$3:$C$3,1,MATCH(Form_Responses[[#This Row],[18]],OFFSET(Dictionary!$A$3,MATCH(COLUMNS($AS$2:BJ93),Dictionary!$A$4:$A$93,0),1,1,2),0)),Dictionary!$AD$3:$AE$3,0)),"")</f>
        <v>O</v>
      </c>
      <c r="BK94" s="61" t="str">
        <f ca="1">IFERROR(INDEX(OFFSET(Dictionary!$AC$3,MATCH(COLUMNS($AS$2:BK93),Dictionary!$AC$4:$AC$93,0),1,1,2),1,MATCH(INDEX(Dictionary!$B$3:$C$3,1,MATCH(Form_Responses[[#This Row],[19]],OFFSET(Dictionary!$A$3,MATCH(COLUMNS($AS$2:BK93),Dictionary!$A$4:$A$93,0),1,1,2),0)),Dictionary!$AD$3:$AE$3,0)),"")</f>
        <v>Z</v>
      </c>
      <c r="BL94" s="61" t="str">
        <f ca="1">IFERROR(INDEX(OFFSET(Dictionary!$AC$3,MATCH(COLUMNS($AS$2:BL93),Dictionary!$AC$4:$AC$93,0),1,1,2),1,MATCH(INDEX(Dictionary!$B$3:$C$3,1,MATCH(Form_Responses[[#This Row],[20]],OFFSET(Dictionary!$A$3,MATCH(COLUMNS($AS$2:BL93),Dictionary!$A$4:$A$93,0),1,1,2),0)),Dictionary!$AD$3:$AE$3,0)),"")</f>
        <v>W</v>
      </c>
      <c r="BM94" s="61" t="str">
        <f ca="1">IFERROR(INDEX(OFFSET(Dictionary!$AC$3,MATCH(COLUMNS($AS$2:BM93),Dictionary!$AC$4:$AC$93,0),1,1,2),1,MATCH(INDEX(Dictionary!$B$3:$C$3,1,MATCH(Form_Responses[[#This Row],[21]],OFFSET(Dictionary!$A$3,MATCH(COLUMNS($AS$2:BM93),Dictionary!$A$4:$A$93,0),1,1,2),0)),Dictionary!$AD$3:$AE$3,0)),"")</f>
        <v>D</v>
      </c>
      <c r="BN94" s="61" t="str">
        <f ca="1">IFERROR(INDEX(OFFSET(Dictionary!$AC$3,MATCH(COLUMNS($AS$2:BN93),Dictionary!$AC$4:$AC$93,0),1,1,2),1,MATCH(INDEX(Dictionary!$B$3:$C$3,1,MATCH(Form_Responses[[#This Row],[22]],OFFSET(Dictionary!$A$3,MATCH(COLUMNS($AS$2:BN93),Dictionary!$A$4:$A$93,0),1,1,2),0)),Dictionary!$AD$3:$AE$3,0)),"")</f>
        <v>L</v>
      </c>
      <c r="BO94" s="61" t="str">
        <f ca="1">IFERROR(INDEX(OFFSET(Dictionary!$AC$3,MATCH(COLUMNS($AS$2:BO93),Dictionary!$AC$4:$AC$93,0),1,1,2),1,MATCH(INDEX(Dictionary!$B$3:$C$3,1,MATCH(Form_Responses[[#This Row],[23]],OFFSET(Dictionary!$A$3,MATCH(COLUMNS($AS$2:BO93),Dictionary!$A$4:$A$93,0),1,1,2),0)),Dictionary!$AD$3:$AE$3,0)),"")</f>
        <v>E</v>
      </c>
      <c r="BP94" s="61" t="str">
        <f ca="1">IFERROR(INDEX(OFFSET(Dictionary!$AC$3,MATCH(COLUMNS($AS$2:BP93),Dictionary!$AC$4:$AC$93,0),1,1,2),1,MATCH(INDEX(Dictionary!$B$3:$C$3,1,MATCH(Form_Responses[[#This Row],[24]],OFFSET(Dictionary!$A$3,MATCH(COLUMNS($AS$2:BP93),Dictionary!$A$4:$A$93,0),1,1,2),0)),Dictionary!$AD$3:$AE$3,0)),"")</f>
        <v>X</v>
      </c>
      <c r="BQ94" s="61" t="str">
        <f ca="1">IFERROR(INDEX(OFFSET(Dictionary!$AC$3,MATCH(COLUMNS($AS$2:BQ93),Dictionary!$AC$4:$AC$93,0),1,1,2),1,MATCH(INDEX(Dictionary!$B$3:$C$3,1,MATCH(Form_Responses[[#This Row],[25]],OFFSET(Dictionary!$A$3,MATCH(COLUMNS($AS$2:BQ93),Dictionary!$A$4:$A$93,0),1,1,2),0)),Dictionary!$AD$3:$AE$3,0)),"")</f>
        <v>A</v>
      </c>
      <c r="BR94" s="61" t="str">
        <f ca="1">IFERROR(INDEX(OFFSET(Dictionary!$AC$3,MATCH(COLUMNS($AS$2:BR93),Dictionary!$AC$4:$AC$93,0),1,1,2),1,MATCH(INDEX(Dictionary!$B$3:$C$3,1,MATCH(Form_Responses[[#This Row],[26]],OFFSET(Dictionary!$A$3,MATCH(COLUMNS($AS$2:BR93),Dictionary!$A$4:$A$93,0),1,1,2),0)),Dictionary!$AD$3:$AE$3,0)),"")</f>
        <v>O</v>
      </c>
      <c r="BS94" s="61" t="str">
        <f ca="1">IFERROR(INDEX(OFFSET(Dictionary!$AC$3,MATCH(COLUMNS($AS$2:BS93),Dictionary!$AC$4:$AC$93,0),1,1,2),1,MATCH(INDEX(Dictionary!$B$3:$C$3,1,MATCH(Form_Responses[[#This Row],[27]],OFFSET(Dictionary!$A$3,MATCH(COLUMNS($AS$2:BS93),Dictionary!$A$4:$A$93,0),1,1,2),0)),Dictionary!$AD$3:$AE$3,0)),"")</f>
        <v>Z</v>
      </c>
      <c r="BT94" s="61" t="str">
        <f ca="1">IFERROR(INDEX(OFFSET(Dictionary!$AC$3,MATCH(COLUMNS($AS$2:BT93),Dictionary!$AC$4:$AC$93,0),1,1,2),1,MATCH(INDEX(Dictionary!$B$3:$C$3,1,MATCH(Form_Responses[[#This Row],[28]],OFFSET(Dictionary!$A$3,MATCH(COLUMNS($AS$2:BT93),Dictionary!$A$4:$A$93,0),1,1,2),0)),Dictionary!$AD$3:$AE$3,0)),"")</f>
        <v>B</v>
      </c>
      <c r="BU94" s="61" t="str">
        <f ca="1">IFERROR(INDEX(OFFSET(Dictionary!$AC$3,MATCH(COLUMNS($AS$2:BU93),Dictionary!$AC$4:$AC$93,0),1,1,2),1,MATCH(INDEX(Dictionary!$B$3:$C$3,1,MATCH(Form_Responses[[#This Row],[29]],OFFSET(Dictionary!$A$3,MATCH(COLUMNS($AS$2:BU93),Dictionary!$A$4:$A$93,0),1,1,2),0)),Dictionary!$AD$3:$AE$3,0)),"")</f>
        <v>O</v>
      </c>
      <c r="BV94" s="61" t="str">
        <f ca="1">IFERROR(INDEX(OFFSET(Dictionary!$AC$3,MATCH(COLUMNS($AS$2:BV93),Dictionary!$AC$4:$AC$93,0),1,1,2),1,MATCH(INDEX(Dictionary!$B$3:$C$3,1,MATCH(Form_Responses[[#This Row],[30]],OFFSET(Dictionary!$A$3,MATCH(COLUMNS($AS$2:BV93),Dictionary!$A$4:$A$93,0),1,1,2),0)),Dictionary!$AD$3:$AE$3,0)),"")</f>
        <v>W</v>
      </c>
      <c r="BW94" s="61" t="str">
        <f ca="1">IFERROR(INDEX(OFFSET(Dictionary!$AC$3,MATCH(COLUMNS($AS$2:BW93),Dictionary!$AC$4:$AC$93,0),1,1,2),1,MATCH(INDEX(Dictionary!$B$3:$C$3,1,MATCH(Form_Responses[[#This Row],[31]],OFFSET(Dictionary!$A$3,MATCH(COLUMNS($AS$2:BW93),Dictionary!$A$4:$A$93,0),1,1,2),0)),Dictionary!$AD$3:$AE$3,0)),"")</f>
        <v>G</v>
      </c>
      <c r="BX94" s="61" t="str">
        <f ca="1">IFERROR(INDEX(OFFSET(Dictionary!$AC$3,MATCH(COLUMNS($AS$2:BX93),Dictionary!$AC$4:$AC$93,0),1,1,2),1,MATCH(INDEX(Dictionary!$B$3:$C$3,1,MATCH(Form_Responses[[#This Row],[32]],OFFSET(Dictionary!$A$3,MATCH(COLUMNS($AS$2:BX93),Dictionary!$A$4:$A$93,0),1,1,2),0)),Dictionary!$AD$3:$AE$3,0)),"")</f>
        <v>L</v>
      </c>
      <c r="BY94" s="61" t="str">
        <f ca="1">IFERROR(INDEX(OFFSET(Dictionary!$AC$3,MATCH(COLUMNS($AS$2:BY93),Dictionary!$AC$4:$AC$93,0),1,1,2),1,MATCH(INDEX(Dictionary!$B$3:$C$3,1,MATCH(Form_Responses[[#This Row],[33]],OFFSET(Dictionary!$A$3,MATCH(COLUMNS($AS$2:BY93),Dictionary!$A$4:$A$93,0),1,1,2),0)),Dictionary!$AD$3:$AE$3,0)),"")</f>
        <v>I</v>
      </c>
      <c r="BZ94" s="61" t="str">
        <f ca="1">IFERROR(INDEX(OFFSET(Dictionary!$AC$3,MATCH(COLUMNS($AS$2:BZ93),Dictionary!$AC$4:$AC$93,0),1,1,2),1,MATCH(INDEX(Dictionary!$B$3:$C$3,1,MATCH(Form_Responses[[#This Row],[34]],OFFSET(Dictionary!$A$3,MATCH(COLUMNS($AS$2:BZ93),Dictionary!$A$4:$A$93,0),1,1,2),0)),Dictionary!$AD$3:$AE$3,0)),"")</f>
        <v>T</v>
      </c>
      <c r="CA94" s="61" t="str">
        <f ca="1">IFERROR(INDEX(OFFSET(Dictionary!$AC$3,MATCH(COLUMNS($AS$2:CA93),Dictionary!$AC$4:$AC$93,0),1,1,2),1,MATCH(INDEX(Dictionary!$B$3:$C$3,1,MATCH(Form_Responses[[#This Row],[35]],OFFSET(Dictionary!$A$3,MATCH(COLUMNS($AS$2:CA93),Dictionary!$A$4:$A$93,0),1,1,2),0)),Dictionary!$AD$3:$AE$3,0)),"")</f>
        <v>B</v>
      </c>
      <c r="CB94" s="61" t="str">
        <f ca="1">IFERROR(INDEX(OFFSET(Dictionary!$AC$3,MATCH(COLUMNS($AS$2:CB93),Dictionary!$AC$4:$AC$93,0),1,1,2),1,MATCH(INDEX(Dictionary!$B$3:$C$3,1,MATCH(Form_Responses[[#This Row],[36]],OFFSET(Dictionary!$A$3,MATCH(COLUMNS($AS$2:CB93),Dictionary!$A$4:$A$93,0),1,1,2),0)),Dictionary!$AD$3:$AE$3,0)),"")</f>
        <v>O</v>
      </c>
      <c r="CC94" s="61" t="str">
        <f ca="1">IFERROR(INDEX(OFFSET(Dictionary!$AC$3,MATCH(COLUMNS($AS$2:CC93),Dictionary!$AC$4:$AC$93,0),1,1,2),1,MATCH(INDEX(Dictionary!$B$3:$C$3,1,MATCH(Form_Responses[[#This Row],[37]],OFFSET(Dictionary!$A$3,MATCH(COLUMNS($AS$2:CC93),Dictionary!$A$4:$A$93,0),1,1,2),0)),Dictionary!$AD$3:$AE$3,0)),"")</f>
        <v>P</v>
      </c>
      <c r="CD94" s="61" t="str">
        <f ca="1">IFERROR(INDEX(OFFSET(Dictionary!$AC$3,MATCH(COLUMNS($AS$2:CD93),Dictionary!$AC$4:$AC$93,0),1,1,2),1,MATCH(INDEX(Dictionary!$B$3:$C$3,1,MATCH(Form_Responses[[#This Row],[38]],OFFSET(Dictionary!$A$3,MATCH(COLUMNS($AS$2:CD93),Dictionary!$A$4:$A$93,0),1,1,2),0)),Dictionary!$AD$3:$AE$3,0)),"")</f>
        <v>K</v>
      </c>
      <c r="CE94" s="61" t="str">
        <f ca="1">IFERROR(INDEX(OFFSET(Dictionary!$AC$3,MATCH(COLUMNS($AS$2:CE93),Dictionary!$AC$4:$AC$93,0),1,1,2),1,MATCH(INDEX(Dictionary!$B$3:$C$3,1,MATCH(Form_Responses[[#This Row],[39]],OFFSET(Dictionary!$A$3,MATCH(COLUMNS($AS$2:CE93),Dictionary!$A$4:$A$93,0),1,1,2),0)),Dictionary!$AD$3:$AE$3,0)),"")</f>
        <v>F</v>
      </c>
      <c r="CF94" s="61" t="str">
        <f ca="1">IFERROR(INDEX(OFFSET(Dictionary!$AC$3,MATCH(COLUMNS($AS$2:CF93),Dictionary!$AC$4:$AC$93,0),1,1,2),1,MATCH(INDEX(Dictionary!$B$3:$C$3,1,MATCH(Form_Responses[[#This Row],[40]],OFFSET(Dictionary!$A$3,MATCH(COLUMNS($AS$2:CF93),Dictionary!$A$4:$A$93,0),1,1,2),0)),Dictionary!$AD$3:$AE$3,0)),"")</f>
        <v>W</v>
      </c>
      <c r="CG94" s="61" t="str">
        <f ca="1">IFERROR(INDEX(OFFSET(Dictionary!$AC$3,MATCH(COLUMNS($AS$2:CG93),Dictionary!$AC$4:$AC$93,0),1,1,2),1,MATCH(INDEX(Dictionary!$B$3:$C$3,1,MATCH(Form_Responses[[#This Row],[41]],OFFSET(Dictionary!$A$3,MATCH(COLUMNS($AS$2:CG93),Dictionary!$A$4:$A$93,0),1,1,2),0)),Dictionary!$AD$3:$AE$3,0)),"")</f>
        <v>G</v>
      </c>
      <c r="CH94" s="61" t="str">
        <f ca="1">IFERROR(INDEX(OFFSET(Dictionary!$AC$3,MATCH(COLUMNS($AS$2:CH93),Dictionary!$AC$4:$AC$93,0),1,1,2),1,MATCH(INDEX(Dictionary!$B$3:$C$3,1,MATCH(Form_Responses[[#This Row],[42]],OFFSET(Dictionary!$A$3,MATCH(COLUMNS($AS$2:CH93),Dictionary!$A$4:$A$93,0),1,1,2),0)),Dictionary!$AD$3:$AE$3,0)),"")</f>
        <v>R</v>
      </c>
      <c r="CI94" s="61" t="str">
        <f ca="1">IFERROR(INDEX(OFFSET(Dictionary!$AC$3,MATCH(COLUMNS($AS$2:CI93),Dictionary!$AC$4:$AC$93,0),1,1,2),1,MATCH(INDEX(Dictionary!$B$3:$C$3,1,MATCH(Form_Responses[[#This Row],[43]],OFFSET(Dictionary!$A$3,MATCH(COLUMNS($AS$2:CI93),Dictionary!$A$4:$A$93,0),1,1,2),0)),Dictionary!$AD$3:$AE$3,0)),"")</f>
        <v>I</v>
      </c>
      <c r="CJ94" s="61" t="str">
        <f ca="1">IFERROR(INDEX(OFFSET(Dictionary!$AC$3,MATCH(COLUMNS($AS$2:CJ93),Dictionary!$AC$4:$AC$93,0),1,1,2),1,MATCH(INDEX(Dictionary!$B$3:$C$3,1,MATCH(Form_Responses[[#This Row],[44]],OFFSET(Dictionary!$A$3,MATCH(COLUMNS($AS$2:CJ93),Dictionary!$A$4:$A$93,0),1,1,2),0)),Dictionary!$AD$3:$AE$3,0)),"")</f>
        <v>C</v>
      </c>
      <c r="CK94" s="61" t="str">
        <f ca="1">IFERROR(INDEX(OFFSET(Dictionary!$AC$3,MATCH(COLUMNS($AS$2:CK93),Dictionary!$AC$4:$AC$93,0),1,1,2),1,MATCH(INDEX(Dictionary!$B$3:$C$3,1,MATCH(Form_Responses[[#This Row],[45]],OFFSET(Dictionary!$A$3,MATCH(COLUMNS($AS$2:CK93),Dictionary!$A$4:$A$93,0),1,1,2),0)),Dictionary!$AD$3:$AE$3,0)),"")</f>
        <v>E</v>
      </c>
      <c r="CL94" s="61" t="str">
        <f ca="1">IFERROR(INDEX(OFFSET(Dictionary!$AC$3,MATCH(COLUMNS($AS$2:CL93),Dictionary!$AC$4:$AC$93,0),1,1,2),1,MATCH(INDEX(Dictionary!$B$3:$C$3,1,MATCH(Form_Responses[[#This Row],[46]],OFFSET(Dictionary!$A$3,MATCH(COLUMNS($AS$2:CL93),Dictionary!$A$4:$A$93,0),1,1,2),0)),Dictionary!$AD$3:$AE$3,0)),"")</f>
        <v>N</v>
      </c>
      <c r="CM94" s="61" t="str">
        <f ca="1">IFERROR(INDEX(OFFSET(Dictionary!$AC$3,MATCH(COLUMNS($AS$2:CM93),Dictionary!$AC$4:$AC$93,0),1,1,2),1,MATCH(INDEX(Dictionary!$B$3:$C$3,1,MATCH(Form_Responses[[#This Row],[47]],OFFSET(Dictionary!$A$3,MATCH(COLUMNS($AS$2:CM93),Dictionary!$A$4:$A$93,0),1,1,2),0)),Dictionary!$AD$3:$AE$3,0)),"")</f>
        <v>Z</v>
      </c>
      <c r="CN94" s="61" t="str">
        <f ca="1">IFERROR(INDEX(OFFSET(Dictionary!$AC$3,MATCH(COLUMNS($AS$2:CN93),Dictionary!$AC$4:$AC$93,0),1,1,2),1,MATCH(INDEX(Dictionary!$B$3:$C$3,1,MATCH(Form_Responses[[#This Row],[48]],OFFSET(Dictionary!$A$3,MATCH(COLUMNS($AS$2:CN93),Dictionary!$A$4:$A$93,0),1,1,2),0)),Dictionary!$AD$3:$AE$3,0)),"")</f>
        <v>P</v>
      </c>
      <c r="CO94" s="61" t="str">
        <f ca="1">IFERROR(INDEX(OFFSET(Dictionary!$AC$3,MATCH(COLUMNS($AS$2:CO93),Dictionary!$AC$4:$AC$93,0),1,1,2),1,MATCH(INDEX(Dictionary!$B$3:$C$3,1,MATCH(Form_Responses[[#This Row],[49]],OFFSET(Dictionary!$A$3,MATCH(COLUMNS($AS$2:CO93),Dictionary!$A$4:$A$93,0),1,1,2),0)),Dictionary!$AD$3:$AE$3,0)),"")</f>
        <v>F</v>
      </c>
      <c r="CP94" s="61" t="str">
        <f ca="1">IFERROR(INDEX(OFFSET(Dictionary!$AC$3,MATCH(COLUMNS($AS$2:CP93),Dictionary!$AC$4:$AC$93,0),1,1,2),1,MATCH(INDEX(Dictionary!$B$3:$C$3,1,MATCH(Form_Responses[[#This Row],[50]],OFFSET(Dictionary!$A$3,MATCH(COLUMNS($AS$2:CP93),Dictionary!$A$4:$A$93,0),1,1,2),0)),Dictionary!$AD$3:$AE$3,0)),"")</f>
        <v>W</v>
      </c>
      <c r="CQ94" s="61" t="str">
        <f ca="1">IFERROR(INDEX(OFFSET(Dictionary!$AC$3,MATCH(COLUMNS($AS$2:CQ93),Dictionary!$AC$4:$AC$93,0),1,1,2),1,MATCH(INDEX(Dictionary!$B$3:$C$3,1,MATCH(Form_Responses[[#This Row],[51]],OFFSET(Dictionary!$A$3,MATCH(COLUMNS($AS$2:CQ93),Dictionary!$A$4:$A$93,0),1,1,2),0)),Dictionary!$AD$3:$AE$3,0)),"")</f>
        <v>G</v>
      </c>
      <c r="CR94" s="61" t="str">
        <f ca="1">IFERROR(INDEX(OFFSET(Dictionary!$AC$3,MATCH(COLUMNS($AS$2:CR93),Dictionary!$AC$4:$AC$93,0),1,1,2),1,MATCH(INDEX(Dictionary!$B$3:$C$3,1,MATCH(Form_Responses[[#This Row],[52]],OFFSET(Dictionary!$A$3,MATCH(COLUMNS($AS$2:CR93),Dictionary!$A$4:$A$93,0),1,1,2),0)),Dictionary!$AD$3:$AE$3,0)),"")</f>
        <v>L</v>
      </c>
      <c r="CS94" s="61" t="str">
        <f ca="1">IFERROR(INDEX(OFFSET(Dictionary!$AC$3,MATCH(COLUMNS($AS$2:CS93),Dictionary!$AC$4:$AC$93,0),1,1,2),1,MATCH(INDEX(Dictionary!$B$3:$C$3,1,MATCH(Form_Responses[[#This Row],[53]],OFFSET(Dictionary!$A$3,MATCH(COLUMNS($AS$2:CS93),Dictionary!$A$4:$A$93,0),1,1,2),0)),Dictionary!$AD$3:$AE$3,0)),"")</f>
        <v>I</v>
      </c>
      <c r="CT94" s="61" t="str">
        <f ca="1">IFERROR(INDEX(OFFSET(Dictionary!$AC$3,MATCH(COLUMNS($AS$2:CT93),Dictionary!$AC$4:$AC$93,0),1,1,2),1,MATCH(INDEX(Dictionary!$B$3:$C$3,1,MATCH(Form_Responses[[#This Row],[54]],OFFSET(Dictionary!$A$3,MATCH(COLUMNS($AS$2:CT93),Dictionary!$A$4:$A$93,0),1,1,2),0)),Dictionary!$AD$3:$AE$3,0)),"")</f>
        <v>T</v>
      </c>
      <c r="CU94" s="61" t="str">
        <f ca="1">IFERROR(INDEX(OFFSET(Dictionary!$AC$3,MATCH(COLUMNS($AS$2:CU93),Dictionary!$AC$4:$AC$93,0),1,1,2),1,MATCH(INDEX(Dictionary!$B$3:$C$3,1,MATCH(Form_Responses[[#This Row],[55]],OFFSET(Dictionary!$A$3,MATCH(COLUMNS($AS$2:CU93),Dictionary!$A$4:$A$93,0),1,1,2),0)),Dictionary!$AD$3:$AE$3,0)),"")</f>
        <v>V</v>
      </c>
      <c r="CV94" s="61" t="str">
        <f ca="1">IFERROR(INDEX(OFFSET(Dictionary!$AC$3,MATCH(COLUMNS($AS$2:CV93),Dictionary!$AC$4:$AC$93,0),1,1,2),1,MATCH(INDEX(Dictionary!$B$3:$C$3,1,MATCH(Form_Responses[[#This Row],[56]],OFFSET(Dictionary!$A$3,MATCH(COLUMNS($AS$2:CV93),Dictionary!$A$4:$A$93,0),1,1,2),0)),Dictionary!$AD$3:$AE$3,0)),"")</f>
        <v>S</v>
      </c>
      <c r="CW94" s="61" t="str">
        <f ca="1">IFERROR(INDEX(OFFSET(Dictionary!$AC$3,MATCH(COLUMNS($AS$2:CW93),Dictionary!$AC$4:$AC$93,0),1,1,2),1,MATCH(INDEX(Dictionary!$B$3:$C$3,1,MATCH(Form_Responses[[#This Row],[57]],OFFSET(Dictionary!$A$3,MATCH(COLUMNS($AS$2:CW93),Dictionary!$A$4:$A$93,0),1,1,2),0)),Dictionary!$AD$3:$AE$3,0)),"")</f>
        <v>Z</v>
      </c>
      <c r="CX94" s="61" t="str">
        <f ca="1">IFERROR(INDEX(OFFSET(Dictionary!$AC$3,MATCH(COLUMNS($AS$2:CX93),Dictionary!$AC$4:$AC$93,0),1,1,2),1,MATCH(INDEX(Dictionary!$B$3:$C$3,1,MATCH(Form_Responses[[#This Row],[58]],OFFSET(Dictionary!$A$3,MATCH(COLUMNS($AS$2:CX93),Dictionary!$A$4:$A$93,0),1,1,2),0)),Dictionary!$AD$3:$AE$3,0)),"")</f>
        <v>K</v>
      </c>
      <c r="CY94" s="61" t="str">
        <f ca="1">IFERROR(INDEX(OFFSET(Dictionary!$AC$3,MATCH(COLUMNS($AS$2:CY93),Dictionary!$AC$4:$AC$93,0),1,1,2),1,MATCH(INDEX(Dictionary!$B$3:$C$3,1,MATCH(Form_Responses[[#This Row],[59]],OFFSET(Dictionary!$A$3,MATCH(COLUMNS($AS$2:CY93),Dictionary!$A$4:$A$93,0),1,1,2),0)),Dictionary!$AD$3:$AE$3,0)),"")</f>
        <v>F</v>
      </c>
      <c r="CZ94" s="61" t="str">
        <f ca="1">IFERROR(INDEX(OFFSET(Dictionary!$AC$3,MATCH(COLUMNS($AS$2:CZ93),Dictionary!$AC$4:$AC$93,0),1,1,2),1,MATCH(INDEX(Dictionary!$B$3:$C$3,1,MATCH(Form_Responses[[#This Row],[60]],OFFSET(Dictionary!$A$3,MATCH(COLUMNS($AS$2:CZ93),Dictionary!$A$4:$A$93,0),1,1,2),0)),Dictionary!$AD$3:$AE$3,0)),"")</f>
        <v>W</v>
      </c>
      <c r="DA94" s="61" t="str">
        <f ca="1">IFERROR(INDEX(OFFSET(Dictionary!$AC$3,MATCH(COLUMNS($AS$2:DA93),Dictionary!$AC$4:$AC$93,0),1,1,2),1,MATCH(INDEX(Dictionary!$B$3:$C$3,1,MATCH(Form_Responses[[#This Row],[61]],OFFSET(Dictionary!$A$3,MATCH(COLUMNS($AS$2:DA93),Dictionary!$A$4:$A$93,0),1,1,2),0)),Dictionary!$AD$3:$AE$3,0)),"")</f>
        <v>G</v>
      </c>
      <c r="DB94" s="61" t="str">
        <f ca="1">IFERROR(INDEX(OFFSET(Dictionary!$AC$3,MATCH(COLUMNS($AS$2:DB93),Dictionary!$AC$4:$AC$93,0),1,1,2),1,MATCH(INDEX(Dictionary!$B$3:$C$3,1,MATCH(Form_Responses[[#This Row],[62]],OFFSET(Dictionary!$A$3,MATCH(COLUMNS($AS$2:DB93),Dictionary!$A$4:$A$93,0),1,1,2),0)),Dictionary!$AD$3:$AE$3,0)),"")</f>
        <v>L</v>
      </c>
      <c r="DC94" s="61" t="str">
        <f ca="1">IFERROR(INDEX(OFFSET(Dictionary!$AC$3,MATCH(COLUMNS($AS$2:DC93),Dictionary!$AC$4:$AC$93,0),1,1,2),1,MATCH(INDEX(Dictionary!$B$3:$C$3,1,MATCH(Form_Responses[[#This Row],[63]],OFFSET(Dictionary!$A$3,MATCH(COLUMNS($AS$2:DC93),Dictionary!$A$4:$A$93,0),1,1,2),0)),Dictionary!$AD$3:$AE$3,0)),"")</f>
        <v>I</v>
      </c>
      <c r="DD94" s="61" t="str">
        <f ca="1">IFERROR(INDEX(OFFSET(Dictionary!$AC$3,MATCH(COLUMNS($AS$2:DD93),Dictionary!$AC$4:$AC$93,0),1,1,2),1,MATCH(INDEX(Dictionary!$B$3:$C$3,1,MATCH(Form_Responses[[#This Row],[64]],OFFSET(Dictionary!$A$3,MATCH(COLUMNS($AS$2:DD93),Dictionary!$A$4:$A$93,0),1,1,2),0)),Dictionary!$AD$3:$AE$3,0)),"")</f>
        <v>R</v>
      </c>
      <c r="DE94" s="61" t="str">
        <f ca="1">IFERROR(INDEX(OFFSET(Dictionary!$AC$3,MATCH(COLUMNS($AS$2:DE93),Dictionary!$AC$4:$AC$93,0),1,1,2),1,MATCH(INDEX(Dictionary!$B$3:$C$3,1,MATCH(Form_Responses[[#This Row],[65]],OFFSET(Dictionary!$A$3,MATCH(COLUMNS($AS$2:DE93),Dictionary!$A$4:$A$93,0),1,1,2),0)),Dictionary!$AD$3:$AE$3,0)),"")</f>
        <v>V</v>
      </c>
      <c r="DF94" s="61" t="str">
        <f ca="1">IFERROR(INDEX(OFFSET(Dictionary!$AC$3,MATCH(COLUMNS($AS$2:DF93),Dictionary!$AC$4:$AC$93,0),1,1,2),1,MATCH(INDEX(Dictionary!$B$3:$C$3,1,MATCH(Form_Responses[[#This Row],[66]],OFFSET(Dictionary!$A$3,MATCH(COLUMNS($AS$2:DF93),Dictionary!$A$4:$A$93,0),1,1,2),0)),Dictionary!$AD$3:$AE$3,0)),"")</f>
        <v>C</v>
      </c>
      <c r="DG94" s="61" t="str">
        <f ca="1">IFERROR(INDEX(OFFSET(Dictionary!$AC$3,MATCH(COLUMNS($AS$2:DG93),Dictionary!$AC$4:$AC$93,0),1,1,2),1,MATCH(INDEX(Dictionary!$B$3:$C$3,1,MATCH(Form_Responses[[#This Row],[67]],OFFSET(Dictionary!$A$3,MATCH(COLUMNS($AS$2:DG93),Dictionary!$A$4:$A$93,0),1,1,2),0)),Dictionary!$AD$3:$AE$3,0)),"")</f>
        <v>R</v>
      </c>
      <c r="DH94" s="61" t="str">
        <f ca="1">IFERROR(INDEX(OFFSET(Dictionary!$AC$3,MATCH(COLUMNS($AS$2:DH93),Dictionary!$AC$4:$AC$93,0),1,1,2),1,MATCH(INDEX(Dictionary!$B$3:$C$3,1,MATCH(Form_Responses[[#This Row],[68]],OFFSET(Dictionary!$A$3,MATCH(COLUMNS($AS$2:DH93),Dictionary!$A$4:$A$93,0),1,1,2),0)),Dictionary!$AD$3:$AE$3,0)),"")</f>
        <v>K</v>
      </c>
      <c r="DI94" s="61" t="str">
        <f ca="1">IFERROR(INDEX(OFFSET(Dictionary!$AC$3,MATCH(COLUMNS($AS$2:DI93),Dictionary!$AC$4:$AC$93,0),1,1,2),1,MATCH(INDEX(Dictionary!$B$3:$C$3,1,MATCH(Form_Responses[[#This Row],[69]],OFFSET(Dictionary!$A$3,MATCH(COLUMNS($AS$2:DI93),Dictionary!$A$4:$A$93,0),1,1,2),0)),Dictionary!$AD$3:$AE$3,0)),"")</f>
        <v>F</v>
      </c>
      <c r="DJ94" s="61" t="str">
        <f ca="1">IFERROR(INDEX(OFFSET(Dictionary!$AC$3,MATCH(COLUMNS($AS$2:DJ93),Dictionary!$AC$4:$AC$93,0),1,1,2),1,MATCH(INDEX(Dictionary!$B$3:$C$3,1,MATCH(Form_Responses[[#This Row],[70]],OFFSET(Dictionary!$A$3,MATCH(COLUMNS($AS$2:DJ93),Dictionary!$A$4:$A$93,0),1,1,2),0)),Dictionary!$AD$3:$AE$3,0)),"")</f>
        <v>P</v>
      </c>
      <c r="DK94" s="61" t="str">
        <f ca="1">IFERROR(INDEX(OFFSET(Dictionary!$AC$3,MATCH(COLUMNS($AS$2:DK93),Dictionary!$AC$4:$AC$93,0),1,1,2),1,MATCH(INDEX(Dictionary!$B$3:$C$3,1,MATCH(Form_Responses[[#This Row],[71]],OFFSET(Dictionary!$A$3,MATCH(COLUMNS($AS$2:DK93),Dictionary!$A$4:$A$93,0),1,1,2),0)),Dictionary!$AD$3:$AE$3,0)),"")</f>
        <v>G</v>
      </c>
      <c r="DL94" s="61" t="str">
        <f ca="1">IFERROR(INDEX(OFFSET(Dictionary!$AC$3,MATCH(COLUMNS($AS$2:DL93),Dictionary!$AC$4:$AC$93,0),1,1,2),1,MATCH(INDEX(Dictionary!$B$3:$C$3,1,MATCH(Form_Responses[[#This Row],[72]],OFFSET(Dictionary!$A$3,MATCH(COLUMNS($AS$2:DL93),Dictionary!$A$4:$A$93,0),1,1,2),0)),Dictionary!$AD$3:$AE$3,0)),"")</f>
        <v>L</v>
      </c>
      <c r="DM94" s="61" t="str">
        <f ca="1">IFERROR(INDEX(OFFSET(Dictionary!$AC$3,MATCH(COLUMNS($AS$2:DM93),Dictionary!$AC$4:$AC$93,0),1,1,2),1,MATCH(INDEX(Dictionary!$B$3:$C$3,1,MATCH(Form_Responses[[#This Row],[73]],OFFSET(Dictionary!$A$3,MATCH(COLUMNS($AS$2:DM93),Dictionary!$A$4:$A$93,0),1,1,2),0)),Dictionary!$AD$3:$AE$3,0)),"")</f>
        <v>I</v>
      </c>
      <c r="DN94" s="61" t="str">
        <f ca="1">IFERROR(INDEX(OFFSET(Dictionary!$AC$3,MATCH(COLUMNS($AS$2:DN93),Dictionary!$AC$4:$AC$93,0),1,1,2),1,MATCH(INDEX(Dictionary!$B$3:$C$3,1,MATCH(Form_Responses[[#This Row],[74]],OFFSET(Dictionary!$A$3,MATCH(COLUMNS($AS$2:DN93),Dictionary!$A$4:$A$93,0),1,1,2),0)),Dictionary!$AD$3:$AE$3,0)),"")</f>
        <v>T</v>
      </c>
      <c r="DO94" s="61" t="str">
        <f ca="1">IFERROR(INDEX(OFFSET(Dictionary!$AC$3,MATCH(COLUMNS($AS$2:DO93),Dictionary!$AC$4:$AC$93,0),1,1,2),1,MATCH(INDEX(Dictionary!$B$3:$C$3,1,MATCH(Form_Responses[[#This Row],[75]],OFFSET(Dictionary!$A$3,MATCH(COLUMNS($AS$2:DO93),Dictionary!$A$4:$A$93,0),1,1,2),0)),Dictionary!$AD$3:$AE$3,0)),"")</f>
        <v>V</v>
      </c>
      <c r="DP94" s="61" t="str">
        <f ca="1">IFERROR(INDEX(OFFSET(Dictionary!$AC$3,MATCH(COLUMNS($AS$2:DP93),Dictionary!$AC$4:$AC$93,0),1,1,2),1,MATCH(INDEX(Dictionary!$B$3:$C$3,1,MATCH(Form_Responses[[#This Row],[76]],OFFSET(Dictionary!$A$3,MATCH(COLUMNS($AS$2:DP93),Dictionary!$A$4:$A$93,0),1,1,2),0)),Dictionary!$AD$3:$AE$3,0)),"")</f>
        <v>S</v>
      </c>
      <c r="DQ94" s="61" t="str">
        <f ca="1">IFERROR(INDEX(OFFSET(Dictionary!$AC$3,MATCH(COLUMNS($AS$2:DQ93),Dictionary!$AC$4:$AC$93,0),1,1,2),1,MATCH(INDEX(Dictionary!$B$3:$C$3,1,MATCH(Form_Responses[[#This Row],[77]],OFFSET(Dictionary!$A$3,MATCH(COLUMNS($AS$2:DQ93),Dictionary!$A$4:$A$93,0),1,1,2),0)),Dictionary!$AD$3:$AE$3,0)),"")</f>
        <v>C</v>
      </c>
      <c r="DR94" s="61" t="str">
        <f ca="1">IFERROR(INDEX(OFFSET(Dictionary!$AC$3,MATCH(COLUMNS($AS$2:DR93),Dictionary!$AC$4:$AC$93,0),1,1,2),1,MATCH(INDEX(Dictionary!$B$3:$C$3,1,MATCH(Form_Responses[[#This Row],[78]],OFFSET(Dictionary!$A$3,MATCH(COLUMNS($AS$2:DR93),Dictionary!$A$4:$A$93,0),1,1,2),0)),Dictionary!$AD$3:$AE$3,0)),"")</f>
        <v>D</v>
      </c>
      <c r="DS94" s="61" t="str">
        <f ca="1">IFERROR(INDEX(OFFSET(Dictionary!$AC$3,MATCH(COLUMNS($AS$2:DS93),Dictionary!$AC$4:$AC$93,0),1,1,2),1,MATCH(INDEX(Dictionary!$B$3:$C$3,1,MATCH(Form_Responses[[#This Row],[79]],OFFSET(Dictionary!$A$3,MATCH(COLUMNS($AS$2:DS93),Dictionary!$A$4:$A$93,0),1,1,2),0)),Dictionary!$AD$3:$AE$3,0)),"")</f>
        <v>F</v>
      </c>
      <c r="DT94" s="61" t="str">
        <f ca="1">IFERROR(INDEX(OFFSET(Dictionary!$AC$3,MATCH(COLUMNS($AS$2:DT93),Dictionary!$AC$4:$AC$93,0),1,1,2),1,MATCH(INDEX(Dictionary!$B$3:$C$3,1,MATCH(Form_Responses[[#This Row],[80]],OFFSET(Dictionary!$A$3,MATCH(COLUMNS($AS$2:DT93),Dictionary!$A$4:$A$93,0),1,1,2),0)),Dictionary!$AD$3:$AE$3,0)),"")</f>
        <v>A</v>
      </c>
      <c r="DU94" s="61" t="str">
        <f ca="1">IFERROR(INDEX(OFFSET(Dictionary!$AC$3,MATCH(COLUMNS($AS$2:DU93),Dictionary!$AC$4:$AC$93,0),1,1,2),1,MATCH(INDEX(Dictionary!$B$3:$C$3,1,MATCH(Form_Responses[[#This Row],[81]],OFFSET(Dictionary!$A$3,MATCH(COLUMNS($AS$2:DU93),Dictionary!$A$4:$A$93,0),1,1,2),0)),Dictionary!$AD$3:$AE$3,0)),"")</f>
        <v>L</v>
      </c>
      <c r="DV94" s="61" t="str">
        <f ca="1">IFERROR(INDEX(OFFSET(Dictionary!$AC$3,MATCH(COLUMNS($AS$2:DV93),Dictionary!$AC$4:$AC$93,0),1,1,2),1,MATCH(INDEX(Dictionary!$B$3:$C$3,1,MATCH(Form_Responses[[#This Row],[82]],OFFSET(Dictionary!$A$3,MATCH(COLUMNS($AS$2:DV93),Dictionary!$A$4:$A$93,0),1,1,2),0)),Dictionary!$AD$3:$AE$3,0)),"")</f>
        <v>L</v>
      </c>
      <c r="DW94" s="61" t="str">
        <f ca="1">IFERROR(INDEX(OFFSET(Dictionary!$AC$3,MATCH(COLUMNS($AS$2:DW93),Dictionary!$AC$4:$AC$93,0),1,1,2),1,MATCH(INDEX(Dictionary!$B$3:$C$3,1,MATCH(Form_Responses[[#This Row],[83]],OFFSET(Dictionary!$A$3,MATCH(COLUMNS($AS$2:DW93),Dictionary!$A$4:$A$93,0),1,1,2),0)),Dictionary!$AD$3:$AE$3,0)),"")</f>
        <v>I</v>
      </c>
      <c r="DX94" s="61" t="str">
        <f ca="1">IFERROR(INDEX(OFFSET(Dictionary!$AC$3,MATCH(COLUMNS($AS$2:DX93),Dictionary!$AC$4:$AC$93,0),1,1,2),1,MATCH(INDEX(Dictionary!$B$3:$C$3,1,MATCH(Form_Responses[[#This Row],[84]],OFFSET(Dictionary!$A$3,MATCH(COLUMNS($AS$2:DX93),Dictionary!$A$4:$A$93,0),1,1,2),0)),Dictionary!$AD$3:$AE$3,0)),"")</f>
        <v>V</v>
      </c>
      <c r="DY94" s="61" t="str">
        <f ca="1">IFERROR(INDEX(OFFSET(Dictionary!$AC$3,MATCH(COLUMNS($AS$2:DY93),Dictionary!$AC$4:$AC$93,0),1,1,2),1,MATCH(INDEX(Dictionary!$B$3:$C$3,1,MATCH(Form_Responses[[#This Row],[85]],OFFSET(Dictionary!$A$3,MATCH(COLUMNS($AS$2:DY93),Dictionary!$A$4:$A$93,0),1,1,2),0)),Dictionary!$AD$3:$AE$3,0)),"")</f>
        <v>S</v>
      </c>
      <c r="DZ94" s="61" t="str">
        <f ca="1">IFERROR(INDEX(OFFSET(Dictionary!$AC$3,MATCH(COLUMNS($AS$2:DZ93),Dictionary!$AC$4:$AC$93,0),1,1,2),1,MATCH(INDEX(Dictionary!$B$3:$C$3,1,MATCH(Form_Responses[[#This Row],[86]],OFFSET(Dictionary!$A$3,MATCH(COLUMNS($AS$2:DZ93),Dictionary!$A$4:$A$93,0),1,1,2),0)),Dictionary!$AD$3:$AE$3,0)),"")</f>
        <v>S</v>
      </c>
      <c r="EA94" s="61" t="str">
        <f ca="1">IFERROR(INDEX(OFFSET(Dictionary!$AC$3,MATCH(COLUMNS($AS$2:EA93),Dictionary!$AC$4:$AC$93,0),1,1,2),1,MATCH(INDEX(Dictionary!$B$3:$C$3,1,MATCH(Form_Responses[[#This Row],[87]],OFFSET(Dictionary!$A$3,MATCH(COLUMNS($AS$2:EA93),Dictionary!$A$4:$A$93,0),1,1,2),0)),Dictionary!$AD$3:$AE$3,0)),"")</f>
        <v>D</v>
      </c>
      <c r="EB94" s="61" t="str">
        <f ca="1">IFERROR(INDEX(OFFSET(Dictionary!$AC$3,MATCH(COLUMNS($AS$2:EB93),Dictionary!$AC$4:$AC$93,0),1,1,2),1,MATCH(INDEX(Dictionary!$B$3:$C$3,1,MATCH(Form_Responses[[#This Row],[88]],OFFSET(Dictionary!$A$3,MATCH(COLUMNS($AS$2:EB93),Dictionary!$A$4:$A$93,0),1,1,2),0)),Dictionary!$AD$3:$AE$3,0)),"")</f>
        <v>C</v>
      </c>
      <c r="EC94" s="61" t="str">
        <f ca="1">IFERROR(INDEX(OFFSET(Dictionary!$AC$3,MATCH(COLUMNS($AS$2:EC93),Dictionary!$AC$4:$AC$93,0),1,1,2),1,MATCH(INDEX(Dictionary!$B$3:$C$3,1,MATCH(Form_Responses[[#This Row],[89]],OFFSET(Dictionary!$A$3,MATCH(COLUMNS($AS$2:EC93),Dictionary!$A$4:$A$93,0),1,1,2),0)),Dictionary!$AD$3:$AE$3,0)),"")</f>
        <v>C</v>
      </c>
      <c r="ED94" s="61" t="str">
        <f ca="1">IFERROR(INDEX(OFFSET(Dictionary!$AC$3,MATCH(COLUMNS($AS$2:ED93),Dictionary!$AC$4:$AC$93,0),1,1,2),1,MATCH(INDEX(Dictionary!$B$3:$C$3,1,MATCH(Form_Responses[[#This Row],[90]],OFFSET(Dictionary!$A$3,MATCH(COLUMNS($AS$2:ED93),Dictionary!$A$4:$A$93,0),1,1,2),0)),Dictionary!$AD$3:$AE$3,0)),"")</f>
        <v>W</v>
      </c>
    </row>
    <row r="95" spans="1:134" ht="240" x14ac:dyDescent="0.25">
      <c r="A95" s="164">
        <v>93</v>
      </c>
      <c r="B95" s="61" t="s">
        <v>1073</v>
      </c>
      <c r="C95" s="61" t="s">
        <v>918</v>
      </c>
      <c r="D95" s="59" t="s">
        <v>797</v>
      </c>
      <c r="E95" s="59" cm="1">
        <f t="array" aca="1" ref="E95" ca="1">COUNTIF(OFFSET($AS$2,MATCH(Data_Base_Response[[#This Row],[Nama]:[Nama]],Data_Base_Response[[Nama]:[Nama]],0),0,1,90),Data_Base_Response[[#Headers],[A]])</f>
        <v>2</v>
      </c>
      <c r="F95" s="59" cm="1">
        <f t="array" aca="1" ref="F95" ca="1">COUNTIF(OFFSET($AS$2,MATCH(Data_Base_Response[[#This Row],[Nama]:[Nama]],Data_Base_Response[[Nama]:[Nama]],0),0,1,90),Data_Base_Response[[#Headers],[N]])</f>
        <v>4</v>
      </c>
      <c r="G95" s="59" cm="1">
        <f t="array" aca="1" ref="G95" ca="1">COUNTIF(OFFSET($AS$2,MATCH(Data_Base_Response[[#This Row],[Nama]:[Nama]],Data_Base_Response[[Nama]:[Nama]],0),0,1,90),Data_Base_Response[[#Headers],[G]])</f>
        <v>3</v>
      </c>
      <c r="H95" s="59" cm="1">
        <f t="array" aca="1" ref="H95" ca="1">COUNTIF(OFFSET($AS$2,MATCH(Data_Base_Response[[#This Row],[Nama]:[Nama]],Data_Base_Response[[Nama]:[Nama]],0),0,1,90),Data_Base_Response[[#Headers],[C]])</f>
        <v>8</v>
      </c>
      <c r="I95" s="59" cm="1">
        <f t="array" aca="1" ref="I95" ca="1">COUNTIF(OFFSET($AS$2,MATCH(Data_Base_Response[[#This Row],[Nama]:[Nama]],Data_Base_Response[[Nama]:[Nama]],0),0,1,90),Data_Base_Response[[#Headers],[D]])</f>
        <v>5</v>
      </c>
      <c r="J95" s="59" cm="1">
        <f t="array" aca="1" ref="J95" ca="1">COUNTIF(OFFSET($AS$2,MATCH(Data_Base_Response[[#This Row],[Nama]:[Nama]],Data_Base_Response[[Nama]:[Nama]],0),0,1,90),Data_Base_Response[[#Headers],[R]])</f>
        <v>4</v>
      </c>
      <c r="K95" s="59" cm="1">
        <f t="array" aca="1" ref="K95" ca="1">COUNTIF(OFFSET($AS$2,MATCH(Data_Base_Response[[#This Row],[Nama]:[Nama]],Data_Base_Response[[Nama]:[Nama]],0),0,1,90),Data_Base_Response[[#Headers],[T]])</f>
        <v>2</v>
      </c>
      <c r="L95" s="59" cm="1">
        <f t="array" aca="1" ref="L95" ca="1">COUNTIF(OFFSET($AS$2,MATCH(Data_Base_Response[[#This Row],[Nama]:[Nama]],Data_Base_Response[[Nama]:[Nama]],0),0,1,90),Data_Base_Response[[#Headers],[V]])</f>
        <v>4</v>
      </c>
      <c r="M95" s="59" cm="1">
        <f t="array" aca="1" ref="M95" ca="1">COUNTIF(OFFSET($AS$2,MATCH(Data_Base_Response[[#This Row],[Nama]:[Nama]],Data_Base_Response[[Nama]:[Nama]],0),0,1,90),Data_Base_Response[[#Headers],[W]])</f>
        <v>5</v>
      </c>
      <c r="N95" s="59" cm="1">
        <f t="array" aca="1" ref="N95" ca="1">COUNTIF(OFFSET($AS$2,MATCH(Data_Base_Response[[#This Row],[Nama]:[Nama]],Data_Base_Response[[Nama]:[Nama]],0),0,1,90),Data_Base_Response[[#Headers],[F]])</f>
        <v>4</v>
      </c>
      <c r="O95" s="59" cm="1">
        <f t="array" aca="1" ref="O95" ca="1">COUNTIF(OFFSET($AS$2,MATCH(Data_Base_Response[[#This Row],[Nama]:[Nama]],Data_Base_Response[[Nama]:[Nama]],0),0,1,90),Data_Base_Response[[#Headers],[L]])</f>
        <v>5</v>
      </c>
      <c r="P95" s="59" cm="1">
        <f t="array" aca="1" ref="P95" ca="1">COUNTIF(OFFSET($AS$2,MATCH(Data_Base_Response[[#This Row],[Nama]:[Nama]],Data_Base_Response[[Nama]:[Nama]],0),0,1,90),Data_Base_Response[[#Headers],[P]])</f>
        <v>5</v>
      </c>
      <c r="Q95" s="59" cm="1">
        <f t="array" aca="1" ref="Q95" ca="1">COUNTIF(OFFSET($AS$2,MATCH(Data_Base_Response[[#This Row],[Nama]:[Nama]],Data_Base_Response[[Nama]:[Nama]],0),0,1,90),Data_Base_Response[[#Headers],[I]])</f>
        <v>6</v>
      </c>
      <c r="R95" s="59" cm="1">
        <f t="array" aca="1" ref="R95" ca="1">COUNTIF(OFFSET($AS$2,MATCH(Data_Base_Response[[#This Row],[Nama]:[Nama]],Data_Base_Response[[Nama]:[Nama]],0),0,1,90),Data_Base_Response[[#Headers],[S]])</f>
        <v>5</v>
      </c>
      <c r="S95" s="59" cm="1">
        <f t="array" aca="1" ref="S95" ca="1">COUNTIF(OFFSET($AS$2,MATCH(Data_Base_Response[[#This Row],[Nama]:[Nama]],Data_Base_Response[[Nama]:[Nama]],0),0,1,90),Data_Base_Response[[#Headers],[B]])</f>
        <v>9</v>
      </c>
      <c r="T95" s="59" cm="1">
        <f t="array" aca="1" ref="T95" ca="1">COUNTIF(OFFSET($AS$2,MATCH(Data_Base_Response[[#This Row],[Nama]:[Nama]],Data_Base_Response[[Nama]:[Nama]],0),0,1,90),Data_Base_Response[[#Headers],[O]])</f>
        <v>5</v>
      </c>
      <c r="U95" s="59" cm="1">
        <f t="array" aca="1" ref="U95" ca="1">COUNTIF(OFFSET($AS$2,MATCH(Data_Base_Response[[#This Row],[Nama]:[Nama]],Data_Base_Response[[Nama]:[Nama]],0),0,1,90),Data_Base_Response[[#Headers],[X]])</f>
        <v>2</v>
      </c>
      <c r="V95" s="59" cm="1">
        <f t="array" aca="1" ref="V95" ca="1">COUNTIF(OFFSET($AS$2,MATCH(Data_Base_Response[[#This Row],[Nama]:[Nama]],Data_Base_Response[[Nama]:[Nama]],0),0,1,90),Data_Base_Response[[#Headers],[E]])</f>
        <v>3</v>
      </c>
      <c r="W95" s="59" cm="1">
        <f t="array" aca="1" ref="W95" ca="1">COUNTIF(OFFSET($AS$2,MATCH(Data_Base_Response[[#This Row],[Nama]:[Nama]],Data_Base_Response[[Nama]:[Nama]],0),0,1,90),Data_Base_Response[[#Headers],[K]])</f>
        <v>3</v>
      </c>
      <c r="X95" s="59" cm="1">
        <f t="array" aca="1" ref="X95" ca="1">COUNTIF(OFFSET($AS$2,MATCH(Data_Base_Response[[#This Row],[Nama]:[Nama]],Data_Base_Response[[Nama]:[Nama]],0),0,1,90),Data_Base_Response[[#Headers],[Z]])</f>
        <v>6</v>
      </c>
      <c r="Y95"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5"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95"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95"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95" s="60" t="str">
        <f ca="1">INDEX(OFFSET(Dictionary!$AJ$3,MATCH(I$2,Dictionary!$AG$4:$AG$84,0),0,COUNTIF(Dictionary!$AG$4:$AG$84,I$2),1),MATCH(Data_Base_Response[[#This Row],[D]],OFFSET(Dictionary!$AH$3,MATCH(I$2,Dictionary!$AG$4:$AG$84,0),0,COUNTIF(Dictionary!$AG$4:$AG$84,I$2),1),1))</f>
        <v xml:space="preserve">Tertarik untuk menangani sendiri detail   </v>
      </c>
      <c r="AD95"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9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5" s="60" t="str">
        <f ca="1">INDEX(OFFSET(Dictionary!$AJ$3,MATCH(M$2,Dictionary!$AG$4:$AG$84,0),0,COUNTIF(Dictionary!$AG$4:$AG$84,M$2),1),MATCH(Data_Base_Response[[#This Row],[W]],OFFSET(Dictionary!$AH$3,MATCH(M$2,Dictionary!$AG$4:$AG$84,0),0,COUNTIF(Dictionary!$AG$4:$AG$84,M$2),1),1))</f>
        <v xml:space="preserve">Perlu pengarahan awal dan tolok ukur keberhasilan   </v>
      </c>
      <c r="AH95" s="60" t="str">
        <f ca="1">INDEX(OFFSET(Dictionary!$AJ$3,MATCH(N$2,Dictionary!$AG$4:$AG$84,0),0,COUNTIF(Dictionary!$AG$4:$AG$84,N$2),1),MATCH(Data_Base_Response[[#This Row],[F]],OFFSET(Dictionary!$AH$3,MATCH(N$2,Dictionary!$AG$4:$AG$84,0),0,COUNTIF(Dictionary!$AG$4:$AG$84,N$2),1),1))</f>
        <v xml:space="preserve">Loyal pada Perusahaan   </v>
      </c>
      <c r="AI95"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95"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95"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9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5"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9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95"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5" s="61" t="str">
        <f ca="1">IFERROR(INDEX(OFFSET(Dictionary!$AC$3,MATCH(COLUMNS($AS$2:AS94),Dictionary!$AC$4:$AC$93,0),1,1,2),1,MATCH(INDEX(Dictionary!$B$3:$C$3,1,MATCH(Form_Responses[[#This Row],[1]],OFFSET(Dictionary!$A$3,MATCH(COLUMNS($AS$2:AS94),Dictionary!$A$4:$A$93,0),1,1,2),0)),Dictionary!$AD$3:$AE$3,0)),"")</f>
        <v>G</v>
      </c>
      <c r="AT95" s="61" t="str">
        <f ca="1">IFERROR(INDEX(OFFSET(Dictionary!$AC$3,MATCH(COLUMNS($AS$2:AT$2),Dictionary!$AC$4:$AC$93,0),1,1,2),1,MATCH(INDEX(Dictionary!$B$3:$C$3,1,MATCH(Form_Responses[[#This Row],[2]],OFFSET(Dictionary!$A$3,MATCH(COLUMNS($AS$2:AT94),Dictionary!$A$4:$A$93,0),1,1,2),0)),Dictionary!$AD$3:$AE$3,0)),"")</f>
        <v>N</v>
      </c>
      <c r="AU95" s="61" t="str">
        <f ca="1">IFERROR(INDEX(OFFSET(Dictionary!$AC$3,MATCH(COLUMNS($AS$2:AU94),Dictionary!$AC$4:$AC$93,0),1,1,2),1,MATCH(INDEX(Dictionary!$B$3:$C$3,1,MATCH(Form_Responses[[#This Row],[3]],OFFSET(Dictionary!$A$3,MATCH(COLUMNS($AS$2:AU94),Dictionary!$A$4:$A$93,0),1,1,2),0)),Dictionary!$AD$3:$AE$3,0)),"")</f>
        <v>P</v>
      </c>
      <c r="AV95" s="61" t="str">
        <f ca="1">IFERROR(INDEX(OFFSET(Dictionary!$AC$3,MATCH(COLUMNS($AS$2:AV94),Dictionary!$AC$4:$AC$93,0),1,1,2),1,MATCH(INDEX(Dictionary!$B$3:$C$3,1,MATCH(Form_Responses[[#This Row],[4]],OFFSET(Dictionary!$A$3,MATCH(COLUMNS($AS$2:AV94),Dictionary!$A$4:$A$93,0),1,1,2),0)),Dictionary!$AD$3:$AE$3,0)),"")</f>
        <v>P</v>
      </c>
      <c r="AW95" s="61" t="str">
        <f ca="1">IFERROR(INDEX(OFFSET(Dictionary!$AC$3,MATCH(COLUMNS($AS$2:AW94),Dictionary!$AC$4:$AC$93,0),1,1,2),1,MATCH(INDEX(Dictionary!$B$3:$C$3,1,MATCH(Form_Responses[[#This Row],[5]],OFFSET(Dictionary!$A$3,MATCH(COLUMNS($AS$2:AW94),Dictionary!$A$4:$A$93,0),1,1,2),0)),Dictionary!$AD$3:$AE$3,0)),"")</f>
        <v>B</v>
      </c>
      <c r="AX95" s="61" t="str">
        <f ca="1">IFERROR(INDEX(OFFSET(Dictionary!$AC$3,MATCH(COLUMNS($AS$2:AX94),Dictionary!$AC$4:$AC$93,0),1,1,2),1,MATCH(INDEX(Dictionary!$B$3:$C$3,1,MATCH(Form_Responses[[#This Row],[6]],OFFSET(Dictionary!$A$3,MATCH(COLUMNS($AS$2:AX94),Dictionary!$A$4:$A$93,0),1,1,2),0)),Dictionary!$AD$3:$AE$3,0)),"")</f>
        <v>B</v>
      </c>
      <c r="AY95" s="61" t="str">
        <f ca="1">IFERROR(INDEX(OFFSET(Dictionary!$AC$3,MATCH(COLUMNS($AS$2:AY94),Dictionary!$AC$4:$AC$93,0),1,1,2),1,MATCH(INDEX(Dictionary!$B$3:$C$3,1,MATCH(Form_Responses[[#This Row],[7]],OFFSET(Dictionary!$A$3,MATCH(COLUMNS($AS$2:AY94),Dictionary!$A$4:$A$93,0),1,1,2),0)),Dictionary!$AD$3:$AE$3,0)),"")</f>
        <v>Z</v>
      </c>
      <c r="AZ95" s="61" t="str">
        <f ca="1">IFERROR(INDEX(OFFSET(Dictionary!$AC$3,MATCH(COLUMNS($AS$2:AZ$2),Dictionary!$AC$4:$AC$93,0),1,1,2),1,MATCH(INDEX(Dictionary!$B$3:$C$3,1,MATCH(Form_Responses[[#This Row],[8]],OFFSET(Dictionary!$A$3,MATCH(COLUMNS($AS$2:AZ94),Dictionary!$A$4:$A$93,0),1,1,2),0)),Dictionary!$AD$3:$AE$3,0)),"")</f>
        <v>Z</v>
      </c>
      <c r="BA95" s="61" t="str">
        <f ca="1">IFERROR(INDEX(OFFSET(Dictionary!$AC$3,MATCH(COLUMNS($AS$2:BA94),Dictionary!$AC$4:$AC$93,0),1,1,2),1,MATCH(INDEX(Dictionary!$B$3:$C$3,1,MATCH(Form_Responses[[#This Row],[9]],OFFSET(Dictionary!$A$3,MATCH(COLUMNS($AS$2:BA94),Dictionary!$A$4:$A$93,0),1,1,2),0)),Dictionary!$AD$3:$AE$3,0)),"")</f>
        <v>K</v>
      </c>
      <c r="BB95" s="61" t="str">
        <f ca="1">IFERROR(INDEX(OFFSET(Dictionary!$AC$3,MATCH(COLUMNS($AS$2:BB94),Dictionary!$AC$4:$AC$93,0),1,1,2),1,MATCH(INDEX(Dictionary!$B$3:$C$3,1,MATCH(Form_Responses[[#This Row],[10]],OFFSET(Dictionary!$A$3,MATCH(COLUMNS($AS$2:BB94),Dictionary!$A$4:$A$93,0),1,1,2),0)),Dictionary!$AD$3:$AE$3,0)),"")</f>
        <v>F</v>
      </c>
      <c r="BC95" s="61" t="str">
        <f ca="1">IFERROR(INDEX(OFFSET(Dictionary!$AC$3,MATCH(COLUMNS($AS$2:BC94),Dictionary!$AC$4:$AC$93,0),1,1,2),1,MATCH(INDEX(Dictionary!$B$3:$C$3,1,MATCH(Form_Responses[[#This Row],[11]],OFFSET(Dictionary!$A$3,MATCH(COLUMNS($AS$2:BC94),Dictionary!$A$4:$A$93,0),1,1,2),0)),Dictionary!$AD$3:$AE$3,0)),"")</f>
        <v>C</v>
      </c>
      <c r="BD95" s="61" t="str">
        <f ca="1">IFERROR(INDEX(OFFSET(Dictionary!$AC$3,MATCH(COLUMNS($AS$2:BD94),Dictionary!$AC$4:$AC$93,0),1,1,2),1,MATCH(INDEX(Dictionary!$B$3:$C$3,1,MATCH(Form_Responses[[#This Row],[12]],OFFSET(Dictionary!$A$3,MATCH(COLUMNS($AS$2:BD94),Dictionary!$A$4:$A$93,0),1,1,2),0)),Dictionary!$AD$3:$AE$3,0)),"")</f>
        <v>E</v>
      </c>
      <c r="BE95" s="61" t="str">
        <f ca="1">IFERROR(INDEX(OFFSET(Dictionary!$AC$3,MATCH(COLUMNS($AS$2:BE94),Dictionary!$AC$4:$AC$93,0),1,1,2),1,MATCH(INDEX(Dictionary!$B$3:$C$3,1,MATCH(Form_Responses[[#This Row],[13]],OFFSET(Dictionary!$A$3,MATCH(COLUMNS($AS$2:BE94),Dictionary!$A$4:$A$93,0),1,1,2),0)),Dictionary!$AD$3:$AE$3,0)),"")</f>
        <v>P</v>
      </c>
      <c r="BF95" s="61" t="str">
        <f ca="1">IFERROR(INDEX(OFFSET(Dictionary!$AC$3,MATCH(COLUMNS($AS$2:BF94),Dictionary!$AC$4:$AC$93,0),1,1,2),1,MATCH(INDEX(Dictionary!$B$3:$C$3,1,MATCH(Form_Responses[[#This Row],[14]],OFFSET(Dictionary!$A$3,MATCH(COLUMNS($AS$2:BF94),Dictionary!$A$4:$A$93,0),1,1,2),0)),Dictionary!$AD$3:$AE$3,0)),"")</f>
        <v>X</v>
      </c>
      <c r="BG95" s="61" t="str">
        <f ca="1">IFERROR(INDEX(OFFSET(Dictionary!$AC$3,MATCH(COLUMNS($AS$2:BG94),Dictionary!$AC$4:$AC$93,0),1,1,2),1,MATCH(INDEX(Dictionary!$B$3:$C$3,1,MATCH(Form_Responses[[#This Row],[15]],OFFSET(Dictionary!$A$3,MATCH(COLUMNS($AS$2:BG94),Dictionary!$A$4:$A$93,0),1,1,2),0)),Dictionary!$AD$3:$AE$3,0)),"")</f>
        <v>B</v>
      </c>
      <c r="BH95" s="61" t="str">
        <f ca="1">IFERROR(INDEX(OFFSET(Dictionary!$AC$3,MATCH(COLUMNS($AS$2:BH94),Dictionary!$AC$4:$AC$93,0),1,1,2),1,MATCH(INDEX(Dictionary!$B$3:$C$3,1,MATCH(Form_Responses[[#This Row],[16]],OFFSET(Dictionary!$A$3,MATCH(COLUMNS($AS$2:BH94),Dictionary!$A$4:$A$93,0),1,1,2),0)),Dictionary!$AD$3:$AE$3,0)),"")</f>
        <v>O</v>
      </c>
      <c r="BI95" s="61" t="str">
        <f ca="1">IFERROR(INDEX(OFFSET(Dictionary!$AC$3,MATCH(COLUMNS($AS$2:BI94),Dictionary!$AC$4:$AC$93,0),1,1,2),1,MATCH(INDEX(Dictionary!$B$3:$C$3,1,MATCH(Form_Responses[[#This Row],[17]],OFFSET(Dictionary!$A$3,MATCH(COLUMNS($AS$2:BI94),Dictionary!$A$4:$A$93,0),1,1,2),0)),Dictionary!$AD$3:$AE$3,0)),"")</f>
        <v>B</v>
      </c>
      <c r="BJ95" s="61" t="str">
        <f ca="1">IFERROR(INDEX(OFFSET(Dictionary!$AC$3,MATCH(COLUMNS($AS$2:BJ94),Dictionary!$AC$4:$AC$93,0),1,1,2),1,MATCH(INDEX(Dictionary!$B$3:$C$3,1,MATCH(Form_Responses[[#This Row],[18]],OFFSET(Dictionary!$A$3,MATCH(COLUMNS($AS$2:BJ94),Dictionary!$A$4:$A$93,0),1,1,2),0)),Dictionary!$AD$3:$AE$3,0)),"")</f>
        <v>O</v>
      </c>
      <c r="BK95" s="61" t="str">
        <f ca="1">IFERROR(INDEX(OFFSET(Dictionary!$AC$3,MATCH(COLUMNS($AS$2:BK94),Dictionary!$AC$4:$AC$93,0),1,1,2),1,MATCH(INDEX(Dictionary!$B$3:$C$3,1,MATCH(Form_Responses[[#This Row],[19]],OFFSET(Dictionary!$A$3,MATCH(COLUMNS($AS$2:BK94),Dictionary!$A$4:$A$93,0),1,1,2),0)),Dictionary!$AD$3:$AE$3,0)),"")</f>
        <v>Z</v>
      </c>
      <c r="BL95" s="61" t="str">
        <f ca="1">IFERROR(INDEX(OFFSET(Dictionary!$AC$3,MATCH(COLUMNS($AS$2:BL94),Dictionary!$AC$4:$AC$93,0),1,1,2),1,MATCH(INDEX(Dictionary!$B$3:$C$3,1,MATCH(Form_Responses[[#This Row],[20]],OFFSET(Dictionary!$A$3,MATCH(COLUMNS($AS$2:BL94),Dictionary!$A$4:$A$93,0),1,1,2),0)),Dictionary!$AD$3:$AE$3,0)),"")</f>
        <v>W</v>
      </c>
      <c r="BM95" s="61" t="str">
        <f ca="1">IFERROR(INDEX(OFFSET(Dictionary!$AC$3,MATCH(COLUMNS($AS$2:BM94),Dictionary!$AC$4:$AC$93,0),1,1,2),1,MATCH(INDEX(Dictionary!$B$3:$C$3,1,MATCH(Form_Responses[[#This Row],[21]],OFFSET(Dictionary!$A$3,MATCH(COLUMNS($AS$2:BM94),Dictionary!$A$4:$A$93,0),1,1,2),0)),Dictionary!$AD$3:$AE$3,0)),"")</f>
        <v>D</v>
      </c>
      <c r="BN95" s="61" t="str">
        <f ca="1">IFERROR(INDEX(OFFSET(Dictionary!$AC$3,MATCH(COLUMNS($AS$2:BN94),Dictionary!$AC$4:$AC$93,0),1,1,2),1,MATCH(INDEX(Dictionary!$B$3:$C$3,1,MATCH(Form_Responses[[#This Row],[22]],OFFSET(Dictionary!$A$3,MATCH(COLUMNS($AS$2:BN94),Dictionary!$A$4:$A$93,0),1,1,2),0)),Dictionary!$AD$3:$AE$3,0)),"")</f>
        <v>C</v>
      </c>
      <c r="BO95" s="61" t="str">
        <f ca="1">IFERROR(INDEX(OFFSET(Dictionary!$AC$3,MATCH(COLUMNS($AS$2:BO94),Dictionary!$AC$4:$AC$93,0),1,1,2),1,MATCH(INDEX(Dictionary!$B$3:$C$3,1,MATCH(Form_Responses[[#This Row],[23]],OFFSET(Dictionary!$A$3,MATCH(COLUMNS($AS$2:BO94),Dictionary!$A$4:$A$93,0),1,1,2),0)),Dictionary!$AD$3:$AE$3,0)),"")</f>
        <v>I</v>
      </c>
      <c r="BP95" s="61" t="str">
        <f ca="1">IFERROR(INDEX(OFFSET(Dictionary!$AC$3,MATCH(COLUMNS($AS$2:BP94),Dictionary!$AC$4:$AC$93,0),1,1,2),1,MATCH(INDEX(Dictionary!$B$3:$C$3,1,MATCH(Form_Responses[[#This Row],[24]],OFFSET(Dictionary!$A$3,MATCH(COLUMNS($AS$2:BP94),Dictionary!$A$4:$A$93,0),1,1,2),0)),Dictionary!$AD$3:$AE$3,0)),"")</f>
        <v>X</v>
      </c>
      <c r="BQ95" s="61" t="str">
        <f ca="1">IFERROR(INDEX(OFFSET(Dictionary!$AC$3,MATCH(COLUMNS($AS$2:BQ94),Dictionary!$AC$4:$AC$93,0),1,1,2),1,MATCH(INDEX(Dictionary!$B$3:$C$3,1,MATCH(Form_Responses[[#This Row],[25]],OFFSET(Dictionary!$A$3,MATCH(COLUMNS($AS$2:BQ94),Dictionary!$A$4:$A$93,0),1,1,2),0)),Dictionary!$AD$3:$AE$3,0)),"")</f>
        <v>B</v>
      </c>
      <c r="BR95" s="61" t="str">
        <f ca="1">IFERROR(INDEX(OFFSET(Dictionary!$AC$3,MATCH(COLUMNS($AS$2:BR94),Dictionary!$AC$4:$AC$93,0),1,1,2),1,MATCH(INDEX(Dictionary!$B$3:$C$3,1,MATCH(Form_Responses[[#This Row],[26]],OFFSET(Dictionary!$A$3,MATCH(COLUMNS($AS$2:BR94),Dictionary!$A$4:$A$93,0),1,1,2),0)),Dictionary!$AD$3:$AE$3,0)),"")</f>
        <v>O</v>
      </c>
      <c r="BS95" s="61" t="str">
        <f ca="1">IFERROR(INDEX(OFFSET(Dictionary!$AC$3,MATCH(COLUMNS($AS$2:BS94),Dictionary!$AC$4:$AC$93,0),1,1,2),1,MATCH(INDEX(Dictionary!$B$3:$C$3,1,MATCH(Form_Responses[[#This Row],[27]],OFFSET(Dictionary!$A$3,MATCH(COLUMNS($AS$2:BS94),Dictionary!$A$4:$A$93,0),1,1,2),0)),Dictionary!$AD$3:$AE$3,0)),"")</f>
        <v>Z</v>
      </c>
      <c r="BT95" s="61" t="str">
        <f ca="1">IFERROR(INDEX(OFFSET(Dictionary!$AC$3,MATCH(COLUMNS($AS$2:BT94),Dictionary!$AC$4:$AC$93,0),1,1,2),1,MATCH(INDEX(Dictionary!$B$3:$C$3,1,MATCH(Form_Responses[[#This Row],[28]],OFFSET(Dictionary!$A$3,MATCH(COLUMNS($AS$2:BT94),Dictionary!$A$4:$A$93,0),1,1,2),0)),Dictionary!$AD$3:$AE$3,0)),"")</f>
        <v>B</v>
      </c>
      <c r="BU95" s="61" t="str">
        <f ca="1">IFERROR(INDEX(OFFSET(Dictionary!$AC$3,MATCH(COLUMNS($AS$2:BU94),Dictionary!$AC$4:$AC$93,0),1,1,2),1,MATCH(INDEX(Dictionary!$B$3:$C$3,1,MATCH(Form_Responses[[#This Row],[29]],OFFSET(Dictionary!$A$3,MATCH(COLUMNS($AS$2:BU94),Dictionary!$A$4:$A$93,0),1,1,2),0)),Dictionary!$AD$3:$AE$3,0)),"")</f>
        <v>O</v>
      </c>
      <c r="BV95" s="61" t="str">
        <f ca="1">IFERROR(INDEX(OFFSET(Dictionary!$AC$3,MATCH(COLUMNS($AS$2:BV94),Dictionary!$AC$4:$AC$93,0),1,1,2),1,MATCH(INDEX(Dictionary!$B$3:$C$3,1,MATCH(Form_Responses[[#This Row],[30]],OFFSET(Dictionary!$A$3,MATCH(COLUMNS($AS$2:BV94),Dictionary!$A$4:$A$93,0),1,1,2),0)),Dictionary!$AD$3:$AE$3,0)),"")</f>
        <v>W</v>
      </c>
      <c r="BW95" s="61" t="str">
        <f ca="1">IFERROR(INDEX(OFFSET(Dictionary!$AC$3,MATCH(COLUMNS($AS$2:BW94),Dictionary!$AC$4:$AC$93,0),1,1,2),1,MATCH(INDEX(Dictionary!$B$3:$C$3,1,MATCH(Form_Responses[[#This Row],[31]],OFFSET(Dictionary!$A$3,MATCH(COLUMNS($AS$2:BW94),Dictionary!$A$4:$A$93,0),1,1,2),0)),Dictionary!$AD$3:$AE$3,0)),"")</f>
        <v>G</v>
      </c>
      <c r="BX95" s="61" t="str">
        <f ca="1">IFERROR(INDEX(OFFSET(Dictionary!$AC$3,MATCH(COLUMNS($AS$2:BX94),Dictionary!$AC$4:$AC$93,0),1,1,2),1,MATCH(INDEX(Dictionary!$B$3:$C$3,1,MATCH(Form_Responses[[#This Row],[32]],OFFSET(Dictionary!$A$3,MATCH(COLUMNS($AS$2:BX94),Dictionary!$A$4:$A$93,0),1,1,2),0)),Dictionary!$AD$3:$AE$3,0)),"")</f>
        <v>L</v>
      </c>
      <c r="BY95" s="61" t="str">
        <f ca="1">IFERROR(INDEX(OFFSET(Dictionary!$AC$3,MATCH(COLUMNS($AS$2:BY94),Dictionary!$AC$4:$AC$93,0),1,1,2),1,MATCH(INDEX(Dictionary!$B$3:$C$3,1,MATCH(Form_Responses[[#This Row],[33]],OFFSET(Dictionary!$A$3,MATCH(COLUMNS($AS$2:BY94),Dictionary!$A$4:$A$93,0),1,1,2),0)),Dictionary!$AD$3:$AE$3,0)),"")</f>
        <v>C</v>
      </c>
      <c r="BZ95" s="61" t="str">
        <f ca="1">IFERROR(INDEX(OFFSET(Dictionary!$AC$3,MATCH(COLUMNS($AS$2:BZ94),Dictionary!$AC$4:$AC$93,0),1,1,2),1,MATCH(INDEX(Dictionary!$B$3:$C$3,1,MATCH(Form_Responses[[#This Row],[34]],OFFSET(Dictionary!$A$3,MATCH(COLUMNS($AS$2:BZ94),Dictionary!$A$4:$A$93,0),1,1,2),0)),Dictionary!$AD$3:$AE$3,0)),"")</f>
        <v>E</v>
      </c>
      <c r="CA95" s="61" t="str">
        <f ca="1">IFERROR(INDEX(OFFSET(Dictionary!$AC$3,MATCH(COLUMNS($AS$2:CA94),Dictionary!$AC$4:$AC$93,0),1,1,2),1,MATCH(INDEX(Dictionary!$B$3:$C$3,1,MATCH(Form_Responses[[#This Row],[35]],OFFSET(Dictionary!$A$3,MATCH(COLUMNS($AS$2:CA94),Dictionary!$A$4:$A$93,0),1,1,2),0)),Dictionary!$AD$3:$AE$3,0)),"")</f>
        <v>B</v>
      </c>
      <c r="CB95" s="61" t="str">
        <f ca="1">IFERROR(INDEX(OFFSET(Dictionary!$AC$3,MATCH(COLUMNS($AS$2:CB94),Dictionary!$AC$4:$AC$93,0),1,1,2),1,MATCH(INDEX(Dictionary!$B$3:$C$3,1,MATCH(Form_Responses[[#This Row],[36]],OFFSET(Dictionary!$A$3,MATCH(COLUMNS($AS$2:CB94),Dictionary!$A$4:$A$93,0),1,1,2),0)),Dictionary!$AD$3:$AE$3,0)),"")</f>
        <v>A</v>
      </c>
      <c r="CC95" s="61" t="str">
        <f ca="1">IFERROR(INDEX(OFFSET(Dictionary!$AC$3,MATCH(COLUMNS($AS$2:CC94),Dictionary!$AC$4:$AC$93,0),1,1,2),1,MATCH(INDEX(Dictionary!$B$3:$C$3,1,MATCH(Form_Responses[[#This Row],[37]],OFFSET(Dictionary!$A$3,MATCH(COLUMNS($AS$2:CC94),Dictionary!$A$4:$A$93,0),1,1,2),0)),Dictionary!$AD$3:$AE$3,0)),"")</f>
        <v>P</v>
      </c>
      <c r="CD95" s="61" t="str">
        <f ca="1">IFERROR(INDEX(OFFSET(Dictionary!$AC$3,MATCH(COLUMNS($AS$2:CD94),Dictionary!$AC$4:$AC$93,0),1,1,2),1,MATCH(INDEX(Dictionary!$B$3:$C$3,1,MATCH(Form_Responses[[#This Row],[38]],OFFSET(Dictionary!$A$3,MATCH(COLUMNS($AS$2:CD94),Dictionary!$A$4:$A$93,0),1,1,2),0)),Dictionary!$AD$3:$AE$3,0)),"")</f>
        <v>K</v>
      </c>
      <c r="CE95" s="61" t="str">
        <f ca="1">IFERROR(INDEX(OFFSET(Dictionary!$AC$3,MATCH(COLUMNS($AS$2:CE94),Dictionary!$AC$4:$AC$93,0),1,1,2),1,MATCH(INDEX(Dictionary!$B$3:$C$3,1,MATCH(Form_Responses[[#This Row],[39]],OFFSET(Dictionary!$A$3,MATCH(COLUMNS($AS$2:CE94),Dictionary!$A$4:$A$93,0),1,1,2),0)),Dictionary!$AD$3:$AE$3,0)),"")</f>
        <v>B</v>
      </c>
      <c r="CF95" s="61" t="str">
        <f ca="1">IFERROR(INDEX(OFFSET(Dictionary!$AC$3,MATCH(COLUMNS($AS$2:CF94),Dictionary!$AC$4:$AC$93,0),1,1,2),1,MATCH(INDEX(Dictionary!$B$3:$C$3,1,MATCH(Form_Responses[[#This Row],[40]],OFFSET(Dictionary!$A$3,MATCH(COLUMNS($AS$2:CF94),Dictionary!$A$4:$A$93,0),1,1,2),0)),Dictionary!$AD$3:$AE$3,0)),"")</f>
        <v>W</v>
      </c>
      <c r="CG95" s="61" t="str">
        <f ca="1">IFERROR(INDEX(OFFSET(Dictionary!$AC$3,MATCH(COLUMNS($AS$2:CG94),Dictionary!$AC$4:$AC$93,0),1,1,2),1,MATCH(INDEX(Dictionary!$B$3:$C$3,1,MATCH(Form_Responses[[#This Row],[41]],OFFSET(Dictionary!$A$3,MATCH(COLUMNS($AS$2:CG94),Dictionary!$A$4:$A$93,0),1,1,2),0)),Dictionary!$AD$3:$AE$3,0)),"")</f>
        <v>S</v>
      </c>
      <c r="CH95" s="61" t="str">
        <f ca="1">IFERROR(INDEX(OFFSET(Dictionary!$AC$3,MATCH(COLUMNS($AS$2:CH94),Dictionary!$AC$4:$AC$93,0),1,1,2),1,MATCH(INDEX(Dictionary!$B$3:$C$3,1,MATCH(Form_Responses[[#This Row],[42]],OFFSET(Dictionary!$A$3,MATCH(COLUMNS($AS$2:CH94),Dictionary!$A$4:$A$93,0),1,1,2),0)),Dictionary!$AD$3:$AE$3,0)),"")</f>
        <v>R</v>
      </c>
      <c r="CI95" s="61" t="str">
        <f ca="1">IFERROR(INDEX(OFFSET(Dictionary!$AC$3,MATCH(COLUMNS($AS$2:CI94),Dictionary!$AC$4:$AC$93,0),1,1,2),1,MATCH(INDEX(Dictionary!$B$3:$C$3,1,MATCH(Form_Responses[[#This Row],[43]],OFFSET(Dictionary!$A$3,MATCH(COLUMNS($AS$2:CI94),Dictionary!$A$4:$A$93,0),1,1,2),0)),Dictionary!$AD$3:$AE$3,0)),"")</f>
        <v>D</v>
      </c>
      <c r="CJ95" s="61" t="str">
        <f ca="1">IFERROR(INDEX(OFFSET(Dictionary!$AC$3,MATCH(COLUMNS($AS$2:CJ94),Dictionary!$AC$4:$AC$93,0),1,1,2),1,MATCH(INDEX(Dictionary!$B$3:$C$3,1,MATCH(Form_Responses[[#This Row],[44]],OFFSET(Dictionary!$A$3,MATCH(COLUMNS($AS$2:CJ94),Dictionary!$A$4:$A$93,0),1,1,2),0)),Dictionary!$AD$3:$AE$3,0)),"")</f>
        <v>T</v>
      </c>
      <c r="CK95" s="61" t="str">
        <f ca="1">IFERROR(INDEX(OFFSET(Dictionary!$AC$3,MATCH(COLUMNS($AS$2:CK94),Dictionary!$AC$4:$AC$93,0),1,1,2),1,MATCH(INDEX(Dictionary!$B$3:$C$3,1,MATCH(Form_Responses[[#This Row],[45]],OFFSET(Dictionary!$A$3,MATCH(COLUMNS($AS$2:CK94),Dictionary!$A$4:$A$93,0),1,1,2),0)),Dictionary!$AD$3:$AE$3,0)),"")</f>
        <v>V</v>
      </c>
      <c r="CL95" s="61" t="str">
        <f ca="1">IFERROR(INDEX(OFFSET(Dictionary!$AC$3,MATCH(COLUMNS($AS$2:CL94),Dictionary!$AC$4:$AC$93,0),1,1,2),1,MATCH(INDEX(Dictionary!$B$3:$C$3,1,MATCH(Form_Responses[[#This Row],[46]],OFFSET(Dictionary!$A$3,MATCH(COLUMNS($AS$2:CL94),Dictionary!$A$4:$A$93,0),1,1,2),0)),Dictionary!$AD$3:$AE$3,0)),"")</f>
        <v>O</v>
      </c>
      <c r="CM95" s="61" t="str">
        <f ca="1">IFERROR(INDEX(OFFSET(Dictionary!$AC$3,MATCH(COLUMNS($AS$2:CM94),Dictionary!$AC$4:$AC$93,0),1,1,2),1,MATCH(INDEX(Dictionary!$B$3:$C$3,1,MATCH(Form_Responses[[#This Row],[47]],OFFSET(Dictionary!$A$3,MATCH(COLUMNS($AS$2:CM94),Dictionary!$A$4:$A$93,0),1,1,2),0)),Dictionary!$AD$3:$AE$3,0)),"")</f>
        <v>Z</v>
      </c>
      <c r="CN95" s="61" t="str">
        <f ca="1">IFERROR(INDEX(OFFSET(Dictionary!$AC$3,MATCH(COLUMNS($AS$2:CN94),Dictionary!$AC$4:$AC$93,0),1,1,2),1,MATCH(INDEX(Dictionary!$B$3:$C$3,1,MATCH(Form_Responses[[#This Row],[48]],OFFSET(Dictionary!$A$3,MATCH(COLUMNS($AS$2:CN94),Dictionary!$A$4:$A$93,0),1,1,2),0)),Dictionary!$AD$3:$AE$3,0)),"")</f>
        <v>K</v>
      </c>
      <c r="CO95" s="61" t="str">
        <f ca="1">IFERROR(INDEX(OFFSET(Dictionary!$AC$3,MATCH(COLUMNS($AS$2:CO94),Dictionary!$AC$4:$AC$93,0),1,1,2),1,MATCH(INDEX(Dictionary!$B$3:$C$3,1,MATCH(Form_Responses[[#This Row],[49]],OFFSET(Dictionary!$A$3,MATCH(COLUMNS($AS$2:CO94),Dictionary!$A$4:$A$93,0),1,1,2),0)),Dictionary!$AD$3:$AE$3,0)),"")</f>
        <v>F</v>
      </c>
      <c r="CP95" s="61" t="str">
        <f ca="1">IFERROR(INDEX(OFFSET(Dictionary!$AC$3,MATCH(COLUMNS($AS$2:CP94),Dictionary!$AC$4:$AC$93,0),1,1,2),1,MATCH(INDEX(Dictionary!$B$3:$C$3,1,MATCH(Form_Responses[[#This Row],[50]],OFFSET(Dictionary!$A$3,MATCH(COLUMNS($AS$2:CP94),Dictionary!$A$4:$A$93,0),1,1,2),0)),Dictionary!$AD$3:$AE$3,0)),"")</f>
        <v>B</v>
      </c>
      <c r="CQ95" s="61" t="str">
        <f ca="1">IFERROR(INDEX(OFFSET(Dictionary!$AC$3,MATCH(COLUMNS($AS$2:CQ94),Dictionary!$AC$4:$AC$93,0),1,1,2),1,MATCH(INDEX(Dictionary!$B$3:$C$3,1,MATCH(Form_Responses[[#This Row],[51]],OFFSET(Dictionary!$A$3,MATCH(COLUMNS($AS$2:CQ94),Dictionary!$A$4:$A$93,0),1,1,2),0)),Dictionary!$AD$3:$AE$3,0)),"")</f>
        <v>G</v>
      </c>
      <c r="CR95" s="61" t="str">
        <f ca="1">IFERROR(INDEX(OFFSET(Dictionary!$AC$3,MATCH(COLUMNS($AS$2:CR94),Dictionary!$AC$4:$AC$93,0),1,1,2),1,MATCH(INDEX(Dictionary!$B$3:$C$3,1,MATCH(Form_Responses[[#This Row],[52]],OFFSET(Dictionary!$A$3,MATCH(COLUMNS($AS$2:CR94),Dictionary!$A$4:$A$93,0),1,1,2),0)),Dictionary!$AD$3:$AE$3,0)),"")</f>
        <v>S</v>
      </c>
      <c r="CS95" s="61" t="str">
        <f ca="1">IFERROR(INDEX(OFFSET(Dictionary!$AC$3,MATCH(COLUMNS($AS$2:CS94),Dictionary!$AC$4:$AC$93,0),1,1,2),1,MATCH(INDEX(Dictionary!$B$3:$C$3,1,MATCH(Form_Responses[[#This Row],[53]],OFFSET(Dictionary!$A$3,MATCH(COLUMNS($AS$2:CS94),Dictionary!$A$4:$A$93,0),1,1,2),0)),Dictionary!$AD$3:$AE$3,0)),"")</f>
        <v>I</v>
      </c>
      <c r="CT95" s="61" t="str">
        <f ca="1">IFERROR(INDEX(OFFSET(Dictionary!$AC$3,MATCH(COLUMNS($AS$2:CT94),Dictionary!$AC$4:$AC$93,0),1,1,2),1,MATCH(INDEX(Dictionary!$B$3:$C$3,1,MATCH(Form_Responses[[#This Row],[54]],OFFSET(Dictionary!$A$3,MATCH(COLUMNS($AS$2:CT94),Dictionary!$A$4:$A$93,0),1,1,2),0)),Dictionary!$AD$3:$AE$3,0)),"")</f>
        <v>D</v>
      </c>
      <c r="CU95" s="61" t="str">
        <f ca="1">IFERROR(INDEX(OFFSET(Dictionary!$AC$3,MATCH(COLUMNS($AS$2:CU94),Dictionary!$AC$4:$AC$93,0),1,1,2),1,MATCH(INDEX(Dictionary!$B$3:$C$3,1,MATCH(Form_Responses[[#This Row],[55]],OFFSET(Dictionary!$A$3,MATCH(COLUMNS($AS$2:CU94),Dictionary!$A$4:$A$93,0),1,1,2),0)),Dictionary!$AD$3:$AE$3,0)),"")</f>
        <v>C</v>
      </c>
      <c r="CV95" s="61" t="str">
        <f ca="1">IFERROR(INDEX(OFFSET(Dictionary!$AC$3,MATCH(COLUMNS($AS$2:CV94),Dictionary!$AC$4:$AC$93,0),1,1,2),1,MATCH(INDEX(Dictionary!$B$3:$C$3,1,MATCH(Form_Responses[[#This Row],[56]],OFFSET(Dictionary!$A$3,MATCH(COLUMNS($AS$2:CV94),Dictionary!$A$4:$A$93,0),1,1,2),0)),Dictionary!$AD$3:$AE$3,0)),"")</f>
        <v>S</v>
      </c>
      <c r="CW95" s="61" t="str">
        <f ca="1">IFERROR(INDEX(OFFSET(Dictionary!$AC$3,MATCH(COLUMNS($AS$2:CW94),Dictionary!$AC$4:$AC$93,0),1,1,2),1,MATCH(INDEX(Dictionary!$B$3:$C$3,1,MATCH(Form_Responses[[#This Row],[57]],OFFSET(Dictionary!$A$3,MATCH(COLUMNS($AS$2:CW94),Dictionary!$A$4:$A$93,0),1,1,2),0)),Dictionary!$AD$3:$AE$3,0)),"")</f>
        <v>Z</v>
      </c>
      <c r="CX95" s="61" t="str">
        <f ca="1">IFERROR(INDEX(OFFSET(Dictionary!$AC$3,MATCH(COLUMNS($AS$2:CX94),Dictionary!$AC$4:$AC$93,0),1,1,2),1,MATCH(INDEX(Dictionary!$B$3:$C$3,1,MATCH(Form_Responses[[#This Row],[58]],OFFSET(Dictionary!$A$3,MATCH(COLUMNS($AS$2:CX94),Dictionary!$A$4:$A$93,0),1,1,2),0)),Dictionary!$AD$3:$AE$3,0)),"")</f>
        <v>A</v>
      </c>
      <c r="CY95" s="61" t="str">
        <f ca="1">IFERROR(INDEX(OFFSET(Dictionary!$AC$3,MATCH(COLUMNS($AS$2:CY94),Dictionary!$AC$4:$AC$93,0),1,1,2),1,MATCH(INDEX(Dictionary!$B$3:$C$3,1,MATCH(Form_Responses[[#This Row],[59]],OFFSET(Dictionary!$A$3,MATCH(COLUMNS($AS$2:CY94),Dictionary!$A$4:$A$93,0),1,1,2),0)),Dictionary!$AD$3:$AE$3,0)),"")</f>
        <v>F</v>
      </c>
      <c r="CZ95" s="61" t="str">
        <f ca="1">IFERROR(INDEX(OFFSET(Dictionary!$AC$3,MATCH(COLUMNS($AS$2:CZ94),Dictionary!$AC$4:$AC$93,0),1,1,2),1,MATCH(INDEX(Dictionary!$B$3:$C$3,1,MATCH(Form_Responses[[#This Row],[60]],OFFSET(Dictionary!$A$3,MATCH(COLUMNS($AS$2:CZ94),Dictionary!$A$4:$A$93,0),1,1,2),0)),Dictionary!$AD$3:$AE$3,0)),"")</f>
        <v>W</v>
      </c>
      <c r="DA95" s="61" t="str">
        <f ca="1">IFERROR(INDEX(OFFSET(Dictionary!$AC$3,MATCH(COLUMNS($AS$2:DA94),Dictionary!$AC$4:$AC$93,0),1,1,2),1,MATCH(INDEX(Dictionary!$B$3:$C$3,1,MATCH(Form_Responses[[#This Row],[61]],OFFSET(Dictionary!$A$3,MATCH(COLUMNS($AS$2:DA94),Dictionary!$A$4:$A$93,0),1,1,2),0)),Dictionary!$AD$3:$AE$3,0)),"")</f>
        <v>T</v>
      </c>
      <c r="DB95" s="61" t="str">
        <f ca="1">IFERROR(INDEX(OFFSET(Dictionary!$AC$3,MATCH(COLUMNS($AS$2:DB94),Dictionary!$AC$4:$AC$93,0),1,1,2),1,MATCH(INDEX(Dictionary!$B$3:$C$3,1,MATCH(Form_Responses[[#This Row],[62]],OFFSET(Dictionary!$A$3,MATCH(COLUMNS($AS$2:DB94),Dictionary!$A$4:$A$93,0),1,1,2),0)),Dictionary!$AD$3:$AE$3,0)),"")</f>
        <v>L</v>
      </c>
      <c r="DC95" s="61" t="str">
        <f ca="1">IFERROR(INDEX(OFFSET(Dictionary!$AC$3,MATCH(COLUMNS($AS$2:DC94),Dictionary!$AC$4:$AC$93,0),1,1,2),1,MATCH(INDEX(Dictionary!$B$3:$C$3,1,MATCH(Form_Responses[[#This Row],[63]],OFFSET(Dictionary!$A$3,MATCH(COLUMNS($AS$2:DC94),Dictionary!$A$4:$A$93,0),1,1,2),0)),Dictionary!$AD$3:$AE$3,0)),"")</f>
        <v>I</v>
      </c>
      <c r="DD95" s="61" t="str">
        <f ca="1">IFERROR(INDEX(OFFSET(Dictionary!$AC$3,MATCH(COLUMNS($AS$2:DD94),Dictionary!$AC$4:$AC$93,0),1,1,2),1,MATCH(INDEX(Dictionary!$B$3:$C$3,1,MATCH(Form_Responses[[#This Row],[64]],OFFSET(Dictionary!$A$3,MATCH(COLUMNS($AS$2:DD94),Dictionary!$A$4:$A$93,0),1,1,2),0)),Dictionary!$AD$3:$AE$3,0)),"")</f>
        <v>R</v>
      </c>
      <c r="DE95" s="61" t="str">
        <f ca="1">IFERROR(INDEX(OFFSET(Dictionary!$AC$3,MATCH(COLUMNS($AS$2:DE94),Dictionary!$AC$4:$AC$93,0),1,1,2),1,MATCH(INDEX(Dictionary!$B$3:$C$3,1,MATCH(Form_Responses[[#This Row],[65]],OFFSET(Dictionary!$A$3,MATCH(COLUMNS($AS$2:DE94),Dictionary!$A$4:$A$93,0),1,1,2),0)),Dictionary!$AD$3:$AE$3,0)),"")</f>
        <v>V</v>
      </c>
      <c r="DF95" s="61" t="str">
        <f ca="1">IFERROR(INDEX(OFFSET(Dictionary!$AC$3,MATCH(COLUMNS($AS$2:DF94),Dictionary!$AC$4:$AC$93,0),1,1,2),1,MATCH(INDEX(Dictionary!$B$3:$C$3,1,MATCH(Form_Responses[[#This Row],[66]],OFFSET(Dictionary!$A$3,MATCH(COLUMNS($AS$2:DF94),Dictionary!$A$4:$A$93,0),1,1,2),0)),Dictionary!$AD$3:$AE$3,0)),"")</f>
        <v>C</v>
      </c>
      <c r="DG95" s="61" t="str">
        <f ca="1">IFERROR(INDEX(OFFSET(Dictionary!$AC$3,MATCH(COLUMNS($AS$2:DG94),Dictionary!$AC$4:$AC$93,0),1,1,2),1,MATCH(INDEX(Dictionary!$B$3:$C$3,1,MATCH(Form_Responses[[#This Row],[67]],OFFSET(Dictionary!$A$3,MATCH(COLUMNS($AS$2:DG94),Dictionary!$A$4:$A$93,0),1,1,2),0)),Dictionary!$AD$3:$AE$3,0)),"")</f>
        <v>R</v>
      </c>
      <c r="DH95" s="61" t="str">
        <f ca="1">IFERROR(INDEX(OFFSET(Dictionary!$AC$3,MATCH(COLUMNS($AS$2:DH94),Dictionary!$AC$4:$AC$93,0),1,1,2),1,MATCH(INDEX(Dictionary!$B$3:$C$3,1,MATCH(Form_Responses[[#This Row],[68]],OFFSET(Dictionary!$A$3,MATCH(COLUMNS($AS$2:DH94),Dictionary!$A$4:$A$93,0),1,1,2),0)),Dictionary!$AD$3:$AE$3,0)),"")</f>
        <v>N</v>
      </c>
      <c r="DI95" s="61" t="str">
        <f ca="1">IFERROR(INDEX(OFFSET(Dictionary!$AC$3,MATCH(COLUMNS($AS$2:DI94),Dictionary!$AC$4:$AC$93,0),1,1,2),1,MATCH(INDEX(Dictionary!$B$3:$C$3,1,MATCH(Form_Responses[[#This Row],[69]],OFFSET(Dictionary!$A$3,MATCH(COLUMNS($AS$2:DI94),Dictionary!$A$4:$A$93,0),1,1,2),0)),Dictionary!$AD$3:$AE$3,0)),"")</f>
        <v>F</v>
      </c>
      <c r="DJ95" s="61" t="str">
        <f ca="1">IFERROR(INDEX(OFFSET(Dictionary!$AC$3,MATCH(COLUMNS($AS$2:DJ94),Dictionary!$AC$4:$AC$93,0),1,1,2),1,MATCH(INDEX(Dictionary!$B$3:$C$3,1,MATCH(Form_Responses[[#This Row],[70]],OFFSET(Dictionary!$A$3,MATCH(COLUMNS($AS$2:DJ94),Dictionary!$A$4:$A$93,0),1,1,2),0)),Dictionary!$AD$3:$AE$3,0)),"")</f>
        <v>P</v>
      </c>
      <c r="DK95" s="61" t="str">
        <f ca="1">IFERROR(INDEX(OFFSET(Dictionary!$AC$3,MATCH(COLUMNS($AS$2:DK94),Dictionary!$AC$4:$AC$93,0),1,1,2),1,MATCH(INDEX(Dictionary!$B$3:$C$3,1,MATCH(Form_Responses[[#This Row],[71]],OFFSET(Dictionary!$A$3,MATCH(COLUMNS($AS$2:DK94),Dictionary!$A$4:$A$93,0),1,1,2),0)),Dictionary!$AD$3:$AE$3,0)),"")</f>
        <v>I</v>
      </c>
      <c r="DL95" s="61" t="str">
        <f ca="1">IFERROR(INDEX(OFFSET(Dictionary!$AC$3,MATCH(COLUMNS($AS$2:DL94),Dictionary!$AC$4:$AC$93,0),1,1,2),1,MATCH(INDEX(Dictionary!$B$3:$C$3,1,MATCH(Form_Responses[[#This Row],[72]],OFFSET(Dictionary!$A$3,MATCH(COLUMNS($AS$2:DL94),Dictionary!$A$4:$A$93,0),1,1,2),0)),Dictionary!$AD$3:$AE$3,0)),"")</f>
        <v>L</v>
      </c>
      <c r="DM95" s="61" t="str">
        <f ca="1">IFERROR(INDEX(OFFSET(Dictionary!$AC$3,MATCH(COLUMNS($AS$2:DM94),Dictionary!$AC$4:$AC$93,0),1,1,2),1,MATCH(INDEX(Dictionary!$B$3:$C$3,1,MATCH(Form_Responses[[#This Row],[73]],OFFSET(Dictionary!$A$3,MATCH(COLUMNS($AS$2:DM94),Dictionary!$A$4:$A$93,0),1,1,2),0)),Dictionary!$AD$3:$AE$3,0)),"")</f>
        <v>I</v>
      </c>
      <c r="DN95" s="61" t="str">
        <f ca="1">IFERROR(INDEX(OFFSET(Dictionary!$AC$3,MATCH(COLUMNS($AS$2:DN94),Dictionary!$AC$4:$AC$93,0),1,1,2),1,MATCH(INDEX(Dictionary!$B$3:$C$3,1,MATCH(Form_Responses[[#This Row],[74]],OFFSET(Dictionary!$A$3,MATCH(COLUMNS($AS$2:DN94),Dictionary!$A$4:$A$93,0),1,1,2),0)),Dictionary!$AD$3:$AE$3,0)),"")</f>
        <v>S</v>
      </c>
      <c r="DO95" s="61" t="str">
        <f ca="1">IFERROR(INDEX(OFFSET(Dictionary!$AC$3,MATCH(COLUMNS($AS$2:DO94),Dictionary!$AC$4:$AC$93,0),1,1,2),1,MATCH(INDEX(Dictionary!$B$3:$C$3,1,MATCH(Form_Responses[[#This Row],[75]],OFFSET(Dictionary!$A$3,MATCH(COLUMNS($AS$2:DO94),Dictionary!$A$4:$A$93,0),1,1,2),0)),Dictionary!$AD$3:$AE$3,0)),"")</f>
        <v>V</v>
      </c>
      <c r="DP95" s="61" t="str">
        <f ca="1">IFERROR(INDEX(OFFSET(Dictionary!$AC$3,MATCH(COLUMNS($AS$2:DP94),Dictionary!$AC$4:$AC$93,0),1,1,2),1,MATCH(INDEX(Dictionary!$B$3:$C$3,1,MATCH(Form_Responses[[#This Row],[76]],OFFSET(Dictionary!$A$3,MATCH(COLUMNS($AS$2:DP94),Dictionary!$A$4:$A$93,0),1,1,2),0)),Dictionary!$AD$3:$AE$3,0)),"")</f>
        <v>D</v>
      </c>
      <c r="DQ95" s="61" t="str">
        <f ca="1">IFERROR(INDEX(OFFSET(Dictionary!$AC$3,MATCH(COLUMNS($AS$2:DQ94),Dictionary!$AC$4:$AC$93,0),1,1,2),1,MATCH(INDEX(Dictionary!$B$3:$C$3,1,MATCH(Form_Responses[[#This Row],[77]],OFFSET(Dictionary!$A$3,MATCH(COLUMNS($AS$2:DQ94),Dictionary!$A$4:$A$93,0),1,1,2),0)),Dictionary!$AD$3:$AE$3,0)),"")</f>
        <v>C</v>
      </c>
      <c r="DR95" s="61" t="str">
        <f ca="1">IFERROR(INDEX(OFFSET(Dictionary!$AC$3,MATCH(COLUMNS($AS$2:DR94),Dictionary!$AC$4:$AC$93,0),1,1,2),1,MATCH(INDEX(Dictionary!$B$3:$C$3,1,MATCH(Form_Responses[[#This Row],[78]],OFFSET(Dictionary!$A$3,MATCH(COLUMNS($AS$2:DR94),Dictionary!$A$4:$A$93,0),1,1,2),0)),Dictionary!$AD$3:$AE$3,0)),"")</f>
        <v>E</v>
      </c>
      <c r="DS95" s="61" t="str">
        <f ca="1">IFERROR(INDEX(OFFSET(Dictionary!$AC$3,MATCH(COLUMNS($AS$2:DS94),Dictionary!$AC$4:$AC$93,0),1,1,2),1,MATCH(INDEX(Dictionary!$B$3:$C$3,1,MATCH(Form_Responses[[#This Row],[79]],OFFSET(Dictionary!$A$3,MATCH(COLUMNS($AS$2:DS94),Dictionary!$A$4:$A$93,0),1,1,2),0)),Dictionary!$AD$3:$AE$3,0)),"")</f>
        <v>N</v>
      </c>
      <c r="DT95" s="61" t="str">
        <f ca="1">IFERROR(INDEX(OFFSET(Dictionary!$AC$3,MATCH(COLUMNS($AS$2:DT94),Dictionary!$AC$4:$AC$93,0),1,1,2),1,MATCH(INDEX(Dictionary!$B$3:$C$3,1,MATCH(Form_Responses[[#This Row],[80]],OFFSET(Dictionary!$A$3,MATCH(COLUMNS($AS$2:DT94),Dictionary!$A$4:$A$93,0),1,1,2),0)),Dictionary!$AD$3:$AE$3,0)),"")</f>
        <v>W</v>
      </c>
      <c r="DU95" s="61" t="str">
        <f ca="1">IFERROR(INDEX(OFFSET(Dictionary!$AC$3,MATCH(COLUMNS($AS$2:DU94),Dictionary!$AC$4:$AC$93,0),1,1,2),1,MATCH(INDEX(Dictionary!$B$3:$C$3,1,MATCH(Form_Responses[[#This Row],[81]],OFFSET(Dictionary!$A$3,MATCH(COLUMNS($AS$2:DU94),Dictionary!$A$4:$A$93,0),1,1,2),0)),Dictionary!$AD$3:$AE$3,0)),"")</f>
        <v>L</v>
      </c>
      <c r="DV95" s="61" t="str">
        <f ca="1">IFERROR(INDEX(OFFSET(Dictionary!$AC$3,MATCH(COLUMNS($AS$2:DV94),Dictionary!$AC$4:$AC$93,0),1,1,2),1,MATCH(INDEX(Dictionary!$B$3:$C$3,1,MATCH(Form_Responses[[#This Row],[82]],OFFSET(Dictionary!$A$3,MATCH(COLUMNS($AS$2:DV94),Dictionary!$A$4:$A$93,0),1,1,2),0)),Dictionary!$AD$3:$AE$3,0)),"")</f>
        <v>L</v>
      </c>
      <c r="DW95" s="61" t="str">
        <f ca="1">IFERROR(INDEX(OFFSET(Dictionary!$AC$3,MATCH(COLUMNS($AS$2:DW94),Dictionary!$AC$4:$AC$93,0),1,1,2),1,MATCH(INDEX(Dictionary!$B$3:$C$3,1,MATCH(Form_Responses[[#This Row],[83]],OFFSET(Dictionary!$A$3,MATCH(COLUMNS($AS$2:DW94),Dictionary!$A$4:$A$93,0),1,1,2),0)),Dictionary!$AD$3:$AE$3,0)),"")</f>
        <v>I</v>
      </c>
      <c r="DX95" s="61" t="str">
        <f ca="1">IFERROR(INDEX(OFFSET(Dictionary!$AC$3,MATCH(COLUMNS($AS$2:DX94),Dictionary!$AC$4:$AC$93,0),1,1,2),1,MATCH(INDEX(Dictionary!$B$3:$C$3,1,MATCH(Form_Responses[[#This Row],[84]],OFFSET(Dictionary!$A$3,MATCH(COLUMNS($AS$2:DX94),Dictionary!$A$4:$A$93,0),1,1,2),0)),Dictionary!$AD$3:$AE$3,0)),"")</f>
        <v>V</v>
      </c>
      <c r="DY95" s="61" t="str">
        <f ca="1">IFERROR(INDEX(OFFSET(Dictionary!$AC$3,MATCH(COLUMNS($AS$2:DY94),Dictionary!$AC$4:$AC$93,0),1,1,2),1,MATCH(INDEX(Dictionary!$B$3:$C$3,1,MATCH(Form_Responses[[#This Row],[85]],OFFSET(Dictionary!$A$3,MATCH(COLUMNS($AS$2:DY94),Dictionary!$A$4:$A$93,0),1,1,2),0)),Dictionary!$AD$3:$AE$3,0)),"")</f>
        <v>S</v>
      </c>
      <c r="DZ95" s="61" t="str">
        <f ca="1">IFERROR(INDEX(OFFSET(Dictionary!$AC$3,MATCH(COLUMNS($AS$2:DZ94),Dictionary!$AC$4:$AC$93,0),1,1,2),1,MATCH(INDEX(Dictionary!$B$3:$C$3,1,MATCH(Form_Responses[[#This Row],[86]],OFFSET(Dictionary!$A$3,MATCH(COLUMNS($AS$2:DZ94),Dictionary!$A$4:$A$93,0),1,1,2),0)),Dictionary!$AD$3:$AE$3,0)),"")</f>
        <v>R</v>
      </c>
      <c r="EA95" s="61" t="str">
        <f ca="1">IFERROR(INDEX(OFFSET(Dictionary!$AC$3,MATCH(COLUMNS($AS$2:EA94),Dictionary!$AC$4:$AC$93,0),1,1,2),1,MATCH(INDEX(Dictionary!$B$3:$C$3,1,MATCH(Form_Responses[[#This Row],[87]],OFFSET(Dictionary!$A$3,MATCH(COLUMNS($AS$2:EA94),Dictionary!$A$4:$A$93,0),1,1,2),0)),Dictionary!$AD$3:$AE$3,0)),"")</f>
        <v>D</v>
      </c>
      <c r="EB95" s="61" t="str">
        <f ca="1">IFERROR(INDEX(OFFSET(Dictionary!$AC$3,MATCH(COLUMNS($AS$2:EB94),Dictionary!$AC$4:$AC$93,0),1,1,2),1,MATCH(INDEX(Dictionary!$B$3:$C$3,1,MATCH(Form_Responses[[#This Row],[88]],OFFSET(Dictionary!$A$3,MATCH(COLUMNS($AS$2:EB94),Dictionary!$A$4:$A$93,0),1,1,2),0)),Dictionary!$AD$3:$AE$3,0)),"")</f>
        <v>C</v>
      </c>
      <c r="EC95" s="61" t="str">
        <f ca="1">IFERROR(INDEX(OFFSET(Dictionary!$AC$3,MATCH(COLUMNS($AS$2:EC94),Dictionary!$AC$4:$AC$93,0),1,1,2),1,MATCH(INDEX(Dictionary!$B$3:$C$3,1,MATCH(Form_Responses[[#This Row],[89]],OFFSET(Dictionary!$A$3,MATCH(COLUMNS($AS$2:EC94),Dictionary!$A$4:$A$93,0),1,1,2),0)),Dictionary!$AD$3:$AE$3,0)),"")</f>
        <v>C</v>
      </c>
      <c r="ED95" s="61" t="str">
        <f ca="1">IFERROR(INDEX(OFFSET(Dictionary!$AC$3,MATCH(COLUMNS($AS$2:ED94),Dictionary!$AC$4:$AC$93,0),1,1,2),1,MATCH(INDEX(Dictionary!$B$3:$C$3,1,MATCH(Form_Responses[[#This Row],[90]],OFFSET(Dictionary!$A$3,MATCH(COLUMNS($AS$2:ED94),Dictionary!$A$4:$A$93,0),1,1,2),0)),Dictionary!$AD$3:$AE$3,0)),"")</f>
        <v>N</v>
      </c>
    </row>
    <row r="96" spans="1:134" ht="240" x14ac:dyDescent="0.25">
      <c r="A96" s="164">
        <v>94</v>
      </c>
      <c r="B96" s="61" t="s">
        <v>1075</v>
      </c>
      <c r="C96" s="61" t="s">
        <v>918</v>
      </c>
      <c r="D96" s="59" t="s">
        <v>794</v>
      </c>
      <c r="E96" s="59" cm="1">
        <f t="array" aca="1" ref="E96" ca="1">COUNTIF(OFFSET($AS$2,MATCH(Data_Base_Response[[#This Row],[Nama]:[Nama]],Data_Base_Response[[Nama]:[Nama]],0),0,1,90),Data_Base_Response[[#Headers],[A]])</f>
        <v>3</v>
      </c>
      <c r="F96" s="59" cm="1">
        <f t="array" aca="1" ref="F96" ca="1">COUNTIF(OFFSET($AS$2,MATCH(Data_Base_Response[[#This Row],[Nama]:[Nama]],Data_Base_Response[[Nama]:[Nama]],0),0,1,90),Data_Base_Response[[#Headers],[N]])</f>
        <v>1</v>
      </c>
      <c r="G96" s="59" cm="1">
        <f t="array" aca="1" ref="G96" ca="1">COUNTIF(OFFSET($AS$2,MATCH(Data_Base_Response[[#This Row],[Nama]:[Nama]],Data_Base_Response[[Nama]:[Nama]],0),0,1,90),Data_Base_Response[[#Headers],[G]])</f>
        <v>8</v>
      </c>
      <c r="H96" s="59" cm="1">
        <f t="array" aca="1" ref="H96" ca="1">COUNTIF(OFFSET($AS$2,MATCH(Data_Base_Response[[#This Row],[Nama]:[Nama]],Data_Base_Response[[Nama]:[Nama]],0),0,1,90),Data_Base_Response[[#Headers],[C]])</f>
        <v>3</v>
      </c>
      <c r="I96" s="59" cm="1">
        <f t="array" aca="1" ref="I96" ca="1">COUNTIF(OFFSET($AS$2,MATCH(Data_Base_Response[[#This Row],[Nama]:[Nama]],Data_Base_Response[[Nama]:[Nama]],0),0,1,90),Data_Base_Response[[#Headers],[D]])</f>
        <v>2</v>
      </c>
      <c r="J96" s="59" cm="1">
        <f t="array" aca="1" ref="J96" ca="1">COUNTIF(OFFSET($AS$2,MATCH(Data_Base_Response[[#This Row],[Nama]:[Nama]],Data_Base_Response[[Nama]:[Nama]],0),0,1,90),Data_Base_Response[[#Headers],[R]])</f>
        <v>3</v>
      </c>
      <c r="K96" s="59" cm="1">
        <f t="array" aca="1" ref="K96" ca="1">COUNTIF(OFFSET($AS$2,MATCH(Data_Base_Response[[#This Row],[Nama]:[Nama]],Data_Base_Response[[Nama]:[Nama]],0),0,1,90),Data_Base_Response[[#Headers],[T]])</f>
        <v>6</v>
      </c>
      <c r="L96" s="59" cm="1">
        <f t="array" aca="1" ref="L96" ca="1">COUNTIF(OFFSET($AS$2,MATCH(Data_Base_Response[[#This Row],[Nama]:[Nama]],Data_Base_Response[[Nama]:[Nama]],0),0,1,90),Data_Base_Response[[#Headers],[V]])</f>
        <v>6</v>
      </c>
      <c r="M96" s="59" cm="1">
        <f t="array" aca="1" ref="M96" ca="1">COUNTIF(OFFSET($AS$2,MATCH(Data_Base_Response[[#This Row],[Nama]:[Nama]],Data_Base_Response[[Nama]:[Nama]],0),0,1,90),Data_Base_Response[[#Headers],[W]])</f>
        <v>9</v>
      </c>
      <c r="N96" s="59" cm="1">
        <f t="array" aca="1" ref="N96" ca="1">COUNTIF(OFFSET($AS$2,MATCH(Data_Base_Response[[#This Row],[Nama]:[Nama]],Data_Base_Response[[Nama]:[Nama]],0),0,1,90),Data_Base_Response[[#Headers],[F]])</f>
        <v>6</v>
      </c>
      <c r="O96" s="59" cm="1">
        <f t="array" aca="1" ref="O96" ca="1">COUNTIF(OFFSET($AS$2,MATCH(Data_Base_Response[[#This Row],[Nama]:[Nama]],Data_Base_Response[[Nama]:[Nama]],0),0,1,90),Data_Base_Response[[#Headers],[L]])</f>
        <v>7</v>
      </c>
      <c r="P96" s="59" cm="1">
        <f t="array" aca="1" ref="P96" ca="1">COUNTIF(OFFSET($AS$2,MATCH(Data_Base_Response[[#This Row],[Nama]:[Nama]],Data_Base_Response[[Nama]:[Nama]],0),0,1,90),Data_Base_Response[[#Headers],[P]])</f>
        <v>2</v>
      </c>
      <c r="Q96" s="59" cm="1">
        <f t="array" aca="1" ref="Q96" ca="1">COUNTIF(OFFSET($AS$2,MATCH(Data_Base_Response[[#This Row],[Nama]:[Nama]],Data_Base_Response[[Nama]:[Nama]],0),0,1,90),Data_Base_Response[[#Headers],[I]])</f>
        <v>4</v>
      </c>
      <c r="R96" s="59" cm="1">
        <f t="array" aca="1" ref="R96" ca="1">COUNTIF(OFFSET($AS$2,MATCH(Data_Base_Response[[#This Row],[Nama]:[Nama]],Data_Base_Response[[Nama]:[Nama]],0),0,1,90),Data_Base_Response[[#Headers],[S]])</f>
        <v>4</v>
      </c>
      <c r="S96" s="59" cm="1">
        <f t="array" aca="1" ref="S96" ca="1">COUNTIF(OFFSET($AS$2,MATCH(Data_Base_Response[[#This Row],[Nama]:[Nama]],Data_Base_Response[[Nama]:[Nama]],0),0,1,90),Data_Base_Response[[#Headers],[B]])</f>
        <v>5</v>
      </c>
      <c r="T96" s="59" cm="1">
        <f t="array" aca="1" ref="T96" ca="1">COUNTIF(OFFSET($AS$2,MATCH(Data_Base_Response[[#This Row],[Nama]:[Nama]],Data_Base_Response[[Nama]:[Nama]],0),0,1,90),Data_Base_Response[[#Headers],[O]])</f>
        <v>5</v>
      </c>
      <c r="U96" s="59" cm="1">
        <f t="array" aca="1" ref="U96" ca="1">COUNTIF(OFFSET($AS$2,MATCH(Data_Base_Response[[#This Row],[Nama]:[Nama]],Data_Base_Response[[Nama]:[Nama]],0),0,1,90),Data_Base_Response[[#Headers],[X]])</f>
        <v>2</v>
      </c>
      <c r="V96" s="59" cm="1">
        <f t="array" aca="1" ref="V96" ca="1">COUNTIF(OFFSET($AS$2,MATCH(Data_Base_Response[[#This Row],[Nama]:[Nama]],Data_Base_Response[[Nama]:[Nama]],0),0,1,90),Data_Base_Response[[#Headers],[E]])</f>
        <v>2</v>
      </c>
      <c r="W96" s="59" cm="1">
        <f t="array" aca="1" ref="W96" ca="1">COUNTIF(OFFSET($AS$2,MATCH(Data_Base_Response[[#This Row],[Nama]:[Nama]],Data_Base_Response[[Nama]:[Nama]],0),0,1,90),Data_Base_Response[[#Headers],[K]])</f>
        <v>5</v>
      </c>
      <c r="X96" s="59" cm="1">
        <f t="array" aca="1" ref="X96" ca="1">COUNTIF(OFFSET($AS$2,MATCH(Data_Base_Response[[#This Row],[Nama]:[Nama]],Data_Base_Response[[Nama]:[Nama]],0),0,1,90),Data_Base_Response[[#Headers],[Z]])</f>
        <v>7</v>
      </c>
      <c r="Y9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6"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96"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96"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96" s="60" t="str">
        <f ca="1">INDEX(OFFSET(Dictionary!$AJ$3,MATCH(I$2,Dictionary!$AG$4:$AG$84,0),0,COUNTIF(Dictionary!$AG$4:$AG$84,I$2),1),MATCH(Data_Base_Response[[#This Row],[D]],OFFSET(Dictionary!$AH$3,MATCH(I$2,Dictionary!$AG$4:$AG$84,0),0,COUNTIF(Dictionary!$AG$4:$AG$84,I$2),1),1))</f>
        <v xml:space="preserve">Cukup peduli akan akurasi dan kelengkapan data   </v>
      </c>
      <c r="AD96"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96"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9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6"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96" s="60" t="str">
        <f ca="1">INDEX(OFFSET(Dictionary!$AJ$3,MATCH(N$2,Dictionary!$AG$4:$AG$84,0),0,COUNTIF(Dictionary!$AG$4:$AG$84,N$2),1),MATCH(Data_Base_Response[[#This Row],[F]],OFFSET(Dictionary!$AH$3,MATCH(N$2,Dictionary!$AG$4:$AG$84,0),0,COUNTIF(Dictionary!$AG$4:$AG$84,N$2),1),1))</f>
        <v xml:space="preserve">Loyal pada Perusahaan   </v>
      </c>
      <c r="AI96" s="60" t="str">
        <f ca="1">INDEX(OFFSET(Dictionary!$AJ$3,MATCH(O$2,Dictionary!$AG$4:$AG$84,0),0,COUNTIF(Dictionary!$AG$4:$AG$84,O$2),1),MATCH(Data_Base_Response[[#This Row],[L]],OFFSET(Dictionary!$AH$3,MATCH(O$2,Dictionary!$AG$4:$AG$84,0),0,COUNTIF(Dictionary!$AG$4:$AG$84,O$2),1),1))</f>
        <v xml:space="preserve">Percaya diri dan ingin berperan sebagai pemimpin      </v>
      </c>
      <c r="AJ96"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96" s="60" t="str">
        <f ca="1">INDEX(OFFSET(Dictionary!$AJ$3,MATCH(Q$2,Dictionary!$AG$4:$AG$84,0),0,COUNTIF(Dictionary!$AG$4:$AG$84,Q$2),1),MATCH(Data_Base_Response[[#This Row],[I]],OFFSET(Dictionary!$AH$3,MATCH(Q$2,Dictionary!$AG$4:$AG$84,0),0,COUNTIF(Dictionary!$AG$4:$AG$84,Q$2),1),1))</f>
        <v xml:space="preserve">Berhati - hati dlm pengambilan keputusan   </v>
      </c>
      <c r="AL96"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9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9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6"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6"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9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6" s="61" t="str">
        <f ca="1">IFERROR(INDEX(OFFSET(Dictionary!$AC$3,MATCH(COLUMNS($AS$2:AS95),Dictionary!$AC$4:$AC$93,0),1,1,2),1,MATCH(INDEX(Dictionary!$B$3:$C$3,1,MATCH(Form_Responses[[#This Row],[1]],OFFSET(Dictionary!$A$3,MATCH(COLUMNS($AS$2:AS95),Dictionary!$A$4:$A$93,0),1,1,2),0)),Dictionary!$AD$3:$AE$3,0)),"")</f>
        <v>G</v>
      </c>
      <c r="AT96" s="61" t="str">
        <f ca="1">IFERROR(INDEX(OFFSET(Dictionary!$AC$3,MATCH(COLUMNS($AS$2:AT$2),Dictionary!$AC$4:$AC$93,0),1,1,2),1,MATCH(INDEX(Dictionary!$B$3:$C$3,1,MATCH(Form_Responses[[#This Row],[2]],OFFSET(Dictionary!$A$3,MATCH(COLUMNS($AS$2:AT95),Dictionary!$A$4:$A$93,0),1,1,2),0)),Dictionary!$AD$3:$AE$3,0)),"")</f>
        <v>A</v>
      </c>
      <c r="AU96" s="61" t="str">
        <f ca="1">IFERROR(INDEX(OFFSET(Dictionary!$AC$3,MATCH(COLUMNS($AS$2:AU95),Dictionary!$AC$4:$AC$93,0),1,1,2),1,MATCH(INDEX(Dictionary!$B$3:$C$3,1,MATCH(Form_Responses[[#This Row],[3]],OFFSET(Dictionary!$A$3,MATCH(COLUMNS($AS$2:AU95),Dictionary!$A$4:$A$93,0),1,1,2),0)),Dictionary!$AD$3:$AE$3,0)),"")</f>
        <v>P</v>
      </c>
      <c r="AV96" s="61" t="str">
        <f ca="1">IFERROR(INDEX(OFFSET(Dictionary!$AC$3,MATCH(COLUMNS($AS$2:AV95),Dictionary!$AC$4:$AC$93,0),1,1,2),1,MATCH(INDEX(Dictionary!$B$3:$C$3,1,MATCH(Form_Responses[[#This Row],[4]],OFFSET(Dictionary!$A$3,MATCH(COLUMNS($AS$2:AV95),Dictionary!$A$4:$A$93,0),1,1,2),0)),Dictionary!$AD$3:$AE$3,0)),"")</f>
        <v>P</v>
      </c>
      <c r="AW96" s="61" t="str">
        <f ca="1">IFERROR(INDEX(OFFSET(Dictionary!$AC$3,MATCH(COLUMNS($AS$2:AW95),Dictionary!$AC$4:$AC$93,0),1,1,2),1,MATCH(INDEX(Dictionary!$B$3:$C$3,1,MATCH(Form_Responses[[#This Row],[5]],OFFSET(Dictionary!$A$3,MATCH(COLUMNS($AS$2:AW95),Dictionary!$A$4:$A$93,0),1,1,2),0)),Dictionary!$AD$3:$AE$3,0)),"")</f>
        <v>B</v>
      </c>
      <c r="AX96" s="61" t="str">
        <f ca="1">IFERROR(INDEX(OFFSET(Dictionary!$AC$3,MATCH(COLUMNS($AS$2:AX95),Dictionary!$AC$4:$AC$93,0),1,1,2),1,MATCH(INDEX(Dictionary!$B$3:$C$3,1,MATCH(Form_Responses[[#This Row],[6]],OFFSET(Dictionary!$A$3,MATCH(COLUMNS($AS$2:AX95),Dictionary!$A$4:$A$93,0),1,1,2),0)),Dictionary!$AD$3:$AE$3,0)),"")</f>
        <v>B</v>
      </c>
      <c r="AY96" s="61" t="str">
        <f ca="1">IFERROR(INDEX(OFFSET(Dictionary!$AC$3,MATCH(COLUMNS($AS$2:AY95),Dictionary!$AC$4:$AC$93,0),1,1,2),1,MATCH(INDEX(Dictionary!$B$3:$C$3,1,MATCH(Form_Responses[[#This Row],[7]],OFFSET(Dictionary!$A$3,MATCH(COLUMNS($AS$2:AY95),Dictionary!$A$4:$A$93,0),1,1,2),0)),Dictionary!$AD$3:$AE$3,0)),"")</f>
        <v>O</v>
      </c>
      <c r="AZ96" s="61" t="str">
        <f ca="1">IFERROR(INDEX(OFFSET(Dictionary!$AC$3,MATCH(COLUMNS($AS$2:AZ$2),Dictionary!$AC$4:$AC$93,0),1,1,2),1,MATCH(INDEX(Dictionary!$B$3:$C$3,1,MATCH(Form_Responses[[#This Row],[8]],OFFSET(Dictionary!$A$3,MATCH(COLUMNS($AS$2:AZ95),Dictionary!$A$4:$A$93,0),1,1,2),0)),Dictionary!$AD$3:$AE$3,0)),"")</f>
        <v>Z</v>
      </c>
      <c r="BA96" s="61" t="str">
        <f ca="1">IFERROR(INDEX(OFFSET(Dictionary!$AC$3,MATCH(COLUMNS($AS$2:BA95),Dictionary!$AC$4:$AC$93,0),1,1,2),1,MATCH(INDEX(Dictionary!$B$3:$C$3,1,MATCH(Form_Responses[[#This Row],[9]],OFFSET(Dictionary!$A$3,MATCH(COLUMNS($AS$2:BA95),Dictionary!$A$4:$A$93,0),1,1,2),0)),Dictionary!$AD$3:$AE$3,0)),"")</f>
        <v>F</v>
      </c>
      <c r="BB96" s="61" t="str">
        <f ca="1">IFERROR(INDEX(OFFSET(Dictionary!$AC$3,MATCH(COLUMNS($AS$2:BB95),Dictionary!$AC$4:$AC$93,0),1,1,2),1,MATCH(INDEX(Dictionary!$B$3:$C$3,1,MATCH(Form_Responses[[#This Row],[10]],OFFSET(Dictionary!$A$3,MATCH(COLUMNS($AS$2:BB95),Dictionary!$A$4:$A$93,0),1,1,2),0)),Dictionary!$AD$3:$AE$3,0)),"")</f>
        <v>W</v>
      </c>
      <c r="BC96" s="61" t="str">
        <f ca="1">IFERROR(INDEX(OFFSET(Dictionary!$AC$3,MATCH(COLUMNS($AS$2:BC95),Dictionary!$AC$4:$AC$93,0),1,1,2),1,MATCH(INDEX(Dictionary!$B$3:$C$3,1,MATCH(Form_Responses[[#This Row],[11]],OFFSET(Dictionary!$A$3,MATCH(COLUMNS($AS$2:BC95),Dictionary!$A$4:$A$93,0),1,1,2),0)),Dictionary!$AD$3:$AE$3,0)),"")</f>
        <v>C</v>
      </c>
      <c r="BD96" s="61" t="str">
        <f ca="1">IFERROR(INDEX(OFFSET(Dictionary!$AC$3,MATCH(COLUMNS($AS$2:BD95),Dictionary!$AC$4:$AC$93,0),1,1,2),1,MATCH(INDEX(Dictionary!$B$3:$C$3,1,MATCH(Form_Responses[[#This Row],[12]],OFFSET(Dictionary!$A$3,MATCH(COLUMNS($AS$2:BD95),Dictionary!$A$4:$A$93,0),1,1,2),0)),Dictionary!$AD$3:$AE$3,0)),"")</f>
        <v>E</v>
      </c>
      <c r="BE96" s="61" t="str">
        <f ca="1">IFERROR(INDEX(OFFSET(Dictionary!$AC$3,MATCH(COLUMNS($AS$2:BE95),Dictionary!$AC$4:$AC$93,0),1,1,2),1,MATCH(INDEX(Dictionary!$B$3:$C$3,1,MATCH(Form_Responses[[#This Row],[13]],OFFSET(Dictionary!$A$3,MATCH(COLUMNS($AS$2:BE95),Dictionary!$A$4:$A$93,0),1,1,2),0)),Dictionary!$AD$3:$AE$3,0)),"")</f>
        <v>N</v>
      </c>
      <c r="BF96" s="61" t="str">
        <f ca="1">IFERROR(INDEX(OFFSET(Dictionary!$AC$3,MATCH(COLUMNS($AS$2:BF95),Dictionary!$AC$4:$AC$93,0),1,1,2),1,MATCH(INDEX(Dictionary!$B$3:$C$3,1,MATCH(Form_Responses[[#This Row],[14]],OFFSET(Dictionary!$A$3,MATCH(COLUMNS($AS$2:BF95),Dictionary!$A$4:$A$93,0),1,1,2),0)),Dictionary!$AD$3:$AE$3,0)),"")</f>
        <v>A</v>
      </c>
      <c r="BG96" s="61" t="str">
        <f ca="1">IFERROR(INDEX(OFFSET(Dictionary!$AC$3,MATCH(COLUMNS($AS$2:BG95),Dictionary!$AC$4:$AC$93,0),1,1,2),1,MATCH(INDEX(Dictionary!$B$3:$C$3,1,MATCH(Form_Responses[[#This Row],[15]],OFFSET(Dictionary!$A$3,MATCH(COLUMNS($AS$2:BG95),Dictionary!$A$4:$A$93,0),1,1,2),0)),Dictionary!$AD$3:$AE$3,0)),"")</f>
        <v>B</v>
      </c>
      <c r="BH96" s="61" t="str">
        <f ca="1">IFERROR(INDEX(OFFSET(Dictionary!$AC$3,MATCH(COLUMNS($AS$2:BH95),Dictionary!$AC$4:$AC$93,0),1,1,2),1,MATCH(INDEX(Dictionary!$B$3:$C$3,1,MATCH(Form_Responses[[#This Row],[16]],OFFSET(Dictionary!$A$3,MATCH(COLUMNS($AS$2:BH95),Dictionary!$A$4:$A$93,0),1,1,2),0)),Dictionary!$AD$3:$AE$3,0)),"")</f>
        <v>X</v>
      </c>
      <c r="BI96" s="61" t="str">
        <f ca="1">IFERROR(INDEX(OFFSET(Dictionary!$AC$3,MATCH(COLUMNS($AS$2:BI95),Dictionary!$AC$4:$AC$93,0),1,1,2),1,MATCH(INDEX(Dictionary!$B$3:$C$3,1,MATCH(Form_Responses[[#This Row],[17]],OFFSET(Dictionary!$A$3,MATCH(COLUMNS($AS$2:BI95),Dictionary!$A$4:$A$93,0),1,1,2),0)),Dictionary!$AD$3:$AE$3,0)),"")</f>
        <v>Z</v>
      </c>
      <c r="BJ96" s="61" t="str">
        <f ca="1">IFERROR(INDEX(OFFSET(Dictionary!$AC$3,MATCH(COLUMNS($AS$2:BJ95),Dictionary!$AC$4:$AC$93,0),1,1,2),1,MATCH(INDEX(Dictionary!$B$3:$C$3,1,MATCH(Form_Responses[[#This Row],[18]],OFFSET(Dictionary!$A$3,MATCH(COLUMNS($AS$2:BJ95),Dictionary!$A$4:$A$93,0),1,1,2),0)),Dictionary!$AD$3:$AE$3,0)),"")</f>
        <v>K</v>
      </c>
      <c r="BK96" s="61" t="str">
        <f ca="1">IFERROR(INDEX(OFFSET(Dictionary!$AC$3,MATCH(COLUMNS($AS$2:BK95),Dictionary!$AC$4:$AC$93,0),1,1,2),1,MATCH(INDEX(Dictionary!$B$3:$C$3,1,MATCH(Form_Responses[[#This Row],[19]],OFFSET(Dictionary!$A$3,MATCH(COLUMNS($AS$2:BK95),Dictionary!$A$4:$A$93,0),1,1,2),0)),Dictionary!$AD$3:$AE$3,0)),"")</f>
        <v>Z</v>
      </c>
      <c r="BL96" s="61" t="str">
        <f ca="1">IFERROR(INDEX(OFFSET(Dictionary!$AC$3,MATCH(COLUMNS($AS$2:BL95),Dictionary!$AC$4:$AC$93,0),1,1,2),1,MATCH(INDEX(Dictionary!$B$3:$C$3,1,MATCH(Form_Responses[[#This Row],[20]],OFFSET(Dictionary!$A$3,MATCH(COLUMNS($AS$2:BL95),Dictionary!$A$4:$A$93,0),1,1,2),0)),Dictionary!$AD$3:$AE$3,0)),"")</f>
        <v>W</v>
      </c>
      <c r="BM96" s="61" t="str">
        <f ca="1">IFERROR(INDEX(OFFSET(Dictionary!$AC$3,MATCH(COLUMNS($AS$2:BM95),Dictionary!$AC$4:$AC$93,0),1,1,2),1,MATCH(INDEX(Dictionary!$B$3:$C$3,1,MATCH(Form_Responses[[#This Row],[21]],OFFSET(Dictionary!$A$3,MATCH(COLUMNS($AS$2:BM95),Dictionary!$A$4:$A$93,0),1,1,2),0)),Dictionary!$AD$3:$AE$3,0)),"")</f>
        <v>G</v>
      </c>
      <c r="BN96" s="61" t="str">
        <f ca="1">IFERROR(INDEX(OFFSET(Dictionary!$AC$3,MATCH(COLUMNS($AS$2:BN95),Dictionary!$AC$4:$AC$93,0),1,1,2),1,MATCH(INDEX(Dictionary!$B$3:$C$3,1,MATCH(Form_Responses[[#This Row],[22]],OFFSET(Dictionary!$A$3,MATCH(COLUMNS($AS$2:BN95),Dictionary!$A$4:$A$93,0),1,1,2),0)),Dictionary!$AD$3:$AE$3,0)),"")</f>
        <v>L</v>
      </c>
      <c r="BO96" s="61" t="str">
        <f ca="1">IFERROR(INDEX(OFFSET(Dictionary!$AC$3,MATCH(COLUMNS($AS$2:BO95),Dictionary!$AC$4:$AC$93,0),1,1,2),1,MATCH(INDEX(Dictionary!$B$3:$C$3,1,MATCH(Form_Responses[[#This Row],[23]],OFFSET(Dictionary!$A$3,MATCH(COLUMNS($AS$2:BO95),Dictionary!$A$4:$A$93,0),1,1,2),0)),Dictionary!$AD$3:$AE$3,0)),"")</f>
        <v>E</v>
      </c>
      <c r="BP96" s="61" t="str">
        <f ca="1">IFERROR(INDEX(OFFSET(Dictionary!$AC$3,MATCH(COLUMNS($AS$2:BP95),Dictionary!$AC$4:$AC$93,0),1,1,2),1,MATCH(INDEX(Dictionary!$B$3:$C$3,1,MATCH(Form_Responses[[#This Row],[24]],OFFSET(Dictionary!$A$3,MATCH(COLUMNS($AS$2:BP95),Dictionary!$A$4:$A$93,0),1,1,2),0)),Dictionary!$AD$3:$AE$3,0)),"")</f>
        <v>X</v>
      </c>
      <c r="BQ96" s="61" t="str">
        <f ca="1">IFERROR(INDEX(OFFSET(Dictionary!$AC$3,MATCH(COLUMNS($AS$2:BQ95),Dictionary!$AC$4:$AC$93,0),1,1,2),1,MATCH(INDEX(Dictionary!$B$3:$C$3,1,MATCH(Form_Responses[[#This Row],[25]],OFFSET(Dictionary!$A$3,MATCH(COLUMNS($AS$2:BQ95),Dictionary!$A$4:$A$93,0),1,1,2),0)),Dictionary!$AD$3:$AE$3,0)),"")</f>
        <v>A</v>
      </c>
      <c r="BR96" s="61" t="str">
        <f ca="1">IFERROR(INDEX(OFFSET(Dictionary!$AC$3,MATCH(COLUMNS($AS$2:BR95),Dictionary!$AC$4:$AC$93,0),1,1,2),1,MATCH(INDEX(Dictionary!$B$3:$C$3,1,MATCH(Form_Responses[[#This Row],[26]],OFFSET(Dictionary!$A$3,MATCH(COLUMNS($AS$2:BR95),Dictionary!$A$4:$A$93,0),1,1,2),0)),Dictionary!$AD$3:$AE$3,0)),"")</f>
        <v>O</v>
      </c>
      <c r="BS96" s="61" t="str">
        <f ca="1">IFERROR(INDEX(OFFSET(Dictionary!$AC$3,MATCH(COLUMNS($AS$2:BS95),Dictionary!$AC$4:$AC$93,0),1,1,2),1,MATCH(INDEX(Dictionary!$B$3:$C$3,1,MATCH(Form_Responses[[#This Row],[27]],OFFSET(Dictionary!$A$3,MATCH(COLUMNS($AS$2:BS95),Dictionary!$A$4:$A$93,0),1,1,2),0)),Dictionary!$AD$3:$AE$3,0)),"")</f>
        <v>Z</v>
      </c>
      <c r="BT96" s="61" t="str">
        <f ca="1">IFERROR(INDEX(OFFSET(Dictionary!$AC$3,MATCH(COLUMNS($AS$2:BT95),Dictionary!$AC$4:$AC$93,0),1,1,2),1,MATCH(INDEX(Dictionary!$B$3:$C$3,1,MATCH(Form_Responses[[#This Row],[28]],OFFSET(Dictionary!$A$3,MATCH(COLUMNS($AS$2:BT95),Dictionary!$A$4:$A$93,0),1,1,2),0)),Dictionary!$AD$3:$AE$3,0)),"")</f>
        <v>B</v>
      </c>
      <c r="BU96" s="61" t="str">
        <f ca="1">IFERROR(INDEX(OFFSET(Dictionary!$AC$3,MATCH(COLUMNS($AS$2:BU95),Dictionary!$AC$4:$AC$93,0),1,1,2),1,MATCH(INDEX(Dictionary!$B$3:$C$3,1,MATCH(Form_Responses[[#This Row],[29]],OFFSET(Dictionary!$A$3,MATCH(COLUMNS($AS$2:BU95),Dictionary!$A$4:$A$93,0),1,1,2),0)),Dictionary!$AD$3:$AE$3,0)),"")</f>
        <v>O</v>
      </c>
      <c r="BV96" s="61" t="str">
        <f ca="1">IFERROR(INDEX(OFFSET(Dictionary!$AC$3,MATCH(COLUMNS($AS$2:BV95),Dictionary!$AC$4:$AC$93,0),1,1,2),1,MATCH(INDEX(Dictionary!$B$3:$C$3,1,MATCH(Form_Responses[[#This Row],[30]],OFFSET(Dictionary!$A$3,MATCH(COLUMNS($AS$2:BV95),Dictionary!$A$4:$A$93,0),1,1,2),0)),Dictionary!$AD$3:$AE$3,0)),"")</f>
        <v>W</v>
      </c>
      <c r="BW96" s="61" t="str">
        <f ca="1">IFERROR(INDEX(OFFSET(Dictionary!$AC$3,MATCH(COLUMNS($AS$2:BW95),Dictionary!$AC$4:$AC$93,0),1,1,2),1,MATCH(INDEX(Dictionary!$B$3:$C$3,1,MATCH(Form_Responses[[#This Row],[31]],OFFSET(Dictionary!$A$3,MATCH(COLUMNS($AS$2:BW95),Dictionary!$A$4:$A$93,0),1,1,2),0)),Dictionary!$AD$3:$AE$3,0)),"")</f>
        <v>G</v>
      </c>
      <c r="BX96" s="61" t="str">
        <f ca="1">IFERROR(INDEX(OFFSET(Dictionary!$AC$3,MATCH(COLUMNS($AS$2:BX95),Dictionary!$AC$4:$AC$93,0),1,1,2),1,MATCH(INDEX(Dictionary!$B$3:$C$3,1,MATCH(Form_Responses[[#This Row],[32]],OFFSET(Dictionary!$A$3,MATCH(COLUMNS($AS$2:BX95),Dictionary!$A$4:$A$93,0),1,1,2),0)),Dictionary!$AD$3:$AE$3,0)),"")</f>
        <v>L</v>
      </c>
      <c r="BY96" s="61" t="str">
        <f ca="1">IFERROR(INDEX(OFFSET(Dictionary!$AC$3,MATCH(COLUMNS($AS$2:BY95),Dictionary!$AC$4:$AC$93,0),1,1,2),1,MATCH(INDEX(Dictionary!$B$3:$C$3,1,MATCH(Form_Responses[[#This Row],[33]],OFFSET(Dictionary!$A$3,MATCH(COLUMNS($AS$2:BY95),Dictionary!$A$4:$A$93,0),1,1,2),0)),Dictionary!$AD$3:$AE$3,0)),"")</f>
        <v>C</v>
      </c>
      <c r="BZ96" s="61" t="str">
        <f ca="1">IFERROR(INDEX(OFFSET(Dictionary!$AC$3,MATCH(COLUMNS($AS$2:BZ95),Dictionary!$AC$4:$AC$93,0),1,1,2),1,MATCH(INDEX(Dictionary!$B$3:$C$3,1,MATCH(Form_Responses[[#This Row],[34]],OFFSET(Dictionary!$A$3,MATCH(COLUMNS($AS$2:BZ95),Dictionary!$A$4:$A$93,0),1,1,2),0)),Dictionary!$AD$3:$AE$3,0)),"")</f>
        <v>T</v>
      </c>
      <c r="CA96" s="61" t="str">
        <f ca="1">IFERROR(INDEX(OFFSET(Dictionary!$AC$3,MATCH(COLUMNS($AS$2:CA95),Dictionary!$AC$4:$AC$93,0),1,1,2),1,MATCH(INDEX(Dictionary!$B$3:$C$3,1,MATCH(Form_Responses[[#This Row],[35]],OFFSET(Dictionary!$A$3,MATCH(COLUMNS($AS$2:CA95),Dictionary!$A$4:$A$93,0),1,1,2),0)),Dictionary!$AD$3:$AE$3,0)),"")</f>
        <v>B</v>
      </c>
      <c r="CB96" s="61" t="str">
        <f ca="1">IFERROR(INDEX(OFFSET(Dictionary!$AC$3,MATCH(COLUMNS($AS$2:CB95),Dictionary!$AC$4:$AC$93,0),1,1,2),1,MATCH(INDEX(Dictionary!$B$3:$C$3,1,MATCH(Form_Responses[[#This Row],[36]],OFFSET(Dictionary!$A$3,MATCH(COLUMNS($AS$2:CB95),Dictionary!$A$4:$A$93,0),1,1,2),0)),Dictionary!$AD$3:$AE$3,0)),"")</f>
        <v>O</v>
      </c>
      <c r="CC96" s="61" t="str">
        <f ca="1">IFERROR(INDEX(OFFSET(Dictionary!$AC$3,MATCH(COLUMNS($AS$2:CC95),Dictionary!$AC$4:$AC$93,0),1,1,2),1,MATCH(INDEX(Dictionary!$B$3:$C$3,1,MATCH(Form_Responses[[#This Row],[37]],OFFSET(Dictionary!$A$3,MATCH(COLUMNS($AS$2:CC95),Dictionary!$A$4:$A$93,0),1,1,2),0)),Dictionary!$AD$3:$AE$3,0)),"")</f>
        <v>Z</v>
      </c>
      <c r="CD96" s="61" t="str">
        <f ca="1">IFERROR(INDEX(OFFSET(Dictionary!$AC$3,MATCH(COLUMNS($AS$2:CD95),Dictionary!$AC$4:$AC$93,0),1,1,2),1,MATCH(INDEX(Dictionary!$B$3:$C$3,1,MATCH(Form_Responses[[#This Row],[38]],OFFSET(Dictionary!$A$3,MATCH(COLUMNS($AS$2:CD95),Dictionary!$A$4:$A$93,0),1,1,2),0)),Dictionary!$AD$3:$AE$3,0)),"")</f>
        <v>K</v>
      </c>
      <c r="CE96" s="61" t="str">
        <f ca="1">IFERROR(INDEX(OFFSET(Dictionary!$AC$3,MATCH(COLUMNS($AS$2:CE95),Dictionary!$AC$4:$AC$93,0),1,1,2),1,MATCH(INDEX(Dictionary!$B$3:$C$3,1,MATCH(Form_Responses[[#This Row],[39]],OFFSET(Dictionary!$A$3,MATCH(COLUMNS($AS$2:CE95),Dictionary!$A$4:$A$93,0),1,1,2),0)),Dictionary!$AD$3:$AE$3,0)),"")</f>
        <v>F</v>
      </c>
      <c r="CF96" s="61" t="str">
        <f ca="1">IFERROR(INDEX(OFFSET(Dictionary!$AC$3,MATCH(COLUMNS($AS$2:CF95),Dictionary!$AC$4:$AC$93,0),1,1,2),1,MATCH(INDEX(Dictionary!$B$3:$C$3,1,MATCH(Form_Responses[[#This Row],[40]],OFFSET(Dictionary!$A$3,MATCH(COLUMNS($AS$2:CF95),Dictionary!$A$4:$A$93,0),1,1,2),0)),Dictionary!$AD$3:$AE$3,0)),"")</f>
        <v>W</v>
      </c>
      <c r="CG96" s="61" t="str">
        <f ca="1">IFERROR(INDEX(OFFSET(Dictionary!$AC$3,MATCH(COLUMNS($AS$2:CG95),Dictionary!$AC$4:$AC$93,0),1,1,2),1,MATCH(INDEX(Dictionary!$B$3:$C$3,1,MATCH(Form_Responses[[#This Row],[41]],OFFSET(Dictionary!$A$3,MATCH(COLUMNS($AS$2:CG95),Dictionary!$A$4:$A$93,0),1,1,2),0)),Dictionary!$AD$3:$AE$3,0)),"")</f>
        <v>G</v>
      </c>
      <c r="CH96" s="61" t="str">
        <f ca="1">IFERROR(INDEX(OFFSET(Dictionary!$AC$3,MATCH(COLUMNS($AS$2:CH95),Dictionary!$AC$4:$AC$93,0),1,1,2),1,MATCH(INDEX(Dictionary!$B$3:$C$3,1,MATCH(Form_Responses[[#This Row],[42]],OFFSET(Dictionary!$A$3,MATCH(COLUMNS($AS$2:CH95),Dictionary!$A$4:$A$93,0),1,1,2),0)),Dictionary!$AD$3:$AE$3,0)),"")</f>
        <v>L</v>
      </c>
      <c r="CI96" s="61" t="str">
        <f ca="1">IFERROR(INDEX(OFFSET(Dictionary!$AC$3,MATCH(COLUMNS($AS$2:CI95),Dictionary!$AC$4:$AC$93,0),1,1,2),1,MATCH(INDEX(Dictionary!$B$3:$C$3,1,MATCH(Form_Responses[[#This Row],[43]],OFFSET(Dictionary!$A$3,MATCH(COLUMNS($AS$2:CI95),Dictionary!$A$4:$A$93,0),1,1,2),0)),Dictionary!$AD$3:$AE$3,0)),"")</f>
        <v>I</v>
      </c>
      <c r="CJ96" s="61" t="str">
        <f ca="1">IFERROR(INDEX(OFFSET(Dictionary!$AC$3,MATCH(COLUMNS($AS$2:CJ95),Dictionary!$AC$4:$AC$93,0),1,1,2),1,MATCH(INDEX(Dictionary!$B$3:$C$3,1,MATCH(Form_Responses[[#This Row],[44]],OFFSET(Dictionary!$A$3,MATCH(COLUMNS($AS$2:CJ95),Dictionary!$A$4:$A$93,0),1,1,2),0)),Dictionary!$AD$3:$AE$3,0)),"")</f>
        <v>T</v>
      </c>
      <c r="CK96" s="61" t="str">
        <f ca="1">IFERROR(INDEX(OFFSET(Dictionary!$AC$3,MATCH(COLUMNS($AS$2:CK95),Dictionary!$AC$4:$AC$93,0),1,1,2),1,MATCH(INDEX(Dictionary!$B$3:$C$3,1,MATCH(Form_Responses[[#This Row],[45]],OFFSET(Dictionary!$A$3,MATCH(COLUMNS($AS$2:CK95),Dictionary!$A$4:$A$93,0),1,1,2),0)),Dictionary!$AD$3:$AE$3,0)),"")</f>
        <v>V</v>
      </c>
      <c r="CL96" s="61" t="str">
        <f ca="1">IFERROR(INDEX(OFFSET(Dictionary!$AC$3,MATCH(COLUMNS($AS$2:CL95),Dictionary!$AC$4:$AC$93,0),1,1,2),1,MATCH(INDEX(Dictionary!$B$3:$C$3,1,MATCH(Form_Responses[[#This Row],[46]],OFFSET(Dictionary!$A$3,MATCH(COLUMNS($AS$2:CL95),Dictionary!$A$4:$A$93,0),1,1,2),0)),Dictionary!$AD$3:$AE$3,0)),"")</f>
        <v>O</v>
      </c>
      <c r="CM96" s="61" t="str">
        <f ca="1">IFERROR(INDEX(OFFSET(Dictionary!$AC$3,MATCH(COLUMNS($AS$2:CM95),Dictionary!$AC$4:$AC$93,0),1,1,2),1,MATCH(INDEX(Dictionary!$B$3:$C$3,1,MATCH(Form_Responses[[#This Row],[47]],OFFSET(Dictionary!$A$3,MATCH(COLUMNS($AS$2:CM95),Dictionary!$A$4:$A$93,0),1,1,2),0)),Dictionary!$AD$3:$AE$3,0)),"")</f>
        <v>Z</v>
      </c>
      <c r="CN96" s="61" t="str">
        <f ca="1">IFERROR(INDEX(OFFSET(Dictionary!$AC$3,MATCH(COLUMNS($AS$2:CN95),Dictionary!$AC$4:$AC$93,0),1,1,2),1,MATCH(INDEX(Dictionary!$B$3:$C$3,1,MATCH(Form_Responses[[#This Row],[48]],OFFSET(Dictionary!$A$3,MATCH(COLUMNS($AS$2:CN95),Dictionary!$A$4:$A$93,0),1,1,2),0)),Dictionary!$AD$3:$AE$3,0)),"")</f>
        <v>K</v>
      </c>
      <c r="CO96" s="61" t="str">
        <f ca="1">IFERROR(INDEX(OFFSET(Dictionary!$AC$3,MATCH(COLUMNS($AS$2:CO95),Dictionary!$AC$4:$AC$93,0),1,1,2),1,MATCH(INDEX(Dictionary!$B$3:$C$3,1,MATCH(Form_Responses[[#This Row],[49]],OFFSET(Dictionary!$A$3,MATCH(COLUMNS($AS$2:CO95),Dictionary!$A$4:$A$93,0),1,1,2),0)),Dictionary!$AD$3:$AE$3,0)),"")</f>
        <v>F</v>
      </c>
      <c r="CP96" s="61" t="str">
        <f ca="1">IFERROR(INDEX(OFFSET(Dictionary!$AC$3,MATCH(COLUMNS($AS$2:CP95),Dictionary!$AC$4:$AC$93,0),1,1,2),1,MATCH(INDEX(Dictionary!$B$3:$C$3,1,MATCH(Form_Responses[[#This Row],[50]],OFFSET(Dictionary!$A$3,MATCH(COLUMNS($AS$2:CP95),Dictionary!$A$4:$A$93,0),1,1,2),0)),Dictionary!$AD$3:$AE$3,0)),"")</f>
        <v>W</v>
      </c>
      <c r="CQ96" s="61" t="str">
        <f ca="1">IFERROR(INDEX(OFFSET(Dictionary!$AC$3,MATCH(COLUMNS($AS$2:CQ95),Dictionary!$AC$4:$AC$93,0),1,1,2),1,MATCH(INDEX(Dictionary!$B$3:$C$3,1,MATCH(Form_Responses[[#This Row],[51]],OFFSET(Dictionary!$A$3,MATCH(COLUMNS($AS$2:CQ95),Dictionary!$A$4:$A$93,0),1,1,2),0)),Dictionary!$AD$3:$AE$3,0)),"")</f>
        <v>G</v>
      </c>
      <c r="CR96" s="61" t="str">
        <f ca="1">IFERROR(INDEX(OFFSET(Dictionary!$AC$3,MATCH(COLUMNS($AS$2:CR95),Dictionary!$AC$4:$AC$93,0),1,1,2),1,MATCH(INDEX(Dictionary!$B$3:$C$3,1,MATCH(Form_Responses[[#This Row],[52]],OFFSET(Dictionary!$A$3,MATCH(COLUMNS($AS$2:CR95),Dictionary!$A$4:$A$93,0),1,1,2),0)),Dictionary!$AD$3:$AE$3,0)),"")</f>
        <v>L</v>
      </c>
      <c r="CS96" s="61" t="str">
        <f ca="1">IFERROR(INDEX(OFFSET(Dictionary!$AC$3,MATCH(COLUMNS($AS$2:CS95),Dictionary!$AC$4:$AC$93,0),1,1,2),1,MATCH(INDEX(Dictionary!$B$3:$C$3,1,MATCH(Form_Responses[[#This Row],[53]],OFFSET(Dictionary!$A$3,MATCH(COLUMNS($AS$2:CS95),Dictionary!$A$4:$A$93,0),1,1,2),0)),Dictionary!$AD$3:$AE$3,0)),"")</f>
        <v>I</v>
      </c>
      <c r="CT96" s="61" t="str">
        <f ca="1">IFERROR(INDEX(OFFSET(Dictionary!$AC$3,MATCH(COLUMNS($AS$2:CT95),Dictionary!$AC$4:$AC$93,0),1,1,2),1,MATCH(INDEX(Dictionary!$B$3:$C$3,1,MATCH(Form_Responses[[#This Row],[54]],OFFSET(Dictionary!$A$3,MATCH(COLUMNS($AS$2:CT95),Dictionary!$A$4:$A$93,0),1,1,2),0)),Dictionary!$AD$3:$AE$3,0)),"")</f>
        <v>T</v>
      </c>
      <c r="CU96" s="61" t="str">
        <f ca="1">IFERROR(INDEX(OFFSET(Dictionary!$AC$3,MATCH(COLUMNS($AS$2:CU95),Dictionary!$AC$4:$AC$93,0),1,1,2),1,MATCH(INDEX(Dictionary!$B$3:$C$3,1,MATCH(Form_Responses[[#This Row],[55]],OFFSET(Dictionary!$A$3,MATCH(COLUMNS($AS$2:CU95),Dictionary!$A$4:$A$93,0),1,1,2),0)),Dictionary!$AD$3:$AE$3,0)),"")</f>
        <v>V</v>
      </c>
      <c r="CV96" s="61" t="str">
        <f ca="1">IFERROR(INDEX(OFFSET(Dictionary!$AC$3,MATCH(COLUMNS($AS$2:CV95),Dictionary!$AC$4:$AC$93,0),1,1,2),1,MATCH(INDEX(Dictionary!$B$3:$C$3,1,MATCH(Form_Responses[[#This Row],[56]],OFFSET(Dictionary!$A$3,MATCH(COLUMNS($AS$2:CV95),Dictionary!$A$4:$A$93,0),1,1,2),0)),Dictionary!$AD$3:$AE$3,0)),"")</f>
        <v>S</v>
      </c>
      <c r="CW96" s="61" t="str">
        <f ca="1">IFERROR(INDEX(OFFSET(Dictionary!$AC$3,MATCH(COLUMNS($AS$2:CW95),Dictionary!$AC$4:$AC$93,0),1,1,2),1,MATCH(INDEX(Dictionary!$B$3:$C$3,1,MATCH(Form_Responses[[#This Row],[57]],OFFSET(Dictionary!$A$3,MATCH(COLUMNS($AS$2:CW95),Dictionary!$A$4:$A$93,0),1,1,2),0)),Dictionary!$AD$3:$AE$3,0)),"")</f>
        <v>Z</v>
      </c>
      <c r="CX96" s="61" t="str">
        <f ca="1">IFERROR(INDEX(OFFSET(Dictionary!$AC$3,MATCH(COLUMNS($AS$2:CX95),Dictionary!$AC$4:$AC$93,0),1,1,2),1,MATCH(INDEX(Dictionary!$B$3:$C$3,1,MATCH(Form_Responses[[#This Row],[58]],OFFSET(Dictionary!$A$3,MATCH(COLUMNS($AS$2:CX95),Dictionary!$A$4:$A$93,0),1,1,2),0)),Dictionary!$AD$3:$AE$3,0)),"")</f>
        <v>K</v>
      </c>
      <c r="CY96" s="61" t="str">
        <f ca="1">IFERROR(INDEX(OFFSET(Dictionary!$AC$3,MATCH(COLUMNS($AS$2:CY95),Dictionary!$AC$4:$AC$93,0),1,1,2),1,MATCH(INDEX(Dictionary!$B$3:$C$3,1,MATCH(Form_Responses[[#This Row],[59]],OFFSET(Dictionary!$A$3,MATCH(COLUMNS($AS$2:CY95),Dictionary!$A$4:$A$93,0),1,1,2),0)),Dictionary!$AD$3:$AE$3,0)),"")</f>
        <v>F</v>
      </c>
      <c r="CZ96" s="61" t="str">
        <f ca="1">IFERROR(INDEX(OFFSET(Dictionary!$AC$3,MATCH(COLUMNS($AS$2:CZ95),Dictionary!$AC$4:$AC$93,0),1,1,2),1,MATCH(INDEX(Dictionary!$B$3:$C$3,1,MATCH(Form_Responses[[#This Row],[60]],OFFSET(Dictionary!$A$3,MATCH(COLUMNS($AS$2:CZ95),Dictionary!$A$4:$A$93,0),1,1,2),0)),Dictionary!$AD$3:$AE$3,0)),"")</f>
        <v>W</v>
      </c>
      <c r="DA96" s="61" t="str">
        <f ca="1">IFERROR(INDEX(OFFSET(Dictionary!$AC$3,MATCH(COLUMNS($AS$2:DA95),Dictionary!$AC$4:$AC$93,0),1,1,2),1,MATCH(INDEX(Dictionary!$B$3:$C$3,1,MATCH(Form_Responses[[#This Row],[61]],OFFSET(Dictionary!$A$3,MATCH(COLUMNS($AS$2:DA95),Dictionary!$A$4:$A$93,0),1,1,2),0)),Dictionary!$AD$3:$AE$3,0)),"")</f>
        <v>G</v>
      </c>
      <c r="DB96" s="61" t="str">
        <f ca="1">IFERROR(INDEX(OFFSET(Dictionary!$AC$3,MATCH(COLUMNS($AS$2:DB95),Dictionary!$AC$4:$AC$93,0),1,1,2),1,MATCH(INDEX(Dictionary!$B$3:$C$3,1,MATCH(Form_Responses[[#This Row],[62]],OFFSET(Dictionary!$A$3,MATCH(COLUMNS($AS$2:DB95),Dictionary!$A$4:$A$93,0),1,1,2),0)),Dictionary!$AD$3:$AE$3,0)),"")</f>
        <v>L</v>
      </c>
      <c r="DC96" s="61" t="str">
        <f ca="1">IFERROR(INDEX(OFFSET(Dictionary!$AC$3,MATCH(COLUMNS($AS$2:DC95),Dictionary!$AC$4:$AC$93,0),1,1,2),1,MATCH(INDEX(Dictionary!$B$3:$C$3,1,MATCH(Form_Responses[[#This Row],[63]],OFFSET(Dictionary!$A$3,MATCH(COLUMNS($AS$2:DC95),Dictionary!$A$4:$A$93,0),1,1,2),0)),Dictionary!$AD$3:$AE$3,0)),"")</f>
        <v>I</v>
      </c>
      <c r="DD96" s="61" t="str">
        <f ca="1">IFERROR(INDEX(OFFSET(Dictionary!$AC$3,MATCH(COLUMNS($AS$2:DD95),Dictionary!$AC$4:$AC$93,0),1,1,2),1,MATCH(INDEX(Dictionary!$B$3:$C$3,1,MATCH(Form_Responses[[#This Row],[64]],OFFSET(Dictionary!$A$3,MATCH(COLUMNS($AS$2:DD95),Dictionary!$A$4:$A$93,0),1,1,2),0)),Dictionary!$AD$3:$AE$3,0)),"")</f>
        <v>T</v>
      </c>
      <c r="DE96" s="61" t="str">
        <f ca="1">IFERROR(INDEX(OFFSET(Dictionary!$AC$3,MATCH(COLUMNS($AS$2:DE95),Dictionary!$AC$4:$AC$93,0),1,1,2),1,MATCH(INDEX(Dictionary!$B$3:$C$3,1,MATCH(Form_Responses[[#This Row],[65]],OFFSET(Dictionary!$A$3,MATCH(COLUMNS($AS$2:DE95),Dictionary!$A$4:$A$93,0),1,1,2),0)),Dictionary!$AD$3:$AE$3,0)),"")</f>
        <v>V</v>
      </c>
      <c r="DF96" s="61" t="str">
        <f ca="1">IFERROR(INDEX(OFFSET(Dictionary!$AC$3,MATCH(COLUMNS($AS$2:DF95),Dictionary!$AC$4:$AC$93,0),1,1,2),1,MATCH(INDEX(Dictionary!$B$3:$C$3,1,MATCH(Form_Responses[[#This Row],[66]],OFFSET(Dictionary!$A$3,MATCH(COLUMNS($AS$2:DF95),Dictionary!$A$4:$A$93,0),1,1,2),0)),Dictionary!$AD$3:$AE$3,0)),"")</f>
        <v>S</v>
      </c>
      <c r="DG96" s="61" t="str">
        <f ca="1">IFERROR(INDEX(OFFSET(Dictionary!$AC$3,MATCH(COLUMNS($AS$2:DG95),Dictionary!$AC$4:$AC$93,0),1,1,2),1,MATCH(INDEX(Dictionary!$B$3:$C$3,1,MATCH(Form_Responses[[#This Row],[67]],OFFSET(Dictionary!$A$3,MATCH(COLUMNS($AS$2:DG95),Dictionary!$A$4:$A$93,0),1,1,2),0)),Dictionary!$AD$3:$AE$3,0)),"")</f>
        <v>R</v>
      </c>
      <c r="DH96" s="61" t="str">
        <f ca="1">IFERROR(INDEX(OFFSET(Dictionary!$AC$3,MATCH(COLUMNS($AS$2:DH95),Dictionary!$AC$4:$AC$93,0),1,1,2),1,MATCH(INDEX(Dictionary!$B$3:$C$3,1,MATCH(Form_Responses[[#This Row],[68]],OFFSET(Dictionary!$A$3,MATCH(COLUMNS($AS$2:DH95),Dictionary!$A$4:$A$93,0),1,1,2),0)),Dictionary!$AD$3:$AE$3,0)),"")</f>
        <v>K</v>
      </c>
      <c r="DI96" s="61" t="str">
        <f ca="1">IFERROR(INDEX(OFFSET(Dictionary!$AC$3,MATCH(COLUMNS($AS$2:DI95),Dictionary!$AC$4:$AC$93,0),1,1,2),1,MATCH(INDEX(Dictionary!$B$3:$C$3,1,MATCH(Form_Responses[[#This Row],[69]],OFFSET(Dictionary!$A$3,MATCH(COLUMNS($AS$2:DI95),Dictionary!$A$4:$A$93,0),1,1,2),0)),Dictionary!$AD$3:$AE$3,0)),"")</f>
        <v>F</v>
      </c>
      <c r="DJ96" s="61" t="str">
        <f ca="1">IFERROR(INDEX(OFFSET(Dictionary!$AC$3,MATCH(COLUMNS($AS$2:DJ95),Dictionary!$AC$4:$AC$93,0),1,1,2),1,MATCH(INDEX(Dictionary!$B$3:$C$3,1,MATCH(Form_Responses[[#This Row],[70]],OFFSET(Dictionary!$A$3,MATCH(COLUMNS($AS$2:DJ95),Dictionary!$A$4:$A$93,0),1,1,2),0)),Dictionary!$AD$3:$AE$3,0)),"")</f>
        <v>W</v>
      </c>
      <c r="DK96" s="61" t="str">
        <f ca="1">IFERROR(INDEX(OFFSET(Dictionary!$AC$3,MATCH(COLUMNS($AS$2:DK95),Dictionary!$AC$4:$AC$93,0),1,1,2),1,MATCH(INDEX(Dictionary!$B$3:$C$3,1,MATCH(Form_Responses[[#This Row],[71]],OFFSET(Dictionary!$A$3,MATCH(COLUMNS($AS$2:DK95),Dictionary!$A$4:$A$93,0),1,1,2),0)),Dictionary!$AD$3:$AE$3,0)),"")</f>
        <v>G</v>
      </c>
      <c r="DL96" s="61" t="str">
        <f ca="1">IFERROR(INDEX(OFFSET(Dictionary!$AC$3,MATCH(COLUMNS($AS$2:DL95),Dictionary!$AC$4:$AC$93,0),1,1,2),1,MATCH(INDEX(Dictionary!$B$3:$C$3,1,MATCH(Form_Responses[[#This Row],[72]],OFFSET(Dictionary!$A$3,MATCH(COLUMNS($AS$2:DL95),Dictionary!$A$4:$A$93,0),1,1,2),0)),Dictionary!$AD$3:$AE$3,0)),"")</f>
        <v>L</v>
      </c>
      <c r="DM96" s="61" t="str">
        <f ca="1">IFERROR(INDEX(OFFSET(Dictionary!$AC$3,MATCH(COLUMNS($AS$2:DM95),Dictionary!$AC$4:$AC$93,0),1,1,2),1,MATCH(INDEX(Dictionary!$B$3:$C$3,1,MATCH(Form_Responses[[#This Row],[73]],OFFSET(Dictionary!$A$3,MATCH(COLUMNS($AS$2:DM95),Dictionary!$A$4:$A$93,0),1,1,2),0)),Dictionary!$AD$3:$AE$3,0)),"")</f>
        <v>V</v>
      </c>
      <c r="DN96" s="61" t="str">
        <f ca="1">IFERROR(INDEX(OFFSET(Dictionary!$AC$3,MATCH(COLUMNS($AS$2:DN95),Dictionary!$AC$4:$AC$93,0),1,1,2),1,MATCH(INDEX(Dictionary!$B$3:$C$3,1,MATCH(Form_Responses[[#This Row],[74]],OFFSET(Dictionary!$A$3,MATCH(COLUMNS($AS$2:DN95),Dictionary!$A$4:$A$93,0),1,1,2),0)),Dictionary!$AD$3:$AE$3,0)),"")</f>
        <v>T</v>
      </c>
      <c r="DO96" s="61" t="str">
        <f ca="1">IFERROR(INDEX(OFFSET(Dictionary!$AC$3,MATCH(COLUMNS($AS$2:DO95),Dictionary!$AC$4:$AC$93,0),1,1,2),1,MATCH(INDEX(Dictionary!$B$3:$C$3,1,MATCH(Form_Responses[[#This Row],[75]],OFFSET(Dictionary!$A$3,MATCH(COLUMNS($AS$2:DO95),Dictionary!$A$4:$A$93,0),1,1,2),0)),Dictionary!$AD$3:$AE$3,0)),"")</f>
        <v>V</v>
      </c>
      <c r="DP96" s="61" t="str">
        <f ca="1">IFERROR(INDEX(OFFSET(Dictionary!$AC$3,MATCH(COLUMNS($AS$2:DP95),Dictionary!$AC$4:$AC$93,0),1,1,2),1,MATCH(INDEX(Dictionary!$B$3:$C$3,1,MATCH(Form_Responses[[#This Row],[76]],OFFSET(Dictionary!$A$3,MATCH(COLUMNS($AS$2:DP95),Dictionary!$A$4:$A$93,0),1,1,2),0)),Dictionary!$AD$3:$AE$3,0)),"")</f>
        <v>S</v>
      </c>
      <c r="DQ96" s="61" t="str">
        <f ca="1">IFERROR(INDEX(OFFSET(Dictionary!$AC$3,MATCH(COLUMNS($AS$2:DQ95),Dictionary!$AC$4:$AC$93,0),1,1,2),1,MATCH(INDEX(Dictionary!$B$3:$C$3,1,MATCH(Form_Responses[[#This Row],[77]],OFFSET(Dictionary!$A$3,MATCH(COLUMNS($AS$2:DQ95),Dictionary!$A$4:$A$93,0),1,1,2),0)),Dictionary!$AD$3:$AE$3,0)),"")</f>
        <v>R</v>
      </c>
      <c r="DR96" s="61" t="str">
        <f ca="1">IFERROR(INDEX(OFFSET(Dictionary!$AC$3,MATCH(COLUMNS($AS$2:DR95),Dictionary!$AC$4:$AC$93,0),1,1,2),1,MATCH(INDEX(Dictionary!$B$3:$C$3,1,MATCH(Form_Responses[[#This Row],[78]],OFFSET(Dictionary!$A$3,MATCH(COLUMNS($AS$2:DR95),Dictionary!$A$4:$A$93,0),1,1,2),0)),Dictionary!$AD$3:$AE$3,0)),"")</f>
        <v>D</v>
      </c>
      <c r="DS96" s="61" t="str">
        <f ca="1">IFERROR(INDEX(OFFSET(Dictionary!$AC$3,MATCH(COLUMNS($AS$2:DS95),Dictionary!$AC$4:$AC$93,0),1,1,2),1,MATCH(INDEX(Dictionary!$B$3:$C$3,1,MATCH(Form_Responses[[#This Row],[79]],OFFSET(Dictionary!$A$3,MATCH(COLUMNS($AS$2:DS95),Dictionary!$A$4:$A$93,0),1,1,2),0)),Dictionary!$AD$3:$AE$3,0)),"")</f>
        <v>F</v>
      </c>
      <c r="DT96" s="61" t="str">
        <f ca="1">IFERROR(INDEX(OFFSET(Dictionary!$AC$3,MATCH(COLUMNS($AS$2:DT95),Dictionary!$AC$4:$AC$93,0),1,1,2),1,MATCH(INDEX(Dictionary!$B$3:$C$3,1,MATCH(Form_Responses[[#This Row],[80]],OFFSET(Dictionary!$A$3,MATCH(COLUMNS($AS$2:DT95),Dictionary!$A$4:$A$93,0),1,1,2),0)),Dictionary!$AD$3:$AE$3,0)),"")</f>
        <v>W</v>
      </c>
      <c r="DU96" s="61" t="str">
        <f ca="1">IFERROR(INDEX(OFFSET(Dictionary!$AC$3,MATCH(COLUMNS($AS$2:DU95),Dictionary!$AC$4:$AC$93,0),1,1,2),1,MATCH(INDEX(Dictionary!$B$3:$C$3,1,MATCH(Form_Responses[[#This Row],[81]],OFFSET(Dictionary!$A$3,MATCH(COLUMNS($AS$2:DU95),Dictionary!$A$4:$A$93,0),1,1,2),0)),Dictionary!$AD$3:$AE$3,0)),"")</f>
        <v>G</v>
      </c>
      <c r="DV96" s="61" t="str">
        <f ca="1">IFERROR(INDEX(OFFSET(Dictionary!$AC$3,MATCH(COLUMNS($AS$2:DV95),Dictionary!$AC$4:$AC$93,0),1,1,2),1,MATCH(INDEX(Dictionary!$B$3:$C$3,1,MATCH(Form_Responses[[#This Row],[82]],OFFSET(Dictionary!$A$3,MATCH(COLUMNS($AS$2:DV95),Dictionary!$A$4:$A$93,0),1,1,2),0)),Dictionary!$AD$3:$AE$3,0)),"")</f>
        <v>L</v>
      </c>
      <c r="DW96" s="61" t="str">
        <f ca="1">IFERROR(INDEX(OFFSET(Dictionary!$AC$3,MATCH(COLUMNS($AS$2:DW95),Dictionary!$AC$4:$AC$93,0),1,1,2),1,MATCH(INDEX(Dictionary!$B$3:$C$3,1,MATCH(Form_Responses[[#This Row],[83]],OFFSET(Dictionary!$A$3,MATCH(COLUMNS($AS$2:DW95),Dictionary!$A$4:$A$93,0),1,1,2),0)),Dictionary!$AD$3:$AE$3,0)),"")</f>
        <v>I</v>
      </c>
      <c r="DX96" s="61" t="str">
        <f ca="1">IFERROR(INDEX(OFFSET(Dictionary!$AC$3,MATCH(COLUMNS($AS$2:DX95),Dictionary!$AC$4:$AC$93,0),1,1,2),1,MATCH(INDEX(Dictionary!$B$3:$C$3,1,MATCH(Form_Responses[[#This Row],[84]],OFFSET(Dictionary!$A$3,MATCH(COLUMNS($AS$2:DX95),Dictionary!$A$4:$A$93,0),1,1,2),0)),Dictionary!$AD$3:$AE$3,0)),"")</f>
        <v>T</v>
      </c>
      <c r="DY96" s="61" t="str">
        <f ca="1">IFERROR(INDEX(OFFSET(Dictionary!$AC$3,MATCH(COLUMNS($AS$2:DY95),Dictionary!$AC$4:$AC$93,0),1,1,2),1,MATCH(INDEX(Dictionary!$B$3:$C$3,1,MATCH(Form_Responses[[#This Row],[85]],OFFSET(Dictionary!$A$3,MATCH(COLUMNS($AS$2:DY95),Dictionary!$A$4:$A$93,0),1,1,2),0)),Dictionary!$AD$3:$AE$3,0)),"")</f>
        <v>V</v>
      </c>
      <c r="DZ96" s="61" t="str">
        <f ca="1">IFERROR(INDEX(OFFSET(Dictionary!$AC$3,MATCH(COLUMNS($AS$2:DZ95),Dictionary!$AC$4:$AC$93,0),1,1,2),1,MATCH(INDEX(Dictionary!$B$3:$C$3,1,MATCH(Form_Responses[[#This Row],[86]],OFFSET(Dictionary!$A$3,MATCH(COLUMNS($AS$2:DZ95),Dictionary!$A$4:$A$93,0),1,1,2),0)),Dictionary!$AD$3:$AE$3,0)),"")</f>
        <v>S</v>
      </c>
      <c r="EA96" s="61" t="str">
        <f ca="1">IFERROR(INDEX(OFFSET(Dictionary!$AC$3,MATCH(COLUMNS($AS$2:EA95),Dictionary!$AC$4:$AC$93,0),1,1,2),1,MATCH(INDEX(Dictionary!$B$3:$C$3,1,MATCH(Form_Responses[[#This Row],[87]],OFFSET(Dictionary!$A$3,MATCH(COLUMNS($AS$2:EA95),Dictionary!$A$4:$A$93,0),1,1,2),0)),Dictionary!$AD$3:$AE$3,0)),"")</f>
        <v>R</v>
      </c>
      <c r="EB96" s="61" t="str">
        <f ca="1">IFERROR(INDEX(OFFSET(Dictionary!$AC$3,MATCH(COLUMNS($AS$2:EB95),Dictionary!$AC$4:$AC$93,0),1,1,2),1,MATCH(INDEX(Dictionary!$B$3:$C$3,1,MATCH(Form_Responses[[#This Row],[88]],OFFSET(Dictionary!$A$3,MATCH(COLUMNS($AS$2:EB95),Dictionary!$A$4:$A$93,0),1,1,2),0)),Dictionary!$AD$3:$AE$3,0)),"")</f>
        <v>D</v>
      </c>
      <c r="EC96" s="61" t="str">
        <f ca="1">IFERROR(INDEX(OFFSET(Dictionary!$AC$3,MATCH(COLUMNS($AS$2:EC95),Dictionary!$AC$4:$AC$93,0),1,1,2),1,MATCH(INDEX(Dictionary!$B$3:$C$3,1,MATCH(Form_Responses[[#This Row],[89]],OFFSET(Dictionary!$A$3,MATCH(COLUMNS($AS$2:EC95),Dictionary!$A$4:$A$93,0),1,1,2),0)),Dictionary!$AD$3:$AE$3,0)),"")</f>
        <v>C</v>
      </c>
      <c r="ED96" s="61" t="str">
        <f ca="1">IFERROR(INDEX(OFFSET(Dictionary!$AC$3,MATCH(COLUMNS($AS$2:ED95),Dictionary!$AC$4:$AC$93,0),1,1,2),1,MATCH(INDEX(Dictionary!$B$3:$C$3,1,MATCH(Form_Responses[[#This Row],[90]],OFFSET(Dictionary!$A$3,MATCH(COLUMNS($AS$2:ED95),Dictionary!$A$4:$A$93,0),1,1,2),0)),Dictionary!$AD$3:$AE$3,0)),"")</f>
        <v>W</v>
      </c>
    </row>
    <row r="97" spans="1:134" ht="195" x14ac:dyDescent="0.25">
      <c r="A97" s="164">
        <v>95</v>
      </c>
      <c r="B97" s="61" t="s">
        <v>1077</v>
      </c>
      <c r="C97" s="61" t="s">
        <v>1078</v>
      </c>
      <c r="D97" s="59" t="s">
        <v>795</v>
      </c>
      <c r="E97" s="59" cm="1">
        <f t="array" aca="1" ref="E97" ca="1">COUNTIF(OFFSET($AS$2,MATCH(Data_Base_Response[[#This Row],[Nama]:[Nama]],Data_Base_Response[[Nama]:[Nama]],0),0,1,90),Data_Base_Response[[#Headers],[A]])</f>
        <v>5</v>
      </c>
      <c r="F97" s="59" cm="1">
        <f t="array" aca="1" ref="F97" ca="1">COUNTIF(OFFSET($AS$2,MATCH(Data_Base_Response[[#This Row],[Nama]:[Nama]],Data_Base_Response[[Nama]:[Nama]],0),0,1,90),Data_Base_Response[[#Headers],[N]])</f>
        <v>6</v>
      </c>
      <c r="G97" s="59" cm="1">
        <f t="array" aca="1" ref="G97" ca="1">COUNTIF(OFFSET($AS$2,MATCH(Data_Base_Response[[#This Row],[Nama]:[Nama]],Data_Base_Response[[Nama]:[Nama]],0),0,1,90),Data_Base_Response[[#Headers],[G]])</f>
        <v>6</v>
      </c>
      <c r="H97" s="59" cm="1">
        <f t="array" aca="1" ref="H97" ca="1">COUNTIF(OFFSET($AS$2,MATCH(Data_Base_Response[[#This Row],[Nama]:[Nama]],Data_Base_Response[[Nama]:[Nama]],0),0,1,90),Data_Base_Response[[#Headers],[C]])</f>
        <v>8</v>
      </c>
      <c r="I97" s="59" cm="1">
        <f t="array" aca="1" ref="I97" ca="1">COUNTIF(OFFSET($AS$2,MATCH(Data_Base_Response[[#This Row],[Nama]:[Nama]],Data_Base_Response[[Nama]:[Nama]],0),0,1,90),Data_Base_Response[[#Headers],[D]])</f>
        <v>4</v>
      </c>
      <c r="J97" s="59" cm="1">
        <f t="array" aca="1" ref="J97" ca="1">COUNTIF(OFFSET($AS$2,MATCH(Data_Base_Response[[#This Row],[Nama]:[Nama]],Data_Base_Response[[Nama]:[Nama]],0),0,1,90),Data_Base_Response[[#Headers],[R]])</f>
        <v>2</v>
      </c>
      <c r="K97" s="59" cm="1">
        <f t="array" aca="1" ref="K97" ca="1">COUNTIF(OFFSET($AS$2,MATCH(Data_Base_Response[[#This Row],[Nama]:[Nama]],Data_Base_Response[[Nama]:[Nama]],0),0,1,90),Data_Base_Response[[#Headers],[T]])</f>
        <v>1</v>
      </c>
      <c r="L97" s="59" cm="1">
        <f t="array" aca="1" ref="L97" ca="1">COUNTIF(OFFSET($AS$2,MATCH(Data_Base_Response[[#This Row],[Nama]:[Nama]],Data_Base_Response[[Nama]:[Nama]],0),0,1,90),Data_Base_Response[[#Headers],[V]])</f>
        <v>5</v>
      </c>
      <c r="M97" s="59" cm="1">
        <f t="array" aca="1" ref="M97" ca="1">COUNTIF(OFFSET($AS$2,MATCH(Data_Base_Response[[#This Row],[Nama]:[Nama]],Data_Base_Response[[Nama]:[Nama]],0),0,1,90),Data_Base_Response[[#Headers],[W]])</f>
        <v>6</v>
      </c>
      <c r="N97" s="59" cm="1">
        <f t="array" aca="1" ref="N97" ca="1">COUNTIF(OFFSET($AS$2,MATCH(Data_Base_Response[[#This Row],[Nama]:[Nama]],Data_Base_Response[[Nama]:[Nama]],0),0,1,90),Data_Base_Response[[#Headers],[F]])</f>
        <v>2</v>
      </c>
      <c r="O97" s="59" cm="1">
        <f t="array" aca="1" ref="O97" ca="1">COUNTIF(OFFSET($AS$2,MATCH(Data_Base_Response[[#This Row],[Nama]:[Nama]],Data_Base_Response[[Nama]:[Nama]],0),0,1,90),Data_Base_Response[[#Headers],[L]])</f>
        <v>6</v>
      </c>
      <c r="P97" s="59" cm="1">
        <f t="array" aca="1" ref="P97" ca="1">COUNTIF(OFFSET($AS$2,MATCH(Data_Base_Response[[#This Row],[Nama]:[Nama]],Data_Base_Response[[Nama]:[Nama]],0),0,1,90),Data_Base_Response[[#Headers],[P]])</f>
        <v>6</v>
      </c>
      <c r="Q97" s="59" cm="1">
        <f t="array" aca="1" ref="Q97" ca="1">COUNTIF(OFFSET($AS$2,MATCH(Data_Base_Response[[#This Row],[Nama]:[Nama]],Data_Base_Response[[Nama]:[Nama]],0),0,1,90),Data_Base_Response[[#Headers],[I]])</f>
        <v>3</v>
      </c>
      <c r="R97" s="59" cm="1">
        <f t="array" aca="1" ref="R97" ca="1">COUNTIF(OFFSET($AS$2,MATCH(Data_Base_Response[[#This Row],[Nama]:[Nama]],Data_Base_Response[[Nama]:[Nama]],0),0,1,90),Data_Base_Response[[#Headers],[S]])</f>
        <v>6</v>
      </c>
      <c r="S97" s="59" cm="1">
        <f t="array" aca="1" ref="S97" ca="1">COUNTIF(OFFSET($AS$2,MATCH(Data_Base_Response[[#This Row],[Nama]:[Nama]],Data_Base_Response[[Nama]:[Nama]],0),0,1,90),Data_Base_Response[[#Headers],[B]])</f>
        <v>6</v>
      </c>
      <c r="T97" s="59" cm="1">
        <f t="array" aca="1" ref="T97" ca="1">COUNTIF(OFFSET($AS$2,MATCH(Data_Base_Response[[#This Row],[Nama]:[Nama]],Data_Base_Response[[Nama]:[Nama]],0),0,1,90),Data_Base_Response[[#Headers],[O]])</f>
        <v>3</v>
      </c>
      <c r="U97" s="59" cm="1">
        <f t="array" aca="1" ref="U97" ca="1">COUNTIF(OFFSET($AS$2,MATCH(Data_Base_Response[[#This Row],[Nama]:[Nama]],Data_Base_Response[[Nama]:[Nama]],0),0,1,90),Data_Base_Response[[#Headers],[X]])</f>
        <v>3</v>
      </c>
      <c r="V97" s="59" cm="1">
        <f t="array" aca="1" ref="V97" ca="1">COUNTIF(OFFSET($AS$2,MATCH(Data_Base_Response[[#This Row],[Nama]:[Nama]],Data_Base_Response[[Nama]:[Nama]],0),0,1,90),Data_Base_Response[[#Headers],[E]])</f>
        <v>4</v>
      </c>
      <c r="W97" s="59" cm="1">
        <f t="array" aca="1" ref="W97" ca="1">COUNTIF(OFFSET($AS$2,MATCH(Data_Base_Response[[#This Row],[Nama]:[Nama]],Data_Base_Response[[Nama]:[Nama]],0),0,1,90),Data_Base_Response[[#Headers],[K]])</f>
        <v>2</v>
      </c>
      <c r="X97" s="59" cm="1">
        <f t="array" aca="1" ref="X97" ca="1">COUNTIF(OFFSET($AS$2,MATCH(Data_Base_Response[[#This Row],[Nama]:[Nama]],Data_Base_Response[[Nama]:[Nama]],0),0,1,90),Data_Base_Response[[#Headers],[Z]])</f>
        <v>6</v>
      </c>
      <c r="Y97"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9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9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9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97" s="60" t="str">
        <f ca="1">INDEX(OFFSET(Dictionary!$AJ$3,MATCH(I$2,Dictionary!$AG$4:$AG$84,0),0,COUNTIF(Dictionary!$AG$4:$AG$84,I$2),1),MATCH(Data_Base_Response[[#This Row],[D]],OFFSET(Dictionary!$AH$3,MATCH(I$2,Dictionary!$AG$4:$AG$84,0),0,COUNTIF(Dictionary!$AG$4:$AG$84,I$2),1),1))</f>
        <v xml:space="preserve">Tertarik untuk menangani sendiri detail   </v>
      </c>
      <c r="AD97"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9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9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97" s="60" t="str">
        <f ca="1">INDEX(OFFSET(Dictionary!$AJ$3,MATCH(O$2,Dictionary!$AG$4:$AG$84,0),0,COUNTIF(Dictionary!$AG$4:$AG$84,O$2),1),MATCH(Data_Base_Response[[#This Row],[L]],OFFSET(Dictionary!$AH$3,MATCH(O$2,Dictionary!$AG$4:$AG$84,0),0,COUNTIF(Dictionary!$AG$4:$AG$84,O$2),1),1))</f>
        <v xml:space="preserve">Percaya diri dan ingin berperan sebagai pemimpin      </v>
      </c>
      <c r="AJ97"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97" s="60" t="str">
        <f ca="1">INDEX(OFFSET(Dictionary!$AJ$3,MATCH(Q$2,Dictionary!$AG$4:$AG$84,0),0,COUNTIF(Dictionary!$AG$4:$AG$84,Q$2),1),MATCH(Data_Base_Response[[#This Row],[I]],OFFSET(Dictionary!$AH$3,MATCH(Q$2,Dictionary!$AG$4:$AG$84,0),0,COUNTIF(Dictionary!$AG$4:$AG$84,Q$2),1),1))</f>
        <v xml:space="preserve">Enggan mengambil keputusan   </v>
      </c>
      <c r="AL9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9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7"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7"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97"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9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97" s="61" t="str">
        <f ca="1">IFERROR(INDEX(OFFSET(Dictionary!$AC$3,MATCH(COLUMNS($AS$2:AS96),Dictionary!$AC$4:$AC$93,0),1,1,2),1,MATCH(INDEX(Dictionary!$B$3:$C$3,1,MATCH(Form_Responses[[#This Row],[1]],OFFSET(Dictionary!$A$3,MATCH(COLUMNS($AS$2:AS96),Dictionary!$A$4:$A$93,0),1,1,2),0)),Dictionary!$AD$3:$AE$3,0)),"")</f>
        <v>G</v>
      </c>
      <c r="AT97" s="61" t="str">
        <f ca="1">IFERROR(INDEX(OFFSET(Dictionary!$AC$3,MATCH(COLUMNS($AS$2:AT$2),Dictionary!$AC$4:$AC$93,0),1,1,2),1,MATCH(INDEX(Dictionary!$B$3:$C$3,1,MATCH(Form_Responses[[#This Row],[2]],OFFSET(Dictionary!$A$3,MATCH(COLUMNS($AS$2:AT96),Dictionary!$A$4:$A$93,0),1,1,2),0)),Dictionary!$AD$3:$AE$3,0)),"")</f>
        <v>N</v>
      </c>
      <c r="AU97" s="61" t="str">
        <f ca="1">IFERROR(INDEX(OFFSET(Dictionary!$AC$3,MATCH(COLUMNS($AS$2:AU96),Dictionary!$AC$4:$AC$93,0),1,1,2),1,MATCH(INDEX(Dictionary!$B$3:$C$3,1,MATCH(Form_Responses[[#This Row],[3]],OFFSET(Dictionary!$A$3,MATCH(COLUMNS($AS$2:AU96),Dictionary!$A$4:$A$93,0),1,1,2),0)),Dictionary!$AD$3:$AE$3,0)),"")</f>
        <v>A</v>
      </c>
      <c r="AV97" s="61" t="str">
        <f ca="1">IFERROR(INDEX(OFFSET(Dictionary!$AC$3,MATCH(COLUMNS($AS$2:AV96),Dictionary!$AC$4:$AC$93,0),1,1,2),1,MATCH(INDEX(Dictionary!$B$3:$C$3,1,MATCH(Form_Responses[[#This Row],[4]],OFFSET(Dictionary!$A$3,MATCH(COLUMNS($AS$2:AV96),Dictionary!$A$4:$A$93,0),1,1,2),0)),Dictionary!$AD$3:$AE$3,0)),"")</f>
        <v>P</v>
      </c>
      <c r="AW97" s="61" t="str">
        <f ca="1">IFERROR(INDEX(OFFSET(Dictionary!$AC$3,MATCH(COLUMNS($AS$2:AW96),Dictionary!$AC$4:$AC$93,0),1,1,2),1,MATCH(INDEX(Dictionary!$B$3:$C$3,1,MATCH(Form_Responses[[#This Row],[5]],OFFSET(Dictionary!$A$3,MATCH(COLUMNS($AS$2:AW96),Dictionary!$A$4:$A$93,0),1,1,2),0)),Dictionary!$AD$3:$AE$3,0)),"")</f>
        <v>B</v>
      </c>
      <c r="AX97" s="61" t="str">
        <f ca="1">IFERROR(INDEX(OFFSET(Dictionary!$AC$3,MATCH(COLUMNS($AS$2:AX96),Dictionary!$AC$4:$AC$93,0),1,1,2),1,MATCH(INDEX(Dictionary!$B$3:$C$3,1,MATCH(Form_Responses[[#This Row],[6]],OFFSET(Dictionary!$A$3,MATCH(COLUMNS($AS$2:AX96),Dictionary!$A$4:$A$93,0),1,1,2),0)),Dictionary!$AD$3:$AE$3,0)),"")</f>
        <v>B</v>
      </c>
      <c r="AY97" s="61" t="str">
        <f ca="1">IFERROR(INDEX(OFFSET(Dictionary!$AC$3,MATCH(COLUMNS($AS$2:AY96),Dictionary!$AC$4:$AC$93,0),1,1,2),1,MATCH(INDEX(Dictionary!$B$3:$C$3,1,MATCH(Form_Responses[[#This Row],[7]],OFFSET(Dictionary!$A$3,MATCH(COLUMNS($AS$2:AY96),Dictionary!$A$4:$A$93,0),1,1,2),0)),Dictionary!$AD$3:$AE$3,0)),"")</f>
        <v>Z</v>
      </c>
      <c r="AZ97" s="61" t="str">
        <f ca="1">IFERROR(INDEX(OFFSET(Dictionary!$AC$3,MATCH(COLUMNS($AS$2:AZ$2),Dictionary!$AC$4:$AC$93,0),1,1,2),1,MATCH(INDEX(Dictionary!$B$3:$C$3,1,MATCH(Form_Responses[[#This Row],[8]],OFFSET(Dictionary!$A$3,MATCH(COLUMNS($AS$2:AZ96),Dictionary!$A$4:$A$93,0),1,1,2),0)),Dictionary!$AD$3:$AE$3,0)),"")</f>
        <v>Z</v>
      </c>
      <c r="BA97" s="61" t="str">
        <f ca="1">IFERROR(INDEX(OFFSET(Dictionary!$AC$3,MATCH(COLUMNS($AS$2:BA96),Dictionary!$AC$4:$AC$93,0),1,1,2),1,MATCH(INDEX(Dictionary!$B$3:$C$3,1,MATCH(Form_Responses[[#This Row],[9]],OFFSET(Dictionary!$A$3,MATCH(COLUMNS($AS$2:BA96),Dictionary!$A$4:$A$93,0),1,1,2),0)),Dictionary!$AD$3:$AE$3,0)),"")</f>
        <v>F</v>
      </c>
      <c r="BB97" s="61" t="str">
        <f ca="1">IFERROR(INDEX(OFFSET(Dictionary!$AC$3,MATCH(COLUMNS($AS$2:BB96),Dictionary!$AC$4:$AC$93,0),1,1,2),1,MATCH(INDEX(Dictionary!$B$3:$C$3,1,MATCH(Form_Responses[[#This Row],[10]],OFFSET(Dictionary!$A$3,MATCH(COLUMNS($AS$2:BB96),Dictionary!$A$4:$A$93,0),1,1,2),0)),Dictionary!$AD$3:$AE$3,0)),"")</f>
        <v>W</v>
      </c>
      <c r="BC97" s="61" t="str">
        <f ca="1">IFERROR(INDEX(OFFSET(Dictionary!$AC$3,MATCH(COLUMNS($AS$2:BC96),Dictionary!$AC$4:$AC$93,0),1,1,2),1,MATCH(INDEX(Dictionary!$B$3:$C$3,1,MATCH(Form_Responses[[#This Row],[11]],OFFSET(Dictionary!$A$3,MATCH(COLUMNS($AS$2:BC96),Dictionary!$A$4:$A$93,0),1,1,2),0)),Dictionary!$AD$3:$AE$3,0)),"")</f>
        <v>C</v>
      </c>
      <c r="BD97" s="61" t="str">
        <f ca="1">IFERROR(INDEX(OFFSET(Dictionary!$AC$3,MATCH(COLUMNS($AS$2:BD96),Dictionary!$AC$4:$AC$93,0),1,1,2),1,MATCH(INDEX(Dictionary!$B$3:$C$3,1,MATCH(Form_Responses[[#This Row],[12]],OFFSET(Dictionary!$A$3,MATCH(COLUMNS($AS$2:BD96),Dictionary!$A$4:$A$93,0),1,1,2),0)),Dictionary!$AD$3:$AE$3,0)),"")</f>
        <v>E</v>
      </c>
      <c r="BE97" s="61" t="str">
        <f ca="1">IFERROR(INDEX(OFFSET(Dictionary!$AC$3,MATCH(COLUMNS($AS$2:BE96),Dictionary!$AC$4:$AC$93,0),1,1,2),1,MATCH(INDEX(Dictionary!$B$3:$C$3,1,MATCH(Form_Responses[[#This Row],[13]],OFFSET(Dictionary!$A$3,MATCH(COLUMNS($AS$2:BE96),Dictionary!$A$4:$A$93,0),1,1,2),0)),Dictionary!$AD$3:$AE$3,0)),"")</f>
        <v>N</v>
      </c>
      <c r="BF97" s="61" t="str">
        <f ca="1">IFERROR(INDEX(OFFSET(Dictionary!$AC$3,MATCH(COLUMNS($AS$2:BF96),Dictionary!$AC$4:$AC$93,0),1,1,2),1,MATCH(INDEX(Dictionary!$B$3:$C$3,1,MATCH(Form_Responses[[#This Row],[14]],OFFSET(Dictionary!$A$3,MATCH(COLUMNS($AS$2:BF96),Dictionary!$A$4:$A$93,0),1,1,2),0)),Dictionary!$AD$3:$AE$3,0)),"")</f>
        <v>X</v>
      </c>
      <c r="BG97" s="61" t="str">
        <f ca="1">IFERROR(INDEX(OFFSET(Dictionary!$AC$3,MATCH(COLUMNS($AS$2:BG96),Dictionary!$AC$4:$AC$93,0),1,1,2),1,MATCH(INDEX(Dictionary!$B$3:$C$3,1,MATCH(Form_Responses[[#This Row],[15]],OFFSET(Dictionary!$A$3,MATCH(COLUMNS($AS$2:BG96),Dictionary!$A$4:$A$93,0),1,1,2),0)),Dictionary!$AD$3:$AE$3,0)),"")</f>
        <v>B</v>
      </c>
      <c r="BH97" s="61" t="str">
        <f ca="1">IFERROR(INDEX(OFFSET(Dictionary!$AC$3,MATCH(COLUMNS($AS$2:BH96),Dictionary!$AC$4:$AC$93,0),1,1,2),1,MATCH(INDEX(Dictionary!$B$3:$C$3,1,MATCH(Form_Responses[[#This Row],[16]],OFFSET(Dictionary!$A$3,MATCH(COLUMNS($AS$2:BH96),Dictionary!$A$4:$A$93,0),1,1,2),0)),Dictionary!$AD$3:$AE$3,0)),"")</f>
        <v>O</v>
      </c>
      <c r="BI97" s="61" t="str">
        <f ca="1">IFERROR(INDEX(OFFSET(Dictionary!$AC$3,MATCH(COLUMNS($AS$2:BI96),Dictionary!$AC$4:$AC$93,0),1,1,2),1,MATCH(INDEX(Dictionary!$B$3:$C$3,1,MATCH(Form_Responses[[#This Row],[17]],OFFSET(Dictionary!$A$3,MATCH(COLUMNS($AS$2:BI96),Dictionary!$A$4:$A$93,0),1,1,2),0)),Dictionary!$AD$3:$AE$3,0)),"")</f>
        <v>Z</v>
      </c>
      <c r="BJ97" s="61" t="str">
        <f ca="1">IFERROR(INDEX(OFFSET(Dictionary!$AC$3,MATCH(COLUMNS($AS$2:BJ96),Dictionary!$AC$4:$AC$93,0),1,1,2),1,MATCH(INDEX(Dictionary!$B$3:$C$3,1,MATCH(Form_Responses[[#This Row],[18]],OFFSET(Dictionary!$A$3,MATCH(COLUMNS($AS$2:BJ96),Dictionary!$A$4:$A$93,0),1,1,2),0)),Dictionary!$AD$3:$AE$3,0)),"")</f>
        <v>O</v>
      </c>
      <c r="BK97" s="61" t="str">
        <f ca="1">IFERROR(INDEX(OFFSET(Dictionary!$AC$3,MATCH(COLUMNS($AS$2:BK96),Dictionary!$AC$4:$AC$93,0),1,1,2),1,MATCH(INDEX(Dictionary!$B$3:$C$3,1,MATCH(Form_Responses[[#This Row],[19]],OFFSET(Dictionary!$A$3,MATCH(COLUMNS($AS$2:BK96),Dictionary!$A$4:$A$93,0),1,1,2),0)),Dictionary!$AD$3:$AE$3,0)),"")</f>
        <v>Z</v>
      </c>
      <c r="BL97" s="61" t="str">
        <f ca="1">IFERROR(INDEX(OFFSET(Dictionary!$AC$3,MATCH(COLUMNS($AS$2:BL96),Dictionary!$AC$4:$AC$93,0),1,1,2),1,MATCH(INDEX(Dictionary!$B$3:$C$3,1,MATCH(Form_Responses[[#This Row],[20]],OFFSET(Dictionary!$A$3,MATCH(COLUMNS($AS$2:BL96),Dictionary!$A$4:$A$93,0),1,1,2),0)),Dictionary!$AD$3:$AE$3,0)),"")</f>
        <v>W</v>
      </c>
      <c r="BM97" s="61" t="str">
        <f ca="1">IFERROR(INDEX(OFFSET(Dictionary!$AC$3,MATCH(COLUMNS($AS$2:BM96),Dictionary!$AC$4:$AC$93,0),1,1,2),1,MATCH(INDEX(Dictionary!$B$3:$C$3,1,MATCH(Form_Responses[[#This Row],[21]],OFFSET(Dictionary!$A$3,MATCH(COLUMNS($AS$2:BM96),Dictionary!$A$4:$A$93,0),1,1,2),0)),Dictionary!$AD$3:$AE$3,0)),"")</f>
        <v>D</v>
      </c>
      <c r="BN97" s="61" t="str">
        <f ca="1">IFERROR(INDEX(OFFSET(Dictionary!$AC$3,MATCH(COLUMNS($AS$2:BN96),Dictionary!$AC$4:$AC$93,0),1,1,2),1,MATCH(INDEX(Dictionary!$B$3:$C$3,1,MATCH(Form_Responses[[#This Row],[22]],OFFSET(Dictionary!$A$3,MATCH(COLUMNS($AS$2:BN96),Dictionary!$A$4:$A$93,0),1,1,2),0)),Dictionary!$AD$3:$AE$3,0)),"")</f>
        <v>L</v>
      </c>
      <c r="BO97" s="61" t="str">
        <f ca="1">IFERROR(INDEX(OFFSET(Dictionary!$AC$3,MATCH(COLUMNS($AS$2:BO96),Dictionary!$AC$4:$AC$93,0),1,1,2),1,MATCH(INDEX(Dictionary!$B$3:$C$3,1,MATCH(Form_Responses[[#This Row],[23]],OFFSET(Dictionary!$A$3,MATCH(COLUMNS($AS$2:BO96),Dictionary!$A$4:$A$93,0),1,1,2),0)),Dictionary!$AD$3:$AE$3,0)),"")</f>
        <v>E</v>
      </c>
      <c r="BP97" s="61" t="str">
        <f ca="1">IFERROR(INDEX(OFFSET(Dictionary!$AC$3,MATCH(COLUMNS($AS$2:BP96),Dictionary!$AC$4:$AC$93,0),1,1,2),1,MATCH(INDEX(Dictionary!$B$3:$C$3,1,MATCH(Form_Responses[[#This Row],[24]],OFFSET(Dictionary!$A$3,MATCH(COLUMNS($AS$2:BP96),Dictionary!$A$4:$A$93,0),1,1,2),0)),Dictionary!$AD$3:$AE$3,0)),"")</f>
        <v>X</v>
      </c>
      <c r="BQ97" s="61" t="str">
        <f ca="1">IFERROR(INDEX(OFFSET(Dictionary!$AC$3,MATCH(COLUMNS($AS$2:BQ96),Dictionary!$AC$4:$AC$93,0),1,1,2),1,MATCH(INDEX(Dictionary!$B$3:$C$3,1,MATCH(Form_Responses[[#This Row],[25]],OFFSET(Dictionary!$A$3,MATCH(COLUMNS($AS$2:BQ96),Dictionary!$A$4:$A$93,0),1,1,2),0)),Dictionary!$AD$3:$AE$3,0)),"")</f>
        <v>A</v>
      </c>
      <c r="BR97" s="61" t="str">
        <f ca="1">IFERROR(INDEX(OFFSET(Dictionary!$AC$3,MATCH(COLUMNS($AS$2:BR96),Dictionary!$AC$4:$AC$93,0),1,1,2),1,MATCH(INDEX(Dictionary!$B$3:$C$3,1,MATCH(Form_Responses[[#This Row],[26]],OFFSET(Dictionary!$A$3,MATCH(COLUMNS($AS$2:BR96),Dictionary!$A$4:$A$93,0),1,1,2),0)),Dictionary!$AD$3:$AE$3,0)),"")</f>
        <v>P</v>
      </c>
      <c r="BS97" s="61" t="str">
        <f ca="1">IFERROR(INDEX(OFFSET(Dictionary!$AC$3,MATCH(COLUMNS($AS$2:BS96),Dictionary!$AC$4:$AC$93,0),1,1,2),1,MATCH(INDEX(Dictionary!$B$3:$C$3,1,MATCH(Form_Responses[[#This Row],[27]],OFFSET(Dictionary!$A$3,MATCH(COLUMNS($AS$2:BS96),Dictionary!$A$4:$A$93,0),1,1,2),0)),Dictionary!$AD$3:$AE$3,0)),"")</f>
        <v>Z</v>
      </c>
      <c r="BT97" s="61" t="str">
        <f ca="1">IFERROR(INDEX(OFFSET(Dictionary!$AC$3,MATCH(COLUMNS($AS$2:BT96),Dictionary!$AC$4:$AC$93,0),1,1,2),1,MATCH(INDEX(Dictionary!$B$3:$C$3,1,MATCH(Form_Responses[[#This Row],[28]],OFFSET(Dictionary!$A$3,MATCH(COLUMNS($AS$2:BT96),Dictionary!$A$4:$A$93,0),1,1,2),0)),Dictionary!$AD$3:$AE$3,0)),"")</f>
        <v>B</v>
      </c>
      <c r="BU97" s="61" t="str">
        <f ca="1">IFERROR(INDEX(OFFSET(Dictionary!$AC$3,MATCH(COLUMNS($AS$2:BU96),Dictionary!$AC$4:$AC$93,0),1,1,2),1,MATCH(INDEX(Dictionary!$B$3:$C$3,1,MATCH(Form_Responses[[#This Row],[29]],OFFSET(Dictionary!$A$3,MATCH(COLUMNS($AS$2:BU96),Dictionary!$A$4:$A$93,0),1,1,2),0)),Dictionary!$AD$3:$AE$3,0)),"")</f>
        <v>O</v>
      </c>
      <c r="BV97" s="61" t="str">
        <f ca="1">IFERROR(INDEX(OFFSET(Dictionary!$AC$3,MATCH(COLUMNS($AS$2:BV96),Dictionary!$AC$4:$AC$93,0),1,1,2),1,MATCH(INDEX(Dictionary!$B$3:$C$3,1,MATCH(Form_Responses[[#This Row],[30]],OFFSET(Dictionary!$A$3,MATCH(COLUMNS($AS$2:BV96),Dictionary!$A$4:$A$93,0),1,1,2),0)),Dictionary!$AD$3:$AE$3,0)),"")</f>
        <v>W</v>
      </c>
      <c r="BW97" s="61" t="str">
        <f ca="1">IFERROR(INDEX(OFFSET(Dictionary!$AC$3,MATCH(COLUMNS($AS$2:BW96),Dictionary!$AC$4:$AC$93,0),1,1,2),1,MATCH(INDEX(Dictionary!$B$3:$C$3,1,MATCH(Form_Responses[[#This Row],[31]],OFFSET(Dictionary!$A$3,MATCH(COLUMNS($AS$2:BW96),Dictionary!$A$4:$A$93,0),1,1,2),0)),Dictionary!$AD$3:$AE$3,0)),"")</f>
        <v>G</v>
      </c>
      <c r="BX97" s="61" t="str">
        <f ca="1">IFERROR(INDEX(OFFSET(Dictionary!$AC$3,MATCH(COLUMNS($AS$2:BX96),Dictionary!$AC$4:$AC$93,0),1,1,2),1,MATCH(INDEX(Dictionary!$B$3:$C$3,1,MATCH(Form_Responses[[#This Row],[32]],OFFSET(Dictionary!$A$3,MATCH(COLUMNS($AS$2:BX96),Dictionary!$A$4:$A$93,0),1,1,2),0)),Dictionary!$AD$3:$AE$3,0)),"")</f>
        <v>L</v>
      </c>
      <c r="BY97" s="61" t="str">
        <f ca="1">IFERROR(INDEX(OFFSET(Dictionary!$AC$3,MATCH(COLUMNS($AS$2:BY96),Dictionary!$AC$4:$AC$93,0),1,1,2),1,MATCH(INDEX(Dictionary!$B$3:$C$3,1,MATCH(Form_Responses[[#This Row],[33]],OFFSET(Dictionary!$A$3,MATCH(COLUMNS($AS$2:BY96),Dictionary!$A$4:$A$93,0),1,1,2),0)),Dictionary!$AD$3:$AE$3,0)),"")</f>
        <v>C</v>
      </c>
      <c r="BZ97" s="61" t="str">
        <f ca="1">IFERROR(INDEX(OFFSET(Dictionary!$AC$3,MATCH(COLUMNS($AS$2:BZ96),Dictionary!$AC$4:$AC$93,0),1,1,2),1,MATCH(INDEX(Dictionary!$B$3:$C$3,1,MATCH(Form_Responses[[#This Row],[34]],OFFSET(Dictionary!$A$3,MATCH(COLUMNS($AS$2:BZ96),Dictionary!$A$4:$A$93,0),1,1,2),0)),Dictionary!$AD$3:$AE$3,0)),"")</f>
        <v>E</v>
      </c>
      <c r="CA97" s="61" t="str">
        <f ca="1">IFERROR(INDEX(OFFSET(Dictionary!$AC$3,MATCH(COLUMNS($AS$2:CA96),Dictionary!$AC$4:$AC$93,0),1,1,2),1,MATCH(INDEX(Dictionary!$B$3:$C$3,1,MATCH(Form_Responses[[#This Row],[35]],OFFSET(Dictionary!$A$3,MATCH(COLUMNS($AS$2:CA96),Dictionary!$A$4:$A$93,0),1,1,2),0)),Dictionary!$AD$3:$AE$3,0)),"")</f>
        <v>B</v>
      </c>
      <c r="CB97" s="61" t="str">
        <f ca="1">IFERROR(INDEX(OFFSET(Dictionary!$AC$3,MATCH(COLUMNS($AS$2:CB96),Dictionary!$AC$4:$AC$93,0),1,1,2),1,MATCH(INDEX(Dictionary!$B$3:$C$3,1,MATCH(Form_Responses[[#This Row],[36]],OFFSET(Dictionary!$A$3,MATCH(COLUMNS($AS$2:CB96),Dictionary!$A$4:$A$93,0),1,1,2),0)),Dictionary!$AD$3:$AE$3,0)),"")</f>
        <v>A</v>
      </c>
      <c r="CC97" s="61" t="str">
        <f ca="1">IFERROR(INDEX(OFFSET(Dictionary!$AC$3,MATCH(COLUMNS($AS$2:CC96),Dictionary!$AC$4:$AC$93,0),1,1,2),1,MATCH(INDEX(Dictionary!$B$3:$C$3,1,MATCH(Form_Responses[[#This Row],[37]],OFFSET(Dictionary!$A$3,MATCH(COLUMNS($AS$2:CC96),Dictionary!$A$4:$A$93,0),1,1,2),0)),Dictionary!$AD$3:$AE$3,0)),"")</f>
        <v>P</v>
      </c>
      <c r="CD97" s="61" t="str">
        <f ca="1">IFERROR(INDEX(OFFSET(Dictionary!$AC$3,MATCH(COLUMNS($AS$2:CD96),Dictionary!$AC$4:$AC$93,0),1,1,2),1,MATCH(INDEX(Dictionary!$B$3:$C$3,1,MATCH(Form_Responses[[#This Row],[38]],OFFSET(Dictionary!$A$3,MATCH(COLUMNS($AS$2:CD96),Dictionary!$A$4:$A$93,0),1,1,2),0)),Dictionary!$AD$3:$AE$3,0)),"")</f>
        <v>K</v>
      </c>
      <c r="CE97" s="61" t="str">
        <f ca="1">IFERROR(INDEX(OFFSET(Dictionary!$AC$3,MATCH(COLUMNS($AS$2:CE96),Dictionary!$AC$4:$AC$93,0),1,1,2),1,MATCH(INDEX(Dictionary!$B$3:$C$3,1,MATCH(Form_Responses[[#This Row],[39]],OFFSET(Dictionary!$A$3,MATCH(COLUMNS($AS$2:CE96),Dictionary!$A$4:$A$93,0),1,1,2),0)),Dictionary!$AD$3:$AE$3,0)),"")</f>
        <v>B</v>
      </c>
      <c r="CF97" s="61" t="str">
        <f ca="1">IFERROR(INDEX(OFFSET(Dictionary!$AC$3,MATCH(COLUMNS($AS$2:CF96),Dictionary!$AC$4:$AC$93,0),1,1,2),1,MATCH(INDEX(Dictionary!$B$3:$C$3,1,MATCH(Form_Responses[[#This Row],[40]],OFFSET(Dictionary!$A$3,MATCH(COLUMNS($AS$2:CF96),Dictionary!$A$4:$A$93,0),1,1,2),0)),Dictionary!$AD$3:$AE$3,0)),"")</f>
        <v>W</v>
      </c>
      <c r="CG97" s="61" t="str">
        <f ca="1">IFERROR(INDEX(OFFSET(Dictionary!$AC$3,MATCH(COLUMNS($AS$2:CG96),Dictionary!$AC$4:$AC$93,0),1,1,2),1,MATCH(INDEX(Dictionary!$B$3:$C$3,1,MATCH(Form_Responses[[#This Row],[41]],OFFSET(Dictionary!$A$3,MATCH(COLUMNS($AS$2:CG96),Dictionary!$A$4:$A$93,0),1,1,2),0)),Dictionary!$AD$3:$AE$3,0)),"")</f>
        <v>S</v>
      </c>
      <c r="CH97" s="61" t="str">
        <f ca="1">IFERROR(INDEX(OFFSET(Dictionary!$AC$3,MATCH(COLUMNS($AS$2:CH96),Dictionary!$AC$4:$AC$93,0),1,1,2),1,MATCH(INDEX(Dictionary!$B$3:$C$3,1,MATCH(Form_Responses[[#This Row],[42]],OFFSET(Dictionary!$A$3,MATCH(COLUMNS($AS$2:CH96),Dictionary!$A$4:$A$93,0),1,1,2),0)),Dictionary!$AD$3:$AE$3,0)),"")</f>
        <v>L</v>
      </c>
      <c r="CI97" s="61" t="str">
        <f ca="1">IFERROR(INDEX(OFFSET(Dictionary!$AC$3,MATCH(COLUMNS($AS$2:CI96),Dictionary!$AC$4:$AC$93,0),1,1,2),1,MATCH(INDEX(Dictionary!$B$3:$C$3,1,MATCH(Form_Responses[[#This Row],[43]],OFFSET(Dictionary!$A$3,MATCH(COLUMNS($AS$2:CI96),Dictionary!$A$4:$A$93,0),1,1,2),0)),Dictionary!$AD$3:$AE$3,0)),"")</f>
        <v>I</v>
      </c>
      <c r="CJ97" s="61" t="str">
        <f ca="1">IFERROR(INDEX(OFFSET(Dictionary!$AC$3,MATCH(COLUMNS($AS$2:CJ96),Dictionary!$AC$4:$AC$93,0),1,1,2),1,MATCH(INDEX(Dictionary!$B$3:$C$3,1,MATCH(Form_Responses[[#This Row],[44]],OFFSET(Dictionary!$A$3,MATCH(COLUMNS($AS$2:CJ96),Dictionary!$A$4:$A$93,0),1,1,2),0)),Dictionary!$AD$3:$AE$3,0)),"")</f>
        <v>C</v>
      </c>
      <c r="CK97" s="61" t="str">
        <f ca="1">IFERROR(INDEX(OFFSET(Dictionary!$AC$3,MATCH(COLUMNS($AS$2:CK96),Dictionary!$AC$4:$AC$93,0),1,1,2),1,MATCH(INDEX(Dictionary!$B$3:$C$3,1,MATCH(Form_Responses[[#This Row],[45]],OFFSET(Dictionary!$A$3,MATCH(COLUMNS($AS$2:CK96),Dictionary!$A$4:$A$93,0),1,1,2),0)),Dictionary!$AD$3:$AE$3,0)),"")</f>
        <v>V</v>
      </c>
      <c r="CL97" s="61" t="str">
        <f ca="1">IFERROR(INDEX(OFFSET(Dictionary!$AC$3,MATCH(COLUMNS($AS$2:CL96),Dictionary!$AC$4:$AC$93,0),1,1,2),1,MATCH(INDEX(Dictionary!$B$3:$C$3,1,MATCH(Form_Responses[[#This Row],[46]],OFFSET(Dictionary!$A$3,MATCH(COLUMNS($AS$2:CL96),Dictionary!$A$4:$A$93,0),1,1,2),0)),Dictionary!$AD$3:$AE$3,0)),"")</f>
        <v>N</v>
      </c>
      <c r="CM97" s="61" t="str">
        <f ca="1">IFERROR(INDEX(OFFSET(Dictionary!$AC$3,MATCH(COLUMNS($AS$2:CM96),Dictionary!$AC$4:$AC$93,0),1,1,2),1,MATCH(INDEX(Dictionary!$B$3:$C$3,1,MATCH(Form_Responses[[#This Row],[47]],OFFSET(Dictionary!$A$3,MATCH(COLUMNS($AS$2:CM96),Dictionary!$A$4:$A$93,0),1,1,2),0)),Dictionary!$AD$3:$AE$3,0)),"")</f>
        <v>A</v>
      </c>
      <c r="CN97" s="61" t="str">
        <f ca="1">IFERROR(INDEX(OFFSET(Dictionary!$AC$3,MATCH(COLUMNS($AS$2:CN96),Dictionary!$AC$4:$AC$93,0),1,1,2),1,MATCH(INDEX(Dictionary!$B$3:$C$3,1,MATCH(Form_Responses[[#This Row],[48]],OFFSET(Dictionary!$A$3,MATCH(COLUMNS($AS$2:CN96),Dictionary!$A$4:$A$93,0),1,1,2),0)),Dictionary!$AD$3:$AE$3,0)),"")</f>
        <v>P</v>
      </c>
      <c r="CO97" s="61" t="str">
        <f ca="1">IFERROR(INDEX(OFFSET(Dictionary!$AC$3,MATCH(COLUMNS($AS$2:CO96),Dictionary!$AC$4:$AC$93,0),1,1,2),1,MATCH(INDEX(Dictionary!$B$3:$C$3,1,MATCH(Form_Responses[[#This Row],[49]],OFFSET(Dictionary!$A$3,MATCH(COLUMNS($AS$2:CO96),Dictionary!$A$4:$A$93,0),1,1,2),0)),Dictionary!$AD$3:$AE$3,0)),"")</f>
        <v>F</v>
      </c>
      <c r="CP97" s="61" t="str">
        <f ca="1">IFERROR(INDEX(OFFSET(Dictionary!$AC$3,MATCH(COLUMNS($AS$2:CP96),Dictionary!$AC$4:$AC$93,0),1,1,2),1,MATCH(INDEX(Dictionary!$B$3:$C$3,1,MATCH(Form_Responses[[#This Row],[50]],OFFSET(Dictionary!$A$3,MATCH(COLUMNS($AS$2:CP96),Dictionary!$A$4:$A$93,0),1,1,2),0)),Dictionary!$AD$3:$AE$3,0)),"")</f>
        <v>W</v>
      </c>
      <c r="CQ97" s="61" t="str">
        <f ca="1">IFERROR(INDEX(OFFSET(Dictionary!$AC$3,MATCH(COLUMNS($AS$2:CQ96),Dictionary!$AC$4:$AC$93,0),1,1,2),1,MATCH(INDEX(Dictionary!$B$3:$C$3,1,MATCH(Form_Responses[[#This Row],[51]],OFFSET(Dictionary!$A$3,MATCH(COLUMNS($AS$2:CQ96),Dictionary!$A$4:$A$93,0),1,1,2),0)),Dictionary!$AD$3:$AE$3,0)),"")</f>
        <v>G</v>
      </c>
      <c r="CR97" s="61" t="str">
        <f ca="1">IFERROR(INDEX(OFFSET(Dictionary!$AC$3,MATCH(COLUMNS($AS$2:CR96),Dictionary!$AC$4:$AC$93,0),1,1,2),1,MATCH(INDEX(Dictionary!$B$3:$C$3,1,MATCH(Form_Responses[[#This Row],[52]],OFFSET(Dictionary!$A$3,MATCH(COLUMNS($AS$2:CR96),Dictionary!$A$4:$A$93,0),1,1,2),0)),Dictionary!$AD$3:$AE$3,0)),"")</f>
        <v>S</v>
      </c>
      <c r="CS97" s="61" t="str">
        <f ca="1">IFERROR(INDEX(OFFSET(Dictionary!$AC$3,MATCH(COLUMNS($AS$2:CS96),Dictionary!$AC$4:$AC$93,0),1,1,2),1,MATCH(INDEX(Dictionary!$B$3:$C$3,1,MATCH(Form_Responses[[#This Row],[53]],OFFSET(Dictionary!$A$3,MATCH(COLUMNS($AS$2:CS96),Dictionary!$A$4:$A$93,0),1,1,2),0)),Dictionary!$AD$3:$AE$3,0)),"")</f>
        <v>I</v>
      </c>
      <c r="CT97" s="61" t="str">
        <f ca="1">IFERROR(INDEX(OFFSET(Dictionary!$AC$3,MATCH(COLUMNS($AS$2:CT96),Dictionary!$AC$4:$AC$93,0),1,1,2),1,MATCH(INDEX(Dictionary!$B$3:$C$3,1,MATCH(Form_Responses[[#This Row],[54]],OFFSET(Dictionary!$A$3,MATCH(COLUMNS($AS$2:CT96),Dictionary!$A$4:$A$93,0),1,1,2),0)),Dictionary!$AD$3:$AE$3,0)),"")</f>
        <v>T</v>
      </c>
      <c r="CU97" s="61" t="str">
        <f ca="1">IFERROR(INDEX(OFFSET(Dictionary!$AC$3,MATCH(COLUMNS($AS$2:CU96),Dictionary!$AC$4:$AC$93,0),1,1,2),1,MATCH(INDEX(Dictionary!$B$3:$C$3,1,MATCH(Form_Responses[[#This Row],[55]],OFFSET(Dictionary!$A$3,MATCH(COLUMNS($AS$2:CU96),Dictionary!$A$4:$A$93,0),1,1,2),0)),Dictionary!$AD$3:$AE$3,0)),"")</f>
        <v>C</v>
      </c>
      <c r="CV97" s="61" t="str">
        <f ca="1">IFERROR(INDEX(OFFSET(Dictionary!$AC$3,MATCH(COLUMNS($AS$2:CV96),Dictionary!$AC$4:$AC$93,0),1,1,2),1,MATCH(INDEX(Dictionary!$B$3:$C$3,1,MATCH(Form_Responses[[#This Row],[56]],OFFSET(Dictionary!$A$3,MATCH(COLUMNS($AS$2:CV96),Dictionary!$A$4:$A$93,0),1,1,2),0)),Dictionary!$AD$3:$AE$3,0)),"")</f>
        <v>E</v>
      </c>
      <c r="CW97" s="61" t="str">
        <f ca="1">IFERROR(INDEX(OFFSET(Dictionary!$AC$3,MATCH(COLUMNS($AS$2:CW96),Dictionary!$AC$4:$AC$93,0),1,1,2),1,MATCH(INDEX(Dictionary!$B$3:$C$3,1,MATCH(Form_Responses[[#This Row],[57]],OFFSET(Dictionary!$A$3,MATCH(COLUMNS($AS$2:CW96),Dictionary!$A$4:$A$93,0),1,1,2),0)),Dictionary!$AD$3:$AE$3,0)),"")</f>
        <v>Z</v>
      </c>
      <c r="CX97" s="61" t="str">
        <f ca="1">IFERROR(INDEX(OFFSET(Dictionary!$AC$3,MATCH(COLUMNS($AS$2:CX96),Dictionary!$AC$4:$AC$93,0),1,1,2),1,MATCH(INDEX(Dictionary!$B$3:$C$3,1,MATCH(Form_Responses[[#This Row],[58]],OFFSET(Dictionary!$A$3,MATCH(COLUMNS($AS$2:CX96),Dictionary!$A$4:$A$93,0),1,1,2),0)),Dictionary!$AD$3:$AE$3,0)),"")</f>
        <v>K</v>
      </c>
      <c r="CY97" s="61" t="str">
        <f ca="1">IFERROR(INDEX(OFFSET(Dictionary!$AC$3,MATCH(COLUMNS($AS$2:CY96),Dictionary!$AC$4:$AC$93,0),1,1,2),1,MATCH(INDEX(Dictionary!$B$3:$C$3,1,MATCH(Form_Responses[[#This Row],[59]],OFFSET(Dictionary!$A$3,MATCH(COLUMNS($AS$2:CY96),Dictionary!$A$4:$A$93,0),1,1,2),0)),Dictionary!$AD$3:$AE$3,0)),"")</f>
        <v>P</v>
      </c>
      <c r="CZ97" s="61" t="str">
        <f ca="1">IFERROR(INDEX(OFFSET(Dictionary!$AC$3,MATCH(COLUMNS($AS$2:CZ96),Dictionary!$AC$4:$AC$93,0),1,1,2),1,MATCH(INDEX(Dictionary!$B$3:$C$3,1,MATCH(Form_Responses[[#This Row],[60]],OFFSET(Dictionary!$A$3,MATCH(COLUMNS($AS$2:CZ96),Dictionary!$A$4:$A$93,0),1,1,2),0)),Dictionary!$AD$3:$AE$3,0)),"")</f>
        <v>X</v>
      </c>
      <c r="DA97" s="61" t="str">
        <f ca="1">IFERROR(INDEX(OFFSET(Dictionary!$AC$3,MATCH(COLUMNS($AS$2:DA96),Dictionary!$AC$4:$AC$93,0),1,1,2),1,MATCH(INDEX(Dictionary!$B$3:$C$3,1,MATCH(Form_Responses[[#This Row],[61]],OFFSET(Dictionary!$A$3,MATCH(COLUMNS($AS$2:DA96),Dictionary!$A$4:$A$93,0),1,1,2),0)),Dictionary!$AD$3:$AE$3,0)),"")</f>
        <v>G</v>
      </c>
      <c r="DB97" s="61" t="str">
        <f ca="1">IFERROR(INDEX(OFFSET(Dictionary!$AC$3,MATCH(COLUMNS($AS$2:DB96),Dictionary!$AC$4:$AC$93,0),1,1,2),1,MATCH(INDEX(Dictionary!$B$3:$C$3,1,MATCH(Form_Responses[[#This Row],[62]],OFFSET(Dictionary!$A$3,MATCH(COLUMNS($AS$2:DB96),Dictionary!$A$4:$A$93,0),1,1,2),0)),Dictionary!$AD$3:$AE$3,0)),"")</f>
        <v>L</v>
      </c>
      <c r="DC97" s="61" t="str">
        <f ca="1">IFERROR(INDEX(OFFSET(Dictionary!$AC$3,MATCH(COLUMNS($AS$2:DC96),Dictionary!$AC$4:$AC$93,0),1,1,2),1,MATCH(INDEX(Dictionary!$B$3:$C$3,1,MATCH(Form_Responses[[#This Row],[63]],OFFSET(Dictionary!$A$3,MATCH(COLUMNS($AS$2:DC96),Dictionary!$A$4:$A$93,0),1,1,2),0)),Dictionary!$AD$3:$AE$3,0)),"")</f>
        <v>S</v>
      </c>
      <c r="DD97" s="61" t="str">
        <f ca="1">IFERROR(INDEX(OFFSET(Dictionary!$AC$3,MATCH(COLUMNS($AS$2:DD96),Dictionary!$AC$4:$AC$93,0),1,1,2),1,MATCH(INDEX(Dictionary!$B$3:$C$3,1,MATCH(Form_Responses[[#This Row],[64]],OFFSET(Dictionary!$A$3,MATCH(COLUMNS($AS$2:DD96),Dictionary!$A$4:$A$93,0),1,1,2),0)),Dictionary!$AD$3:$AE$3,0)),"")</f>
        <v>R</v>
      </c>
      <c r="DE97" s="61" t="str">
        <f ca="1">IFERROR(INDEX(OFFSET(Dictionary!$AC$3,MATCH(COLUMNS($AS$2:DE96),Dictionary!$AC$4:$AC$93,0),1,1,2),1,MATCH(INDEX(Dictionary!$B$3:$C$3,1,MATCH(Form_Responses[[#This Row],[65]],OFFSET(Dictionary!$A$3,MATCH(COLUMNS($AS$2:DE96),Dictionary!$A$4:$A$93,0),1,1,2),0)),Dictionary!$AD$3:$AE$3,0)),"")</f>
        <v>V</v>
      </c>
      <c r="DF97" s="61" t="str">
        <f ca="1">IFERROR(INDEX(OFFSET(Dictionary!$AC$3,MATCH(COLUMNS($AS$2:DF96),Dictionary!$AC$4:$AC$93,0),1,1,2),1,MATCH(INDEX(Dictionary!$B$3:$C$3,1,MATCH(Form_Responses[[#This Row],[66]],OFFSET(Dictionary!$A$3,MATCH(COLUMNS($AS$2:DF96),Dictionary!$A$4:$A$93,0),1,1,2),0)),Dictionary!$AD$3:$AE$3,0)),"")</f>
        <v>C</v>
      </c>
      <c r="DG97" s="61" t="str">
        <f ca="1">IFERROR(INDEX(OFFSET(Dictionary!$AC$3,MATCH(COLUMNS($AS$2:DG96),Dictionary!$AC$4:$AC$93,0),1,1,2),1,MATCH(INDEX(Dictionary!$B$3:$C$3,1,MATCH(Form_Responses[[#This Row],[67]],OFFSET(Dictionary!$A$3,MATCH(COLUMNS($AS$2:DG96),Dictionary!$A$4:$A$93,0),1,1,2),0)),Dictionary!$AD$3:$AE$3,0)),"")</f>
        <v>R</v>
      </c>
      <c r="DH97" s="61" t="str">
        <f ca="1">IFERROR(INDEX(OFFSET(Dictionary!$AC$3,MATCH(COLUMNS($AS$2:DH96),Dictionary!$AC$4:$AC$93,0),1,1,2),1,MATCH(INDEX(Dictionary!$B$3:$C$3,1,MATCH(Form_Responses[[#This Row],[68]],OFFSET(Dictionary!$A$3,MATCH(COLUMNS($AS$2:DH96),Dictionary!$A$4:$A$93,0),1,1,2),0)),Dictionary!$AD$3:$AE$3,0)),"")</f>
        <v>N</v>
      </c>
      <c r="DI97" s="61" t="str">
        <f ca="1">IFERROR(INDEX(OFFSET(Dictionary!$AC$3,MATCH(COLUMNS($AS$2:DI96),Dictionary!$AC$4:$AC$93,0),1,1,2),1,MATCH(INDEX(Dictionary!$B$3:$C$3,1,MATCH(Form_Responses[[#This Row],[69]],OFFSET(Dictionary!$A$3,MATCH(COLUMNS($AS$2:DI96),Dictionary!$A$4:$A$93,0),1,1,2),0)),Dictionary!$AD$3:$AE$3,0)),"")</f>
        <v>A</v>
      </c>
      <c r="DJ97" s="61" t="str">
        <f ca="1">IFERROR(INDEX(OFFSET(Dictionary!$AC$3,MATCH(COLUMNS($AS$2:DJ96),Dictionary!$AC$4:$AC$93,0),1,1,2),1,MATCH(INDEX(Dictionary!$B$3:$C$3,1,MATCH(Form_Responses[[#This Row],[70]],OFFSET(Dictionary!$A$3,MATCH(COLUMNS($AS$2:DJ96),Dictionary!$A$4:$A$93,0),1,1,2),0)),Dictionary!$AD$3:$AE$3,0)),"")</f>
        <v>P</v>
      </c>
      <c r="DK97" s="61" t="str">
        <f ca="1">IFERROR(INDEX(OFFSET(Dictionary!$AC$3,MATCH(COLUMNS($AS$2:DK96),Dictionary!$AC$4:$AC$93,0),1,1,2),1,MATCH(INDEX(Dictionary!$B$3:$C$3,1,MATCH(Form_Responses[[#This Row],[71]],OFFSET(Dictionary!$A$3,MATCH(COLUMNS($AS$2:DK96),Dictionary!$A$4:$A$93,0),1,1,2),0)),Dictionary!$AD$3:$AE$3,0)),"")</f>
        <v>G</v>
      </c>
      <c r="DL97" s="61" t="str">
        <f ca="1">IFERROR(INDEX(OFFSET(Dictionary!$AC$3,MATCH(COLUMNS($AS$2:DL96),Dictionary!$AC$4:$AC$93,0),1,1,2),1,MATCH(INDEX(Dictionary!$B$3:$C$3,1,MATCH(Form_Responses[[#This Row],[72]],OFFSET(Dictionary!$A$3,MATCH(COLUMNS($AS$2:DL96),Dictionary!$A$4:$A$93,0),1,1,2),0)),Dictionary!$AD$3:$AE$3,0)),"")</f>
        <v>L</v>
      </c>
      <c r="DM97" s="61" t="str">
        <f ca="1">IFERROR(INDEX(OFFSET(Dictionary!$AC$3,MATCH(COLUMNS($AS$2:DM96),Dictionary!$AC$4:$AC$93,0),1,1,2),1,MATCH(INDEX(Dictionary!$B$3:$C$3,1,MATCH(Form_Responses[[#This Row],[73]],OFFSET(Dictionary!$A$3,MATCH(COLUMNS($AS$2:DM96),Dictionary!$A$4:$A$93,0),1,1,2),0)),Dictionary!$AD$3:$AE$3,0)),"")</f>
        <v>V</v>
      </c>
      <c r="DN97" s="61" t="str">
        <f ca="1">IFERROR(INDEX(OFFSET(Dictionary!$AC$3,MATCH(COLUMNS($AS$2:DN96),Dictionary!$AC$4:$AC$93,0),1,1,2),1,MATCH(INDEX(Dictionary!$B$3:$C$3,1,MATCH(Form_Responses[[#This Row],[74]],OFFSET(Dictionary!$A$3,MATCH(COLUMNS($AS$2:DN96),Dictionary!$A$4:$A$93,0),1,1,2),0)),Dictionary!$AD$3:$AE$3,0)),"")</f>
        <v>S</v>
      </c>
      <c r="DO97" s="61" t="str">
        <f ca="1">IFERROR(INDEX(OFFSET(Dictionary!$AC$3,MATCH(COLUMNS($AS$2:DO96),Dictionary!$AC$4:$AC$93,0),1,1,2),1,MATCH(INDEX(Dictionary!$B$3:$C$3,1,MATCH(Form_Responses[[#This Row],[75]],OFFSET(Dictionary!$A$3,MATCH(COLUMNS($AS$2:DO96),Dictionary!$A$4:$A$93,0),1,1,2),0)),Dictionary!$AD$3:$AE$3,0)),"")</f>
        <v>V</v>
      </c>
      <c r="DP97" s="61" t="str">
        <f ca="1">IFERROR(INDEX(OFFSET(Dictionary!$AC$3,MATCH(COLUMNS($AS$2:DP96),Dictionary!$AC$4:$AC$93,0),1,1,2),1,MATCH(INDEX(Dictionary!$B$3:$C$3,1,MATCH(Form_Responses[[#This Row],[76]],OFFSET(Dictionary!$A$3,MATCH(COLUMNS($AS$2:DP96),Dictionary!$A$4:$A$93,0),1,1,2),0)),Dictionary!$AD$3:$AE$3,0)),"")</f>
        <v>D</v>
      </c>
      <c r="DQ97" s="61" t="str">
        <f ca="1">IFERROR(INDEX(OFFSET(Dictionary!$AC$3,MATCH(COLUMNS($AS$2:DQ96),Dictionary!$AC$4:$AC$93,0),1,1,2),1,MATCH(INDEX(Dictionary!$B$3:$C$3,1,MATCH(Form_Responses[[#This Row],[77]],OFFSET(Dictionary!$A$3,MATCH(COLUMNS($AS$2:DQ96),Dictionary!$A$4:$A$93,0),1,1,2),0)),Dictionary!$AD$3:$AE$3,0)),"")</f>
        <v>C</v>
      </c>
      <c r="DR97" s="61" t="str">
        <f ca="1">IFERROR(INDEX(OFFSET(Dictionary!$AC$3,MATCH(COLUMNS($AS$2:DR96),Dictionary!$AC$4:$AC$93,0),1,1,2),1,MATCH(INDEX(Dictionary!$B$3:$C$3,1,MATCH(Form_Responses[[#This Row],[78]],OFFSET(Dictionary!$A$3,MATCH(COLUMNS($AS$2:DR96),Dictionary!$A$4:$A$93,0),1,1,2),0)),Dictionary!$AD$3:$AE$3,0)),"")</f>
        <v>D</v>
      </c>
      <c r="DS97" s="61" t="str">
        <f ca="1">IFERROR(INDEX(OFFSET(Dictionary!$AC$3,MATCH(COLUMNS($AS$2:DS96),Dictionary!$AC$4:$AC$93,0),1,1,2),1,MATCH(INDEX(Dictionary!$B$3:$C$3,1,MATCH(Form_Responses[[#This Row],[79]],OFFSET(Dictionary!$A$3,MATCH(COLUMNS($AS$2:DS96),Dictionary!$A$4:$A$93,0),1,1,2),0)),Dictionary!$AD$3:$AE$3,0)),"")</f>
        <v>N</v>
      </c>
      <c r="DT97" s="61" t="str">
        <f ca="1">IFERROR(INDEX(OFFSET(Dictionary!$AC$3,MATCH(COLUMNS($AS$2:DT96),Dictionary!$AC$4:$AC$93,0),1,1,2),1,MATCH(INDEX(Dictionary!$B$3:$C$3,1,MATCH(Form_Responses[[#This Row],[80]],OFFSET(Dictionary!$A$3,MATCH(COLUMNS($AS$2:DT96),Dictionary!$A$4:$A$93,0),1,1,2),0)),Dictionary!$AD$3:$AE$3,0)),"")</f>
        <v>W</v>
      </c>
      <c r="DU97" s="61" t="str">
        <f ca="1">IFERROR(INDEX(OFFSET(Dictionary!$AC$3,MATCH(COLUMNS($AS$2:DU96),Dictionary!$AC$4:$AC$93,0),1,1,2),1,MATCH(INDEX(Dictionary!$B$3:$C$3,1,MATCH(Form_Responses[[#This Row],[81]],OFFSET(Dictionary!$A$3,MATCH(COLUMNS($AS$2:DU96),Dictionary!$A$4:$A$93,0),1,1,2),0)),Dictionary!$AD$3:$AE$3,0)),"")</f>
        <v>G</v>
      </c>
      <c r="DV97" s="61" t="str">
        <f ca="1">IFERROR(INDEX(OFFSET(Dictionary!$AC$3,MATCH(COLUMNS($AS$2:DV96),Dictionary!$AC$4:$AC$93,0),1,1,2),1,MATCH(INDEX(Dictionary!$B$3:$C$3,1,MATCH(Form_Responses[[#This Row],[82]],OFFSET(Dictionary!$A$3,MATCH(COLUMNS($AS$2:DV96),Dictionary!$A$4:$A$93,0),1,1,2),0)),Dictionary!$AD$3:$AE$3,0)),"")</f>
        <v>L</v>
      </c>
      <c r="DW97" s="61" t="str">
        <f ca="1">IFERROR(INDEX(OFFSET(Dictionary!$AC$3,MATCH(COLUMNS($AS$2:DW96),Dictionary!$AC$4:$AC$93,0),1,1,2),1,MATCH(INDEX(Dictionary!$B$3:$C$3,1,MATCH(Form_Responses[[#This Row],[83]],OFFSET(Dictionary!$A$3,MATCH(COLUMNS($AS$2:DW96),Dictionary!$A$4:$A$93,0),1,1,2),0)),Dictionary!$AD$3:$AE$3,0)),"")</f>
        <v>I</v>
      </c>
      <c r="DX97" s="61" t="str">
        <f ca="1">IFERROR(INDEX(OFFSET(Dictionary!$AC$3,MATCH(COLUMNS($AS$2:DX96),Dictionary!$AC$4:$AC$93,0),1,1,2),1,MATCH(INDEX(Dictionary!$B$3:$C$3,1,MATCH(Form_Responses[[#This Row],[84]],OFFSET(Dictionary!$A$3,MATCH(COLUMNS($AS$2:DX96),Dictionary!$A$4:$A$93,0),1,1,2),0)),Dictionary!$AD$3:$AE$3,0)),"")</f>
        <v>V</v>
      </c>
      <c r="DY97" s="61" t="str">
        <f ca="1">IFERROR(INDEX(OFFSET(Dictionary!$AC$3,MATCH(COLUMNS($AS$2:DY96),Dictionary!$AC$4:$AC$93,0),1,1,2),1,MATCH(INDEX(Dictionary!$B$3:$C$3,1,MATCH(Form_Responses[[#This Row],[85]],OFFSET(Dictionary!$A$3,MATCH(COLUMNS($AS$2:DY96),Dictionary!$A$4:$A$93,0),1,1,2),0)),Dictionary!$AD$3:$AE$3,0)),"")</f>
        <v>S</v>
      </c>
      <c r="DZ97" s="61" t="str">
        <f ca="1">IFERROR(INDEX(OFFSET(Dictionary!$AC$3,MATCH(COLUMNS($AS$2:DZ96),Dictionary!$AC$4:$AC$93,0),1,1,2),1,MATCH(INDEX(Dictionary!$B$3:$C$3,1,MATCH(Form_Responses[[#This Row],[86]],OFFSET(Dictionary!$A$3,MATCH(COLUMNS($AS$2:DZ96),Dictionary!$A$4:$A$93,0),1,1,2),0)),Dictionary!$AD$3:$AE$3,0)),"")</f>
        <v>S</v>
      </c>
      <c r="EA97" s="61" t="str">
        <f ca="1">IFERROR(INDEX(OFFSET(Dictionary!$AC$3,MATCH(COLUMNS($AS$2:EA96),Dictionary!$AC$4:$AC$93,0),1,1,2),1,MATCH(INDEX(Dictionary!$B$3:$C$3,1,MATCH(Form_Responses[[#This Row],[87]],OFFSET(Dictionary!$A$3,MATCH(COLUMNS($AS$2:EA96),Dictionary!$A$4:$A$93,0),1,1,2),0)),Dictionary!$AD$3:$AE$3,0)),"")</f>
        <v>D</v>
      </c>
      <c r="EB97" s="61" t="str">
        <f ca="1">IFERROR(INDEX(OFFSET(Dictionary!$AC$3,MATCH(COLUMNS($AS$2:EB96),Dictionary!$AC$4:$AC$93,0),1,1,2),1,MATCH(INDEX(Dictionary!$B$3:$C$3,1,MATCH(Form_Responses[[#This Row],[88]],OFFSET(Dictionary!$A$3,MATCH(COLUMNS($AS$2:EB96),Dictionary!$A$4:$A$93,0),1,1,2),0)),Dictionary!$AD$3:$AE$3,0)),"")</f>
        <v>C</v>
      </c>
      <c r="EC97" s="61" t="str">
        <f ca="1">IFERROR(INDEX(OFFSET(Dictionary!$AC$3,MATCH(COLUMNS($AS$2:EC96),Dictionary!$AC$4:$AC$93,0),1,1,2),1,MATCH(INDEX(Dictionary!$B$3:$C$3,1,MATCH(Form_Responses[[#This Row],[89]],OFFSET(Dictionary!$A$3,MATCH(COLUMNS($AS$2:EC96),Dictionary!$A$4:$A$93,0),1,1,2),0)),Dictionary!$AD$3:$AE$3,0)),"")</f>
        <v>C</v>
      </c>
      <c r="ED97" s="61" t="str">
        <f ca="1">IFERROR(INDEX(OFFSET(Dictionary!$AC$3,MATCH(COLUMNS($AS$2:ED96),Dictionary!$AC$4:$AC$93,0),1,1,2),1,MATCH(INDEX(Dictionary!$B$3:$C$3,1,MATCH(Form_Responses[[#This Row],[90]],OFFSET(Dictionary!$A$3,MATCH(COLUMNS($AS$2:ED96),Dictionary!$A$4:$A$93,0),1,1,2),0)),Dictionary!$AD$3:$AE$3,0)),"")</f>
        <v>N</v>
      </c>
    </row>
    <row r="98" spans="1:134" ht="195" x14ac:dyDescent="0.25">
      <c r="A98" s="164">
        <v>96</v>
      </c>
      <c r="B98" s="61" t="s">
        <v>1080</v>
      </c>
      <c r="C98" s="61" t="s">
        <v>1081</v>
      </c>
      <c r="D98" s="59" t="s">
        <v>793</v>
      </c>
      <c r="E98" s="59" cm="1">
        <f t="array" aca="1" ref="E98" ca="1">COUNTIF(OFFSET($AS$2,MATCH(Data_Base_Response[[#This Row],[Nama]:[Nama]],Data_Base_Response[[Nama]:[Nama]],0),0,1,90),Data_Base_Response[[#Headers],[A]])</f>
        <v>6</v>
      </c>
      <c r="F98" s="59" cm="1">
        <f t="array" aca="1" ref="F98" ca="1">COUNTIF(OFFSET($AS$2,MATCH(Data_Base_Response[[#This Row],[Nama]:[Nama]],Data_Base_Response[[Nama]:[Nama]],0),0,1,90),Data_Base_Response[[#Headers],[N]])</f>
        <v>7</v>
      </c>
      <c r="G98" s="59" cm="1">
        <f t="array" aca="1" ref="G98" ca="1">COUNTIF(OFFSET($AS$2,MATCH(Data_Base_Response[[#This Row],[Nama]:[Nama]],Data_Base_Response[[Nama]:[Nama]],0),0,1,90),Data_Base_Response[[#Headers],[G]])</f>
        <v>8</v>
      </c>
      <c r="H98" s="59" cm="1">
        <f t="array" aca="1" ref="H98" ca="1">COUNTIF(OFFSET($AS$2,MATCH(Data_Base_Response[[#This Row],[Nama]:[Nama]],Data_Base_Response[[Nama]:[Nama]],0),0,1,90),Data_Base_Response[[#Headers],[C]])</f>
        <v>4</v>
      </c>
      <c r="I98" s="59" cm="1">
        <f t="array" aca="1" ref="I98" ca="1">COUNTIF(OFFSET($AS$2,MATCH(Data_Base_Response[[#This Row],[Nama]:[Nama]],Data_Base_Response[[Nama]:[Nama]],0),0,1,90),Data_Base_Response[[#Headers],[D]])</f>
        <v>6</v>
      </c>
      <c r="J98" s="59" cm="1">
        <f t="array" aca="1" ref="J98" ca="1">COUNTIF(OFFSET($AS$2,MATCH(Data_Base_Response[[#This Row],[Nama]:[Nama]],Data_Base_Response[[Nama]:[Nama]],0),0,1,90),Data_Base_Response[[#Headers],[R]])</f>
        <v>4</v>
      </c>
      <c r="K98" s="59" cm="1">
        <f t="array" aca="1" ref="K98" ca="1">COUNTIF(OFFSET($AS$2,MATCH(Data_Base_Response[[#This Row],[Nama]:[Nama]],Data_Base_Response[[Nama]:[Nama]],0),0,1,90),Data_Base_Response[[#Headers],[T]])</f>
        <v>2</v>
      </c>
      <c r="L98" s="59" cm="1">
        <f t="array" aca="1" ref="L98" ca="1">COUNTIF(OFFSET($AS$2,MATCH(Data_Base_Response[[#This Row],[Nama]:[Nama]],Data_Base_Response[[Nama]:[Nama]],0),0,1,90),Data_Base_Response[[#Headers],[V]])</f>
        <v>5</v>
      </c>
      <c r="M98" s="59" cm="1">
        <f t="array" aca="1" ref="M98" ca="1">COUNTIF(OFFSET($AS$2,MATCH(Data_Base_Response[[#This Row],[Nama]:[Nama]],Data_Base_Response[[Nama]:[Nama]],0),0,1,90),Data_Base_Response[[#Headers],[W]])</f>
        <v>6</v>
      </c>
      <c r="N98" s="59" cm="1">
        <f t="array" aca="1" ref="N98" ca="1">COUNTIF(OFFSET($AS$2,MATCH(Data_Base_Response[[#This Row],[Nama]:[Nama]],Data_Base_Response[[Nama]:[Nama]],0),0,1,90),Data_Base_Response[[#Headers],[F]])</f>
        <v>6</v>
      </c>
      <c r="O98" s="59" cm="1">
        <f t="array" aca="1" ref="O98" ca="1">COUNTIF(OFFSET($AS$2,MATCH(Data_Base_Response[[#This Row],[Nama]:[Nama]],Data_Base_Response[[Nama]:[Nama]],0),0,1,90),Data_Base_Response[[#Headers],[L]])</f>
        <v>5</v>
      </c>
      <c r="P98" s="59" cm="1">
        <f t="array" aca="1" ref="P98" ca="1">COUNTIF(OFFSET($AS$2,MATCH(Data_Base_Response[[#This Row],[Nama]:[Nama]],Data_Base_Response[[Nama]:[Nama]],0),0,1,90),Data_Base_Response[[#Headers],[P]])</f>
        <v>2</v>
      </c>
      <c r="Q98" s="59" cm="1">
        <f t="array" aca="1" ref="Q98" ca="1">COUNTIF(OFFSET($AS$2,MATCH(Data_Base_Response[[#This Row],[Nama]:[Nama]],Data_Base_Response[[Nama]:[Nama]],0),0,1,90),Data_Base_Response[[#Headers],[I]])</f>
        <v>3</v>
      </c>
      <c r="R98" s="59" cm="1">
        <f t="array" aca="1" ref="R98" ca="1">COUNTIF(OFFSET($AS$2,MATCH(Data_Base_Response[[#This Row],[Nama]:[Nama]],Data_Base_Response[[Nama]:[Nama]],0),0,1,90),Data_Base_Response[[#Headers],[S]])</f>
        <v>6</v>
      </c>
      <c r="S98" s="59" cm="1">
        <f t="array" aca="1" ref="S98" ca="1">COUNTIF(OFFSET($AS$2,MATCH(Data_Base_Response[[#This Row],[Nama]:[Nama]],Data_Base_Response[[Nama]:[Nama]],0),0,1,90),Data_Base_Response[[#Headers],[B]])</f>
        <v>5</v>
      </c>
      <c r="T98" s="59" cm="1">
        <f t="array" aca="1" ref="T98" ca="1">COUNTIF(OFFSET($AS$2,MATCH(Data_Base_Response[[#This Row],[Nama]:[Nama]],Data_Base_Response[[Nama]:[Nama]],0),0,1,90),Data_Base_Response[[#Headers],[O]])</f>
        <v>5</v>
      </c>
      <c r="U98" s="59" cm="1">
        <f t="array" aca="1" ref="U98" ca="1">COUNTIF(OFFSET($AS$2,MATCH(Data_Base_Response[[#This Row],[Nama]:[Nama]],Data_Base_Response[[Nama]:[Nama]],0),0,1,90),Data_Base_Response[[#Headers],[X]])</f>
        <v>1</v>
      </c>
      <c r="V98" s="59" cm="1">
        <f t="array" aca="1" ref="V98" ca="1">COUNTIF(OFFSET($AS$2,MATCH(Data_Base_Response[[#This Row],[Nama]:[Nama]],Data_Base_Response[[Nama]:[Nama]],0),0,1,90),Data_Base_Response[[#Headers],[E]])</f>
        <v>2</v>
      </c>
      <c r="W98" s="59" cm="1">
        <f t="array" aca="1" ref="W98" ca="1">COUNTIF(OFFSET($AS$2,MATCH(Data_Base_Response[[#This Row],[Nama]:[Nama]],Data_Base_Response[[Nama]:[Nama]],0),0,1,90),Data_Base_Response[[#Headers],[K]])</f>
        <v>2</v>
      </c>
      <c r="X98" s="59" cm="1">
        <f t="array" aca="1" ref="X98" ca="1">COUNTIF(OFFSET($AS$2,MATCH(Data_Base_Response[[#This Row],[Nama]:[Nama]],Data_Base_Response[[Nama]:[Nama]],0),0,1,90),Data_Base_Response[[#Headers],[Z]])</f>
        <v>5</v>
      </c>
      <c r="Y9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9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98"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98"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98" s="60" t="str">
        <f ca="1">INDEX(OFFSET(Dictionary!$AJ$3,MATCH(I$2,Dictionary!$AG$4:$AG$84,0),0,COUNTIF(Dictionary!$AG$4:$AG$84,I$2),1),MATCH(Data_Base_Response[[#This Row],[D]],OFFSET(Dictionary!$AH$3,MATCH(I$2,Dictionary!$AG$4:$AG$84,0),0,COUNTIF(Dictionary!$AG$4:$AG$84,I$2),1),1))</f>
        <v xml:space="preserve">Tertarik untuk menangani sendiri detail   </v>
      </c>
      <c r="AD9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9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8"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98" s="60" t="str">
        <f ca="1">INDEX(OFFSET(Dictionary!$AJ$3,MATCH(N$2,Dictionary!$AG$4:$AG$84,0),0,COUNTIF(Dictionary!$AG$4:$AG$84,N$2),1),MATCH(Data_Base_Response[[#This Row],[F]],OFFSET(Dictionary!$AH$3,MATCH(N$2,Dictionary!$AG$4:$AG$84,0),0,COUNTIF(Dictionary!$AG$4:$AG$84,N$2),1),1))</f>
        <v xml:space="preserve">Loyal pada Perusahaan   </v>
      </c>
      <c r="AI98"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98"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98" s="60" t="str">
        <f ca="1">INDEX(OFFSET(Dictionary!$AJ$3,MATCH(Q$2,Dictionary!$AG$4:$AG$84,0),0,COUNTIF(Dictionary!$AG$4:$AG$84,Q$2),1),MATCH(Data_Base_Response[[#This Row],[I]],OFFSET(Dictionary!$AH$3,MATCH(Q$2,Dictionary!$AG$4:$AG$84,0),0,COUNTIF(Dictionary!$AG$4:$AG$84,Q$2),1),1))</f>
        <v xml:space="preserve">Enggan mengambil keputusan   </v>
      </c>
      <c r="AL9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8"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9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8"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9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98" s="60" t="str">
        <f ca="1">INDEX(OFFSET(Dictionary!$AJ$3,MATCH(X$2,Dictionary!$AG$4:$AG$84,0),0,COUNTIF(Dictionary!$AG$4:$AG$84,X$2),1),MATCH(Data_Base_Response[[#This Row],[Z]],OFFSET(Dictionary!$AH$3,MATCH(X$2,Dictionary!$AG$4:$AG$84,0),0,COUNTIF(Dictionary!$AG$4:$AG$84,X$2),1),1))</f>
        <v xml:space="preserve">Mudah beradaptasi, cukup menyukai perubahan    </v>
      </c>
      <c r="AS98" s="61" t="str">
        <f ca="1">IFERROR(INDEX(OFFSET(Dictionary!$AC$3,MATCH(COLUMNS($AS$2:AS97),Dictionary!$AC$4:$AC$93,0),1,1,2),1,MATCH(INDEX(Dictionary!$B$3:$C$3,1,MATCH(Form_Responses[[#This Row],[1]],OFFSET(Dictionary!$A$3,MATCH(COLUMNS($AS$2:AS97),Dictionary!$A$4:$A$93,0),1,1,2),0)),Dictionary!$AD$3:$AE$3,0)),"")</f>
        <v>G</v>
      </c>
      <c r="AT98" s="61" t="str">
        <f ca="1">IFERROR(INDEX(OFFSET(Dictionary!$AC$3,MATCH(COLUMNS($AS$2:AT$2),Dictionary!$AC$4:$AC$93,0),1,1,2),1,MATCH(INDEX(Dictionary!$B$3:$C$3,1,MATCH(Form_Responses[[#This Row],[2]],OFFSET(Dictionary!$A$3,MATCH(COLUMNS($AS$2:AT97),Dictionary!$A$4:$A$93,0),1,1,2),0)),Dictionary!$AD$3:$AE$3,0)),"")</f>
        <v>N</v>
      </c>
      <c r="AU98" s="61" t="str">
        <f ca="1">IFERROR(INDEX(OFFSET(Dictionary!$AC$3,MATCH(COLUMNS($AS$2:AU97),Dictionary!$AC$4:$AC$93,0),1,1,2),1,MATCH(INDEX(Dictionary!$B$3:$C$3,1,MATCH(Form_Responses[[#This Row],[3]],OFFSET(Dictionary!$A$3,MATCH(COLUMNS($AS$2:AU97),Dictionary!$A$4:$A$93,0),1,1,2),0)),Dictionary!$AD$3:$AE$3,0)),"")</f>
        <v>A</v>
      </c>
      <c r="AV98" s="61" t="str">
        <f ca="1">IFERROR(INDEX(OFFSET(Dictionary!$AC$3,MATCH(COLUMNS($AS$2:AV97),Dictionary!$AC$4:$AC$93,0),1,1,2),1,MATCH(INDEX(Dictionary!$B$3:$C$3,1,MATCH(Form_Responses[[#This Row],[4]],OFFSET(Dictionary!$A$3,MATCH(COLUMNS($AS$2:AV97),Dictionary!$A$4:$A$93,0),1,1,2),0)),Dictionary!$AD$3:$AE$3,0)),"")</f>
        <v>P</v>
      </c>
      <c r="AW98" s="61" t="str">
        <f ca="1">IFERROR(INDEX(OFFSET(Dictionary!$AC$3,MATCH(COLUMNS($AS$2:AW97),Dictionary!$AC$4:$AC$93,0),1,1,2),1,MATCH(INDEX(Dictionary!$B$3:$C$3,1,MATCH(Form_Responses[[#This Row],[5]],OFFSET(Dictionary!$A$3,MATCH(COLUMNS($AS$2:AW97),Dictionary!$A$4:$A$93,0),1,1,2),0)),Dictionary!$AD$3:$AE$3,0)),"")</f>
        <v>B</v>
      </c>
      <c r="AX98" s="61" t="str">
        <f ca="1">IFERROR(INDEX(OFFSET(Dictionary!$AC$3,MATCH(COLUMNS($AS$2:AX97),Dictionary!$AC$4:$AC$93,0),1,1,2),1,MATCH(INDEX(Dictionary!$B$3:$C$3,1,MATCH(Form_Responses[[#This Row],[6]],OFFSET(Dictionary!$A$3,MATCH(COLUMNS($AS$2:AX97),Dictionary!$A$4:$A$93,0),1,1,2),0)),Dictionary!$AD$3:$AE$3,0)),"")</f>
        <v>B</v>
      </c>
      <c r="AY98" s="61" t="str">
        <f ca="1">IFERROR(INDEX(OFFSET(Dictionary!$AC$3,MATCH(COLUMNS($AS$2:AY97),Dictionary!$AC$4:$AC$93,0),1,1,2),1,MATCH(INDEX(Dictionary!$B$3:$C$3,1,MATCH(Form_Responses[[#This Row],[7]],OFFSET(Dictionary!$A$3,MATCH(COLUMNS($AS$2:AY97),Dictionary!$A$4:$A$93,0),1,1,2),0)),Dictionary!$AD$3:$AE$3,0)),"")</f>
        <v>O</v>
      </c>
      <c r="AZ98" s="61" t="str">
        <f ca="1">IFERROR(INDEX(OFFSET(Dictionary!$AC$3,MATCH(COLUMNS($AS$2:AZ$2),Dictionary!$AC$4:$AC$93,0),1,1,2),1,MATCH(INDEX(Dictionary!$B$3:$C$3,1,MATCH(Form_Responses[[#This Row],[8]],OFFSET(Dictionary!$A$3,MATCH(COLUMNS($AS$2:AZ97),Dictionary!$A$4:$A$93,0),1,1,2),0)),Dictionary!$AD$3:$AE$3,0)),"")</f>
        <v>Z</v>
      </c>
      <c r="BA98" s="61" t="str">
        <f ca="1">IFERROR(INDEX(OFFSET(Dictionary!$AC$3,MATCH(COLUMNS($AS$2:BA97),Dictionary!$AC$4:$AC$93,0),1,1,2),1,MATCH(INDEX(Dictionary!$B$3:$C$3,1,MATCH(Form_Responses[[#This Row],[9]],OFFSET(Dictionary!$A$3,MATCH(COLUMNS($AS$2:BA97),Dictionary!$A$4:$A$93,0),1,1,2),0)),Dictionary!$AD$3:$AE$3,0)),"")</f>
        <v>F</v>
      </c>
      <c r="BB98" s="61" t="str">
        <f ca="1">IFERROR(INDEX(OFFSET(Dictionary!$AC$3,MATCH(COLUMNS($AS$2:BB97),Dictionary!$AC$4:$AC$93,0),1,1,2),1,MATCH(INDEX(Dictionary!$B$3:$C$3,1,MATCH(Form_Responses[[#This Row],[10]],OFFSET(Dictionary!$A$3,MATCH(COLUMNS($AS$2:BB97),Dictionary!$A$4:$A$93,0),1,1,2),0)),Dictionary!$AD$3:$AE$3,0)),"")</f>
        <v>F</v>
      </c>
      <c r="BC98" s="61" t="str">
        <f ca="1">IFERROR(INDEX(OFFSET(Dictionary!$AC$3,MATCH(COLUMNS($AS$2:BC97),Dictionary!$AC$4:$AC$93,0),1,1,2),1,MATCH(INDEX(Dictionary!$B$3:$C$3,1,MATCH(Form_Responses[[#This Row],[11]],OFFSET(Dictionary!$A$3,MATCH(COLUMNS($AS$2:BC97),Dictionary!$A$4:$A$93,0),1,1,2),0)),Dictionary!$AD$3:$AE$3,0)),"")</f>
        <v>G</v>
      </c>
      <c r="BD98" s="61" t="str">
        <f ca="1">IFERROR(INDEX(OFFSET(Dictionary!$AC$3,MATCH(COLUMNS($AS$2:BD97),Dictionary!$AC$4:$AC$93,0),1,1,2),1,MATCH(INDEX(Dictionary!$B$3:$C$3,1,MATCH(Form_Responses[[#This Row],[12]],OFFSET(Dictionary!$A$3,MATCH(COLUMNS($AS$2:BD97),Dictionary!$A$4:$A$93,0),1,1,2),0)),Dictionary!$AD$3:$AE$3,0)),"")</f>
        <v>E</v>
      </c>
      <c r="BE98" s="61" t="str">
        <f ca="1">IFERROR(INDEX(OFFSET(Dictionary!$AC$3,MATCH(COLUMNS($AS$2:BE97),Dictionary!$AC$4:$AC$93,0),1,1,2),1,MATCH(INDEX(Dictionary!$B$3:$C$3,1,MATCH(Form_Responses[[#This Row],[13]],OFFSET(Dictionary!$A$3,MATCH(COLUMNS($AS$2:BE97),Dictionary!$A$4:$A$93,0),1,1,2),0)),Dictionary!$AD$3:$AE$3,0)),"")</f>
        <v>N</v>
      </c>
      <c r="BF98" s="61" t="str">
        <f ca="1">IFERROR(INDEX(OFFSET(Dictionary!$AC$3,MATCH(COLUMNS($AS$2:BF97),Dictionary!$AC$4:$AC$93,0),1,1,2),1,MATCH(INDEX(Dictionary!$B$3:$C$3,1,MATCH(Form_Responses[[#This Row],[14]],OFFSET(Dictionary!$A$3,MATCH(COLUMNS($AS$2:BF97),Dictionary!$A$4:$A$93,0),1,1,2),0)),Dictionary!$AD$3:$AE$3,0)),"")</f>
        <v>A</v>
      </c>
      <c r="BG98" s="61" t="str">
        <f ca="1">IFERROR(INDEX(OFFSET(Dictionary!$AC$3,MATCH(COLUMNS($AS$2:BG97),Dictionary!$AC$4:$AC$93,0),1,1,2),1,MATCH(INDEX(Dictionary!$B$3:$C$3,1,MATCH(Form_Responses[[#This Row],[15]],OFFSET(Dictionary!$A$3,MATCH(COLUMNS($AS$2:BG97),Dictionary!$A$4:$A$93,0),1,1,2),0)),Dictionary!$AD$3:$AE$3,0)),"")</f>
        <v>B</v>
      </c>
      <c r="BH98" s="61" t="str">
        <f ca="1">IFERROR(INDEX(OFFSET(Dictionary!$AC$3,MATCH(COLUMNS($AS$2:BH97),Dictionary!$AC$4:$AC$93,0),1,1,2),1,MATCH(INDEX(Dictionary!$B$3:$C$3,1,MATCH(Form_Responses[[#This Row],[16]],OFFSET(Dictionary!$A$3,MATCH(COLUMNS($AS$2:BH97),Dictionary!$A$4:$A$93,0),1,1,2),0)),Dictionary!$AD$3:$AE$3,0)),"")</f>
        <v>O</v>
      </c>
      <c r="BI98" s="61" t="str">
        <f ca="1">IFERROR(INDEX(OFFSET(Dictionary!$AC$3,MATCH(COLUMNS($AS$2:BI97),Dictionary!$AC$4:$AC$93,0),1,1,2),1,MATCH(INDEX(Dictionary!$B$3:$C$3,1,MATCH(Form_Responses[[#This Row],[17]],OFFSET(Dictionary!$A$3,MATCH(COLUMNS($AS$2:BI97),Dictionary!$A$4:$A$93,0),1,1,2),0)),Dictionary!$AD$3:$AE$3,0)),"")</f>
        <v>Z</v>
      </c>
      <c r="BJ98" s="61" t="str">
        <f ca="1">IFERROR(INDEX(OFFSET(Dictionary!$AC$3,MATCH(COLUMNS($AS$2:BJ97),Dictionary!$AC$4:$AC$93,0),1,1,2),1,MATCH(INDEX(Dictionary!$B$3:$C$3,1,MATCH(Form_Responses[[#This Row],[18]],OFFSET(Dictionary!$A$3,MATCH(COLUMNS($AS$2:BJ97),Dictionary!$A$4:$A$93,0),1,1,2),0)),Dictionary!$AD$3:$AE$3,0)),"")</f>
        <v>O</v>
      </c>
      <c r="BK98" s="61" t="str">
        <f ca="1">IFERROR(INDEX(OFFSET(Dictionary!$AC$3,MATCH(COLUMNS($AS$2:BK97),Dictionary!$AC$4:$AC$93,0),1,1,2),1,MATCH(INDEX(Dictionary!$B$3:$C$3,1,MATCH(Form_Responses[[#This Row],[19]],OFFSET(Dictionary!$A$3,MATCH(COLUMNS($AS$2:BK97),Dictionary!$A$4:$A$93,0),1,1,2),0)),Dictionary!$AD$3:$AE$3,0)),"")</f>
        <v>F</v>
      </c>
      <c r="BL98" s="61" t="str">
        <f ca="1">IFERROR(INDEX(OFFSET(Dictionary!$AC$3,MATCH(COLUMNS($AS$2:BL97),Dictionary!$AC$4:$AC$93,0),1,1,2),1,MATCH(INDEX(Dictionary!$B$3:$C$3,1,MATCH(Form_Responses[[#This Row],[20]],OFFSET(Dictionary!$A$3,MATCH(COLUMNS($AS$2:BL97),Dictionary!$A$4:$A$93,0),1,1,2),0)),Dictionary!$AD$3:$AE$3,0)),"")</f>
        <v>W</v>
      </c>
      <c r="BM98" s="61" t="str">
        <f ca="1">IFERROR(INDEX(OFFSET(Dictionary!$AC$3,MATCH(COLUMNS($AS$2:BM97),Dictionary!$AC$4:$AC$93,0),1,1,2),1,MATCH(INDEX(Dictionary!$B$3:$C$3,1,MATCH(Form_Responses[[#This Row],[21]],OFFSET(Dictionary!$A$3,MATCH(COLUMNS($AS$2:BM97),Dictionary!$A$4:$A$93,0),1,1,2),0)),Dictionary!$AD$3:$AE$3,0)),"")</f>
        <v>G</v>
      </c>
      <c r="BN98" s="61" t="str">
        <f ca="1">IFERROR(INDEX(OFFSET(Dictionary!$AC$3,MATCH(COLUMNS($AS$2:BN97),Dictionary!$AC$4:$AC$93,0),1,1,2),1,MATCH(INDEX(Dictionary!$B$3:$C$3,1,MATCH(Form_Responses[[#This Row],[22]],OFFSET(Dictionary!$A$3,MATCH(COLUMNS($AS$2:BN97),Dictionary!$A$4:$A$93,0),1,1,2),0)),Dictionary!$AD$3:$AE$3,0)),"")</f>
        <v>L</v>
      </c>
      <c r="BO98" s="61" t="str">
        <f ca="1">IFERROR(INDEX(OFFSET(Dictionary!$AC$3,MATCH(COLUMNS($AS$2:BO97),Dictionary!$AC$4:$AC$93,0),1,1,2),1,MATCH(INDEX(Dictionary!$B$3:$C$3,1,MATCH(Form_Responses[[#This Row],[23]],OFFSET(Dictionary!$A$3,MATCH(COLUMNS($AS$2:BO97),Dictionary!$A$4:$A$93,0),1,1,2),0)),Dictionary!$AD$3:$AE$3,0)),"")</f>
        <v>E</v>
      </c>
      <c r="BP98" s="61" t="str">
        <f ca="1">IFERROR(INDEX(OFFSET(Dictionary!$AC$3,MATCH(COLUMNS($AS$2:BP97),Dictionary!$AC$4:$AC$93,0),1,1,2),1,MATCH(INDEX(Dictionary!$B$3:$C$3,1,MATCH(Form_Responses[[#This Row],[24]],OFFSET(Dictionary!$A$3,MATCH(COLUMNS($AS$2:BP97),Dictionary!$A$4:$A$93,0),1,1,2),0)),Dictionary!$AD$3:$AE$3,0)),"")</f>
        <v>X</v>
      </c>
      <c r="BQ98" s="61" t="str">
        <f ca="1">IFERROR(INDEX(OFFSET(Dictionary!$AC$3,MATCH(COLUMNS($AS$2:BQ97),Dictionary!$AC$4:$AC$93,0),1,1,2),1,MATCH(INDEX(Dictionary!$B$3:$C$3,1,MATCH(Form_Responses[[#This Row],[25]],OFFSET(Dictionary!$A$3,MATCH(COLUMNS($AS$2:BQ97),Dictionary!$A$4:$A$93,0),1,1,2),0)),Dictionary!$AD$3:$AE$3,0)),"")</f>
        <v>B</v>
      </c>
      <c r="BR98" s="61" t="str">
        <f ca="1">IFERROR(INDEX(OFFSET(Dictionary!$AC$3,MATCH(COLUMNS($AS$2:BR97),Dictionary!$AC$4:$AC$93,0),1,1,2),1,MATCH(INDEX(Dictionary!$B$3:$C$3,1,MATCH(Form_Responses[[#This Row],[26]],OFFSET(Dictionary!$A$3,MATCH(COLUMNS($AS$2:BR97),Dictionary!$A$4:$A$93,0),1,1,2),0)),Dictionary!$AD$3:$AE$3,0)),"")</f>
        <v>O</v>
      </c>
      <c r="BS98" s="61" t="str">
        <f ca="1">IFERROR(INDEX(OFFSET(Dictionary!$AC$3,MATCH(COLUMNS($AS$2:BS97),Dictionary!$AC$4:$AC$93,0),1,1,2),1,MATCH(INDEX(Dictionary!$B$3:$C$3,1,MATCH(Form_Responses[[#This Row],[27]],OFFSET(Dictionary!$A$3,MATCH(COLUMNS($AS$2:BS97),Dictionary!$A$4:$A$93,0),1,1,2),0)),Dictionary!$AD$3:$AE$3,0)),"")</f>
        <v>Z</v>
      </c>
      <c r="BT98" s="61" t="str">
        <f ca="1">IFERROR(INDEX(OFFSET(Dictionary!$AC$3,MATCH(COLUMNS($AS$2:BT97),Dictionary!$AC$4:$AC$93,0),1,1,2),1,MATCH(INDEX(Dictionary!$B$3:$C$3,1,MATCH(Form_Responses[[#This Row],[28]],OFFSET(Dictionary!$A$3,MATCH(COLUMNS($AS$2:BT97),Dictionary!$A$4:$A$93,0),1,1,2),0)),Dictionary!$AD$3:$AE$3,0)),"")</f>
        <v>B</v>
      </c>
      <c r="BU98" s="61" t="str">
        <f ca="1">IFERROR(INDEX(OFFSET(Dictionary!$AC$3,MATCH(COLUMNS($AS$2:BU97),Dictionary!$AC$4:$AC$93,0),1,1,2),1,MATCH(INDEX(Dictionary!$B$3:$C$3,1,MATCH(Form_Responses[[#This Row],[29]],OFFSET(Dictionary!$A$3,MATCH(COLUMNS($AS$2:BU97),Dictionary!$A$4:$A$93,0),1,1,2),0)),Dictionary!$AD$3:$AE$3,0)),"")</f>
        <v>O</v>
      </c>
      <c r="BV98" s="61" t="str">
        <f ca="1">IFERROR(INDEX(OFFSET(Dictionary!$AC$3,MATCH(COLUMNS($AS$2:BV97),Dictionary!$AC$4:$AC$93,0),1,1,2),1,MATCH(INDEX(Dictionary!$B$3:$C$3,1,MATCH(Form_Responses[[#This Row],[30]],OFFSET(Dictionary!$A$3,MATCH(COLUMNS($AS$2:BV97),Dictionary!$A$4:$A$93,0),1,1,2),0)),Dictionary!$AD$3:$AE$3,0)),"")</f>
        <v>W</v>
      </c>
      <c r="BW98" s="61" t="str">
        <f ca="1">IFERROR(INDEX(OFFSET(Dictionary!$AC$3,MATCH(COLUMNS($AS$2:BW97),Dictionary!$AC$4:$AC$93,0),1,1,2),1,MATCH(INDEX(Dictionary!$B$3:$C$3,1,MATCH(Form_Responses[[#This Row],[31]],OFFSET(Dictionary!$A$3,MATCH(COLUMNS($AS$2:BW97),Dictionary!$A$4:$A$93,0),1,1,2),0)),Dictionary!$AD$3:$AE$3,0)),"")</f>
        <v>G</v>
      </c>
      <c r="BX98" s="61" t="str">
        <f ca="1">IFERROR(INDEX(OFFSET(Dictionary!$AC$3,MATCH(COLUMNS($AS$2:BX97),Dictionary!$AC$4:$AC$93,0),1,1,2),1,MATCH(INDEX(Dictionary!$B$3:$C$3,1,MATCH(Form_Responses[[#This Row],[32]],OFFSET(Dictionary!$A$3,MATCH(COLUMNS($AS$2:BX97),Dictionary!$A$4:$A$93,0),1,1,2),0)),Dictionary!$AD$3:$AE$3,0)),"")</f>
        <v>D</v>
      </c>
      <c r="BY98" s="61" t="str">
        <f ca="1">IFERROR(INDEX(OFFSET(Dictionary!$AC$3,MATCH(COLUMNS($AS$2:BY97),Dictionary!$AC$4:$AC$93,0),1,1,2),1,MATCH(INDEX(Dictionary!$B$3:$C$3,1,MATCH(Form_Responses[[#This Row],[33]],OFFSET(Dictionary!$A$3,MATCH(COLUMNS($AS$2:BY97),Dictionary!$A$4:$A$93,0),1,1,2),0)),Dictionary!$AD$3:$AE$3,0)),"")</f>
        <v>C</v>
      </c>
      <c r="BZ98" s="61" t="str">
        <f ca="1">IFERROR(INDEX(OFFSET(Dictionary!$AC$3,MATCH(COLUMNS($AS$2:BZ97),Dictionary!$AC$4:$AC$93,0),1,1,2),1,MATCH(INDEX(Dictionary!$B$3:$C$3,1,MATCH(Form_Responses[[#This Row],[34]],OFFSET(Dictionary!$A$3,MATCH(COLUMNS($AS$2:BZ97),Dictionary!$A$4:$A$93,0),1,1,2),0)),Dictionary!$AD$3:$AE$3,0)),"")</f>
        <v>T</v>
      </c>
      <c r="CA98" s="61" t="str">
        <f ca="1">IFERROR(INDEX(OFFSET(Dictionary!$AC$3,MATCH(COLUMNS($AS$2:CA97),Dictionary!$AC$4:$AC$93,0),1,1,2),1,MATCH(INDEX(Dictionary!$B$3:$C$3,1,MATCH(Form_Responses[[#This Row],[35]],OFFSET(Dictionary!$A$3,MATCH(COLUMNS($AS$2:CA97),Dictionary!$A$4:$A$93,0),1,1,2),0)),Dictionary!$AD$3:$AE$3,0)),"")</f>
        <v>N</v>
      </c>
      <c r="CB98" s="61" t="str">
        <f ca="1">IFERROR(INDEX(OFFSET(Dictionary!$AC$3,MATCH(COLUMNS($AS$2:CB97),Dictionary!$AC$4:$AC$93,0),1,1,2),1,MATCH(INDEX(Dictionary!$B$3:$C$3,1,MATCH(Form_Responses[[#This Row],[36]],OFFSET(Dictionary!$A$3,MATCH(COLUMNS($AS$2:CB97),Dictionary!$A$4:$A$93,0),1,1,2),0)),Dictionary!$AD$3:$AE$3,0)),"")</f>
        <v>A</v>
      </c>
      <c r="CC98" s="61" t="str">
        <f ca="1">IFERROR(INDEX(OFFSET(Dictionary!$AC$3,MATCH(COLUMNS($AS$2:CC97),Dictionary!$AC$4:$AC$93,0),1,1,2),1,MATCH(INDEX(Dictionary!$B$3:$C$3,1,MATCH(Form_Responses[[#This Row],[37]],OFFSET(Dictionary!$A$3,MATCH(COLUMNS($AS$2:CC97),Dictionary!$A$4:$A$93,0),1,1,2),0)),Dictionary!$AD$3:$AE$3,0)),"")</f>
        <v>P</v>
      </c>
      <c r="CD98" s="61" t="str">
        <f ca="1">IFERROR(INDEX(OFFSET(Dictionary!$AC$3,MATCH(COLUMNS($AS$2:CD97),Dictionary!$AC$4:$AC$93,0),1,1,2),1,MATCH(INDEX(Dictionary!$B$3:$C$3,1,MATCH(Form_Responses[[#This Row],[38]],OFFSET(Dictionary!$A$3,MATCH(COLUMNS($AS$2:CD97),Dictionary!$A$4:$A$93,0),1,1,2),0)),Dictionary!$AD$3:$AE$3,0)),"")</f>
        <v>K</v>
      </c>
      <c r="CE98" s="61" t="str">
        <f ca="1">IFERROR(INDEX(OFFSET(Dictionary!$AC$3,MATCH(COLUMNS($AS$2:CE97),Dictionary!$AC$4:$AC$93,0),1,1,2),1,MATCH(INDEX(Dictionary!$B$3:$C$3,1,MATCH(Form_Responses[[#This Row],[39]],OFFSET(Dictionary!$A$3,MATCH(COLUMNS($AS$2:CE97),Dictionary!$A$4:$A$93,0),1,1,2),0)),Dictionary!$AD$3:$AE$3,0)),"")</f>
        <v>F</v>
      </c>
      <c r="CF98" s="61" t="str">
        <f ca="1">IFERROR(INDEX(OFFSET(Dictionary!$AC$3,MATCH(COLUMNS($AS$2:CF97),Dictionary!$AC$4:$AC$93,0),1,1,2),1,MATCH(INDEX(Dictionary!$B$3:$C$3,1,MATCH(Form_Responses[[#This Row],[40]],OFFSET(Dictionary!$A$3,MATCH(COLUMNS($AS$2:CF97),Dictionary!$A$4:$A$93,0),1,1,2),0)),Dictionary!$AD$3:$AE$3,0)),"")</f>
        <v>W</v>
      </c>
      <c r="CG98" s="61" t="str">
        <f ca="1">IFERROR(INDEX(OFFSET(Dictionary!$AC$3,MATCH(COLUMNS($AS$2:CG97),Dictionary!$AC$4:$AC$93,0),1,1,2),1,MATCH(INDEX(Dictionary!$B$3:$C$3,1,MATCH(Form_Responses[[#This Row],[41]],OFFSET(Dictionary!$A$3,MATCH(COLUMNS($AS$2:CG97),Dictionary!$A$4:$A$93,0),1,1,2),0)),Dictionary!$AD$3:$AE$3,0)),"")</f>
        <v>G</v>
      </c>
      <c r="CH98" s="61" t="str">
        <f ca="1">IFERROR(INDEX(OFFSET(Dictionary!$AC$3,MATCH(COLUMNS($AS$2:CH97),Dictionary!$AC$4:$AC$93,0),1,1,2),1,MATCH(INDEX(Dictionary!$B$3:$C$3,1,MATCH(Form_Responses[[#This Row],[42]],OFFSET(Dictionary!$A$3,MATCH(COLUMNS($AS$2:CH97),Dictionary!$A$4:$A$93,0),1,1,2),0)),Dictionary!$AD$3:$AE$3,0)),"")</f>
        <v>L</v>
      </c>
      <c r="CI98" s="61" t="str">
        <f ca="1">IFERROR(INDEX(OFFSET(Dictionary!$AC$3,MATCH(COLUMNS($AS$2:CI97),Dictionary!$AC$4:$AC$93,0),1,1,2),1,MATCH(INDEX(Dictionary!$B$3:$C$3,1,MATCH(Form_Responses[[#This Row],[43]],OFFSET(Dictionary!$A$3,MATCH(COLUMNS($AS$2:CI97),Dictionary!$A$4:$A$93,0),1,1,2),0)),Dictionary!$AD$3:$AE$3,0)),"")</f>
        <v>D</v>
      </c>
      <c r="CJ98" s="61" t="str">
        <f ca="1">IFERROR(INDEX(OFFSET(Dictionary!$AC$3,MATCH(COLUMNS($AS$2:CJ97),Dictionary!$AC$4:$AC$93,0),1,1,2),1,MATCH(INDEX(Dictionary!$B$3:$C$3,1,MATCH(Form_Responses[[#This Row],[44]],OFFSET(Dictionary!$A$3,MATCH(COLUMNS($AS$2:CJ97),Dictionary!$A$4:$A$93,0),1,1,2),0)),Dictionary!$AD$3:$AE$3,0)),"")</f>
        <v>C</v>
      </c>
      <c r="CK98" s="61" t="str">
        <f ca="1">IFERROR(INDEX(OFFSET(Dictionary!$AC$3,MATCH(COLUMNS($AS$2:CK97),Dictionary!$AC$4:$AC$93,0),1,1,2),1,MATCH(INDEX(Dictionary!$B$3:$C$3,1,MATCH(Form_Responses[[#This Row],[45]],OFFSET(Dictionary!$A$3,MATCH(COLUMNS($AS$2:CK97),Dictionary!$A$4:$A$93,0),1,1,2),0)),Dictionary!$AD$3:$AE$3,0)),"")</f>
        <v>V</v>
      </c>
      <c r="CL98" s="61" t="str">
        <f ca="1">IFERROR(INDEX(OFFSET(Dictionary!$AC$3,MATCH(COLUMNS($AS$2:CL97),Dictionary!$AC$4:$AC$93,0),1,1,2),1,MATCH(INDEX(Dictionary!$B$3:$C$3,1,MATCH(Form_Responses[[#This Row],[46]],OFFSET(Dictionary!$A$3,MATCH(COLUMNS($AS$2:CL97),Dictionary!$A$4:$A$93,0),1,1,2),0)),Dictionary!$AD$3:$AE$3,0)),"")</f>
        <v>N</v>
      </c>
      <c r="CM98" s="61" t="str">
        <f ca="1">IFERROR(INDEX(OFFSET(Dictionary!$AC$3,MATCH(COLUMNS($AS$2:CM97),Dictionary!$AC$4:$AC$93,0),1,1,2),1,MATCH(INDEX(Dictionary!$B$3:$C$3,1,MATCH(Form_Responses[[#This Row],[47]],OFFSET(Dictionary!$A$3,MATCH(COLUMNS($AS$2:CM97),Dictionary!$A$4:$A$93,0),1,1,2),0)),Dictionary!$AD$3:$AE$3,0)),"")</f>
        <v>Z</v>
      </c>
      <c r="CN98" s="61" t="str">
        <f ca="1">IFERROR(INDEX(OFFSET(Dictionary!$AC$3,MATCH(COLUMNS($AS$2:CN97),Dictionary!$AC$4:$AC$93,0),1,1,2),1,MATCH(INDEX(Dictionary!$B$3:$C$3,1,MATCH(Form_Responses[[#This Row],[48]],OFFSET(Dictionary!$A$3,MATCH(COLUMNS($AS$2:CN97),Dictionary!$A$4:$A$93,0),1,1,2),0)),Dictionary!$AD$3:$AE$3,0)),"")</f>
        <v>K</v>
      </c>
      <c r="CO98" s="61" t="str">
        <f ca="1">IFERROR(INDEX(OFFSET(Dictionary!$AC$3,MATCH(COLUMNS($AS$2:CO97),Dictionary!$AC$4:$AC$93,0),1,1,2),1,MATCH(INDEX(Dictionary!$B$3:$C$3,1,MATCH(Form_Responses[[#This Row],[49]],OFFSET(Dictionary!$A$3,MATCH(COLUMNS($AS$2:CO97),Dictionary!$A$4:$A$93,0),1,1,2),0)),Dictionary!$AD$3:$AE$3,0)),"")</f>
        <v>F</v>
      </c>
      <c r="CP98" s="61" t="str">
        <f ca="1">IFERROR(INDEX(OFFSET(Dictionary!$AC$3,MATCH(COLUMNS($AS$2:CP97),Dictionary!$AC$4:$AC$93,0),1,1,2),1,MATCH(INDEX(Dictionary!$B$3:$C$3,1,MATCH(Form_Responses[[#This Row],[50]],OFFSET(Dictionary!$A$3,MATCH(COLUMNS($AS$2:CP97),Dictionary!$A$4:$A$93,0),1,1,2),0)),Dictionary!$AD$3:$AE$3,0)),"")</f>
        <v>W</v>
      </c>
      <c r="CQ98" s="61" t="str">
        <f ca="1">IFERROR(INDEX(OFFSET(Dictionary!$AC$3,MATCH(COLUMNS($AS$2:CQ97),Dictionary!$AC$4:$AC$93,0),1,1,2),1,MATCH(INDEX(Dictionary!$B$3:$C$3,1,MATCH(Form_Responses[[#This Row],[51]],OFFSET(Dictionary!$A$3,MATCH(COLUMNS($AS$2:CQ97),Dictionary!$A$4:$A$93,0),1,1,2),0)),Dictionary!$AD$3:$AE$3,0)),"")</f>
        <v>V</v>
      </c>
      <c r="CR98" s="61" t="str">
        <f ca="1">IFERROR(INDEX(OFFSET(Dictionary!$AC$3,MATCH(COLUMNS($AS$2:CR97),Dictionary!$AC$4:$AC$93,0),1,1,2),1,MATCH(INDEX(Dictionary!$B$3:$C$3,1,MATCH(Form_Responses[[#This Row],[52]],OFFSET(Dictionary!$A$3,MATCH(COLUMNS($AS$2:CR97),Dictionary!$A$4:$A$93,0),1,1,2),0)),Dictionary!$AD$3:$AE$3,0)),"")</f>
        <v>S</v>
      </c>
      <c r="CS98" s="61" t="str">
        <f ca="1">IFERROR(INDEX(OFFSET(Dictionary!$AC$3,MATCH(COLUMNS($AS$2:CS97),Dictionary!$AC$4:$AC$93,0),1,1,2),1,MATCH(INDEX(Dictionary!$B$3:$C$3,1,MATCH(Form_Responses[[#This Row],[53]],OFFSET(Dictionary!$A$3,MATCH(COLUMNS($AS$2:CS97),Dictionary!$A$4:$A$93,0),1,1,2),0)),Dictionary!$AD$3:$AE$3,0)),"")</f>
        <v>I</v>
      </c>
      <c r="CT98" s="61" t="str">
        <f ca="1">IFERROR(INDEX(OFFSET(Dictionary!$AC$3,MATCH(COLUMNS($AS$2:CT97),Dictionary!$AC$4:$AC$93,0),1,1,2),1,MATCH(INDEX(Dictionary!$B$3:$C$3,1,MATCH(Form_Responses[[#This Row],[54]],OFFSET(Dictionary!$A$3,MATCH(COLUMNS($AS$2:CT97),Dictionary!$A$4:$A$93,0),1,1,2),0)),Dictionary!$AD$3:$AE$3,0)),"")</f>
        <v>D</v>
      </c>
      <c r="CU98" s="61" t="str">
        <f ca="1">IFERROR(INDEX(OFFSET(Dictionary!$AC$3,MATCH(COLUMNS($AS$2:CU97),Dictionary!$AC$4:$AC$93,0),1,1,2),1,MATCH(INDEX(Dictionary!$B$3:$C$3,1,MATCH(Form_Responses[[#This Row],[55]],OFFSET(Dictionary!$A$3,MATCH(COLUMNS($AS$2:CU97),Dictionary!$A$4:$A$93,0),1,1,2),0)),Dictionary!$AD$3:$AE$3,0)),"")</f>
        <v>V</v>
      </c>
      <c r="CV98" s="61" t="str">
        <f ca="1">IFERROR(INDEX(OFFSET(Dictionary!$AC$3,MATCH(COLUMNS($AS$2:CV97),Dictionary!$AC$4:$AC$93,0),1,1,2),1,MATCH(INDEX(Dictionary!$B$3:$C$3,1,MATCH(Form_Responses[[#This Row],[56]],OFFSET(Dictionary!$A$3,MATCH(COLUMNS($AS$2:CV97),Dictionary!$A$4:$A$93,0),1,1,2),0)),Dictionary!$AD$3:$AE$3,0)),"")</f>
        <v>S</v>
      </c>
      <c r="CW98" s="61" t="str">
        <f ca="1">IFERROR(INDEX(OFFSET(Dictionary!$AC$3,MATCH(COLUMNS($AS$2:CW97),Dictionary!$AC$4:$AC$93,0),1,1,2),1,MATCH(INDEX(Dictionary!$B$3:$C$3,1,MATCH(Form_Responses[[#This Row],[57]],OFFSET(Dictionary!$A$3,MATCH(COLUMNS($AS$2:CW97),Dictionary!$A$4:$A$93,0),1,1,2),0)),Dictionary!$AD$3:$AE$3,0)),"")</f>
        <v>Z</v>
      </c>
      <c r="CX98" s="61" t="str">
        <f ca="1">IFERROR(INDEX(OFFSET(Dictionary!$AC$3,MATCH(COLUMNS($AS$2:CX97),Dictionary!$AC$4:$AC$93,0),1,1,2),1,MATCH(INDEX(Dictionary!$B$3:$C$3,1,MATCH(Form_Responses[[#This Row],[58]],OFFSET(Dictionary!$A$3,MATCH(COLUMNS($AS$2:CX97),Dictionary!$A$4:$A$93,0),1,1,2),0)),Dictionary!$AD$3:$AE$3,0)),"")</f>
        <v>A</v>
      </c>
      <c r="CY98" s="61" t="str">
        <f ca="1">IFERROR(INDEX(OFFSET(Dictionary!$AC$3,MATCH(COLUMNS($AS$2:CY97),Dictionary!$AC$4:$AC$93,0),1,1,2),1,MATCH(INDEX(Dictionary!$B$3:$C$3,1,MATCH(Form_Responses[[#This Row],[59]],OFFSET(Dictionary!$A$3,MATCH(COLUMNS($AS$2:CY97),Dictionary!$A$4:$A$93,0),1,1,2),0)),Dictionary!$AD$3:$AE$3,0)),"")</f>
        <v>F</v>
      </c>
      <c r="CZ98" s="61" t="str">
        <f ca="1">IFERROR(INDEX(OFFSET(Dictionary!$AC$3,MATCH(COLUMNS($AS$2:CZ97),Dictionary!$AC$4:$AC$93,0),1,1,2),1,MATCH(INDEX(Dictionary!$B$3:$C$3,1,MATCH(Form_Responses[[#This Row],[60]],OFFSET(Dictionary!$A$3,MATCH(COLUMNS($AS$2:CZ97),Dictionary!$A$4:$A$93,0),1,1,2),0)),Dictionary!$AD$3:$AE$3,0)),"")</f>
        <v>W</v>
      </c>
      <c r="DA98" s="61" t="str">
        <f ca="1">IFERROR(INDEX(OFFSET(Dictionary!$AC$3,MATCH(COLUMNS($AS$2:DA97),Dictionary!$AC$4:$AC$93,0),1,1,2),1,MATCH(INDEX(Dictionary!$B$3:$C$3,1,MATCH(Form_Responses[[#This Row],[61]],OFFSET(Dictionary!$A$3,MATCH(COLUMNS($AS$2:DA97),Dictionary!$A$4:$A$93,0),1,1,2),0)),Dictionary!$AD$3:$AE$3,0)),"")</f>
        <v>G</v>
      </c>
      <c r="DB98" s="61" t="str">
        <f ca="1">IFERROR(INDEX(OFFSET(Dictionary!$AC$3,MATCH(COLUMNS($AS$2:DB97),Dictionary!$AC$4:$AC$93,0),1,1,2),1,MATCH(INDEX(Dictionary!$B$3:$C$3,1,MATCH(Form_Responses[[#This Row],[62]],OFFSET(Dictionary!$A$3,MATCH(COLUMNS($AS$2:DB97),Dictionary!$A$4:$A$93,0),1,1,2),0)),Dictionary!$AD$3:$AE$3,0)),"")</f>
        <v>L</v>
      </c>
      <c r="DC98" s="61" t="str">
        <f ca="1">IFERROR(INDEX(OFFSET(Dictionary!$AC$3,MATCH(COLUMNS($AS$2:DC97),Dictionary!$AC$4:$AC$93,0),1,1,2),1,MATCH(INDEX(Dictionary!$B$3:$C$3,1,MATCH(Form_Responses[[#This Row],[63]],OFFSET(Dictionary!$A$3,MATCH(COLUMNS($AS$2:DC97),Dictionary!$A$4:$A$93,0),1,1,2),0)),Dictionary!$AD$3:$AE$3,0)),"")</f>
        <v>S</v>
      </c>
      <c r="DD98" s="61" t="str">
        <f ca="1">IFERROR(INDEX(OFFSET(Dictionary!$AC$3,MATCH(COLUMNS($AS$2:DD97),Dictionary!$AC$4:$AC$93,0),1,1,2),1,MATCH(INDEX(Dictionary!$B$3:$C$3,1,MATCH(Form_Responses[[#This Row],[64]],OFFSET(Dictionary!$A$3,MATCH(COLUMNS($AS$2:DD97),Dictionary!$A$4:$A$93,0),1,1,2),0)),Dictionary!$AD$3:$AE$3,0)),"")</f>
        <v>R</v>
      </c>
      <c r="DE98" s="61" t="str">
        <f ca="1">IFERROR(INDEX(OFFSET(Dictionary!$AC$3,MATCH(COLUMNS($AS$2:DE97),Dictionary!$AC$4:$AC$93,0),1,1,2),1,MATCH(INDEX(Dictionary!$B$3:$C$3,1,MATCH(Form_Responses[[#This Row],[65]],OFFSET(Dictionary!$A$3,MATCH(COLUMNS($AS$2:DE97),Dictionary!$A$4:$A$93,0),1,1,2),0)),Dictionary!$AD$3:$AE$3,0)),"")</f>
        <v>V</v>
      </c>
      <c r="DF98" s="61" t="str">
        <f ca="1">IFERROR(INDEX(OFFSET(Dictionary!$AC$3,MATCH(COLUMNS($AS$2:DF97),Dictionary!$AC$4:$AC$93,0),1,1,2),1,MATCH(INDEX(Dictionary!$B$3:$C$3,1,MATCH(Form_Responses[[#This Row],[66]],OFFSET(Dictionary!$A$3,MATCH(COLUMNS($AS$2:DF97),Dictionary!$A$4:$A$93,0),1,1,2),0)),Dictionary!$AD$3:$AE$3,0)),"")</f>
        <v>S</v>
      </c>
      <c r="DG98" s="61" t="str">
        <f ca="1">IFERROR(INDEX(OFFSET(Dictionary!$AC$3,MATCH(COLUMNS($AS$2:DG97),Dictionary!$AC$4:$AC$93,0),1,1,2),1,MATCH(INDEX(Dictionary!$B$3:$C$3,1,MATCH(Form_Responses[[#This Row],[67]],OFFSET(Dictionary!$A$3,MATCH(COLUMNS($AS$2:DG97),Dictionary!$A$4:$A$93,0),1,1,2),0)),Dictionary!$AD$3:$AE$3,0)),"")</f>
        <v>R</v>
      </c>
      <c r="DH98" s="61" t="str">
        <f ca="1">IFERROR(INDEX(OFFSET(Dictionary!$AC$3,MATCH(COLUMNS($AS$2:DH97),Dictionary!$AC$4:$AC$93,0),1,1,2),1,MATCH(INDEX(Dictionary!$B$3:$C$3,1,MATCH(Form_Responses[[#This Row],[68]],OFFSET(Dictionary!$A$3,MATCH(COLUMNS($AS$2:DH97),Dictionary!$A$4:$A$93,0),1,1,2),0)),Dictionary!$AD$3:$AE$3,0)),"")</f>
        <v>N</v>
      </c>
      <c r="DI98" s="61" t="str">
        <f ca="1">IFERROR(INDEX(OFFSET(Dictionary!$AC$3,MATCH(COLUMNS($AS$2:DI97),Dictionary!$AC$4:$AC$93,0),1,1,2),1,MATCH(INDEX(Dictionary!$B$3:$C$3,1,MATCH(Form_Responses[[#This Row],[69]],OFFSET(Dictionary!$A$3,MATCH(COLUMNS($AS$2:DI97),Dictionary!$A$4:$A$93,0),1,1,2),0)),Dictionary!$AD$3:$AE$3,0)),"")</f>
        <v>A</v>
      </c>
      <c r="DJ98" s="61" t="str">
        <f ca="1">IFERROR(INDEX(OFFSET(Dictionary!$AC$3,MATCH(COLUMNS($AS$2:DJ97),Dictionary!$AC$4:$AC$93,0),1,1,2),1,MATCH(INDEX(Dictionary!$B$3:$C$3,1,MATCH(Form_Responses[[#This Row],[70]],OFFSET(Dictionary!$A$3,MATCH(COLUMNS($AS$2:DJ97),Dictionary!$A$4:$A$93,0),1,1,2),0)),Dictionary!$AD$3:$AE$3,0)),"")</f>
        <v>W</v>
      </c>
      <c r="DK98" s="61" t="str">
        <f ca="1">IFERROR(INDEX(OFFSET(Dictionary!$AC$3,MATCH(COLUMNS($AS$2:DK97),Dictionary!$AC$4:$AC$93,0),1,1,2),1,MATCH(INDEX(Dictionary!$B$3:$C$3,1,MATCH(Form_Responses[[#This Row],[71]],OFFSET(Dictionary!$A$3,MATCH(COLUMNS($AS$2:DK97),Dictionary!$A$4:$A$93,0),1,1,2),0)),Dictionary!$AD$3:$AE$3,0)),"")</f>
        <v>G</v>
      </c>
      <c r="DL98" s="61" t="str">
        <f ca="1">IFERROR(INDEX(OFFSET(Dictionary!$AC$3,MATCH(COLUMNS($AS$2:DL97),Dictionary!$AC$4:$AC$93,0),1,1,2),1,MATCH(INDEX(Dictionary!$B$3:$C$3,1,MATCH(Form_Responses[[#This Row],[72]],OFFSET(Dictionary!$A$3,MATCH(COLUMNS($AS$2:DL97),Dictionary!$A$4:$A$93,0),1,1,2),0)),Dictionary!$AD$3:$AE$3,0)),"")</f>
        <v>L</v>
      </c>
      <c r="DM98" s="61" t="str">
        <f ca="1">IFERROR(INDEX(OFFSET(Dictionary!$AC$3,MATCH(COLUMNS($AS$2:DM97),Dictionary!$AC$4:$AC$93,0),1,1,2),1,MATCH(INDEX(Dictionary!$B$3:$C$3,1,MATCH(Form_Responses[[#This Row],[73]],OFFSET(Dictionary!$A$3,MATCH(COLUMNS($AS$2:DM97),Dictionary!$A$4:$A$93,0),1,1,2),0)),Dictionary!$AD$3:$AE$3,0)),"")</f>
        <v>I</v>
      </c>
      <c r="DN98" s="61" t="str">
        <f ca="1">IFERROR(INDEX(OFFSET(Dictionary!$AC$3,MATCH(COLUMNS($AS$2:DN97),Dictionary!$AC$4:$AC$93,0),1,1,2),1,MATCH(INDEX(Dictionary!$B$3:$C$3,1,MATCH(Form_Responses[[#This Row],[74]],OFFSET(Dictionary!$A$3,MATCH(COLUMNS($AS$2:DN97),Dictionary!$A$4:$A$93,0),1,1,2),0)),Dictionary!$AD$3:$AE$3,0)),"")</f>
        <v>T</v>
      </c>
      <c r="DO98" s="61" t="str">
        <f ca="1">IFERROR(INDEX(OFFSET(Dictionary!$AC$3,MATCH(COLUMNS($AS$2:DO97),Dictionary!$AC$4:$AC$93,0),1,1,2),1,MATCH(INDEX(Dictionary!$B$3:$C$3,1,MATCH(Form_Responses[[#This Row],[75]],OFFSET(Dictionary!$A$3,MATCH(COLUMNS($AS$2:DO97),Dictionary!$A$4:$A$93,0),1,1,2),0)),Dictionary!$AD$3:$AE$3,0)),"")</f>
        <v>R</v>
      </c>
      <c r="DP98" s="61" t="str">
        <f ca="1">IFERROR(INDEX(OFFSET(Dictionary!$AC$3,MATCH(COLUMNS($AS$2:DP97),Dictionary!$AC$4:$AC$93,0),1,1,2),1,MATCH(INDEX(Dictionary!$B$3:$C$3,1,MATCH(Form_Responses[[#This Row],[76]],OFFSET(Dictionary!$A$3,MATCH(COLUMNS($AS$2:DP97),Dictionary!$A$4:$A$93,0),1,1,2),0)),Dictionary!$AD$3:$AE$3,0)),"")</f>
        <v>S</v>
      </c>
      <c r="DQ98" s="61" t="str">
        <f ca="1">IFERROR(INDEX(OFFSET(Dictionary!$AC$3,MATCH(COLUMNS($AS$2:DQ97),Dictionary!$AC$4:$AC$93,0),1,1,2),1,MATCH(INDEX(Dictionary!$B$3:$C$3,1,MATCH(Form_Responses[[#This Row],[77]],OFFSET(Dictionary!$A$3,MATCH(COLUMNS($AS$2:DQ97),Dictionary!$A$4:$A$93,0),1,1,2),0)),Dictionary!$AD$3:$AE$3,0)),"")</f>
        <v>C</v>
      </c>
      <c r="DR98" s="61" t="str">
        <f ca="1">IFERROR(INDEX(OFFSET(Dictionary!$AC$3,MATCH(COLUMNS($AS$2:DR97),Dictionary!$AC$4:$AC$93,0),1,1,2),1,MATCH(INDEX(Dictionary!$B$3:$C$3,1,MATCH(Form_Responses[[#This Row],[78]],OFFSET(Dictionary!$A$3,MATCH(COLUMNS($AS$2:DR97),Dictionary!$A$4:$A$93,0),1,1,2),0)),Dictionary!$AD$3:$AE$3,0)),"")</f>
        <v>D</v>
      </c>
      <c r="DS98" s="61" t="str">
        <f ca="1">IFERROR(INDEX(OFFSET(Dictionary!$AC$3,MATCH(COLUMNS($AS$2:DS97),Dictionary!$AC$4:$AC$93,0),1,1,2),1,MATCH(INDEX(Dictionary!$B$3:$C$3,1,MATCH(Form_Responses[[#This Row],[79]],OFFSET(Dictionary!$A$3,MATCH(COLUMNS($AS$2:DS97),Dictionary!$A$4:$A$93,0),1,1,2),0)),Dictionary!$AD$3:$AE$3,0)),"")</f>
        <v>N</v>
      </c>
      <c r="DT98" s="61" t="str">
        <f ca="1">IFERROR(INDEX(OFFSET(Dictionary!$AC$3,MATCH(COLUMNS($AS$2:DT97),Dictionary!$AC$4:$AC$93,0),1,1,2),1,MATCH(INDEX(Dictionary!$B$3:$C$3,1,MATCH(Form_Responses[[#This Row],[80]],OFFSET(Dictionary!$A$3,MATCH(COLUMNS($AS$2:DT97),Dictionary!$A$4:$A$93,0),1,1,2),0)),Dictionary!$AD$3:$AE$3,0)),"")</f>
        <v>A</v>
      </c>
      <c r="DU98" s="61" t="str">
        <f ca="1">IFERROR(INDEX(OFFSET(Dictionary!$AC$3,MATCH(COLUMNS($AS$2:DU97),Dictionary!$AC$4:$AC$93,0),1,1,2),1,MATCH(INDEX(Dictionary!$B$3:$C$3,1,MATCH(Form_Responses[[#This Row],[81]],OFFSET(Dictionary!$A$3,MATCH(COLUMNS($AS$2:DU97),Dictionary!$A$4:$A$93,0),1,1,2),0)),Dictionary!$AD$3:$AE$3,0)),"")</f>
        <v>G</v>
      </c>
      <c r="DV98" s="61" t="str">
        <f ca="1">IFERROR(INDEX(OFFSET(Dictionary!$AC$3,MATCH(COLUMNS($AS$2:DV97),Dictionary!$AC$4:$AC$93,0),1,1,2),1,MATCH(INDEX(Dictionary!$B$3:$C$3,1,MATCH(Form_Responses[[#This Row],[82]],OFFSET(Dictionary!$A$3,MATCH(COLUMNS($AS$2:DV97),Dictionary!$A$4:$A$93,0),1,1,2),0)),Dictionary!$AD$3:$AE$3,0)),"")</f>
        <v>L</v>
      </c>
      <c r="DW98" s="61" t="str">
        <f ca="1">IFERROR(INDEX(OFFSET(Dictionary!$AC$3,MATCH(COLUMNS($AS$2:DW97),Dictionary!$AC$4:$AC$93,0),1,1,2),1,MATCH(INDEX(Dictionary!$B$3:$C$3,1,MATCH(Form_Responses[[#This Row],[83]],OFFSET(Dictionary!$A$3,MATCH(COLUMNS($AS$2:DW97),Dictionary!$A$4:$A$93,0),1,1,2),0)),Dictionary!$AD$3:$AE$3,0)),"")</f>
        <v>I</v>
      </c>
      <c r="DX98" s="61" t="str">
        <f ca="1">IFERROR(INDEX(OFFSET(Dictionary!$AC$3,MATCH(COLUMNS($AS$2:DX97),Dictionary!$AC$4:$AC$93,0),1,1,2),1,MATCH(INDEX(Dictionary!$B$3:$C$3,1,MATCH(Form_Responses[[#This Row],[84]],OFFSET(Dictionary!$A$3,MATCH(COLUMNS($AS$2:DX97),Dictionary!$A$4:$A$93,0),1,1,2),0)),Dictionary!$AD$3:$AE$3,0)),"")</f>
        <v>V</v>
      </c>
      <c r="DY98" s="61" t="str">
        <f ca="1">IFERROR(INDEX(OFFSET(Dictionary!$AC$3,MATCH(COLUMNS($AS$2:DY97),Dictionary!$AC$4:$AC$93,0),1,1,2),1,MATCH(INDEX(Dictionary!$B$3:$C$3,1,MATCH(Form_Responses[[#This Row],[85]],OFFSET(Dictionary!$A$3,MATCH(COLUMNS($AS$2:DY97),Dictionary!$A$4:$A$93,0),1,1,2),0)),Dictionary!$AD$3:$AE$3,0)),"")</f>
        <v>S</v>
      </c>
      <c r="DZ98" s="61" t="str">
        <f ca="1">IFERROR(INDEX(OFFSET(Dictionary!$AC$3,MATCH(COLUMNS($AS$2:DZ97),Dictionary!$AC$4:$AC$93,0),1,1,2),1,MATCH(INDEX(Dictionary!$B$3:$C$3,1,MATCH(Form_Responses[[#This Row],[86]],OFFSET(Dictionary!$A$3,MATCH(COLUMNS($AS$2:DZ97),Dictionary!$A$4:$A$93,0),1,1,2),0)),Dictionary!$AD$3:$AE$3,0)),"")</f>
        <v>R</v>
      </c>
      <c r="EA98" s="61" t="str">
        <f ca="1">IFERROR(INDEX(OFFSET(Dictionary!$AC$3,MATCH(COLUMNS($AS$2:EA97),Dictionary!$AC$4:$AC$93,0),1,1,2),1,MATCH(INDEX(Dictionary!$B$3:$C$3,1,MATCH(Form_Responses[[#This Row],[87]],OFFSET(Dictionary!$A$3,MATCH(COLUMNS($AS$2:EA97),Dictionary!$A$4:$A$93,0),1,1,2),0)),Dictionary!$AD$3:$AE$3,0)),"")</f>
        <v>D</v>
      </c>
      <c r="EB98" s="61" t="str">
        <f ca="1">IFERROR(INDEX(OFFSET(Dictionary!$AC$3,MATCH(COLUMNS($AS$2:EB97),Dictionary!$AC$4:$AC$93,0),1,1,2),1,MATCH(INDEX(Dictionary!$B$3:$C$3,1,MATCH(Form_Responses[[#This Row],[88]],OFFSET(Dictionary!$A$3,MATCH(COLUMNS($AS$2:EB97),Dictionary!$A$4:$A$93,0),1,1,2),0)),Dictionary!$AD$3:$AE$3,0)),"")</f>
        <v>D</v>
      </c>
      <c r="EC98" s="61" t="str">
        <f ca="1">IFERROR(INDEX(OFFSET(Dictionary!$AC$3,MATCH(COLUMNS($AS$2:EC97),Dictionary!$AC$4:$AC$93,0),1,1,2),1,MATCH(INDEX(Dictionary!$B$3:$C$3,1,MATCH(Form_Responses[[#This Row],[89]],OFFSET(Dictionary!$A$3,MATCH(COLUMNS($AS$2:EC97),Dictionary!$A$4:$A$93,0),1,1,2),0)),Dictionary!$AD$3:$AE$3,0)),"")</f>
        <v>C</v>
      </c>
      <c r="ED98" s="61" t="str">
        <f ca="1">IFERROR(INDEX(OFFSET(Dictionary!$AC$3,MATCH(COLUMNS($AS$2:ED97),Dictionary!$AC$4:$AC$93,0),1,1,2),1,MATCH(INDEX(Dictionary!$B$3:$C$3,1,MATCH(Form_Responses[[#This Row],[90]],OFFSET(Dictionary!$A$3,MATCH(COLUMNS($AS$2:ED97),Dictionary!$A$4:$A$93,0),1,1,2),0)),Dictionary!$AD$3:$AE$3,0)),"")</f>
        <v>N</v>
      </c>
    </row>
    <row r="99" spans="1:134" ht="225" x14ac:dyDescent="0.25">
      <c r="A99" s="164">
        <v>97</v>
      </c>
      <c r="B99" s="61" t="s">
        <v>1083</v>
      </c>
      <c r="C99" s="61" t="s">
        <v>1084</v>
      </c>
      <c r="D99" s="59" t="s">
        <v>795</v>
      </c>
      <c r="E99" s="59" cm="1">
        <f t="array" aca="1" ref="E99" ca="1">COUNTIF(OFFSET($AS$2,MATCH(Data_Base_Response[[#This Row],[Nama]:[Nama]],Data_Base_Response[[Nama]:[Nama]],0),0,1,90),Data_Base_Response[[#Headers],[A]])</f>
        <v>8</v>
      </c>
      <c r="F99" s="59" cm="1">
        <f t="array" aca="1" ref="F99" ca="1">COUNTIF(OFFSET($AS$2,MATCH(Data_Base_Response[[#This Row],[Nama]:[Nama]],Data_Base_Response[[Nama]:[Nama]],0),0,1,90),Data_Base_Response[[#Headers],[N]])</f>
        <v>6</v>
      </c>
      <c r="G99" s="59" cm="1">
        <f t="array" aca="1" ref="G99" ca="1">COUNTIF(OFFSET($AS$2,MATCH(Data_Base_Response[[#This Row],[Nama]:[Nama]],Data_Base_Response[[Nama]:[Nama]],0),0,1,90),Data_Base_Response[[#Headers],[G]])</f>
        <v>6</v>
      </c>
      <c r="H99" s="59" cm="1">
        <f t="array" aca="1" ref="H99" ca="1">COUNTIF(OFFSET($AS$2,MATCH(Data_Base_Response[[#This Row],[Nama]:[Nama]],Data_Base_Response[[Nama]:[Nama]],0),0,1,90),Data_Base_Response[[#Headers],[C]])</f>
        <v>5</v>
      </c>
      <c r="I99" s="59" cm="1">
        <f t="array" aca="1" ref="I99" ca="1">COUNTIF(OFFSET($AS$2,MATCH(Data_Base_Response[[#This Row],[Nama]:[Nama]],Data_Base_Response[[Nama]:[Nama]],0),0,1,90),Data_Base_Response[[#Headers],[D]])</f>
        <v>5</v>
      </c>
      <c r="J99" s="59" cm="1">
        <f t="array" aca="1" ref="J99" ca="1">COUNTIF(OFFSET($AS$2,MATCH(Data_Base_Response[[#This Row],[Nama]:[Nama]],Data_Base_Response[[Nama]:[Nama]],0),0,1,90),Data_Base_Response[[#Headers],[R]])</f>
        <v>7</v>
      </c>
      <c r="K99" s="59" cm="1">
        <f t="array" aca="1" ref="K99" ca="1">COUNTIF(OFFSET($AS$2,MATCH(Data_Base_Response[[#This Row],[Nama]:[Nama]],Data_Base_Response[[Nama]:[Nama]],0),0,1,90),Data_Base_Response[[#Headers],[T]])</f>
        <v>3</v>
      </c>
      <c r="L99" s="59" cm="1">
        <f t="array" aca="1" ref="L99" ca="1">COUNTIF(OFFSET($AS$2,MATCH(Data_Base_Response[[#This Row],[Nama]:[Nama]],Data_Base_Response[[Nama]:[Nama]],0),0,1,90),Data_Base_Response[[#Headers],[V]])</f>
        <v>4</v>
      </c>
      <c r="M99" s="59" cm="1">
        <f t="array" aca="1" ref="M99" ca="1">COUNTIF(OFFSET($AS$2,MATCH(Data_Base_Response[[#This Row],[Nama]:[Nama]],Data_Base_Response[[Nama]:[Nama]],0),0,1,90),Data_Base_Response[[#Headers],[W]])</f>
        <v>6</v>
      </c>
      <c r="N99" s="59" cm="1">
        <f t="array" aca="1" ref="N99" ca="1">COUNTIF(OFFSET($AS$2,MATCH(Data_Base_Response[[#This Row],[Nama]:[Nama]],Data_Base_Response[[Nama]:[Nama]],0),0,1,90),Data_Base_Response[[#Headers],[F]])</f>
        <v>2</v>
      </c>
      <c r="O99" s="59" cm="1">
        <f t="array" aca="1" ref="O99" ca="1">COUNTIF(OFFSET($AS$2,MATCH(Data_Base_Response[[#This Row],[Nama]:[Nama]],Data_Base_Response[[Nama]:[Nama]],0),0,1,90),Data_Base_Response[[#Headers],[L]])</f>
        <v>5</v>
      </c>
      <c r="P99" s="59" cm="1">
        <f t="array" aca="1" ref="P99" ca="1">COUNTIF(OFFSET($AS$2,MATCH(Data_Base_Response[[#This Row],[Nama]:[Nama]],Data_Base_Response[[Nama]:[Nama]],0),0,1,90),Data_Base_Response[[#Headers],[P]])</f>
        <v>5</v>
      </c>
      <c r="Q99" s="59" cm="1">
        <f t="array" aca="1" ref="Q99" ca="1">COUNTIF(OFFSET($AS$2,MATCH(Data_Base_Response[[#This Row],[Nama]:[Nama]],Data_Base_Response[[Nama]:[Nama]],0),0,1,90),Data_Base_Response[[#Headers],[I]])</f>
        <v>5</v>
      </c>
      <c r="R99" s="59" cm="1">
        <f t="array" aca="1" ref="R99" ca="1">COUNTIF(OFFSET($AS$2,MATCH(Data_Base_Response[[#This Row],[Nama]:[Nama]],Data_Base_Response[[Nama]:[Nama]],0),0,1,90),Data_Base_Response[[#Headers],[S]])</f>
        <v>3</v>
      </c>
      <c r="S99" s="59" cm="1">
        <f t="array" aca="1" ref="S99" ca="1">COUNTIF(OFFSET($AS$2,MATCH(Data_Base_Response[[#This Row],[Nama]:[Nama]],Data_Base_Response[[Nama]:[Nama]],0),0,1,90),Data_Base_Response[[#Headers],[B]])</f>
        <v>6</v>
      </c>
      <c r="T99" s="59" cm="1">
        <f t="array" aca="1" ref="T99" ca="1">COUNTIF(OFFSET($AS$2,MATCH(Data_Base_Response[[#This Row],[Nama]:[Nama]],Data_Base_Response[[Nama]:[Nama]],0),0,1,90),Data_Base_Response[[#Headers],[O]])</f>
        <v>3</v>
      </c>
      <c r="U99" s="59" cm="1">
        <f t="array" aca="1" ref="U99" ca="1">COUNTIF(OFFSET($AS$2,MATCH(Data_Base_Response[[#This Row],[Nama]:[Nama]],Data_Base_Response[[Nama]:[Nama]],0),0,1,90),Data_Base_Response[[#Headers],[X]])</f>
        <v>2</v>
      </c>
      <c r="V99" s="59" cm="1">
        <f t="array" aca="1" ref="V99" ca="1">COUNTIF(OFFSET($AS$2,MATCH(Data_Base_Response[[#This Row],[Nama]:[Nama]],Data_Base_Response[[Nama]:[Nama]],0),0,1,90),Data_Base_Response[[#Headers],[E]])</f>
        <v>2</v>
      </c>
      <c r="W99" s="59" cm="1">
        <f t="array" aca="1" ref="W99" ca="1">COUNTIF(OFFSET($AS$2,MATCH(Data_Base_Response[[#This Row],[Nama]:[Nama]],Data_Base_Response[[Nama]:[Nama]],0),0,1,90),Data_Base_Response[[#Headers],[K]])</f>
        <v>3</v>
      </c>
      <c r="X99" s="59" cm="1">
        <f t="array" aca="1" ref="X99" ca="1">COUNTIF(OFFSET($AS$2,MATCH(Data_Base_Response[[#This Row],[Nama]:[Nama]],Data_Base_Response[[Nama]:[Nama]],0),0,1,90),Data_Base_Response[[#Headers],[Z]])</f>
        <v>4</v>
      </c>
      <c r="Y99" s="60" t="str">
        <f ca="1">INDEX(OFFSET(Dictionary!$AJ$3,MATCH(E$2,Dictionary!$AG$4:$AG$84,0),0,COUNTIF(Dictionary!$AG$4:$AG$84,E$2),1),MATCH(Data_Base_Response[[#This Row],[A]],OFFSET(Dictionary!$AH$3,MATCH(E$2,Dictionary!$AG$4:$AG$84,0),0,COUNTIF(Dictionary!$AG$4:$AG$84,E$2),1),1))</f>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99"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9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99"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99" s="60" t="str">
        <f ca="1">INDEX(OFFSET(Dictionary!$AJ$3,MATCH(I$2,Dictionary!$AG$4:$AG$84,0),0,COUNTIF(Dictionary!$AG$4:$AG$84,I$2),1),MATCH(Data_Base_Response[[#This Row],[D]],OFFSET(Dictionary!$AH$3,MATCH(I$2,Dictionary!$AG$4:$AG$84,0),0,COUNTIF(Dictionary!$AG$4:$AG$84,I$2),1),1))</f>
        <v xml:space="preserve">Tertarik untuk menangani sendiri detail   </v>
      </c>
      <c r="AD99"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9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9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99"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9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99"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99"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99" s="60" t="str">
        <f ca="1">INDEX(OFFSET(Dictionary!$AJ$3,MATCH(Q$2,Dictionary!$AG$4:$AG$84,0),0,COUNTIF(Dictionary!$AG$4:$AG$84,Q$2),1),MATCH(Data_Base_Response[[#This Row],[I]],OFFSET(Dictionary!$AH$3,MATCH(Q$2,Dictionary!$AG$4:$AG$84,0),0,COUNTIF(Dictionary!$AG$4:$AG$84,Q$2),1),1))</f>
        <v xml:space="preserve">Berhati - hati dlm pengambilan keputusan   </v>
      </c>
      <c r="AL99"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99"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99"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9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9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99"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99" s="60" t="str">
        <f ca="1">INDEX(OFFSET(Dictionary!$AJ$3,MATCH(X$2,Dictionary!$AG$4:$AG$84,0),0,COUNTIF(Dictionary!$AG$4:$AG$84,X$2),1),MATCH(Data_Base_Response[[#This Row],[Z]],OFFSET(Dictionary!$AH$3,MATCH(X$2,Dictionary!$AG$4:$AG$84,0),0,COUNTIF(Dictionary!$AG$4:$AG$84,X$2),1),1))</f>
        <v xml:space="preserve">Mudah beradaptasi, cukup menyukai perubahan    </v>
      </c>
      <c r="AS99" s="61" t="str">
        <f ca="1">IFERROR(INDEX(OFFSET(Dictionary!$AC$3,MATCH(COLUMNS($AS$2:AS98),Dictionary!$AC$4:$AC$93,0),1,1,2),1,MATCH(INDEX(Dictionary!$B$3:$C$3,1,MATCH(Form_Responses[[#This Row],[1]],OFFSET(Dictionary!$A$3,MATCH(COLUMNS($AS$2:AS98),Dictionary!$A$4:$A$93,0),1,1,2),0)),Dictionary!$AD$3:$AE$3,0)),"")</f>
        <v>G</v>
      </c>
      <c r="AT99" s="61" t="str">
        <f ca="1">IFERROR(INDEX(OFFSET(Dictionary!$AC$3,MATCH(COLUMNS($AS$2:AT$2),Dictionary!$AC$4:$AC$93,0),1,1,2),1,MATCH(INDEX(Dictionary!$B$3:$C$3,1,MATCH(Form_Responses[[#This Row],[2]],OFFSET(Dictionary!$A$3,MATCH(COLUMNS($AS$2:AT98),Dictionary!$A$4:$A$93,0),1,1,2),0)),Dictionary!$AD$3:$AE$3,0)),"")</f>
        <v>A</v>
      </c>
      <c r="AU99" s="61" t="str">
        <f ca="1">IFERROR(INDEX(OFFSET(Dictionary!$AC$3,MATCH(COLUMNS($AS$2:AU98),Dictionary!$AC$4:$AC$93,0),1,1,2),1,MATCH(INDEX(Dictionary!$B$3:$C$3,1,MATCH(Form_Responses[[#This Row],[3]],OFFSET(Dictionary!$A$3,MATCH(COLUMNS($AS$2:AU98),Dictionary!$A$4:$A$93,0),1,1,2),0)),Dictionary!$AD$3:$AE$3,0)),"")</f>
        <v>A</v>
      </c>
      <c r="AV99" s="61" t="str">
        <f ca="1">IFERROR(INDEX(OFFSET(Dictionary!$AC$3,MATCH(COLUMNS($AS$2:AV98),Dictionary!$AC$4:$AC$93,0),1,1,2),1,MATCH(INDEX(Dictionary!$B$3:$C$3,1,MATCH(Form_Responses[[#This Row],[4]],OFFSET(Dictionary!$A$3,MATCH(COLUMNS($AS$2:AV98),Dictionary!$A$4:$A$93,0),1,1,2),0)),Dictionary!$AD$3:$AE$3,0)),"")</f>
        <v>P</v>
      </c>
      <c r="AW99" s="61" t="str">
        <f ca="1">IFERROR(INDEX(OFFSET(Dictionary!$AC$3,MATCH(COLUMNS($AS$2:AW98),Dictionary!$AC$4:$AC$93,0),1,1,2),1,MATCH(INDEX(Dictionary!$B$3:$C$3,1,MATCH(Form_Responses[[#This Row],[5]],OFFSET(Dictionary!$A$3,MATCH(COLUMNS($AS$2:AW98),Dictionary!$A$4:$A$93,0),1,1,2),0)),Dictionary!$AD$3:$AE$3,0)),"")</f>
        <v>B</v>
      </c>
      <c r="AX99" s="61" t="str">
        <f ca="1">IFERROR(INDEX(OFFSET(Dictionary!$AC$3,MATCH(COLUMNS($AS$2:AX98),Dictionary!$AC$4:$AC$93,0),1,1,2),1,MATCH(INDEX(Dictionary!$B$3:$C$3,1,MATCH(Form_Responses[[#This Row],[6]],OFFSET(Dictionary!$A$3,MATCH(COLUMNS($AS$2:AX98),Dictionary!$A$4:$A$93,0),1,1,2),0)),Dictionary!$AD$3:$AE$3,0)),"")</f>
        <v>B</v>
      </c>
      <c r="AY99" s="61" t="str">
        <f ca="1">IFERROR(INDEX(OFFSET(Dictionary!$AC$3,MATCH(COLUMNS($AS$2:AY98),Dictionary!$AC$4:$AC$93,0),1,1,2),1,MATCH(INDEX(Dictionary!$B$3:$C$3,1,MATCH(Form_Responses[[#This Row],[7]],OFFSET(Dictionary!$A$3,MATCH(COLUMNS($AS$2:AY98),Dictionary!$A$4:$A$93,0),1,1,2),0)),Dictionary!$AD$3:$AE$3,0)),"")</f>
        <v>Z</v>
      </c>
      <c r="AZ99" s="61" t="str">
        <f ca="1">IFERROR(INDEX(OFFSET(Dictionary!$AC$3,MATCH(COLUMNS($AS$2:AZ$2),Dictionary!$AC$4:$AC$93,0),1,1,2),1,MATCH(INDEX(Dictionary!$B$3:$C$3,1,MATCH(Form_Responses[[#This Row],[8]],OFFSET(Dictionary!$A$3,MATCH(COLUMNS($AS$2:AZ98),Dictionary!$A$4:$A$93,0),1,1,2),0)),Dictionary!$AD$3:$AE$3,0)),"")</f>
        <v>Z</v>
      </c>
      <c r="BA99" s="61" t="str">
        <f ca="1">IFERROR(INDEX(OFFSET(Dictionary!$AC$3,MATCH(COLUMNS($AS$2:BA98),Dictionary!$AC$4:$AC$93,0),1,1,2),1,MATCH(INDEX(Dictionary!$B$3:$C$3,1,MATCH(Form_Responses[[#This Row],[9]],OFFSET(Dictionary!$A$3,MATCH(COLUMNS($AS$2:BA98),Dictionary!$A$4:$A$93,0),1,1,2),0)),Dictionary!$AD$3:$AE$3,0)),"")</f>
        <v>K</v>
      </c>
      <c r="BB99" s="61" t="str">
        <f ca="1">IFERROR(INDEX(OFFSET(Dictionary!$AC$3,MATCH(COLUMNS($AS$2:BB98),Dictionary!$AC$4:$AC$93,0),1,1,2),1,MATCH(INDEX(Dictionary!$B$3:$C$3,1,MATCH(Form_Responses[[#This Row],[10]],OFFSET(Dictionary!$A$3,MATCH(COLUMNS($AS$2:BB98),Dictionary!$A$4:$A$93,0),1,1,2),0)),Dictionary!$AD$3:$AE$3,0)),"")</f>
        <v>W</v>
      </c>
      <c r="BC99" s="61" t="str">
        <f ca="1">IFERROR(INDEX(OFFSET(Dictionary!$AC$3,MATCH(COLUMNS($AS$2:BC98),Dictionary!$AC$4:$AC$93,0),1,1,2),1,MATCH(INDEX(Dictionary!$B$3:$C$3,1,MATCH(Form_Responses[[#This Row],[11]],OFFSET(Dictionary!$A$3,MATCH(COLUMNS($AS$2:BC98),Dictionary!$A$4:$A$93,0),1,1,2),0)),Dictionary!$AD$3:$AE$3,0)),"")</f>
        <v>C</v>
      </c>
      <c r="BD99" s="61" t="str">
        <f ca="1">IFERROR(INDEX(OFFSET(Dictionary!$AC$3,MATCH(COLUMNS($AS$2:BD98),Dictionary!$AC$4:$AC$93,0),1,1,2),1,MATCH(INDEX(Dictionary!$B$3:$C$3,1,MATCH(Form_Responses[[#This Row],[12]],OFFSET(Dictionary!$A$3,MATCH(COLUMNS($AS$2:BD98),Dictionary!$A$4:$A$93,0),1,1,2),0)),Dictionary!$AD$3:$AE$3,0)),"")</f>
        <v>L</v>
      </c>
      <c r="BE99" s="61" t="str">
        <f ca="1">IFERROR(INDEX(OFFSET(Dictionary!$AC$3,MATCH(COLUMNS($AS$2:BE98),Dictionary!$AC$4:$AC$93,0),1,1,2),1,MATCH(INDEX(Dictionary!$B$3:$C$3,1,MATCH(Form_Responses[[#This Row],[13]],OFFSET(Dictionary!$A$3,MATCH(COLUMNS($AS$2:BE98),Dictionary!$A$4:$A$93,0),1,1,2),0)),Dictionary!$AD$3:$AE$3,0)),"")</f>
        <v>N</v>
      </c>
      <c r="BF99" s="61" t="str">
        <f ca="1">IFERROR(INDEX(OFFSET(Dictionary!$AC$3,MATCH(COLUMNS($AS$2:BF98),Dictionary!$AC$4:$AC$93,0),1,1,2),1,MATCH(INDEX(Dictionary!$B$3:$C$3,1,MATCH(Form_Responses[[#This Row],[14]],OFFSET(Dictionary!$A$3,MATCH(COLUMNS($AS$2:BF98),Dictionary!$A$4:$A$93,0),1,1,2),0)),Dictionary!$AD$3:$AE$3,0)),"")</f>
        <v>A</v>
      </c>
      <c r="BG99" s="61" t="str">
        <f ca="1">IFERROR(INDEX(OFFSET(Dictionary!$AC$3,MATCH(COLUMNS($AS$2:BG98),Dictionary!$AC$4:$AC$93,0),1,1,2),1,MATCH(INDEX(Dictionary!$B$3:$C$3,1,MATCH(Form_Responses[[#This Row],[15]],OFFSET(Dictionary!$A$3,MATCH(COLUMNS($AS$2:BG98),Dictionary!$A$4:$A$93,0),1,1,2),0)),Dictionary!$AD$3:$AE$3,0)),"")</f>
        <v>B</v>
      </c>
      <c r="BH99" s="61" t="str">
        <f ca="1">IFERROR(INDEX(OFFSET(Dictionary!$AC$3,MATCH(COLUMNS($AS$2:BH98),Dictionary!$AC$4:$AC$93,0),1,1,2),1,MATCH(INDEX(Dictionary!$B$3:$C$3,1,MATCH(Form_Responses[[#This Row],[16]],OFFSET(Dictionary!$A$3,MATCH(COLUMNS($AS$2:BH98),Dictionary!$A$4:$A$93,0),1,1,2),0)),Dictionary!$AD$3:$AE$3,0)),"")</f>
        <v>O</v>
      </c>
      <c r="BI99" s="61" t="str">
        <f ca="1">IFERROR(INDEX(OFFSET(Dictionary!$AC$3,MATCH(COLUMNS($AS$2:BI98),Dictionary!$AC$4:$AC$93,0),1,1,2),1,MATCH(INDEX(Dictionary!$B$3:$C$3,1,MATCH(Form_Responses[[#This Row],[17]],OFFSET(Dictionary!$A$3,MATCH(COLUMNS($AS$2:BI98),Dictionary!$A$4:$A$93,0),1,1,2),0)),Dictionary!$AD$3:$AE$3,0)),"")</f>
        <v>B</v>
      </c>
      <c r="BJ99" s="61" t="str">
        <f ca="1">IFERROR(INDEX(OFFSET(Dictionary!$AC$3,MATCH(COLUMNS($AS$2:BJ98),Dictionary!$AC$4:$AC$93,0),1,1,2),1,MATCH(INDEX(Dictionary!$B$3:$C$3,1,MATCH(Form_Responses[[#This Row],[18]],OFFSET(Dictionary!$A$3,MATCH(COLUMNS($AS$2:BJ98),Dictionary!$A$4:$A$93,0),1,1,2),0)),Dictionary!$AD$3:$AE$3,0)),"")</f>
        <v>O</v>
      </c>
      <c r="BK99" s="61" t="str">
        <f ca="1">IFERROR(INDEX(OFFSET(Dictionary!$AC$3,MATCH(COLUMNS($AS$2:BK98),Dictionary!$AC$4:$AC$93,0),1,1,2),1,MATCH(INDEX(Dictionary!$B$3:$C$3,1,MATCH(Form_Responses[[#This Row],[19]],OFFSET(Dictionary!$A$3,MATCH(COLUMNS($AS$2:BK98),Dictionary!$A$4:$A$93,0),1,1,2),0)),Dictionary!$AD$3:$AE$3,0)),"")</f>
        <v>Z</v>
      </c>
      <c r="BL99" s="61" t="str">
        <f ca="1">IFERROR(INDEX(OFFSET(Dictionary!$AC$3,MATCH(COLUMNS($AS$2:BL98),Dictionary!$AC$4:$AC$93,0),1,1,2),1,MATCH(INDEX(Dictionary!$B$3:$C$3,1,MATCH(Form_Responses[[#This Row],[20]],OFFSET(Dictionary!$A$3,MATCH(COLUMNS($AS$2:BL98),Dictionary!$A$4:$A$93,0),1,1,2),0)),Dictionary!$AD$3:$AE$3,0)),"")</f>
        <v>W</v>
      </c>
      <c r="BM99" s="61" t="str">
        <f ca="1">IFERROR(INDEX(OFFSET(Dictionary!$AC$3,MATCH(COLUMNS($AS$2:BM98),Dictionary!$AC$4:$AC$93,0),1,1,2),1,MATCH(INDEX(Dictionary!$B$3:$C$3,1,MATCH(Form_Responses[[#This Row],[21]],OFFSET(Dictionary!$A$3,MATCH(COLUMNS($AS$2:BM98),Dictionary!$A$4:$A$93,0),1,1,2),0)),Dictionary!$AD$3:$AE$3,0)),"")</f>
        <v>D</v>
      </c>
      <c r="BN99" s="61" t="str">
        <f ca="1">IFERROR(INDEX(OFFSET(Dictionary!$AC$3,MATCH(COLUMNS($AS$2:BN98),Dictionary!$AC$4:$AC$93,0),1,1,2),1,MATCH(INDEX(Dictionary!$B$3:$C$3,1,MATCH(Form_Responses[[#This Row],[22]],OFFSET(Dictionary!$A$3,MATCH(COLUMNS($AS$2:BN98),Dictionary!$A$4:$A$93,0),1,1,2),0)),Dictionary!$AD$3:$AE$3,0)),"")</f>
        <v>C</v>
      </c>
      <c r="BO99" s="61" t="str">
        <f ca="1">IFERROR(INDEX(OFFSET(Dictionary!$AC$3,MATCH(COLUMNS($AS$2:BO98),Dictionary!$AC$4:$AC$93,0),1,1,2),1,MATCH(INDEX(Dictionary!$B$3:$C$3,1,MATCH(Form_Responses[[#This Row],[23]],OFFSET(Dictionary!$A$3,MATCH(COLUMNS($AS$2:BO98),Dictionary!$A$4:$A$93,0),1,1,2),0)),Dictionary!$AD$3:$AE$3,0)),"")</f>
        <v>E</v>
      </c>
      <c r="BP99" s="61" t="str">
        <f ca="1">IFERROR(INDEX(OFFSET(Dictionary!$AC$3,MATCH(COLUMNS($AS$2:BP98),Dictionary!$AC$4:$AC$93,0),1,1,2),1,MATCH(INDEX(Dictionary!$B$3:$C$3,1,MATCH(Form_Responses[[#This Row],[24]],OFFSET(Dictionary!$A$3,MATCH(COLUMNS($AS$2:BP98),Dictionary!$A$4:$A$93,0),1,1,2),0)),Dictionary!$AD$3:$AE$3,0)),"")</f>
        <v>X</v>
      </c>
      <c r="BQ99" s="61" t="str">
        <f ca="1">IFERROR(INDEX(OFFSET(Dictionary!$AC$3,MATCH(COLUMNS($AS$2:BQ98),Dictionary!$AC$4:$AC$93,0),1,1,2),1,MATCH(INDEX(Dictionary!$B$3:$C$3,1,MATCH(Form_Responses[[#This Row],[25]],OFFSET(Dictionary!$A$3,MATCH(COLUMNS($AS$2:BQ98),Dictionary!$A$4:$A$93,0),1,1,2),0)),Dictionary!$AD$3:$AE$3,0)),"")</f>
        <v>A</v>
      </c>
      <c r="BR99" s="61" t="str">
        <f ca="1">IFERROR(INDEX(OFFSET(Dictionary!$AC$3,MATCH(COLUMNS($AS$2:BR98),Dictionary!$AC$4:$AC$93,0),1,1,2),1,MATCH(INDEX(Dictionary!$B$3:$C$3,1,MATCH(Form_Responses[[#This Row],[26]],OFFSET(Dictionary!$A$3,MATCH(COLUMNS($AS$2:BR98),Dictionary!$A$4:$A$93,0),1,1,2),0)),Dictionary!$AD$3:$AE$3,0)),"")</f>
        <v>P</v>
      </c>
      <c r="BS99" s="61" t="str">
        <f ca="1">IFERROR(INDEX(OFFSET(Dictionary!$AC$3,MATCH(COLUMNS($AS$2:BS98),Dictionary!$AC$4:$AC$93,0),1,1,2),1,MATCH(INDEX(Dictionary!$B$3:$C$3,1,MATCH(Form_Responses[[#This Row],[27]],OFFSET(Dictionary!$A$3,MATCH(COLUMNS($AS$2:BS98),Dictionary!$A$4:$A$93,0),1,1,2),0)),Dictionary!$AD$3:$AE$3,0)),"")</f>
        <v>Z</v>
      </c>
      <c r="BT99" s="61" t="str">
        <f ca="1">IFERROR(INDEX(OFFSET(Dictionary!$AC$3,MATCH(COLUMNS($AS$2:BT98),Dictionary!$AC$4:$AC$93,0),1,1,2),1,MATCH(INDEX(Dictionary!$B$3:$C$3,1,MATCH(Form_Responses[[#This Row],[28]],OFFSET(Dictionary!$A$3,MATCH(COLUMNS($AS$2:BT98),Dictionary!$A$4:$A$93,0),1,1,2),0)),Dictionary!$AD$3:$AE$3,0)),"")</f>
        <v>K</v>
      </c>
      <c r="BU99" s="61" t="str">
        <f ca="1">IFERROR(INDEX(OFFSET(Dictionary!$AC$3,MATCH(COLUMNS($AS$2:BU98),Dictionary!$AC$4:$AC$93,0),1,1,2),1,MATCH(INDEX(Dictionary!$B$3:$C$3,1,MATCH(Form_Responses[[#This Row],[29]],OFFSET(Dictionary!$A$3,MATCH(COLUMNS($AS$2:BU98),Dictionary!$A$4:$A$93,0),1,1,2),0)),Dictionary!$AD$3:$AE$3,0)),"")</f>
        <v>O</v>
      </c>
      <c r="BV99" s="61" t="str">
        <f ca="1">IFERROR(INDEX(OFFSET(Dictionary!$AC$3,MATCH(COLUMNS($AS$2:BV98),Dictionary!$AC$4:$AC$93,0),1,1,2),1,MATCH(INDEX(Dictionary!$B$3:$C$3,1,MATCH(Form_Responses[[#This Row],[30]],OFFSET(Dictionary!$A$3,MATCH(COLUMNS($AS$2:BV98),Dictionary!$A$4:$A$93,0),1,1,2),0)),Dictionary!$AD$3:$AE$3,0)),"")</f>
        <v>W</v>
      </c>
      <c r="BW99" s="61" t="str">
        <f ca="1">IFERROR(INDEX(OFFSET(Dictionary!$AC$3,MATCH(COLUMNS($AS$2:BW98),Dictionary!$AC$4:$AC$93,0),1,1,2),1,MATCH(INDEX(Dictionary!$B$3:$C$3,1,MATCH(Form_Responses[[#This Row],[31]],OFFSET(Dictionary!$A$3,MATCH(COLUMNS($AS$2:BW98),Dictionary!$A$4:$A$93,0),1,1,2),0)),Dictionary!$AD$3:$AE$3,0)),"")</f>
        <v>R</v>
      </c>
      <c r="BX99" s="61" t="str">
        <f ca="1">IFERROR(INDEX(OFFSET(Dictionary!$AC$3,MATCH(COLUMNS($AS$2:BX98),Dictionary!$AC$4:$AC$93,0),1,1,2),1,MATCH(INDEX(Dictionary!$B$3:$C$3,1,MATCH(Form_Responses[[#This Row],[32]],OFFSET(Dictionary!$A$3,MATCH(COLUMNS($AS$2:BX98),Dictionary!$A$4:$A$93,0),1,1,2),0)),Dictionary!$AD$3:$AE$3,0)),"")</f>
        <v>D</v>
      </c>
      <c r="BY99" s="61" t="str">
        <f ca="1">IFERROR(INDEX(OFFSET(Dictionary!$AC$3,MATCH(COLUMNS($AS$2:BY98),Dictionary!$AC$4:$AC$93,0),1,1,2),1,MATCH(INDEX(Dictionary!$B$3:$C$3,1,MATCH(Form_Responses[[#This Row],[33]],OFFSET(Dictionary!$A$3,MATCH(COLUMNS($AS$2:BY98),Dictionary!$A$4:$A$93,0),1,1,2),0)),Dictionary!$AD$3:$AE$3,0)),"")</f>
        <v>C</v>
      </c>
      <c r="BZ99" s="61" t="str">
        <f ca="1">IFERROR(INDEX(OFFSET(Dictionary!$AC$3,MATCH(COLUMNS($AS$2:BZ98),Dictionary!$AC$4:$AC$93,0),1,1,2),1,MATCH(INDEX(Dictionary!$B$3:$C$3,1,MATCH(Form_Responses[[#This Row],[34]],OFFSET(Dictionary!$A$3,MATCH(COLUMNS($AS$2:BZ98),Dictionary!$A$4:$A$93,0),1,1,2),0)),Dictionary!$AD$3:$AE$3,0)),"")</f>
        <v>T</v>
      </c>
      <c r="CA99" s="61" t="str">
        <f ca="1">IFERROR(INDEX(OFFSET(Dictionary!$AC$3,MATCH(COLUMNS($AS$2:CA98),Dictionary!$AC$4:$AC$93,0),1,1,2),1,MATCH(INDEX(Dictionary!$B$3:$C$3,1,MATCH(Form_Responses[[#This Row],[35]],OFFSET(Dictionary!$A$3,MATCH(COLUMNS($AS$2:CA98),Dictionary!$A$4:$A$93,0),1,1,2),0)),Dictionary!$AD$3:$AE$3,0)),"")</f>
        <v>B</v>
      </c>
      <c r="CB99" s="61" t="str">
        <f ca="1">IFERROR(INDEX(OFFSET(Dictionary!$AC$3,MATCH(COLUMNS($AS$2:CB98),Dictionary!$AC$4:$AC$93,0),1,1,2),1,MATCH(INDEX(Dictionary!$B$3:$C$3,1,MATCH(Form_Responses[[#This Row],[36]],OFFSET(Dictionary!$A$3,MATCH(COLUMNS($AS$2:CB98),Dictionary!$A$4:$A$93,0),1,1,2),0)),Dictionary!$AD$3:$AE$3,0)),"")</f>
        <v>A</v>
      </c>
      <c r="CC99" s="61" t="str">
        <f ca="1">IFERROR(INDEX(OFFSET(Dictionary!$AC$3,MATCH(COLUMNS($AS$2:CC98),Dictionary!$AC$4:$AC$93,0),1,1,2),1,MATCH(INDEX(Dictionary!$B$3:$C$3,1,MATCH(Form_Responses[[#This Row],[37]],OFFSET(Dictionary!$A$3,MATCH(COLUMNS($AS$2:CC98),Dictionary!$A$4:$A$93,0),1,1,2),0)),Dictionary!$AD$3:$AE$3,0)),"")</f>
        <v>P</v>
      </c>
      <c r="CD99" s="61" t="str">
        <f ca="1">IFERROR(INDEX(OFFSET(Dictionary!$AC$3,MATCH(COLUMNS($AS$2:CD98),Dictionary!$AC$4:$AC$93,0),1,1,2),1,MATCH(INDEX(Dictionary!$B$3:$C$3,1,MATCH(Form_Responses[[#This Row],[38]],OFFSET(Dictionary!$A$3,MATCH(COLUMNS($AS$2:CD98),Dictionary!$A$4:$A$93,0),1,1,2),0)),Dictionary!$AD$3:$AE$3,0)),"")</f>
        <v>K</v>
      </c>
      <c r="CE99" s="61" t="str">
        <f ca="1">IFERROR(INDEX(OFFSET(Dictionary!$AC$3,MATCH(COLUMNS($AS$2:CE98),Dictionary!$AC$4:$AC$93,0),1,1,2),1,MATCH(INDEX(Dictionary!$B$3:$C$3,1,MATCH(Form_Responses[[#This Row],[39]],OFFSET(Dictionary!$A$3,MATCH(COLUMNS($AS$2:CE98),Dictionary!$A$4:$A$93,0),1,1,2),0)),Dictionary!$AD$3:$AE$3,0)),"")</f>
        <v>B</v>
      </c>
      <c r="CF99" s="61" t="str">
        <f ca="1">IFERROR(INDEX(OFFSET(Dictionary!$AC$3,MATCH(COLUMNS($AS$2:CF98),Dictionary!$AC$4:$AC$93,0),1,1,2),1,MATCH(INDEX(Dictionary!$B$3:$C$3,1,MATCH(Form_Responses[[#This Row],[40]],OFFSET(Dictionary!$A$3,MATCH(COLUMNS($AS$2:CF98),Dictionary!$A$4:$A$93,0),1,1,2),0)),Dictionary!$AD$3:$AE$3,0)),"")</f>
        <v>W</v>
      </c>
      <c r="CG99" s="61" t="str">
        <f ca="1">IFERROR(INDEX(OFFSET(Dictionary!$AC$3,MATCH(COLUMNS($AS$2:CG98),Dictionary!$AC$4:$AC$93,0),1,1,2),1,MATCH(INDEX(Dictionary!$B$3:$C$3,1,MATCH(Form_Responses[[#This Row],[41]],OFFSET(Dictionary!$A$3,MATCH(COLUMNS($AS$2:CG98),Dictionary!$A$4:$A$93,0),1,1,2),0)),Dictionary!$AD$3:$AE$3,0)),"")</f>
        <v>G</v>
      </c>
      <c r="CH99" s="61" t="str">
        <f ca="1">IFERROR(INDEX(OFFSET(Dictionary!$AC$3,MATCH(COLUMNS($AS$2:CH98),Dictionary!$AC$4:$AC$93,0),1,1,2),1,MATCH(INDEX(Dictionary!$B$3:$C$3,1,MATCH(Form_Responses[[#This Row],[42]],OFFSET(Dictionary!$A$3,MATCH(COLUMNS($AS$2:CH98),Dictionary!$A$4:$A$93,0),1,1,2),0)),Dictionary!$AD$3:$AE$3,0)),"")</f>
        <v>L</v>
      </c>
      <c r="CI99" s="61" t="str">
        <f ca="1">IFERROR(INDEX(OFFSET(Dictionary!$AC$3,MATCH(COLUMNS($AS$2:CI98),Dictionary!$AC$4:$AC$93,0),1,1,2),1,MATCH(INDEX(Dictionary!$B$3:$C$3,1,MATCH(Form_Responses[[#This Row],[43]],OFFSET(Dictionary!$A$3,MATCH(COLUMNS($AS$2:CI98),Dictionary!$A$4:$A$93,0),1,1,2),0)),Dictionary!$AD$3:$AE$3,0)),"")</f>
        <v>I</v>
      </c>
      <c r="CJ99" s="61" t="str">
        <f ca="1">IFERROR(INDEX(OFFSET(Dictionary!$AC$3,MATCH(COLUMNS($AS$2:CJ98),Dictionary!$AC$4:$AC$93,0),1,1,2),1,MATCH(INDEX(Dictionary!$B$3:$C$3,1,MATCH(Form_Responses[[#This Row],[44]],OFFSET(Dictionary!$A$3,MATCH(COLUMNS($AS$2:CJ98),Dictionary!$A$4:$A$93,0),1,1,2),0)),Dictionary!$AD$3:$AE$3,0)),"")</f>
        <v>C</v>
      </c>
      <c r="CK99" s="61" t="str">
        <f ca="1">IFERROR(INDEX(OFFSET(Dictionary!$AC$3,MATCH(COLUMNS($AS$2:CK98),Dictionary!$AC$4:$AC$93,0),1,1,2),1,MATCH(INDEX(Dictionary!$B$3:$C$3,1,MATCH(Form_Responses[[#This Row],[45]],OFFSET(Dictionary!$A$3,MATCH(COLUMNS($AS$2:CK98),Dictionary!$A$4:$A$93,0),1,1,2),0)),Dictionary!$AD$3:$AE$3,0)),"")</f>
        <v>V</v>
      </c>
      <c r="CL99" s="61" t="str">
        <f ca="1">IFERROR(INDEX(OFFSET(Dictionary!$AC$3,MATCH(COLUMNS($AS$2:CL98),Dictionary!$AC$4:$AC$93,0),1,1,2),1,MATCH(INDEX(Dictionary!$B$3:$C$3,1,MATCH(Form_Responses[[#This Row],[46]],OFFSET(Dictionary!$A$3,MATCH(COLUMNS($AS$2:CL98),Dictionary!$A$4:$A$93,0),1,1,2),0)),Dictionary!$AD$3:$AE$3,0)),"")</f>
        <v>N</v>
      </c>
      <c r="CM99" s="61" t="str">
        <f ca="1">IFERROR(INDEX(OFFSET(Dictionary!$AC$3,MATCH(COLUMNS($AS$2:CM98),Dictionary!$AC$4:$AC$93,0),1,1,2),1,MATCH(INDEX(Dictionary!$B$3:$C$3,1,MATCH(Form_Responses[[#This Row],[47]],OFFSET(Dictionary!$A$3,MATCH(COLUMNS($AS$2:CM98),Dictionary!$A$4:$A$93,0),1,1,2),0)),Dictionary!$AD$3:$AE$3,0)),"")</f>
        <v>A</v>
      </c>
      <c r="CN99" s="61" t="str">
        <f ca="1">IFERROR(INDEX(OFFSET(Dictionary!$AC$3,MATCH(COLUMNS($AS$2:CN98),Dictionary!$AC$4:$AC$93,0),1,1,2),1,MATCH(INDEX(Dictionary!$B$3:$C$3,1,MATCH(Form_Responses[[#This Row],[48]],OFFSET(Dictionary!$A$3,MATCH(COLUMNS($AS$2:CN98),Dictionary!$A$4:$A$93,0),1,1,2),0)),Dictionary!$AD$3:$AE$3,0)),"")</f>
        <v>P</v>
      </c>
      <c r="CO99" s="61" t="str">
        <f ca="1">IFERROR(INDEX(OFFSET(Dictionary!$AC$3,MATCH(COLUMNS($AS$2:CO98),Dictionary!$AC$4:$AC$93,0),1,1,2),1,MATCH(INDEX(Dictionary!$B$3:$C$3,1,MATCH(Form_Responses[[#This Row],[49]],OFFSET(Dictionary!$A$3,MATCH(COLUMNS($AS$2:CO98),Dictionary!$A$4:$A$93,0),1,1,2),0)),Dictionary!$AD$3:$AE$3,0)),"")</f>
        <v>F</v>
      </c>
      <c r="CP99" s="61" t="str">
        <f ca="1">IFERROR(INDEX(OFFSET(Dictionary!$AC$3,MATCH(COLUMNS($AS$2:CP98),Dictionary!$AC$4:$AC$93,0),1,1,2),1,MATCH(INDEX(Dictionary!$B$3:$C$3,1,MATCH(Form_Responses[[#This Row],[50]],OFFSET(Dictionary!$A$3,MATCH(COLUMNS($AS$2:CP98),Dictionary!$A$4:$A$93,0),1,1,2),0)),Dictionary!$AD$3:$AE$3,0)),"")</f>
        <v>W</v>
      </c>
      <c r="CQ99" s="61" t="str">
        <f ca="1">IFERROR(INDEX(OFFSET(Dictionary!$AC$3,MATCH(COLUMNS($AS$2:CQ98),Dictionary!$AC$4:$AC$93,0),1,1,2),1,MATCH(INDEX(Dictionary!$B$3:$C$3,1,MATCH(Form_Responses[[#This Row],[51]],OFFSET(Dictionary!$A$3,MATCH(COLUMNS($AS$2:CQ98),Dictionary!$A$4:$A$93,0),1,1,2),0)),Dictionary!$AD$3:$AE$3,0)),"")</f>
        <v>G</v>
      </c>
      <c r="CR99" s="61" t="str">
        <f ca="1">IFERROR(INDEX(OFFSET(Dictionary!$AC$3,MATCH(COLUMNS($AS$2:CR98),Dictionary!$AC$4:$AC$93,0),1,1,2),1,MATCH(INDEX(Dictionary!$B$3:$C$3,1,MATCH(Form_Responses[[#This Row],[52]],OFFSET(Dictionary!$A$3,MATCH(COLUMNS($AS$2:CR98),Dictionary!$A$4:$A$93,0),1,1,2),0)),Dictionary!$AD$3:$AE$3,0)),"")</f>
        <v>S</v>
      </c>
      <c r="CS99" s="61" t="str">
        <f ca="1">IFERROR(INDEX(OFFSET(Dictionary!$AC$3,MATCH(COLUMNS($AS$2:CS98),Dictionary!$AC$4:$AC$93,0),1,1,2),1,MATCH(INDEX(Dictionary!$B$3:$C$3,1,MATCH(Form_Responses[[#This Row],[53]],OFFSET(Dictionary!$A$3,MATCH(COLUMNS($AS$2:CS98),Dictionary!$A$4:$A$93,0),1,1,2),0)),Dictionary!$AD$3:$AE$3,0)),"")</f>
        <v>I</v>
      </c>
      <c r="CT99" s="61" t="str">
        <f ca="1">IFERROR(INDEX(OFFSET(Dictionary!$AC$3,MATCH(COLUMNS($AS$2:CT98),Dictionary!$AC$4:$AC$93,0),1,1,2),1,MATCH(INDEX(Dictionary!$B$3:$C$3,1,MATCH(Form_Responses[[#This Row],[54]],OFFSET(Dictionary!$A$3,MATCH(COLUMNS($AS$2:CT98),Dictionary!$A$4:$A$93,0),1,1,2),0)),Dictionary!$AD$3:$AE$3,0)),"")</f>
        <v>T</v>
      </c>
      <c r="CU99" s="61" t="str">
        <f ca="1">IFERROR(INDEX(OFFSET(Dictionary!$AC$3,MATCH(COLUMNS($AS$2:CU98),Dictionary!$AC$4:$AC$93,0),1,1,2),1,MATCH(INDEX(Dictionary!$B$3:$C$3,1,MATCH(Form_Responses[[#This Row],[55]],OFFSET(Dictionary!$A$3,MATCH(COLUMNS($AS$2:CU98),Dictionary!$A$4:$A$93,0),1,1,2),0)),Dictionary!$AD$3:$AE$3,0)),"")</f>
        <v>V</v>
      </c>
      <c r="CV99" s="61" t="str">
        <f ca="1">IFERROR(INDEX(OFFSET(Dictionary!$AC$3,MATCH(COLUMNS($AS$2:CV98),Dictionary!$AC$4:$AC$93,0),1,1,2),1,MATCH(INDEX(Dictionary!$B$3:$C$3,1,MATCH(Form_Responses[[#This Row],[56]],OFFSET(Dictionary!$A$3,MATCH(COLUMNS($AS$2:CV98),Dictionary!$A$4:$A$93,0),1,1,2),0)),Dictionary!$AD$3:$AE$3,0)),"")</f>
        <v>E</v>
      </c>
      <c r="CW99" s="61" t="str">
        <f ca="1">IFERROR(INDEX(OFFSET(Dictionary!$AC$3,MATCH(COLUMNS($AS$2:CW98),Dictionary!$AC$4:$AC$93,0),1,1,2),1,MATCH(INDEX(Dictionary!$B$3:$C$3,1,MATCH(Form_Responses[[#This Row],[57]],OFFSET(Dictionary!$A$3,MATCH(COLUMNS($AS$2:CW98),Dictionary!$A$4:$A$93,0),1,1,2),0)),Dictionary!$AD$3:$AE$3,0)),"")</f>
        <v>N</v>
      </c>
      <c r="CX99" s="61" t="str">
        <f ca="1">IFERROR(INDEX(OFFSET(Dictionary!$AC$3,MATCH(COLUMNS($AS$2:CX98),Dictionary!$AC$4:$AC$93,0),1,1,2),1,MATCH(INDEX(Dictionary!$B$3:$C$3,1,MATCH(Form_Responses[[#This Row],[58]],OFFSET(Dictionary!$A$3,MATCH(COLUMNS($AS$2:CX98),Dictionary!$A$4:$A$93,0),1,1,2),0)),Dictionary!$AD$3:$AE$3,0)),"")</f>
        <v>A</v>
      </c>
      <c r="CY99" s="61" t="str">
        <f ca="1">IFERROR(INDEX(OFFSET(Dictionary!$AC$3,MATCH(COLUMNS($AS$2:CY98),Dictionary!$AC$4:$AC$93,0),1,1,2),1,MATCH(INDEX(Dictionary!$B$3:$C$3,1,MATCH(Form_Responses[[#This Row],[59]],OFFSET(Dictionary!$A$3,MATCH(COLUMNS($AS$2:CY98),Dictionary!$A$4:$A$93,0),1,1,2),0)),Dictionary!$AD$3:$AE$3,0)),"")</f>
        <v>F</v>
      </c>
      <c r="CZ99" s="61" t="str">
        <f ca="1">IFERROR(INDEX(OFFSET(Dictionary!$AC$3,MATCH(COLUMNS($AS$2:CZ98),Dictionary!$AC$4:$AC$93,0),1,1,2),1,MATCH(INDEX(Dictionary!$B$3:$C$3,1,MATCH(Form_Responses[[#This Row],[60]],OFFSET(Dictionary!$A$3,MATCH(COLUMNS($AS$2:CZ98),Dictionary!$A$4:$A$93,0),1,1,2),0)),Dictionary!$AD$3:$AE$3,0)),"")</f>
        <v>X</v>
      </c>
      <c r="DA99" s="61" t="str">
        <f ca="1">IFERROR(INDEX(OFFSET(Dictionary!$AC$3,MATCH(COLUMNS($AS$2:DA98),Dictionary!$AC$4:$AC$93,0),1,1,2),1,MATCH(INDEX(Dictionary!$B$3:$C$3,1,MATCH(Form_Responses[[#This Row],[61]],OFFSET(Dictionary!$A$3,MATCH(COLUMNS($AS$2:DA98),Dictionary!$A$4:$A$93,0),1,1,2),0)),Dictionary!$AD$3:$AE$3,0)),"")</f>
        <v>G</v>
      </c>
      <c r="DB99" s="61" t="str">
        <f ca="1">IFERROR(INDEX(OFFSET(Dictionary!$AC$3,MATCH(COLUMNS($AS$2:DB98),Dictionary!$AC$4:$AC$93,0),1,1,2),1,MATCH(INDEX(Dictionary!$B$3:$C$3,1,MATCH(Form_Responses[[#This Row],[62]],OFFSET(Dictionary!$A$3,MATCH(COLUMNS($AS$2:DB98),Dictionary!$A$4:$A$93,0),1,1,2),0)),Dictionary!$AD$3:$AE$3,0)),"")</f>
        <v>L</v>
      </c>
      <c r="DC99" s="61" t="str">
        <f ca="1">IFERROR(INDEX(OFFSET(Dictionary!$AC$3,MATCH(COLUMNS($AS$2:DC98),Dictionary!$AC$4:$AC$93,0),1,1,2),1,MATCH(INDEX(Dictionary!$B$3:$C$3,1,MATCH(Form_Responses[[#This Row],[63]],OFFSET(Dictionary!$A$3,MATCH(COLUMNS($AS$2:DC98),Dictionary!$A$4:$A$93,0),1,1,2),0)),Dictionary!$AD$3:$AE$3,0)),"")</f>
        <v>I</v>
      </c>
      <c r="DD99" s="61" t="str">
        <f ca="1">IFERROR(INDEX(OFFSET(Dictionary!$AC$3,MATCH(COLUMNS($AS$2:DD98),Dictionary!$AC$4:$AC$93,0),1,1,2),1,MATCH(INDEX(Dictionary!$B$3:$C$3,1,MATCH(Form_Responses[[#This Row],[64]],OFFSET(Dictionary!$A$3,MATCH(COLUMNS($AS$2:DD98),Dictionary!$A$4:$A$93,0),1,1,2),0)),Dictionary!$AD$3:$AE$3,0)),"")</f>
        <v>R</v>
      </c>
      <c r="DE99" s="61" t="str">
        <f ca="1">IFERROR(INDEX(OFFSET(Dictionary!$AC$3,MATCH(COLUMNS($AS$2:DE98),Dictionary!$AC$4:$AC$93,0),1,1,2),1,MATCH(INDEX(Dictionary!$B$3:$C$3,1,MATCH(Form_Responses[[#This Row],[65]],OFFSET(Dictionary!$A$3,MATCH(COLUMNS($AS$2:DE98),Dictionary!$A$4:$A$93,0),1,1,2),0)),Dictionary!$AD$3:$AE$3,0)),"")</f>
        <v>V</v>
      </c>
      <c r="DF99" s="61" t="str">
        <f ca="1">IFERROR(INDEX(OFFSET(Dictionary!$AC$3,MATCH(COLUMNS($AS$2:DF98),Dictionary!$AC$4:$AC$93,0),1,1,2),1,MATCH(INDEX(Dictionary!$B$3:$C$3,1,MATCH(Form_Responses[[#This Row],[66]],OFFSET(Dictionary!$A$3,MATCH(COLUMNS($AS$2:DF98),Dictionary!$A$4:$A$93,0),1,1,2),0)),Dictionary!$AD$3:$AE$3,0)),"")</f>
        <v>S</v>
      </c>
      <c r="DG99" s="61" t="str">
        <f ca="1">IFERROR(INDEX(OFFSET(Dictionary!$AC$3,MATCH(COLUMNS($AS$2:DG98),Dictionary!$AC$4:$AC$93,0),1,1,2),1,MATCH(INDEX(Dictionary!$B$3:$C$3,1,MATCH(Form_Responses[[#This Row],[67]],OFFSET(Dictionary!$A$3,MATCH(COLUMNS($AS$2:DG98),Dictionary!$A$4:$A$93,0),1,1,2),0)),Dictionary!$AD$3:$AE$3,0)),"")</f>
        <v>R</v>
      </c>
      <c r="DH99" s="61" t="str">
        <f ca="1">IFERROR(INDEX(OFFSET(Dictionary!$AC$3,MATCH(COLUMNS($AS$2:DH98),Dictionary!$AC$4:$AC$93,0),1,1,2),1,MATCH(INDEX(Dictionary!$B$3:$C$3,1,MATCH(Form_Responses[[#This Row],[68]],OFFSET(Dictionary!$A$3,MATCH(COLUMNS($AS$2:DH98),Dictionary!$A$4:$A$93,0),1,1,2),0)),Dictionary!$AD$3:$AE$3,0)),"")</f>
        <v>N</v>
      </c>
      <c r="DI99" s="61" t="str">
        <f ca="1">IFERROR(INDEX(OFFSET(Dictionary!$AC$3,MATCH(COLUMNS($AS$2:DI98),Dictionary!$AC$4:$AC$93,0),1,1,2),1,MATCH(INDEX(Dictionary!$B$3:$C$3,1,MATCH(Form_Responses[[#This Row],[69]],OFFSET(Dictionary!$A$3,MATCH(COLUMNS($AS$2:DI98),Dictionary!$A$4:$A$93,0),1,1,2),0)),Dictionary!$AD$3:$AE$3,0)),"")</f>
        <v>A</v>
      </c>
      <c r="DJ99" s="61" t="str">
        <f ca="1">IFERROR(INDEX(OFFSET(Dictionary!$AC$3,MATCH(COLUMNS($AS$2:DJ98),Dictionary!$AC$4:$AC$93,0),1,1,2),1,MATCH(INDEX(Dictionary!$B$3:$C$3,1,MATCH(Form_Responses[[#This Row],[70]],OFFSET(Dictionary!$A$3,MATCH(COLUMNS($AS$2:DJ98),Dictionary!$A$4:$A$93,0),1,1,2),0)),Dictionary!$AD$3:$AE$3,0)),"")</f>
        <v>P</v>
      </c>
      <c r="DK99" s="61" t="str">
        <f ca="1">IFERROR(INDEX(OFFSET(Dictionary!$AC$3,MATCH(COLUMNS($AS$2:DK98),Dictionary!$AC$4:$AC$93,0),1,1,2),1,MATCH(INDEX(Dictionary!$B$3:$C$3,1,MATCH(Form_Responses[[#This Row],[71]],OFFSET(Dictionary!$A$3,MATCH(COLUMNS($AS$2:DK98),Dictionary!$A$4:$A$93,0),1,1,2),0)),Dictionary!$AD$3:$AE$3,0)),"")</f>
        <v>G</v>
      </c>
      <c r="DL99" s="61" t="str">
        <f ca="1">IFERROR(INDEX(OFFSET(Dictionary!$AC$3,MATCH(COLUMNS($AS$2:DL98),Dictionary!$AC$4:$AC$93,0),1,1,2),1,MATCH(INDEX(Dictionary!$B$3:$C$3,1,MATCH(Form_Responses[[#This Row],[72]],OFFSET(Dictionary!$A$3,MATCH(COLUMNS($AS$2:DL98),Dictionary!$A$4:$A$93,0),1,1,2),0)),Dictionary!$AD$3:$AE$3,0)),"")</f>
        <v>L</v>
      </c>
      <c r="DM99" s="61" t="str">
        <f ca="1">IFERROR(INDEX(OFFSET(Dictionary!$AC$3,MATCH(COLUMNS($AS$2:DM98),Dictionary!$AC$4:$AC$93,0),1,1,2),1,MATCH(INDEX(Dictionary!$B$3:$C$3,1,MATCH(Form_Responses[[#This Row],[73]],OFFSET(Dictionary!$A$3,MATCH(COLUMNS($AS$2:DM98),Dictionary!$A$4:$A$93,0),1,1,2),0)),Dictionary!$AD$3:$AE$3,0)),"")</f>
        <v>I</v>
      </c>
      <c r="DN99" s="61" t="str">
        <f ca="1">IFERROR(INDEX(OFFSET(Dictionary!$AC$3,MATCH(COLUMNS($AS$2:DN98),Dictionary!$AC$4:$AC$93,0),1,1,2),1,MATCH(INDEX(Dictionary!$B$3:$C$3,1,MATCH(Form_Responses[[#This Row],[74]],OFFSET(Dictionary!$A$3,MATCH(COLUMNS($AS$2:DN98),Dictionary!$A$4:$A$93,0),1,1,2),0)),Dictionary!$AD$3:$AE$3,0)),"")</f>
        <v>T</v>
      </c>
      <c r="DO99" s="61" t="str">
        <f ca="1">IFERROR(INDEX(OFFSET(Dictionary!$AC$3,MATCH(COLUMNS($AS$2:DO98),Dictionary!$AC$4:$AC$93,0),1,1,2),1,MATCH(INDEX(Dictionary!$B$3:$C$3,1,MATCH(Form_Responses[[#This Row],[75]],OFFSET(Dictionary!$A$3,MATCH(COLUMNS($AS$2:DO98),Dictionary!$A$4:$A$93,0),1,1,2),0)),Dictionary!$AD$3:$AE$3,0)),"")</f>
        <v>R</v>
      </c>
      <c r="DP99" s="61" t="str">
        <f ca="1">IFERROR(INDEX(OFFSET(Dictionary!$AC$3,MATCH(COLUMNS($AS$2:DP98),Dictionary!$AC$4:$AC$93,0),1,1,2),1,MATCH(INDEX(Dictionary!$B$3:$C$3,1,MATCH(Form_Responses[[#This Row],[76]],OFFSET(Dictionary!$A$3,MATCH(COLUMNS($AS$2:DP98),Dictionary!$A$4:$A$93,0),1,1,2),0)),Dictionary!$AD$3:$AE$3,0)),"")</f>
        <v>D</v>
      </c>
      <c r="DQ99" s="61" t="str">
        <f ca="1">IFERROR(INDEX(OFFSET(Dictionary!$AC$3,MATCH(COLUMNS($AS$2:DQ98),Dictionary!$AC$4:$AC$93,0),1,1,2),1,MATCH(INDEX(Dictionary!$B$3:$C$3,1,MATCH(Form_Responses[[#This Row],[77]],OFFSET(Dictionary!$A$3,MATCH(COLUMNS($AS$2:DQ98),Dictionary!$A$4:$A$93,0),1,1,2),0)),Dictionary!$AD$3:$AE$3,0)),"")</f>
        <v>R</v>
      </c>
      <c r="DR99" s="61" t="str">
        <f ca="1">IFERROR(INDEX(OFFSET(Dictionary!$AC$3,MATCH(COLUMNS($AS$2:DR98),Dictionary!$AC$4:$AC$93,0),1,1,2),1,MATCH(INDEX(Dictionary!$B$3:$C$3,1,MATCH(Form_Responses[[#This Row],[78]],OFFSET(Dictionary!$A$3,MATCH(COLUMNS($AS$2:DR98),Dictionary!$A$4:$A$93,0),1,1,2),0)),Dictionary!$AD$3:$AE$3,0)),"")</f>
        <v>D</v>
      </c>
      <c r="DS99" s="61" t="str">
        <f ca="1">IFERROR(INDEX(OFFSET(Dictionary!$AC$3,MATCH(COLUMNS($AS$2:DS98),Dictionary!$AC$4:$AC$93,0),1,1,2),1,MATCH(INDEX(Dictionary!$B$3:$C$3,1,MATCH(Form_Responses[[#This Row],[79]],OFFSET(Dictionary!$A$3,MATCH(COLUMNS($AS$2:DS98),Dictionary!$A$4:$A$93,0),1,1,2),0)),Dictionary!$AD$3:$AE$3,0)),"")</f>
        <v>N</v>
      </c>
      <c r="DT99" s="61" t="str">
        <f ca="1">IFERROR(INDEX(OFFSET(Dictionary!$AC$3,MATCH(COLUMNS($AS$2:DT98),Dictionary!$AC$4:$AC$93,0),1,1,2),1,MATCH(INDEX(Dictionary!$B$3:$C$3,1,MATCH(Form_Responses[[#This Row],[80]],OFFSET(Dictionary!$A$3,MATCH(COLUMNS($AS$2:DT98),Dictionary!$A$4:$A$93,0),1,1,2),0)),Dictionary!$AD$3:$AE$3,0)),"")</f>
        <v>W</v>
      </c>
      <c r="DU99" s="61" t="str">
        <f ca="1">IFERROR(INDEX(OFFSET(Dictionary!$AC$3,MATCH(COLUMNS($AS$2:DU98),Dictionary!$AC$4:$AC$93,0),1,1,2),1,MATCH(INDEX(Dictionary!$B$3:$C$3,1,MATCH(Form_Responses[[#This Row],[81]],OFFSET(Dictionary!$A$3,MATCH(COLUMNS($AS$2:DU98),Dictionary!$A$4:$A$93,0),1,1,2),0)),Dictionary!$AD$3:$AE$3,0)),"")</f>
        <v>G</v>
      </c>
      <c r="DV99" s="61" t="str">
        <f ca="1">IFERROR(INDEX(OFFSET(Dictionary!$AC$3,MATCH(COLUMNS($AS$2:DV98),Dictionary!$AC$4:$AC$93,0),1,1,2),1,MATCH(INDEX(Dictionary!$B$3:$C$3,1,MATCH(Form_Responses[[#This Row],[82]],OFFSET(Dictionary!$A$3,MATCH(COLUMNS($AS$2:DV98),Dictionary!$A$4:$A$93,0),1,1,2),0)),Dictionary!$AD$3:$AE$3,0)),"")</f>
        <v>L</v>
      </c>
      <c r="DW99" s="61" t="str">
        <f ca="1">IFERROR(INDEX(OFFSET(Dictionary!$AC$3,MATCH(COLUMNS($AS$2:DW98),Dictionary!$AC$4:$AC$93,0),1,1,2),1,MATCH(INDEX(Dictionary!$B$3:$C$3,1,MATCH(Form_Responses[[#This Row],[83]],OFFSET(Dictionary!$A$3,MATCH(COLUMNS($AS$2:DW98),Dictionary!$A$4:$A$93,0),1,1,2),0)),Dictionary!$AD$3:$AE$3,0)),"")</f>
        <v>I</v>
      </c>
      <c r="DX99" s="61" t="str">
        <f ca="1">IFERROR(INDEX(OFFSET(Dictionary!$AC$3,MATCH(COLUMNS($AS$2:DX98),Dictionary!$AC$4:$AC$93,0),1,1,2),1,MATCH(INDEX(Dictionary!$B$3:$C$3,1,MATCH(Form_Responses[[#This Row],[84]],OFFSET(Dictionary!$A$3,MATCH(COLUMNS($AS$2:DX98),Dictionary!$A$4:$A$93,0),1,1,2),0)),Dictionary!$AD$3:$AE$3,0)),"")</f>
        <v>V</v>
      </c>
      <c r="DY99" s="61" t="str">
        <f ca="1">IFERROR(INDEX(OFFSET(Dictionary!$AC$3,MATCH(COLUMNS($AS$2:DY98),Dictionary!$AC$4:$AC$93,0),1,1,2),1,MATCH(INDEX(Dictionary!$B$3:$C$3,1,MATCH(Form_Responses[[#This Row],[85]],OFFSET(Dictionary!$A$3,MATCH(COLUMNS($AS$2:DY98),Dictionary!$A$4:$A$93,0),1,1,2),0)),Dictionary!$AD$3:$AE$3,0)),"")</f>
        <v>S</v>
      </c>
      <c r="DZ99" s="61" t="str">
        <f ca="1">IFERROR(INDEX(OFFSET(Dictionary!$AC$3,MATCH(COLUMNS($AS$2:DZ98),Dictionary!$AC$4:$AC$93,0),1,1,2),1,MATCH(INDEX(Dictionary!$B$3:$C$3,1,MATCH(Form_Responses[[#This Row],[86]],OFFSET(Dictionary!$A$3,MATCH(COLUMNS($AS$2:DZ98),Dictionary!$A$4:$A$93,0),1,1,2),0)),Dictionary!$AD$3:$AE$3,0)),"")</f>
        <v>R</v>
      </c>
      <c r="EA99" s="61" t="str">
        <f ca="1">IFERROR(INDEX(OFFSET(Dictionary!$AC$3,MATCH(COLUMNS($AS$2:EA98),Dictionary!$AC$4:$AC$93,0),1,1,2),1,MATCH(INDEX(Dictionary!$B$3:$C$3,1,MATCH(Form_Responses[[#This Row],[87]],OFFSET(Dictionary!$A$3,MATCH(COLUMNS($AS$2:EA98),Dictionary!$A$4:$A$93,0),1,1,2),0)),Dictionary!$AD$3:$AE$3,0)),"")</f>
        <v>R</v>
      </c>
      <c r="EB99" s="61" t="str">
        <f ca="1">IFERROR(INDEX(OFFSET(Dictionary!$AC$3,MATCH(COLUMNS($AS$2:EB98),Dictionary!$AC$4:$AC$93,0),1,1,2),1,MATCH(INDEX(Dictionary!$B$3:$C$3,1,MATCH(Form_Responses[[#This Row],[88]],OFFSET(Dictionary!$A$3,MATCH(COLUMNS($AS$2:EB98),Dictionary!$A$4:$A$93,0),1,1,2),0)),Dictionary!$AD$3:$AE$3,0)),"")</f>
        <v>D</v>
      </c>
      <c r="EC99" s="61" t="str">
        <f ca="1">IFERROR(INDEX(OFFSET(Dictionary!$AC$3,MATCH(COLUMNS($AS$2:EC98),Dictionary!$AC$4:$AC$93,0),1,1,2),1,MATCH(INDEX(Dictionary!$B$3:$C$3,1,MATCH(Form_Responses[[#This Row],[89]],OFFSET(Dictionary!$A$3,MATCH(COLUMNS($AS$2:EC98),Dictionary!$A$4:$A$93,0),1,1,2),0)),Dictionary!$AD$3:$AE$3,0)),"")</f>
        <v>C</v>
      </c>
      <c r="ED99" s="61" t="str">
        <f ca="1">IFERROR(INDEX(OFFSET(Dictionary!$AC$3,MATCH(COLUMNS($AS$2:ED98),Dictionary!$AC$4:$AC$93,0),1,1,2),1,MATCH(INDEX(Dictionary!$B$3:$C$3,1,MATCH(Form_Responses[[#This Row],[90]],OFFSET(Dictionary!$A$3,MATCH(COLUMNS($AS$2:ED98),Dictionary!$A$4:$A$93,0),1,1,2),0)),Dictionary!$AD$3:$AE$3,0)),"")</f>
        <v>N</v>
      </c>
    </row>
    <row r="100" spans="1:134" ht="240" x14ac:dyDescent="0.25">
      <c r="A100" s="164">
        <v>98</v>
      </c>
      <c r="B100" s="61" t="s">
        <v>1086</v>
      </c>
      <c r="C100" s="61" t="s">
        <v>1081</v>
      </c>
      <c r="D100" s="59" t="s">
        <v>794</v>
      </c>
      <c r="E100" s="59" cm="1">
        <f t="array" aca="1" ref="E100" ca="1">COUNTIF(OFFSET($AS$2,MATCH(Data_Base_Response[[#This Row],[Nama]:[Nama]],Data_Base_Response[[Nama]:[Nama]],0),0,1,90),Data_Base_Response[[#Headers],[A]])</f>
        <v>2</v>
      </c>
      <c r="F100" s="59" cm="1">
        <f t="array" aca="1" ref="F100" ca="1">COUNTIF(OFFSET($AS$2,MATCH(Data_Base_Response[[#This Row],[Nama]:[Nama]],Data_Base_Response[[Nama]:[Nama]],0),0,1,90),Data_Base_Response[[#Headers],[N]])</f>
        <v>5</v>
      </c>
      <c r="G100" s="59" cm="1">
        <f t="array" aca="1" ref="G100" ca="1">COUNTIF(OFFSET($AS$2,MATCH(Data_Base_Response[[#This Row],[Nama]:[Nama]],Data_Base_Response[[Nama]:[Nama]],0),0,1,90),Data_Base_Response[[#Headers],[G]])</f>
        <v>5</v>
      </c>
      <c r="H100" s="59" cm="1">
        <f t="array" aca="1" ref="H100" ca="1">COUNTIF(OFFSET($AS$2,MATCH(Data_Base_Response[[#This Row],[Nama]:[Nama]],Data_Base_Response[[Nama]:[Nama]],0),0,1,90),Data_Base_Response[[#Headers],[C]])</f>
        <v>4</v>
      </c>
      <c r="I100" s="59" cm="1">
        <f t="array" aca="1" ref="I100" ca="1">COUNTIF(OFFSET($AS$2,MATCH(Data_Base_Response[[#This Row],[Nama]:[Nama]],Data_Base_Response[[Nama]:[Nama]],0),0,1,90),Data_Base_Response[[#Headers],[D]])</f>
        <v>2</v>
      </c>
      <c r="J100" s="59" cm="1">
        <f t="array" aca="1" ref="J100" ca="1">COUNTIF(OFFSET($AS$2,MATCH(Data_Base_Response[[#This Row],[Nama]:[Nama]],Data_Base_Response[[Nama]:[Nama]],0),0,1,90),Data_Base_Response[[#Headers],[R]])</f>
        <v>7</v>
      </c>
      <c r="K100" s="59" cm="1">
        <f t="array" aca="1" ref="K100" ca="1">COUNTIF(OFFSET($AS$2,MATCH(Data_Base_Response[[#This Row],[Nama]:[Nama]],Data_Base_Response[[Nama]:[Nama]],0),0,1,90),Data_Base_Response[[#Headers],[T]])</f>
        <v>1</v>
      </c>
      <c r="L100" s="59" cm="1">
        <f t="array" aca="1" ref="L100" ca="1">COUNTIF(OFFSET($AS$2,MATCH(Data_Base_Response[[#This Row],[Nama]:[Nama]],Data_Base_Response[[Nama]:[Nama]],0),0,1,90),Data_Base_Response[[#Headers],[V]])</f>
        <v>5</v>
      </c>
      <c r="M100" s="59" cm="1">
        <f t="array" aca="1" ref="M100" ca="1">COUNTIF(OFFSET($AS$2,MATCH(Data_Base_Response[[#This Row],[Nama]:[Nama]],Data_Base_Response[[Nama]:[Nama]],0),0,1,90),Data_Base_Response[[#Headers],[W]])</f>
        <v>7</v>
      </c>
      <c r="N100" s="59" cm="1">
        <f t="array" aca="1" ref="N100" ca="1">COUNTIF(OFFSET($AS$2,MATCH(Data_Base_Response[[#This Row],[Nama]:[Nama]],Data_Base_Response[[Nama]:[Nama]],0),0,1,90),Data_Base_Response[[#Headers],[F]])</f>
        <v>3</v>
      </c>
      <c r="O100" s="59" cm="1">
        <f t="array" aca="1" ref="O100" ca="1">COUNTIF(OFFSET($AS$2,MATCH(Data_Base_Response[[#This Row],[Nama]:[Nama]],Data_Base_Response[[Nama]:[Nama]],0),0,1,90),Data_Base_Response[[#Headers],[L]])</f>
        <v>7</v>
      </c>
      <c r="P100" s="59" cm="1">
        <f t="array" aca="1" ref="P100" ca="1">COUNTIF(OFFSET($AS$2,MATCH(Data_Base_Response[[#This Row],[Nama]:[Nama]],Data_Base_Response[[Nama]:[Nama]],0),0,1,90),Data_Base_Response[[#Headers],[P]])</f>
        <v>7</v>
      </c>
      <c r="Q100" s="59" cm="1">
        <f t="array" aca="1" ref="Q100" ca="1">COUNTIF(OFFSET($AS$2,MATCH(Data_Base_Response[[#This Row],[Nama]:[Nama]],Data_Base_Response[[Nama]:[Nama]],0),0,1,90),Data_Base_Response[[#Headers],[I]])</f>
        <v>4</v>
      </c>
      <c r="R100" s="59" cm="1">
        <f t="array" aca="1" ref="R100" ca="1">COUNTIF(OFFSET($AS$2,MATCH(Data_Base_Response[[#This Row],[Nama]:[Nama]],Data_Base_Response[[Nama]:[Nama]],0),0,1,90),Data_Base_Response[[#Headers],[S]])</f>
        <v>4</v>
      </c>
      <c r="S100" s="59" cm="1">
        <f t="array" aca="1" ref="S100" ca="1">COUNTIF(OFFSET($AS$2,MATCH(Data_Base_Response[[#This Row],[Nama]:[Nama]],Data_Base_Response[[Nama]:[Nama]],0),0,1,90),Data_Base_Response[[#Headers],[B]])</f>
        <v>3</v>
      </c>
      <c r="T100" s="59" cm="1">
        <f t="array" aca="1" ref="T100" ca="1">COUNTIF(OFFSET($AS$2,MATCH(Data_Base_Response[[#This Row],[Nama]:[Nama]],Data_Base_Response[[Nama]:[Nama]],0),0,1,90),Data_Base_Response[[#Headers],[O]])</f>
        <v>2</v>
      </c>
      <c r="U100" s="59" cm="1">
        <f t="array" aca="1" ref="U100" ca="1">COUNTIF(OFFSET($AS$2,MATCH(Data_Base_Response[[#This Row],[Nama]:[Nama]],Data_Base_Response[[Nama]:[Nama]],0),0,1,90),Data_Base_Response[[#Headers],[X]])</f>
        <v>4</v>
      </c>
      <c r="V100" s="59" cm="1">
        <f t="array" aca="1" ref="V100" ca="1">COUNTIF(OFFSET($AS$2,MATCH(Data_Base_Response[[#This Row],[Nama]:[Nama]],Data_Base_Response[[Nama]:[Nama]],0),0,1,90),Data_Base_Response[[#Headers],[E]])</f>
        <v>6</v>
      </c>
      <c r="W100" s="59" cm="1">
        <f t="array" aca="1" ref="W100" ca="1">COUNTIF(OFFSET($AS$2,MATCH(Data_Base_Response[[#This Row],[Nama]:[Nama]],Data_Base_Response[[Nama]:[Nama]],0),0,1,90),Data_Base_Response[[#Headers],[K]])</f>
        <v>5</v>
      </c>
      <c r="X100" s="59" cm="1">
        <f t="array" aca="1" ref="X100" ca="1">COUNTIF(OFFSET($AS$2,MATCH(Data_Base_Response[[#This Row],[Nama]:[Nama]],Data_Base_Response[[Nama]:[Nama]],0),0,1,90),Data_Base_Response[[#Headers],[Z]])</f>
        <v>7</v>
      </c>
      <c r="Y10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0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0"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00" s="60" t="str">
        <f ca="1">INDEX(OFFSET(Dictionary!$AJ$3,MATCH(I$2,Dictionary!$AG$4:$AG$84,0),0,COUNTIF(Dictionary!$AG$4:$AG$84,I$2),1),MATCH(Data_Base_Response[[#This Row],[D]],OFFSET(Dictionary!$AH$3,MATCH(I$2,Dictionary!$AG$4:$AG$84,0),0,COUNTIF(Dictionary!$AG$4:$AG$84,I$2),1),1))</f>
        <v xml:space="preserve">Cukup peduli akan akurasi dan kelengkapan data   </v>
      </c>
      <c r="AD100"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00"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00"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00" s="60" t="str">
        <f ca="1">INDEX(OFFSET(Dictionary!$AJ$3,MATCH(O$2,Dictionary!$AG$4:$AG$84,0),0,COUNTIF(Dictionary!$AG$4:$AG$84,O$2),1),MATCH(Data_Base_Response[[#This Row],[L]],OFFSET(Dictionary!$AH$3,MATCH(O$2,Dictionary!$AG$4:$AG$84,0),0,COUNTIF(Dictionary!$AG$4:$AG$84,O$2),1),1))</f>
        <v xml:space="preserve">Percaya diri dan ingin berperan sebagai pemimpin      </v>
      </c>
      <c r="AJ100"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00" s="60" t="str">
        <f ca="1">INDEX(OFFSET(Dictionary!$AJ$3,MATCH(Q$2,Dictionary!$AG$4:$AG$84,0),0,COUNTIF(Dictionary!$AG$4:$AG$84,Q$2),1),MATCH(Data_Base_Response[[#This Row],[I]],OFFSET(Dictionary!$AH$3,MATCH(Q$2,Dictionary!$AG$4:$AG$84,0),0,COUNTIF(Dictionary!$AG$4:$AG$84,Q$2),1),1))</f>
        <v xml:space="preserve">Berhati - hati dlm pengambilan keputusan   </v>
      </c>
      <c r="AL100"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00"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0"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00"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00"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0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00"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0" s="61" t="str">
        <f ca="1">IFERROR(INDEX(OFFSET(Dictionary!$AC$3,MATCH(COLUMNS($AS$2:AS99),Dictionary!$AC$4:$AC$93,0),1,1,2),1,MATCH(INDEX(Dictionary!$B$3:$C$3,1,MATCH(Form_Responses[[#This Row],[1]],OFFSET(Dictionary!$A$3,MATCH(COLUMNS($AS$2:AS99),Dictionary!$A$4:$A$93,0),1,1,2),0)),Dictionary!$AD$3:$AE$3,0)),"")</f>
        <v>E</v>
      </c>
      <c r="AT100" s="61" t="str">
        <f ca="1">IFERROR(INDEX(OFFSET(Dictionary!$AC$3,MATCH(COLUMNS($AS$2:AT$2),Dictionary!$AC$4:$AC$93,0),1,1,2),1,MATCH(INDEX(Dictionary!$B$3:$C$3,1,MATCH(Form_Responses[[#This Row],[2]],OFFSET(Dictionary!$A$3,MATCH(COLUMNS($AS$2:AT99),Dictionary!$A$4:$A$93,0),1,1,2),0)),Dictionary!$AD$3:$AE$3,0)),"")</f>
        <v>N</v>
      </c>
      <c r="AU100" s="61" t="str">
        <f ca="1">IFERROR(INDEX(OFFSET(Dictionary!$AC$3,MATCH(COLUMNS($AS$2:AU99),Dictionary!$AC$4:$AC$93,0),1,1,2),1,MATCH(INDEX(Dictionary!$B$3:$C$3,1,MATCH(Form_Responses[[#This Row],[3]],OFFSET(Dictionary!$A$3,MATCH(COLUMNS($AS$2:AU99),Dictionary!$A$4:$A$93,0),1,1,2),0)),Dictionary!$AD$3:$AE$3,0)),"")</f>
        <v>P</v>
      </c>
      <c r="AV100" s="61" t="str">
        <f ca="1">IFERROR(INDEX(OFFSET(Dictionary!$AC$3,MATCH(COLUMNS($AS$2:AV99),Dictionary!$AC$4:$AC$93,0),1,1,2),1,MATCH(INDEX(Dictionary!$B$3:$C$3,1,MATCH(Form_Responses[[#This Row],[4]],OFFSET(Dictionary!$A$3,MATCH(COLUMNS($AS$2:AV99),Dictionary!$A$4:$A$93,0),1,1,2),0)),Dictionary!$AD$3:$AE$3,0)),"")</f>
        <v>P</v>
      </c>
      <c r="AW100" s="61" t="str">
        <f ca="1">IFERROR(INDEX(OFFSET(Dictionary!$AC$3,MATCH(COLUMNS($AS$2:AW99),Dictionary!$AC$4:$AC$93,0),1,1,2),1,MATCH(INDEX(Dictionary!$B$3:$C$3,1,MATCH(Form_Responses[[#This Row],[5]],OFFSET(Dictionary!$A$3,MATCH(COLUMNS($AS$2:AW99),Dictionary!$A$4:$A$93,0),1,1,2),0)),Dictionary!$AD$3:$AE$3,0)),"")</f>
        <v>B</v>
      </c>
      <c r="AX100" s="61" t="str">
        <f ca="1">IFERROR(INDEX(OFFSET(Dictionary!$AC$3,MATCH(COLUMNS($AS$2:AX99),Dictionary!$AC$4:$AC$93,0),1,1,2),1,MATCH(INDEX(Dictionary!$B$3:$C$3,1,MATCH(Form_Responses[[#This Row],[6]],OFFSET(Dictionary!$A$3,MATCH(COLUMNS($AS$2:AX99),Dictionary!$A$4:$A$93,0),1,1,2),0)),Dictionary!$AD$3:$AE$3,0)),"")</f>
        <v>B</v>
      </c>
      <c r="AY100" s="61" t="str">
        <f ca="1">IFERROR(INDEX(OFFSET(Dictionary!$AC$3,MATCH(COLUMNS($AS$2:AY99),Dictionary!$AC$4:$AC$93,0),1,1,2),1,MATCH(INDEX(Dictionary!$B$3:$C$3,1,MATCH(Form_Responses[[#This Row],[7]],OFFSET(Dictionary!$A$3,MATCH(COLUMNS($AS$2:AY99),Dictionary!$A$4:$A$93,0),1,1,2),0)),Dictionary!$AD$3:$AE$3,0)),"")</f>
        <v>Z</v>
      </c>
      <c r="AZ100" s="61" t="str">
        <f ca="1">IFERROR(INDEX(OFFSET(Dictionary!$AC$3,MATCH(COLUMNS($AS$2:AZ$2),Dictionary!$AC$4:$AC$93,0),1,1,2),1,MATCH(INDEX(Dictionary!$B$3:$C$3,1,MATCH(Form_Responses[[#This Row],[8]],OFFSET(Dictionary!$A$3,MATCH(COLUMNS($AS$2:AZ99),Dictionary!$A$4:$A$93,0),1,1,2),0)),Dictionary!$AD$3:$AE$3,0)),"")</f>
        <v>Z</v>
      </c>
      <c r="BA100" s="61" t="str">
        <f ca="1">IFERROR(INDEX(OFFSET(Dictionary!$AC$3,MATCH(COLUMNS($AS$2:BA99),Dictionary!$AC$4:$AC$93,0),1,1,2),1,MATCH(INDEX(Dictionary!$B$3:$C$3,1,MATCH(Form_Responses[[#This Row],[9]],OFFSET(Dictionary!$A$3,MATCH(COLUMNS($AS$2:BA99),Dictionary!$A$4:$A$93,0),1,1,2),0)),Dictionary!$AD$3:$AE$3,0)),"")</f>
        <v>K</v>
      </c>
      <c r="BB100" s="61" t="str">
        <f ca="1">IFERROR(INDEX(OFFSET(Dictionary!$AC$3,MATCH(COLUMNS($AS$2:BB99),Dictionary!$AC$4:$AC$93,0),1,1,2),1,MATCH(INDEX(Dictionary!$B$3:$C$3,1,MATCH(Form_Responses[[#This Row],[10]],OFFSET(Dictionary!$A$3,MATCH(COLUMNS($AS$2:BB99),Dictionary!$A$4:$A$93,0),1,1,2),0)),Dictionary!$AD$3:$AE$3,0)),"")</f>
        <v>W</v>
      </c>
      <c r="BC100" s="61" t="str">
        <f ca="1">IFERROR(INDEX(OFFSET(Dictionary!$AC$3,MATCH(COLUMNS($AS$2:BC99),Dictionary!$AC$4:$AC$93,0),1,1,2),1,MATCH(INDEX(Dictionary!$B$3:$C$3,1,MATCH(Form_Responses[[#This Row],[11]],OFFSET(Dictionary!$A$3,MATCH(COLUMNS($AS$2:BC99),Dictionary!$A$4:$A$93,0),1,1,2),0)),Dictionary!$AD$3:$AE$3,0)),"")</f>
        <v>G</v>
      </c>
      <c r="BD100" s="61" t="str">
        <f ca="1">IFERROR(INDEX(OFFSET(Dictionary!$AC$3,MATCH(COLUMNS($AS$2:BD99),Dictionary!$AC$4:$AC$93,0),1,1,2),1,MATCH(INDEX(Dictionary!$B$3:$C$3,1,MATCH(Form_Responses[[#This Row],[12]],OFFSET(Dictionary!$A$3,MATCH(COLUMNS($AS$2:BD99),Dictionary!$A$4:$A$93,0),1,1,2),0)),Dictionary!$AD$3:$AE$3,0)),"")</f>
        <v>E</v>
      </c>
      <c r="BE100" s="61" t="str">
        <f ca="1">IFERROR(INDEX(OFFSET(Dictionary!$AC$3,MATCH(COLUMNS($AS$2:BE99),Dictionary!$AC$4:$AC$93,0),1,1,2),1,MATCH(INDEX(Dictionary!$B$3:$C$3,1,MATCH(Form_Responses[[#This Row],[13]],OFFSET(Dictionary!$A$3,MATCH(COLUMNS($AS$2:BE99),Dictionary!$A$4:$A$93,0),1,1,2),0)),Dictionary!$AD$3:$AE$3,0)),"")</f>
        <v>P</v>
      </c>
      <c r="BF100" s="61" t="str">
        <f ca="1">IFERROR(INDEX(OFFSET(Dictionary!$AC$3,MATCH(COLUMNS($AS$2:BF99),Dictionary!$AC$4:$AC$93,0),1,1,2),1,MATCH(INDEX(Dictionary!$B$3:$C$3,1,MATCH(Form_Responses[[#This Row],[14]],OFFSET(Dictionary!$A$3,MATCH(COLUMNS($AS$2:BF99),Dictionary!$A$4:$A$93,0),1,1,2),0)),Dictionary!$AD$3:$AE$3,0)),"")</f>
        <v>X</v>
      </c>
      <c r="BG100" s="61" t="str">
        <f ca="1">IFERROR(INDEX(OFFSET(Dictionary!$AC$3,MATCH(COLUMNS($AS$2:BG99),Dictionary!$AC$4:$AC$93,0),1,1,2),1,MATCH(INDEX(Dictionary!$B$3:$C$3,1,MATCH(Form_Responses[[#This Row],[15]],OFFSET(Dictionary!$A$3,MATCH(COLUMNS($AS$2:BG99),Dictionary!$A$4:$A$93,0),1,1,2),0)),Dictionary!$AD$3:$AE$3,0)),"")</f>
        <v>B</v>
      </c>
      <c r="BH100" s="61" t="str">
        <f ca="1">IFERROR(INDEX(OFFSET(Dictionary!$AC$3,MATCH(COLUMNS($AS$2:BH99),Dictionary!$AC$4:$AC$93,0),1,1,2),1,MATCH(INDEX(Dictionary!$B$3:$C$3,1,MATCH(Form_Responses[[#This Row],[16]],OFFSET(Dictionary!$A$3,MATCH(COLUMNS($AS$2:BH99),Dictionary!$A$4:$A$93,0),1,1,2),0)),Dictionary!$AD$3:$AE$3,0)),"")</f>
        <v>X</v>
      </c>
      <c r="BI100" s="61" t="str">
        <f ca="1">IFERROR(INDEX(OFFSET(Dictionary!$AC$3,MATCH(COLUMNS($AS$2:BI99),Dictionary!$AC$4:$AC$93,0),1,1,2),1,MATCH(INDEX(Dictionary!$B$3:$C$3,1,MATCH(Form_Responses[[#This Row],[17]],OFFSET(Dictionary!$A$3,MATCH(COLUMNS($AS$2:BI99),Dictionary!$A$4:$A$93,0),1,1,2),0)),Dictionary!$AD$3:$AE$3,0)),"")</f>
        <v>Z</v>
      </c>
      <c r="BJ100" s="61" t="str">
        <f ca="1">IFERROR(INDEX(OFFSET(Dictionary!$AC$3,MATCH(COLUMNS($AS$2:BJ99),Dictionary!$AC$4:$AC$93,0),1,1,2),1,MATCH(INDEX(Dictionary!$B$3:$C$3,1,MATCH(Form_Responses[[#This Row],[18]],OFFSET(Dictionary!$A$3,MATCH(COLUMNS($AS$2:BJ99),Dictionary!$A$4:$A$93,0),1,1,2),0)),Dictionary!$AD$3:$AE$3,0)),"")</f>
        <v>K</v>
      </c>
      <c r="BK100" s="61" t="str">
        <f ca="1">IFERROR(INDEX(OFFSET(Dictionary!$AC$3,MATCH(COLUMNS($AS$2:BK99),Dictionary!$AC$4:$AC$93,0),1,1,2),1,MATCH(INDEX(Dictionary!$B$3:$C$3,1,MATCH(Form_Responses[[#This Row],[19]],OFFSET(Dictionary!$A$3,MATCH(COLUMNS($AS$2:BK99),Dictionary!$A$4:$A$93,0),1,1,2),0)),Dictionary!$AD$3:$AE$3,0)),"")</f>
        <v>Z</v>
      </c>
      <c r="BL100" s="61" t="str">
        <f ca="1">IFERROR(INDEX(OFFSET(Dictionary!$AC$3,MATCH(COLUMNS($AS$2:BL99),Dictionary!$AC$4:$AC$93,0),1,1,2),1,MATCH(INDEX(Dictionary!$B$3:$C$3,1,MATCH(Form_Responses[[#This Row],[20]],OFFSET(Dictionary!$A$3,MATCH(COLUMNS($AS$2:BL99),Dictionary!$A$4:$A$93,0),1,1,2),0)),Dictionary!$AD$3:$AE$3,0)),"")</f>
        <v>W</v>
      </c>
      <c r="BM100" s="61" t="str">
        <f ca="1">IFERROR(INDEX(OFFSET(Dictionary!$AC$3,MATCH(COLUMNS($AS$2:BM99),Dictionary!$AC$4:$AC$93,0),1,1,2),1,MATCH(INDEX(Dictionary!$B$3:$C$3,1,MATCH(Form_Responses[[#This Row],[21]],OFFSET(Dictionary!$A$3,MATCH(COLUMNS($AS$2:BM99),Dictionary!$A$4:$A$93,0),1,1,2),0)),Dictionary!$AD$3:$AE$3,0)),"")</f>
        <v>D</v>
      </c>
      <c r="BN100" s="61" t="str">
        <f ca="1">IFERROR(INDEX(OFFSET(Dictionary!$AC$3,MATCH(COLUMNS($AS$2:BN99),Dictionary!$AC$4:$AC$93,0),1,1,2),1,MATCH(INDEX(Dictionary!$B$3:$C$3,1,MATCH(Form_Responses[[#This Row],[22]],OFFSET(Dictionary!$A$3,MATCH(COLUMNS($AS$2:BN99),Dictionary!$A$4:$A$93,0),1,1,2),0)),Dictionary!$AD$3:$AE$3,0)),"")</f>
        <v>L</v>
      </c>
      <c r="BO100" s="61" t="str">
        <f ca="1">IFERROR(INDEX(OFFSET(Dictionary!$AC$3,MATCH(COLUMNS($AS$2:BO99),Dictionary!$AC$4:$AC$93,0),1,1,2),1,MATCH(INDEX(Dictionary!$B$3:$C$3,1,MATCH(Form_Responses[[#This Row],[23]],OFFSET(Dictionary!$A$3,MATCH(COLUMNS($AS$2:BO99),Dictionary!$A$4:$A$93,0),1,1,2),0)),Dictionary!$AD$3:$AE$3,0)),"")</f>
        <v>E</v>
      </c>
      <c r="BP100" s="61" t="str">
        <f ca="1">IFERROR(INDEX(OFFSET(Dictionary!$AC$3,MATCH(COLUMNS($AS$2:BP99),Dictionary!$AC$4:$AC$93,0),1,1,2),1,MATCH(INDEX(Dictionary!$B$3:$C$3,1,MATCH(Form_Responses[[#This Row],[24]],OFFSET(Dictionary!$A$3,MATCH(COLUMNS($AS$2:BP99),Dictionary!$A$4:$A$93,0),1,1,2),0)),Dictionary!$AD$3:$AE$3,0)),"")</f>
        <v>X</v>
      </c>
      <c r="BQ100" s="61" t="str">
        <f ca="1">IFERROR(INDEX(OFFSET(Dictionary!$AC$3,MATCH(COLUMNS($AS$2:BQ99),Dictionary!$AC$4:$AC$93,0),1,1,2),1,MATCH(INDEX(Dictionary!$B$3:$C$3,1,MATCH(Form_Responses[[#This Row],[25]],OFFSET(Dictionary!$A$3,MATCH(COLUMNS($AS$2:BQ99),Dictionary!$A$4:$A$93,0),1,1,2),0)),Dictionary!$AD$3:$AE$3,0)),"")</f>
        <v>A</v>
      </c>
      <c r="BR100" s="61" t="str">
        <f ca="1">IFERROR(INDEX(OFFSET(Dictionary!$AC$3,MATCH(COLUMNS($AS$2:BR99),Dictionary!$AC$4:$AC$93,0),1,1,2),1,MATCH(INDEX(Dictionary!$B$3:$C$3,1,MATCH(Form_Responses[[#This Row],[26]],OFFSET(Dictionary!$A$3,MATCH(COLUMNS($AS$2:BR99),Dictionary!$A$4:$A$93,0),1,1,2),0)),Dictionary!$AD$3:$AE$3,0)),"")</f>
        <v>P</v>
      </c>
      <c r="BS100" s="61" t="str">
        <f ca="1">IFERROR(INDEX(OFFSET(Dictionary!$AC$3,MATCH(COLUMNS($AS$2:BS99),Dictionary!$AC$4:$AC$93,0),1,1,2),1,MATCH(INDEX(Dictionary!$B$3:$C$3,1,MATCH(Form_Responses[[#This Row],[27]],OFFSET(Dictionary!$A$3,MATCH(COLUMNS($AS$2:BS99),Dictionary!$A$4:$A$93,0),1,1,2),0)),Dictionary!$AD$3:$AE$3,0)),"")</f>
        <v>Z</v>
      </c>
      <c r="BT100" s="61" t="str">
        <f ca="1">IFERROR(INDEX(OFFSET(Dictionary!$AC$3,MATCH(COLUMNS($AS$2:BT99),Dictionary!$AC$4:$AC$93,0),1,1,2),1,MATCH(INDEX(Dictionary!$B$3:$C$3,1,MATCH(Form_Responses[[#This Row],[28]],OFFSET(Dictionary!$A$3,MATCH(COLUMNS($AS$2:BT99),Dictionary!$A$4:$A$93,0),1,1,2),0)),Dictionary!$AD$3:$AE$3,0)),"")</f>
        <v>K</v>
      </c>
      <c r="BU100" s="61" t="str">
        <f ca="1">IFERROR(INDEX(OFFSET(Dictionary!$AC$3,MATCH(COLUMNS($AS$2:BU99),Dictionary!$AC$4:$AC$93,0),1,1,2),1,MATCH(INDEX(Dictionary!$B$3:$C$3,1,MATCH(Form_Responses[[#This Row],[29]],OFFSET(Dictionary!$A$3,MATCH(COLUMNS($AS$2:BU99),Dictionary!$A$4:$A$93,0),1,1,2),0)),Dictionary!$AD$3:$AE$3,0)),"")</f>
        <v>O</v>
      </c>
      <c r="BV100" s="61" t="str">
        <f ca="1">IFERROR(INDEX(OFFSET(Dictionary!$AC$3,MATCH(COLUMNS($AS$2:BV99),Dictionary!$AC$4:$AC$93,0),1,1,2),1,MATCH(INDEX(Dictionary!$B$3:$C$3,1,MATCH(Form_Responses[[#This Row],[30]],OFFSET(Dictionary!$A$3,MATCH(COLUMNS($AS$2:BV99),Dictionary!$A$4:$A$93,0),1,1,2),0)),Dictionary!$AD$3:$AE$3,0)),"")</f>
        <v>W</v>
      </c>
      <c r="BW100" s="61" t="str">
        <f ca="1">IFERROR(INDEX(OFFSET(Dictionary!$AC$3,MATCH(COLUMNS($AS$2:BW99),Dictionary!$AC$4:$AC$93,0),1,1,2),1,MATCH(INDEX(Dictionary!$B$3:$C$3,1,MATCH(Form_Responses[[#This Row],[31]],OFFSET(Dictionary!$A$3,MATCH(COLUMNS($AS$2:BW99),Dictionary!$A$4:$A$93,0),1,1,2),0)),Dictionary!$AD$3:$AE$3,0)),"")</f>
        <v>R</v>
      </c>
      <c r="BX100" s="61" t="str">
        <f ca="1">IFERROR(INDEX(OFFSET(Dictionary!$AC$3,MATCH(COLUMNS($AS$2:BX99),Dictionary!$AC$4:$AC$93,0),1,1,2),1,MATCH(INDEX(Dictionary!$B$3:$C$3,1,MATCH(Form_Responses[[#This Row],[32]],OFFSET(Dictionary!$A$3,MATCH(COLUMNS($AS$2:BX99),Dictionary!$A$4:$A$93,0),1,1,2),0)),Dictionary!$AD$3:$AE$3,0)),"")</f>
        <v>L</v>
      </c>
      <c r="BY100" s="61" t="str">
        <f ca="1">IFERROR(INDEX(OFFSET(Dictionary!$AC$3,MATCH(COLUMNS($AS$2:BY99),Dictionary!$AC$4:$AC$93,0),1,1,2),1,MATCH(INDEX(Dictionary!$B$3:$C$3,1,MATCH(Form_Responses[[#This Row],[33]],OFFSET(Dictionary!$A$3,MATCH(COLUMNS($AS$2:BY99),Dictionary!$A$4:$A$93,0),1,1,2),0)),Dictionary!$AD$3:$AE$3,0)),"")</f>
        <v>I</v>
      </c>
      <c r="BZ100" s="61" t="str">
        <f ca="1">IFERROR(INDEX(OFFSET(Dictionary!$AC$3,MATCH(COLUMNS($AS$2:BZ99),Dictionary!$AC$4:$AC$93,0),1,1,2),1,MATCH(INDEX(Dictionary!$B$3:$C$3,1,MATCH(Form_Responses[[#This Row],[34]],OFFSET(Dictionary!$A$3,MATCH(COLUMNS($AS$2:BZ99),Dictionary!$A$4:$A$93,0),1,1,2),0)),Dictionary!$AD$3:$AE$3,0)),"")</f>
        <v>E</v>
      </c>
      <c r="CA100" s="61" t="str">
        <f ca="1">IFERROR(INDEX(OFFSET(Dictionary!$AC$3,MATCH(COLUMNS($AS$2:CA99),Dictionary!$AC$4:$AC$93,0),1,1,2),1,MATCH(INDEX(Dictionary!$B$3:$C$3,1,MATCH(Form_Responses[[#This Row],[35]],OFFSET(Dictionary!$A$3,MATCH(COLUMNS($AS$2:CA99),Dictionary!$A$4:$A$93,0),1,1,2),0)),Dictionary!$AD$3:$AE$3,0)),"")</f>
        <v>N</v>
      </c>
      <c r="CB100" s="61" t="str">
        <f ca="1">IFERROR(INDEX(OFFSET(Dictionary!$AC$3,MATCH(COLUMNS($AS$2:CB99),Dictionary!$AC$4:$AC$93,0),1,1,2),1,MATCH(INDEX(Dictionary!$B$3:$C$3,1,MATCH(Form_Responses[[#This Row],[36]],OFFSET(Dictionary!$A$3,MATCH(COLUMNS($AS$2:CB99),Dictionary!$A$4:$A$93,0),1,1,2),0)),Dictionary!$AD$3:$AE$3,0)),"")</f>
        <v>O</v>
      </c>
      <c r="CC100" s="61" t="str">
        <f ca="1">IFERROR(INDEX(OFFSET(Dictionary!$AC$3,MATCH(COLUMNS($AS$2:CC99),Dictionary!$AC$4:$AC$93,0),1,1,2),1,MATCH(INDEX(Dictionary!$B$3:$C$3,1,MATCH(Form_Responses[[#This Row],[37]],OFFSET(Dictionary!$A$3,MATCH(COLUMNS($AS$2:CC99),Dictionary!$A$4:$A$93,0),1,1,2),0)),Dictionary!$AD$3:$AE$3,0)),"")</f>
        <v>P</v>
      </c>
      <c r="CD100" s="61" t="str">
        <f ca="1">IFERROR(INDEX(OFFSET(Dictionary!$AC$3,MATCH(COLUMNS($AS$2:CD99),Dictionary!$AC$4:$AC$93,0),1,1,2),1,MATCH(INDEX(Dictionary!$B$3:$C$3,1,MATCH(Form_Responses[[#This Row],[38]],OFFSET(Dictionary!$A$3,MATCH(COLUMNS($AS$2:CD99),Dictionary!$A$4:$A$93,0),1,1,2),0)),Dictionary!$AD$3:$AE$3,0)),"")</f>
        <v>K</v>
      </c>
      <c r="CE100" s="61" t="str">
        <f ca="1">IFERROR(INDEX(OFFSET(Dictionary!$AC$3,MATCH(COLUMNS($AS$2:CE99),Dictionary!$AC$4:$AC$93,0),1,1,2),1,MATCH(INDEX(Dictionary!$B$3:$C$3,1,MATCH(Form_Responses[[#This Row],[39]],OFFSET(Dictionary!$A$3,MATCH(COLUMNS($AS$2:CE99),Dictionary!$A$4:$A$93,0),1,1,2),0)),Dictionary!$AD$3:$AE$3,0)),"")</f>
        <v>F</v>
      </c>
      <c r="CF100" s="61" t="str">
        <f ca="1">IFERROR(INDEX(OFFSET(Dictionary!$AC$3,MATCH(COLUMNS($AS$2:CF99),Dictionary!$AC$4:$AC$93,0),1,1,2),1,MATCH(INDEX(Dictionary!$B$3:$C$3,1,MATCH(Form_Responses[[#This Row],[40]],OFFSET(Dictionary!$A$3,MATCH(COLUMNS($AS$2:CF99),Dictionary!$A$4:$A$93,0),1,1,2),0)),Dictionary!$AD$3:$AE$3,0)),"")</f>
        <v>W</v>
      </c>
      <c r="CG100" s="61" t="str">
        <f ca="1">IFERROR(INDEX(OFFSET(Dictionary!$AC$3,MATCH(COLUMNS($AS$2:CG99),Dictionary!$AC$4:$AC$93,0),1,1,2),1,MATCH(INDEX(Dictionary!$B$3:$C$3,1,MATCH(Form_Responses[[#This Row],[41]],OFFSET(Dictionary!$A$3,MATCH(COLUMNS($AS$2:CG99),Dictionary!$A$4:$A$93,0),1,1,2),0)),Dictionary!$AD$3:$AE$3,0)),"")</f>
        <v>G</v>
      </c>
      <c r="CH100" s="61" t="str">
        <f ca="1">IFERROR(INDEX(OFFSET(Dictionary!$AC$3,MATCH(COLUMNS($AS$2:CH99),Dictionary!$AC$4:$AC$93,0),1,1,2),1,MATCH(INDEX(Dictionary!$B$3:$C$3,1,MATCH(Form_Responses[[#This Row],[42]],OFFSET(Dictionary!$A$3,MATCH(COLUMNS($AS$2:CH99),Dictionary!$A$4:$A$93,0),1,1,2),0)),Dictionary!$AD$3:$AE$3,0)),"")</f>
        <v>R</v>
      </c>
      <c r="CI100" s="61" t="str">
        <f ca="1">IFERROR(INDEX(OFFSET(Dictionary!$AC$3,MATCH(COLUMNS($AS$2:CI99),Dictionary!$AC$4:$AC$93,0),1,1,2),1,MATCH(INDEX(Dictionary!$B$3:$C$3,1,MATCH(Form_Responses[[#This Row],[43]],OFFSET(Dictionary!$A$3,MATCH(COLUMNS($AS$2:CI99),Dictionary!$A$4:$A$93,0),1,1,2),0)),Dictionary!$AD$3:$AE$3,0)),"")</f>
        <v>I</v>
      </c>
      <c r="CJ100" s="61" t="str">
        <f ca="1">IFERROR(INDEX(OFFSET(Dictionary!$AC$3,MATCH(COLUMNS($AS$2:CJ99),Dictionary!$AC$4:$AC$93,0),1,1,2),1,MATCH(INDEX(Dictionary!$B$3:$C$3,1,MATCH(Form_Responses[[#This Row],[44]],OFFSET(Dictionary!$A$3,MATCH(COLUMNS($AS$2:CJ99),Dictionary!$A$4:$A$93,0),1,1,2),0)),Dictionary!$AD$3:$AE$3,0)),"")</f>
        <v>C</v>
      </c>
      <c r="CK100" s="61" t="str">
        <f ca="1">IFERROR(INDEX(OFFSET(Dictionary!$AC$3,MATCH(COLUMNS($AS$2:CK99),Dictionary!$AC$4:$AC$93,0),1,1,2),1,MATCH(INDEX(Dictionary!$B$3:$C$3,1,MATCH(Form_Responses[[#This Row],[45]],OFFSET(Dictionary!$A$3,MATCH(COLUMNS($AS$2:CK99),Dictionary!$A$4:$A$93,0),1,1,2),0)),Dictionary!$AD$3:$AE$3,0)),"")</f>
        <v>V</v>
      </c>
      <c r="CL100" s="61" t="str">
        <f ca="1">IFERROR(INDEX(OFFSET(Dictionary!$AC$3,MATCH(COLUMNS($AS$2:CL99),Dictionary!$AC$4:$AC$93,0),1,1,2),1,MATCH(INDEX(Dictionary!$B$3:$C$3,1,MATCH(Form_Responses[[#This Row],[46]],OFFSET(Dictionary!$A$3,MATCH(COLUMNS($AS$2:CL99),Dictionary!$A$4:$A$93,0),1,1,2),0)),Dictionary!$AD$3:$AE$3,0)),"")</f>
        <v>N</v>
      </c>
      <c r="CM100" s="61" t="str">
        <f ca="1">IFERROR(INDEX(OFFSET(Dictionary!$AC$3,MATCH(COLUMNS($AS$2:CM99),Dictionary!$AC$4:$AC$93,0),1,1,2),1,MATCH(INDEX(Dictionary!$B$3:$C$3,1,MATCH(Form_Responses[[#This Row],[47]],OFFSET(Dictionary!$A$3,MATCH(COLUMNS($AS$2:CM99),Dictionary!$A$4:$A$93,0),1,1,2),0)),Dictionary!$AD$3:$AE$3,0)),"")</f>
        <v>Z</v>
      </c>
      <c r="CN100" s="61" t="str">
        <f ca="1">IFERROR(INDEX(OFFSET(Dictionary!$AC$3,MATCH(COLUMNS($AS$2:CN99),Dictionary!$AC$4:$AC$93,0),1,1,2),1,MATCH(INDEX(Dictionary!$B$3:$C$3,1,MATCH(Form_Responses[[#This Row],[48]],OFFSET(Dictionary!$A$3,MATCH(COLUMNS($AS$2:CN99),Dictionary!$A$4:$A$93,0),1,1,2),0)),Dictionary!$AD$3:$AE$3,0)),"")</f>
        <v>P</v>
      </c>
      <c r="CO100" s="61" t="str">
        <f ca="1">IFERROR(INDEX(OFFSET(Dictionary!$AC$3,MATCH(COLUMNS($AS$2:CO99),Dictionary!$AC$4:$AC$93,0),1,1,2),1,MATCH(INDEX(Dictionary!$B$3:$C$3,1,MATCH(Form_Responses[[#This Row],[49]],OFFSET(Dictionary!$A$3,MATCH(COLUMNS($AS$2:CO99),Dictionary!$A$4:$A$93,0),1,1,2),0)),Dictionary!$AD$3:$AE$3,0)),"")</f>
        <v>F</v>
      </c>
      <c r="CP100" s="61" t="str">
        <f ca="1">IFERROR(INDEX(OFFSET(Dictionary!$AC$3,MATCH(COLUMNS($AS$2:CP99),Dictionary!$AC$4:$AC$93,0),1,1,2),1,MATCH(INDEX(Dictionary!$B$3:$C$3,1,MATCH(Form_Responses[[#This Row],[50]],OFFSET(Dictionary!$A$3,MATCH(COLUMNS($AS$2:CP99),Dictionary!$A$4:$A$93,0),1,1,2),0)),Dictionary!$AD$3:$AE$3,0)),"")</f>
        <v>W</v>
      </c>
      <c r="CQ100" s="61" t="str">
        <f ca="1">IFERROR(INDEX(OFFSET(Dictionary!$AC$3,MATCH(COLUMNS($AS$2:CQ99),Dictionary!$AC$4:$AC$93,0),1,1,2),1,MATCH(INDEX(Dictionary!$B$3:$C$3,1,MATCH(Form_Responses[[#This Row],[51]],OFFSET(Dictionary!$A$3,MATCH(COLUMNS($AS$2:CQ99),Dictionary!$A$4:$A$93,0),1,1,2),0)),Dictionary!$AD$3:$AE$3,0)),"")</f>
        <v>G</v>
      </c>
      <c r="CR100" s="61" t="str">
        <f ca="1">IFERROR(INDEX(OFFSET(Dictionary!$AC$3,MATCH(COLUMNS($AS$2:CR99),Dictionary!$AC$4:$AC$93,0),1,1,2),1,MATCH(INDEX(Dictionary!$B$3:$C$3,1,MATCH(Form_Responses[[#This Row],[52]],OFFSET(Dictionary!$A$3,MATCH(COLUMNS($AS$2:CR99),Dictionary!$A$4:$A$93,0),1,1,2),0)),Dictionary!$AD$3:$AE$3,0)),"")</f>
        <v>L</v>
      </c>
      <c r="CS100" s="61" t="str">
        <f ca="1">IFERROR(INDEX(OFFSET(Dictionary!$AC$3,MATCH(COLUMNS($AS$2:CS99),Dictionary!$AC$4:$AC$93,0),1,1,2),1,MATCH(INDEX(Dictionary!$B$3:$C$3,1,MATCH(Form_Responses[[#This Row],[53]],OFFSET(Dictionary!$A$3,MATCH(COLUMNS($AS$2:CS99),Dictionary!$A$4:$A$93,0),1,1,2),0)),Dictionary!$AD$3:$AE$3,0)),"")</f>
        <v>I</v>
      </c>
      <c r="CT100" s="61" t="str">
        <f ca="1">IFERROR(INDEX(OFFSET(Dictionary!$AC$3,MATCH(COLUMNS($AS$2:CT99),Dictionary!$AC$4:$AC$93,0),1,1,2),1,MATCH(INDEX(Dictionary!$B$3:$C$3,1,MATCH(Form_Responses[[#This Row],[54]],OFFSET(Dictionary!$A$3,MATCH(COLUMNS($AS$2:CT99),Dictionary!$A$4:$A$93,0),1,1,2),0)),Dictionary!$AD$3:$AE$3,0)),"")</f>
        <v>D</v>
      </c>
      <c r="CU100" s="61" t="str">
        <f ca="1">IFERROR(INDEX(OFFSET(Dictionary!$AC$3,MATCH(COLUMNS($AS$2:CU99),Dictionary!$AC$4:$AC$93,0),1,1,2),1,MATCH(INDEX(Dictionary!$B$3:$C$3,1,MATCH(Form_Responses[[#This Row],[55]],OFFSET(Dictionary!$A$3,MATCH(COLUMNS($AS$2:CU99),Dictionary!$A$4:$A$93,0),1,1,2),0)),Dictionary!$AD$3:$AE$3,0)),"")</f>
        <v>V</v>
      </c>
      <c r="CV100" s="61" t="str">
        <f ca="1">IFERROR(INDEX(OFFSET(Dictionary!$AC$3,MATCH(COLUMNS($AS$2:CV99),Dictionary!$AC$4:$AC$93,0),1,1,2),1,MATCH(INDEX(Dictionary!$B$3:$C$3,1,MATCH(Form_Responses[[#This Row],[56]],OFFSET(Dictionary!$A$3,MATCH(COLUMNS($AS$2:CV99),Dictionary!$A$4:$A$93,0),1,1,2),0)),Dictionary!$AD$3:$AE$3,0)),"")</f>
        <v>E</v>
      </c>
      <c r="CW100" s="61" t="str">
        <f ca="1">IFERROR(INDEX(OFFSET(Dictionary!$AC$3,MATCH(COLUMNS($AS$2:CW99),Dictionary!$AC$4:$AC$93,0),1,1,2),1,MATCH(INDEX(Dictionary!$B$3:$C$3,1,MATCH(Form_Responses[[#This Row],[57]],OFFSET(Dictionary!$A$3,MATCH(COLUMNS($AS$2:CW99),Dictionary!$A$4:$A$93,0),1,1,2),0)),Dictionary!$AD$3:$AE$3,0)),"")</f>
        <v>Z</v>
      </c>
      <c r="CX100" s="61" t="str">
        <f ca="1">IFERROR(INDEX(OFFSET(Dictionary!$AC$3,MATCH(COLUMNS($AS$2:CX99),Dictionary!$AC$4:$AC$93,0),1,1,2),1,MATCH(INDEX(Dictionary!$B$3:$C$3,1,MATCH(Form_Responses[[#This Row],[58]],OFFSET(Dictionary!$A$3,MATCH(COLUMNS($AS$2:CX99),Dictionary!$A$4:$A$93,0),1,1,2),0)),Dictionary!$AD$3:$AE$3,0)),"")</f>
        <v>K</v>
      </c>
      <c r="CY100" s="61" t="str">
        <f ca="1">IFERROR(INDEX(OFFSET(Dictionary!$AC$3,MATCH(COLUMNS($AS$2:CY99),Dictionary!$AC$4:$AC$93,0),1,1,2),1,MATCH(INDEX(Dictionary!$B$3:$C$3,1,MATCH(Form_Responses[[#This Row],[59]],OFFSET(Dictionary!$A$3,MATCH(COLUMNS($AS$2:CY99),Dictionary!$A$4:$A$93,0),1,1,2),0)),Dictionary!$AD$3:$AE$3,0)),"")</f>
        <v>F</v>
      </c>
      <c r="CZ100" s="61" t="str">
        <f ca="1">IFERROR(INDEX(OFFSET(Dictionary!$AC$3,MATCH(COLUMNS($AS$2:CZ99),Dictionary!$AC$4:$AC$93,0),1,1,2),1,MATCH(INDEX(Dictionary!$B$3:$C$3,1,MATCH(Form_Responses[[#This Row],[60]],OFFSET(Dictionary!$A$3,MATCH(COLUMNS($AS$2:CZ99),Dictionary!$A$4:$A$93,0),1,1,2),0)),Dictionary!$AD$3:$AE$3,0)),"")</f>
        <v>X</v>
      </c>
      <c r="DA100" s="61" t="str">
        <f ca="1">IFERROR(INDEX(OFFSET(Dictionary!$AC$3,MATCH(COLUMNS($AS$2:DA99),Dictionary!$AC$4:$AC$93,0),1,1,2),1,MATCH(INDEX(Dictionary!$B$3:$C$3,1,MATCH(Form_Responses[[#This Row],[61]],OFFSET(Dictionary!$A$3,MATCH(COLUMNS($AS$2:DA99),Dictionary!$A$4:$A$93,0),1,1,2),0)),Dictionary!$AD$3:$AE$3,0)),"")</f>
        <v>G</v>
      </c>
      <c r="DB100" s="61" t="str">
        <f ca="1">IFERROR(INDEX(OFFSET(Dictionary!$AC$3,MATCH(COLUMNS($AS$2:DB99),Dictionary!$AC$4:$AC$93,0),1,1,2),1,MATCH(INDEX(Dictionary!$B$3:$C$3,1,MATCH(Form_Responses[[#This Row],[62]],OFFSET(Dictionary!$A$3,MATCH(COLUMNS($AS$2:DB99),Dictionary!$A$4:$A$93,0),1,1,2),0)),Dictionary!$AD$3:$AE$3,0)),"")</f>
        <v>L</v>
      </c>
      <c r="DC100" s="61" t="str">
        <f ca="1">IFERROR(INDEX(OFFSET(Dictionary!$AC$3,MATCH(COLUMNS($AS$2:DC99),Dictionary!$AC$4:$AC$93,0),1,1,2),1,MATCH(INDEX(Dictionary!$B$3:$C$3,1,MATCH(Form_Responses[[#This Row],[63]],OFFSET(Dictionary!$A$3,MATCH(COLUMNS($AS$2:DC99),Dictionary!$A$4:$A$93,0),1,1,2),0)),Dictionary!$AD$3:$AE$3,0)),"")</f>
        <v>I</v>
      </c>
      <c r="DD100" s="61" t="str">
        <f ca="1">IFERROR(INDEX(OFFSET(Dictionary!$AC$3,MATCH(COLUMNS($AS$2:DD99),Dictionary!$AC$4:$AC$93,0),1,1,2),1,MATCH(INDEX(Dictionary!$B$3:$C$3,1,MATCH(Form_Responses[[#This Row],[64]],OFFSET(Dictionary!$A$3,MATCH(COLUMNS($AS$2:DD99),Dictionary!$A$4:$A$93,0),1,1,2),0)),Dictionary!$AD$3:$AE$3,0)),"")</f>
        <v>R</v>
      </c>
      <c r="DE100" s="61" t="str">
        <f ca="1">IFERROR(INDEX(OFFSET(Dictionary!$AC$3,MATCH(COLUMNS($AS$2:DE99),Dictionary!$AC$4:$AC$93,0),1,1,2),1,MATCH(INDEX(Dictionary!$B$3:$C$3,1,MATCH(Form_Responses[[#This Row],[65]],OFFSET(Dictionary!$A$3,MATCH(COLUMNS($AS$2:DE99),Dictionary!$A$4:$A$93,0),1,1,2),0)),Dictionary!$AD$3:$AE$3,0)),"")</f>
        <v>V</v>
      </c>
      <c r="DF100" s="61" t="str">
        <f ca="1">IFERROR(INDEX(OFFSET(Dictionary!$AC$3,MATCH(COLUMNS($AS$2:DF99),Dictionary!$AC$4:$AC$93,0),1,1,2),1,MATCH(INDEX(Dictionary!$B$3:$C$3,1,MATCH(Form_Responses[[#This Row],[66]],OFFSET(Dictionary!$A$3,MATCH(COLUMNS($AS$2:DF99),Dictionary!$A$4:$A$93,0),1,1,2),0)),Dictionary!$AD$3:$AE$3,0)),"")</f>
        <v>S</v>
      </c>
      <c r="DG100" s="61" t="str">
        <f ca="1">IFERROR(INDEX(OFFSET(Dictionary!$AC$3,MATCH(COLUMNS($AS$2:DG99),Dictionary!$AC$4:$AC$93,0),1,1,2),1,MATCH(INDEX(Dictionary!$B$3:$C$3,1,MATCH(Form_Responses[[#This Row],[67]],OFFSET(Dictionary!$A$3,MATCH(COLUMNS($AS$2:DG99),Dictionary!$A$4:$A$93,0),1,1,2),0)),Dictionary!$AD$3:$AE$3,0)),"")</f>
        <v>R</v>
      </c>
      <c r="DH100" s="61" t="str">
        <f ca="1">IFERROR(INDEX(OFFSET(Dictionary!$AC$3,MATCH(COLUMNS($AS$2:DH99),Dictionary!$AC$4:$AC$93,0),1,1,2),1,MATCH(INDEX(Dictionary!$B$3:$C$3,1,MATCH(Form_Responses[[#This Row],[68]],OFFSET(Dictionary!$A$3,MATCH(COLUMNS($AS$2:DH99),Dictionary!$A$4:$A$93,0),1,1,2),0)),Dictionary!$AD$3:$AE$3,0)),"")</f>
        <v>N</v>
      </c>
      <c r="DI100" s="61" t="str">
        <f ca="1">IFERROR(INDEX(OFFSET(Dictionary!$AC$3,MATCH(COLUMNS($AS$2:DI99),Dictionary!$AC$4:$AC$93,0),1,1,2),1,MATCH(INDEX(Dictionary!$B$3:$C$3,1,MATCH(Form_Responses[[#This Row],[69]],OFFSET(Dictionary!$A$3,MATCH(COLUMNS($AS$2:DI99),Dictionary!$A$4:$A$93,0),1,1,2),0)),Dictionary!$AD$3:$AE$3,0)),"")</f>
        <v>A</v>
      </c>
      <c r="DJ100" s="61" t="str">
        <f ca="1">IFERROR(INDEX(OFFSET(Dictionary!$AC$3,MATCH(COLUMNS($AS$2:DJ99),Dictionary!$AC$4:$AC$93,0),1,1,2),1,MATCH(INDEX(Dictionary!$B$3:$C$3,1,MATCH(Form_Responses[[#This Row],[70]],OFFSET(Dictionary!$A$3,MATCH(COLUMNS($AS$2:DJ99),Dictionary!$A$4:$A$93,0),1,1,2),0)),Dictionary!$AD$3:$AE$3,0)),"")</f>
        <v>P</v>
      </c>
      <c r="DK100" s="61" t="str">
        <f ca="1">IFERROR(INDEX(OFFSET(Dictionary!$AC$3,MATCH(COLUMNS($AS$2:DK99),Dictionary!$AC$4:$AC$93,0),1,1,2),1,MATCH(INDEX(Dictionary!$B$3:$C$3,1,MATCH(Form_Responses[[#This Row],[71]],OFFSET(Dictionary!$A$3,MATCH(COLUMNS($AS$2:DK99),Dictionary!$A$4:$A$93,0),1,1,2),0)),Dictionary!$AD$3:$AE$3,0)),"")</f>
        <v>G</v>
      </c>
      <c r="DL100" s="61" t="str">
        <f ca="1">IFERROR(INDEX(OFFSET(Dictionary!$AC$3,MATCH(COLUMNS($AS$2:DL99),Dictionary!$AC$4:$AC$93,0),1,1,2),1,MATCH(INDEX(Dictionary!$B$3:$C$3,1,MATCH(Form_Responses[[#This Row],[72]],OFFSET(Dictionary!$A$3,MATCH(COLUMNS($AS$2:DL99),Dictionary!$A$4:$A$93,0),1,1,2),0)),Dictionary!$AD$3:$AE$3,0)),"")</f>
        <v>L</v>
      </c>
      <c r="DM100" s="61" t="str">
        <f ca="1">IFERROR(INDEX(OFFSET(Dictionary!$AC$3,MATCH(COLUMNS($AS$2:DM99),Dictionary!$AC$4:$AC$93,0),1,1,2),1,MATCH(INDEX(Dictionary!$B$3:$C$3,1,MATCH(Form_Responses[[#This Row],[73]],OFFSET(Dictionary!$A$3,MATCH(COLUMNS($AS$2:DM99),Dictionary!$A$4:$A$93,0),1,1,2),0)),Dictionary!$AD$3:$AE$3,0)),"")</f>
        <v>V</v>
      </c>
      <c r="DN100" s="61" t="str">
        <f ca="1">IFERROR(INDEX(OFFSET(Dictionary!$AC$3,MATCH(COLUMNS($AS$2:DN99),Dictionary!$AC$4:$AC$93,0),1,1,2),1,MATCH(INDEX(Dictionary!$B$3:$C$3,1,MATCH(Form_Responses[[#This Row],[74]],OFFSET(Dictionary!$A$3,MATCH(COLUMNS($AS$2:DN99),Dictionary!$A$4:$A$93,0),1,1,2),0)),Dictionary!$AD$3:$AE$3,0)),"")</f>
        <v>S</v>
      </c>
      <c r="DO100" s="61" t="str">
        <f ca="1">IFERROR(INDEX(OFFSET(Dictionary!$AC$3,MATCH(COLUMNS($AS$2:DO99),Dictionary!$AC$4:$AC$93,0),1,1,2),1,MATCH(INDEX(Dictionary!$B$3:$C$3,1,MATCH(Form_Responses[[#This Row],[75]],OFFSET(Dictionary!$A$3,MATCH(COLUMNS($AS$2:DO99),Dictionary!$A$4:$A$93,0),1,1,2),0)),Dictionary!$AD$3:$AE$3,0)),"")</f>
        <v>R</v>
      </c>
      <c r="DP100" s="61" t="str">
        <f ca="1">IFERROR(INDEX(OFFSET(Dictionary!$AC$3,MATCH(COLUMNS($AS$2:DP99),Dictionary!$AC$4:$AC$93,0),1,1,2),1,MATCH(INDEX(Dictionary!$B$3:$C$3,1,MATCH(Form_Responses[[#This Row],[76]],OFFSET(Dictionary!$A$3,MATCH(COLUMNS($AS$2:DP99),Dictionary!$A$4:$A$93,0),1,1,2),0)),Dictionary!$AD$3:$AE$3,0)),"")</f>
        <v>S</v>
      </c>
      <c r="DQ100" s="61" t="str">
        <f ca="1">IFERROR(INDEX(OFFSET(Dictionary!$AC$3,MATCH(COLUMNS($AS$2:DQ99),Dictionary!$AC$4:$AC$93,0),1,1,2),1,MATCH(INDEX(Dictionary!$B$3:$C$3,1,MATCH(Form_Responses[[#This Row],[77]],OFFSET(Dictionary!$A$3,MATCH(COLUMNS($AS$2:DQ99),Dictionary!$A$4:$A$93,0),1,1,2),0)),Dictionary!$AD$3:$AE$3,0)),"")</f>
        <v>C</v>
      </c>
      <c r="DR100" s="61" t="str">
        <f ca="1">IFERROR(INDEX(OFFSET(Dictionary!$AC$3,MATCH(COLUMNS($AS$2:DR99),Dictionary!$AC$4:$AC$93,0),1,1,2),1,MATCH(INDEX(Dictionary!$B$3:$C$3,1,MATCH(Form_Responses[[#This Row],[78]],OFFSET(Dictionary!$A$3,MATCH(COLUMNS($AS$2:DR99),Dictionary!$A$4:$A$93,0),1,1,2),0)),Dictionary!$AD$3:$AE$3,0)),"")</f>
        <v>E</v>
      </c>
      <c r="DS100" s="61" t="str">
        <f ca="1">IFERROR(INDEX(OFFSET(Dictionary!$AC$3,MATCH(COLUMNS($AS$2:DS99),Dictionary!$AC$4:$AC$93,0),1,1,2),1,MATCH(INDEX(Dictionary!$B$3:$C$3,1,MATCH(Form_Responses[[#This Row],[79]],OFFSET(Dictionary!$A$3,MATCH(COLUMNS($AS$2:DS99),Dictionary!$A$4:$A$93,0),1,1,2),0)),Dictionary!$AD$3:$AE$3,0)),"")</f>
        <v>N</v>
      </c>
      <c r="DT100" s="61" t="str">
        <f ca="1">IFERROR(INDEX(OFFSET(Dictionary!$AC$3,MATCH(COLUMNS($AS$2:DT99),Dictionary!$AC$4:$AC$93,0),1,1,2),1,MATCH(INDEX(Dictionary!$B$3:$C$3,1,MATCH(Form_Responses[[#This Row],[80]],OFFSET(Dictionary!$A$3,MATCH(COLUMNS($AS$2:DT99),Dictionary!$A$4:$A$93,0),1,1,2),0)),Dictionary!$AD$3:$AE$3,0)),"")</f>
        <v>W</v>
      </c>
      <c r="DU100" s="61" t="str">
        <f ca="1">IFERROR(INDEX(OFFSET(Dictionary!$AC$3,MATCH(COLUMNS($AS$2:DU99),Dictionary!$AC$4:$AC$93,0),1,1,2),1,MATCH(INDEX(Dictionary!$B$3:$C$3,1,MATCH(Form_Responses[[#This Row],[81]],OFFSET(Dictionary!$A$3,MATCH(COLUMNS($AS$2:DU99),Dictionary!$A$4:$A$93,0),1,1,2),0)),Dictionary!$AD$3:$AE$3,0)),"")</f>
        <v>L</v>
      </c>
      <c r="DV100" s="61" t="str">
        <f ca="1">IFERROR(INDEX(OFFSET(Dictionary!$AC$3,MATCH(COLUMNS($AS$2:DV99),Dictionary!$AC$4:$AC$93,0),1,1,2),1,MATCH(INDEX(Dictionary!$B$3:$C$3,1,MATCH(Form_Responses[[#This Row],[82]],OFFSET(Dictionary!$A$3,MATCH(COLUMNS($AS$2:DV99),Dictionary!$A$4:$A$93,0),1,1,2),0)),Dictionary!$AD$3:$AE$3,0)),"")</f>
        <v>L</v>
      </c>
      <c r="DW100" s="61" t="str">
        <f ca="1">IFERROR(INDEX(OFFSET(Dictionary!$AC$3,MATCH(COLUMNS($AS$2:DW99),Dictionary!$AC$4:$AC$93,0),1,1,2),1,MATCH(INDEX(Dictionary!$B$3:$C$3,1,MATCH(Form_Responses[[#This Row],[83]],OFFSET(Dictionary!$A$3,MATCH(COLUMNS($AS$2:DW99),Dictionary!$A$4:$A$93,0),1,1,2),0)),Dictionary!$AD$3:$AE$3,0)),"")</f>
        <v>T</v>
      </c>
      <c r="DX100" s="61" t="str">
        <f ca="1">IFERROR(INDEX(OFFSET(Dictionary!$AC$3,MATCH(COLUMNS($AS$2:DX99),Dictionary!$AC$4:$AC$93,0),1,1,2),1,MATCH(INDEX(Dictionary!$B$3:$C$3,1,MATCH(Form_Responses[[#This Row],[84]],OFFSET(Dictionary!$A$3,MATCH(COLUMNS($AS$2:DX99),Dictionary!$A$4:$A$93,0),1,1,2),0)),Dictionary!$AD$3:$AE$3,0)),"")</f>
        <v>V</v>
      </c>
      <c r="DY100" s="61" t="str">
        <f ca="1">IFERROR(INDEX(OFFSET(Dictionary!$AC$3,MATCH(COLUMNS($AS$2:DY99),Dictionary!$AC$4:$AC$93,0),1,1,2),1,MATCH(INDEX(Dictionary!$B$3:$C$3,1,MATCH(Form_Responses[[#This Row],[85]],OFFSET(Dictionary!$A$3,MATCH(COLUMNS($AS$2:DY99),Dictionary!$A$4:$A$93,0),1,1,2),0)),Dictionary!$AD$3:$AE$3,0)),"")</f>
        <v>S</v>
      </c>
      <c r="DZ100" s="61" t="str">
        <f ca="1">IFERROR(INDEX(OFFSET(Dictionary!$AC$3,MATCH(COLUMNS($AS$2:DZ99),Dictionary!$AC$4:$AC$93,0),1,1,2),1,MATCH(INDEX(Dictionary!$B$3:$C$3,1,MATCH(Form_Responses[[#This Row],[86]],OFFSET(Dictionary!$A$3,MATCH(COLUMNS($AS$2:DZ99),Dictionary!$A$4:$A$93,0),1,1,2),0)),Dictionary!$AD$3:$AE$3,0)),"")</f>
        <v>R</v>
      </c>
      <c r="EA100" s="61" t="str">
        <f ca="1">IFERROR(INDEX(OFFSET(Dictionary!$AC$3,MATCH(COLUMNS($AS$2:EA99),Dictionary!$AC$4:$AC$93,0),1,1,2),1,MATCH(INDEX(Dictionary!$B$3:$C$3,1,MATCH(Form_Responses[[#This Row],[87]],OFFSET(Dictionary!$A$3,MATCH(COLUMNS($AS$2:EA99),Dictionary!$A$4:$A$93,0),1,1,2),0)),Dictionary!$AD$3:$AE$3,0)),"")</f>
        <v>R</v>
      </c>
      <c r="EB100" s="61" t="str">
        <f ca="1">IFERROR(INDEX(OFFSET(Dictionary!$AC$3,MATCH(COLUMNS($AS$2:EB99),Dictionary!$AC$4:$AC$93,0),1,1,2),1,MATCH(INDEX(Dictionary!$B$3:$C$3,1,MATCH(Form_Responses[[#This Row],[88]],OFFSET(Dictionary!$A$3,MATCH(COLUMNS($AS$2:EB99),Dictionary!$A$4:$A$93,0),1,1,2),0)),Dictionary!$AD$3:$AE$3,0)),"")</f>
        <v>C</v>
      </c>
      <c r="EC100" s="61" t="str">
        <f ca="1">IFERROR(INDEX(OFFSET(Dictionary!$AC$3,MATCH(COLUMNS($AS$2:EC99),Dictionary!$AC$4:$AC$93,0),1,1,2),1,MATCH(INDEX(Dictionary!$B$3:$C$3,1,MATCH(Form_Responses[[#This Row],[89]],OFFSET(Dictionary!$A$3,MATCH(COLUMNS($AS$2:EC99),Dictionary!$A$4:$A$93,0),1,1,2),0)),Dictionary!$AD$3:$AE$3,0)),"")</f>
        <v>C</v>
      </c>
      <c r="ED100" s="61" t="str">
        <f ca="1">IFERROR(INDEX(OFFSET(Dictionary!$AC$3,MATCH(COLUMNS($AS$2:ED99),Dictionary!$AC$4:$AC$93,0),1,1,2),1,MATCH(INDEX(Dictionary!$B$3:$C$3,1,MATCH(Form_Responses[[#This Row],[90]],OFFSET(Dictionary!$A$3,MATCH(COLUMNS($AS$2:ED99),Dictionary!$A$4:$A$93,0),1,1,2),0)),Dictionary!$AD$3:$AE$3,0)),"")</f>
        <v>W</v>
      </c>
    </row>
    <row r="101" spans="1:134" ht="240" x14ac:dyDescent="0.25">
      <c r="A101" s="164">
        <v>99</v>
      </c>
      <c r="B101" s="61" t="s">
        <v>1088</v>
      </c>
      <c r="C101" s="61" t="s">
        <v>1084</v>
      </c>
      <c r="D101" s="59" t="s">
        <v>794</v>
      </c>
      <c r="E101" s="59" cm="1">
        <f t="array" aca="1" ref="E101" ca="1">COUNTIF(OFFSET($AS$2,MATCH(Data_Base_Response[[#This Row],[Nama]:[Nama]],Data_Base_Response[[Nama]:[Nama]],0),0,1,90),Data_Base_Response[[#Headers],[A]])</f>
        <v>2</v>
      </c>
      <c r="F101" s="59" cm="1">
        <f t="array" aca="1" ref="F101" ca="1">COUNTIF(OFFSET($AS$2,MATCH(Data_Base_Response[[#This Row],[Nama]:[Nama]],Data_Base_Response[[Nama]:[Nama]],0),0,1,90),Data_Base_Response[[#Headers],[N]])</f>
        <v>4</v>
      </c>
      <c r="G101" s="59" cm="1">
        <f t="array" aca="1" ref="G101" ca="1">COUNTIF(OFFSET($AS$2,MATCH(Data_Base_Response[[#This Row],[Nama]:[Nama]],Data_Base_Response[[Nama]:[Nama]],0),0,1,90),Data_Base_Response[[#Headers],[G]])</f>
        <v>4</v>
      </c>
      <c r="H101" s="59" cm="1">
        <f t="array" aca="1" ref="H101" ca="1">COUNTIF(OFFSET($AS$2,MATCH(Data_Base_Response[[#This Row],[Nama]:[Nama]],Data_Base_Response[[Nama]:[Nama]],0),0,1,90),Data_Base_Response[[#Headers],[C]])</f>
        <v>5</v>
      </c>
      <c r="I101" s="59" cm="1">
        <f t="array" aca="1" ref="I101" ca="1">COUNTIF(OFFSET($AS$2,MATCH(Data_Base_Response[[#This Row],[Nama]:[Nama]],Data_Base_Response[[Nama]:[Nama]],0),0,1,90),Data_Base_Response[[#Headers],[D]])</f>
        <v>7</v>
      </c>
      <c r="J101" s="59" cm="1">
        <f t="array" aca="1" ref="J101" ca="1">COUNTIF(OFFSET($AS$2,MATCH(Data_Base_Response[[#This Row],[Nama]:[Nama]],Data_Base_Response[[Nama]:[Nama]],0),0,1,90),Data_Base_Response[[#Headers],[R]])</f>
        <v>9</v>
      </c>
      <c r="K101" s="59" cm="1">
        <f t="array" aca="1" ref="K101" ca="1">COUNTIF(OFFSET($AS$2,MATCH(Data_Base_Response[[#This Row],[Nama]:[Nama]],Data_Base_Response[[Nama]:[Nama]],0),0,1,90),Data_Base_Response[[#Headers],[T]])</f>
        <v>3</v>
      </c>
      <c r="L101" s="59" cm="1">
        <f t="array" aca="1" ref="L101" ca="1">COUNTIF(OFFSET($AS$2,MATCH(Data_Base_Response[[#This Row],[Nama]:[Nama]],Data_Base_Response[[Nama]:[Nama]],0),0,1,90),Data_Base_Response[[#Headers],[V]])</f>
        <v>5</v>
      </c>
      <c r="M101" s="59" cm="1">
        <f t="array" aca="1" ref="M101" ca="1">COUNTIF(OFFSET($AS$2,MATCH(Data_Base_Response[[#This Row],[Nama]:[Nama]],Data_Base_Response[[Nama]:[Nama]],0),0,1,90),Data_Base_Response[[#Headers],[W]])</f>
        <v>7</v>
      </c>
      <c r="N101" s="59" cm="1">
        <f t="array" aca="1" ref="N101" ca="1">COUNTIF(OFFSET($AS$2,MATCH(Data_Base_Response[[#This Row],[Nama]:[Nama]],Data_Base_Response[[Nama]:[Nama]],0),0,1,90),Data_Base_Response[[#Headers],[F]])</f>
        <v>4</v>
      </c>
      <c r="O101" s="59" cm="1">
        <f t="array" aca="1" ref="O101" ca="1">COUNTIF(OFFSET($AS$2,MATCH(Data_Base_Response[[#This Row],[Nama]:[Nama]],Data_Base_Response[[Nama]:[Nama]],0),0,1,90),Data_Base_Response[[#Headers],[L]])</f>
        <v>4</v>
      </c>
      <c r="P101" s="59" cm="1">
        <f t="array" aca="1" ref="P101" ca="1">COUNTIF(OFFSET($AS$2,MATCH(Data_Base_Response[[#This Row],[Nama]:[Nama]],Data_Base_Response[[Nama]:[Nama]],0),0,1,90),Data_Base_Response[[#Headers],[P]])</f>
        <v>4</v>
      </c>
      <c r="Q101" s="59" cm="1">
        <f t="array" aca="1" ref="Q101" ca="1">COUNTIF(OFFSET($AS$2,MATCH(Data_Base_Response[[#This Row],[Nama]:[Nama]],Data_Base_Response[[Nama]:[Nama]],0),0,1,90),Data_Base_Response[[#Headers],[I]])</f>
        <v>1</v>
      </c>
      <c r="R101" s="59" cm="1">
        <f t="array" aca="1" ref="R101" ca="1">COUNTIF(OFFSET($AS$2,MATCH(Data_Base_Response[[#This Row],[Nama]:[Nama]],Data_Base_Response[[Nama]:[Nama]],0),0,1,90),Data_Base_Response[[#Headers],[S]])</f>
        <v>4</v>
      </c>
      <c r="S101" s="59" cm="1">
        <f t="array" aca="1" ref="S101" ca="1">COUNTIF(OFFSET($AS$2,MATCH(Data_Base_Response[[#This Row],[Nama]:[Nama]],Data_Base_Response[[Nama]:[Nama]],0),0,1,90),Data_Base_Response[[#Headers],[B]])</f>
        <v>3</v>
      </c>
      <c r="T101" s="59" cm="1">
        <f t="array" aca="1" ref="T101" ca="1">COUNTIF(OFFSET($AS$2,MATCH(Data_Base_Response[[#This Row],[Nama]:[Nama]],Data_Base_Response[[Nama]:[Nama]],0),0,1,90),Data_Base_Response[[#Headers],[O]])</f>
        <v>7</v>
      </c>
      <c r="U101" s="59" cm="1">
        <f t="array" aca="1" ref="U101" ca="1">COUNTIF(OFFSET($AS$2,MATCH(Data_Base_Response[[#This Row],[Nama]:[Nama]],Data_Base_Response[[Nama]:[Nama]],0),0,1,90),Data_Base_Response[[#Headers],[X]])</f>
        <v>5</v>
      </c>
      <c r="V101" s="59" cm="1">
        <f t="array" aca="1" ref="V101" ca="1">COUNTIF(OFFSET($AS$2,MATCH(Data_Base_Response[[#This Row],[Nama]:[Nama]],Data_Base_Response[[Nama]:[Nama]],0),0,1,90),Data_Base_Response[[#Headers],[E]])</f>
        <v>2</v>
      </c>
      <c r="W101" s="59" cm="1">
        <f t="array" aca="1" ref="W101" ca="1">COUNTIF(OFFSET($AS$2,MATCH(Data_Base_Response[[#This Row],[Nama]:[Nama]],Data_Base_Response[[Nama]:[Nama]],0),0,1,90),Data_Base_Response[[#Headers],[K]])</f>
        <v>4</v>
      </c>
      <c r="X101" s="59" cm="1">
        <f t="array" aca="1" ref="X101" ca="1">COUNTIF(OFFSET($AS$2,MATCH(Data_Base_Response[[#This Row],[Nama]:[Nama]],Data_Base_Response[[Nama]:[Nama]],0),0,1,90),Data_Base_Response[[#Headers],[Z]])</f>
        <v>5</v>
      </c>
      <c r="Y101"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1"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0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01"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01"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01"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101"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1"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01" s="60" t="str">
        <f ca="1">INDEX(OFFSET(Dictionary!$AJ$3,MATCH(N$2,Dictionary!$AG$4:$AG$84,0),0,COUNTIF(Dictionary!$AG$4:$AG$84,N$2),1),MATCH(Data_Base_Response[[#This Row],[F]],OFFSET(Dictionary!$AH$3,MATCH(N$2,Dictionary!$AG$4:$AG$84,0),0,COUNTIF(Dictionary!$AG$4:$AG$84,N$2),1),1))</f>
        <v xml:space="preserve">Loyal pada Perusahaan   </v>
      </c>
      <c r="AI101"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101"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01"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01"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01"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1"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0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1"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01" s="60" t="str">
        <f ca="1">INDEX(OFFSET(Dictionary!$AJ$3,MATCH(X$2,Dictionary!$AG$4:$AG$84,0),0,COUNTIF(Dictionary!$AG$4:$AG$84,X$2),1),MATCH(Data_Base_Response[[#This Row],[Z]],OFFSET(Dictionary!$AH$3,MATCH(X$2,Dictionary!$AG$4:$AG$84,0),0,COUNTIF(Dictionary!$AG$4:$AG$84,X$2),1),1))</f>
        <v xml:space="preserve">Mudah beradaptasi, cukup menyukai perubahan    </v>
      </c>
      <c r="AS101" s="61" t="str">
        <f ca="1">IFERROR(INDEX(OFFSET(Dictionary!$AC$3,MATCH(COLUMNS($AS$2:AS100),Dictionary!$AC$4:$AC$93,0),1,1,2),1,MATCH(INDEX(Dictionary!$B$3:$C$3,1,MATCH(Form_Responses[[#This Row],[1]],OFFSET(Dictionary!$A$3,MATCH(COLUMNS($AS$2:AS100),Dictionary!$A$4:$A$93,0),1,1,2),0)),Dictionary!$AD$3:$AE$3,0)),"")</f>
        <v>E</v>
      </c>
      <c r="AT101" s="61" t="str">
        <f ca="1">IFERROR(INDEX(OFFSET(Dictionary!$AC$3,MATCH(COLUMNS($AS$2:AT$2),Dictionary!$AC$4:$AC$93,0),1,1,2),1,MATCH(INDEX(Dictionary!$B$3:$C$3,1,MATCH(Form_Responses[[#This Row],[2]],OFFSET(Dictionary!$A$3,MATCH(COLUMNS($AS$2:AT100),Dictionary!$A$4:$A$93,0),1,1,2),0)),Dictionary!$AD$3:$AE$3,0)),"")</f>
        <v>N</v>
      </c>
      <c r="AU101" s="61" t="str">
        <f ca="1">IFERROR(INDEX(OFFSET(Dictionary!$AC$3,MATCH(COLUMNS($AS$2:AU100),Dictionary!$AC$4:$AC$93,0),1,1,2),1,MATCH(INDEX(Dictionary!$B$3:$C$3,1,MATCH(Form_Responses[[#This Row],[3]],OFFSET(Dictionary!$A$3,MATCH(COLUMNS($AS$2:AU100),Dictionary!$A$4:$A$93,0),1,1,2),0)),Dictionary!$AD$3:$AE$3,0)),"")</f>
        <v>A</v>
      </c>
      <c r="AV101" s="61" t="str">
        <f ca="1">IFERROR(INDEX(OFFSET(Dictionary!$AC$3,MATCH(COLUMNS($AS$2:AV100),Dictionary!$AC$4:$AC$93,0),1,1,2),1,MATCH(INDEX(Dictionary!$B$3:$C$3,1,MATCH(Form_Responses[[#This Row],[4]],OFFSET(Dictionary!$A$3,MATCH(COLUMNS($AS$2:AV100),Dictionary!$A$4:$A$93,0),1,1,2),0)),Dictionary!$AD$3:$AE$3,0)),"")</f>
        <v>P</v>
      </c>
      <c r="AW101" s="61" t="str">
        <f ca="1">IFERROR(INDEX(OFFSET(Dictionary!$AC$3,MATCH(COLUMNS($AS$2:AW100),Dictionary!$AC$4:$AC$93,0),1,1,2),1,MATCH(INDEX(Dictionary!$B$3:$C$3,1,MATCH(Form_Responses[[#This Row],[5]],OFFSET(Dictionary!$A$3,MATCH(COLUMNS($AS$2:AW100),Dictionary!$A$4:$A$93,0),1,1,2),0)),Dictionary!$AD$3:$AE$3,0)),"")</f>
        <v>X</v>
      </c>
      <c r="AX101" s="61" t="str">
        <f ca="1">IFERROR(INDEX(OFFSET(Dictionary!$AC$3,MATCH(COLUMNS($AS$2:AX100),Dictionary!$AC$4:$AC$93,0),1,1,2),1,MATCH(INDEX(Dictionary!$B$3:$C$3,1,MATCH(Form_Responses[[#This Row],[6]],OFFSET(Dictionary!$A$3,MATCH(COLUMNS($AS$2:AX100),Dictionary!$A$4:$A$93,0),1,1,2),0)),Dictionary!$AD$3:$AE$3,0)),"")</f>
        <v>O</v>
      </c>
      <c r="AY101" s="61" t="str">
        <f ca="1">IFERROR(INDEX(OFFSET(Dictionary!$AC$3,MATCH(COLUMNS($AS$2:AY100),Dictionary!$AC$4:$AC$93,0),1,1,2),1,MATCH(INDEX(Dictionary!$B$3:$C$3,1,MATCH(Form_Responses[[#This Row],[7]],OFFSET(Dictionary!$A$3,MATCH(COLUMNS($AS$2:AY100),Dictionary!$A$4:$A$93,0),1,1,2),0)),Dictionary!$AD$3:$AE$3,0)),"")</f>
        <v>O</v>
      </c>
      <c r="AZ101" s="61" t="str">
        <f ca="1">IFERROR(INDEX(OFFSET(Dictionary!$AC$3,MATCH(COLUMNS($AS$2:AZ$2),Dictionary!$AC$4:$AC$93,0),1,1,2),1,MATCH(INDEX(Dictionary!$B$3:$C$3,1,MATCH(Form_Responses[[#This Row],[8]],OFFSET(Dictionary!$A$3,MATCH(COLUMNS($AS$2:AZ100),Dictionary!$A$4:$A$93,0),1,1,2),0)),Dictionary!$AD$3:$AE$3,0)),"")</f>
        <v>Z</v>
      </c>
      <c r="BA101" s="61" t="str">
        <f ca="1">IFERROR(INDEX(OFFSET(Dictionary!$AC$3,MATCH(COLUMNS($AS$2:BA100),Dictionary!$AC$4:$AC$93,0),1,1,2),1,MATCH(INDEX(Dictionary!$B$3:$C$3,1,MATCH(Form_Responses[[#This Row],[9]],OFFSET(Dictionary!$A$3,MATCH(COLUMNS($AS$2:BA100),Dictionary!$A$4:$A$93,0),1,1,2),0)),Dictionary!$AD$3:$AE$3,0)),"")</f>
        <v>K</v>
      </c>
      <c r="BB101" s="61" t="str">
        <f ca="1">IFERROR(INDEX(OFFSET(Dictionary!$AC$3,MATCH(COLUMNS($AS$2:BB100),Dictionary!$AC$4:$AC$93,0),1,1,2),1,MATCH(INDEX(Dictionary!$B$3:$C$3,1,MATCH(Form_Responses[[#This Row],[10]],OFFSET(Dictionary!$A$3,MATCH(COLUMNS($AS$2:BB100),Dictionary!$A$4:$A$93,0),1,1,2),0)),Dictionary!$AD$3:$AE$3,0)),"")</f>
        <v>W</v>
      </c>
      <c r="BC101" s="61" t="str">
        <f ca="1">IFERROR(INDEX(OFFSET(Dictionary!$AC$3,MATCH(COLUMNS($AS$2:BC100),Dictionary!$AC$4:$AC$93,0),1,1,2),1,MATCH(INDEX(Dictionary!$B$3:$C$3,1,MATCH(Form_Responses[[#This Row],[11]],OFFSET(Dictionary!$A$3,MATCH(COLUMNS($AS$2:BC100),Dictionary!$A$4:$A$93,0),1,1,2),0)),Dictionary!$AD$3:$AE$3,0)),"")</f>
        <v>C</v>
      </c>
      <c r="BD101" s="61" t="str">
        <f ca="1">IFERROR(INDEX(OFFSET(Dictionary!$AC$3,MATCH(COLUMNS($AS$2:BD100),Dictionary!$AC$4:$AC$93,0),1,1,2),1,MATCH(INDEX(Dictionary!$B$3:$C$3,1,MATCH(Form_Responses[[#This Row],[12]],OFFSET(Dictionary!$A$3,MATCH(COLUMNS($AS$2:BD100),Dictionary!$A$4:$A$93,0),1,1,2),0)),Dictionary!$AD$3:$AE$3,0)),"")</f>
        <v>L</v>
      </c>
      <c r="BE101" s="61" t="str">
        <f ca="1">IFERROR(INDEX(OFFSET(Dictionary!$AC$3,MATCH(COLUMNS($AS$2:BE100),Dictionary!$AC$4:$AC$93,0),1,1,2),1,MATCH(INDEX(Dictionary!$B$3:$C$3,1,MATCH(Form_Responses[[#This Row],[13]],OFFSET(Dictionary!$A$3,MATCH(COLUMNS($AS$2:BE100),Dictionary!$A$4:$A$93,0),1,1,2),0)),Dictionary!$AD$3:$AE$3,0)),"")</f>
        <v>N</v>
      </c>
      <c r="BF101" s="61" t="str">
        <f ca="1">IFERROR(INDEX(OFFSET(Dictionary!$AC$3,MATCH(COLUMNS($AS$2:BF100),Dictionary!$AC$4:$AC$93,0),1,1,2),1,MATCH(INDEX(Dictionary!$B$3:$C$3,1,MATCH(Form_Responses[[#This Row],[14]],OFFSET(Dictionary!$A$3,MATCH(COLUMNS($AS$2:BF100),Dictionary!$A$4:$A$93,0),1,1,2),0)),Dictionary!$AD$3:$AE$3,0)),"")</f>
        <v>X</v>
      </c>
      <c r="BG101" s="61" t="str">
        <f ca="1">IFERROR(INDEX(OFFSET(Dictionary!$AC$3,MATCH(COLUMNS($AS$2:BG100),Dictionary!$AC$4:$AC$93,0),1,1,2),1,MATCH(INDEX(Dictionary!$B$3:$C$3,1,MATCH(Form_Responses[[#This Row],[15]],OFFSET(Dictionary!$A$3,MATCH(COLUMNS($AS$2:BG100),Dictionary!$A$4:$A$93,0),1,1,2),0)),Dictionary!$AD$3:$AE$3,0)),"")</f>
        <v>P</v>
      </c>
      <c r="BH101" s="61" t="str">
        <f ca="1">IFERROR(INDEX(OFFSET(Dictionary!$AC$3,MATCH(COLUMNS($AS$2:BH100),Dictionary!$AC$4:$AC$93,0),1,1,2),1,MATCH(INDEX(Dictionary!$B$3:$C$3,1,MATCH(Form_Responses[[#This Row],[16]],OFFSET(Dictionary!$A$3,MATCH(COLUMNS($AS$2:BH100),Dictionary!$A$4:$A$93,0),1,1,2),0)),Dictionary!$AD$3:$AE$3,0)),"")</f>
        <v>X</v>
      </c>
      <c r="BI101" s="61" t="str">
        <f ca="1">IFERROR(INDEX(OFFSET(Dictionary!$AC$3,MATCH(COLUMNS($AS$2:BI100),Dictionary!$AC$4:$AC$93,0),1,1,2),1,MATCH(INDEX(Dictionary!$B$3:$C$3,1,MATCH(Form_Responses[[#This Row],[17]],OFFSET(Dictionary!$A$3,MATCH(COLUMNS($AS$2:BI100),Dictionary!$A$4:$A$93,0),1,1,2),0)),Dictionary!$AD$3:$AE$3,0)),"")</f>
        <v>Z</v>
      </c>
      <c r="BJ101" s="61" t="str">
        <f ca="1">IFERROR(INDEX(OFFSET(Dictionary!$AC$3,MATCH(COLUMNS($AS$2:BJ100),Dictionary!$AC$4:$AC$93,0),1,1,2),1,MATCH(INDEX(Dictionary!$B$3:$C$3,1,MATCH(Form_Responses[[#This Row],[18]],OFFSET(Dictionary!$A$3,MATCH(COLUMNS($AS$2:BJ100),Dictionary!$A$4:$A$93,0),1,1,2),0)),Dictionary!$AD$3:$AE$3,0)),"")</f>
        <v>O</v>
      </c>
      <c r="BK101" s="61" t="str">
        <f ca="1">IFERROR(INDEX(OFFSET(Dictionary!$AC$3,MATCH(COLUMNS($AS$2:BK100),Dictionary!$AC$4:$AC$93,0),1,1,2),1,MATCH(INDEX(Dictionary!$B$3:$C$3,1,MATCH(Form_Responses[[#This Row],[19]],OFFSET(Dictionary!$A$3,MATCH(COLUMNS($AS$2:BK100),Dictionary!$A$4:$A$93,0),1,1,2),0)),Dictionary!$AD$3:$AE$3,0)),"")</f>
        <v>Z</v>
      </c>
      <c r="BL101" s="61" t="str">
        <f ca="1">IFERROR(INDEX(OFFSET(Dictionary!$AC$3,MATCH(COLUMNS($AS$2:BL100),Dictionary!$AC$4:$AC$93,0),1,1,2),1,MATCH(INDEX(Dictionary!$B$3:$C$3,1,MATCH(Form_Responses[[#This Row],[20]],OFFSET(Dictionary!$A$3,MATCH(COLUMNS($AS$2:BL100),Dictionary!$A$4:$A$93,0),1,1,2),0)),Dictionary!$AD$3:$AE$3,0)),"")</f>
        <v>W</v>
      </c>
      <c r="BM101" s="61" t="str">
        <f ca="1">IFERROR(INDEX(OFFSET(Dictionary!$AC$3,MATCH(COLUMNS($AS$2:BM100),Dictionary!$AC$4:$AC$93,0),1,1,2),1,MATCH(INDEX(Dictionary!$B$3:$C$3,1,MATCH(Form_Responses[[#This Row],[21]],OFFSET(Dictionary!$A$3,MATCH(COLUMNS($AS$2:BM100),Dictionary!$A$4:$A$93,0),1,1,2),0)),Dictionary!$AD$3:$AE$3,0)),"")</f>
        <v>D</v>
      </c>
      <c r="BN101" s="61" t="str">
        <f ca="1">IFERROR(INDEX(OFFSET(Dictionary!$AC$3,MATCH(COLUMNS($AS$2:BN100),Dictionary!$AC$4:$AC$93,0),1,1,2),1,MATCH(INDEX(Dictionary!$B$3:$C$3,1,MATCH(Form_Responses[[#This Row],[22]],OFFSET(Dictionary!$A$3,MATCH(COLUMNS($AS$2:BN100),Dictionary!$A$4:$A$93,0),1,1,2),0)),Dictionary!$AD$3:$AE$3,0)),"")</f>
        <v>C</v>
      </c>
      <c r="BO101" s="61" t="str">
        <f ca="1">IFERROR(INDEX(OFFSET(Dictionary!$AC$3,MATCH(COLUMNS($AS$2:BO100),Dictionary!$AC$4:$AC$93,0),1,1,2),1,MATCH(INDEX(Dictionary!$B$3:$C$3,1,MATCH(Form_Responses[[#This Row],[23]],OFFSET(Dictionary!$A$3,MATCH(COLUMNS($AS$2:BO100),Dictionary!$A$4:$A$93,0),1,1,2),0)),Dictionary!$AD$3:$AE$3,0)),"")</f>
        <v>E</v>
      </c>
      <c r="BP101" s="61" t="str">
        <f ca="1">IFERROR(INDEX(OFFSET(Dictionary!$AC$3,MATCH(COLUMNS($AS$2:BP100),Dictionary!$AC$4:$AC$93,0),1,1,2),1,MATCH(INDEX(Dictionary!$B$3:$C$3,1,MATCH(Form_Responses[[#This Row],[24]],OFFSET(Dictionary!$A$3,MATCH(COLUMNS($AS$2:BP100),Dictionary!$A$4:$A$93,0),1,1,2),0)),Dictionary!$AD$3:$AE$3,0)),"")</f>
        <v>X</v>
      </c>
      <c r="BQ101" s="61" t="str">
        <f ca="1">IFERROR(INDEX(OFFSET(Dictionary!$AC$3,MATCH(COLUMNS($AS$2:BQ100),Dictionary!$AC$4:$AC$93,0),1,1,2),1,MATCH(INDEX(Dictionary!$B$3:$C$3,1,MATCH(Form_Responses[[#This Row],[25]],OFFSET(Dictionary!$A$3,MATCH(COLUMNS($AS$2:BQ100),Dictionary!$A$4:$A$93,0),1,1,2),0)),Dictionary!$AD$3:$AE$3,0)),"")</f>
        <v>B</v>
      </c>
      <c r="BR101" s="61" t="str">
        <f ca="1">IFERROR(INDEX(OFFSET(Dictionary!$AC$3,MATCH(COLUMNS($AS$2:BR100),Dictionary!$AC$4:$AC$93,0),1,1,2),1,MATCH(INDEX(Dictionary!$B$3:$C$3,1,MATCH(Form_Responses[[#This Row],[26]],OFFSET(Dictionary!$A$3,MATCH(COLUMNS($AS$2:BR100),Dictionary!$A$4:$A$93,0),1,1,2),0)),Dictionary!$AD$3:$AE$3,0)),"")</f>
        <v>O</v>
      </c>
      <c r="BS101" s="61" t="str">
        <f ca="1">IFERROR(INDEX(OFFSET(Dictionary!$AC$3,MATCH(COLUMNS($AS$2:BS100),Dictionary!$AC$4:$AC$93,0),1,1,2),1,MATCH(INDEX(Dictionary!$B$3:$C$3,1,MATCH(Form_Responses[[#This Row],[27]],OFFSET(Dictionary!$A$3,MATCH(COLUMNS($AS$2:BS100),Dictionary!$A$4:$A$93,0),1,1,2),0)),Dictionary!$AD$3:$AE$3,0)),"")</f>
        <v>Z</v>
      </c>
      <c r="BT101" s="61" t="str">
        <f ca="1">IFERROR(INDEX(OFFSET(Dictionary!$AC$3,MATCH(COLUMNS($AS$2:BT100),Dictionary!$AC$4:$AC$93,0),1,1,2),1,MATCH(INDEX(Dictionary!$B$3:$C$3,1,MATCH(Form_Responses[[#This Row],[28]],OFFSET(Dictionary!$A$3,MATCH(COLUMNS($AS$2:BT100),Dictionary!$A$4:$A$93,0),1,1,2),0)),Dictionary!$AD$3:$AE$3,0)),"")</f>
        <v>K</v>
      </c>
      <c r="BU101" s="61" t="str">
        <f ca="1">IFERROR(INDEX(OFFSET(Dictionary!$AC$3,MATCH(COLUMNS($AS$2:BU100),Dictionary!$AC$4:$AC$93,0),1,1,2),1,MATCH(INDEX(Dictionary!$B$3:$C$3,1,MATCH(Form_Responses[[#This Row],[29]],OFFSET(Dictionary!$A$3,MATCH(COLUMNS($AS$2:BU100),Dictionary!$A$4:$A$93,0),1,1,2),0)),Dictionary!$AD$3:$AE$3,0)),"")</f>
        <v>O</v>
      </c>
      <c r="BV101" s="61" t="str">
        <f ca="1">IFERROR(INDEX(OFFSET(Dictionary!$AC$3,MATCH(COLUMNS($AS$2:BV100),Dictionary!$AC$4:$AC$93,0),1,1,2),1,MATCH(INDEX(Dictionary!$B$3:$C$3,1,MATCH(Form_Responses[[#This Row],[30]],OFFSET(Dictionary!$A$3,MATCH(COLUMNS($AS$2:BV100),Dictionary!$A$4:$A$93,0),1,1,2),0)),Dictionary!$AD$3:$AE$3,0)),"")</f>
        <v>Z</v>
      </c>
      <c r="BW101" s="61" t="str">
        <f ca="1">IFERROR(INDEX(OFFSET(Dictionary!$AC$3,MATCH(COLUMNS($AS$2:BW100),Dictionary!$AC$4:$AC$93,0),1,1,2),1,MATCH(INDEX(Dictionary!$B$3:$C$3,1,MATCH(Form_Responses[[#This Row],[31]],OFFSET(Dictionary!$A$3,MATCH(COLUMNS($AS$2:BW100),Dictionary!$A$4:$A$93,0),1,1,2),0)),Dictionary!$AD$3:$AE$3,0)),"")</f>
        <v>R</v>
      </c>
      <c r="BX101" s="61" t="str">
        <f ca="1">IFERROR(INDEX(OFFSET(Dictionary!$AC$3,MATCH(COLUMNS($AS$2:BX100),Dictionary!$AC$4:$AC$93,0),1,1,2),1,MATCH(INDEX(Dictionary!$B$3:$C$3,1,MATCH(Form_Responses[[#This Row],[32]],OFFSET(Dictionary!$A$3,MATCH(COLUMNS($AS$2:BX100),Dictionary!$A$4:$A$93,0),1,1,2),0)),Dictionary!$AD$3:$AE$3,0)),"")</f>
        <v>D</v>
      </c>
      <c r="BY101" s="61" t="str">
        <f ca="1">IFERROR(INDEX(OFFSET(Dictionary!$AC$3,MATCH(COLUMNS($AS$2:BY100),Dictionary!$AC$4:$AC$93,0),1,1,2),1,MATCH(INDEX(Dictionary!$B$3:$C$3,1,MATCH(Form_Responses[[#This Row],[33]],OFFSET(Dictionary!$A$3,MATCH(COLUMNS($AS$2:BY100),Dictionary!$A$4:$A$93,0),1,1,2),0)),Dictionary!$AD$3:$AE$3,0)),"")</f>
        <v>C</v>
      </c>
      <c r="BZ101" s="61" t="str">
        <f ca="1">IFERROR(INDEX(OFFSET(Dictionary!$AC$3,MATCH(COLUMNS($AS$2:BZ100),Dictionary!$AC$4:$AC$93,0),1,1,2),1,MATCH(INDEX(Dictionary!$B$3:$C$3,1,MATCH(Form_Responses[[#This Row],[34]],OFFSET(Dictionary!$A$3,MATCH(COLUMNS($AS$2:BZ100),Dictionary!$A$4:$A$93,0),1,1,2),0)),Dictionary!$AD$3:$AE$3,0)),"")</f>
        <v>T</v>
      </c>
      <c r="CA101" s="61" t="str">
        <f ca="1">IFERROR(INDEX(OFFSET(Dictionary!$AC$3,MATCH(COLUMNS($AS$2:CA100),Dictionary!$AC$4:$AC$93,0),1,1,2),1,MATCH(INDEX(Dictionary!$B$3:$C$3,1,MATCH(Form_Responses[[#This Row],[35]],OFFSET(Dictionary!$A$3,MATCH(COLUMNS($AS$2:CA100),Dictionary!$A$4:$A$93,0),1,1,2),0)),Dictionary!$AD$3:$AE$3,0)),"")</f>
        <v>B</v>
      </c>
      <c r="CB101" s="61" t="str">
        <f ca="1">IFERROR(INDEX(OFFSET(Dictionary!$AC$3,MATCH(COLUMNS($AS$2:CB100),Dictionary!$AC$4:$AC$93,0),1,1,2),1,MATCH(INDEX(Dictionary!$B$3:$C$3,1,MATCH(Form_Responses[[#This Row],[36]],OFFSET(Dictionary!$A$3,MATCH(COLUMNS($AS$2:CB100),Dictionary!$A$4:$A$93,0),1,1,2),0)),Dictionary!$AD$3:$AE$3,0)),"")</f>
        <v>O</v>
      </c>
      <c r="CC101" s="61" t="str">
        <f ca="1">IFERROR(INDEX(OFFSET(Dictionary!$AC$3,MATCH(COLUMNS($AS$2:CC100),Dictionary!$AC$4:$AC$93,0),1,1,2),1,MATCH(INDEX(Dictionary!$B$3:$C$3,1,MATCH(Form_Responses[[#This Row],[37]],OFFSET(Dictionary!$A$3,MATCH(COLUMNS($AS$2:CC100),Dictionary!$A$4:$A$93,0),1,1,2),0)),Dictionary!$AD$3:$AE$3,0)),"")</f>
        <v>P</v>
      </c>
      <c r="CD101" s="61" t="str">
        <f ca="1">IFERROR(INDEX(OFFSET(Dictionary!$AC$3,MATCH(COLUMNS($AS$2:CD100),Dictionary!$AC$4:$AC$93,0),1,1,2),1,MATCH(INDEX(Dictionary!$B$3:$C$3,1,MATCH(Form_Responses[[#This Row],[38]],OFFSET(Dictionary!$A$3,MATCH(COLUMNS($AS$2:CD100),Dictionary!$A$4:$A$93,0),1,1,2),0)),Dictionary!$AD$3:$AE$3,0)),"")</f>
        <v>K</v>
      </c>
      <c r="CE101" s="61" t="str">
        <f ca="1">IFERROR(INDEX(OFFSET(Dictionary!$AC$3,MATCH(COLUMNS($AS$2:CE100),Dictionary!$AC$4:$AC$93,0),1,1,2),1,MATCH(INDEX(Dictionary!$B$3:$C$3,1,MATCH(Form_Responses[[#This Row],[39]],OFFSET(Dictionary!$A$3,MATCH(COLUMNS($AS$2:CE100),Dictionary!$A$4:$A$93,0),1,1,2),0)),Dictionary!$AD$3:$AE$3,0)),"")</f>
        <v>B</v>
      </c>
      <c r="CF101" s="61" t="str">
        <f ca="1">IFERROR(INDEX(OFFSET(Dictionary!$AC$3,MATCH(COLUMNS($AS$2:CF100),Dictionary!$AC$4:$AC$93,0),1,1,2),1,MATCH(INDEX(Dictionary!$B$3:$C$3,1,MATCH(Form_Responses[[#This Row],[40]],OFFSET(Dictionary!$A$3,MATCH(COLUMNS($AS$2:CF100),Dictionary!$A$4:$A$93,0),1,1,2),0)),Dictionary!$AD$3:$AE$3,0)),"")</f>
        <v>W</v>
      </c>
      <c r="CG101" s="61" t="str">
        <f ca="1">IFERROR(INDEX(OFFSET(Dictionary!$AC$3,MATCH(COLUMNS($AS$2:CG100),Dictionary!$AC$4:$AC$93,0),1,1,2),1,MATCH(INDEX(Dictionary!$B$3:$C$3,1,MATCH(Form_Responses[[#This Row],[41]],OFFSET(Dictionary!$A$3,MATCH(COLUMNS($AS$2:CG100),Dictionary!$A$4:$A$93,0),1,1,2),0)),Dictionary!$AD$3:$AE$3,0)),"")</f>
        <v>G</v>
      </c>
      <c r="CH101" s="61" t="str">
        <f ca="1">IFERROR(INDEX(OFFSET(Dictionary!$AC$3,MATCH(COLUMNS($AS$2:CH100),Dictionary!$AC$4:$AC$93,0),1,1,2),1,MATCH(INDEX(Dictionary!$B$3:$C$3,1,MATCH(Form_Responses[[#This Row],[42]],OFFSET(Dictionary!$A$3,MATCH(COLUMNS($AS$2:CH100),Dictionary!$A$4:$A$93,0),1,1,2),0)),Dictionary!$AD$3:$AE$3,0)),"")</f>
        <v>R</v>
      </c>
      <c r="CI101" s="61" t="str">
        <f ca="1">IFERROR(INDEX(OFFSET(Dictionary!$AC$3,MATCH(COLUMNS($AS$2:CI100),Dictionary!$AC$4:$AC$93,0),1,1,2),1,MATCH(INDEX(Dictionary!$B$3:$C$3,1,MATCH(Form_Responses[[#This Row],[43]],OFFSET(Dictionary!$A$3,MATCH(COLUMNS($AS$2:CI100),Dictionary!$A$4:$A$93,0),1,1,2),0)),Dictionary!$AD$3:$AE$3,0)),"")</f>
        <v>D</v>
      </c>
      <c r="CJ101" s="61" t="str">
        <f ca="1">IFERROR(INDEX(OFFSET(Dictionary!$AC$3,MATCH(COLUMNS($AS$2:CJ100),Dictionary!$AC$4:$AC$93,0),1,1,2),1,MATCH(INDEX(Dictionary!$B$3:$C$3,1,MATCH(Form_Responses[[#This Row],[44]],OFFSET(Dictionary!$A$3,MATCH(COLUMNS($AS$2:CJ100),Dictionary!$A$4:$A$93,0),1,1,2),0)),Dictionary!$AD$3:$AE$3,0)),"")</f>
        <v>C</v>
      </c>
      <c r="CK101" s="61" t="str">
        <f ca="1">IFERROR(INDEX(OFFSET(Dictionary!$AC$3,MATCH(COLUMNS($AS$2:CK100),Dictionary!$AC$4:$AC$93,0),1,1,2),1,MATCH(INDEX(Dictionary!$B$3:$C$3,1,MATCH(Form_Responses[[#This Row],[45]],OFFSET(Dictionary!$A$3,MATCH(COLUMNS($AS$2:CK100),Dictionary!$A$4:$A$93,0),1,1,2),0)),Dictionary!$AD$3:$AE$3,0)),"")</f>
        <v>V</v>
      </c>
      <c r="CL101" s="61" t="str">
        <f ca="1">IFERROR(INDEX(OFFSET(Dictionary!$AC$3,MATCH(COLUMNS($AS$2:CL100),Dictionary!$AC$4:$AC$93,0),1,1,2),1,MATCH(INDEX(Dictionary!$B$3:$C$3,1,MATCH(Form_Responses[[#This Row],[46]],OFFSET(Dictionary!$A$3,MATCH(COLUMNS($AS$2:CL100),Dictionary!$A$4:$A$93,0),1,1,2),0)),Dictionary!$AD$3:$AE$3,0)),"")</f>
        <v>O</v>
      </c>
      <c r="CM101" s="61" t="str">
        <f ca="1">IFERROR(INDEX(OFFSET(Dictionary!$AC$3,MATCH(COLUMNS($AS$2:CM100),Dictionary!$AC$4:$AC$93,0),1,1,2),1,MATCH(INDEX(Dictionary!$B$3:$C$3,1,MATCH(Form_Responses[[#This Row],[47]],OFFSET(Dictionary!$A$3,MATCH(COLUMNS($AS$2:CM100),Dictionary!$A$4:$A$93,0),1,1,2),0)),Dictionary!$AD$3:$AE$3,0)),"")</f>
        <v>A</v>
      </c>
      <c r="CN101" s="61" t="str">
        <f ca="1">IFERROR(INDEX(OFFSET(Dictionary!$AC$3,MATCH(COLUMNS($AS$2:CN100),Dictionary!$AC$4:$AC$93,0),1,1,2),1,MATCH(INDEX(Dictionary!$B$3:$C$3,1,MATCH(Form_Responses[[#This Row],[48]],OFFSET(Dictionary!$A$3,MATCH(COLUMNS($AS$2:CN100),Dictionary!$A$4:$A$93,0),1,1,2),0)),Dictionary!$AD$3:$AE$3,0)),"")</f>
        <v>P</v>
      </c>
      <c r="CO101" s="61" t="str">
        <f ca="1">IFERROR(INDEX(OFFSET(Dictionary!$AC$3,MATCH(COLUMNS($AS$2:CO100),Dictionary!$AC$4:$AC$93,0),1,1,2),1,MATCH(INDEX(Dictionary!$B$3:$C$3,1,MATCH(Form_Responses[[#This Row],[49]],OFFSET(Dictionary!$A$3,MATCH(COLUMNS($AS$2:CO100),Dictionary!$A$4:$A$93,0),1,1,2),0)),Dictionary!$AD$3:$AE$3,0)),"")</f>
        <v>F</v>
      </c>
      <c r="CP101" s="61" t="str">
        <f ca="1">IFERROR(INDEX(OFFSET(Dictionary!$AC$3,MATCH(COLUMNS($AS$2:CP100),Dictionary!$AC$4:$AC$93,0),1,1,2),1,MATCH(INDEX(Dictionary!$B$3:$C$3,1,MATCH(Form_Responses[[#This Row],[50]],OFFSET(Dictionary!$A$3,MATCH(COLUMNS($AS$2:CP100),Dictionary!$A$4:$A$93,0),1,1,2),0)),Dictionary!$AD$3:$AE$3,0)),"")</f>
        <v>W</v>
      </c>
      <c r="CQ101" s="61" t="str">
        <f ca="1">IFERROR(INDEX(OFFSET(Dictionary!$AC$3,MATCH(COLUMNS($AS$2:CQ100),Dictionary!$AC$4:$AC$93,0),1,1,2),1,MATCH(INDEX(Dictionary!$B$3:$C$3,1,MATCH(Form_Responses[[#This Row],[51]],OFFSET(Dictionary!$A$3,MATCH(COLUMNS($AS$2:CQ100),Dictionary!$A$4:$A$93,0),1,1,2),0)),Dictionary!$AD$3:$AE$3,0)),"")</f>
        <v>G</v>
      </c>
      <c r="CR101" s="61" t="str">
        <f ca="1">IFERROR(INDEX(OFFSET(Dictionary!$AC$3,MATCH(COLUMNS($AS$2:CR100),Dictionary!$AC$4:$AC$93,0),1,1,2),1,MATCH(INDEX(Dictionary!$B$3:$C$3,1,MATCH(Form_Responses[[#This Row],[52]],OFFSET(Dictionary!$A$3,MATCH(COLUMNS($AS$2:CR100),Dictionary!$A$4:$A$93,0),1,1,2),0)),Dictionary!$AD$3:$AE$3,0)),"")</f>
        <v>L</v>
      </c>
      <c r="CS101" s="61" t="str">
        <f ca="1">IFERROR(INDEX(OFFSET(Dictionary!$AC$3,MATCH(COLUMNS($AS$2:CS100),Dictionary!$AC$4:$AC$93,0),1,1,2),1,MATCH(INDEX(Dictionary!$B$3:$C$3,1,MATCH(Form_Responses[[#This Row],[53]],OFFSET(Dictionary!$A$3,MATCH(COLUMNS($AS$2:CS100),Dictionary!$A$4:$A$93,0),1,1,2),0)),Dictionary!$AD$3:$AE$3,0)),"")</f>
        <v>R</v>
      </c>
      <c r="CT101" s="61" t="str">
        <f ca="1">IFERROR(INDEX(OFFSET(Dictionary!$AC$3,MATCH(COLUMNS($AS$2:CT100),Dictionary!$AC$4:$AC$93,0),1,1,2),1,MATCH(INDEX(Dictionary!$B$3:$C$3,1,MATCH(Form_Responses[[#This Row],[54]],OFFSET(Dictionary!$A$3,MATCH(COLUMNS($AS$2:CT100),Dictionary!$A$4:$A$93,0),1,1,2),0)),Dictionary!$AD$3:$AE$3,0)),"")</f>
        <v>D</v>
      </c>
      <c r="CU101" s="61" t="str">
        <f ca="1">IFERROR(INDEX(OFFSET(Dictionary!$AC$3,MATCH(COLUMNS($AS$2:CU100),Dictionary!$AC$4:$AC$93,0),1,1,2),1,MATCH(INDEX(Dictionary!$B$3:$C$3,1,MATCH(Form_Responses[[#This Row],[55]],OFFSET(Dictionary!$A$3,MATCH(COLUMNS($AS$2:CU100),Dictionary!$A$4:$A$93,0),1,1,2),0)),Dictionary!$AD$3:$AE$3,0)),"")</f>
        <v>V</v>
      </c>
      <c r="CV101" s="61" t="str">
        <f ca="1">IFERROR(INDEX(OFFSET(Dictionary!$AC$3,MATCH(COLUMNS($AS$2:CV100),Dictionary!$AC$4:$AC$93,0),1,1,2),1,MATCH(INDEX(Dictionary!$B$3:$C$3,1,MATCH(Form_Responses[[#This Row],[56]],OFFSET(Dictionary!$A$3,MATCH(COLUMNS($AS$2:CV100),Dictionary!$A$4:$A$93,0),1,1,2),0)),Dictionary!$AD$3:$AE$3,0)),"")</f>
        <v>S</v>
      </c>
      <c r="CW101" s="61" t="str">
        <f ca="1">IFERROR(INDEX(OFFSET(Dictionary!$AC$3,MATCH(COLUMNS($AS$2:CW100),Dictionary!$AC$4:$AC$93,0),1,1,2),1,MATCH(INDEX(Dictionary!$B$3:$C$3,1,MATCH(Form_Responses[[#This Row],[57]],OFFSET(Dictionary!$A$3,MATCH(COLUMNS($AS$2:CW100),Dictionary!$A$4:$A$93,0),1,1,2),0)),Dictionary!$AD$3:$AE$3,0)),"")</f>
        <v>N</v>
      </c>
      <c r="CX101" s="61" t="str">
        <f ca="1">IFERROR(INDEX(OFFSET(Dictionary!$AC$3,MATCH(COLUMNS($AS$2:CX100),Dictionary!$AC$4:$AC$93,0),1,1,2),1,MATCH(INDEX(Dictionary!$B$3:$C$3,1,MATCH(Form_Responses[[#This Row],[58]],OFFSET(Dictionary!$A$3,MATCH(COLUMNS($AS$2:CX100),Dictionary!$A$4:$A$93,0),1,1,2),0)),Dictionary!$AD$3:$AE$3,0)),"")</f>
        <v>K</v>
      </c>
      <c r="CY101" s="61" t="str">
        <f ca="1">IFERROR(INDEX(OFFSET(Dictionary!$AC$3,MATCH(COLUMNS($AS$2:CY100),Dictionary!$AC$4:$AC$93,0),1,1,2),1,MATCH(INDEX(Dictionary!$B$3:$C$3,1,MATCH(Form_Responses[[#This Row],[59]],OFFSET(Dictionary!$A$3,MATCH(COLUMNS($AS$2:CY100),Dictionary!$A$4:$A$93,0),1,1,2),0)),Dictionary!$AD$3:$AE$3,0)),"")</f>
        <v>F</v>
      </c>
      <c r="CZ101" s="61" t="str">
        <f ca="1">IFERROR(INDEX(OFFSET(Dictionary!$AC$3,MATCH(COLUMNS($AS$2:CZ100),Dictionary!$AC$4:$AC$93,0),1,1,2),1,MATCH(INDEX(Dictionary!$B$3:$C$3,1,MATCH(Form_Responses[[#This Row],[60]],OFFSET(Dictionary!$A$3,MATCH(COLUMNS($AS$2:CZ100),Dictionary!$A$4:$A$93,0),1,1,2),0)),Dictionary!$AD$3:$AE$3,0)),"")</f>
        <v>X</v>
      </c>
      <c r="DA101" s="61" t="str">
        <f ca="1">IFERROR(INDEX(OFFSET(Dictionary!$AC$3,MATCH(COLUMNS($AS$2:DA100),Dictionary!$AC$4:$AC$93,0),1,1,2),1,MATCH(INDEX(Dictionary!$B$3:$C$3,1,MATCH(Form_Responses[[#This Row],[61]],OFFSET(Dictionary!$A$3,MATCH(COLUMNS($AS$2:DA100),Dictionary!$A$4:$A$93,0),1,1,2),0)),Dictionary!$AD$3:$AE$3,0)),"")</f>
        <v>T</v>
      </c>
      <c r="DB101" s="61" t="str">
        <f ca="1">IFERROR(INDEX(OFFSET(Dictionary!$AC$3,MATCH(COLUMNS($AS$2:DB100),Dictionary!$AC$4:$AC$93,0),1,1,2),1,MATCH(INDEX(Dictionary!$B$3:$C$3,1,MATCH(Form_Responses[[#This Row],[62]],OFFSET(Dictionary!$A$3,MATCH(COLUMNS($AS$2:DB100),Dictionary!$A$4:$A$93,0),1,1,2),0)),Dictionary!$AD$3:$AE$3,0)),"")</f>
        <v>L</v>
      </c>
      <c r="DC101" s="61" t="str">
        <f ca="1">IFERROR(INDEX(OFFSET(Dictionary!$AC$3,MATCH(COLUMNS($AS$2:DC100),Dictionary!$AC$4:$AC$93,0),1,1,2),1,MATCH(INDEX(Dictionary!$B$3:$C$3,1,MATCH(Form_Responses[[#This Row],[63]],OFFSET(Dictionary!$A$3,MATCH(COLUMNS($AS$2:DC100),Dictionary!$A$4:$A$93,0),1,1,2),0)),Dictionary!$AD$3:$AE$3,0)),"")</f>
        <v>S</v>
      </c>
      <c r="DD101" s="61" t="str">
        <f ca="1">IFERROR(INDEX(OFFSET(Dictionary!$AC$3,MATCH(COLUMNS($AS$2:DD100),Dictionary!$AC$4:$AC$93,0),1,1,2),1,MATCH(INDEX(Dictionary!$B$3:$C$3,1,MATCH(Form_Responses[[#This Row],[64]],OFFSET(Dictionary!$A$3,MATCH(COLUMNS($AS$2:DD100),Dictionary!$A$4:$A$93,0),1,1,2),0)),Dictionary!$AD$3:$AE$3,0)),"")</f>
        <v>R</v>
      </c>
      <c r="DE101" s="61" t="str">
        <f ca="1">IFERROR(INDEX(OFFSET(Dictionary!$AC$3,MATCH(COLUMNS($AS$2:DE100),Dictionary!$AC$4:$AC$93,0),1,1,2),1,MATCH(INDEX(Dictionary!$B$3:$C$3,1,MATCH(Form_Responses[[#This Row],[65]],OFFSET(Dictionary!$A$3,MATCH(COLUMNS($AS$2:DE100),Dictionary!$A$4:$A$93,0),1,1,2),0)),Dictionary!$AD$3:$AE$3,0)),"")</f>
        <v>V</v>
      </c>
      <c r="DF101" s="61" t="str">
        <f ca="1">IFERROR(INDEX(OFFSET(Dictionary!$AC$3,MATCH(COLUMNS($AS$2:DF100),Dictionary!$AC$4:$AC$93,0),1,1,2),1,MATCH(INDEX(Dictionary!$B$3:$C$3,1,MATCH(Form_Responses[[#This Row],[66]],OFFSET(Dictionary!$A$3,MATCH(COLUMNS($AS$2:DF100),Dictionary!$A$4:$A$93,0),1,1,2),0)),Dictionary!$AD$3:$AE$3,0)),"")</f>
        <v/>
      </c>
      <c r="DG101" s="61" t="str">
        <f ca="1">IFERROR(INDEX(OFFSET(Dictionary!$AC$3,MATCH(COLUMNS($AS$2:DG100),Dictionary!$AC$4:$AC$93,0),1,1,2),1,MATCH(INDEX(Dictionary!$B$3:$C$3,1,MATCH(Form_Responses[[#This Row],[67]],OFFSET(Dictionary!$A$3,MATCH(COLUMNS($AS$2:DG100),Dictionary!$A$4:$A$93,0),1,1,2),0)),Dictionary!$AD$3:$AE$3,0)),"")</f>
        <v>R</v>
      </c>
      <c r="DH101" s="61" t="str">
        <f ca="1">IFERROR(INDEX(OFFSET(Dictionary!$AC$3,MATCH(COLUMNS($AS$2:DH100),Dictionary!$AC$4:$AC$93,0),1,1,2),1,MATCH(INDEX(Dictionary!$B$3:$C$3,1,MATCH(Form_Responses[[#This Row],[68]],OFFSET(Dictionary!$A$3,MATCH(COLUMNS($AS$2:DH100),Dictionary!$A$4:$A$93,0),1,1,2),0)),Dictionary!$AD$3:$AE$3,0)),"")</f>
        <v>N</v>
      </c>
      <c r="DI101" s="61" t="str">
        <f ca="1">IFERROR(INDEX(OFFSET(Dictionary!$AC$3,MATCH(COLUMNS($AS$2:DI100),Dictionary!$AC$4:$AC$93,0),1,1,2),1,MATCH(INDEX(Dictionary!$B$3:$C$3,1,MATCH(Form_Responses[[#This Row],[69]],OFFSET(Dictionary!$A$3,MATCH(COLUMNS($AS$2:DI100),Dictionary!$A$4:$A$93,0),1,1,2),0)),Dictionary!$AD$3:$AE$3,0)),"")</f>
        <v>F</v>
      </c>
      <c r="DJ101" s="61" t="str">
        <f ca="1">IFERROR(INDEX(OFFSET(Dictionary!$AC$3,MATCH(COLUMNS($AS$2:DJ100),Dictionary!$AC$4:$AC$93,0),1,1,2),1,MATCH(INDEX(Dictionary!$B$3:$C$3,1,MATCH(Form_Responses[[#This Row],[70]],OFFSET(Dictionary!$A$3,MATCH(COLUMNS($AS$2:DJ100),Dictionary!$A$4:$A$93,0),1,1,2),0)),Dictionary!$AD$3:$AE$3,0)),"")</f>
        <v>W</v>
      </c>
      <c r="DK101" s="61" t="str">
        <f ca="1">IFERROR(INDEX(OFFSET(Dictionary!$AC$3,MATCH(COLUMNS($AS$2:DK100),Dictionary!$AC$4:$AC$93,0),1,1,2),1,MATCH(INDEX(Dictionary!$B$3:$C$3,1,MATCH(Form_Responses[[#This Row],[71]],OFFSET(Dictionary!$A$3,MATCH(COLUMNS($AS$2:DK100),Dictionary!$A$4:$A$93,0),1,1,2),0)),Dictionary!$AD$3:$AE$3,0)),"")</f>
        <v>G</v>
      </c>
      <c r="DL101" s="61" t="str">
        <f ca="1">IFERROR(INDEX(OFFSET(Dictionary!$AC$3,MATCH(COLUMNS($AS$2:DL100),Dictionary!$AC$4:$AC$93,0),1,1,2),1,MATCH(INDEX(Dictionary!$B$3:$C$3,1,MATCH(Form_Responses[[#This Row],[72]],OFFSET(Dictionary!$A$3,MATCH(COLUMNS($AS$2:DL100),Dictionary!$A$4:$A$93,0),1,1,2),0)),Dictionary!$AD$3:$AE$3,0)),"")</f>
        <v>T</v>
      </c>
      <c r="DM101" s="61" t="str">
        <f ca="1">IFERROR(INDEX(OFFSET(Dictionary!$AC$3,MATCH(COLUMNS($AS$2:DM100),Dictionary!$AC$4:$AC$93,0),1,1,2),1,MATCH(INDEX(Dictionary!$B$3:$C$3,1,MATCH(Form_Responses[[#This Row],[73]],OFFSET(Dictionary!$A$3,MATCH(COLUMNS($AS$2:DM100),Dictionary!$A$4:$A$93,0),1,1,2),0)),Dictionary!$AD$3:$AE$3,0)),"")</f>
        <v>V</v>
      </c>
      <c r="DN101" s="61" t="str">
        <f ca="1">IFERROR(INDEX(OFFSET(Dictionary!$AC$3,MATCH(COLUMNS($AS$2:DN100),Dictionary!$AC$4:$AC$93,0),1,1,2),1,MATCH(INDEX(Dictionary!$B$3:$C$3,1,MATCH(Form_Responses[[#This Row],[74]],OFFSET(Dictionary!$A$3,MATCH(COLUMNS($AS$2:DN100),Dictionary!$A$4:$A$93,0),1,1,2),0)),Dictionary!$AD$3:$AE$3,0)),"")</f>
        <v>S</v>
      </c>
      <c r="DO101" s="61" t="str">
        <f ca="1">IFERROR(INDEX(OFFSET(Dictionary!$AC$3,MATCH(COLUMNS($AS$2:DO100),Dictionary!$AC$4:$AC$93,0),1,1,2),1,MATCH(INDEX(Dictionary!$B$3:$C$3,1,MATCH(Form_Responses[[#This Row],[75]],OFFSET(Dictionary!$A$3,MATCH(COLUMNS($AS$2:DO100),Dictionary!$A$4:$A$93,0),1,1,2),0)),Dictionary!$AD$3:$AE$3,0)),"")</f>
        <v>R</v>
      </c>
      <c r="DP101" s="61" t="str">
        <f ca="1">IFERROR(INDEX(OFFSET(Dictionary!$AC$3,MATCH(COLUMNS($AS$2:DP100),Dictionary!$AC$4:$AC$93,0),1,1,2),1,MATCH(INDEX(Dictionary!$B$3:$C$3,1,MATCH(Form_Responses[[#This Row],[76]],OFFSET(Dictionary!$A$3,MATCH(COLUMNS($AS$2:DP100),Dictionary!$A$4:$A$93,0),1,1,2),0)),Dictionary!$AD$3:$AE$3,0)),"")</f>
        <v>D</v>
      </c>
      <c r="DQ101" s="61" t="str">
        <f ca="1">IFERROR(INDEX(OFFSET(Dictionary!$AC$3,MATCH(COLUMNS($AS$2:DQ100),Dictionary!$AC$4:$AC$93,0),1,1,2),1,MATCH(INDEX(Dictionary!$B$3:$C$3,1,MATCH(Form_Responses[[#This Row],[77]],OFFSET(Dictionary!$A$3,MATCH(COLUMNS($AS$2:DQ100),Dictionary!$A$4:$A$93,0),1,1,2),0)),Dictionary!$AD$3:$AE$3,0)),"")</f>
        <v>R</v>
      </c>
      <c r="DR101" s="61" t="str">
        <f ca="1">IFERROR(INDEX(OFFSET(Dictionary!$AC$3,MATCH(COLUMNS($AS$2:DR100),Dictionary!$AC$4:$AC$93,0),1,1,2),1,MATCH(INDEX(Dictionary!$B$3:$C$3,1,MATCH(Form_Responses[[#This Row],[78]],OFFSET(Dictionary!$A$3,MATCH(COLUMNS($AS$2:DR100),Dictionary!$A$4:$A$93,0),1,1,2),0)),Dictionary!$AD$3:$AE$3,0)),"")</f>
        <v>D</v>
      </c>
      <c r="DS101" s="61" t="str">
        <f ca="1">IFERROR(INDEX(OFFSET(Dictionary!$AC$3,MATCH(COLUMNS($AS$2:DS100),Dictionary!$AC$4:$AC$93,0),1,1,2),1,MATCH(INDEX(Dictionary!$B$3:$C$3,1,MATCH(Form_Responses[[#This Row],[79]],OFFSET(Dictionary!$A$3,MATCH(COLUMNS($AS$2:DS100),Dictionary!$A$4:$A$93,0),1,1,2),0)),Dictionary!$AD$3:$AE$3,0)),"")</f>
        <v>F</v>
      </c>
      <c r="DT101" s="61" t="str">
        <f ca="1">IFERROR(INDEX(OFFSET(Dictionary!$AC$3,MATCH(COLUMNS($AS$2:DT100),Dictionary!$AC$4:$AC$93,0),1,1,2),1,MATCH(INDEX(Dictionary!$B$3:$C$3,1,MATCH(Form_Responses[[#This Row],[80]],OFFSET(Dictionary!$A$3,MATCH(COLUMNS($AS$2:DT100),Dictionary!$A$4:$A$93,0),1,1,2),0)),Dictionary!$AD$3:$AE$3,0)),"")</f>
        <v>W</v>
      </c>
      <c r="DU101" s="61" t="str">
        <f ca="1">IFERROR(INDEX(OFFSET(Dictionary!$AC$3,MATCH(COLUMNS($AS$2:DU100),Dictionary!$AC$4:$AC$93,0),1,1,2),1,MATCH(INDEX(Dictionary!$B$3:$C$3,1,MATCH(Form_Responses[[#This Row],[81]],OFFSET(Dictionary!$A$3,MATCH(COLUMNS($AS$2:DU100),Dictionary!$A$4:$A$93,0),1,1,2),0)),Dictionary!$AD$3:$AE$3,0)),"")</f>
        <v>G</v>
      </c>
      <c r="DV101" s="61" t="str">
        <f ca="1">IFERROR(INDEX(OFFSET(Dictionary!$AC$3,MATCH(COLUMNS($AS$2:DV100),Dictionary!$AC$4:$AC$93,0),1,1,2),1,MATCH(INDEX(Dictionary!$B$3:$C$3,1,MATCH(Form_Responses[[#This Row],[82]],OFFSET(Dictionary!$A$3,MATCH(COLUMNS($AS$2:DV100),Dictionary!$A$4:$A$93,0),1,1,2),0)),Dictionary!$AD$3:$AE$3,0)),"")</f>
        <v>L</v>
      </c>
      <c r="DW101" s="61" t="str">
        <f ca="1">IFERROR(INDEX(OFFSET(Dictionary!$AC$3,MATCH(COLUMNS($AS$2:DW100),Dictionary!$AC$4:$AC$93,0),1,1,2),1,MATCH(INDEX(Dictionary!$B$3:$C$3,1,MATCH(Form_Responses[[#This Row],[83]],OFFSET(Dictionary!$A$3,MATCH(COLUMNS($AS$2:DW100),Dictionary!$A$4:$A$93,0),1,1,2),0)),Dictionary!$AD$3:$AE$3,0)),"")</f>
        <v>I</v>
      </c>
      <c r="DX101" s="61" t="str">
        <f ca="1">IFERROR(INDEX(OFFSET(Dictionary!$AC$3,MATCH(COLUMNS($AS$2:DX100),Dictionary!$AC$4:$AC$93,0),1,1,2),1,MATCH(INDEX(Dictionary!$B$3:$C$3,1,MATCH(Form_Responses[[#This Row],[84]],OFFSET(Dictionary!$A$3,MATCH(COLUMNS($AS$2:DX100),Dictionary!$A$4:$A$93,0),1,1,2),0)),Dictionary!$AD$3:$AE$3,0)),"")</f>
        <v>V</v>
      </c>
      <c r="DY101" s="61" t="str">
        <f ca="1">IFERROR(INDEX(OFFSET(Dictionary!$AC$3,MATCH(COLUMNS($AS$2:DY100),Dictionary!$AC$4:$AC$93,0),1,1,2),1,MATCH(INDEX(Dictionary!$B$3:$C$3,1,MATCH(Form_Responses[[#This Row],[85]],OFFSET(Dictionary!$A$3,MATCH(COLUMNS($AS$2:DY100),Dictionary!$A$4:$A$93,0),1,1,2),0)),Dictionary!$AD$3:$AE$3,0)),"")</f>
        <v>S</v>
      </c>
      <c r="DZ101" s="61" t="str">
        <f ca="1">IFERROR(INDEX(OFFSET(Dictionary!$AC$3,MATCH(COLUMNS($AS$2:DZ100),Dictionary!$AC$4:$AC$93,0),1,1,2),1,MATCH(INDEX(Dictionary!$B$3:$C$3,1,MATCH(Form_Responses[[#This Row],[86]],OFFSET(Dictionary!$A$3,MATCH(COLUMNS($AS$2:DZ100),Dictionary!$A$4:$A$93,0),1,1,2),0)),Dictionary!$AD$3:$AE$3,0)),"")</f>
        <v>R</v>
      </c>
      <c r="EA101" s="61" t="str">
        <f ca="1">IFERROR(INDEX(OFFSET(Dictionary!$AC$3,MATCH(COLUMNS($AS$2:EA100),Dictionary!$AC$4:$AC$93,0),1,1,2),1,MATCH(INDEX(Dictionary!$B$3:$C$3,1,MATCH(Form_Responses[[#This Row],[87]],OFFSET(Dictionary!$A$3,MATCH(COLUMNS($AS$2:EA100),Dictionary!$A$4:$A$93,0),1,1,2),0)),Dictionary!$AD$3:$AE$3,0)),"")</f>
        <v>R</v>
      </c>
      <c r="EB101" s="61" t="str">
        <f ca="1">IFERROR(INDEX(OFFSET(Dictionary!$AC$3,MATCH(COLUMNS($AS$2:EB100),Dictionary!$AC$4:$AC$93,0),1,1,2),1,MATCH(INDEX(Dictionary!$B$3:$C$3,1,MATCH(Form_Responses[[#This Row],[88]],OFFSET(Dictionary!$A$3,MATCH(COLUMNS($AS$2:EB100),Dictionary!$A$4:$A$93,0),1,1,2),0)),Dictionary!$AD$3:$AE$3,0)),"")</f>
        <v>D</v>
      </c>
      <c r="EC101" s="61" t="str">
        <f ca="1">IFERROR(INDEX(OFFSET(Dictionary!$AC$3,MATCH(COLUMNS($AS$2:EC100),Dictionary!$AC$4:$AC$93,0),1,1,2),1,MATCH(INDEX(Dictionary!$B$3:$C$3,1,MATCH(Form_Responses[[#This Row],[89]],OFFSET(Dictionary!$A$3,MATCH(COLUMNS($AS$2:EC100),Dictionary!$A$4:$A$93,0),1,1,2),0)),Dictionary!$AD$3:$AE$3,0)),"")</f>
        <v>C</v>
      </c>
      <c r="ED101" s="61" t="str">
        <f ca="1">IFERROR(INDEX(OFFSET(Dictionary!$AC$3,MATCH(COLUMNS($AS$2:ED100),Dictionary!$AC$4:$AC$93,0),1,1,2),1,MATCH(INDEX(Dictionary!$B$3:$C$3,1,MATCH(Form_Responses[[#This Row],[90]],OFFSET(Dictionary!$A$3,MATCH(COLUMNS($AS$2:ED100),Dictionary!$A$4:$A$93,0),1,1,2),0)),Dictionary!$AD$3:$AE$3,0)),"")</f>
        <v>W</v>
      </c>
    </row>
    <row r="102" spans="1:134" ht="195" x14ac:dyDescent="0.25">
      <c r="A102" s="164">
        <v>100</v>
      </c>
      <c r="B102" s="61" t="s">
        <v>1091</v>
      </c>
      <c r="C102" s="61" t="s">
        <v>1084</v>
      </c>
      <c r="D102" s="59" t="s">
        <v>801</v>
      </c>
      <c r="E102" s="59" cm="1">
        <f t="array" aca="1" ref="E102" ca="1">COUNTIF(OFFSET($AS$2,MATCH(Data_Base_Response[[#This Row],[Nama]:[Nama]],Data_Base_Response[[Nama]:[Nama]],0),0,1,90),Data_Base_Response[[#Headers],[A]])</f>
        <v>5</v>
      </c>
      <c r="F102" s="59" cm="1">
        <f t="array" aca="1" ref="F102" ca="1">COUNTIF(OFFSET($AS$2,MATCH(Data_Base_Response[[#This Row],[Nama]:[Nama]],Data_Base_Response[[Nama]:[Nama]],0),0,1,90),Data_Base_Response[[#Headers],[N]])</f>
        <v>7</v>
      </c>
      <c r="G102" s="59" cm="1">
        <f t="array" aca="1" ref="G102" ca="1">COUNTIF(OFFSET($AS$2,MATCH(Data_Base_Response[[#This Row],[Nama]:[Nama]],Data_Base_Response[[Nama]:[Nama]],0),0,1,90),Data_Base_Response[[#Headers],[G]])</f>
        <v>5</v>
      </c>
      <c r="H102" s="59" cm="1">
        <f t="array" aca="1" ref="H102" ca="1">COUNTIF(OFFSET($AS$2,MATCH(Data_Base_Response[[#This Row],[Nama]:[Nama]],Data_Base_Response[[Nama]:[Nama]],0),0,1,90),Data_Base_Response[[#Headers],[C]])</f>
        <v>9</v>
      </c>
      <c r="I102" s="59" cm="1">
        <f t="array" aca="1" ref="I102" ca="1">COUNTIF(OFFSET($AS$2,MATCH(Data_Base_Response[[#This Row],[Nama]:[Nama]],Data_Base_Response[[Nama]:[Nama]],0),0,1,90),Data_Base_Response[[#Headers],[D]])</f>
        <v>8</v>
      </c>
      <c r="J102" s="59" cm="1">
        <f t="array" aca="1" ref="J102" ca="1">COUNTIF(OFFSET($AS$2,MATCH(Data_Base_Response[[#This Row],[Nama]:[Nama]],Data_Base_Response[[Nama]:[Nama]],0),0,1,90),Data_Base_Response[[#Headers],[R]])</f>
        <v>4</v>
      </c>
      <c r="K102" s="59" cm="1">
        <f t="array" aca="1" ref="K102" ca="1">COUNTIF(OFFSET($AS$2,MATCH(Data_Base_Response[[#This Row],[Nama]:[Nama]],Data_Base_Response[[Nama]:[Nama]],0),0,1,90),Data_Base_Response[[#Headers],[T]])</f>
        <v>6</v>
      </c>
      <c r="L102" s="59" cm="1">
        <f t="array" aca="1" ref="L102" ca="1">COUNTIF(OFFSET($AS$2,MATCH(Data_Base_Response[[#This Row],[Nama]:[Nama]],Data_Base_Response[[Nama]:[Nama]],0),0,1,90),Data_Base_Response[[#Headers],[V]])</f>
        <v>5</v>
      </c>
      <c r="M102" s="59" cm="1">
        <f t="array" aca="1" ref="M102" ca="1">COUNTIF(OFFSET($AS$2,MATCH(Data_Base_Response[[#This Row],[Nama]:[Nama]],Data_Base_Response[[Nama]:[Nama]],0),0,1,90),Data_Base_Response[[#Headers],[W]])</f>
        <v>9</v>
      </c>
      <c r="N102" s="59" cm="1">
        <f t="array" aca="1" ref="N102" ca="1">COUNTIF(OFFSET($AS$2,MATCH(Data_Base_Response[[#This Row],[Nama]:[Nama]],Data_Base_Response[[Nama]:[Nama]],0),0,1,90),Data_Base_Response[[#Headers],[F]])</f>
        <v>3</v>
      </c>
      <c r="O102" s="59" cm="1">
        <f t="array" aca="1" ref="O102" ca="1">COUNTIF(OFFSET($AS$2,MATCH(Data_Base_Response[[#This Row],[Nama]:[Nama]],Data_Base_Response[[Nama]:[Nama]],0),0,1,90),Data_Base_Response[[#Headers],[L]])</f>
        <v>1</v>
      </c>
      <c r="P102" s="59" cm="1">
        <f t="array" aca="1" ref="P102" ca="1">COUNTIF(OFFSET($AS$2,MATCH(Data_Base_Response[[#This Row],[Nama]:[Nama]],Data_Base_Response[[Nama]:[Nama]],0),0,1,90),Data_Base_Response[[#Headers],[P]])</f>
        <v>2</v>
      </c>
      <c r="Q102" s="59" cm="1">
        <f t="array" aca="1" ref="Q102" ca="1">COUNTIF(OFFSET($AS$2,MATCH(Data_Base_Response[[#This Row],[Nama]:[Nama]],Data_Base_Response[[Nama]:[Nama]],0),0,1,90),Data_Base_Response[[#Headers],[I]])</f>
        <v>1</v>
      </c>
      <c r="R102" s="59" cm="1">
        <f t="array" aca="1" ref="R102" ca="1">COUNTIF(OFFSET($AS$2,MATCH(Data_Base_Response[[#This Row],[Nama]:[Nama]],Data_Base_Response[[Nama]:[Nama]],0),0,1,90),Data_Base_Response[[#Headers],[S]])</f>
        <v>3</v>
      </c>
      <c r="S102" s="59" cm="1">
        <f t="array" aca="1" ref="S102" ca="1">COUNTIF(OFFSET($AS$2,MATCH(Data_Base_Response[[#This Row],[Nama]:[Nama]],Data_Base_Response[[Nama]:[Nama]],0),0,1,90),Data_Base_Response[[#Headers],[B]])</f>
        <v>5</v>
      </c>
      <c r="T102" s="59" cm="1">
        <f t="array" aca="1" ref="T102" ca="1">COUNTIF(OFFSET($AS$2,MATCH(Data_Base_Response[[#This Row],[Nama]:[Nama]],Data_Base_Response[[Nama]:[Nama]],0),0,1,90),Data_Base_Response[[#Headers],[O]])</f>
        <v>6</v>
      </c>
      <c r="U102" s="59" cm="1">
        <f t="array" aca="1" ref="U102" ca="1">COUNTIF(OFFSET($AS$2,MATCH(Data_Base_Response[[#This Row],[Nama]:[Nama]],Data_Base_Response[[Nama]:[Nama]],0),0,1,90),Data_Base_Response[[#Headers],[X]])</f>
        <v>1</v>
      </c>
      <c r="V102" s="59" cm="1">
        <f t="array" aca="1" ref="V102" ca="1">COUNTIF(OFFSET($AS$2,MATCH(Data_Base_Response[[#This Row],[Nama]:[Nama]],Data_Base_Response[[Nama]:[Nama]],0),0,1,90),Data_Base_Response[[#Headers],[E]])</f>
        <v>3</v>
      </c>
      <c r="W102" s="59" cm="1">
        <f t="array" aca="1" ref="W102" ca="1">COUNTIF(OFFSET($AS$2,MATCH(Data_Base_Response[[#This Row],[Nama]:[Nama]],Data_Base_Response[[Nama]:[Nama]],0),0,1,90),Data_Base_Response[[#Headers],[K]])</f>
        <v>3</v>
      </c>
      <c r="X102" s="59" cm="1">
        <f t="array" aca="1" ref="X102" ca="1">COUNTIF(OFFSET($AS$2,MATCH(Data_Base_Response[[#This Row],[Nama]:[Nama]],Data_Base_Response[[Nama]:[Nama]],0),0,1,90),Data_Base_Response[[#Headers],[Z]])</f>
        <v>4</v>
      </c>
      <c r="Y10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0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0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02"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02"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02"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0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2"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0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02"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02"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02"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02"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02"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2"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2"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102"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02" s="60" t="str">
        <f ca="1">INDEX(OFFSET(Dictionary!$AJ$3,MATCH(X$2,Dictionary!$AG$4:$AG$84,0),0,COUNTIF(Dictionary!$AG$4:$AG$84,X$2),1),MATCH(Data_Base_Response[[#This Row],[Z]],OFFSET(Dictionary!$AH$3,MATCH(X$2,Dictionary!$AG$4:$AG$84,0),0,COUNTIF(Dictionary!$AG$4:$AG$84,X$2),1),1))</f>
        <v xml:space="preserve">Mudah beradaptasi, cukup menyukai perubahan    </v>
      </c>
      <c r="AS102" s="61" t="str">
        <f ca="1">IFERROR(INDEX(OFFSET(Dictionary!$AC$3,MATCH(COLUMNS($AS$2:AS101),Dictionary!$AC$4:$AC$93,0),1,1,2),1,MATCH(INDEX(Dictionary!$B$3:$C$3,1,MATCH(Form_Responses[[#This Row],[1]],OFFSET(Dictionary!$A$3,MATCH(COLUMNS($AS$2:AS101),Dictionary!$A$4:$A$93,0),1,1,2),0)),Dictionary!$AD$3:$AE$3,0)),"")</f>
        <v>G</v>
      </c>
      <c r="AT102" s="61" t="str">
        <f ca="1">IFERROR(INDEX(OFFSET(Dictionary!$AC$3,MATCH(COLUMNS($AS$2:AT$2),Dictionary!$AC$4:$AC$93,0),1,1,2),1,MATCH(INDEX(Dictionary!$B$3:$C$3,1,MATCH(Form_Responses[[#This Row],[2]],OFFSET(Dictionary!$A$3,MATCH(COLUMNS($AS$2:AT101),Dictionary!$A$4:$A$93,0),1,1,2),0)),Dictionary!$AD$3:$AE$3,0)),"")</f>
        <v>N</v>
      </c>
      <c r="AU102" s="61" t="str">
        <f ca="1">IFERROR(INDEX(OFFSET(Dictionary!$AC$3,MATCH(COLUMNS($AS$2:AU101),Dictionary!$AC$4:$AC$93,0),1,1,2),1,MATCH(INDEX(Dictionary!$B$3:$C$3,1,MATCH(Form_Responses[[#This Row],[3]],OFFSET(Dictionary!$A$3,MATCH(COLUMNS($AS$2:AU101),Dictionary!$A$4:$A$93,0),1,1,2),0)),Dictionary!$AD$3:$AE$3,0)),"")</f>
        <v>A</v>
      </c>
      <c r="AV102" s="61" t="str">
        <f ca="1">IFERROR(INDEX(OFFSET(Dictionary!$AC$3,MATCH(COLUMNS($AS$2:AV101),Dictionary!$AC$4:$AC$93,0),1,1,2),1,MATCH(INDEX(Dictionary!$B$3:$C$3,1,MATCH(Form_Responses[[#This Row],[4]],OFFSET(Dictionary!$A$3,MATCH(COLUMNS($AS$2:AV101),Dictionary!$A$4:$A$93,0),1,1,2),0)),Dictionary!$AD$3:$AE$3,0)),"")</f>
        <v>P</v>
      </c>
      <c r="AW102" s="61" t="str">
        <f ca="1">IFERROR(INDEX(OFFSET(Dictionary!$AC$3,MATCH(COLUMNS($AS$2:AW101),Dictionary!$AC$4:$AC$93,0),1,1,2),1,MATCH(INDEX(Dictionary!$B$3:$C$3,1,MATCH(Form_Responses[[#This Row],[5]],OFFSET(Dictionary!$A$3,MATCH(COLUMNS($AS$2:AW101),Dictionary!$A$4:$A$93,0),1,1,2),0)),Dictionary!$AD$3:$AE$3,0)),"")</f>
        <v>B</v>
      </c>
      <c r="AX102" s="61" t="str">
        <f ca="1">IFERROR(INDEX(OFFSET(Dictionary!$AC$3,MATCH(COLUMNS($AS$2:AX101),Dictionary!$AC$4:$AC$93,0),1,1,2),1,MATCH(INDEX(Dictionary!$B$3:$C$3,1,MATCH(Form_Responses[[#This Row],[6]],OFFSET(Dictionary!$A$3,MATCH(COLUMNS($AS$2:AX101),Dictionary!$A$4:$A$93,0),1,1,2),0)),Dictionary!$AD$3:$AE$3,0)),"")</f>
        <v>O</v>
      </c>
      <c r="AY102" s="61" t="str">
        <f ca="1">IFERROR(INDEX(OFFSET(Dictionary!$AC$3,MATCH(COLUMNS($AS$2:AY101),Dictionary!$AC$4:$AC$93,0),1,1,2),1,MATCH(INDEX(Dictionary!$B$3:$C$3,1,MATCH(Form_Responses[[#This Row],[7]],OFFSET(Dictionary!$A$3,MATCH(COLUMNS($AS$2:AY101),Dictionary!$A$4:$A$93,0),1,1,2),0)),Dictionary!$AD$3:$AE$3,0)),"")</f>
        <v>Z</v>
      </c>
      <c r="AZ102" s="61" t="str">
        <f ca="1">IFERROR(INDEX(OFFSET(Dictionary!$AC$3,MATCH(COLUMNS($AS$2:AZ$2),Dictionary!$AC$4:$AC$93,0),1,1,2),1,MATCH(INDEX(Dictionary!$B$3:$C$3,1,MATCH(Form_Responses[[#This Row],[8]],OFFSET(Dictionary!$A$3,MATCH(COLUMNS($AS$2:AZ101),Dictionary!$A$4:$A$93,0),1,1,2),0)),Dictionary!$AD$3:$AE$3,0)),"")</f>
        <v>Z</v>
      </c>
      <c r="BA102" s="61" t="str">
        <f ca="1">IFERROR(INDEX(OFFSET(Dictionary!$AC$3,MATCH(COLUMNS($AS$2:BA101),Dictionary!$AC$4:$AC$93,0),1,1,2),1,MATCH(INDEX(Dictionary!$B$3:$C$3,1,MATCH(Form_Responses[[#This Row],[9]],OFFSET(Dictionary!$A$3,MATCH(COLUMNS($AS$2:BA101),Dictionary!$A$4:$A$93,0),1,1,2),0)),Dictionary!$AD$3:$AE$3,0)),"")</f>
        <v>K</v>
      </c>
      <c r="BB102" s="61" t="str">
        <f ca="1">IFERROR(INDEX(OFFSET(Dictionary!$AC$3,MATCH(COLUMNS($AS$2:BB101),Dictionary!$AC$4:$AC$93,0),1,1,2),1,MATCH(INDEX(Dictionary!$B$3:$C$3,1,MATCH(Form_Responses[[#This Row],[10]],OFFSET(Dictionary!$A$3,MATCH(COLUMNS($AS$2:BB101),Dictionary!$A$4:$A$93,0),1,1,2),0)),Dictionary!$AD$3:$AE$3,0)),"")</f>
        <v>W</v>
      </c>
      <c r="BC102" s="61" t="str">
        <f ca="1">IFERROR(INDEX(OFFSET(Dictionary!$AC$3,MATCH(COLUMNS($AS$2:BC101),Dictionary!$AC$4:$AC$93,0),1,1,2),1,MATCH(INDEX(Dictionary!$B$3:$C$3,1,MATCH(Form_Responses[[#This Row],[11]],OFFSET(Dictionary!$A$3,MATCH(COLUMNS($AS$2:BC101),Dictionary!$A$4:$A$93,0),1,1,2),0)),Dictionary!$AD$3:$AE$3,0)),"")</f>
        <v>C</v>
      </c>
      <c r="BD102" s="61" t="str">
        <f ca="1">IFERROR(INDEX(OFFSET(Dictionary!$AC$3,MATCH(COLUMNS($AS$2:BD101),Dictionary!$AC$4:$AC$93,0),1,1,2),1,MATCH(INDEX(Dictionary!$B$3:$C$3,1,MATCH(Form_Responses[[#This Row],[12]],OFFSET(Dictionary!$A$3,MATCH(COLUMNS($AS$2:BD101),Dictionary!$A$4:$A$93,0),1,1,2),0)),Dictionary!$AD$3:$AE$3,0)),"")</f>
        <v>E</v>
      </c>
      <c r="BE102" s="61" t="str">
        <f ca="1">IFERROR(INDEX(OFFSET(Dictionary!$AC$3,MATCH(COLUMNS($AS$2:BE101),Dictionary!$AC$4:$AC$93,0),1,1,2),1,MATCH(INDEX(Dictionary!$B$3:$C$3,1,MATCH(Form_Responses[[#This Row],[13]],OFFSET(Dictionary!$A$3,MATCH(COLUMNS($AS$2:BE101),Dictionary!$A$4:$A$93,0),1,1,2),0)),Dictionary!$AD$3:$AE$3,0)),"")</f>
        <v>N</v>
      </c>
      <c r="BF102" s="61" t="str">
        <f ca="1">IFERROR(INDEX(OFFSET(Dictionary!$AC$3,MATCH(COLUMNS($AS$2:BF101),Dictionary!$AC$4:$AC$93,0),1,1,2),1,MATCH(INDEX(Dictionary!$B$3:$C$3,1,MATCH(Form_Responses[[#This Row],[14]],OFFSET(Dictionary!$A$3,MATCH(COLUMNS($AS$2:BF101),Dictionary!$A$4:$A$93,0),1,1,2),0)),Dictionary!$AD$3:$AE$3,0)),"")</f>
        <v>A</v>
      </c>
      <c r="BG102" s="61" t="str">
        <f ca="1">IFERROR(INDEX(OFFSET(Dictionary!$AC$3,MATCH(COLUMNS($AS$2:BG101),Dictionary!$AC$4:$AC$93,0),1,1,2),1,MATCH(INDEX(Dictionary!$B$3:$C$3,1,MATCH(Form_Responses[[#This Row],[15]],OFFSET(Dictionary!$A$3,MATCH(COLUMNS($AS$2:BG101),Dictionary!$A$4:$A$93,0),1,1,2),0)),Dictionary!$AD$3:$AE$3,0)),"")</f>
        <v>P</v>
      </c>
      <c r="BH102" s="61" t="str">
        <f ca="1">IFERROR(INDEX(OFFSET(Dictionary!$AC$3,MATCH(COLUMNS($AS$2:BH101),Dictionary!$AC$4:$AC$93,0),1,1,2),1,MATCH(INDEX(Dictionary!$B$3:$C$3,1,MATCH(Form_Responses[[#This Row],[16]],OFFSET(Dictionary!$A$3,MATCH(COLUMNS($AS$2:BH101),Dictionary!$A$4:$A$93,0),1,1,2),0)),Dictionary!$AD$3:$AE$3,0)),"")</f>
        <v>O</v>
      </c>
      <c r="BI102" s="61" t="str">
        <f ca="1">IFERROR(INDEX(OFFSET(Dictionary!$AC$3,MATCH(COLUMNS($AS$2:BI101),Dictionary!$AC$4:$AC$93,0),1,1,2),1,MATCH(INDEX(Dictionary!$B$3:$C$3,1,MATCH(Form_Responses[[#This Row],[17]],OFFSET(Dictionary!$A$3,MATCH(COLUMNS($AS$2:BI101),Dictionary!$A$4:$A$93,0),1,1,2),0)),Dictionary!$AD$3:$AE$3,0)),"")</f>
        <v>B</v>
      </c>
      <c r="BJ102" s="61" t="str">
        <f ca="1">IFERROR(INDEX(OFFSET(Dictionary!$AC$3,MATCH(COLUMNS($AS$2:BJ101),Dictionary!$AC$4:$AC$93,0),1,1,2),1,MATCH(INDEX(Dictionary!$B$3:$C$3,1,MATCH(Form_Responses[[#This Row],[18]],OFFSET(Dictionary!$A$3,MATCH(COLUMNS($AS$2:BJ101),Dictionary!$A$4:$A$93,0),1,1,2),0)),Dictionary!$AD$3:$AE$3,0)),"")</f>
        <v>O</v>
      </c>
      <c r="BK102" s="61" t="str">
        <f ca="1">IFERROR(INDEX(OFFSET(Dictionary!$AC$3,MATCH(COLUMNS($AS$2:BK101),Dictionary!$AC$4:$AC$93,0),1,1,2),1,MATCH(INDEX(Dictionary!$B$3:$C$3,1,MATCH(Form_Responses[[#This Row],[19]],OFFSET(Dictionary!$A$3,MATCH(COLUMNS($AS$2:BK101),Dictionary!$A$4:$A$93,0),1,1,2),0)),Dictionary!$AD$3:$AE$3,0)),"")</f>
        <v>F</v>
      </c>
      <c r="BL102" s="61" t="str">
        <f ca="1">IFERROR(INDEX(OFFSET(Dictionary!$AC$3,MATCH(COLUMNS($AS$2:BL101),Dictionary!$AC$4:$AC$93,0),1,1,2),1,MATCH(INDEX(Dictionary!$B$3:$C$3,1,MATCH(Form_Responses[[#This Row],[20]],OFFSET(Dictionary!$A$3,MATCH(COLUMNS($AS$2:BL101),Dictionary!$A$4:$A$93,0),1,1,2),0)),Dictionary!$AD$3:$AE$3,0)),"")</f>
        <v>W</v>
      </c>
      <c r="BM102" s="61" t="str">
        <f ca="1">IFERROR(INDEX(OFFSET(Dictionary!$AC$3,MATCH(COLUMNS($AS$2:BM101),Dictionary!$AC$4:$AC$93,0),1,1,2),1,MATCH(INDEX(Dictionary!$B$3:$C$3,1,MATCH(Form_Responses[[#This Row],[21]],OFFSET(Dictionary!$A$3,MATCH(COLUMNS($AS$2:BM101),Dictionary!$A$4:$A$93,0),1,1,2),0)),Dictionary!$AD$3:$AE$3,0)),"")</f>
        <v>D</v>
      </c>
      <c r="BN102" s="61" t="str">
        <f ca="1">IFERROR(INDEX(OFFSET(Dictionary!$AC$3,MATCH(COLUMNS($AS$2:BN101),Dictionary!$AC$4:$AC$93,0),1,1,2),1,MATCH(INDEX(Dictionary!$B$3:$C$3,1,MATCH(Form_Responses[[#This Row],[22]],OFFSET(Dictionary!$A$3,MATCH(COLUMNS($AS$2:BN101),Dictionary!$A$4:$A$93,0),1,1,2),0)),Dictionary!$AD$3:$AE$3,0)),"")</f>
        <v>C</v>
      </c>
      <c r="BO102" s="61" t="str">
        <f ca="1">IFERROR(INDEX(OFFSET(Dictionary!$AC$3,MATCH(COLUMNS($AS$2:BO101),Dictionary!$AC$4:$AC$93,0),1,1,2),1,MATCH(INDEX(Dictionary!$B$3:$C$3,1,MATCH(Form_Responses[[#This Row],[23]],OFFSET(Dictionary!$A$3,MATCH(COLUMNS($AS$2:BO101),Dictionary!$A$4:$A$93,0),1,1,2),0)),Dictionary!$AD$3:$AE$3,0)),"")</f>
        <v>E</v>
      </c>
      <c r="BP102" s="61" t="str">
        <f ca="1">IFERROR(INDEX(OFFSET(Dictionary!$AC$3,MATCH(COLUMNS($AS$2:BP101),Dictionary!$AC$4:$AC$93,0),1,1,2),1,MATCH(INDEX(Dictionary!$B$3:$C$3,1,MATCH(Form_Responses[[#This Row],[24]],OFFSET(Dictionary!$A$3,MATCH(COLUMNS($AS$2:BP101),Dictionary!$A$4:$A$93,0),1,1,2),0)),Dictionary!$AD$3:$AE$3,0)),"")</f>
        <v>X</v>
      </c>
      <c r="BQ102" s="61" t="str">
        <f ca="1">IFERROR(INDEX(OFFSET(Dictionary!$AC$3,MATCH(COLUMNS($AS$2:BQ101),Dictionary!$AC$4:$AC$93,0),1,1,2),1,MATCH(INDEX(Dictionary!$B$3:$C$3,1,MATCH(Form_Responses[[#This Row],[25]],OFFSET(Dictionary!$A$3,MATCH(COLUMNS($AS$2:BQ101),Dictionary!$A$4:$A$93,0),1,1,2),0)),Dictionary!$AD$3:$AE$3,0)),"")</f>
        <v>B</v>
      </c>
      <c r="BR102" s="61" t="str">
        <f ca="1">IFERROR(INDEX(OFFSET(Dictionary!$AC$3,MATCH(COLUMNS($AS$2:BR101),Dictionary!$AC$4:$AC$93,0),1,1,2),1,MATCH(INDEX(Dictionary!$B$3:$C$3,1,MATCH(Form_Responses[[#This Row],[26]],OFFSET(Dictionary!$A$3,MATCH(COLUMNS($AS$2:BR101),Dictionary!$A$4:$A$93,0),1,1,2),0)),Dictionary!$AD$3:$AE$3,0)),"")</f>
        <v>O</v>
      </c>
      <c r="BS102" s="61" t="str">
        <f ca="1">IFERROR(INDEX(OFFSET(Dictionary!$AC$3,MATCH(COLUMNS($AS$2:BS101),Dictionary!$AC$4:$AC$93,0),1,1,2),1,MATCH(INDEX(Dictionary!$B$3:$C$3,1,MATCH(Form_Responses[[#This Row],[27]],OFFSET(Dictionary!$A$3,MATCH(COLUMNS($AS$2:BS101),Dictionary!$A$4:$A$93,0),1,1,2),0)),Dictionary!$AD$3:$AE$3,0)),"")</f>
        <v>Z</v>
      </c>
      <c r="BT102" s="61" t="str">
        <f ca="1">IFERROR(INDEX(OFFSET(Dictionary!$AC$3,MATCH(COLUMNS($AS$2:BT101),Dictionary!$AC$4:$AC$93,0),1,1,2),1,MATCH(INDEX(Dictionary!$B$3:$C$3,1,MATCH(Form_Responses[[#This Row],[28]],OFFSET(Dictionary!$A$3,MATCH(COLUMNS($AS$2:BT101),Dictionary!$A$4:$A$93,0),1,1,2),0)),Dictionary!$AD$3:$AE$3,0)),"")</f>
        <v>B</v>
      </c>
      <c r="BU102" s="61" t="str">
        <f ca="1">IFERROR(INDEX(OFFSET(Dictionary!$AC$3,MATCH(COLUMNS($AS$2:BU101),Dictionary!$AC$4:$AC$93,0),1,1,2),1,MATCH(INDEX(Dictionary!$B$3:$C$3,1,MATCH(Form_Responses[[#This Row],[29]],OFFSET(Dictionary!$A$3,MATCH(COLUMNS($AS$2:BU101),Dictionary!$A$4:$A$93,0),1,1,2),0)),Dictionary!$AD$3:$AE$3,0)),"")</f>
        <v>O</v>
      </c>
      <c r="BV102" s="61" t="str">
        <f ca="1">IFERROR(INDEX(OFFSET(Dictionary!$AC$3,MATCH(COLUMNS($AS$2:BV101),Dictionary!$AC$4:$AC$93,0),1,1,2),1,MATCH(INDEX(Dictionary!$B$3:$C$3,1,MATCH(Form_Responses[[#This Row],[30]],OFFSET(Dictionary!$A$3,MATCH(COLUMNS($AS$2:BV101),Dictionary!$A$4:$A$93,0),1,1,2),0)),Dictionary!$AD$3:$AE$3,0)),"")</f>
        <v>W</v>
      </c>
      <c r="BW102" s="61" t="str">
        <f ca="1">IFERROR(INDEX(OFFSET(Dictionary!$AC$3,MATCH(COLUMNS($AS$2:BW101),Dictionary!$AC$4:$AC$93,0),1,1,2),1,MATCH(INDEX(Dictionary!$B$3:$C$3,1,MATCH(Form_Responses[[#This Row],[31]],OFFSET(Dictionary!$A$3,MATCH(COLUMNS($AS$2:BW101),Dictionary!$A$4:$A$93,0),1,1,2),0)),Dictionary!$AD$3:$AE$3,0)),"")</f>
        <v>G</v>
      </c>
      <c r="BX102" s="61" t="str">
        <f ca="1">IFERROR(INDEX(OFFSET(Dictionary!$AC$3,MATCH(COLUMNS($AS$2:BX101),Dictionary!$AC$4:$AC$93,0),1,1,2),1,MATCH(INDEX(Dictionary!$B$3:$C$3,1,MATCH(Form_Responses[[#This Row],[32]],OFFSET(Dictionary!$A$3,MATCH(COLUMNS($AS$2:BX101),Dictionary!$A$4:$A$93,0),1,1,2),0)),Dictionary!$AD$3:$AE$3,0)),"")</f>
        <v>D</v>
      </c>
      <c r="BY102" s="61" t="str">
        <f ca="1">IFERROR(INDEX(OFFSET(Dictionary!$AC$3,MATCH(COLUMNS($AS$2:BY101),Dictionary!$AC$4:$AC$93,0),1,1,2),1,MATCH(INDEX(Dictionary!$B$3:$C$3,1,MATCH(Form_Responses[[#This Row],[33]],OFFSET(Dictionary!$A$3,MATCH(COLUMNS($AS$2:BY101),Dictionary!$A$4:$A$93,0),1,1,2),0)),Dictionary!$AD$3:$AE$3,0)),"")</f>
        <v>C</v>
      </c>
      <c r="BZ102" s="61" t="str">
        <f ca="1">IFERROR(INDEX(OFFSET(Dictionary!$AC$3,MATCH(COLUMNS($AS$2:BZ101),Dictionary!$AC$4:$AC$93,0),1,1,2),1,MATCH(INDEX(Dictionary!$B$3:$C$3,1,MATCH(Form_Responses[[#This Row],[34]],OFFSET(Dictionary!$A$3,MATCH(COLUMNS($AS$2:BZ101),Dictionary!$A$4:$A$93,0),1,1,2),0)),Dictionary!$AD$3:$AE$3,0)),"")</f>
        <v>T</v>
      </c>
      <c r="CA102" s="61" t="str">
        <f ca="1">IFERROR(INDEX(OFFSET(Dictionary!$AC$3,MATCH(COLUMNS($AS$2:CA101),Dictionary!$AC$4:$AC$93,0),1,1,2),1,MATCH(INDEX(Dictionary!$B$3:$C$3,1,MATCH(Form_Responses[[#This Row],[35]],OFFSET(Dictionary!$A$3,MATCH(COLUMNS($AS$2:CA101),Dictionary!$A$4:$A$93,0),1,1,2),0)),Dictionary!$AD$3:$AE$3,0)),"")</f>
        <v>N</v>
      </c>
      <c r="CB102" s="61" t="str">
        <f ca="1">IFERROR(INDEX(OFFSET(Dictionary!$AC$3,MATCH(COLUMNS($AS$2:CB101),Dictionary!$AC$4:$AC$93,0),1,1,2),1,MATCH(INDEX(Dictionary!$B$3:$C$3,1,MATCH(Form_Responses[[#This Row],[36]],OFFSET(Dictionary!$A$3,MATCH(COLUMNS($AS$2:CB101),Dictionary!$A$4:$A$93,0),1,1,2),0)),Dictionary!$AD$3:$AE$3,0)),"")</f>
        <v>O</v>
      </c>
      <c r="CC102" s="61" t="str">
        <f ca="1">IFERROR(INDEX(OFFSET(Dictionary!$AC$3,MATCH(COLUMNS($AS$2:CC101),Dictionary!$AC$4:$AC$93,0),1,1,2),1,MATCH(INDEX(Dictionary!$B$3:$C$3,1,MATCH(Form_Responses[[#This Row],[37]],OFFSET(Dictionary!$A$3,MATCH(COLUMNS($AS$2:CC101),Dictionary!$A$4:$A$93,0),1,1,2),0)),Dictionary!$AD$3:$AE$3,0)),"")</f>
        <v>Z</v>
      </c>
      <c r="CD102" s="61" t="str">
        <f ca="1">IFERROR(INDEX(OFFSET(Dictionary!$AC$3,MATCH(COLUMNS($AS$2:CD101),Dictionary!$AC$4:$AC$93,0),1,1,2),1,MATCH(INDEX(Dictionary!$B$3:$C$3,1,MATCH(Form_Responses[[#This Row],[38]],OFFSET(Dictionary!$A$3,MATCH(COLUMNS($AS$2:CD101),Dictionary!$A$4:$A$93,0),1,1,2),0)),Dictionary!$AD$3:$AE$3,0)),"")</f>
        <v>K</v>
      </c>
      <c r="CE102" s="61" t="str">
        <f ca="1">IFERROR(INDEX(OFFSET(Dictionary!$AC$3,MATCH(COLUMNS($AS$2:CE101),Dictionary!$AC$4:$AC$93,0),1,1,2),1,MATCH(INDEX(Dictionary!$B$3:$C$3,1,MATCH(Form_Responses[[#This Row],[39]],OFFSET(Dictionary!$A$3,MATCH(COLUMNS($AS$2:CE101),Dictionary!$A$4:$A$93,0),1,1,2),0)),Dictionary!$AD$3:$AE$3,0)),"")</f>
        <v>B</v>
      </c>
      <c r="CF102" s="61" t="str">
        <f ca="1">IFERROR(INDEX(OFFSET(Dictionary!$AC$3,MATCH(COLUMNS($AS$2:CF101),Dictionary!$AC$4:$AC$93,0),1,1,2),1,MATCH(INDEX(Dictionary!$B$3:$C$3,1,MATCH(Form_Responses[[#This Row],[40]],OFFSET(Dictionary!$A$3,MATCH(COLUMNS($AS$2:CF101),Dictionary!$A$4:$A$93,0),1,1,2),0)),Dictionary!$AD$3:$AE$3,0)),"")</f>
        <v>W</v>
      </c>
      <c r="CG102" s="61" t="str">
        <f ca="1">IFERROR(INDEX(OFFSET(Dictionary!$AC$3,MATCH(COLUMNS($AS$2:CG101),Dictionary!$AC$4:$AC$93,0),1,1,2),1,MATCH(INDEX(Dictionary!$B$3:$C$3,1,MATCH(Form_Responses[[#This Row],[41]],OFFSET(Dictionary!$A$3,MATCH(COLUMNS($AS$2:CG101),Dictionary!$A$4:$A$93,0),1,1,2),0)),Dictionary!$AD$3:$AE$3,0)),"")</f>
        <v>G</v>
      </c>
      <c r="CH102" s="61" t="str">
        <f ca="1">IFERROR(INDEX(OFFSET(Dictionary!$AC$3,MATCH(COLUMNS($AS$2:CH101),Dictionary!$AC$4:$AC$93,0),1,1,2),1,MATCH(INDEX(Dictionary!$B$3:$C$3,1,MATCH(Form_Responses[[#This Row],[42]],OFFSET(Dictionary!$A$3,MATCH(COLUMNS($AS$2:CH101),Dictionary!$A$4:$A$93,0),1,1,2),0)),Dictionary!$AD$3:$AE$3,0)),"")</f>
        <v>R</v>
      </c>
      <c r="CI102" s="61" t="str">
        <f ca="1">IFERROR(INDEX(OFFSET(Dictionary!$AC$3,MATCH(COLUMNS($AS$2:CI101),Dictionary!$AC$4:$AC$93,0),1,1,2),1,MATCH(INDEX(Dictionary!$B$3:$C$3,1,MATCH(Form_Responses[[#This Row],[43]],OFFSET(Dictionary!$A$3,MATCH(COLUMNS($AS$2:CI101),Dictionary!$A$4:$A$93,0),1,1,2),0)),Dictionary!$AD$3:$AE$3,0)),"")</f>
        <v>D</v>
      </c>
      <c r="CJ102" s="61" t="str">
        <f ca="1">IFERROR(INDEX(OFFSET(Dictionary!$AC$3,MATCH(COLUMNS($AS$2:CJ101),Dictionary!$AC$4:$AC$93,0),1,1,2),1,MATCH(INDEX(Dictionary!$B$3:$C$3,1,MATCH(Form_Responses[[#This Row],[44]],OFFSET(Dictionary!$A$3,MATCH(COLUMNS($AS$2:CJ101),Dictionary!$A$4:$A$93,0),1,1,2),0)),Dictionary!$AD$3:$AE$3,0)),"")</f>
        <v>C</v>
      </c>
      <c r="CK102" s="61" t="str">
        <f ca="1">IFERROR(INDEX(OFFSET(Dictionary!$AC$3,MATCH(COLUMNS($AS$2:CK101),Dictionary!$AC$4:$AC$93,0),1,1,2),1,MATCH(INDEX(Dictionary!$B$3:$C$3,1,MATCH(Form_Responses[[#This Row],[45]],OFFSET(Dictionary!$A$3,MATCH(COLUMNS($AS$2:CK101),Dictionary!$A$4:$A$93,0),1,1,2),0)),Dictionary!$AD$3:$AE$3,0)),"")</f>
        <v>V</v>
      </c>
      <c r="CL102" s="61" t="str">
        <f ca="1">IFERROR(INDEX(OFFSET(Dictionary!$AC$3,MATCH(COLUMNS($AS$2:CL101),Dictionary!$AC$4:$AC$93,0),1,1,2),1,MATCH(INDEX(Dictionary!$B$3:$C$3,1,MATCH(Form_Responses[[#This Row],[46]],OFFSET(Dictionary!$A$3,MATCH(COLUMNS($AS$2:CL101),Dictionary!$A$4:$A$93,0),1,1,2),0)),Dictionary!$AD$3:$AE$3,0)),"")</f>
        <v>N</v>
      </c>
      <c r="CM102" s="61" t="str">
        <f ca="1">IFERROR(INDEX(OFFSET(Dictionary!$AC$3,MATCH(COLUMNS($AS$2:CM101),Dictionary!$AC$4:$AC$93,0),1,1,2),1,MATCH(INDEX(Dictionary!$B$3:$C$3,1,MATCH(Form_Responses[[#This Row],[47]],OFFSET(Dictionary!$A$3,MATCH(COLUMNS($AS$2:CM101),Dictionary!$A$4:$A$93,0),1,1,2),0)),Dictionary!$AD$3:$AE$3,0)),"")</f>
        <v>A</v>
      </c>
      <c r="CN102" s="61" t="str">
        <f ca="1">IFERROR(INDEX(OFFSET(Dictionary!$AC$3,MATCH(COLUMNS($AS$2:CN101),Dictionary!$AC$4:$AC$93,0),1,1,2),1,MATCH(INDEX(Dictionary!$B$3:$C$3,1,MATCH(Form_Responses[[#This Row],[48]],OFFSET(Dictionary!$A$3,MATCH(COLUMNS($AS$2:CN101),Dictionary!$A$4:$A$93,0),1,1,2),0)),Dictionary!$AD$3:$AE$3,0)),"")</f>
        <v>K</v>
      </c>
      <c r="CO102" s="61" t="str">
        <f ca="1">IFERROR(INDEX(OFFSET(Dictionary!$AC$3,MATCH(COLUMNS($AS$2:CO101),Dictionary!$AC$4:$AC$93,0),1,1,2),1,MATCH(INDEX(Dictionary!$B$3:$C$3,1,MATCH(Form_Responses[[#This Row],[49]],OFFSET(Dictionary!$A$3,MATCH(COLUMNS($AS$2:CO101),Dictionary!$A$4:$A$93,0),1,1,2),0)),Dictionary!$AD$3:$AE$3,0)),"")</f>
        <v>F</v>
      </c>
      <c r="CP102" s="61" t="str">
        <f ca="1">IFERROR(INDEX(OFFSET(Dictionary!$AC$3,MATCH(COLUMNS($AS$2:CP101),Dictionary!$AC$4:$AC$93,0),1,1,2),1,MATCH(INDEX(Dictionary!$B$3:$C$3,1,MATCH(Form_Responses[[#This Row],[50]],OFFSET(Dictionary!$A$3,MATCH(COLUMNS($AS$2:CP101),Dictionary!$A$4:$A$93,0),1,1,2),0)),Dictionary!$AD$3:$AE$3,0)),"")</f>
        <v>W</v>
      </c>
      <c r="CQ102" s="61" t="str">
        <f ca="1">IFERROR(INDEX(OFFSET(Dictionary!$AC$3,MATCH(COLUMNS($AS$2:CQ101),Dictionary!$AC$4:$AC$93,0),1,1,2),1,MATCH(INDEX(Dictionary!$B$3:$C$3,1,MATCH(Form_Responses[[#This Row],[51]],OFFSET(Dictionary!$A$3,MATCH(COLUMNS($AS$2:CQ101),Dictionary!$A$4:$A$93,0),1,1,2),0)),Dictionary!$AD$3:$AE$3,0)),"")</f>
        <v>V</v>
      </c>
      <c r="CR102" s="61" t="str">
        <f ca="1">IFERROR(INDEX(OFFSET(Dictionary!$AC$3,MATCH(COLUMNS($AS$2:CR101),Dictionary!$AC$4:$AC$93,0),1,1,2),1,MATCH(INDEX(Dictionary!$B$3:$C$3,1,MATCH(Form_Responses[[#This Row],[52]],OFFSET(Dictionary!$A$3,MATCH(COLUMNS($AS$2:CR101),Dictionary!$A$4:$A$93,0),1,1,2),0)),Dictionary!$AD$3:$AE$3,0)),"")</f>
        <v>S</v>
      </c>
      <c r="CS102" s="61" t="str">
        <f ca="1">IFERROR(INDEX(OFFSET(Dictionary!$AC$3,MATCH(COLUMNS($AS$2:CS101),Dictionary!$AC$4:$AC$93,0),1,1,2),1,MATCH(INDEX(Dictionary!$B$3:$C$3,1,MATCH(Form_Responses[[#This Row],[53]],OFFSET(Dictionary!$A$3,MATCH(COLUMNS($AS$2:CS101),Dictionary!$A$4:$A$93,0),1,1,2),0)),Dictionary!$AD$3:$AE$3,0)),"")</f>
        <v>I</v>
      </c>
      <c r="CT102" s="61" t="str">
        <f ca="1">IFERROR(INDEX(OFFSET(Dictionary!$AC$3,MATCH(COLUMNS($AS$2:CT101),Dictionary!$AC$4:$AC$93,0),1,1,2),1,MATCH(INDEX(Dictionary!$B$3:$C$3,1,MATCH(Form_Responses[[#This Row],[54]],OFFSET(Dictionary!$A$3,MATCH(COLUMNS($AS$2:CT101),Dictionary!$A$4:$A$93,0),1,1,2),0)),Dictionary!$AD$3:$AE$3,0)),"")</f>
        <v>D</v>
      </c>
      <c r="CU102" s="61" t="str">
        <f ca="1">IFERROR(INDEX(OFFSET(Dictionary!$AC$3,MATCH(COLUMNS($AS$2:CU101),Dictionary!$AC$4:$AC$93,0),1,1,2),1,MATCH(INDEX(Dictionary!$B$3:$C$3,1,MATCH(Form_Responses[[#This Row],[55]],OFFSET(Dictionary!$A$3,MATCH(COLUMNS($AS$2:CU101),Dictionary!$A$4:$A$93,0),1,1,2),0)),Dictionary!$AD$3:$AE$3,0)),"")</f>
        <v>C</v>
      </c>
      <c r="CV102" s="61" t="str">
        <f ca="1">IFERROR(INDEX(OFFSET(Dictionary!$AC$3,MATCH(COLUMNS($AS$2:CV101),Dictionary!$AC$4:$AC$93,0),1,1,2),1,MATCH(INDEX(Dictionary!$B$3:$C$3,1,MATCH(Form_Responses[[#This Row],[56]],OFFSET(Dictionary!$A$3,MATCH(COLUMNS($AS$2:CV101),Dictionary!$A$4:$A$93,0),1,1,2),0)),Dictionary!$AD$3:$AE$3,0)),"")</f>
        <v>E</v>
      </c>
      <c r="CW102" s="61" t="str">
        <f ca="1">IFERROR(INDEX(OFFSET(Dictionary!$AC$3,MATCH(COLUMNS($AS$2:CW101),Dictionary!$AC$4:$AC$93,0),1,1,2),1,MATCH(INDEX(Dictionary!$B$3:$C$3,1,MATCH(Form_Responses[[#This Row],[57]],OFFSET(Dictionary!$A$3,MATCH(COLUMNS($AS$2:CW101),Dictionary!$A$4:$A$93,0),1,1,2),0)),Dictionary!$AD$3:$AE$3,0)),"")</f>
        <v>N</v>
      </c>
      <c r="CX102" s="61" t="str">
        <f ca="1">IFERROR(INDEX(OFFSET(Dictionary!$AC$3,MATCH(COLUMNS($AS$2:CX101),Dictionary!$AC$4:$AC$93,0),1,1,2),1,MATCH(INDEX(Dictionary!$B$3:$C$3,1,MATCH(Form_Responses[[#This Row],[58]],OFFSET(Dictionary!$A$3,MATCH(COLUMNS($AS$2:CX101),Dictionary!$A$4:$A$93,0),1,1,2),0)),Dictionary!$AD$3:$AE$3,0)),"")</f>
        <v>A</v>
      </c>
      <c r="CY102" s="61" t="str">
        <f ca="1">IFERROR(INDEX(OFFSET(Dictionary!$AC$3,MATCH(COLUMNS($AS$2:CY101),Dictionary!$AC$4:$AC$93,0),1,1,2),1,MATCH(INDEX(Dictionary!$B$3:$C$3,1,MATCH(Form_Responses[[#This Row],[59]],OFFSET(Dictionary!$A$3,MATCH(COLUMNS($AS$2:CY101),Dictionary!$A$4:$A$93,0),1,1,2),0)),Dictionary!$AD$3:$AE$3,0)),"")</f>
        <v>F</v>
      </c>
      <c r="CZ102" s="61" t="str">
        <f ca="1">IFERROR(INDEX(OFFSET(Dictionary!$AC$3,MATCH(COLUMNS($AS$2:CZ101),Dictionary!$AC$4:$AC$93,0),1,1,2),1,MATCH(INDEX(Dictionary!$B$3:$C$3,1,MATCH(Form_Responses[[#This Row],[60]],OFFSET(Dictionary!$A$3,MATCH(COLUMNS($AS$2:CZ101),Dictionary!$A$4:$A$93,0),1,1,2),0)),Dictionary!$AD$3:$AE$3,0)),"")</f>
        <v>W</v>
      </c>
      <c r="DA102" s="61" t="str">
        <f ca="1">IFERROR(INDEX(OFFSET(Dictionary!$AC$3,MATCH(COLUMNS($AS$2:DA101),Dictionary!$AC$4:$AC$93,0),1,1,2),1,MATCH(INDEX(Dictionary!$B$3:$C$3,1,MATCH(Form_Responses[[#This Row],[61]],OFFSET(Dictionary!$A$3,MATCH(COLUMNS($AS$2:DA101),Dictionary!$A$4:$A$93,0),1,1,2),0)),Dictionary!$AD$3:$AE$3,0)),"")</f>
        <v>T</v>
      </c>
      <c r="DB102" s="61" t="str">
        <f ca="1">IFERROR(INDEX(OFFSET(Dictionary!$AC$3,MATCH(COLUMNS($AS$2:DB101),Dictionary!$AC$4:$AC$93,0),1,1,2),1,MATCH(INDEX(Dictionary!$B$3:$C$3,1,MATCH(Form_Responses[[#This Row],[62]],OFFSET(Dictionary!$A$3,MATCH(COLUMNS($AS$2:DB101),Dictionary!$A$4:$A$93,0),1,1,2),0)),Dictionary!$AD$3:$AE$3,0)),"")</f>
        <v>V</v>
      </c>
      <c r="DC102" s="61" t="str">
        <f ca="1">IFERROR(INDEX(OFFSET(Dictionary!$AC$3,MATCH(COLUMNS($AS$2:DC101),Dictionary!$AC$4:$AC$93,0),1,1,2),1,MATCH(INDEX(Dictionary!$B$3:$C$3,1,MATCH(Form_Responses[[#This Row],[63]],OFFSET(Dictionary!$A$3,MATCH(COLUMNS($AS$2:DC101),Dictionary!$A$4:$A$93,0),1,1,2),0)),Dictionary!$AD$3:$AE$3,0)),"")</f>
        <v>S</v>
      </c>
      <c r="DD102" s="61" t="str">
        <f ca="1">IFERROR(INDEX(OFFSET(Dictionary!$AC$3,MATCH(COLUMNS($AS$2:DD101),Dictionary!$AC$4:$AC$93,0),1,1,2),1,MATCH(INDEX(Dictionary!$B$3:$C$3,1,MATCH(Form_Responses[[#This Row],[64]],OFFSET(Dictionary!$A$3,MATCH(COLUMNS($AS$2:DD101),Dictionary!$A$4:$A$93,0),1,1,2),0)),Dictionary!$AD$3:$AE$3,0)),"")</f>
        <v>R</v>
      </c>
      <c r="DE102" s="61" t="str">
        <f ca="1">IFERROR(INDEX(OFFSET(Dictionary!$AC$3,MATCH(COLUMNS($AS$2:DE101),Dictionary!$AC$4:$AC$93,0),1,1,2),1,MATCH(INDEX(Dictionary!$B$3:$C$3,1,MATCH(Form_Responses[[#This Row],[65]],OFFSET(Dictionary!$A$3,MATCH(COLUMNS($AS$2:DE101),Dictionary!$A$4:$A$93,0),1,1,2),0)),Dictionary!$AD$3:$AE$3,0)),"")</f>
        <v>D</v>
      </c>
      <c r="DF102" s="61" t="str">
        <f ca="1">IFERROR(INDEX(OFFSET(Dictionary!$AC$3,MATCH(COLUMNS($AS$2:DF101),Dictionary!$AC$4:$AC$93,0),1,1,2),1,MATCH(INDEX(Dictionary!$B$3:$C$3,1,MATCH(Form_Responses[[#This Row],[66]],OFFSET(Dictionary!$A$3,MATCH(COLUMNS($AS$2:DF101),Dictionary!$A$4:$A$93,0),1,1,2),0)),Dictionary!$AD$3:$AE$3,0)),"")</f>
        <v>C</v>
      </c>
      <c r="DG102" s="61" t="str">
        <f ca="1">IFERROR(INDEX(OFFSET(Dictionary!$AC$3,MATCH(COLUMNS($AS$2:DG101),Dictionary!$AC$4:$AC$93,0),1,1,2),1,MATCH(INDEX(Dictionary!$B$3:$C$3,1,MATCH(Form_Responses[[#This Row],[67]],OFFSET(Dictionary!$A$3,MATCH(COLUMNS($AS$2:DG101),Dictionary!$A$4:$A$93,0),1,1,2),0)),Dictionary!$AD$3:$AE$3,0)),"")</f>
        <v>R</v>
      </c>
      <c r="DH102" s="61" t="str">
        <f ca="1">IFERROR(INDEX(OFFSET(Dictionary!$AC$3,MATCH(COLUMNS($AS$2:DH101),Dictionary!$AC$4:$AC$93,0),1,1,2),1,MATCH(INDEX(Dictionary!$B$3:$C$3,1,MATCH(Form_Responses[[#This Row],[68]],OFFSET(Dictionary!$A$3,MATCH(COLUMNS($AS$2:DH101),Dictionary!$A$4:$A$93,0),1,1,2),0)),Dictionary!$AD$3:$AE$3,0)),"")</f>
        <v>N</v>
      </c>
      <c r="DI102" s="61" t="str">
        <f ca="1">IFERROR(INDEX(OFFSET(Dictionary!$AC$3,MATCH(COLUMNS($AS$2:DI101),Dictionary!$AC$4:$AC$93,0),1,1,2),1,MATCH(INDEX(Dictionary!$B$3:$C$3,1,MATCH(Form_Responses[[#This Row],[69]],OFFSET(Dictionary!$A$3,MATCH(COLUMNS($AS$2:DI101),Dictionary!$A$4:$A$93,0),1,1,2),0)),Dictionary!$AD$3:$AE$3,0)),"")</f>
        <v>A</v>
      </c>
      <c r="DJ102" s="61" t="str">
        <f ca="1">IFERROR(INDEX(OFFSET(Dictionary!$AC$3,MATCH(COLUMNS($AS$2:DJ101),Dictionary!$AC$4:$AC$93,0),1,1,2),1,MATCH(INDEX(Dictionary!$B$3:$C$3,1,MATCH(Form_Responses[[#This Row],[70]],OFFSET(Dictionary!$A$3,MATCH(COLUMNS($AS$2:DJ101),Dictionary!$A$4:$A$93,0),1,1,2),0)),Dictionary!$AD$3:$AE$3,0)),"")</f>
        <v>W</v>
      </c>
      <c r="DK102" s="61" t="str">
        <f ca="1">IFERROR(INDEX(OFFSET(Dictionary!$AC$3,MATCH(COLUMNS($AS$2:DK101),Dictionary!$AC$4:$AC$93,0),1,1,2),1,MATCH(INDEX(Dictionary!$B$3:$C$3,1,MATCH(Form_Responses[[#This Row],[71]],OFFSET(Dictionary!$A$3,MATCH(COLUMNS($AS$2:DK101),Dictionary!$A$4:$A$93,0),1,1,2),0)),Dictionary!$AD$3:$AE$3,0)),"")</f>
        <v>G</v>
      </c>
      <c r="DL102" s="61" t="str">
        <f ca="1">IFERROR(INDEX(OFFSET(Dictionary!$AC$3,MATCH(COLUMNS($AS$2:DL101),Dictionary!$AC$4:$AC$93,0),1,1,2),1,MATCH(INDEX(Dictionary!$B$3:$C$3,1,MATCH(Form_Responses[[#This Row],[72]],OFFSET(Dictionary!$A$3,MATCH(COLUMNS($AS$2:DL101),Dictionary!$A$4:$A$93,0),1,1,2),0)),Dictionary!$AD$3:$AE$3,0)),"")</f>
        <v>T</v>
      </c>
      <c r="DM102" s="61" t="str">
        <f ca="1">IFERROR(INDEX(OFFSET(Dictionary!$AC$3,MATCH(COLUMNS($AS$2:DM101),Dictionary!$AC$4:$AC$93,0),1,1,2),1,MATCH(INDEX(Dictionary!$B$3:$C$3,1,MATCH(Form_Responses[[#This Row],[73]],OFFSET(Dictionary!$A$3,MATCH(COLUMNS($AS$2:DM101),Dictionary!$A$4:$A$93,0),1,1,2),0)),Dictionary!$AD$3:$AE$3,0)),"")</f>
        <v>V</v>
      </c>
      <c r="DN102" s="61" t="str">
        <f ca="1">IFERROR(INDEX(OFFSET(Dictionary!$AC$3,MATCH(COLUMNS($AS$2:DN101),Dictionary!$AC$4:$AC$93,0),1,1,2),1,MATCH(INDEX(Dictionary!$B$3:$C$3,1,MATCH(Form_Responses[[#This Row],[74]],OFFSET(Dictionary!$A$3,MATCH(COLUMNS($AS$2:DN101),Dictionary!$A$4:$A$93,0),1,1,2),0)),Dictionary!$AD$3:$AE$3,0)),"")</f>
        <v>T</v>
      </c>
      <c r="DO102" s="61" t="str">
        <f ca="1">IFERROR(INDEX(OFFSET(Dictionary!$AC$3,MATCH(COLUMNS($AS$2:DO101),Dictionary!$AC$4:$AC$93,0),1,1,2),1,MATCH(INDEX(Dictionary!$B$3:$C$3,1,MATCH(Form_Responses[[#This Row],[75]],OFFSET(Dictionary!$A$3,MATCH(COLUMNS($AS$2:DO101),Dictionary!$A$4:$A$93,0),1,1,2),0)),Dictionary!$AD$3:$AE$3,0)),"")</f>
        <v>V</v>
      </c>
      <c r="DP102" s="61" t="str">
        <f ca="1">IFERROR(INDEX(OFFSET(Dictionary!$AC$3,MATCH(COLUMNS($AS$2:DP101),Dictionary!$AC$4:$AC$93,0),1,1,2),1,MATCH(INDEX(Dictionary!$B$3:$C$3,1,MATCH(Form_Responses[[#This Row],[76]],OFFSET(Dictionary!$A$3,MATCH(COLUMNS($AS$2:DP101),Dictionary!$A$4:$A$93,0),1,1,2),0)),Dictionary!$AD$3:$AE$3,0)),"")</f>
        <v>D</v>
      </c>
      <c r="DQ102" s="61" t="str">
        <f ca="1">IFERROR(INDEX(OFFSET(Dictionary!$AC$3,MATCH(COLUMNS($AS$2:DQ101),Dictionary!$AC$4:$AC$93,0),1,1,2),1,MATCH(INDEX(Dictionary!$B$3:$C$3,1,MATCH(Form_Responses[[#This Row],[77]],OFFSET(Dictionary!$A$3,MATCH(COLUMNS($AS$2:DQ101),Dictionary!$A$4:$A$93,0),1,1,2),0)),Dictionary!$AD$3:$AE$3,0)),"")</f>
        <v>C</v>
      </c>
      <c r="DR102" s="61" t="str">
        <f ca="1">IFERROR(INDEX(OFFSET(Dictionary!$AC$3,MATCH(COLUMNS($AS$2:DR101),Dictionary!$AC$4:$AC$93,0),1,1,2),1,MATCH(INDEX(Dictionary!$B$3:$C$3,1,MATCH(Form_Responses[[#This Row],[78]],OFFSET(Dictionary!$A$3,MATCH(COLUMNS($AS$2:DR101),Dictionary!$A$4:$A$93,0),1,1,2),0)),Dictionary!$AD$3:$AE$3,0)),"")</f>
        <v>D</v>
      </c>
      <c r="DS102" s="61" t="str">
        <f ca="1">IFERROR(INDEX(OFFSET(Dictionary!$AC$3,MATCH(COLUMNS($AS$2:DS101),Dictionary!$AC$4:$AC$93,0),1,1,2),1,MATCH(INDEX(Dictionary!$B$3:$C$3,1,MATCH(Form_Responses[[#This Row],[79]],OFFSET(Dictionary!$A$3,MATCH(COLUMNS($AS$2:DS101),Dictionary!$A$4:$A$93,0),1,1,2),0)),Dictionary!$AD$3:$AE$3,0)),"")</f>
        <v>N</v>
      </c>
      <c r="DT102" s="61" t="str">
        <f ca="1">IFERROR(INDEX(OFFSET(Dictionary!$AC$3,MATCH(COLUMNS($AS$2:DT101),Dictionary!$AC$4:$AC$93,0),1,1,2),1,MATCH(INDEX(Dictionary!$B$3:$C$3,1,MATCH(Form_Responses[[#This Row],[80]],OFFSET(Dictionary!$A$3,MATCH(COLUMNS($AS$2:DT101),Dictionary!$A$4:$A$93,0),1,1,2),0)),Dictionary!$AD$3:$AE$3,0)),"")</f>
        <v>W</v>
      </c>
      <c r="DU102" s="61" t="str">
        <f ca="1">IFERROR(INDEX(OFFSET(Dictionary!$AC$3,MATCH(COLUMNS($AS$2:DU101),Dictionary!$AC$4:$AC$93,0),1,1,2),1,MATCH(INDEX(Dictionary!$B$3:$C$3,1,MATCH(Form_Responses[[#This Row],[81]],OFFSET(Dictionary!$A$3,MATCH(COLUMNS($AS$2:DU101),Dictionary!$A$4:$A$93,0),1,1,2),0)),Dictionary!$AD$3:$AE$3,0)),"")</f>
        <v>G</v>
      </c>
      <c r="DV102" s="61" t="str">
        <f ca="1">IFERROR(INDEX(OFFSET(Dictionary!$AC$3,MATCH(COLUMNS($AS$2:DV101),Dictionary!$AC$4:$AC$93,0),1,1,2),1,MATCH(INDEX(Dictionary!$B$3:$C$3,1,MATCH(Form_Responses[[#This Row],[82]],OFFSET(Dictionary!$A$3,MATCH(COLUMNS($AS$2:DV101),Dictionary!$A$4:$A$93,0),1,1,2),0)),Dictionary!$AD$3:$AE$3,0)),"")</f>
        <v>L</v>
      </c>
      <c r="DW102" s="61" t="str">
        <f ca="1">IFERROR(INDEX(OFFSET(Dictionary!$AC$3,MATCH(COLUMNS($AS$2:DW101),Dictionary!$AC$4:$AC$93,0),1,1,2),1,MATCH(INDEX(Dictionary!$B$3:$C$3,1,MATCH(Form_Responses[[#This Row],[83]],OFFSET(Dictionary!$A$3,MATCH(COLUMNS($AS$2:DW101),Dictionary!$A$4:$A$93,0),1,1,2),0)),Dictionary!$AD$3:$AE$3,0)),"")</f>
        <v>T</v>
      </c>
      <c r="DX102" s="61" t="str">
        <f ca="1">IFERROR(INDEX(OFFSET(Dictionary!$AC$3,MATCH(COLUMNS($AS$2:DX101),Dictionary!$AC$4:$AC$93,0),1,1,2),1,MATCH(INDEX(Dictionary!$B$3:$C$3,1,MATCH(Form_Responses[[#This Row],[84]],OFFSET(Dictionary!$A$3,MATCH(COLUMNS($AS$2:DX101),Dictionary!$A$4:$A$93,0),1,1,2),0)),Dictionary!$AD$3:$AE$3,0)),"")</f>
        <v>T</v>
      </c>
      <c r="DY102" s="61" t="str">
        <f ca="1">IFERROR(INDEX(OFFSET(Dictionary!$AC$3,MATCH(COLUMNS($AS$2:DY101),Dictionary!$AC$4:$AC$93,0),1,1,2),1,MATCH(INDEX(Dictionary!$B$3:$C$3,1,MATCH(Form_Responses[[#This Row],[85]],OFFSET(Dictionary!$A$3,MATCH(COLUMNS($AS$2:DY101),Dictionary!$A$4:$A$93,0),1,1,2),0)),Dictionary!$AD$3:$AE$3,0)),"")</f>
        <v>S</v>
      </c>
      <c r="DZ102" s="61" t="str">
        <f ca="1">IFERROR(INDEX(OFFSET(Dictionary!$AC$3,MATCH(COLUMNS($AS$2:DZ101),Dictionary!$AC$4:$AC$93,0),1,1,2),1,MATCH(INDEX(Dictionary!$B$3:$C$3,1,MATCH(Form_Responses[[#This Row],[86]],OFFSET(Dictionary!$A$3,MATCH(COLUMNS($AS$2:DZ101),Dictionary!$A$4:$A$93,0),1,1,2),0)),Dictionary!$AD$3:$AE$3,0)),"")</f>
        <v>R</v>
      </c>
      <c r="EA102" s="61" t="str">
        <f ca="1">IFERROR(INDEX(OFFSET(Dictionary!$AC$3,MATCH(COLUMNS($AS$2:EA101),Dictionary!$AC$4:$AC$93,0),1,1,2),1,MATCH(INDEX(Dictionary!$B$3:$C$3,1,MATCH(Form_Responses[[#This Row],[87]],OFFSET(Dictionary!$A$3,MATCH(COLUMNS($AS$2:EA101),Dictionary!$A$4:$A$93,0),1,1,2),0)),Dictionary!$AD$3:$AE$3,0)),"")</f>
        <v>D</v>
      </c>
      <c r="EB102" s="61" t="str">
        <f ca="1">IFERROR(INDEX(OFFSET(Dictionary!$AC$3,MATCH(COLUMNS($AS$2:EB101),Dictionary!$AC$4:$AC$93,0),1,1,2),1,MATCH(INDEX(Dictionary!$B$3:$C$3,1,MATCH(Form_Responses[[#This Row],[88]],OFFSET(Dictionary!$A$3,MATCH(COLUMNS($AS$2:EB101),Dictionary!$A$4:$A$93,0),1,1,2),0)),Dictionary!$AD$3:$AE$3,0)),"")</f>
        <v>C</v>
      </c>
      <c r="EC102" s="61" t="str">
        <f ca="1">IFERROR(INDEX(OFFSET(Dictionary!$AC$3,MATCH(COLUMNS($AS$2:EC101),Dictionary!$AC$4:$AC$93,0),1,1,2),1,MATCH(INDEX(Dictionary!$B$3:$C$3,1,MATCH(Form_Responses[[#This Row],[89]],OFFSET(Dictionary!$A$3,MATCH(COLUMNS($AS$2:EC101),Dictionary!$A$4:$A$93,0),1,1,2),0)),Dictionary!$AD$3:$AE$3,0)),"")</f>
        <v>C</v>
      </c>
      <c r="ED102" s="61" t="str">
        <f ca="1">IFERROR(INDEX(OFFSET(Dictionary!$AC$3,MATCH(COLUMNS($AS$2:ED101),Dictionary!$AC$4:$AC$93,0),1,1,2),1,MATCH(INDEX(Dictionary!$B$3:$C$3,1,MATCH(Form_Responses[[#This Row],[90]],OFFSET(Dictionary!$A$3,MATCH(COLUMNS($AS$2:ED101),Dictionary!$A$4:$A$93,0),1,1,2),0)),Dictionary!$AD$3:$AE$3,0)),"")</f>
        <v>W</v>
      </c>
    </row>
    <row r="103" spans="1:134" ht="195" x14ac:dyDescent="0.25">
      <c r="A103" s="164">
        <v>101</v>
      </c>
      <c r="B103" s="61" t="s">
        <v>1094</v>
      </c>
      <c r="C103" s="61" t="s">
        <v>1081</v>
      </c>
      <c r="D103" s="59" t="s">
        <v>798</v>
      </c>
      <c r="E103" s="59" cm="1">
        <f t="array" aca="1" ref="E103" ca="1">COUNTIF(OFFSET($AS$2,MATCH(Data_Base_Response[[#This Row],[Nama]:[Nama]],Data_Base_Response[[Nama]:[Nama]],0),0,1,90),Data_Base_Response[[#Headers],[A]])</f>
        <v>6</v>
      </c>
      <c r="F103" s="59" cm="1">
        <f t="array" aca="1" ref="F103" ca="1">COUNTIF(OFFSET($AS$2,MATCH(Data_Base_Response[[#This Row],[Nama]:[Nama]],Data_Base_Response[[Nama]:[Nama]],0),0,1,90),Data_Base_Response[[#Headers],[N]])</f>
        <v>5</v>
      </c>
      <c r="G103" s="59" cm="1">
        <f t="array" aca="1" ref="G103" ca="1">COUNTIF(OFFSET($AS$2,MATCH(Data_Base_Response[[#This Row],[Nama]:[Nama]],Data_Base_Response[[Nama]:[Nama]],0),0,1,90),Data_Base_Response[[#Headers],[G]])</f>
        <v>6</v>
      </c>
      <c r="H103" s="59" cm="1">
        <f t="array" aca="1" ref="H103" ca="1">COUNTIF(OFFSET($AS$2,MATCH(Data_Base_Response[[#This Row],[Nama]:[Nama]],Data_Base_Response[[Nama]:[Nama]],0),0,1,90),Data_Base_Response[[#Headers],[C]])</f>
        <v>4</v>
      </c>
      <c r="I103" s="59" cm="1">
        <f t="array" aca="1" ref="I103" ca="1">COUNTIF(OFFSET($AS$2,MATCH(Data_Base_Response[[#This Row],[Nama]:[Nama]],Data_Base_Response[[Nama]:[Nama]],0),0,1,90),Data_Base_Response[[#Headers],[D]])</f>
        <v>5</v>
      </c>
      <c r="J103" s="59" cm="1">
        <f t="array" aca="1" ref="J103" ca="1">COUNTIF(OFFSET($AS$2,MATCH(Data_Base_Response[[#This Row],[Nama]:[Nama]],Data_Base_Response[[Nama]:[Nama]],0),0,1,90),Data_Base_Response[[#Headers],[R]])</f>
        <v>4</v>
      </c>
      <c r="K103" s="59" cm="1">
        <f t="array" aca="1" ref="K103" ca="1">COUNTIF(OFFSET($AS$2,MATCH(Data_Base_Response[[#This Row],[Nama]:[Nama]],Data_Base_Response[[Nama]:[Nama]],0),0,1,90),Data_Base_Response[[#Headers],[T]])</f>
        <v>4</v>
      </c>
      <c r="L103" s="59" cm="1">
        <f t="array" aca="1" ref="L103" ca="1">COUNTIF(OFFSET($AS$2,MATCH(Data_Base_Response[[#This Row],[Nama]:[Nama]],Data_Base_Response[[Nama]:[Nama]],0),0,1,90),Data_Base_Response[[#Headers],[V]])</f>
        <v>5</v>
      </c>
      <c r="M103" s="59" cm="1">
        <f t="array" aca="1" ref="M103" ca="1">COUNTIF(OFFSET($AS$2,MATCH(Data_Base_Response[[#This Row],[Nama]:[Nama]],Data_Base_Response[[Nama]:[Nama]],0),0,1,90),Data_Base_Response[[#Headers],[W]])</f>
        <v>4</v>
      </c>
      <c r="N103" s="59" cm="1">
        <f t="array" aca="1" ref="N103" ca="1">COUNTIF(OFFSET($AS$2,MATCH(Data_Base_Response[[#This Row],[Nama]:[Nama]],Data_Base_Response[[Nama]:[Nama]],0),0,1,90),Data_Base_Response[[#Headers],[F]])</f>
        <v>4</v>
      </c>
      <c r="O103" s="59" cm="1">
        <f t="array" aca="1" ref="O103" ca="1">COUNTIF(OFFSET($AS$2,MATCH(Data_Base_Response[[#This Row],[Nama]:[Nama]],Data_Base_Response[[Nama]:[Nama]],0),0,1,90),Data_Base_Response[[#Headers],[L]])</f>
        <v>5</v>
      </c>
      <c r="P103" s="59" cm="1">
        <f t="array" aca="1" ref="P103" ca="1">COUNTIF(OFFSET($AS$2,MATCH(Data_Base_Response[[#This Row],[Nama]:[Nama]],Data_Base_Response[[Nama]:[Nama]],0),0,1,90),Data_Base_Response[[#Headers],[P]])</f>
        <v>5</v>
      </c>
      <c r="Q103" s="59" cm="1">
        <f t="array" aca="1" ref="Q103" ca="1">COUNTIF(OFFSET($AS$2,MATCH(Data_Base_Response[[#This Row],[Nama]:[Nama]],Data_Base_Response[[Nama]:[Nama]],0),0,1,90),Data_Base_Response[[#Headers],[I]])</f>
        <v>5</v>
      </c>
      <c r="R103" s="59" cm="1">
        <f t="array" aca="1" ref="R103" ca="1">COUNTIF(OFFSET($AS$2,MATCH(Data_Base_Response[[#This Row],[Nama]:[Nama]],Data_Base_Response[[Nama]:[Nama]],0),0,1,90),Data_Base_Response[[#Headers],[S]])</f>
        <v>5</v>
      </c>
      <c r="S103" s="59" cm="1">
        <f t="array" aca="1" ref="S103" ca="1">COUNTIF(OFFSET($AS$2,MATCH(Data_Base_Response[[#This Row],[Nama]:[Nama]],Data_Base_Response[[Nama]:[Nama]],0),0,1,90),Data_Base_Response[[#Headers],[B]])</f>
        <v>4</v>
      </c>
      <c r="T103" s="59" cm="1">
        <f t="array" aca="1" ref="T103" ca="1">COUNTIF(OFFSET($AS$2,MATCH(Data_Base_Response[[#This Row],[Nama]:[Nama]],Data_Base_Response[[Nama]:[Nama]],0),0,1,90),Data_Base_Response[[#Headers],[O]])</f>
        <v>3</v>
      </c>
      <c r="U103" s="59" cm="1">
        <f t="array" aca="1" ref="U103" ca="1">COUNTIF(OFFSET($AS$2,MATCH(Data_Base_Response[[#This Row],[Nama]:[Nama]],Data_Base_Response[[Nama]:[Nama]],0),0,1,90),Data_Base_Response[[#Headers],[X]])</f>
        <v>5</v>
      </c>
      <c r="V103" s="59" cm="1">
        <f t="array" aca="1" ref="V103" ca="1">COUNTIF(OFFSET($AS$2,MATCH(Data_Base_Response[[#This Row],[Nama]:[Nama]],Data_Base_Response[[Nama]:[Nama]],0),0,1,90),Data_Base_Response[[#Headers],[E]])</f>
        <v>2</v>
      </c>
      <c r="W103" s="59" cm="1">
        <f t="array" aca="1" ref="W103" ca="1">COUNTIF(OFFSET($AS$2,MATCH(Data_Base_Response[[#This Row],[Nama]:[Nama]],Data_Base_Response[[Nama]:[Nama]],0),0,1,90),Data_Base_Response[[#Headers],[K]])</f>
        <v>3</v>
      </c>
      <c r="X103" s="59" cm="1">
        <f t="array" aca="1" ref="X103" ca="1">COUNTIF(OFFSET($AS$2,MATCH(Data_Base_Response[[#This Row],[Nama]:[Nama]],Data_Base_Response[[Nama]:[Nama]],0),0,1,90),Data_Base_Response[[#Headers],[Z]])</f>
        <v>6</v>
      </c>
      <c r="Y10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03"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03"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3"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03" s="60" t="str">
        <f ca="1">INDEX(OFFSET(Dictionary!$AJ$3,MATCH(I$2,Dictionary!$AG$4:$AG$84,0),0,COUNTIF(Dictionary!$AG$4:$AG$84,I$2),1),MATCH(Data_Base_Response[[#This Row],[D]],OFFSET(Dictionary!$AH$3,MATCH(I$2,Dictionary!$AG$4:$AG$84,0),0,COUNTIF(Dictionary!$AG$4:$AG$84,I$2),1),1))</f>
        <v xml:space="preserve">Tertarik untuk menangani sendiri detail   </v>
      </c>
      <c r="AD10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03"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0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3" s="60" t="str">
        <f ca="1">INDEX(OFFSET(Dictionary!$AJ$3,MATCH(M$2,Dictionary!$AG$4:$AG$84,0),0,COUNTIF(Dictionary!$AG$4:$AG$84,M$2),1),MATCH(Data_Base_Response[[#This Row],[W]],OFFSET(Dictionary!$AH$3,MATCH(M$2,Dictionary!$AG$4:$AG$84,0),0,COUNTIF(Dictionary!$AG$4:$AG$84,M$2),1),1))</f>
        <v xml:space="preserve">Perlu pengarahan awal dan tolok ukur keberhasilan   </v>
      </c>
      <c r="AH103" s="60" t="str">
        <f ca="1">INDEX(OFFSET(Dictionary!$AJ$3,MATCH(N$2,Dictionary!$AG$4:$AG$84,0),0,COUNTIF(Dictionary!$AG$4:$AG$84,N$2),1),MATCH(Data_Base_Response[[#This Row],[F]],OFFSET(Dictionary!$AH$3,MATCH(N$2,Dictionary!$AG$4:$AG$84,0),0,COUNTIF(Dictionary!$AG$4:$AG$84,N$2),1),1))</f>
        <v xml:space="preserve">Loyal pada Perusahaan   </v>
      </c>
      <c r="AI103"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03"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03" s="60" t="str">
        <f ca="1">INDEX(OFFSET(Dictionary!$AJ$3,MATCH(Q$2,Dictionary!$AG$4:$AG$84,0),0,COUNTIF(Dictionary!$AG$4:$AG$84,Q$2),1),MATCH(Data_Base_Response[[#This Row],[I]],OFFSET(Dictionary!$AH$3,MATCH(Q$2,Dictionary!$AG$4:$AG$84,0),0,COUNTIF(Dictionary!$AG$4:$AG$84,Q$2),1),1))</f>
        <v xml:space="preserve">Berhati - hati dlm pengambilan keputusan   </v>
      </c>
      <c r="AL10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3"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3"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03"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0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3"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03"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3" s="61" t="str">
        <f ca="1">IFERROR(INDEX(OFFSET(Dictionary!$AC$3,MATCH(COLUMNS($AS$2:AS102),Dictionary!$AC$4:$AC$93,0),1,1,2),1,MATCH(INDEX(Dictionary!$B$3:$C$3,1,MATCH(Form_Responses[[#This Row],[1]],OFFSET(Dictionary!$A$3,MATCH(COLUMNS($AS$2:AS102),Dictionary!$A$4:$A$93,0),1,1,2),0)),Dictionary!$AD$3:$AE$3,0)),"")</f>
        <v>G</v>
      </c>
      <c r="AT103" s="61" t="str">
        <f ca="1">IFERROR(INDEX(OFFSET(Dictionary!$AC$3,MATCH(COLUMNS($AS$2:AT$2),Dictionary!$AC$4:$AC$93,0),1,1,2),1,MATCH(INDEX(Dictionary!$B$3:$C$3,1,MATCH(Form_Responses[[#This Row],[2]],OFFSET(Dictionary!$A$3,MATCH(COLUMNS($AS$2:AT102),Dictionary!$A$4:$A$93,0),1,1,2),0)),Dictionary!$AD$3:$AE$3,0)),"")</f>
        <v>A</v>
      </c>
      <c r="AU103" s="61" t="str">
        <f ca="1">IFERROR(INDEX(OFFSET(Dictionary!$AC$3,MATCH(COLUMNS($AS$2:AU102),Dictionary!$AC$4:$AC$93,0),1,1,2),1,MATCH(INDEX(Dictionary!$B$3:$C$3,1,MATCH(Form_Responses[[#This Row],[3]],OFFSET(Dictionary!$A$3,MATCH(COLUMNS($AS$2:AU102),Dictionary!$A$4:$A$93,0),1,1,2),0)),Dictionary!$AD$3:$AE$3,0)),"")</f>
        <v>A</v>
      </c>
      <c r="AV103" s="61" t="str">
        <f ca="1">IFERROR(INDEX(OFFSET(Dictionary!$AC$3,MATCH(COLUMNS($AS$2:AV102),Dictionary!$AC$4:$AC$93,0),1,1,2),1,MATCH(INDEX(Dictionary!$B$3:$C$3,1,MATCH(Form_Responses[[#This Row],[4]],OFFSET(Dictionary!$A$3,MATCH(COLUMNS($AS$2:AV102),Dictionary!$A$4:$A$93,0),1,1,2),0)),Dictionary!$AD$3:$AE$3,0)),"")</f>
        <v>X</v>
      </c>
      <c r="AW103" s="61" t="str">
        <f ca="1">IFERROR(INDEX(OFFSET(Dictionary!$AC$3,MATCH(COLUMNS($AS$2:AW102),Dictionary!$AC$4:$AC$93,0),1,1,2),1,MATCH(INDEX(Dictionary!$B$3:$C$3,1,MATCH(Form_Responses[[#This Row],[5]],OFFSET(Dictionary!$A$3,MATCH(COLUMNS($AS$2:AW102),Dictionary!$A$4:$A$93,0),1,1,2),0)),Dictionary!$AD$3:$AE$3,0)),"")</f>
        <v>B</v>
      </c>
      <c r="AX103" s="61" t="str">
        <f ca="1">IFERROR(INDEX(OFFSET(Dictionary!$AC$3,MATCH(COLUMNS($AS$2:AX102),Dictionary!$AC$4:$AC$93,0),1,1,2),1,MATCH(INDEX(Dictionary!$B$3:$C$3,1,MATCH(Form_Responses[[#This Row],[6]],OFFSET(Dictionary!$A$3,MATCH(COLUMNS($AS$2:AX102),Dictionary!$A$4:$A$93,0),1,1,2),0)),Dictionary!$AD$3:$AE$3,0)),"")</f>
        <v>O</v>
      </c>
      <c r="AY103" s="61" t="str">
        <f ca="1">IFERROR(INDEX(OFFSET(Dictionary!$AC$3,MATCH(COLUMNS($AS$2:AY102),Dictionary!$AC$4:$AC$93,0),1,1,2),1,MATCH(INDEX(Dictionary!$B$3:$C$3,1,MATCH(Form_Responses[[#This Row],[7]],OFFSET(Dictionary!$A$3,MATCH(COLUMNS($AS$2:AY102),Dictionary!$A$4:$A$93,0),1,1,2),0)),Dictionary!$AD$3:$AE$3,0)),"")</f>
        <v>Z</v>
      </c>
      <c r="AZ103" s="61" t="str">
        <f ca="1">IFERROR(INDEX(OFFSET(Dictionary!$AC$3,MATCH(COLUMNS($AS$2:AZ$2),Dictionary!$AC$4:$AC$93,0),1,1,2),1,MATCH(INDEX(Dictionary!$B$3:$C$3,1,MATCH(Form_Responses[[#This Row],[8]],OFFSET(Dictionary!$A$3,MATCH(COLUMNS($AS$2:AZ102),Dictionary!$A$4:$A$93,0),1,1,2),0)),Dictionary!$AD$3:$AE$3,0)),"")</f>
        <v>Z</v>
      </c>
      <c r="BA103" s="61" t="str">
        <f ca="1">IFERROR(INDEX(OFFSET(Dictionary!$AC$3,MATCH(COLUMNS($AS$2:BA102),Dictionary!$AC$4:$AC$93,0),1,1,2),1,MATCH(INDEX(Dictionary!$B$3:$C$3,1,MATCH(Form_Responses[[#This Row],[9]],OFFSET(Dictionary!$A$3,MATCH(COLUMNS($AS$2:BA102),Dictionary!$A$4:$A$93,0),1,1,2),0)),Dictionary!$AD$3:$AE$3,0)),"")</f>
        <v>F</v>
      </c>
      <c r="BB103" s="61" t="str">
        <f ca="1">IFERROR(INDEX(OFFSET(Dictionary!$AC$3,MATCH(COLUMNS($AS$2:BB102),Dictionary!$AC$4:$AC$93,0),1,1,2),1,MATCH(INDEX(Dictionary!$B$3:$C$3,1,MATCH(Form_Responses[[#This Row],[10]],OFFSET(Dictionary!$A$3,MATCH(COLUMNS($AS$2:BB102),Dictionary!$A$4:$A$93,0),1,1,2),0)),Dictionary!$AD$3:$AE$3,0)),"")</f>
        <v>W</v>
      </c>
      <c r="BC103" s="61" t="str">
        <f ca="1">IFERROR(INDEX(OFFSET(Dictionary!$AC$3,MATCH(COLUMNS($AS$2:BC102),Dictionary!$AC$4:$AC$93,0),1,1,2),1,MATCH(INDEX(Dictionary!$B$3:$C$3,1,MATCH(Form_Responses[[#This Row],[11]],OFFSET(Dictionary!$A$3,MATCH(COLUMNS($AS$2:BC102),Dictionary!$A$4:$A$93,0),1,1,2),0)),Dictionary!$AD$3:$AE$3,0)),"")</f>
        <v>C</v>
      </c>
      <c r="BD103" s="61" t="str">
        <f ca="1">IFERROR(INDEX(OFFSET(Dictionary!$AC$3,MATCH(COLUMNS($AS$2:BD102),Dictionary!$AC$4:$AC$93,0),1,1,2),1,MATCH(INDEX(Dictionary!$B$3:$C$3,1,MATCH(Form_Responses[[#This Row],[12]],OFFSET(Dictionary!$A$3,MATCH(COLUMNS($AS$2:BD102),Dictionary!$A$4:$A$93,0),1,1,2),0)),Dictionary!$AD$3:$AE$3,0)),"")</f>
        <v>E</v>
      </c>
      <c r="BE103" s="61" t="str">
        <f ca="1">IFERROR(INDEX(OFFSET(Dictionary!$AC$3,MATCH(COLUMNS($AS$2:BE102),Dictionary!$AC$4:$AC$93,0),1,1,2),1,MATCH(INDEX(Dictionary!$B$3:$C$3,1,MATCH(Form_Responses[[#This Row],[13]],OFFSET(Dictionary!$A$3,MATCH(COLUMNS($AS$2:BE102),Dictionary!$A$4:$A$93,0),1,1,2),0)),Dictionary!$AD$3:$AE$3,0)),"")</f>
        <v>P</v>
      </c>
      <c r="BF103" s="61" t="str">
        <f ca="1">IFERROR(INDEX(OFFSET(Dictionary!$AC$3,MATCH(COLUMNS($AS$2:BF102),Dictionary!$AC$4:$AC$93,0),1,1,2),1,MATCH(INDEX(Dictionary!$B$3:$C$3,1,MATCH(Form_Responses[[#This Row],[14]],OFFSET(Dictionary!$A$3,MATCH(COLUMNS($AS$2:BF102),Dictionary!$A$4:$A$93,0),1,1,2),0)),Dictionary!$AD$3:$AE$3,0)),"")</f>
        <v>X</v>
      </c>
      <c r="BG103" s="61" t="str">
        <f ca="1">IFERROR(INDEX(OFFSET(Dictionary!$AC$3,MATCH(COLUMNS($AS$2:BG102),Dictionary!$AC$4:$AC$93,0),1,1,2),1,MATCH(INDEX(Dictionary!$B$3:$C$3,1,MATCH(Form_Responses[[#This Row],[15]],OFFSET(Dictionary!$A$3,MATCH(COLUMNS($AS$2:BG102),Dictionary!$A$4:$A$93,0),1,1,2),0)),Dictionary!$AD$3:$AE$3,0)),"")</f>
        <v>B</v>
      </c>
      <c r="BH103" s="61" t="str">
        <f ca="1">IFERROR(INDEX(OFFSET(Dictionary!$AC$3,MATCH(COLUMNS($AS$2:BH102),Dictionary!$AC$4:$AC$93,0),1,1,2),1,MATCH(INDEX(Dictionary!$B$3:$C$3,1,MATCH(Form_Responses[[#This Row],[16]],OFFSET(Dictionary!$A$3,MATCH(COLUMNS($AS$2:BH102),Dictionary!$A$4:$A$93,0),1,1,2),0)),Dictionary!$AD$3:$AE$3,0)),"")</f>
        <v>O</v>
      </c>
      <c r="BI103" s="61" t="str">
        <f ca="1">IFERROR(INDEX(OFFSET(Dictionary!$AC$3,MATCH(COLUMNS($AS$2:BI102),Dictionary!$AC$4:$AC$93,0),1,1,2),1,MATCH(INDEX(Dictionary!$B$3:$C$3,1,MATCH(Form_Responses[[#This Row],[17]],OFFSET(Dictionary!$A$3,MATCH(COLUMNS($AS$2:BI102),Dictionary!$A$4:$A$93,0),1,1,2),0)),Dictionary!$AD$3:$AE$3,0)),"")</f>
        <v>Z</v>
      </c>
      <c r="BJ103" s="61" t="str">
        <f ca="1">IFERROR(INDEX(OFFSET(Dictionary!$AC$3,MATCH(COLUMNS($AS$2:BJ102),Dictionary!$AC$4:$AC$93,0),1,1,2),1,MATCH(INDEX(Dictionary!$B$3:$C$3,1,MATCH(Form_Responses[[#This Row],[18]],OFFSET(Dictionary!$A$3,MATCH(COLUMNS($AS$2:BJ102),Dictionary!$A$4:$A$93,0),1,1,2),0)),Dictionary!$AD$3:$AE$3,0)),"")</f>
        <v>K</v>
      </c>
      <c r="BK103" s="61" t="str">
        <f ca="1">IFERROR(INDEX(OFFSET(Dictionary!$AC$3,MATCH(COLUMNS($AS$2:BK102),Dictionary!$AC$4:$AC$93,0),1,1,2),1,MATCH(INDEX(Dictionary!$B$3:$C$3,1,MATCH(Form_Responses[[#This Row],[19]],OFFSET(Dictionary!$A$3,MATCH(COLUMNS($AS$2:BK102),Dictionary!$A$4:$A$93,0),1,1,2),0)),Dictionary!$AD$3:$AE$3,0)),"")</f>
        <v>F</v>
      </c>
      <c r="BL103" s="61" t="str">
        <f ca="1">IFERROR(INDEX(OFFSET(Dictionary!$AC$3,MATCH(COLUMNS($AS$2:BL102),Dictionary!$AC$4:$AC$93,0),1,1,2),1,MATCH(INDEX(Dictionary!$B$3:$C$3,1,MATCH(Form_Responses[[#This Row],[20]],OFFSET(Dictionary!$A$3,MATCH(COLUMNS($AS$2:BL102),Dictionary!$A$4:$A$93,0),1,1,2),0)),Dictionary!$AD$3:$AE$3,0)),"")</f>
        <v>W</v>
      </c>
      <c r="BM103" s="61" t="str">
        <f ca="1">IFERROR(INDEX(OFFSET(Dictionary!$AC$3,MATCH(COLUMNS($AS$2:BM102),Dictionary!$AC$4:$AC$93,0),1,1,2),1,MATCH(INDEX(Dictionary!$B$3:$C$3,1,MATCH(Form_Responses[[#This Row],[21]],OFFSET(Dictionary!$A$3,MATCH(COLUMNS($AS$2:BM102),Dictionary!$A$4:$A$93,0),1,1,2),0)),Dictionary!$AD$3:$AE$3,0)),"")</f>
        <v>D</v>
      </c>
      <c r="BN103" s="61" t="str">
        <f ca="1">IFERROR(INDEX(OFFSET(Dictionary!$AC$3,MATCH(COLUMNS($AS$2:BN102),Dictionary!$AC$4:$AC$93,0),1,1,2),1,MATCH(INDEX(Dictionary!$B$3:$C$3,1,MATCH(Form_Responses[[#This Row],[22]],OFFSET(Dictionary!$A$3,MATCH(COLUMNS($AS$2:BN102),Dictionary!$A$4:$A$93,0),1,1,2),0)),Dictionary!$AD$3:$AE$3,0)),"")</f>
        <v>C</v>
      </c>
      <c r="BO103" s="61" t="str">
        <f ca="1">IFERROR(INDEX(OFFSET(Dictionary!$AC$3,MATCH(COLUMNS($AS$2:BO102),Dictionary!$AC$4:$AC$93,0),1,1,2),1,MATCH(INDEX(Dictionary!$B$3:$C$3,1,MATCH(Form_Responses[[#This Row],[23]],OFFSET(Dictionary!$A$3,MATCH(COLUMNS($AS$2:BO102),Dictionary!$A$4:$A$93,0),1,1,2),0)),Dictionary!$AD$3:$AE$3,0)),"")</f>
        <v>I</v>
      </c>
      <c r="BP103" s="61" t="str">
        <f ca="1">IFERROR(INDEX(OFFSET(Dictionary!$AC$3,MATCH(COLUMNS($AS$2:BP102),Dictionary!$AC$4:$AC$93,0),1,1,2),1,MATCH(INDEX(Dictionary!$B$3:$C$3,1,MATCH(Form_Responses[[#This Row],[24]],OFFSET(Dictionary!$A$3,MATCH(COLUMNS($AS$2:BP102),Dictionary!$A$4:$A$93,0),1,1,2),0)),Dictionary!$AD$3:$AE$3,0)),"")</f>
        <v>X</v>
      </c>
      <c r="BQ103" s="61" t="str">
        <f ca="1">IFERROR(INDEX(OFFSET(Dictionary!$AC$3,MATCH(COLUMNS($AS$2:BQ102),Dictionary!$AC$4:$AC$93,0),1,1,2),1,MATCH(INDEX(Dictionary!$B$3:$C$3,1,MATCH(Form_Responses[[#This Row],[25]],OFFSET(Dictionary!$A$3,MATCH(COLUMNS($AS$2:BQ102),Dictionary!$A$4:$A$93,0),1,1,2),0)),Dictionary!$AD$3:$AE$3,0)),"")</f>
        <v>B</v>
      </c>
      <c r="BR103" s="61" t="str">
        <f ca="1">IFERROR(INDEX(OFFSET(Dictionary!$AC$3,MATCH(COLUMNS($AS$2:BR102),Dictionary!$AC$4:$AC$93,0),1,1,2),1,MATCH(INDEX(Dictionary!$B$3:$C$3,1,MATCH(Form_Responses[[#This Row],[26]],OFFSET(Dictionary!$A$3,MATCH(COLUMNS($AS$2:BR102),Dictionary!$A$4:$A$93,0),1,1,2),0)),Dictionary!$AD$3:$AE$3,0)),"")</f>
        <v>O</v>
      </c>
      <c r="BS103" s="61" t="str">
        <f ca="1">IFERROR(INDEX(OFFSET(Dictionary!$AC$3,MATCH(COLUMNS($AS$2:BS102),Dictionary!$AC$4:$AC$93,0),1,1,2),1,MATCH(INDEX(Dictionary!$B$3:$C$3,1,MATCH(Form_Responses[[#This Row],[27]],OFFSET(Dictionary!$A$3,MATCH(COLUMNS($AS$2:BS102),Dictionary!$A$4:$A$93,0),1,1,2),0)),Dictionary!$AD$3:$AE$3,0)),"")</f>
        <v>Z</v>
      </c>
      <c r="BT103" s="61" t="str">
        <f ca="1">IFERROR(INDEX(OFFSET(Dictionary!$AC$3,MATCH(COLUMNS($AS$2:BT102),Dictionary!$AC$4:$AC$93,0),1,1,2),1,MATCH(INDEX(Dictionary!$B$3:$C$3,1,MATCH(Form_Responses[[#This Row],[28]],OFFSET(Dictionary!$A$3,MATCH(COLUMNS($AS$2:BT102),Dictionary!$A$4:$A$93,0),1,1,2),0)),Dictionary!$AD$3:$AE$3,0)),"")</f>
        <v>K</v>
      </c>
      <c r="BU103" s="61" t="str">
        <f ca="1">IFERROR(INDEX(OFFSET(Dictionary!$AC$3,MATCH(COLUMNS($AS$2:BU102),Dictionary!$AC$4:$AC$93,0),1,1,2),1,MATCH(INDEX(Dictionary!$B$3:$C$3,1,MATCH(Form_Responses[[#This Row],[29]],OFFSET(Dictionary!$A$3,MATCH(COLUMNS($AS$2:BU102),Dictionary!$A$4:$A$93,0),1,1,2),0)),Dictionary!$AD$3:$AE$3,0)),"")</f>
        <v>F</v>
      </c>
      <c r="BV103" s="61" t="str">
        <f ca="1">IFERROR(INDEX(OFFSET(Dictionary!$AC$3,MATCH(COLUMNS($AS$2:BV102),Dictionary!$AC$4:$AC$93,0),1,1,2),1,MATCH(INDEX(Dictionary!$B$3:$C$3,1,MATCH(Form_Responses[[#This Row],[30]],OFFSET(Dictionary!$A$3,MATCH(COLUMNS($AS$2:BV102),Dictionary!$A$4:$A$93,0),1,1,2),0)),Dictionary!$AD$3:$AE$3,0)),"")</f>
        <v>W</v>
      </c>
      <c r="BW103" s="61" t="str">
        <f ca="1">IFERROR(INDEX(OFFSET(Dictionary!$AC$3,MATCH(COLUMNS($AS$2:BW102),Dictionary!$AC$4:$AC$93,0),1,1,2),1,MATCH(INDEX(Dictionary!$B$3:$C$3,1,MATCH(Form_Responses[[#This Row],[31]],OFFSET(Dictionary!$A$3,MATCH(COLUMNS($AS$2:BW102),Dictionary!$A$4:$A$93,0),1,1,2),0)),Dictionary!$AD$3:$AE$3,0)),"")</f>
        <v>R</v>
      </c>
      <c r="BX103" s="61" t="str">
        <f ca="1">IFERROR(INDEX(OFFSET(Dictionary!$AC$3,MATCH(COLUMNS($AS$2:BX102),Dictionary!$AC$4:$AC$93,0),1,1,2),1,MATCH(INDEX(Dictionary!$B$3:$C$3,1,MATCH(Form_Responses[[#This Row],[32]],OFFSET(Dictionary!$A$3,MATCH(COLUMNS($AS$2:BX102),Dictionary!$A$4:$A$93,0),1,1,2),0)),Dictionary!$AD$3:$AE$3,0)),"")</f>
        <v>D</v>
      </c>
      <c r="BY103" s="61" t="str">
        <f ca="1">IFERROR(INDEX(OFFSET(Dictionary!$AC$3,MATCH(COLUMNS($AS$2:BY102),Dictionary!$AC$4:$AC$93,0),1,1,2),1,MATCH(INDEX(Dictionary!$B$3:$C$3,1,MATCH(Form_Responses[[#This Row],[33]],OFFSET(Dictionary!$A$3,MATCH(COLUMNS($AS$2:BY102),Dictionary!$A$4:$A$93,0),1,1,2),0)),Dictionary!$AD$3:$AE$3,0)),"")</f>
        <v>I</v>
      </c>
      <c r="BZ103" s="61" t="str">
        <f ca="1">IFERROR(INDEX(OFFSET(Dictionary!$AC$3,MATCH(COLUMNS($AS$2:BZ102),Dictionary!$AC$4:$AC$93,0),1,1,2),1,MATCH(INDEX(Dictionary!$B$3:$C$3,1,MATCH(Form_Responses[[#This Row],[34]],OFFSET(Dictionary!$A$3,MATCH(COLUMNS($AS$2:BZ102),Dictionary!$A$4:$A$93,0),1,1,2),0)),Dictionary!$AD$3:$AE$3,0)),"")</f>
        <v>E</v>
      </c>
      <c r="CA103" s="61" t="str">
        <f ca="1">IFERROR(INDEX(OFFSET(Dictionary!$AC$3,MATCH(COLUMNS($AS$2:CA102),Dictionary!$AC$4:$AC$93,0),1,1,2),1,MATCH(INDEX(Dictionary!$B$3:$C$3,1,MATCH(Form_Responses[[#This Row],[35]],OFFSET(Dictionary!$A$3,MATCH(COLUMNS($AS$2:CA102),Dictionary!$A$4:$A$93,0),1,1,2),0)),Dictionary!$AD$3:$AE$3,0)),"")</f>
        <v>N</v>
      </c>
      <c r="CB103" s="61" t="str">
        <f ca="1">IFERROR(INDEX(OFFSET(Dictionary!$AC$3,MATCH(COLUMNS($AS$2:CB102),Dictionary!$AC$4:$AC$93,0),1,1,2),1,MATCH(INDEX(Dictionary!$B$3:$C$3,1,MATCH(Form_Responses[[#This Row],[36]],OFFSET(Dictionary!$A$3,MATCH(COLUMNS($AS$2:CB102),Dictionary!$A$4:$A$93,0),1,1,2),0)),Dictionary!$AD$3:$AE$3,0)),"")</f>
        <v>A</v>
      </c>
      <c r="CC103" s="61" t="str">
        <f ca="1">IFERROR(INDEX(OFFSET(Dictionary!$AC$3,MATCH(COLUMNS($AS$2:CC102),Dictionary!$AC$4:$AC$93,0),1,1,2),1,MATCH(INDEX(Dictionary!$B$3:$C$3,1,MATCH(Form_Responses[[#This Row],[37]],OFFSET(Dictionary!$A$3,MATCH(COLUMNS($AS$2:CC102),Dictionary!$A$4:$A$93,0),1,1,2),0)),Dictionary!$AD$3:$AE$3,0)),"")</f>
        <v>P</v>
      </c>
      <c r="CD103" s="61" t="str">
        <f ca="1">IFERROR(INDEX(OFFSET(Dictionary!$AC$3,MATCH(COLUMNS($AS$2:CD102),Dictionary!$AC$4:$AC$93,0),1,1,2),1,MATCH(INDEX(Dictionary!$B$3:$C$3,1,MATCH(Form_Responses[[#This Row],[38]],OFFSET(Dictionary!$A$3,MATCH(COLUMNS($AS$2:CD102),Dictionary!$A$4:$A$93,0),1,1,2),0)),Dictionary!$AD$3:$AE$3,0)),"")</f>
        <v>K</v>
      </c>
      <c r="CE103" s="61" t="str">
        <f ca="1">IFERROR(INDEX(OFFSET(Dictionary!$AC$3,MATCH(COLUMNS($AS$2:CE102),Dictionary!$AC$4:$AC$93,0),1,1,2),1,MATCH(INDEX(Dictionary!$B$3:$C$3,1,MATCH(Form_Responses[[#This Row],[39]],OFFSET(Dictionary!$A$3,MATCH(COLUMNS($AS$2:CE102),Dictionary!$A$4:$A$93,0),1,1,2),0)),Dictionary!$AD$3:$AE$3,0)),"")</f>
        <v>F</v>
      </c>
      <c r="CF103" s="61" t="str">
        <f ca="1">IFERROR(INDEX(OFFSET(Dictionary!$AC$3,MATCH(COLUMNS($AS$2:CF102),Dictionary!$AC$4:$AC$93,0),1,1,2),1,MATCH(INDEX(Dictionary!$B$3:$C$3,1,MATCH(Form_Responses[[#This Row],[40]],OFFSET(Dictionary!$A$3,MATCH(COLUMNS($AS$2:CF102),Dictionary!$A$4:$A$93,0),1,1,2),0)),Dictionary!$AD$3:$AE$3,0)),"")</f>
        <v>W</v>
      </c>
      <c r="CG103" s="61" t="str">
        <f ca="1">IFERROR(INDEX(OFFSET(Dictionary!$AC$3,MATCH(COLUMNS($AS$2:CG102),Dictionary!$AC$4:$AC$93,0),1,1,2),1,MATCH(INDEX(Dictionary!$B$3:$C$3,1,MATCH(Form_Responses[[#This Row],[41]],OFFSET(Dictionary!$A$3,MATCH(COLUMNS($AS$2:CG102),Dictionary!$A$4:$A$93,0),1,1,2),0)),Dictionary!$AD$3:$AE$3,0)),"")</f>
        <v>G</v>
      </c>
      <c r="CH103" s="61" t="str">
        <f ca="1">IFERROR(INDEX(OFFSET(Dictionary!$AC$3,MATCH(COLUMNS($AS$2:CH102),Dictionary!$AC$4:$AC$93,0),1,1,2),1,MATCH(INDEX(Dictionary!$B$3:$C$3,1,MATCH(Form_Responses[[#This Row],[42]],OFFSET(Dictionary!$A$3,MATCH(COLUMNS($AS$2:CH102),Dictionary!$A$4:$A$93,0),1,1,2),0)),Dictionary!$AD$3:$AE$3,0)),"")</f>
        <v>L</v>
      </c>
      <c r="CI103" s="61" t="str">
        <f ca="1">IFERROR(INDEX(OFFSET(Dictionary!$AC$3,MATCH(COLUMNS($AS$2:CI102),Dictionary!$AC$4:$AC$93,0),1,1,2),1,MATCH(INDEX(Dictionary!$B$3:$C$3,1,MATCH(Form_Responses[[#This Row],[43]],OFFSET(Dictionary!$A$3,MATCH(COLUMNS($AS$2:CI102),Dictionary!$A$4:$A$93,0),1,1,2),0)),Dictionary!$AD$3:$AE$3,0)),"")</f>
        <v>D</v>
      </c>
      <c r="CJ103" s="61" t="str">
        <f ca="1">IFERROR(INDEX(OFFSET(Dictionary!$AC$3,MATCH(COLUMNS($AS$2:CJ102),Dictionary!$AC$4:$AC$93,0),1,1,2),1,MATCH(INDEX(Dictionary!$B$3:$C$3,1,MATCH(Form_Responses[[#This Row],[44]],OFFSET(Dictionary!$A$3,MATCH(COLUMNS($AS$2:CJ102),Dictionary!$A$4:$A$93,0),1,1,2),0)),Dictionary!$AD$3:$AE$3,0)),"")</f>
        <v>C</v>
      </c>
      <c r="CK103" s="61" t="str">
        <f ca="1">IFERROR(INDEX(OFFSET(Dictionary!$AC$3,MATCH(COLUMNS($AS$2:CK102),Dictionary!$AC$4:$AC$93,0),1,1,2),1,MATCH(INDEX(Dictionary!$B$3:$C$3,1,MATCH(Form_Responses[[#This Row],[45]],OFFSET(Dictionary!$A$3,MATCH(COLUMNS($AS$2:CK102),Dictionary!$A$4:$A$93,0),1,1,2),0)),Dictionary!$AD$3:$AE$3,0)),"")</f>
        <v>V</v>
      </c>
      <c r="CL103" s="61" t="str">
        <f ca="1">IFERROR(INDEX(OFFSET(Dictionary!$AC$3,MATCH(COLUMNS($AS$2:CL102),Dictionary!$AC$4:$AC$93,0),1,1,2),1,MATCH(INDEX(Dictionary!$B$3:$C$3,1,MATCH(Form_Responses[[#This Row],[46]],OFFSET(Dictionary!$A$3,MATCH(COLUMNS($AS$2:CL102),Dictionary!$A$4:$A$93,0),1,1,2),0)),Dictionary!$AD$3:$AE$3,0)),"")</f>
        <v>N</v>
      </c>
      <c r="CM103" s="61" t="str">
        <f ca="1">IFERROR(INDEX(OFFSET(Dictionary!$AC$3,MATCH(COLUMNS($AS$2:CM102),Dictionary!$AC$4:$AC$93,0),1,1,2),1,MATCH(INDEX(Dictionary!$B$3:$C$3,1,MATCH(Form_Responses[[#This Row],[47]],OFFSET(Dictionary!$A$3,MATCH(COLUMNS($AS$2:CM102),Dictionary!$A$4:$A$93,0),1,1,2),0)),Dictionary!$AD$3:$AE$3,0)),"")</f>
        <v>Z</v>
      </c>
      <c r="CN103" s="61" t="str">
        <f ca="1">IFERROR(INDEX(OFFSET(Dictionary!$AC$3,MATCH(COLUMNS($AS$2:CN102),Dictionary!$AC$4:$AC$93,0),1,1,2),1,MATCH(INDEX(Dictionary!$B$3:$C$3,1,MATCH(Form_Responses[[#This Row],[48]],OFFSET(Dictionary!$A$3,MATCH(COLUMNS($AS$2:CN102),Dictionary!$A$4:$A$93,0),1,1,2),0)),Dictionary!$AD$3:$AE$3,0)),"")</f>
        <v>P</v>
      </c>
      <c r="CO103" s="61" t="str">
        <f ca="1">IFERROR(INDEX(OFFSET(Dictionary!$AC$3,MATCH(COLUMNS($AS$2:CO102),Dictionary!$AC$4:$AC$93,0),1,1,2),1,MATCH(INDEX(Dictionary!$B$3:$C$3,1,MATCH(Form_Responses[[#This Row],[49]],OFFSET(Dictionary!$A$3,MATCH(COLUMNS($AS$2:CO102),Dictionary!$A$4:$A$93,0),1,1,2),0)),Dictionary!$AD$3:$AE$3,0)),"")</f>
        <v>X</v>
      </c>
      <c r="CP103" s="61" t="str">
        <f ca="1">IFERROR(INDEX(OFFSET(Dictionary!$AC$3,MATCH(COLUMNS($AS$2:CP102),Dictionary!$AC$4:$AC$93,0),1,1,2),1,MATCH(INDEX(Dictionary!$B$3:$C$3,1,MATCH(Form_Responses[[#This Row],[50]],OFFSET(Dictionary!$A$3,MATCH(COLUMNS($AS$2:CP102),Dictionary!$A$4:$A$93,0),1,1,2),0)),Dictionary!$AD$3:$AE$3,0)),"")</f>
        <v>B</v>
      </c>
      <c r="CQ103" s="61" t="str">
        <f ca="1">IFERROR(INDEX(OFFSET(Dictionary!$AC$3,MATCH(COLUMNS($AS$2:CQ102),Dictionary!$AC$4:$AC$93,0),1,1,2),1,MATCH(INDEX(Dictionary!$B$3:$C$3,1,MATCH(Form_Responses[[#This Row],[51]],OFFSET(Dictionary!$A$3,MATCH(COLUMNS($AS$2:CQ102),Dictionary!$A$4:$A$93,0),1,1,2),0)),Dictionary!$AD$3:$AE$3,0)),"")</f>
        <v>G</v>
      </c>
      <c r="CR103" s="61" t="str">
        <f ca="1">IFERROR(INDEX(OFFSET(Dictionary!$AC$3,MATCH(COLUMNS($AS$2:CR102),Dictionary!$AC$4:$AC$93,0),1,1,2),1,MATCH(INDEX(Dictionary!$B$3:$C$3,1,MATCH(Form_Responses[[#This Row],[52]],OFFSET(Dictionary!$A$3,MATCH(COLUMNS($AS$2:CR102),Dictionary!$A$4:$A$93,0),1,1,2),0)),Dictionary!$AD$3:$AE$3,0)),"")</f>
        <v>L</v>
      </c>
      <c r="CS103" s="61" t="str">
        <f ca="1">IFERROR(INDEX(OFFSET(Dictionary!$AC$3,MATCH(COLUMNS($AS$2:CS102),Dictionary!$AC$4:$AC$93,0),1,1,2),1,MATCH(INDEX(Dictionary!$B$3:$C$3,1,MATCH(Form_Responses[[#This Row],[53]],OFFSET(Dictionary!$A$3,MATCH(COLUMNS($AS$2:CS102),Dictionary!$A$4:$A$93,0),1,1,2),0)),Dictionary!$AD$3:$AE$3,0)),"")</f>
        <v>I</v>
      </c>
      <c r="CT103" s="61" t="str">
        <f ca="1">IFERROR(INDEX(OFFSET(Dictionary!$AC$3,MATCH(COLUMNS($AS$2:CT102),Dictionary!$AC$4:$AC$93,0),1,1,2),1,MATCH(INDEX(Dictionary!$B$3:$C$3,1,MATCH(Form_Responses[[#This Row],[54]],OFFSET(Dictionary!$A$3,MATCH(COLUMNS($AS$2:CT102),Dictionary!$A$4:$A$93,0),1,1,2),0)),Dictionary!$AD$3:$AE$3,0)),"")</f>
        <v>T</v>
      </c>
      <c r="CU103" s="61" t="str">
        <f ca="1">IFERROR(INDEX(OFFSET(Dictionary!$AC$3,MATCH(COLUMNS($AS$2:CU102),Dictionary!$AC$4:$AC$93,0),1,1,2),1,MATCH(INDEX(Dictionary!$B$3:$C$3,1,MATCH(Form_Responses[[#This Row],[55]],OFFSET(Dictionary!$A$3,MATCH(COLUMNS($AS$2:CU102),Dictionary!$A$4:$A$93,0),1,1,2),0)),Dictionary!$AD$3:$AE$3,0)),"")</f>
        <v>V</v>
      </c>
      <c r="CV103" s="61" t="str">
        <f ca="1">IFERROR(INDEX(OFFSET(Dictionary!$AC$3,MATCH(COLUMNS($AS$2:CV102),Dictionary!$AC$4:$AC$93,0),1,1,2),1,MATCH(INDEX(Dictionary!$B$3:$C$3,1,MATCH(Form_Responses[[#This Row],[56]],OFFSET(Dictionary!$A$3,MATCH(COLUMNS($AS$2:CV102),Dictionary!$A$4:$A$93,0),1,1,2),0)),Dictionary!$AD$3:$AE$3,0)),"")</f>
        <v>S</v>
      </c>
      <c r="CW103" s="61" t="str">
        <f ca="1">IFERROR(INDEX(OFFSET(Dictionary!$AC$3,MATCH(COLUMNS($AS$2:CW102),Dictionary!$AC$4:$AC$93,0),1,1,2),1,MATCH(INDEX(Dictionary!$B$3:$C$3,1,MATCH(Form_Responses[[#This Row],[57]],OFFSET(Dictionary!$A$3,MATCH(COLUMNS($AS$2:CW102),Dictionary!$A$4:$A$93,0),1,1,2),0)),Dictionary!$AD$3:$AE$3,0)),"")</f>
        <v>Z</v>
      </c>
      <c r="CX103" s="61" t="str">
        <f ca="1">IFERROR(INDEX(OFFSET(Dictionary!$AC$3,MATCH(COLUMNS($AS$2:CX102),Dictionary!$AC$4:$AC$93,0),1,1,2),1,MATCH(INDEX(Dictionary!$B$3:$C$3,1,MATCH(Form_Responses[[#This Row],[58]],OFFSET(Dictionary!$A$3,MATCH(COLUMNS($AS$2:CX102),Dictionary!$A$4:$A$93,0),1,1,2),0)),Dictionary!$AD$3:$AE$3,0)),"")</f>
        <v>A</v>
      </c>
      <c r="CY103" s="61" t="str">
        <f ca="1">IFERROR(INDEX(OFFSET(Dictionary!$AC$3,MATCH(COLUMNS($AS$2:CY102),Dictionary!$AC$4:$AC$93,0),1,1,2),1,MATCH(INDEX(Dictionary!$B$3:$C$3,1,MATCH(Form_Responses[[#This Row],[59]],OFFSET(Dictionary!$A$3,MATCH(COLUMNS($AS$2:CY102),Dictionary!$A$4:$A$93,0),1,1,2),0)),Dictionary!$AD$3:$AE$3,0)),"")</f>
        <v>P</v>
      </c>
      <c r="CZ103" s="61" t="str">
        <f ca="1">IFERROR(INDEX(OFFSET(Dictionary!$AC$3,MATCH(COLUMNS($AS$2:CZ102),Dictionary!$AC$4:$AC$93,0),1,1,2),1,MATCH(INDEX(Dictionary!$B$3:$C$3,1,MATCH(Form_Responses[[#This Row],[60]],OFFSET(Dictionary!$A$3,MATCH(COLUMNS($AS$2:CZ102),Dictionary!$A$4:$A$93,0),1,1,2),0)),Dictionary!$AD$3:$AE$3,0)),"")</f>
        <v>X</v>
      </c>
      <c r="DA103" s="61" t="str">
        <f ca="1">IFERROR(INDEX(OFFSET(Dictionary!$AC$3,MATCH(COLUMNS($AS$2:DA102),Dictionary!$AC$4:$AC$93,0),1,1,2),1,MATCH(INDEX(Dictionary!$B$3:$C$3,1,MATCH(Form_Responses[[#This Row],[61]],OFFSET(Dictionary!$A$3,MATCH(COLUMNS($AS$2:DA102),Dictionary!$A$4:$A$93,0),1,1,2),0)),Dictionary!$AD$3:$AE$3,0)),"")</f>
        <v>G</v>
      </c>
      <c r="DB103" s="61" t="str">
        <f ca="1">IFERROR(INDEX(OFFSET(Dictionary!$AC$3,MATCH(COLUMNS($AS$2:DB102),Dictionary!$AC$4:$AC$93,0),1,1,2),1,MATCH(INDEX(Dictionary!$B$3:$C$3,1,MATCH(Form_Responses[[#This Row],[62]],OFFSET(Dictionary!$A$3,MATCH(COLUMNS($AS$2:DB102),Dictionary!$A$4:$A$93,0),1,1,2),0)),Dictionary!$AD$3:$AE$3,0)),"")</f>
        <v>L</v>
      </c>
      <c r="DC103" s="61" t="str">
        <f ca="1">IFERROR(INDEX(OFFSET(Dictionary!$AC$3,MATCH(COLUMNS($AS$2:DC102),Dictionary!$AC$4:$AC$93,0),1,1,2),1,MATCH(INDEX(Dictionary!$B$3:$C$3,1,MATCH(Form_Responses[[#This Row],[63]],OFFSET(Dictionary!$A$3,MATCH(COLUMNS($AS$2:DC102),Dictionary!$A$4:$A$93,0),1,1,2),0)),Dictionary!$AD$3:$AE$3,0)),"")</f>
        <v>S</v>
      </c>
      <c r="DD103" s="61" t="str">
        <f ca="1">IFERROR(INDEX(OFFSET(Dictionary!$AC$3,MATCH(COLUMNS($AS$2:DD102),Dictionary!$AC$4:$AC$93,0),1,1,2),1,MATCH(INDEX(Dictionary!$B$3:$C$3,1,MATCH(Form_Responses[[#This Row],[64]],OFFSET(Dictionary!$A$3,MATCH(COLUMNS($AS$2:DD102),Dictionary!$A$4:$A$93,0),1,1,2),0)),Dictionary!$AD$3:$AE$3,0)),"")</f>
        <v>T</v>
      </c>
      <c r="DE103" s="61" t="str">
        <f ca="1">IFERROR(INDEX(OFFSET(Dictionary!$AC$3,MATCH(COLUMNS($AS$2:DE102),Dictionary!$AC$4:$AC$93,0),1,1,2),1,MATCH(INDEX(Dictionary!$B$3:$C$3,1,MATCH(Form_Responses[[#This Row],[65]],OFFSET(Dictionary!$A$3,MATCH(COLUMNS($AS$2:DE102),Dictionary!$A$4:$A$93,0),1,1,2),0)),Dictionary!$AD$3:$AE$3,0)),"")</f>
        <v>V</v>
      </c>
      <c r="DF103" s="61" t="str">
        <f ca="1">IFERROR(INDEX(OFFSET(Dictionary!$AC$3,MATCH(COLUMNS($AS$2:DF102),Dictionary!$AC$4:$AC$93,0),1,1,2),1,MATCH(INDEX(Dictionary!$B$3:$C$3,1,MATCH(Form_Responses[[#This Row],[66]],OFFSET(Dictionary!$A$3,MATCH(COLUMNS($AS$2:DF102),Dictionary!$A$4:$A$93,0),1,1,2),0)),Dictionary!$AD$3:$AE$3,0)),"")</f>
        <v>S</v>
      </c>
      <c r="DG103" s="61" t="str">
        <f ca="1">IFERROR(INDEX(OFFSET(Dictionary!$AC$3,MATCH(COLUMNS($AS$2:DG102),Dictionary!$AC$4:$AC$93,0),1,1,2),1,MATCH(INDEX(Dictionary!$B$3:$C$3,1,MATCH(Form_Responses[[#This Row],[67]],OFFSET(Dictionary!$A$3,MATCH(COLUMNS($AS$2:DG102),Dictionary!$A$4:$A$93,0),1,1,2),0)),Dictionary!$AD$3:$AE$3,0)),"")</f>
        <v>R</v>
      </c>
      <c r="DH103" s="61" t="str">
        <f ca="1">IFERROR(INDEX(OFFSET(Dictionary!$AC$3,MATCH(COLUMNS($AS$2:DH102),Dictionary!$AC$4:$AC$93,0),1,1,2),1,MATCH(INDEX(Dictionary!$B$3:$C$3,1,MATCH(Form_Responses[[#This Row],[68]],OFFSET(Dictionary!$A$3,MATCH(COLUMNS($AS$2:DH102),Dictionary!$A$4:$A$93,0),1,1,2),0)),Dictionary!$AD$3:$AE$3,0)),"")</f>
        <v>N</v>
      </c>
      <c r="DI103" s="61" t="str">
        <f ca="1">IFERROR(INDEX(OFFSET(Dictionary!$AC$3,MATCH(COLUMNS($AS$2:DI102),Dictionary!$AC$4:$AC$93,0),1,1,2),1,MATCH(INDEX(Dictionary!$B$3:$C$3,1,MATCH(Form_Responses[[#This Row],[69]],OFFSET(Dictionary!$A$3,MATCH(COLUMNS($AS$2:DI102),Dictionary!$A$4:$A$93,0),1,1,2),0)),Dictionary!$AD$3:$AE$3,0)),"")</f>
        <v>A</v>
      </c>
      <c r="DJ103" s="61" t="str">
        <f ca="1">IFERROR(INDEX(OFFSET(Dictionary!$AC$3,MATCH(COLUMNS($AS$2:DJ102),Dictionary!$AC$4:$AC$93,0),1,1,2),1,MATCH(INDEX(Dictionary!$B$3:$C$3,1,MATCH(Form_Responses[[#This Row],[70]],OFFSET(Dictionary!$A$3,MATCH(COLUMNS($AS$2:DJ102),Dictionary!$A$4:$A$93,0),1,1,2),0)),Dictionary!$AD$3:$AE$3,0)),"")</f>
        <v>P</v>
      </c>
      <c r="DK103" s="61" t="str">
        <f ca="1">IFERROR(INDEX(OFFSET(Dictionary!$AC$3,MATCH(COLUMNS($AS$2:DK102),Dictionary!$AC$4:$AC$93,0),1,1,2),1,MATCH(INDEX(Dictionary!$B$3:$C$3,1,MATCH(Form_Responses[[#This Row],[71]],OFFSET(Dictionary!$A$3,MATCH(COLUMNS($AS$2:DK102),Dictionary!$A$4:$A$93,0),1,1,2),0)),Dictionary!$AD$3:$AE$3,0)),"")</f>
        <v>G</v>
      </c>
      <c r="DL103" s="61" t="str">
        <f ca="1">IFERROR(INDEX(OFFSET(Dictionary!$AC$3,MATCH(COLUMNS($AS$2:DL102),Dictionary!$AC$4:$AC$93,0),1,1,2),1,MATCH(INDEX(Dictionary!$B$3:$C$3,1,MATCH(Form_Responses[[#This Row],[72]],OFFSET(Dictionary!$A$3,MATCH(COLUMNS($AS$2:DL102),Dictionary!$A$4:$A$93,0),1,1,2),0)),Dictionary!$AD$3:$AE$3,0)),"")</f>
        <v>L</v>
      </c>
      <c r="DM103" s="61" t="str">
        <f ca="1">IFERROR(INDEX(OFFSET(Dictionary!$AC$3,MATCH(COLUMNS($AS$2:DM102),Dictionary!$AC$4:$AC$93,0),1,1,2),1,MATCH(INDEX(Dictionary!$B$3:$C$3,1,MATCH(Form_Responses[[#This Row],[73]],OFFSET(Dictionary!$A$3,MATCH(COLUMNS($AS$2:DM102),Dictionary!$A$4:$A$93,0),1,1,2),0)),Dictionary!$AD$3:$AE$3,0)),"")</f>
        <v>I</v>
      </c>
      <c r="DN103" s="61" t="str">
        <f ca="1">IFERROR(INDEX(OFFSET(Dictionary!$AC$3,MATCH(COLUMNS($AS$2:DN102),Dictionary!$AC$4:$AC$93,0),1,1,2),1,MATCH(INDEX(Dictionary!$B$3:$C$3,1,MATCH(Form_Responses[[#This Row],[74]],OFFSET(Dictionary!$A$3,MATCH(COLUMNS($AS$2:DN102),Dictionary!$A$4:$A$93,0),1,1,2),0)),Dictionary!$AD$3:$AE$3,0)),"")</f>
        <v>T</v>
      </c>
      <c r="DO103" s="61" t="str">
        <f ca="1">IFERROR(INDEX(OFFSET(Dictionary!$AC$3,MATCH(COLUMNS($AS$2:DO102),Dictionary!$AC$4:$AC$93,0),1,1,2),1,MATCH(INDEX(Dictionary!$B$3:$C$3,1,MATCH(Form_Responses[[#This Row],[75]],OFFSET(Dictionary!$A$3,MATCH(COLUMNS($AS$2:DO102),Dictionary!$A$4:$A$93,0),1,1,2),0)),Dictionary!$AD$3:$AE$3,0)),"")</f>
        <v>V</v>
      </c>
      <c r="DP103" s="61" t="str">
        <f ca="1">IFERROR(INDEX(OFFSET(Dictionary!$AC$3,MATCH(COLUMNS($AS$2:DP102),Dictionary!$AC$4:$AC$93,0),1,1,2),1,MATCH(INDEX(Dictionary!$B$3:$C$3,1,MATCH(Form_Responses[[#This Row],[76]],OFFSET(Dictionary!$A$3,MATCH(COLUMNS($AS$2:DP102),Dictionary!$A$4:$A$93,0),1,1,2),0)),Dictionary!$AD$3:$AE$3,0)),"")</f>
        <v>S</v>
      </c>
      <c r="DQ103" s="61" t="str">
        <f ca="1">IFERROR(INDEX(OFFSET(Dictionary!$AC$3,MATCH(COLUMNS($AS$2:DQ102),Dictionary!$AC$4:$AC$93,0),1,1,2),1,MATCH(INDEX(Dictionary!$B$3:$C$3,1,MATCH(Form_Responses[[#This Row],[77]],OFFSET(Dictionary!$A$3,MATCH(COLUMNS($AS$2:DQ102),Dictionary!$A$4:$A$93,0),1,1,2),0)),Dictionary!$AD$3:$AE$3,0)),"")</f>
        <v>R</v>
      </c>
      <c r="DR103" s="61" t="str">
        <f ca="1">IFERROR(INDEX(OFFSET(Dictionary!$AC$3,MATCH(COLUMNS($AS$2:DR102),Dictionary!$AC$4:$AC$93,0),1,1,2),1,MATCH(INDEX(Dictionary!$B$3:$C$3,1,MATCH(Form_Responses[[#This Row],[78]],OFFSET(Dictionary!$A$3,MATCH(COLUMNS($AS$2:DR102),Dictionary!$A$4:$A$93,0),1,1,2),0)),Dictionary!$AD$3:$AE$3,0)),"")</f>
        <v>D</v>
      </c>
      <c r="DS103" s="61" t="str">
        <f ca="1">IFERROR(INDEX(OFFSET(Dictionary!$AC$3,MATCH(COLUMNS($AS$2:DS102),Dictionary!$AC$4:$AC$93,0),1,1,2),1,MATCH(INDEX(Dictionary!$B$3:$C$3,1,MATCH(Form_Responses[[#This Row],[79]],OFFSET(Dictionary!$A$3,MATCH(COLUMNS($AS$2:DS102),Dictionary!$A$4:$A$93,0),1,1,2),0)),Dictionary!$AD$3:$AE$3,0)),"")</f>
        <v>N</v>
      </c>
      <c r="DT103" s="61" t="str">
        <f ca="1">IFERROR(INDEX(OFFSET(Dictionary!$AC$3,MATCH(COLUMNS($AS$2:DT102),Dictionary!$AC$4:$AC$93,0),1,1,2),1,MATCH(INDEX(Dictionary!$B$3:$C$3,1,MATCH(Form_Responses[[#This Row],[80]],OFFSET(Dictionary!$A$3,MATCH(COLUMNS($AS$2:DT102),Dictionary!$A$4:$A$93,0),1,1,2),0)),Dictionary!$AD$3:$AE$3,0)),"")</f>
        <v>A</v>
      </c>
      <c r="DU103" s="61" t="str">
        <f ca="1">IFERROR(INDEX(OFFSET(Dictionary!$AC$3,MATCH(COLUMNS($AS$2:DU102),Dictionary!$AC$4:$AC$93,0),1,1,2),1,MATCH(INDEX(Dictionary!$B$3:$C$3,1,MATCH(Form_Responses[[#This Row],[81]],OFFSET(Dictionary!$A$3,MATCH(COLUMNS($AS$2:DU102),Dictionary!$A$4:$A$93,0),1,1,2),0)),Dictionary!$AD$3:$AE$3,0)),"")</f>
        <v>G</v>
      </c>
      <c r="DV103" s="61" t="str">
        <f ca="1">IFERROR(INDEX(OFFSET(Dictionary!$AC$3,MATCH(COLUMNS($AS$2:DV102),Dictionary!$AC$4:$AC$93,0),1,1,2),1,MATCH(INDEX(Dictionary!$B$3:$C$3,1,MATCH(Form_Responses[[#This Row],[82]],OFFSET(Dictionary!$A$3,MATCH(COLUMNS($AS$2:DV102),Dictionary!$A$4:$A$93,0),1,1,2),0)),Dictionary!$AD$3:$AE$3,0)),"")</f>
        <v>L</v>
      </c>
      <c r="DW103" s="61" t="str">
        <f ca="1">IFERROR(INDEX(OFFSET(Dictionary!$AC$3,MATCH(COLUMNS($AS$2:DW102),Dictionary!$AC$4:$AC$93,0),1,1,2),1,MATCH(INDEX(Dictionary!$B$3:$C$3,1,MATCH(Form_Responses[[#This Row],[83]],OFFSET(Dictionary!$A$3,MATCH(COLUMNS($AS$2:DW102),Dictionary!$A$4:$A$93,0),1,1,2),0)),Dictionary!$AD$3:$AE$3,0)),"")</f>
        <v>I</v>
      </c>
      <c r="DX103" s="61" t="str">
        <f ca="1">IFERROR(INDEX(OFFSET(Dictionary!$AC$3,MATCH(COLUMNS($AS$2:DX102),Dictionary!$AC$4:$AC$93,0),1,1,2),1,MATCH(INDEX(Dictionary!$B$3:$C$3,1,MATCH(Form_Responses[[#This Row],[84]],OFFSET(Dictionary!$A$3,MATCH(COLUMNS($AS$2:DX102),Dictionary!$A$4:$A$93,0),1,1,2),0)),Dictionary!$AD$3:$AE$3,0)),"")</f>
        <v>T</v>
      </c>
      <c r="DY103" s="61" t="str">
        <f ca="1">IFERROR(INDEX(OFFSET(Dictionary!$AC$3,MATCH(COLUMNS($AS$2:DY102),Dictionary!$AC$4:$AC$93,0),1,1,2),1,MATCH(INDEX(Dictionary!$B$3:$C$3,1,MATCH(Form_Responses[[#This Row],[85]],OFFSET(Dictionary!$A$3,MATCH(COLUMNS($AS$2:DY102),Dictionary!$A$4:$A$93,0),1,1,2),0)),Dictionary!$AD$3:$AE$3,0)),"")</f>
        <v>V</v>
      </c>
      <c r="DZ103" s="61" t="str">
        <f ca="1">IFERROR(INDEX(OFFSET(Dictionary!$AC$3,MATCH(COLUMNS($AS$2:DZ102),Dictionary!$AC$4:$AC$93,0),1,1,2),1,MATCH(INDEX(Dictionary!$B$3:$C$3,1,MATCH(Form_Responses[[#This Row],[86]],OFFSET(Dictionary!$A$3,MATCH(COLUMNS($AS$2:DZ102),Dictionary!$A$4:$A$93,0),1,1,2),0)),Dictionary!$AD$3:$AE$3,0)),"")</f>
        <v>S</v>
      </c>
      <c r="EA103" s="61" t="str">
        <f ca="1">IFERROR(INDEX(OFFSET(Dictionary!$AC$3,MATCH(COLUMNS($AS$2:EA102),Dictionary!$AC$4:$AC$93,0),1,1,2),1,MATCH(INDEX(Dictionary!$B$3:$C$3,1,MATCH(Form_Responses[[#This Row],[87]],OFFSET(Dictionary!$A$3,MATCH(COLUMNS($AS$2:EA102),Dictionary!$A$4:$A$93,0),1,1,2),0)),Dictionary!$AD$3:$AE$3,0)),"")</f>
        <v>R</v>
      </c>
      <c r="EB103" s="61" t="str">
        <f ca="1">IFERROR(INDEX(OFFSET(Dictionary!$AC$3,MATCH(COLUMNS($AS$2:EB102),Dictionary!$AC$4:$AC$93,0),1,1,2),1,MATCH(INDEX(Dictionary!$B$3:$C$3,1,MATCH(Form_Responses[[#This Row],[88]],OFFSET(Dictionary!$A$3,MATCH(COLUMNS($AS$2:EB102),Dictionary!$A$4:$A$93,0),1,1,2),0)),Dictionary!$AD$3:$AE$3,0)),"")</f>
        <v>D</v>
      </c>
      <c r="EC103" s="61" t="str">
        <f ca="1">IFERROR(INDEX(OFFSET(Dictionary!$AC$3,MATCH(COLUMNS($AS$2:EC102),Dictionary!$AC$4:$AC$93,0),1,1,2),1,MATCH(INDEX(Dictionary!$B$3:$C$3,1,MATCH(Form_Responses[[#This Row],[89]],OFFSET(Dictionary!$A$3,MATCH(COLUMNS($AS$2:EC102),Dictionary!$A$4:$A$93,0),1,1,2),0)),Dictionary!$AD$3:$AE$3,0)),"")</f>
        <v>C</v>
      </c>
      <c r="ED103" s="61" t="str">
        <f ca="1">IFERROR(INDEX(OFFSET(Dictionary!$AC$3,MATCH(COLUMNS($AS$2:ED102),Dictionary!$AC$4:$AC$93,0),1,1,2),1,MATCH(INDEX(Dictionary!$B$3:$C$3,1,MATCH(Form_Responses[[#This Row],[90]],OFFSET(Dictionary!$A$3,MATCH(COLUMNS($AS$2:ED102),Dictionary!$A$4:$A$93,0),1,1,2),0)),Dictionary!$AD$3:$AE$3,0)),"")</f>
        <v>N</v>
      </c>
    </row>
    <row r="104" spans="1:134" ht="195" x14ac:dyDescent="0.25">
      <c r="A104" s="164">
        <v>102</v>
      </c>
      <c r="B104" s="61" t="s">
        <v>1097</v>
      </c>
      <c r="C104" s="61" t="s">
        <v>1098</v>
      </c>
      <c r="D104" s="59" t="s">
        <v>799</v>
      </c>
      <c r="E104" s="59" cm="1">
        <f t="array" aca="1" ref="E104" ca="1">COUNTIF(OFFSET($AS$2,MATCH(Data_Base_Response[[#This Row],[Nama]:[Nama]],Data_Base_Response[[Nama]:[Nama]],0),0,1,90),Data_Base_Response[[#Headers],[A]])</f>
        <v>5</v>
      </c>
      <c r="F104" s="59" cm="1">
        <f t="array" aca="1" ref="F104" ca="1">COUNTIF(OFFSET($AS$2,MATCH(Data_Base_Response[[#This Row],[Nama]:[Nama]],Data_Base_Response[[Nama]:[Nama]],0),0,1,90),Data_Base_Response[[#Headers],[N]])</f>
        <v>7</v>
      </c>
      <c r="G104" s="59" cm="1">
        <f t="array" aca="1" ref="G104" ca="1">COUNTIF(OFFSET($AS$2,MATCH(Data_Base_Response[[#This Row],[Nama]:[Nama]],Data_Base_Response[[Nama]:[Nama]],0),0,1,90),Data_Base_Response[[#Headers],[G]])</f>
        <v>9</v>
      </c>
      <c r="H104" s="59" cm="1">
        <f t="array" aca="1" ref="H104" ca="1">COUNTIF(OFFSET($AS$2,MATCH(Data_Base_Response[[#This Row],[Nama]:[Nama]],Data_Base_Response[[Nama]:[Nama]],0),0,1,90),Data_Base_Response[[#Headers],[C]])</f>
        <v>6</v>
      </c>
      <c r="I104" s="59" cm="1">
        <f t="array" aca="1" ref="I104" ca="1">COUNTIF(OFFSET($AS$2,MATCH(Data_Base_Response[[#This Row],[Nama]:[Nama]],Data_Base_Response[[Nama]:[Nama]],0),0,1,90),Data_Base_Response[[#Headers],[D]])</f>
        <v>3</v>
      </c>
      <c r="J104" s="59" cm="1">
        <f t="array" aca="1" ref="J104" ca="1">COUNTIF(OFFSET($AS$2,MATCH(Data_Base_Response[[#This Row],[Nama]:[Nama]],Data_Base_Response[[Nama]:[Nama]],0),0,1,90),Data_Base_Response[[#Headers],[R]])</f>
        <v>2</v>
      </c>
      <c r="K104" s="59" cm="1">
        <f t="array" aca="1" ref="K104" ca="1">COUNTIF(OFFSET($AS$2,MATCH(Data_Base_Response[[#This Row],[Nama]:[Nama]],Data_Base_Response[[Nama]:[Nama]],0),0,1,90),Data_Base_Response[[#Headers],[T]])</f>
        <v>3</v>
      </c>
      <c r="L104" s="59" cm="1">
        <f t="array" aca="1" ref="L104" ca="1">COUNTIF(OFFSET($AS$2,MATCH(Data_Base_Response[[#This Row],[Nama]:[Nama]],Data_Base_Response[[Nama]:[Nama]],0),0,1,90),Data_Base_Response[[#Headers],[V]])</f>
        <v>4</v>
      </c>
      <c r="M104" s="59" cm="1">
        <f t="array" aca="1" ref="M104" ca="1">COUNTIF(OFFSET($AS$2,MATCH(Data_Base_Response[[#This Row],[Nama]:[Nama]],Data_Base_Response[[Nama]:[Nama]],0),0,1,90),Data_Base_Response[[#Headers],[W]])</f>
        <v>7</v>
      </c>
      <c r="N104" s="59" cm="1">
        <f t="array" aca="1" ref="N104" ca="1">COUNTIF(OFFSET($AS$2,MATCH(Data_Base_Response[[#This Row],[Nama]:[Nama]],Data_Base_Response[[Nama]:[Nama]],0),0,1,90),Data_Base_Response[[#Headers],[F]])</f>
        <v>3</v>
      </c>
      <c r="O104" s="59" cm="1">
        <f t="array" aca="1" ref="O104" ca="1">COUNTIF(OFFSET($AS$2,MATCH(Data_Base_Response[[#This Row],[Nama]:[Nama]],Data_Base_Response[[Nama]:[Nama]],0),0,1,90),Data_Base_Response[[#Headers],[L]])</f>
        <v>3</v>
      </c>
      <c r="P104" s="59" cm="1">
        <f t="array" aca="1" ref="P104" ca="1">COUNTIF(OFFSET($AS$2,MATCH(Data_Base_Response[[#This Row],[Nama]:[Nama]],Data_Base_Response[[Nama]:[Nama]],0),0,1,90),Data_Base_Response[[#Headers],[P]])</f>
        <v>2</v>
      </c>
      <c r="Q104" s="59" cm="1">
        <f t="array" aca="1" ref="Q104" ca="1">COUNTIF(OFFSET($AS$2,MATCH(Data_Base_Response[[#This Row],[Nama]:[Nama]],Data_Base_Response[[Nama]:[Nama]],0),0,1,90),Data_Base_Response[[#Headers],[I]])</f>
        <v>5</v>
      </c>
      <c r="R104" s="59" cm="1">
        <f t="array" aca="1" ref="R104" ca="1">COUNTIF(OFFSET($AS$2,MATCH(Data_Base_Response[[#This Row],[Nama]:[Nama]],Data_Base_Response[[Nama]:[Nama]],0),0,1,90),Data_Base_Response[[#Headers],[S]])</f>
        <v>6</v>
      </c>
      <c r="S104" s="59" cm="1">
        <f t="array" aca="1" ref="S104" ca="1">COUNTIF(OFFSET($AS$2,MATCH(Data_Base_Response[[#This Row],[Nama]:[Nama]],Data_Base_Response[[Nama]:[Nama]],0),0,1,90),Data_Base_Response[[#Headers],[B]])</f>
        <v>7</v>
      </c>
      <c r="T104" s="59" cm="1">
        <f t="array" aca="1" ref="T104" ca="1">COUNTIF(OFFSET($AS$2,MATCH(Data_Base_Response[[#This Row],[Nama]:[Nama]],Data_Base_Response[[Nama]:[Nama]],0),0,1,90),Data_Base_Response[[#Headers],[O]])</f>
        <v>2</v>
      </c>
      <c r="U104" s="59" cm="1">
        <f t="array" aca="1" ref="U104" ca="1">COUNTIF(OFFSET($AS$2,MATCH(Data_Base_Response[[#This Row],[Nama]:[Nama]],Data_Base_Response[[Nama]:[Nama]],0),0,1,90),Data_Base_Response[[#Headers],[X]])</f>
        <v>3</v>
      </c>
      <c r="V104" s="59" cm="1">
        <f t="array" aca="1" ref="V104" ca="1">COUNTIF(OFFSET($AS$2,MATCH(Data_Base_Response[[#This Row],[Nama]:[Nama]],Data_Base_Response[[Nama]:[Nama]],0),0,1,90),Data_Base_Response[[#Headers],[E]])</f>
        <v>3</v>
      </c>
      <c r="W104" s="59" cm="1">
        <f t="array" aca="1" ref="W104" ca="1">COUNTIF(OFFSET($AS$2,MATCH(Data_Base_Response[[#This Row],[Nama]:[Nama]],Data_Base_Response[[Nama]:[Nama]],0),0,1,90),Data_Base_Response[[#Headers],[K]])</f>
        <v>3</v>
      </c>
      <c r="X104" s="59" cm="1">
        <f t="array" aca="1" ref="X104" ca="1">COUNTIF(OFFSET($AS$2,MATCH(Data_Base_Response[[#This Row],[Nama]:[Nama]],Data_Base_Response[[Nama]:[Nama]],0),0,1,90),Data_Base_Response[[#Headers],[Z]])</f>
        <v>6</v>
      </c>
      <c r="Y10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0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04"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104"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04" s="60" t="str">
        <f ca="1">INDEX(OFFSET(Dictionary!$AJ$3,MATCH(I$2,Dictionary!$AG$4:$AG$84,0),0,COUNTIF(Dictionary!$AG$4:$AG$84,I$2),1),MATCH(Data_Base_Response[[#This Row],[D]],OFFSET(Dictionary!$AH$3,MATCH(I$2,Dictionary!$AG$4:$AG$84,0),0,COUNTIF(Dictionary!$AG$4:$AG$84,I$2),1),1))</f>
        <v xml:space="preserve">Cukup peduli akan akurasi dan kelengkapan data   </v>
      </c>
      <c r="AD10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0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0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04"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04"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04" s="60" t="str">
        <f ca="1">INDEX(OFFSET(Dictionary!$AJ$3,MATCH(Q$2,Dictionary!$AG$4:$AG$84,0),0,COUNTIF(Dictionary!$AG$4:$AG$84,Q$2),1),MATCH(Data_Base_Response[[#This Row],[I]],OFFSET(Dictionary!$AH$3,MATCH(Q$2,Dictionary!$AG$4:$AG$84,0),0,COUNTIF(Dictionary!$AG$4:$AG$84,Q$2),1),1))</f>
        <v xml:space="preserve">Berhati - hati dlm pengambilan keputusan   </v>
      </c>
      <c r="AL104"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4"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04"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0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0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0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4" s="61" t="str">
        <f ca="1">IFERROR(INDEX(OFFSET(Dictionary!$AC$3,MATCH(COLUMNS($AS$2:AS103),Dictionary!$AC$4:$AC$93,0),1,1,2),1,MATCH(INDEX(Dictionary!$B$3:$C$3,1,MATCH(Form_Responses[[#This Row],[1]],OFFSET(Dictionary!$A$3,MATCH(COLUMNS($AS$2:AS103),Dictionary!$A$4:$A$93,0),1,1,2),0)),Dictionary!$AD$3:$AE$3,0)),"")</f>
        <v>G</v>
      </c>
      <c r="AT104" s="61" t="str">
        <f ca="1">IFERROR(INDEX(OFFSET(Dictionary!$AC$3,MATCH(COLUMNS($AS$2:AT$2),Dictionary!$AC$4:$AC$93,0),1,1,2),1,MATCH(INDEX(Dictionary!$B$3:$C$3,1,MATCH(Form_Responses[[#This Row],[2]],OFFSET(Dictionary!$A$3,MATCH(COLUMNS($AS$2:AT103),Dictionary!$A$4:$A$93,0),1,1,2),0)),Dictionary!$AD$3:$AE$3,0)),"")</f>
        <v>N</v>
      </c>
      <c r="AU104" s="61" t="str">
        <f ca="1">IFERROR(INDEX(OFFSET(Dictionary!$AC$3,MATCH(COLUMNS($AS$2:AU103),Dictionary!$AC$4:$AC$93,0),1,1,2),1,MATCH(INDEX(Dictionary!$B$3:$C$3,1,MATCH(Form_Responses[[#This Row],[3]],OFFSET(Dictionary!$A$3,MATCH(COLUMNS($AS$2:AU103),Dictionary!$A$4:$A$93,0),1,1,2),0)),Dictionary!$AD$3:$AE$3,0)),"")</f>
        <v>A</v>
      </c>
      <c r="AV104" s="61" t="str">
        <f ca="1">IFERROR(INDEX(OFFSET(Dictionary!$AC$3,MATCH(COLUMNS($AS$2:AV103),Dictionary!$AC$4:$AC$93,0),1,1,2),1,MATCH(INDEX(Dictionary!$B$3:$C$3,1,MATCH(Form_Responses[[#This Row],[4]],OFFSET(Dictionary!$A$3,MATCH(COLUMNS($AS$2:AV103),Dictionary!$A$4:$A$93,0),1,1,2),0)),Dictionary!$AD$3:$AE$3,0)),"")</f>
        <v>P</v>
      </c>
      <c r="AW104" s="61" t="str">
        <f ca="1">IFERROR(INDEX(OFFSET(Dictionary!$AC$3,MATCH(COLUMNS($AS$2:AW103),Dictionary!$AC$4:$AC$93,0),1,1,2),1,MATCH(INDEX(Dictionary!$B$3:$C$3,1,MATCH(Form_Responses[[#This Row],[5]],OFFSET(Dictionary!$A$3,MATCH(COLUMNS($AS$2:AW103),Dictionary!$A$4:$A$93,0),1,1,2),0)),Dictionary!$AD$3:$AE$3,0)),"")</f>
        <v>B</v>
      </c>
      <c r="AX104" s="61" t="str">
        <f ca="1">IFERROR(INDEX(OFFSET(Dictionary!$AC$3,MATCH(COLUMNS($AS$2:AX103),Dictionary!$AC$4:$AC$93,0),1,1,2),1,MATCH(INDEX(Dictionary!$B$3:$C$3,1,MATCH(Form_Responses[[#This Row],[6]],OFFSET(Dictionary!$A$3,MATCH(COLUMNS($AS$2:AX103),Dictionary!$A$4:$A$93,0),1,1,2),0)),Dictionary!$AD$3:$AE$3,0)),"")</f>
        <v>B</v>
      </c>
      <c r="AY104" s="61" t="str">
        <f ca="1">IFERROR(INDEX(OFFSET(Dictionary!$AC$3,MATCH(COLUMNS($AS$2:AY103),Dictionary!$AC$4:$AC$93,0),1,1,2),1,MATCH(INDEX(Dictionary!$B$3:$C$3,1,MATCH(Form_Responses[[#This Row],[7]],OFFSET(Dictionary!$A$3,MATCH(COLUMNS($AS$2:AY103),Dictionary!$A$4:$A$93,0),1,1,2),0)),Dictionary!$AD$3:$AE$3,0)),"")</f>
        <v>Z</v>
      </c>
      <c r="AZ104" s="61" t="str">
        <f ca="1">IFERROR(INDEX(OFFSET(Dictionary!$AC$3,MATCH(COLUMNS($AS$2:AZ$2),Dictionary!$AC$4:$AC$93,0),1,1,2),1,MATCH(INDEX(Dictionary!$B$3:$C$3,1,MATCH(Form_Responses[[#This Row],[8]],OFFSET(Dictionary!$A$3,MATCH(COLUMNS($AS$2:AZ103),Dictionary!$A$4:$A$93,0),1,1,2),0)),Dictionary!$AD$3:$AE$3,0)),"")</f>
        <v>Z</v>
      </c>
      <c r="BA104" s="61" t="str">
        <f ca="1">IFERROR(INDEX(OFFSET(Dictionary!$AC$3,MATCH(COLUMNS($AS$2:BA103),Dictionary!$AC$4:$AC$93,0),1,1,2),1,MATCH(INDEX(Dictionary!$B$3:$C$3,1,MATCH(Form_Responses[[#This Row],[9]],OFFSET(Dictionary!$A$3,MATCH(COLUMNS($AS$2:BA103),Dictionary!$A$4:$A$93,0),1,1,2),0)),Dictionary!$AD$3:$AE$3,0)),"")</f>
        <v>K</v>
      </c>
      <c r="BB104" s="61" t="str">
        <f ca="1">IFERROR(INDEX(OFFSET(Dictionary!$AC$3,MATCH(COLUMNS($AS$2:BB103),Dictionary!$AC$4:$AC$93,0),1,1,2),1,MATCH(INDEX(Dictionary!$B$3:$C$3,1,MATCH(Form_Responses[[#This Row],[10]],OFFSET(Dictionary!$A$3,MATCH(COLUMNS($AS$2:BB103),Dictionary!$A$4:$A$93,0),1,1,2),0)),Dictionary!$AD$3:$AE$3,0)),"")</f>
        <v>W</v>
      </c>
      <c r="BC104" s="61" t="str">
        <f ca="1">IFERROR(INDEX(OFFSET(Dictionary!$AC$3,MATCH(COLUMNS($AS$2:BC103),Dictionary!$AC$4:$AC$93,0),1,1,2),1,MATCH(INDEX(Dictionary!$B$3:$C$3,1,MATCH(Form_Responses[[#This Row],[11]],OFFSET(Dictionary!$A$3,MATCH(COLUMNS($AS$2:BC103),Dictionary!$A$4:$A$93,0),1,1,2),0)),Dictionary!$AD$3:$AE$3,0)),"")</f>
        <v>G</v>
      </c>
      <c r="BD104" s="61" t="str">
        <f ca="1">IFERROR(INDEX(OFFSET(Dictionary!$AC$3,MATCH(COLUMNS($AS$2:BD103),Dictionary!$AC$4:$AC$93,0),1,1,2),1,MATCH(INDEX(Dictionary!$B$3:$C$3,1,MATCH(Form_Responses[[#This Row],[12]],OFFSET(Dictionary!$A$3,MATCH(COLUMNS($AS$2:BD103),Dictionary!$A$4:$A$93,0),1,1,2),0)),Dictionary!$AD$3:$AE$3,0)),"")</f>
        <v>E</v>
      </c>
      <c r="BE104" s="61" t="str">
        <f ca="1">IFERROR(INDEX(OFFSET(Dictionary!$AC$3,MATCH(COLUMNS($AS$2:BE103),Dictionary!$AC$4:$AC$93,0),1,1,2),1,MATCH(INDEX(Dictionary!$B$3:$C$3,1,MATCH(Form_Responses[[#This Row],[13]],OFFSET(Dictionary!$A$3,MATCH(COLUMNS($AS$2:BE103),Dictionary!$A$4:$A$93,0),1,1,2),0)),Dictionary!$AD$3:$AE$3,0)),"")</f>
        <v>N</v>
      </c>
      <c r="BF104" s="61" t="str">
        <f ca="1">IFERROR(INDEX(OFFSET(Dictionary!$AC$3,MATCH(COLUMNS($AS$2:BF103),Dictionary!$AC$4:$AC$93,0),1,1,2),1,MATCH(INDEX(Dictionary!$B$3:$C$3,1,MATCH(Form_Responses[[#This Row],[14]],OFFSET(Dictionary!$A$3,MATCH(COLUMNS($AS$2:BF103),Dictionary!$A$4:$A$93,0),1,1,2),0)),Dictionary!$AD$3:$AE$3,0)),"")</f>
        <v>A</v>
      </c>
      <c r="BG104" s="61" t="str">
        <f ca="1">IFERROR(INDEX(OFFSET(Dictionary!$AC$3,MATCH(COLUMNS($AS$2:BG103),Dictionary!$AC$4:$AC$93,0),1,1,2),1,MATCH(INDEX(Dictionary!$B$3:$C$3,1,MATCH(Form_Responses[[#This Row],[15]],OFFSET(Dictionary!$A$3,MATCH(COLUMNS($AS$2:BG103),Dictionary!$A$4:$A$93,0),1,1,2),0)),Dictionary!$AD$3:$AE$3,0)),"")</f>
        <v>B</v>
      </c>
      <c r="BH104" s="61" t="str">
        <f ca="1">IFERROR(INDEX(OFFSET(Dictionary!$AC$3,MATCH(COLUMNS($AS$2:BH103),Dictionary!$AC$4:$AC$93,0),1,1,2),1,MATCH(INDEX(Dictionary!$B$3:$C$3,1,MATCH(Form_Responses[[#This Row],[16]],OFFSET(Dictionary!$A$3,MATCH(COLUMNS($AS$2:BH103),Dictionary!$A$4:$A$93,0),1,1,2),0)),Dictionary!$AD$3:$AE$3,0)),"")</f>
        <v>X</v>
      </c>
      <c r="BI104" s="61" t="str">
        <f ca="1">IFERROR(INDEX(OFFSET(Dictionary!$AC$3,MATCH(COLUMNS($AS$2:BI103),Dictionary!$AC$4:$AC$93,0),1,1,2),1,MATCH(INDEX(Dictionary!$B$3:$C$3,1,MATCH(Form_Responses[[#This Row],[17]],OFFSET(Dictionary!$A$3,MATCH(COLUMNS($AS$2:BI103),Dictionary!$A$4:$A$93,0),1,1,2),0)),Dictionary!$AD$3:$AE$3,0)),"")</f>
        <v>Z</v>
      </c>
      <c r="BJ104" s="61" t="str">
        <f ca="1">IFERROR(INDEX(OFFSET(Dictionary!$AC$3,MATCH(COLUMNS($AS$2:BJ103),Dictionary!$AC$4:$AC$93,0),1,1,2),1,MATCH(INDEX(Dictionary!$B$3:$C$3,1,MATCH(Form_Responses[[#This Row],[18]],OFFSET(Dictionary!$A$3,MATCH(COLUMNS($AS$2:BJ103),Dictionary!$A$4:$A$93,0),1,1,2),0)),Dictionary!$AD$3:$AE$3,0)),"")</f>
        <v>K</v>
      </c>
      <c r="BK104" s="61" t="str">
        <f ca="1">IFERROR(INDEX(OFFSET(Dictionary!$AC$3,MATCH(COLUMNS($AS$2:BK103),Dictionary!$AC$4:$AC$93,0),1,1,2),1,MATCH(INDEX(Dictionary!$B$3:$C$3,1,MATCH(Form_Responses[[#This Row],[19]],OFFSET(Dictionary!$A$3,MATCH(COLUMNS($AS$2:BK103),Dictionary!$A$4:$A$93,0),1,1,2),0)),Dictionary!$AD$3:$AE$3,0)),"")</f>
        <v>Z</v>
      </c>
      <c r="BL104" s="61" t="str">
        <f ca="1">IFERROR(INDEX(OFFSET(Dictionary!$AC$3,MATCH(COLUMNS($AS$2:BL103),Dictionary!$AC$4:$AC$93,0),1,1,2),1,MATCH(INDEX(Dictionary!$B$3:$C$3,1,MATCH(Form_Responses[[#This Row],[20]],OFFSET(Dictionary!$A$3,MATCH(COLUMNS($AS$2:BL103),Dictionary!$A$4:$A$93,0),1,1,2),0)),Dictionary!$AD$3:$AE$3,0)),"")</f>
        <v>W</v>
      </c>
      <c r="BM104" s="61" t="str">
        <f ca="1">IFERROR(INDEX(OFFSET(Dictionary!$AC$3,MATCH(COLUMNS($AS$2:BM103),Dictionary!$AC$4:$AC$93,0),1,1,2),1,MATCH(INDEX(Dictionary!$B$3:$C$3,1,MATCH(Form_Responses[[#This Row],[21]],OFFSET(Dictionary!$A$3,MATCH(COLUMNS($AS$2:BM103),Dictionary!$A$4:$A$93,0),1,1,2),0)),Dictionary!$AD$3:$AE$3,0)),"")</f>
        <v>G</v>
      </c>
      <c r="BN104" s="61" t="str">
        <f ca="1">IFERROR(INDEX(OFFSET(Dictionary!$AC$3,MATCH(COLUMNS($AS$2:BN103),Dictionary!$AC$4:$AC$93,0),1,1,2),1,MATCH(INDEX(Dictionary!$B$3:$C$3,1,MATCH(Form_Responses[[#This Row],[22]],OFFSET(Dictionary!$A$3,MATCH(COLUMNS($AS$2:BN103),Dictionary!$A$4:$A$93,0),1,1,2),0)),Dictionary!$AD$3:$AE$3,0)),"")</f>
        <v>C</v>
      </c>
      <c r="BO104" s="61" t="str">
        <f ca="1">IFERROR(INDEX(OFFSET(Dictionary!$AC$3,MATCH(COLUMNS($AS$2:BO103),Dictionary!$AC$4:$AC$93,0),1,1,2),1,MATCH(INDEX(Dictionary!$B$3:$C$3,1,MATCH(Form_Responses[[#This Row],[23]],OFFSET(Dictionary!$A$3,MATCH(COLUMNS($AS$2:BO103),Dictionary!$A$4:$A$93,0),1,1,2),0)),Dictionary!$AD$3:$AE$3,0)),"")</f>
        <v>E</v>
      </c>
      <c r="BP104" s="61" t="str">
        <f ca="1">IFERROR(INDEX(OFFSET(Dictionary!$AC$3,MATCH(COLUMNS($AS$2:BP103),Dictionary!$AC$4:$AC$93,0),1,1,2),1,MATCH(INDEX(Dictionary!$B$3:$C$3,1,MATCH(Form_Responses[[#This Row],[24]],OFFSET(Dictionary!$A$3,MATCH(COLUMNS($AS$2:BP103),Dictionary!$A$4:$A$93,0),1,1,2),0)),Dictionary!$AD$3:$AE$3,0)),"")</f>
        <v>X</v>
      </c>
      <c r="BQ104" s="61" t="str">
        <f ca="1">IFERROR(INDEX(OFFSET(Dictionary!$AC$3,MATCH(COLUMNS($AS$2:BQ103),Dictionary!$AC$4:$AC$93,0),1,1,2),1,MATCH(INDEX(Dictionary!$B$3:$C$3,1,MATCH(Form_Responses[[#This Row],[25]],OFFSET(Dictionary!$A$3,MATCH(COLUMNS($AS$2:BQ103),Dictionary!$A$4:$A$93,0),1,1,2),0)),Dictionary!$AD$3:$AE$3,0)),"")</f>
        <v>B</v>
      </c>
      <c r="BR104" s="61" t="str">
        <f ca="1">IFERROR(INDEX(OFFSET(Dictionary!$AC$3,MATCH(COLUMNS($AS$2:BR103),Dictionary!$AC$4:$AC$93,0),1,1,2),1,MATCH(INDEX(Dictionary!$B$3:$C$3,1,MATCH(Form_Responses[[#This Row],[26]],OFFSET(Dictionary!$A$3,MATCH(COLUMNS($AS$2:BR103),Dictionary!$A$4:$A$93,0),1,1,2),0)),Dictionary!$AD$3:$AE$3,0)),"")</f>
        <v>O</v>
      </c>
      <c r="BS104" s="61" t="str">
        <f ca="1">IFERROR(INDEX(OFFSET(Dictionary!$AC$3,MATCH(COLUMNS($AS$2:BS103),Dictionary!$AC$4:$AC$93,0),1,1,2),1,MATCH(INDEX(Dictionary!$B$3:$C$3,1,MATCH(Form_Responses[[#This Row],[27]],OFFSET(Dictionary!$A$3,MATCH(COLUMNS($AS$2:BS103),Dictionary!$A$4:$A$93,0),1,1,2),0)),Dictionary!$AD$3:$AE$3,0)),"")</f>
        <v>Z</v>
      </c>
      <c r="BT104" s="61" t="str">
        <f ca="1">IFERROR(INDEX(OFFSET(Dictionary!$AC$3,MATCH(COLUMNS($AS$2:BT103),Dictionary!$AC$4:$AC$93,0),1,1,2),1,MATCH(INDEX(Dictionary!$B$3:$C$3,1,MATCH(Form_Responses[[#This Row],[28]],OFFSET(Dictionary!$A$3,MATCH(COLUMNS($AS$2:BT103),Dictionary!$A$4:$A$93,0),1,1,2),0)),Dictionary!$AD$3:$AE$3,0)),"")</f>
        <v>B</v>
      </c>
      <c r="BU104" s="61" t="str">
        <f ca="1">IFERROR(INDEX(OFFSET(Dictionary!$AC$3,MATCH(COLUMNS($AS$2:BU103),Dictionary!$AC$4:$AC$93,0),1,1,2),1,MATCH(INDEX(Dictionary!$B$3:$C$3,1,MATCH(Form_Responses[[#This Row],[29]],OFFSET(Dictionary!$A$3,MATCH(COLUMNS($AS$2:BU103),Dictionary!$A$4:$A$93,0),1,1,2),0)),Dictionary!$AD$3:$AE$3,0)),"")</f>
        <v>F</v>
      </c>
      <c r="BV104" s="61" t="str">
        <f ca="1">IFERROR(INDEX(OFFSET(Dictionary!$AC$3,MATCH(COLUMNS($AS$2:BV103),Dictionary!$AC$4:$AC$93,0),1,1,2),1,MATCH(INDEX(Dictionary!$B$3:$C$3,1,MATCH(Form_Responses[[#This Row],[30]],OFFSET(Dictionary!$A$3,MATCH(COLUMNS($AS$2:BV103),Dictionary!$A$4:$A$93,0),1,1,2),0)),Dictionary!$AD$3:$AE$3,0)),"")</f>
        <v>W</v>
      </c>
      <c r="BW104" s="61" t="str">
        <f ca="1">IFERROR(INDEX(OFFSET(Dictionary!$AC$3,MATCH(COLUMNS($AS$2:BW103),Dictionary!$AC$4:$AC$93,0),1,1,2),1,MATCH(INDEX(Dictionary!$B$3:$C$3,1,MATCH(Form_Responses[[#This Row],[31]],OFFSET(Dictionary!$A$3,MATCH(COLUMNS($AS$2:BW103),Dictionary!$A$4:$A$93,0),1,1,2),0)),Dictionary!$AD$3:$AE$3,0)),"")</f>
        <v>G</v>
      </c>
      <c r="BX104" s="61" t="str">
        <f ca="1">IFERROR(INDEX(OFFSET(Dictionary!$AC$3,MATCH(COLUMNS($AS$2:BX103),Dictionary!$AC$4:$AC$93,0),1,1,2),1,MATCH(INDEX(Dictionary!$B$3:$C$3,1,MATCH(Form_Responses[[#This Row],[32]],OFFSET(Dictionary!$A$3,MATCH(COLUMNS($AS$2:BX103),Dictionary!$A$4:$A$93,0),1,1,2),0)),Dictionary!$AD$3:$AE$3,0)),"")</f>
        <v>L</v>
      </c>
      <c r="BY104" s="61" t="str">
        <f ca="1">IFERROR(INDEX(OFFSET(Dictionary!$AC$3,MATCH(COLUMNS($AS$2:BY103),Dictionary!$AC$4:$AC$93,0),1,1,2),1,MATCH(INDEX(Dictionary!$B$3:$C$3,1,MATCH(Form_Responses[[#This Row],[33]],OFFSET(Dictionary!$A$3,MATCH(COLUMNS($AS$2:BY103),Dictionary!$A$4:$A$93,0),1,1,2),0)),Dictionary!$AD$3:$AE$3,0)),"")</f>
        <v>C</v>
      </c>
      <c r="BZ104" s="61" t="str">
        <f ca="1">IFERROR(INDEX(OFFSET(Dictionary!$AC$3,MATCH(COLUMNS($AS$2:BZ103),Dictionary!$AC$4:$AC$93,0),1,1,2),1,MATCH(INDEX(Dictionary!$B$3:$C$3,1,MATCH(Form_Responses[[#This Row],[34]],OFFSET(Dictionary!$A$3,MATCH(COLUMNS($AS$2:BZ103),Dictionary!$A$4:$A$93,0),1,1,2),0)),Dictionary!$AD$3:$AE$3,0)),"")</f>
        <v>T</v>
      </c>
      <c r="CA104" s="61" t="str">
        <f ca="1">IFERROR(INDEX(OFFSET(Dictionary!$AC$3,MATCH(COLUMNS($AS$2:CA103),Dictionary!$AC$4:$AC$93,0),1,1,2),1,MATCH(INDEX(Dictionary!$B$3:$C$3,1,MATCH(Form_Responses[[#This Row],[35]],OFFSET(Dictionary!$A$3,MATCH(COLUMNS($AS$2:CA103),Dictionary!$A$4:$A$93,0),1,1,2),0)),Dictionary!$AD$3:$AE$3,0)),"")</f>
        <v>B</v>
      </c>
      <c r="CB104" s="61" t="str">
        <f ca="1">IFERROR(INDEX(OFFSET(Dictionary!$AC$3,MATCH(COLUMNS($AS$2:CB103),Dictionary!$AC$4:$AC$93,0),1,1,2),1,MATCH(INDEX(Dictionary!$B$3:$C$3,1,MATCH(Form_Responses[[#This Row],[36]],OFFSET(Dictionary!$A$3,MATCH(COLUMNS($AS$2:CB103),Dictionary!$A$4:$A$93,0),1,1,2),0)),Dictionary!$AD$3:$AE$3,0)),"")</f>
        <v>O</v>
      </c>
      <c r="CC104" s="61" t="str">
        <f ca="1">IFERROR(INDEX(OFFSET(Dictionary!$AC$3,MATCH(COLUMNS($AS$2:CC103),Dictionary!$AC$4:$AC$93,0),1,1,2),1,MATCH(INDEX(Dictionary!$B$3:$C$3,1,MATCH(Form_Responses[[#This Row],[37]],OFFSET(Dictionary!$A$3,MATCH(COLUMNS($AS$2:CC103),Dictionary!$A$4:$A$93,0),1,1,2),0)),Dictionary!$AD$3:$AE$3,0)),"")</f>
        <v>P</v>
      </c>
      <c r="CD104" s="61" t="str">
        <f ca="1">IFERROR(INDEX(OFFSET(Dictionary!$AC$3,MATCH(COLUMNS($AS$2:CD103),Dictionary!$AC$4:$AC$93,0),1,1,2),1,MATCH(INDEX(Dictionary!$B$3:$C$3,1,MATCH(Form_Responses[[#This Row],[38]],OFFSET(Dictionary!$A$3,MATCH(COLUMNS($AS$2:CD103),Dictionary!$A$4:$A$93,0),1,1,2),0)),Dictionary!$AD$3:$AE$3,0)),"")</f>
        <v>X</v>
      </c>
      <c r="CE104" s="61" t="str">
        <f ca="1">IFERROR(INDEX(OFFSET(Dictionary!$AC$3,MATCH(COLUMNS($AS$2:CE103),Dictionary!$AC$4:$AC$93,0),1,1,2),1,MATCH(INDEX(Dictionary!$B$3:$C$3,1,MATCH(Form_Responses[[#This Row],[39]],OFFSET(Dictionary!$A$3,MATCH(COLUMNS($AS$2:CE103),Dictionary!$A$4:$A$93,0),1,1,2),0)),Dictionary!$AD$3:$AE$3,0)),"")</f>
        <v>B</v>
      </c>
      <c r="CF104" s="61" t="str">
        <f ca="1">IFERROR(INDEX(OFFSET(Dictionary!$AC$3,MATCH(COLUMNS($AS$2:CF103),Dictionary!$AC$4:$AC$93,0),1,1,2),1,MATCH(INDEX(Dictionary!$B$3:$C$3,1,MATCH(Form_Responses[[#This Row],[40]],OFFSET(Dictionary!$A$3,MATCH(COLUMNS($AS$2:CF103),Dictionary!$A$4:$A$93,0),1,1,2),0)),Dictionary!$AD$3:$AE$3,0)),"")</f>
        <v>W</v>
      </c>
      <c r="CG104" s="61" t="str">
        <f ca="1">IFERROR(INDEX(OFFSET(Dictionary!$AC$3,MATCH(COLUMNS($AS$2:CG103),Dictionary!$AC$4:$AC$93,0),1,1,2),1,MATCH(INDEX(Dictionary!$B$3:$C$3,1,MATCH(Form_Responses[[#This Row],[41]],OFFSET(Dictionary!$A$3,MATCH(COLUMNS($AS$2:CG103),Dictionary!$A$4:$A$93,0),1,1,2),0)),Dictionary!$AD$3:$AE$3,0)),"")</f>
        <v>G</v>
      </c>
      <c r="CH104" s="61" t="str">
        <f ca="1">IFERROR(INDEX(OFFSET(Dictionary!$AC$3,MATCH(COLUMNS($AS$2:CH103),Dictionary!$AC$4:$AC$93,0),1,1,2),1,MATCH(INDEX(Dictionary!$B$3:$C$3,1,MATCH(Form_Responses[[#This Row],[42]],OFFSET(Dictionary!$A$3,MATCH(COLUMNS($AS$2:CH103),Dictionary!$A$4:$A$93,0),1,1,2),0)),Dictionary!$AD$3:$AE$3,0)),"")</f>
        <v>R</v>
      </c>
      <c r="CI104" s="61" t="str">
        <f ca="1">IFERROR(INDEX(OFFSET(Dictionary!$AC$3,MATCH(COLUMNS($AS$2:CI103),Dictionary!$AC$4:$AC$93,0),1,1,2),1,MATCH(INDEX(Dictionary!$B$3:$C$3,1,MATCH(Form_Responses[[#This Row],[43]],OFFSET(Dictionary!$A$3,MATCH(COLUMNS($AS$2:CI103),Dictionary!$A$4:$A$93,0),1,1,2),0)),Dictionary!$AD$3:$AE$3,0)),"")</f>
        <v>I</v>
      </c>
      <c r="CJ104" s="61" t="str">
        <f ca="1">IFERROR(INDEX(OFFSET(Dictionary!$AC$3,MATCH(COLUMNS($AS$2:CJ103),Dictionary!$AC$4:$AC$93,0),1,1,2),1,MATCH(INDEX(Dictionary!$B$3:$C$3,1,MATCH(Form_Responses[[#This Row],[44]],OFFSET(Dictionary!$A$3,MATCH(COLUMNS($AS$2:CJ103),Dictionary!$A$4:$A$93,0),1,1,2),0)),Dictionary!$AD$3:$AE$3,0)),"")</f>
        <v>C</v>
      </c>
      <c r="CK104" s="61" t="str">
        <f ca="1">IFERROR(INDEX(OFFSET(Dictionary!$AC$3,MATCH(COLUMNS($AS$2:CK103),Dictionary!$AC$4:$AC$93,0),1,1,2),1,MATCH(INDEX(Dictionary!$B$3:$C$3,1,MATCH(Form_Responses[[#This Row],[45]],OFFSET(Dictionary!$A$3,MATCH(COLUMNS($AS$2:CK103),Dictionary!$A$4:$A$93,0),1,1,2),0)),Dictionary!$AD$3:$AE$3,0)),"")</f>
        <v>V</v>
      </c>
      <c r="CL104" s="61" t="str">
        <f ca="1">IFERROR(INDEX(OFFSET(Dictionary!$AC$3,MATCH(COLUMNS($AS$2:CL103),Dictionary!$AC$4:$AC$93,0),1,1,2),1,MATCH(INDEX(Dictionary!$B$3:$C$3,1,MATCH(Form_Responses[[#This Row],[46]],OFFSET(Dictionary!$A$3,MATCH(COLUMNS($AS$2:CL103),Dictionary!$A$4:$A$93,0),1,1,2),0)),Dictionary!$AD$3:$AE$3,0)),"")</f>
        <v>N</v>
      </c>
      <c r="CM104" s="61" t="str">
        <f ca="1">IFERROR(INDEX(OFFSET(Dictionary!$AC$3,MATCH(COLUMNS($AS$2:CM103),Dictionary!$AC$4:$AC$93,0),1,1,2),1,MATCH(INDEX(Dictionary!$B$3:$C$3,1,MATCH(Form_Responses[[#This Row],[47]],OFFSET(Dictionary!$A$3,MATCH(COLUMNS($AS$2:CM103),Dictionary!$A$4:$A$93,0),1,1,2),0)),Dictionary!$AD$3:$AE$3,0)),"")</f>
        <v>Z</v>
      </c>
      <c r="CN104" s="61" t="str">
        <f ca="1">IFERROR(INDEX(OFFSET(Dictionary!$AC$3,MATCH(COLUMNS($AS$2:CN103),Dictionary!$AC$4:$AC$93,0),1,1,2),1,MATCH(INDEX(Dictionary!$B$3:$C$3,1,MATCH(Form_Responses[[#This Row],[48]],OFFSET(Dictionary!$A$3,MATCH(COLUMNS($AS$2:CN103),Dictionary!$A$4:$A$93,0),1,1,2),0)),Dictionary!$AD$3:$AE$3,0)),"")</f>
        <v>K</v>
      </c>
      <c r="CO104" s="61" t="str">
        <f ca="1">IFERROR(INDEX(OFFSET(Dictionary!$AC$3,MATCH(COLUMNS($AS$2:CO103),Dictionary!$AC$4:$AC$93,0),1,1,2),1,MATCH(INDEX(Dictionary!$B$3:$C$3,1,MATCH(Form_Responses[[#This Row],[49]],OFFSET(Dictionary!$A$3,MATCH(COLUMNS($AS$2:CO103),Dictionary!$A$4:$A$93,0),1,1,2),0)),Dictionary!$AD$3:$AE$3,0)),"")</f>
        <v>F</v>
      </c>
      <c r="CP104" s="61" t="str">
        <f ca="1">IFERROR(INDEX(OFFSET(Dictionary!$AC$3,MATCH(COLUMNS($AS$2:CP103),Dictionary!$AC$4:$AC$93,0),1,1,2),1,MATCH(INDEX(Dictionary!$B$3:$C$3,1,MATCH(Form_Responses[[#This Row],[50]],OFFSET(Dictionary!$A$3,MATCH(COLUMNS($AS$2:CP103),Dictionary!$A$4:$A$93,0),1,1,2),0)),Dictionary!$AD$3:$AE$3,0)),"")</f>
        <v>W</v>
      </c>
      <c r="CQ104" s="61" t="str">
        <f ca="1">IFERROR(INDEX(OFFSET(Dictionary!$AC$3,MATCH(COLUMNS($AS$2:CQ103),Dictionary!$AC$4:$AC$93,0),1,1,2),1,MATCH(INDEX(Dictionary!$B$3:$C$3,1,MATCH(Form_Responses[[#This Row],[51]],OFFSET(Dictionary!$A$3,MATCH(COLUMNS($AS$2:CQ103),Dictionary!$A$4:$A$93,0),1,1,2),0)),Dictionary!$AD$3:$AE$3,0)),"")</f>
        <v>G</v>
      </c>
      <c r="CR104" s="61" t="str">
        <f ca="1">IFERROR(INDEX(OFFSET(Dictionary!$AC$3,MATCH(COLUMNS($AS$2:CR103),Dictionary!$AC$4:$AC$93,0),1,1,2),1,MATCH(INDEX(Dictionary!$B$3:$C$3,1,MATCH(Form_Responses[[#This Row],[52]],OFFSET(Dictionary!$A$3,MATCH(COLUMNS($AS$2:CR103),Dictionary!$A$4:$A$93,0),1,1,2),0)),Dictionary!$AD$3:$AE$3,0)),"")</f>
        <v>L</v>
      </c>
      <c r="CS104" s="61" t="str">
        <f ca="1">IFERROR(INDEX(OFFSET(Dictionary!$AC$3,MATCH(COLUMNS($AS$2:CS103),Dictionary!$AC$4:$AC$93,0),1,1,2),1,MATCH(INDEX(Dictionary!$B$3:$C$3,1,MATCH(Form_Responses[[#This Row],[53]],OFFSET(Dictionary!$A$3,MATCH(COLUMNS($AS$2:CS103),Dictionary!$A$4:$A$93,0),1,1,2),0)),Dictionary!$AD$3:$AE$3,0)),"")</f>
        <v>I</v>
      </c>
      <c r="CT104" s="61" t="str">
        <f ca="1">IFERROR(INDEX(OFFSET(Dictionary!$AC$3,MATCH(COLUMNS($AS$2:CT103),Dictionary!$AC$4:$AC$93,0),1,1,2),1,MATCH(INDEX(Dictionary!$B$3:$C$3,1,MATCH(Form_Responses[[#This Row],[54]],OFFSET(Dictionary!$A$3,MATCH(COLUMNS($AS$2:CT103),Dictionary!$A$4:$A$93,0),1,1,2),0)),Dictionary!$AD$3:$AE$3,0)),"")</f>
        <v>D</v>
      </c>
      <c r="CU104" s="61" t="str">
        <f ca="1">IFERROR(INDEX(OFFSET(Dictionary!$AC$3,MATCH(COLUMNS($AS$2:CU103),Dictionary!$AC$4:$AC$93,0),1,1,2),1,MATCH(INDEX(Dictionary!$B$3:$C$3,1,MATCH(Form_Responses[[#This Row],[55]],OFFSET(Dictionary!$A$3,MATCH(COLUMNS($AS$2:CU103),Dictionary!$A$4:$A$93,0),1,1,2),0)),Dictionary!$AD$3:$AE$3,0)),"")</f>
        <v>C</v>
      </c>
      <c r="CV104" s="61" t="str">
        <f ca="1">IFERROR(INDEX(OFFSET(Dictionary!$AC$3,MATCH(COLUMNS($AS$2:CV103),Dictionary!$AC$4:$AC$93,0),1,1,2),1,MATCH(INDEX(Dictionary!$B$3:$C$3,1,MATCH(Form_Responses[[#This Row],[56]],OFFSET(Dictionary!$A$3,MATCH(COLUMNS($AS$2:CV103),Dictionary!$A$4:$A$93,0),1,1,2),0)),Dictionary!$AD$3:$AE$3,0)),"")</f>
        <v>S</v>
      </c>
      <c r="CW104" s="61" t="str">
        <f ca="1">IFERROR(INDEX(OFFSET(Dictionary!$AC$3,MATCH(COLUMNS($AS$2:CW103),Dictionary!$AC$4:$AC$93,0),1,1,2),1,MATCH(INDEX(Dictionary!$B$3:$C$3,1,MATCH(Form_Responses[[#This Row],[57]],OFFSET(Dictionary!$A$3,MATCH(COLUMNS($AS$2:CW103),Dictionary!$A$4:$A$93,0),1,1,2),0)),Dictionary!$AD$3:$AE$3,0)),"")</f>
        <v>N</v>
      </c>
      <c r="CX104" s="61" t="str">
        <f ca="1">IFERROR(INDEX(OFFSET(Dictionary!$AC$3,MATCH(COLUMNS($AS$2:CX103),Dictionary!$AC$4:$AC$93,0),1,1,2),1,MATCH(INDEX(Dictionary!$B$3:$C$3,1,MATCH(Form_Responses[[#This Row],[58]],OFFSET(Dictionary!$A$3,MATCH(COLUMNS($AS$2:CX103),Dictionary!$A$4:$A$93,0),1,1,2),0)),Dictionary!$AD$3:$AE$3,0)),"")</f>
        <v>A</v>
      </c>
      <c r="CY104" s="61" t="str">
        <f ca="1">IFERROR(INDEX(OFFSET(Dictionary!$AC$3,MATCH(COLUMNS($AS$2:CY103),Dictionary!$AC$4:$AC$93,0),1,1,2),1,MATCH(INDEX(Dictionary!$B$3:$C$3,1,MATCH(Form_Responses[[#This Row],[59]],OFFSET(Dictionary!$A$3,MATCH(COLUMNS($AS$2:CY103),Dictionary!$A$4:$A$93,0),1,1,2),0)),Dictionary!$AD$3:$AE$3,0)),"")</f>
        <v>F</v>
      </c>
      <c r="CZ104" s="61" t="str">
        <f ca="1">IFERROR(INDEX(OFFSET(Dictionary!$AC$3,MATCH(COLUMNS($AS$2:CZ103),Dictionary!$AC$4:$AC$93,0),1,1,2),1,MATCH(INDEX(Dictionary!$B$3:$C$3,1,MATCH(Form_Responses[[#This Row],[60]],OFFSET(Dictionary!$A$3,MATCH(COLUMNS($AS$2:CZ103),Dictionary!$A$4:$A$93,0),1,1,2),0)),Dictionary!$AD$3:$AE$3,0)),"")</f>
        <v>W</v>
      </c>
      <c r="DA104" s="61" t="str">
        <f ca="1">IFERROR(INDEX(OFFSET(Dictionary!$AC$3,MATCH(COLUMNS($AS$2:DA103),Dictionary!$AC$4:$AC$93,0),1,1,2),1,MATCH(INDEX(Dictionary!$B$3:$C$3,1,MATCH(Form_Responses[[#This Row],[61]],OFFSET(Dictionary!$A$3,MATCH(COLUMNS($AS$2:DA103),Dictionary!$A$4:$A$93,0),1,1,2),0)),Dictionary!$AD$3:$AE$3,0)),"")</f>
        <v>G</v>
      </c>
      <c r="DB104" s="61" t="str">
        <f ca="1">IFERROR(INDEX(OFFSET(Dictionary!$AC$3,MATCH(COLUMNS($AS$2:DB103),Dictionary!$AC$4:$AC$93,0),1,1,2),1,MATCH(INDEX(Dictionary!$B$3:$C$3,1,MATCH(Form_Responses[[#This Row],[62]],OFFSET(Dictionary!$A$3,MATCH(COLUMNS($AS$2:DB103),Dictionary!$A$4:$A$93,0),1,1,2),0)),Dictionary!$AD$3:$AE$3,0)),"")</f>
        <v>V</v>
      </c>
      <c r="DC104" s="61" t="str">
        <f ca="1">IFERROR(INDEX(OFFSET(Dictionary!$AC$3,MATCH(COLUMNS($AS$2:DC103),Dictionary!$AC$4:$AC$93,0),1,1,2),1,MATCH(INDEX(Dictionary!$B$3:$C$3,1,MATCH(Form_Responses[[#This Row],[63]],OFFSET(Dictionary!$A$3,MATCH(COLUMNS($AS$2:DC103),Dictionary!$A$4:$A$93,0),1,1,2),0)),Dictionary!$AD$3:$AE$3,0)),"")</f>
        <v>I</v>
      </c>
      <c r="DD104" s="61" t="str">
        <f ca="1">IFERROR(INDEX(OFFSET(Dictionary!$AC$3,MATCH(COLUMNS($AS$2:DD103),Dictionary!$AC$4:$AC$93,0),1,1,2),1,MATCH(INDEX(Dictionary!$B$3:$C$3,1,MATCH(Form_Responses[[#This Row],[64]],OFFSET(Dictionary!$A$3,MATCH(COLUMNS($AS$2:DD103),Dictionary!$A$4:$A$93,0),1,1,2),0)),Dictionary!$AD$3:$AE$3,0)),"")</f>
        <v>T</v>
      </c>
      <c r="DE104" s="61" t="str">
        <f ca="1">IFERROR(INDEX(OFFSET(Dictionary!$AC$3,MATCH(COLUMNS($AS$2:DE103),Dictionary!$AC$4:$AC$93,0),1,1,2),1,MATCH(INDEX(Dictionary!$B$3:$C$3,1,MATCH(Form_Responses[[#This Row],[65]],OFFSET(Dictionary!$A$3,MATCH(COLUMNS($AS$2:DE103),Dictionary!$A$4:$A$93,0),1,1,2),0)),Dictionary!$AD$3:$AE$3,0)),"")</f>
        <v>D</v>
      </c>
      <c r="DF104" s="61" t="str">
        <f ca="1">IFERROR(INDEX(OFFSET(Dictionary!$AC$3,MATCH(COLUMNS($AS$2:DF103),Dictionary!$AC$4:$AC$93,0),1,1,2),1,MATCH(INDEX(Dictionary!$B$3:$C$3,1,MATCH(Form_Responses[[#This Row],[66]],OFFSET(Dictionary!$A$3,MATCH(COLUMNS($AS$2:DF103),Dictionary!$A$4:$A$93,0),1,1,2),0)),Dictionary!$AD$3:$AE$3,0)),"")</f>
        <v>S</v>
      </c>
      <c r="DG104" s="61" t="str">
        <f ca="1">IFERROR(INDEX(OFFSET(Dictionary!$AC$3,MATCH(COLUMNS($AS$2:DG103),Dictionary!$AC$4:$AC$93,0),1,1,2),1,MATCH(INDEX(Dictionary!$B$3:$C$3,1,MATCH(Form_Responses[[#This Row],[67]],OFFSET(Dictionary!$A$3,MATCH(COLUMNS($AS$2:DG103),Dictionary!$A$4:$A$93,0),1,1,2),0)),Dictionary!$AD$3:$AE$3,0)),"")</f>
        <v>R</v>
      </c>
      <c r="DH104" s="61" t="str">
        <f ca="1">IFERROR(INDEX(OFFSET(Dictionary!$AC$3,MATCH(COLUMNS($AS$2:DH103),Dictionary!$AC$4:$AC$93,0),1,1,2),1,MATCH(INDEX(Dictionary!$B$3:$C$3,1,MATCH(Form_Responses[[#This Row],[68]],OFFSET(Dictionary!$A$3,MATCH(COLUMNS($AS$2:DH103),Dictionary!$A$4:$A$93,0),1,1,2),0)),Dictionary!$AD$3:$AE$3,0)),"")</f>
        <v>N</v>
      </c>
      <c r="DI104" s="61" t="str">
        <f ca="1">IFERROR(INDEX(OFFSET(Dictionary!$AC$3,MATCH(COLUMNS($AS$2:DI103),Dictionary!$AC$4:$AC$93,0),1,1,2),1,MATCH(INDEX(Dictionary!$B$3:$C$3,1,MATCH(Form_Responses[[#This Row],[69]],OFFSET(Dictionary!$A$3,MATCH(COLUMNS($AS$2:DI103),Dictionary!$A$4:$A$93,0),1,1,2),0)),Dictionary!$AD$3:$AE$3,0)),"")</f>
        <v>A</v>
      </c>
      <c r="DJ104" s="61" t="str">
        <f ca="1">IFERROR(INDEX(OFFSET(Dictionary!$AC$3,MATCH(COLUMNS($AS$2:DJ103),Dictionary!$AC$4:$AC$93,0),1,1,2),1,MATCH(INDEX(Dictionary!$B$3:$C$3,1,MATCH(Form_Responses[[#This Row],[70]],OFFSET(Dictionary!$A$3,MATCH(COLUMNS($AS$2:DJ103),Dictionary!$A$4:$A$93,0),1,1,2),0)),Dictionary!$AD$3:$AE$3,0)),"")</f>
        <v>W</v>
      </c>
      <c r="DK104" s="61" t="str">
        <f ca="1">IFERROR(INDEX(OFFSET(Dictionary!$AC$3,MATCH(COLUMNS($AS$2:DK103),Dictionary!$AC$4:$AC$93,0),1,1,2),1,MATCH(INDEX(Dictionary!$B$3:$C$3,1,MATCH(Form_Responses[[#This Row],[71]],OFFSET(Dictionary!$A$3,MATCH(COLUMNS($AS$2:DK103),Dictionary!$A$4:$A$93,0),1,1,2),0)),Dictionary!$AD$3:$AE$3,0)),"")</f>
        <v>G</v>
      </c>
      <c r="DL104" s="61" t="str">
        <f ca="1">IFERROR(INDEX(OFFSET(Dictionary!$AC$3,MATCH(COLUMNS($AS$2:DL103),Dictionary!$AC$4:$AC$93,0),1,1,2),1,MATCH(INDEX(Dictionary!$B$3:$C$3,1,MATCH(Form_Responses[[#This Row],[72]],OFFSET(Dictionary!$A$3,MATCH(COLUMNS($AS$2:DL103),Dictionary!$A$4:$A$93,0),1,1,2),0)),Dictionary!$AD$3:$AE$3,0)),"")</f>
        <v>L</v>
      </c>
      <c r="DM104" s="61" t="str">
        <f ca="1">IFERROR(INDEX(OFFSET(Dictionary!$AC$3,MATCH(COLUMNS($AS$2:DM103),Dictionary!$AC$4:$AC$93,0),1,1,2),1,MATCH(INDEX(Dictionary!$B$3:$C$3,1,MATCH(Form_Responses[[#This Row],[73]],OFFSET(Dictionary!$A$3,MATCH(COLUMNS($AS$2:DM103),Dictionary!$A$4:$A$93,0),1,1,2),0)),Dictionary!$AD$3:$AE$3,0)),"")</f>
        <v>I</v>
      </c>
      <c r="DN104" s="61" t="str">
        <f ca="1">IFERROR(INDEX(OFFSET(Dictionary!$AC$3,MATCH(COLUMNS($AS$2:DN103),Dictionary!$AC$4:$AC$93,0),1,1,2),1,MATCH(INDEX(Dictionary!$B$3:$C$3,1,MATCH(Form_Responses[[#This Row],[74]],OFFSET(Dictionary!$A$3,MATCH(COLUMNS($AS$2:DN103),Dictionary!$A$4:$A$93,0),1,1,2),0)),Dictionary!$AD$3:$AE$3,0)),"")</f>
        <v>S</v>
      </c>
      <c r="DO104" s="61" t="str">
        <f ca="1">IFERROR(INDEX(OFFSET(Dictionary!$AC$3,MATCH(COLUMNS($AS$2:DO103),Dictionary!$AC$4:$AC$93,0),1,1,2),1,MATCH(INDEX(Dictionary!$B$3:$C$3,1,MATCH(Form_Responses[[#This Row],[75]],OFFSET(Dictionary!$A$3,MATCH(COLUMNS($AS$2:DO103),Dictionary!$A$4:$A$93,0),1,1,2),0)),Dictionary!$AD$3:$AE$3,0)),"")</f>
        <v>V</v>
      </c>
      <c r="DP104" s="61" t="str">
        <f ca="1">IFERROR(INDEX(OFFSET(Dictionary!$AC$3,MATCH(COLUMNS($AS$2:DP103),Dictionary!$AC$4:$AC$93,0),1,1,2),1,MATCH(INDEX(Dictionary!$B$3:$C$3,1,MATCH(Form_Responses[[#This Row],[76]],OFFSET(Dictionary!$A$3,MATCH(COLUMNS($AS$2:DP103),Dictionary!$A$4:$A$93,0),1,1,2),0)),Dictionary!$AD$3:$AE$3,0)),"")</f>
        <v>S</v>
      </c>
      <c r="DQ104" s="61" t="str">
        <f ca="1">IFERROR(INDEX(OFFSET(Dictionary!$AC$3,MATCH(COLUMNS($AS$2:DQ103),Dictionary!$AC$4:$AC$93,0),1,1,2),1,MATCH(INDEX(Dictionary!$B$3:$C$3,1,MATCH(Form_Responses[[#This Row],[77]],OFFSET(Dictionary!$A$3,MATCH(COLUMNS($AS$2:DQ103),Dictionary!$A$4:$A$93,0),1,1,2),0)),Dictionary!$AD$3:$AE$3,0)),"")</f>
        <v>C</v>
      </c>
      <c r="DR104" s="61" t="str">
        <f ca="1">IFERROR(INDEX(OFFSET(Dictionary!$AC$3,MATCH(COLUMNS($AS$2:DR103),Dictionary!$AC$4:$AC$93,0),1,1,2),1,MATCH(INDEX(Dictionary!$B$3:$C$3,1,MATCH(Form_Responses[[#This Row],[78]],OFFSET(Dictionary!$A$3,MATCH(COLUMNS($AS$2:DR103),Dictionary!$A$4:$A$93,0),1,1,2),0)),Dictionary!$AD$3:$AE$3,0)),"")</f>
        <v>E</v>
      </c>
      <c r="DS104" s="61" t="str">
        <f ca="1">IFERROR(INDEX(OFFSET(Dictionary!$AC$3,MATCH(COLUMNS($AS$2:DS103),Dictionary!$AC$4:$AC$93,0),1,1,2),1,MATCH(INDEX(Dictionary!$B$3:$C$3,1,MATCH(Form_Responses[[#This Row],[79]],OFFSET(Dictionary!$A$3,MATCH(COLUMNS($AS$2:DS103),Dictionary!$A$4:$A$93,0),1,1,2),0)),Dictionary!$AD$3:$AE$3,0)),"")</f>
        <v>N</v>
      </c>
      <c r="DT104" s="61" t="str">
        <f ca="1">IFERROR(INDEX(OFFSET(Dictionary!$AC$3,MATCH(COLUMNS($AS$2:DT103),Dictionary!$AC$4:$AC$93,0),1,1,2),1,MATCH(INDEX(Dictionary!$B$3:$C$3,1,MATCH(Form_Responses[[#This Row],[80]],OFFSET(Dictionary!$A$3,MATCH(COLUMNS($AS$2:DT103),Dictionary!$A$4:$A$93,0),1,1,2),0)),Dictionary!$AD$3:$AE$3,0)),"")</f>
        <v>A</v>
      </c>
      <c r="DU104" s="61" t="str">
        <f ca="1">IFERROR(INDEX(OFFSET(Dictionary!$AC$3,MATCH(COLUMNS($AS$2:DU103),Dictionary!$AC$4:$AC$93,0),1,1,2),1,MATCH(INDEX(Dictionary!$B$3:$C$3,1,MATCH(Form_Responses[[#This Row],[81]],OFFSET(Dictionary!$A$3,MATCH(COLUMNS($AS$2:DU103),Dictionary!$A$4:$A$93,0),1,1,2),0)),Dictionary!$AD$3:$AE$3,0)),"")</f>
        <v>G</v>
      </c>
      <c r="DV104" s="61" t="str">
        <f ca="1">IFERROR(INDEX(OFFSET(Dictionary!$AC$3,MATCH(COLUMNS($AS$2:DV103),Dictionary!$AC$4:$AC$93,0),1,1,2),1,MATCH(INDEX(Dictionary!$B$3:$C$3,1,MATCH(Form_Responses[[#This Row],[82]],OFFSET(Dictionary!$A$3,MATCH(COLUMNS($AS$2:DV103),Dictionary!$A$4:$A$93,0),1,1,2),0)),Dictionary!$AD$3:$AE$3,0)),"")</f>
        <v>I</v>
      </c>
      <c r="DW104" s="61" t="str">
        <f ca="1">IFERROR(INDEX(OFFSET(Dictionary!$AC$3,MATCH(COLUMNS($AS$2:DW103),Dictionary!$AC$4:$AC$93,0),1,1,2),1,MATCH(INDEX(Dictionary!$B$3:$C$3,1,MATCH(Form_Responses[[#This Row],[83]],OFFSET(Dictionary!$A$3,MATCH(COLUMNS($AS$2:DW103),Dictionary!$A$4:$A$93,0),1,1,2),0)),Dictionary!$AD$3:$AE$3,0)),"")</f>
        <v>T</v>
      </c>
      <c r="DX104" s="61" t="str">
        <f ca="1">IFERROR(INDEX(OFFSET(Dictionary!$AC$3,MATCH(COLUMNS($AS$2:DX103),Dictionary!$AC$4:$AC$93,0),1,1,2),1,MATCH(INDEX(Dictionary!$B$3:$C$3,1,MATCH(Form_Responses[[#This Row],[84]],OFFSET(Dictionary!$A$3,MATCH(COLUMNS($AS$2:DX103),Dictionary!$A$4:$A$93,0),1,1,2),0)),Dictionary!$AD$3:$AE$3,0)),"")</f>
        <v>V</v>
      </c>
      <c r="DY104" s="61" t="str">
        <f ca="1">IFERROR(INDEX(OFFSET(Dictionary!$AC$3,MATCH(COLUMNS($AS$2:DY103),Dictionary!$AC$4:$AC$93,0),1,1,2),1,MATCH(INDEX(Dictionary!$B$3:$C$3,1,MATCH(Form_Responses[[#This Row],[85]],OFFSET(Dictionary!$A$3,MATCH(COLUMNS($AS$2:DY103),Dictionary!$A$4:$A$93,0),1,1,2),0)),Dictionary!$AD$3:$AE$3,0)),"")</f>
        <v>S</v>
      </c>
      <c r="DZ104" s="61" t="str">
        <f ca="1">IFERROR(INDEX(OFFSET(Dictionary!$AC$3,MATCH(COLUMNS($AS$2:DZ103),Dictionary!$AC$4:$AC$93,0),1,1,2),1,MATCH(INDEX(Dictionary!$B$3:$C$3,1,MATCH(Form_Responses[[#This Row],[86]],OFFSET(Dictionary!$A$3,MATCH(COLUMNS($AS$2:DZ103),Dictionary!$A$4:$A$93,0),1,1,2),0)),Dictionary!$AD$3:$AE$3,0)),"")</f>
        <v>S</v>
      </c>
      <c r="EA104" s="61" t="str">
        <f ca="1">IFERROR(INDEX(OFFSET(Dictionary!$AC$3,MATCH(COLUMNS($AS$2:EA103),Dictionary!$AC$4:$AC$93,0),1,1,2),1,MATCH(INDEX(Dictionary!$B$3:$C$3,1,MATCH(Form_Responses[[#This Row],[87]],OFFSET(Dictionary!$A$3,MATCH(COLUMNS($AS$2:EA103),Dictionary!$A$4:$A$93,0),1,1,2),0)),Dictionary!$AD$3:$AE$3,0)),"")</f>
        <v>D</v>
      </c>
      <c r="EB104" s="61" t="str">
        <f ca="1">IFERROR(INDEX(OFFSET(Dictionary!$AC$3,MATCH(COLUMNS($AS$2:EB103),Dictionary!$AC$4:$AC$93,0),1,1,2),1,MATCH(INDEX(Dictionary!$B$3:$C$3,1,MATCH(Form_Responses[[#This Row],[88]],OFFSET(Dictionary!$A$3,MATCH(COLUMNS($AS$2:EB103),Dictionary!$A$4:$A$93,0),1,1,2),0)),Dictionary!$AD$3:$AE$3,0)),"")</f>
        <v>C</v>
      </c>
      <c r="EC104" s="61" t="str">
        <f ca="1">IFERROR(INDEX(OFFSET(Dictionary!$AC$3,MATCH(COLUMNS($AS$2:EC103),Dictionary!$AC$4:$AC$93,0),1,1,2),1,MATCH(INDEX(Dictionary!$B$3:$C$3,1,MATCH(Form_Responses[[#This Row],[89]],OFFSET(Dictionary!$A$3,MATCH(COLUMNS($AS$2:EC103),Dictionary!$A$4:$A$93,0),1,1,2),0)),Dictionary!$AD$3:$AE$3,0)),"")</f>
        <v/>
      </c>
      <c r="ED104" s="61" t="str">
        <f ca="1">IFERROR(INDEX(OFFSET(Dictionary!$AC$3,MATCH(COLUMNS($AS$2:ED103),Dictionary!$AC$4:$AC$93,0),1,1,2),1,MATCH(INDEX(Dictionary!$B$3:$C$3,1,MATCH(Form_Responses[[#This Row],[90]],OFFSET(Dictionary!$A$3,MATCH(COLUMNS($AS$2:ED103),Dictionary!$A$4:$A$93,0),1,1,2),0)),Dictionary!$AD$3:$AE$3,0)),"")</f>
        <v>N</v>
      </c>
    </row>
    <row r="105" spans="1:134" ht="240" x14ac:dyDescent="0.25">
      <c r="A105" s="164">
        <v>103</v>
      </c>
      <c r="B105" s="61" t="s">
        <v>1100</v>
      </c>
      <c r="C105" s="61" t="s">
        <v>1101</v>
      </c>
      <c r="D105" s="59" t="s">
        <v>795</v>
      </c>
      <c r="E105" s="59" cm="1">
        <f t="array" aca="1" ref="E105" ca="1">COUNTIF(OFFSET($AS$2,MATCH(Data_Base_Response[[#This Row],[Nama]:[Nama]],Data_Base_Response[[Nama]:[Nama]],0),0,1,90),Data_Base_Response[[#Headers],[A]])</f>
        <v>3</v>
      </c>
      <c r="F105" s="59" cm="1">
        <f t="array" aca="1" ref="F105" ca="1">COUNTIF(OFFSET($AS$2,MATCH(Data_Base_Response[[#This Row],[Nama]:[Nama]],Data_Base_Response[[Nama]:[Nama]],0),0,1,90),Data_Base_Response[[#Headers],[N]])</f>
        <v>2</v>
      </c>
      <c r="G105" s="59" cm="1">
        <f t="array" aca="1" ref="G105" ca="1">COUNTIF(OFFSET($AS$2,MATCH(Data_Base_Response[[#This Row],[Nama]:[Nama]],Data_Base_Response[[Nama]:[Nama]],0),0,1,90),Data_Base_Response[[#Headers],[G]])</f>
        <v>6</v>
      </c>
      <c r="H105" s="59" cm="1">
        <f t="array" aca="1" ref="H105" ca="1">COUNTIF(OFFSET($AS$2,MATCH(Data_Base_Response[[#This Row],[Nama]:[Nama]],Data_Base_Response[[Nama]:[Nama]],0),0,1,90),Data_Base_Response[[#Headers],[C]])</f>
        <v>2</v>
      </c>
      <c r="I105" s="59" cm="1">
        <f t="array" aca="1" ref="I105" ca="1">COUNTIF(OFFSET($AS$2,MATCH(Data_Base_Response[[#This Row],[Nama]:[Nama]],Data_Base_Response[[Nama]:[Nama]],0),0,1,90),Data_Base_Response[[#Headers],[D]])</f>
        <v>6</v>
      </c>
      <c r="J105" s="59" cm="1">
        <f t="array" aca="1" ref="J105" ca="1">COUNTIF(OFFSET($AS$2,MATCH(Data_Base_Response[[#This Row],[Nama]:[Nama]],Data_Base_Response[[Nama]:[Nama]],0),0,1,90),Data_Base_Response[[#Headers],[R]])</f>
        <v>4</v>
      </c>
      <c r="K105" s="59" cm="1">
        <f t="array" aca="1" ref="K105" ca="1">COUNTIF(OFFSET($AS$2,MATCH(Data_Base_Response[[#This Row],[Nama]:[Nama]],Data_Base_Response[[Nama]:[Nama]],0),0,1,90),Data_Base_Response[[#Headers],[T]])</f>
        <v>6</v>
      </c>
      <c r="L105" s="59" cm="1">
        <f t="array" aca="1" ref="L105" ca="1">COUNTIF(OFFSET($AS$2,MATCH(Data_Base_Response[[#This Row],[Nama]:[Nama]],Data_Base_Response[[Nama]:[Nama]],0),0,1,90),Data_Base_Response[[#Headers],[V]])</f>
        <v>3</v>
      </c>
      <c r="M105" s="59" cm="1">
        <f t="array" aca="1" ref="M105" ca="1">COUNTIF(OFFSET($AS$2,MATCH(Data_Base_Response[[#This Row],[Nama]:[Nama]],Data_Base_Response[[Nama]:[Nama]],0),0,1,90),Data_Base_Response[[#Headers],[W]])</f>
        <v>7</v>
      </c>
      <c r="N105" s="59" cm="1">
        <f t="array" aca="1" ref="N105" ca="1">COUNTIF(OFFSET($AS$2,MATCH(Data_Base_Response[[#This Row],[Nama]:[Nama]],Data_Base_Response[[Nama]:[Nama]],0),0,1,90),Data_Base_Response[[#Headers],[F]])</f>
        <v>5</v>
      </c>
      <c r="O105" s="59" cm="1">
        <f t="array" aca="1" ref="O105" ca="1">COUNTIF(OFFSET($AS$2,MATCH(Data_Base_Response[[#This Row],[Nama]:[Nama]],Data_Base_Response[[Nama]:[Nama]],0),0,1,90),Data_Base_Response[[#Headers],[L]])</f>
        <v>5</v>
      </c>
      <c r="P105" s="59" cm="1">
        <f t="array" aca="1" ref="P105" ca="1">COUNTIF(OFFSET($AS$2,MATCH(Data_Base_Response[[#This Row],[Nama]:[Nama]],Data_Base_Response[[Nama]:[Nama]],0),0,1,90),Data_Base_Response[[#Headers],[P]])</f>
        <v>7</v>
      </c>
      <c r="Q105" s="59" cm="1">
        <f t="array" aca="1" ref="Q105" ca="1">COUNTIF(OFFSET($AS$2,MATCH(Data_Base_Response[[#This Row],[Nama]:[Nama]],Data_Base_Response[[Nama]:[Nama]],0),0,1,90),Data_Base_Response[[#Headers],[I]])</f>
        <v>2</v>
      </c>
      <c r="R105" s="59" cm="1">
        <f t="array" aca="1" ref="R105" ca="1">COUNTIF(OFFSET($AS$2,MATCH(Data_Base_Response[[#This Row],[Nama]:[Nama]],Data_Base_Response[[Nama]:[Nama]],0),0,1,90),Data_Base_Response[[#Headers],[S]])</f>
        <v>9</v>
      </c>
      <c r="S105" s="59" cm="1">
        <f t="array" aca="1" ref="S105" ca="1">COUNTIF(OFFSET($AS$2,MATCH(Data_Base_Response[[#This Row],[Nama]:[Nama]],Data_Base_Response[[Nama]:[Nama]],0),0,1,90),Data_Base_Response[[#Headers],[B]])</f>
        <v>5</v>
      </c>
      <c r="T105" s="59" cm="1">
        <f t="array" aca="1" ref="T105" ca="1">COUNTIF(OFFSET($AS$2,MATCH(Data_Base_Response[[#This Row],[Nama]:[Nama]],Data_Base_Response[[Nama]:[Nama]],0),0,1,90),Data_Base_Response[[#Headers],[O]])</f>
        <v>6</v>
      </c>
      <c r="U105" s="59" cm="1">
        <f t="array" aca="1" ref="U105" ca="1">COUNTIF(OFFSET($AS$2,MATCH(Data_Base_Response[[#This Row],[Nama]:[Nama]],Data_Base_Response[[Nama]:[Nama]],0),0,1,90),Data_Base_Response[[#Headers],[X]])</f>
        <v>2</v>
      </c>
      <c r="V105" s="59" cm="1">
        <f t="array" aca="1" ref="V105" ca="1">COUNTIF(OFFSET($AS$2,MATCH(Data_Base_Response[[#This Row],[Nama]:[Nama]],Data_Base_Response[[Nama]:[Nama]],0),0,1,90),Data_Base_Response[[#Headers],[E]])</f>
        <v>2</v>
      </c>
      <c r="W105" s="59" cm="1">
        <f t="array" aca="1" ref="W105" ca="1">COUNTIF(OFFSET($AS$2,MATCH(Data_Base_Response[[#This Row],[Nama]:[Nama]],Data_Base_Response[[Nama]:[Nama]],0),0,1,90),Data_Base_Response[[#Headers],[K]])</f>
        <v>1</v>
      </c>
      <c r="X105" s="59" cm="1">
        <f t="array" aca="1" ref="X105" ca="1">COUNTIF(OFFSET($AS$2,MATCH(Data_Base_Response[[#This Row],[Nama]:[Nama]],Data_Base_Response[[Nama]:[Nama]],0),0,1,90),Data_Base_Response[[#Headers],[Z]])</f>
        <v>7</v>
      </c>
      <c r="Y105"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5" s="60" t="str">
        <f ca="1">INDEX(OFFSET(Dictionary!$AJ$3,MATCH(F$2,Dictionary!$AG$4:$AG$84,0),0,COUNTIF(Dictionary!$AG$4:$AG$84,F$2),1),MATCH(Data_Base_Response[[#This Row],[N]],OFFSET(Dictionary!$AH$3,MATCH(F$2,Dictionary!$AG$4:$AG$84,0),0,COUNTIF(Dictionary!$AG$4:$AG$84,F$2),1),1))</f>
        <v>Tidak terlalu merasa perlu untuk menuntaskan sendiri tugas-tugasnya, senang menangani beberapa pekerjaan sekaligus, mudah mendelegasikan tugas. Komitmen rendah, cenderung meninggalkan tugas  sebelum tuntas, kon-  sentrasi mudah buyar, mungkin suka berpindah pekerjaan.</v>
      </c>
      <c r="AA10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5"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105" s="60" t="str">
        <f ca="1">INDEX(OFFSET(Dictionary!$AJ$3,MATCH(I$2,Dictionary!$AG$4:$AG$84,0),0,COUNTIF(Dictionary!$AG$4:$AG$84,I$2),1),MATCH(Data_Base_Response[[#This Row],[D]],OFFSET(Dictionary!$AH$3,MATCH(I$2,Dictionary!$AG$4:$AG$84,0),0,COUNTIF(Dictionary!$AG$4:$AG$84,I$2),1),1))</f>
        <v xml:space="preserve">Tertarik untuk menangani sendiri detail   </v>
      </c>
      <c r="AD105"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05"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0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05" s="60" t="str">
        <f ca="1">INDEX(OFFSET(Dictionary!$AJ$3,MATCH(N$2,Dictionary!$AG$4:$AG$84,0),0,COUNTIF(Dictionary!$AG$4:$AG$84,N$2),1),MATCH(Data_Base_Response[[#This Row],[F]],OFFSET(Dictionary!$AH$3,MATCH(N$2,Dictionary!$AG$4:$AG$84,0),0,COUNTIF(Dictionary!$AG$4:$AG$84,N$2),1),1))</f>
        <v xml:space="preserve">Loyal pada Perusahaan   </v>
      </c>
      <c r="AI105"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05"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05" s="60" t="str">
        <f ca="1">INDEX(OFFSET(Dictionary!$AJ$3,MATCH(Q$2,Dictionary!$AG$4:$AG$84,0),0,COUNTIF(Dictionary!$AG$4:$AG$84,Q$2),1),MATCH(Data_Base_Response[[#This Row],[I]],OFFSET(Dictionary!$AH$3,MATCH(Q$2,Dictionary!$AG$4:$AG$84,0),0,COUNTIF(Dictionary!$AG$4:$AG$84,Q$2),1),1))</f>
        <v xml:space="preserve">Enggan mengambil keputusan   </v>
      </c>
      <c r="AL105"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5"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0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5"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105"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5" s="61" t="str">
        <f ca="1">IFERROR(INDEX(OFFSET(Dictionary!$AC$3,MATCH(COLUMNS($AS$2:AS104),Dictionary!$AC$4:$AC$93,0),1,1,2),1,MATCH(INDEX(Dictionary!$B$3:$C$3,1,MATCH(Form_Responses[[#This Row],[1]],OFFSET(Dictionary!$A$3,MATCH(COLUMNS($AS$2:AS104),Dictionary!$A$4:$A$93,0),1,1,2),0)),Dictionary!$AD$3:$AE$3,0)),"")</f>
        <v>G</v>
      </c>
      <c r="AT105" s="61" t="str">
        <f ca="1">IFERROR(INDEX(OFFSET(Dictionary!$AC$3,MATCH(COLUMNS($AS$2:AT$2),Dictionary!$AC$4:$AC$93,0),1,1,2),1,MATCH(INDEX(Dictionary!$B$3:$C$3,1,MATCH(Form_Responses[[#This Row],[2]],OFFSET(Dictionary!$A$3,MATCH(COLUMNS($AS$2:AT104),Dictionary!$A$4:$A$93,0),1,1,2),0)),Dictionary!$AD$3:$AE$3,0)),"")</f>
        <v>N</v>
      </c>
      <c r="AU105" s="61" t="str">
        <f ca="1">IFERROR(INDEX(OFFSET(Dictionary!$AC$3,MATCH(COLUMNS($AS$2:AU104),Dictionary!$AC$4:$AC$93,0),1,1,2),1,MATCH(INDEX(Dictionary!$B$3:$C$3,1,MATCH(Form_Responses[[#This Row],[3]],OFFSET(Dictionary!$A$3,MATCH(COLUMNS($AS$2:AU104),Dictionary!$A$4:$A$93,0),1,1,2),0)),Dictionary!$AD$3:$AE$3,0)),"")</f>
        <v>P</v>
      </c>
      <c r="AV105" s="61" t="str">
        <f ca="1">IFERROR(INDEX(OFFSET(Dictionary!$AC$3,MATCH(COLUMNS($AS$2:AV104),Dictionary!$AC$4:$AC$93,0),1,1,2),1,MATCH(INDEX(Dictionary!$B$3:$C$3,1,MATCH(Form_Responses[[#This Row],[4]],OFFSET(Dictionary!$A$3,MATCH(COLUMNS($AS$2:AV104),Dictionary!$A$4:$A$93,0),1,1,2),0)),Dictionary!$AD$3:$AE$3,0)),"")</f>
        <v>P</v>
      </c>
      <c r="AW105" s="61" t="str">
        <f ca="1">IFERROR(INDEX(OFFSET(Dictionary!$AC$3,MATCH(COLUMNS($AS$2:AW104),Dictionary!$AC$4:$AC$93,0),1,1,2),1,MATCH(INDEX(Dictionary!$B$3:$C$3,1,MATCH(Form_Responses[[#This Row],[5]],OFFSET(Dictionary!$A$3,MATCH(COLUMNS($AS$2:AW104),Dictionary!$A$4:$A$93,0),1,1,2),0)),Dictionary!$AD$3:$AE$3,0)),"")</f>
        <v>B</v>
      </c>
      <c r="AX105" s="61" t="str">
        <f ca="1">IFERROR(INDEX(OFFSET(Dictionary!$AC$3,MATCH(COLUMNS($AS$2:AX104),Dictionary!$AC$4:$AC$93,0),1,1,2),1,MATCH(INDEX(Dictionary!$B$3:$C$3,1,MATCH(Form_Responses[[#This Row],[6]],OFFSET(Dictionary!$A$3,MATCH(COLUMNS($AS$2:AX104),Dictionary!$A$4:$A$93,0),1,1,2),0)),Dictionary!$AD$3:$AE$3,0)),"")</f>
        <v>O</v>
      </c>
      <c r="AY105" s="61" t="str">
        <f ca="1">IFERROR(INDEX(OFFSET(Dictionary!$AC$3,MATCH(COLUMNS($AS$2:AY104),Dictionary!$AC$4:$AC$93,0),1,1,2),1,MATCH(INDEX(Dictionary!$B$3:$C$3,1,MATCH(Form_Responses[[#This Row],[7]],OFFSET(Dictionary!$A$3,MATCH(COLUMNS($AS$2:AY104),Dictionary!$A$4:$A$93,0),1,1,2),0)),Dictionary!$AD$3:$AE$3,0)),"")</f>
        <v>Z</v>
      </c>
      <c r="AZ105" s="61" t="str">
        <f ca="1">IFERROR(INDEX(OFFSET(Dictionary!$AC$3,MATCH(COLUMNS($AS$2:AZ$2),Dictionary!$AC$4:$AC$93,0),1,1,2),1,MATCH(INDEX(Dictionary!$B$3:$C$3,1,MATCH(Form_Responses[[#This Row],[8]],OFFSET(Dictionary!$A$3,MATCH(COLUMNS($AS$2:AZ104),Dictionary!$A$4:$A$93,0),1,1,2),0)),Dictionary!$AD$3:$AE$3,0)),"")</f>
        <v>Z</v>
      </c>
      <c r="BA105" s="61" t="str">
        <f ca="1">IFERROR(INDEX(OFFSET(Dictionary!$AC$3,MATCH(COLUMNS($AS$2:BA104),Dictionary!$AC$4:$AC$93,0),1,1,2),1,MATCH(INDEX(Dictionary!$B$3:$C$3,1,MATCH(Form_Responses[[#This Row],[9]],OFFSET(Dictionary!$A$3,MATCH(COLUMNS($AS$2:BA104),Dictionary!$A$4:$A$93,0),1,1,2),0)),Dictionary!$AD$3:$AE$3,0)),"")</f>
        <v>F</v>
      </c>
      <c r="BB105" s="61" t="str">
        <f ca="1">IFERROR(INDEX(OFFSET(Dictionary!$AC$3,MATCH(COLUMNS($AS$2:BB104),Dictionary!$AC$4:$AC$93,0),1,1,2),1,MATCH(INDEX(Dictionary!$B$3:$C$3,1,MATCH(Form_Responses[[#This Row],[10]],OFFSET(Dictionary!$A$3,MATCH(COLUMNS($AS$2:BB104),Dictionary!$A$4:$A$93,0),1,1,2),0)),Dictionary!$AD$3:$AE$3,0)),"")</f>
        <v>W</v>
      </c>
      <c r="BC105" s="61" t="str">
        <f ca="1">IFERROR(INDEX(OFFSET(Dictionary!$AC$3,MATCH(COLUMNS($AS$2:BC104),Dictionary!$AC$4:$AC$93,0),1,1,2),1,MATCH(INDEX(Dictionary!$B$3:$C$3,1,MATCH(Form_Responses[[#This Row],[11]],OFFSET(Dictionary!$A$3,MATCH(COLUMNS($AS$2:BC104),Dictionary!$A$4:$A$93,0),1,1,2),0)),Dictionary!$AD$3:$AE$3,0)),"")</f>
        <v>G</v>
      </c>
      <c r="BD105" s="61" t="str">
        <f ca="1">IFERROR(INDEX(OFFSET(Dictionary!$AC$3,MATCH(COLUMNS($AS$2:BD104),Dictionary!$AC$4:$AC$93,0),1,1,2),1,MATCH(INDEX(Dictionary!$B$3:$C$3,1,MATCH(Form_Responses[[#This Row],[12]],OFFSET(Dictionary!$A$3,MATCH(COLUMNS($AS$2:BD104),Dictionary!$A$4:$A$93,0),1,1,2),0)),Dictionary!$AD$3:$AE$3,0)),"")</f>
        <v>L</v>
      </c>
      <c r="BE105" s="61" t="str">
        <f ca="1">IFERROR(INDEX(OFFSET(Dictionary!$AC$3,MATCH(COLUMNS($AS$2:BE104),Dictionary!$AC$4:$AC$93,0),1,1,2),1,MATCH(INDEX(Dictionary!$B$3:$C$3,1,MATCH(Form_Responses[[#This Row],[13]],OFFSET(Dictionary!$A$3,MATCH(COLUMNS($AS$2:BE104),Dictionary!$A$4:$A$93,0),1,1,2),0)),Dictionary!$AD$3:$AE$3,0)),"")</f>
        <v>P</v>
      </c>
      <c r="BF105" s="61" t="str">
        <f ca="1">IFERROR(INDEX(OFFSET(Dictionary!$AC$3,MATCH(COLUMNS($AS$2:BF104),Dictionary!$AC$4:$AC$93,0),1,1,2),1,MATCH(INDEX(Dictionary!$B$3:$C$3,1,MATCH(Form_Responses[[#This Row],[14]],OFFSET(Dictionary!$A$3,MATCH(COLUMNS($AS$2:BF104),Dictionary!$A$4:$A$93,0),1,1,2),0)),Dictionary!$AD$3:$AE$3,0)),"")</f>
        <v>A</v>
      </c>
      <c r="BG105" s="61" t="str">
        <f ca="1">IFERROR(INDEX(OFFSET(Dictionary!$AC$3,MATCH(COLUMNS($AS$2:BG104),Dictionary!$AC$4:$AC$93,0),1,1,2),1,MATCH(INDEX(Dictionary!$B$3:$C$3,1,MATCH(Form_Responses[[#This Row],[15]],OFFSET(Dictionary!$A$3,MATCH(COLUMNS($AS$2:BG104),Dictionary!$A$4:$A$93,0),1,1,2),0)),Dictionary!$AD$3:$AE$3,0)),"")</f>
        <v>P</v>
      </c>
      <c r="BH105" s="61" t="str">
        <f ca="1">IFERROR(INDEX(OFFSET(Dictionary!$AC$3,MATCH(COLUMNS($AS$2:BH104),Dictionary!$AC$4:$AC$93,0),1,1,2),1,MATCH(INDEX(Dictionary!$B$3:$C$3,1,MATCH(Form_Responses[[#This Row],[16]],OFFSET(Dictionary!$A$3,MATCH(COLUMNS($AS$2:BH104),Dictionary!$A$4:$A$93,0),1,1,2),0)),Dictionary!$AD$3:$AE$3,0)),"")</f>
        <v>O</v>
      </c>
      <c r="BI105" s="61" t="str">
        <f ca="1">IFERROR(INDEX(OFFSET(Dictionary!$AC$3,MATCH(COLUMNS($AS$2:BI104),Dictionary!$AC$4:$AC$93,0),1,1,2),1,MATCH(INDEX(Dictionary!$B$3:$C$3,1,MATCH(Form_Responses[[#This Row],[17]],OFFSET(Dictionary!$A$3,MATCH(COLUMNS($AS$2:BI104),Dictionary!$A$4:$A$93,0),1,1,2),0)),Dictionary!$AD$3:$AE$3,0)),"")</f>
        <v>Z</v>
      </c>
      <c r="BJ105" s="61" t="str">
        <f ca="1">IFERROR(INDEX(OFFSET(Dictionary!$AC$3,MATCH(COLUMNS($AS$2:BJ104),Dictionary!$AC$4:$AC$93,0),1,1,2),1,MATCH(INDEX(Dictionary!$B$3:$C$3,1,MATCH(Form_Responses[[#This Row],[18]],OFFSET(Dictionary!$A$3,MATCH(COLUMNS($AS$2:BJ104),Dictionary!$A$4:$A$93,0),1,1,2),0)),Dictionary!$AD$3:$AE$3,0)),"")</f>
        <v>O</v>
      </c>
      <c r="BK105" s="61" t="str">
        <f ca="1">IFERROR(INDEX(OFFSET(Dictionary!$AC$3,MATCH(COLUMNS($AS$2:BK104),Dictionary!$AC$4:$AC$93,0),1,1,2),1,MATCH(INDEX(Dictionary!$B$3:$C$3,1,MATCH(Form_Responses[[#This Row],[19]],OFFSET(Dictionary!$A$3,MATCH(COLUMNS($AS$2:BK104),Dictionary!$A$4:$A$93,0),1,1,2),0)),Dictionary!$AD$3:$AE$3,0)),"")</f>
        <v>Z</v>
      </c>
      <c r="BL105" s="61" t="str">
        <f ca="1">IFERROR(INDEX(OFFSET(Dictionary!$AC$3,MATCH(COLUMNS($AS$2:BL104),Dictionary!$AC$4:$AC$93,0),1,1,2),1,MATCH(INDEX(Dictionary!$B$3:$C$3,1,MATCH(Form_Responses[[#This Row],[20]],OFFSET(Dictionary!$A$3,MATCH(COLUMNS($AS$2:BL104),Dictionary!$A$4:$A$93,0),1,1,2),0)),Dictionary!$AD$3:$AE$3,0)),"")</f>
        <v>W</v>
      </c>
      <c r="BM105" s="61" t="str">
        <f ca="1">IFERROR(INDEX(OFFSET(Dictionary!$AC$3,MATCH(COLUMNS($AS$2:BM104),Dictionary!$AC$4:$AC$93,0),1,1,2),1,MATCH(INDEX(Dictionary!$B$3:$C$3,1,MATCH(Form_Responses[[#This Row],[21]],OFFSET(Dictionary!$A$3,MATCH(COLUMNS($AS$2:BM104),Dictionary!$A$4:$A$93,0),1,1,2),0)),Dictionary!$AD$3:$AE$3,0)),"")</f>
        <v>G</v>
      </c>
      <c r="BN105" s="61" t="str">
        <f ca="1">IFERROR(INDEX(OFFSET(Dictionary!$AC$3,MATCH(COLUMNS($AS$2:BN104),Dictionary!$AC$4:$AC$93,0),1,1,2),1,MATCH(INDEX(Dictionary!$B$3:$C$3,1,MATCH(Form_Responses[[#This Row],[22]],OFFSET(Dictionary!$A$3,MATCH(COLUMNS($AS$2:BN104),Dictionary!$A$4:$A$93,0),1,1,2),0)),Dictionary!$AD$3:$AE$3,0)),"")</f>
        <v>L</v>
      </c>
      <c r="BO105" s="61" t="str">
        <f ca="1">IFERROR(INDEX(OFFSET(Dictionary!$AC$3,MATCH(COLUMNS($AS$2:BO104),Dictionary!$AC$4:$AC$93,0),1,1,2),1,MATCH(INDEX(Dictionary!$B$3:$C$3,1,MATCH(Form_Responses[[#This Row],[23]],OFFSET(Dictionary!$A$3,MATCH(COLUMNS($AS$2:BO104),Dictionary!$A$4:$A$93,0),1,1,2),0)),Dictionary!$AD$3:$AE$3,0)),"")</f>
        <v>E</v>
      </c>
      <c r="BP105" s="61" t="str">
        <f ca="1">IFERROR(INDEX(OFFSET(Dictionary!$AC$3,MATCH(COLUMNS($AS$2:BP104),Dictionary!$AC$4:$AC$93,0),1,1,2),1,MATCH(INDEX(Dictionary!$B$3:$C$3,1,MATCH(Form_Responses[[#This Row],[24]],OFFSET(Dictionary!$A$3,MATCH(COLUMNS($AS$2:BP104),Dictionary!$A$4:$A$93,0),1,1,2),0)),Dictionary!$AD$3:$AE$3,0)),"")</f>
        <v>X</v>
      </c>
      <c r="BQ105" s="61" t="str">
        <f ca="1">IFERROR(INDEX(OFFSET(Dictionary!$AC$3,MATCH(COLUMNS($AS$2:BQ104),Dictionary!$AC$4:$AC$93,0),1,1,2),1,MATCH(INDEX(Dictionary!$B$3:$C$3,1,MATCH(Form_Responses[[#This Row],[25]],OFFSET(Dictionary!$A$3,MATCH(COLUMNS($AS$2:BQ104),Dictionary!$A$4:$A$93,0),1,1,2),0)),Dictionary!$AD$3:$AE$3,0)),"")</f>
        <v>B</v>
      </c>
      <c r="BR105" s="61" t="str">
        <f ca="1">IFERROR(INDEX(OFFSET(Dictionary!$AC$3,MATCH(COLUMNS($AS$2:BR104),Dictionary!$AC$4:$AC$93,0),1,1,2),1,MATCH(INDEX(Dictionary!$B$3:$C$3,1,MATCH(Form_Responses[[#This Row],[26]],OFFSET(Dictionary!$A$3,MATCH(COLUMNS($AS$2:BR104),Dictionary!$A$4:$A$93,0),1,1,2),0)),Dictionary!$AD$3:$AE$3,0)),"")</f>
        <v>O</v>
      </c>
      <c r="BS105" s="61" t="str">
        <f ca="1">IFERROR(INDEX(OFFSET(Dictionary!$AC$3,MATCH(COLUMNS($AS$2:BS104),Dictionary!$AC$4:$AC$93,0),1,1,2),1,MATCH(INDEX(Dictionary!$B$3:$C$3,1,MATCH(Form_Responses[[#This Row],[27]],OFFSET(Dictionary!$A$3,MATCH(COLUMNS($AS$2:BS104),Dictionary!$A$4:$A$93,0),1,1,2),0)),Dictionary!$AD$3:$AE$3,0)),"")</f>
        <v>Z</v>
      </c>
      <c r="BT105" s="61" t="str">
        <f ca="1">IFERROR(INDEX(OFFSET(Dictionary!$AC$3,MATCH(COLUMNS($AS$2:BT104),Dictionary!$AC$4:$AC$93,0),1,1,2),1,MATCH(INDEX(Dictionary!$B$3:$C$3,1,MATCH(Form_Responses[[#This Row],[28]],OFFSET(Dictionary!$A$3,MATCH(COLUMNS($AS$2:BT104),Dictionary!$A$4:$A$93,0),1,1,2),0)),Dictionary!$AD$3:$AE$3,0)),"")</f>
        <v>B</v>
      </c>
      <c r="BU105" s="61" t="str">
        <f ca="1">IFERROR(INDEX(OFFSET(Dictionary!$AC$3,MATCH(COLUMNS($AS$2:BU104),Dictionary!$AC$4:$AC$93,0),1,1,2),1,MATCH(INDEX(Dictionary!$B$3:$C$3,1,MATCH(Form_Responses[[#This Row],[29]],OFFSET(Dictionary!$A$3,MATCH(COLUMNS($AS$2:BU104),Dictionary!$A$4:$A$93,0),1,1,2),0)),Dictionary!$AD$3:$AE$3,0)),"")</f>
        <v>O</v>
      </c>
      <c r="BV105" s="61" t="str">
        <f ca="1">IFERROR(INDEX(OFFSET(Dictionary!$AC$3,MATCH(COLUMNS($AS$2:BV104),Dictionary!$AC$4:$AC$93,0),1,1,2),1,MATCH(INDEX(Dictionary!$B$3:$C$3,1,MATCH(Form_Responses[[#This Row],[30]],OFFSET(Dictionary!$A$3,MATCH(COLUMNS($AS$2:BV104),Dictionary!$A$4:$A$93,0),1,1,2),0)),Dictionary!$AD$3:$AE$3,0)),"")</f>
        <v>W</v>
      </c>
      <c r="BW105" s="61" t="str">
        <f ca="1">IFERROR(INDEX(OFFSET(Dictionary!$AC$3,MATCH(COLUMNS($AS$2:BW104),Dictionary!$AC$4:$AC$93,0),1,1,2),1,MATCH(INDEX(Dictionary!$B$3:$C$3,1,MATCH(Form_Responses[[#This Row],[31]],OFFSET(Dictionary!$A$3,MATCH(COLUMNS($AS$2:BW104),Dictionary!$A$4:$A$93,0),1,1,2),0)),Dictionary!$AD$3:$AE$3,0)),"")</f>
        <v>R</v>
      </c>
      <c r="BX105" s="61" t="str">
        <f ca="1">IFERROR(INDEX(OFFSET(Dictionary!$AC$3,MATCH(COLUMNS($AS$2:BX104),Dictionary!$AC$4:$AC$93,0),1,1,2),1,MATCH(INDEX(Dictionary!$B$3:$C$3,1,MATCH(Form_Responses[[#This Row],[32]],OFFSET(Dictionary!$A$3,MATCH(COLUMNS($AS$2:BX104),Dictionary!$A$4:$A$93,0),1,1,2),0)),Dictionary!$AD$3:$AE$3,0)),"")</f>
        <v>D</v>
      </c>
      <c r="BY105" s="61" t="str">
        <f ca="1">IFERROR(INDEX(OFFSET(Dictionary!$AC$3,MATCH(COLUMNS($AS$2:BY104),Dictionary!$AC$4:$AC$93,0),1,1,2),1,MATCH(INDEX(Dictionary!$B$3:$C$3,1,MATCH(Form_Responses[[#This Row],[33]],OFFSET(Dictionary!$A$3,MATCH(COLUMNS($AS$2:BY104),Dictionary!$A$4:$A$93,0),1,1,2),0)),Dictionary!$AD$3:$AE$3,0)),"")</f>
        <v>C</v>
      </c>
      <c r="BZ105" s="61" t="str">
        <f ca="1">IFERROR(INDEX(OFFSET(Dictionary!$AC$3,MATCH(COLUMNS($AS$2:BZ104),Dictionary!$AC$4:$AC$93,0),1,1,2),1,MATCH(INDEX(Dictionary!$B$3:$C$3,1,MATCH(Form_Responses[[#This Row],[34]],OFFSET(Dictionary!$A$3,MATCH(COLUMNS($AS$2:BZ104),Dictionary!$A$4:$A$93,0),1,1,2),0)),Dictionary!$AD$3:$AE$3,0)),"")</f>
        <v>T</v>
      </c>
      <c r="CA105" s="61" t="str">
        <f ca="1">IFERROR(INDEX(OFFSET(Dictionary!$AC$3,MATCH(COLUMNS($AS$2:CA104),Dictionary!$AC$4:$AC$93,0),1,1,2),1,MATCH(INDEX(Dictionary!$B$3:$C$3,1,MATCH(Form_Responses[[#This Row],[35]],OFFSET(Dictionary!$A$3,MATCH(COLUMNS($AS$2:CA104),Dictionary!$A$4:$A$93,0),1,1,2),0)),Dictionary!$AD$3:$AE$3,0)),"")</f>
        <v>B</v>
      </c>
      <c r="CB105" s="61" t="str">
        <f ca="1">IFERROR(INDEX(OFFSET(Dictionary!$AC$3,MATCH(COLUMNS($AS$2:CB104),Dictionary!$AC$4:$AC$93,0),1,1,2),1,MATCH(INDEX(Dictionary!$B$3:$C$3,1,MATCH(Form_Responses[[#This Row],[36]],OFFSET(Dictionary!$A$3,MATCH(COLUMNS($AS$2:CB104),Dictionary!$A$4:$A$93,0),1,1,2),0)),Dictionary!$AD$3:$AE$3,0)),"")</f>
        <v>A</v>
      </c>
      <c r="CC105" s="61" t="str">
        <f ca="1">IFERROR(INDEX(OFFSET(Dictionary!$AC$3,MATCH(COLUMNS($AS$2:CC104),Dictionary!$AC$4:$AC$93,0),1,1,2),1,MATCH(INDEX(Dictionary!$B$3:$C$3,1,MATCH(Form_Responses[[#This Row],[37]],OFFSET(Dictionary!$A$3,MATCH(COLUMNS($AS$2:CC104),Dictionary!$A$4:$A$93,0),1,1,2),0)),Dictionary!$AD$3:$AE$3,0)),"")</f>
        <v>P</v>
      </c>
      <c r="CD105" s="61" t="str">
        <f ca="1">IFERROR(INDEX(OFFSET(Dictionary!$AC$3,MATCH(COLUMNS($AS$2:CD104),Dictionary!$AC$4:$AC$93,0),1,1,2),1,MATCH(INDEX(Dictionary!$B$3:$C$3,1,MATCH(Form_Responses[[#This Row],[38]],OFFSET(Dictionary!$A$3,MATCH(COLUMNS($AS$2:CD104),Dictionary!$A$4:$A$93,0),1,1,2),0)),Dictionary!$AD$3:$AE$3,0)),"")</f>
        <v>K</v>
      </c>
      <c r="CE105" s="61" t="str">
        <f ca="1">IFERROR(INDEX(OFFSET(Dictionary!$AC$3,MATCH(COLUMNS($AS$2:CE104),Dictionary!$AC$4:$AC$93,0),1,1,2),1,MATCH(INDEX(Dictionary!$B$3:$C$3,1,MATCH(Form_Responses[[#This Row],[39]],OFFSET(Dictionary!$A$3,MATCH(COLUMNS($AS$2:CE104),Dictionary!$A$4:$A$93,0),1,1,2),0)),Dictionary!$AD$3:$AE$3,0)),"")</f>
        <v>B</v>
      </c>
      <c r="CF105" s="61" t="str">
        <f ca="1">IFERROR(INDEX(OFFSET(Dictionary!$AC$3,MATCH(COLUMNS($AS$2:CF104),Dictionary!$AC$4:$AC$93,0),1,1,2),1,MATCH(INDEX(Dictionary!$B$3:$C$3,1,MATCH(Form_Responses[[#This Row],[40]],OFFSET(Dictionary!$A$3,MATCH(COLUMNS($AS$2:CF104),Dictionary!$A$4:$A$93,0),1,1,2),0)),Dictionary!$AD$3:$AE$3,0)),"")</f>
        <v>W</v>
      </c>
      <c r="CG105" s="61" t="str">
        <f ca="1">IFERROR(INDEX(OFFSET(Dictionary!$AC$3,MATCH(COLUMNS($AS$2:CG104),Dictionary!$AC$4:$AC$93,0),1,1,2),1,MATCH(INDEX(Dictionary!$B$3:$C$3,1,MATCH(Form_Responses[[#This Row],[41]],OFFSET(Dictionary!$A$3,MATCH(COLUMNS($AS$2:CG104),Dictionary!$A$4:$A$93,0),1,1,2),0)),Dictionary!$AD$3:$AE$3,0)),"")</f>
        <v>S</v>
      </c>
      <c r="CH105" s="61" t="str">
        <f ca="1">IFERROR(INDEX(OFFSET(Dictionary!$AC$3,MATCH(COLUMNS($AS$2:CH104),Dictionary!$AC$4:$AC$93,0),1,1,2),1,MATCH(INDEX(Dictionary!$B$3:$C$3,1,MATCH(Form_Responses[[#This Row],[42]],OFFSET(Dictionary!$A$3,MATCH(COLUMNS($AS$2:CH104),Dictionary!$A$4:$A$93,0),1,1,2),0)),Dictionary!$AD$3:$AE$3,0)),"")</f>
        <v>R</v>
      </c>
      <c r="CI105" s="61" t="str">
        <f ca="1">IFERROR(INDEX(OFFSET(Dictionary!$AC$3,MATCH(COLUMNS($AS$2:CI104),Dictionary!$AC$4:$AC$93,0),1,1,2),1,MATCH(INDEX(Dictionary!$B$3:$C$3,1,MATCH(Form_Responses[[#This Row],[43]],OFFSET(Dictionary!$A$3,MATCH(COLUMNS($AS$2:CI104),Dictionary!$A$4:$A$93,0),1,1,2),0)),Dictionary!$AD$3:$AE$3,0)),"")</f>
        <v>I</v>
      </c>
      <c r="CJ105" s="61" t="str">
        <f ca="1">IFERROR(INDEX(OFFSET(Dictionary!$AC$3,MATCH(COLUMNS($AS$2:CJ104),Dictionary!$AC$4:$AC$93,0),1,1,2),1,MATCH(INDEX(Dictionary!$B$3:$C$3,1,MATCH(Form_Responses[[#This Row],[44]],OFFSET(Dictionary!$A$3,MATCH(COLUMNS($AS$2:CJ104),Dictionary!$A$4:$A$93,0),1,1,2),0)),Dictionary!$AD$3:$AE$3,0)),"")</f>
        <v>T</v>
      </c>
      <c r="CK105" s="61" t="str">
        <f ca="1">IFERROR(INDEX(OFFSET(Dictionary!$AC$3,MATCH(COLUMNS($AS$2:CK104),Dictionary!$AC$4:$AC$93,0),1,1,2),1,MATCH(INDEX(Dictionary!$B$3:$C$3,1,MATCH(Form_Responses[[#This Row],[45]],OFFSET(Dictionary!$A$3,MATCH(COLUMNS($AS$2:CK104),Dictionary!$A$4:$A$93,0),1,1,2),0)),Dictionary!$AD$3:$AE$3,0)),"")</f>
        <v>V</v>
      </c>
      <c r="CL105" s="61" t="str">
        <f ca="1">IFERROR(INDEX(OFFSET(Dictionary!$AC$3,MATCH(COLUMNS($AS$2:CL104),Dictionary!$AC$4:$AC$93,0),1,1,2),1,MATCH(INDEX(Dictionary!$B$3:$C$3,1,MATCH(Form_Responses[[#This Row],[46]],OFFSET(Dictionary!$A$3,MATCH(COLUMNS($AS$2:CL104),Dictionary!$A$4:$A$93,0),1,1,2),0)),Dictionary!$AD$3:$AE$3,0)),"")</f>
        <v>O</v>
      </c>
      <c r="CM105" s="61" t="str">
        <f ca="1">IFERROR(INDEX(OFFSET(Dictionary!$AC$3,MATCH(COLUMNS($AS$2:CM104),Dictionary!$AC$4:$AC$93,0),1,1,2),1,MATCH(INDEX(Dictionary!$B$3:$C$3,1,MATCH(Form_Responses[[#This Row],[47]],OFFSET(Dictionary!$A$3,MATCH(COLUMNS($AS$2:CM104),Dictionary!$A$4:$A$93,0),1,1,2),0)),Dictionary!$AD$3:$AE$3,0)),"")</f>
        <v>Z</v>
      </c>
      <c r="CN105" s="61" t="str">
        <f ca="1">IFERROR(INDEX(OFFSET(Dictionary!$AC$3,MATCH(COLUMNS($AS$2:CN104),Dictionary!$AC$4:$AC$93,0),1,1,2),1,MATCH(INDEX(Dictionary!$B$3:$C$3,1,MATCH(Form_Responses[[#This Row],[48]],OFFSET(Dictionary!$A$3,MATCH(COLUMNS($AS$2:CN104),Dictionary!$A$4:$A$93,0),1,1,2),0)),Dictionary!$AD$3:$AE$3,0)),"")</f>
        <v>P</v>
      </c>
      <c r="CO105" s="61" t="str">
        <f ca="1">IFERROR(INDEX(OFFSET(Dictionary!$AC$3,MATCH(COLUMNS($AS$2:CO104),Dictionary!$AC$4:$AC$93,0),1,1,2),1,MATCH(INDEX(Dictionary!$B$3:$C$3,1,MATCH(Form_Responses[[#This Row],[49]],OFFSET(Dictionary!$A$3,MATCH(COLUMNS($AS$2:CO104),Dictionary!$A$4:$A$93,0),1,1,2),0)),Dictionary!$AD$3:$AE$3,0)),"")</f>
        <v>F</v>
      </c>
      <c r="CP105" s="61" t="str">
        <f ca="1">IFERROR(INDEX(OFFSET(Dictionary!$AC$3,MATCH(COLUMNS($AS$2:CP104),Dictionary!$AC$4:$AC$93,0),1,1,2),1,MATCH(INDEX(Dictionary!$B$3:$C$3,1,MATCH(Form_Responses[[#This Row],[50]],OFFSET(Dictionary!$A$3,MATCH(COLUMNS($AS$2:CP104),Dictionary!$A$4:$A$93,0),1,1,2),0)),Dictionary!$AD$3:$AE$3,0)),"")</f>
        <v>W</v>
      </c>
      <c r="CQ105" s="61" t="str">
        <f ca="1">IFERROR(INDEX(OFFSET(Dictionary!$AC$3,MATCH(COLUMNS($AS$2:CQ104),Dictionary!$AC$4:$AC$93,0),1,1,2),1,MATCH(INDEX(Dictionary!$B$3:$C$3,1,MATCH(Form_Responses[[#This Row],[51]],OFFSET(Dictionary!$A$3,MATCH(COLUMNS($AS$2:CQ104),Dictionary!$A$4:$A$93,0),1,1,2),0)),Dictionary!$AD$3:$AE$3,0)),"")</f>
        <v>G</v>
      </c>
      <c r="CR105" s="61" t="str">
        <f ca="1">IFERROR(INDEX(OFFSET(Dictionary!$AC$3,MATCH(COLUMNS($AS$2:CR104),Dictionary!$AC$4:$AC$93,0),1,1,2),1,MATCH(INDEX(Dictionary!$B$3:$C$3,1,MATCH(Form_Responses[[#This Row],[52]],OFFSET(Dictionary!$A$3,MATCH(COLUMNS($AS$2:CR104),Dictionary!$A$4:$A$93,0),1,1,2),0)),Dictionary!$AD$3:$AE$3,0)),"")</f>
        <v>S</v>
      </c>
      <c r="CS105" s="61" t="str">
        <f ca="1">IFERROR(INDEX(OFFSET(Dictionary!$AC$3,MATCH(COLUMNS($AS$2:CS104),Dictionary!$AC$4:$AC$93,0),1,1,2),1,MATCH(INDEX(Dictionary!$B$3:$C$3,1,MATCH(Form_Responses[[#This Row],[53]],OFFSET(Dictionary!$A$3,MATCH(COLUMNS($AS$2:CS104),Dictionary!$A$4:$A$93,0),1,1,2),0)),Dictionary!$AD$3:$AE$3,0)),"")</f>
        <v>I</v>
      </c>
      <c r="CT105" s="61" t="str">
        <f ca="1">IFERROR(INDEX(OFFSET(Dictionary!$AC$3,MATCH(COLUMNS($AS$2:CT104),Dictionary!$AC$4:$AC$93,0),1,1,2),1,MATCH(INDEX(Dictionary!$B$3:$C$3,1,MATCH(Form_Responses[[#This Row],[54]],OFFSET(Dictionary!$A$3,MATCH(COLUMNS($AS$2:CT104),Dictionary!$A$4:$A$93,0),1,1,2),0)),Dictionary!$AD$3:$AE$3,0)),"")</f>
        <v>D</v>
      </c>
      <c r="CU105" s="61" t="str">
        <f ca="1">IFERROR(INDEX(OFFSET(Dictionary!$AC$3,MATCH(COLUMNS($AS$2:CU104),Dictionary!$AC$4:$AC$93,0),1,1,2),1,MATCH(INDEX(Dictionary!$B$3:$C$3,1,MATCH(Form_Responses[[#This Row],[55]],OFFSET(Dictionary!$A$3,MATCH(COLUMNS($AS$2:CU104),Dictionary!$A$4:$A$93,0),1,1,2),0)),Dictionary!$AD$3:$AE$3,0)),"")</f>
        <v>C</v>
      </c>
      <c r="CV105" s="61" t="str">
        <f ca="1">IFERROR(INDEX(OFFSET(Dictionary!$AC$3,MATCH(COLUMNS($AS$2:CV104),Dictionary!$AC$4:$AC$93,0),1,1,2),1,MATCH(INDEX(Dictionary!$B$3:$C$3,1,MATCH(Form_Responses[[#This Row],[56]],OFFSET(Dictionary!$A$3,MATCH(COLUMNS($AS$2:CV104),Dictionary!$A$4:$A$93,0),1,1,2),0)),Dictionary!$AD$3:$AE$3,0)),"")</f>
        <v>S</v>
      </c>
      <c r="CW105" s="61" t="str">
        <f ca="1">IFERROR(INDEX(OFFSET(Dictionary!$AC$3,MATCH(COLUMNS($AS$2:CW104),Dictionary!$AC$4:$AC$93,0),1,1,2),1,MATCH(INDEX(Dictionary!$B$3:$C$3,1,MATCH(Form_Responses[[#This Row],[57]],OFFSET(Dictionary!$A$3,MATCH(COLUMNS($AS$2:CW104),Dictionary!$A$4:$A$93,0),1,1,2),0)),Dictionary!$AD$3:$AE$3,0)),"")</f>
        <v>Z</v>
      </c>
      <c r="CX105" s="61" t="str">
        <f ca="1">IFERROR(INDEX(OFFSET(Dictionary!$AC$3,MATCH(COLUMNS($AS$2:CX104),Dictionary!$AC$4:$AC$93,0),1,1,2),1,MATCH(INDEX(Dictionary!$B$3:$C$3,1,MATCH(Form_Responses[[#This Row],[58]],OFFSET(Dictionary!$A$3,MATCH(COLUMNS($AS$2:CX104),Dictionary!$A$4:$A$93,0),1,1,2),0)),Dictionary!$AD$3:$AE$3,0)),"")</f>
        <v>A</v>
      </c>
      <c r="CY105" s="61" t="str">
        <f ca="1">IFERROR(INDEX(OFFSET(Dictionary!$AC$3,MATCH(COLUMNS($AS$2:CY104),Dictionary!$AC$4:$AC$93,0),1,1,2),1,MATCH(INDEX(Dictionary!$B$3:$C$3,1,MATCH(Form_Responses[[#This Row],[59]],OFFSET(Dictionary!$A$3,MATCH(COLUMNS($AS$2:CY104),Dictionary!$A$4:$A$93,0),1,1,2),0)),Dictionary!$AD$3:$AE$3,0)),"")</f>
        <v>F</v>
      </c>
      <c r="CZ105" s="61" t="str">
        <f ca="1">IFERROR(INDEX(OFFSET(Dictionary!$AC$3,MATCH(COLUMNS($AS$2:CZ104),Dictionary!$AC$4:$AC$93,0),1,1,2),1,MATCH(INDEX(Dictionary!$B$3:$C$3,1,MATCH(Form_Responses[[#This Row],[60]],OFFSET(Dictionary!$A$3,MATCH(COLUMNS($AS$2:CZ104),Dictionary!$A$4:$A$93,0),1,1,2),0)),Dictionary!$AD$3:$AE$3,0)),"")</f>
        <v>X</v>
      </c>
      <c r="DA105" s="61" t="str">
        <f ca="1">IFERROR(INDEX(OFFSET(Dictionary!$AC$3,MATCH(COLUMNS($AS$2:DA104),Dictionary!$AC$4:$AC$93,0),1,1,2),1,MATCH(INDEX(Dictionary!$B$3:$C$3,1,MATCH(Form_Responses[[#This Row],[61]],OFFSET(Dictionary!$A$3,MATCH(COLUMNS($AS$2:DA104),Dictionary!$A$4:$A$93,0),1,1,2),0)),Dictionary!$AD$3:$AE$3,0)),"")</f>
        <v>G</v>
      </c>
      <c r="DB105" s="61" t="str">
        <f ca="1">IFERROR(INDEX(OFFSET(Dictionary!$AC$3,MATCH(COLUMNS($AS$2:DB104),Dictionary!$AC$4:$AC$93,0),1,1,2),1,MATCH(INDEX(Dictionary!$B$3:$C$3,1,MATCH(Form_Responses[[#This Row],[62]],OFFSET(Dictionary!$A$3,MATCH(COLUMNS($AS$2:DB104),Dictionary!$A$4:$A$93,0),1,1,2),0)),Dictionary!$AD$3:$AE$3,0)),"")</f>
        <v>L</v>
      </c>
      <c r="DC105" s="61" t="str">
        <f ca="1">IFERROR(INDEX(OFFSET(Dictionary!$AC$3,MATCH(COLUMNS($AS$2:DC104),Dictionary!$AC$4:$AC$93,0),1,1,2),1,MATCH(INDEX(Dictionary!$B$3:$C$3,1,MATCH(Form_Responses[[#This Row],[63]],OFFSET(Dictionary!$A$3,MATCH(COLUMNS($AS$2:DC104),Dictionary!$A$4:$A$93,0),1,1,2),0)),Dictionary!$AD$3:$AE$3,0)),"")</f>
        <v>S</v>
      </c>
      <c r="DD105" s="61" t="str">
        <f ca="1">IFERROR(INDEX(OFFSET(Dictionary!$AC$3,MATCH(COLUMNS($AS$2:DD104),Dictionary!$AC$4:$AC$93,0),1,1,2),1,MATCH(INDEX(Dictionary!$B$3:$C$3,1,MATCH(Form_Responses[[#This Row],[64]],OFFSET(Dictionary!$A$3,MATCH(COLUMNS($AS$2:DD104),Dictionary!$A$4:$A$93,0),1,1,2),0)),Dictionary!$AD$3:$AE$3,0)),"")</f>
        <v>T</v>
      </c>
      <c r="DE105" s="61" t="str">
        <f ca="1">IFERROR(INDEX(OFFSET(Dictionary!$AC$3,MATCH(COLUMNS($AS$2:DE104),Dictionary!$AC$4:$AC$93,0),1,1,2),1,MATCH(INDEX(Dictionary!$B$3:$C$3,1,MATCH(Form_Responses[[#This Row],[65]],OFFSET(Dictionary!$A$3,MATCH(COLUMNS($AS$2:DE104),Dictionary!$A$4:$A$93,0),1,1,2),0)),Dictionary!$AD$3:$AE$3,0)),"")</f>
        <v>D</v>
      </c>
      <c r="DF105" s="61" t="str">
        <f ca="1">IFERROR(INDEX(OFFSET(Dictionary!$AC$3,MATCH(COLUMNS($AS$2:DF104),Dictionary!$AC$4:$AC$93,0),1,1,2),1,MATCH(INDEX(Dictionary!$B$3:$C$3,1,MATCH(Form_Responses[[#This Row],[66]],OFFSET(Dictionary!$A$3,MATCH(COLUMNS($AS$2:DF104),Dictionary!$A$4:$A$93,0),1,1,2),0)),Dictionary!$AD$3:$AE$3,0)),"")</f>
        <v>S</v>
      </c>
      <c r="DG105" s="61" t="str">
        <f ca="1">IFERROR(INDEX(OFFSET(Dictionary!$AC$3,MATCH(COLUMNS($AS$2:DG104),Dictionary!$AC$4:$AC$93,0),1,1,2),1,MATCH(INDEX(Dictionary!$B$3:$C$3,1,MATCH(Form_Responses[[#This Row],[67]],OFFSET(Dictionary!$A$3,MATCH(COLUMNS($AS$2:DG104),Dictionary!$A$4:$A$93,0),1,1,2),0)),Dictionary!$AD$3:$AE$3,0)),"")</f>
        <v>R</v>
      </c>
      <c r="DH105" s="61" t="str">
        <f ca="1">IFERROR(INDEX(OFFSET(Dictionary!$AC$3,MATCH(COLUMNS($AS$2:DH104),Dictionary!$AC$4:$AC$93,0),1,1,2),1,MATCH(INDEX(Dictionary!$B$3:$C$3,1,MATCH(Form_Responses[[#This Row],[68]],OFFSET(Dictionary!$A$3,MATCH(COLUMNS($AS$2:DH104),Dictionary!$A$4:$A$93,0),1,1,2),0)),Dictionary!$AD$3:$AE$3,0)),"")</f>
        <v>N</v>
      </c>
      <c r="DI105" s="61" t="str">
        <f ca="1">IFERROR(INDEX(OFFSET(Dictionary!$AC$3,MATCH(COLUMNS($AS$2:DI104),Dictionary!$AC$4:$AC$93,0),1,1,2),1,MATCH(INDEX(Dictionary!$B$3:$C$3,1,MATCH(Form_Responses[[#This Row],[69]],OFFSET(Dictionary!$A$3,MATCH(COLUMNS($AS$2:DI104),Dictionary!$A$4:$A$93,0),1,1,2),0)),Dictionary!$AD$3:$AE$3,0)),"")</f>
        <v>F</v>
      </c>
      <c r="DJ105" s="61" t="str">
        <f ca="1">IFERROR(INDEX(OFFSET(Dictionary!$AC$3,MATCH(COLUMNS($AS$2:DJ104),Dictionary!$AC$4:$AC$93,0),1,1,2),1,MATCH(INDEX(Dictionary!$B$3:$C$3,1,MATCH(Form_Responses[[#This Row],[70]],OFFSET(Dictionary!$A$3,MATCH(COLUMNS($AS$2:DJ104),Dictionary!$A$4:$A$93,0),1,1,2),0)),Dictionary!$AD$3:$AE$3,0)),"")</f>
        <v>P</v>
      </c>
      <c r="DK105" s="61" t="str">
        <f ca="1">IFERROR(INDEX(OFFSET(Dictionary!$AC$3,MATCH(COLUMNS($AS$2:DK104),Dictionary!$AC$4:$AC$93,0),1,1,2),1,MATCH(INDEX(Dictionary!$B$3:$C$3,1,MATCH(Form_Responses[[#This Row],[71]],OFFSET(Dictionary!$A$3,MATCH(COLUMNS($AS$2:DK104),Dictionary!$A$4:$A$93,0),1,1,2),0)),Dictionary!$AD$3:$AE$3,0)),"")</f>
        <v>G</v>
      </c>
      <c r="DL105" s="61" t="str">
        <f ca="1">IFERROR(INDEX(OFFSET(Dictionary!$AC$3,MATCH(COLUMNS($AS$2:DL104),Dictionary!$AC$4:$AC$93,0),1,1,2),1,MATCH(INDEX(Dictionary!$B$3:$C$3,1,MATCH(Form_Responses[[#This Row],[72]],OFFSET(Dictionary!$A$3,MATCH(COLUMNS($AS$2:DL104),Dictionary!$A$4:$A$93,0),1,1,2),0)),Dictionary!$AD$3:$AE$3,0)),"")</f>
        <v>T</v>
      </c>
      <c r="DM105" s="61" t="str">
        <f ca="1">IFERROR(INDEX(OFFSET(Dictionary!$AC$3,MATCH(COLUMNS($AS$2:DM104),Dictionary!$AC$4:$AC$93,0),1,1,2),1,MATCH(INDEX(Dictionary!$B$3:$C$3,1,MATCH(Form_Responses[[#This Row],[73]],OFFSET(Dictionary!$A$3,MATCH(COLUMNS($AS$2:DM104),Dictionary!$A$4:$A$93,0),1,1,2),0)),Dictionary!$AD$3:$AE$3,0)),"")</f>
        <v>V</v>
      </c>
      <c r="DN105" s="61" t="str">
        <f ca="1">IFERROR(INDEX(OFFSET(Dictionary!$AC$3,MATCH(COLUMNS($AS$2:DN104),Dictionary!$AC$4:$AC$93,0),1,1,2),1,MATCH(INDEX(Dictionary!$B$3:$C$3,1,MATCH(Form_Responses[[#This Row],[74]],OFFSET(Dictionary!$A$3,MATCH(COLUMNS($AS$2:DN104),Dictionary!$A$4:$A$93,0),1,1,2),0)),Dictionary!$AD$3:$AE$3,0)),"")</f>
        <v>S</v>
      </c>
      <c r="DO105" s="61" t="str">
        <f ca="1">IFERROR(INDEX(OFFSET(Dictionary!$AC$3,MATCH(COLUMNS($AS$2:DO104),Dictionary!$AC$4:$AC$93,0),1,1,2),1,MATCH(INDEX(Dictionary!$B$3:$C$3,1,MATCH(Form_Responses[[#This Row],[75]],OFFSET(Dictionary!$A$3,MATCH(COLUMNS($AS$2:DO104),Dictionary!$A$4:$A$93,0),1,1,2),0)),Dictionary!$AD$3:$AE$3,0)),"")</f>
        <v>V</v>
      </c>
      <c r="DP105" s="61" t="str">
        <f ca="1">IFERROR(INDEX(OFFSET(Dictionary!$AC$3,MATCH(COLUMNS($AS$2:DP104),Dictionary!$AC$4:$AC$93,0),1,1,2),1,MATCH(INDEX(Dictionary!$B$3:$C$3,1,MATCH(Form_Responses[[#This Row],[76]],OFFSET(Dictionary!$A$3,MATCH(COLUMNS($AS$2:DP104),Dictionary!$A$4:$A$93,0),1,1,2),0)),Dictionary!$AD$3:$AE$3,0)),"")</f>
        <v>S</v>
      </c>
      <c r="DQ105" s="61" t="str">
        <f ca="1">IFERROR(INDEX(OFFSET(Dictionary!$AC$3,MATCH(COLUMNS($AS$2:DQ104),Dictionary!$AC$4:$AC$93,0),1,1,2),1,MATCH(INDEX(Dictionary!$B$3:$C$3,1,MATCH(Form_Responses[[#This Row],[77]],OFFSET(Dictionary!$A$3,MATCH(COLUMNS($AS$2:DQ104),Dictionary!$A$4:$A$93,0),1,1,2),0)),Dictionary!$AD$3:$AE$3,0)),"")</f>
        <v>R</v>
      </c>
      <c r="DR105" s="61" t="str">
        <f ca="1">IFERROR(INDEX(OFFSET(Dictionary!$AC$3,MATCH(COLUMNS($AS$2:DR104),Dictionary!$AC$4:$AC$93,0),1,1,2),1,MATCH(INDEX(Dictionary!$B$3:$C$3,1,MATCH(Form_Responses[[#This Row],[78]],OFFSET(Dictionary!$A$3,MATCH(COLUMNS($AS$2:DR104),Dictionary!$A$4:$A$93,0),1,1,2),0)),Dictionary!$AD$3:$AE$3,0)),"")</f>
        <v>D</v>
      </c>
      <c r="DS105" s="61" t="str">
        <f ca="1">IFERROR(INDEX(OFFSET(Dictionary!$AC$3,MATCH(COLUMNS($AS$2:DS104),Dictionary!$AC$4:$AC$93,0),1,1,2),1,MATCH(INDEX(Dictionary!$B$3:$C$3,1,MATCH(Form_Responses[[#This Row],[79]],OFFSET(Dictionary!$A$3,MATCH(COLUMNS($AS$2:DS104),Dictionary!$A$4:$A$93,0),1,1,2),0)),Dictionary!$AD$3:$AE$3,0)),"")</f>
        <v>F</v>
      </c>
      <c r="DT105" s="61" t="str">
        <f ca="1">IFERROR(INDEX(OFFSET(Dictionary!$AC$3,MATCH(COLUMNS($AS$2:DT104),Dictionary!$AC$4:$AC$93,0),1,1,2),1,MATCH(INDEX(Dictionary!$B$3:$C$3,1,MATCH(Form_Responses[[#This Row],[80]],OFFSET(Dictionary!$A$3,MATCH(COLUMNS($AS$2:DT104),Dictionary!$A$4:$A$93,0),1,1,2),0)),Dictionary!$AD$3:$AE$3,0)),"")</f>
        <v>W</v>
      </c>
      <c r="DU105" s="61" t="str">
        <f ca="1">IFERROR(INDEX(OFFSET(Dictionary!$AC$3,MATCH(COLUMNS($AS$2:DU104),Dictionary!$AC$4:$AC$93,0),1,1,2),1,MATCH(INDEX(Dictionary!$B$3:$C$3,1,MATCH(Form_Responses[[#This Row],[81]],OFFSET(Dictionary!$A$3,MATCH(COLUMNS($AS$2:DU104),Dictionary!$A$4:$A$93,0),1,1,2),0)),Dictionary!$AD$3:$AE$3,0)),"")</f>
        <v>L</v>
      </c>
      <c r="DV105" s="61" t="str">
        <f ca="1">IFERROR(INDEX(OFFSET(Dictionary!$AC$3,MATCH(COLUMNS($AS$2:DV104),Dictionary!$AC$4:$AC$93,0),1,1,2),1,MATCH(INDEX(Dictionary!$B$3:$C$3,1,MATCH(Form_Responses[[#This Row],[82]],OFFSET(Dictionary!$A$3,MATCH(COLUMNS($AS$2:DV104),Dictionary!$A$4:$A$93,0),1,1,2),0)),Dictionary!$AD$3:$AE$3,0)),"")</f>
        <v>L</v>
      </c>
      <c r="DW105" s="61" t="str">
        <f ca="1">IFERROR(INDEX(OFFSET(Dictionary!$AC$3,MATCH(COLUMNS($AS$2:DW104),Dictionary!$AC$4:$AC$93,0),1,1,2),1,MATCH(INDEX(Dictionary!$B$3:$C$3,1,MATCH(Form_Responses[[#This Row],[83]],OFFSET(Dictionary!$A$3,MATCH(COLUMNS($AS$2:DW104),Dictionary!$A$4:$A$93,0),1,1,2),0)),Dictionary!$AD$3:$AE$3,0)),"")</f>
        <v>T</v>
      </c>
      <c r="DX105" s="61" t="str">
        <f ca="1">IFERROR(INDEX(OFFSET(Dictionary!$AC$3,MATCH(COLUMNS($AS$2:DX104),Dictionary!$AC$4:$AC$93,0),1,1,2),1,MATCH(INDEX(Dictionary!$B$3:$C$3,1,MATCH(Form_Responses[[#This Row],[84]],OFFSET(Dictionary!$A$3,MATCH(COLUMNS($AS$2:DX104),Dictionary!$A$4:$A$93,0),1,1,2),0)),Dictionary!$AD$3:$AE$3,0)),"")</f>
        <v>T</v>
      </c>
      <c r="DY105" s="61" t="str">
        <f ca="1">IFERROR(INDEX(OFFSET(Dictionary!$AC$3,MATCH(COLUMNS($AS$2:DY104),Dictionary!$AC$4:$AC$93,0),1,1,2),1,MATCH(INDEX(Dictionary!$B$3:$C$3,1,MATCH(Form_Responses[[#This Row],[85]],OFFSET(Dictionary!$A$3,MATCH(COLUMNS($AS$2:DY104),Dictionary!$A$4:$A$93,0),1,1,2),0)),Dictionary!$AD$3:$AE$3,0)),"")</f>
        <v>S</v>
      </c>
      <c r="DZ105" s="61" t="str">
        <f ca="1">IFERROR(INDEX(OFFSET(Dictionary!$AC$3,MATCH(COLUMNS($AS$2:DZ104),Dictionary!$AC$4:$AC$93,0),1,1,2),1,MATCH(INDEX(Dictionary!$B$3:$C$3,1,MATCH(Form_Responses[[#This Row],[86]],OFFSET(Dictionary!$A$3,MATCH(COLUMNS($AS$2:DZ104),Dictionary!$A$4:$A$93,0),1,1,2),0)),Dictionary!$AD$3:$AE$3,0)),"")</f>
        <v>S</v>
      </c>
      <c r="EA105" s="61" t="str">
        <f ca="1">IFERROR(INDEX(OFFSET(Dictionary!$AC$3,MATCH(COLUMNS($AS$2:EA104),Dictionary!$AC$4:$AC$93,0),1,1,2),1,MATCH(INDEX(Dictionary!$B$3:$C$3,1,MATCH(Form_Responses[[#This Row],[87]],OFFSET(Dictionary!$A$3,MATCH(COLUMNS($AS$2:EA104),Dictionary!$A$4:$A$93,0),1,1,2),0)),Dictionary!$AD$3:$AE$3,0)),"")</f>
        <v>D</v>
      </c>
      <c r="EB105" s="61" t="str">
        <f ca="1">IFERROR(INDEX(OFFSET(Dictionary!$AC$3,MATCH(COLUMNS($AS$2:EB104),Dictionary!$AC$4:$AC$93,0),1,1,2),1,MATCH(INDEX(Dictionary!$B$3:$C$3,1,MATCH(Form_Responses[[#This Row],[88]],OFFSET(Dictionary!$A$3,MATCH(COLUMNS($AS$2:EB104),Dictionary!$A$4:$A$93,0),1,1,2),0)),Dictionary!$AD$3:$AE$3,0)),"")</f>
        <v>D</v>
      </c>
      <c r="EC105" s="61" t="str">
        <f ca="1">IFERROR(INDEX(OFFSET(Dictionary!$AC$3,MATCH(COLUMNS($AS$2:EC104),Dictionary!$AC$4:$AC$93,0),1,1,2),1,MATCH(INDEX(Dictionary!$B$3:$C$3,1,MATCH(Form_Responses[[#This Row],[89]],OFFSET(Dictionary!$A$3,MATCH(COLUMNS($AS$2:EC104),Dictionary!$A$4:$A$93,0),1,1,2),0)),Dictionary!$AD$3:$AE$3,0)),"")</f>
        <v>E</v>
      </c>
      <c r="ED105" s="61" t="str">
        <f ca="1">IFERROR(INDEX(OFFSET(Dictionary!$AC$3,MATCH(COLUMNS($AS$2:ED104),Dictionary!$AC$4:$AC$93,0),1,1,2),1,MATCH(INDEX(Dictionary!$B$3:$C$3,1,MATCH(Form_Responses[[#This Row],[90]],OFFSET(Dictionary!$A$3,MATCH(COLUMNS($AS$2:ED104),Dictionary!$A$4:$A$93,0),1,1,2),0)),Dictionary!$AD$3:$AE$3,0)),"")</f>
        <v>W</v>
      </c>
    </row>
    <row r="106" spans="1:134" ht="165" x14ac:dyDescent="0.25">
      <c r="A106" s="164">
        <v>104</v>
      </c>
      <c r="B106" s="61" t="s">
        <v>1103</v>
      </c>
      <c r="C106" s="61" t="s">
        <v>1104</v>
      </c>
      <c r="D106" s="59" t="s">
        <v>797</v>
      </c>
      <c r="E106" s="59" cm="1">
        <f t="array" aca="1" ref="E106" ca="1">COUNTIF(OFFSET($AS$2,MATCH(Data_Base_Response[[#This Row],[Nama]:[Nama]],Data_Base_Response[[Nama]:[Nama]],0),0,1,90),Data_Base_Response[[#Headers],[A]])</f>
        <v>6</v>
      </c>
      <c r="F106" s="59" cm="1">
        <f t="array" aca="1" ref="F106" ca="1">COUNTIF(OFFSET($AS$2,MATCH(Data_Base_Response[[#This Row],[Nama]:[Nama]],Data_Base_Response[[Nama]:[Nama]],0),0,1,90),Data_Base_Response[[#Headers],[N]])</f>
        <v>7</v>
      </c>
      <c r="G106" s="59" cm="1">
        <f t="array" aca="1" ref="G106" ca="1">COUNTIF(OFFSET($AS$2,MATCH(Data_Base_Response[[#This Row],[Nama]:[Nama]],Data_Base_Response[[Nama]:[Nama]],0),0,1,90),Data_Base_Response[[#Headers],[G]])</f>
        <v>6</v>
      </c>
      <c r="H106" s="59" cm="1">
        <f t="array" aca="1" ref="H106" ca="1">COUNTIF(OFFSET($AS$2,MATCH(Data_Base_Response[[#This Row],[Nama]:[Nama]],Data_Base_Response[[Nama]:[Nama]],0),0,1,90),Data_Base_Response[[#Headers],[C]])</f>
        <v>6</v>
      </c>
      <c r="I106" s="59" cm="1">
        <f t="array" aca="1" ref="I106" ca="1">COUNTIF(OFFSET($AS$2,MATCH(Data_Base_Response[[#This Row],[Nama]:[Nama]],Data_Base_Response[[Nama]:[Nama]],0),0,1,90),Data_Base_Response[[#Headers],[D]])</f>
        <v>9</v>
      </c>
      <c r="J106" s="59" cm="1">
        <f t="array" aca="1" ref="J106" ca="1">COUNTIF(OFFSET($AS$2,MATCH(Data_Base_Response[[#This Row],[Nama]:[Nama]],Data_Base_Response[[Nama]:[Nama]],0),0,1,90),Data_Base_Response[[#Headers],[R]])</f>
        <v>6</v>
      </c>
      <c r="K106" s="59" cm="1">
        <f t="array" aca="1" ref="K106" ca="1">COUNTIF(OFFSET($AS$2,MATCH(Data_Base_Response[[#This Row],[Nama]:[Nama]],Data_Base_Response[[Nama]:[Nama]],0),0,1,90),Data_Base_Response[[#Headers],[T]])</f>
        <v>3</v>
      </c>
      <c r="L106" s="59" cm="1">
        <f t="array" aca="1" ref="L106" ca="1">COUNTIF(OFFSET($AS$2,MATCH(Data_Base_Response[[#This Row],[Nama]:[Nama]],Data_Base_Response[[Nama]:[Nama]],0),0,1,90),Data_Base_Response[[#Headers],[V]])</f>
        <v>4</v>
      </c>
      <c r="M106" s="59" cm="1">
        <f t="array" aca="1" ref="M106" ca="1">COUNTIF(OFFSET($AS$2,MATCH(Data_Base_Response[[#This Row],[Nama]:[Nama]],Data_Base_Response[[Nama]:[Nama]],0),0,1,90),Data_Base_Response[[#Headers],[W]])</f>
        <v>5</v>
      </c>
      <c r="N106" s="59" cm="1">
        <f t="array" aca="1" ref="N106" ca="1">COUNTIF(OFFSET($AS$2,MATCH(Data_Base_Response[[#This Row],[Nama]:[Nama]],Data_Base_Response[[Nama]:[Nama]],0),0,1,90),Data_Base_Response[[#Headers],[F]])</f>
        <v>5</v>
      </c>
      <c r="O106" s="59" cm="1">
        <f t="array" aca="1" ref="O106" ca="1">COUNTIF(OFFSET($AS$2,MATCH(Data_Base_Response[[#This Row],[Nama]:[Nama]],Data_Base_Response[[Nama]:[Nama]],0),0,1,90),Data_Base_Response[[#Headers],[L]])</f>
        <v>3</v>
      </c>
      <c r="P106" s="59" cm="1">
        <f t="array" aca="1" ref="P106" ca="1">COUNTIF(OFFSET($AS$2,MATCH(Data_Base_Response[[#This Row],[Nama]:[Nama]],Data_Base_Response[[Nama]:[Nama]],0),0,1,90),Data_Base_Response[[#Headers],[P]])</f>
        <v>4</v>
      </c>
      <c r="Q106" s="59" cm="1">
        <f t="array" aca="1" ref="Q106" ca="1">COUNTIF(OFFSET($AS$2,MATCH(Data_Base_Response[[#This Row],[Nama]:[Nama]],Data_Base_Response[[Nama]:[Nama]],0),0,1,90),Data_Base_Response[[#Headers],[I]])</f>
        <v>4</v>
      </c>
      <c r="R106" s="59" cm="1">
        <f t="array" aca="1" ref="R106" ca="1">COUNTIF(OFFSET($AS$2,MATCH(Data_Base_Response[[#This Row],[Nama]:[Nama]],Data_Base_Response[[Nama]:[Nama]],0),0,1,90),Data_Base_Response[[#Headers],[S]])</f>
        <v>3</v>
      </c>
      <c r="S106" s="59" cm="1">
        <f t="array" aca="1" ref="S106" ca="1">COUNTIF(OFFSET($AS$2,MATCH(Data_Base_Response[[#This Row],[Nama]:[Nama]],Data_Base_Response[[Nama]:[Nama]],0),0,1,90),Data_Base_Response[[#Headers],[B]])</f>
        <v>3</v>
      </c>
      <c r="T106" s="59" cm="1">
        <f t="array" aca="1" ref="T106" ca="1">COUNTIF(OFFSET($AS$2,MATCH(Data_Base_Response[[#This Row],[Nama]:[Nama]],Data_Base_Response[[Nama]:[Nama]],0),0,1,90),Data_Base_Response[[#Headers],[O]])</f>
        <v>5</v>
      </c>
      <c r="U106" s="59" cm="1">
        <f t="array" aca="1" ref="U106" ca="1">COUNTIF(OFFSET($AS$2,MATCH(Data_Base_Response[[#This Row],[Nama]:[Nama]],Data_Base_Response[[Nama]:[Nama]],0),0,1,90),Data_Base_Response[[#Headers],[X]])</f>
        <v>6</v>
      </c>
      <c r="V106" s="59" cm="1">
        <f t="array" aca="1" ref="V106" ca="1">COUNTIF(OFFSET($AS$2,MATCH(Data_Base_Response[[#This Row],[Nama]:[Nama]],Data_Base_Response[[Nama]:[Nama]],0),0,1,90),Data_Base_Response[[#Headers],[E]])</f>
        <v>1</v>
      </c>
      <c r="W106" s="59" cm="1">
        <f t="array" aca="1" ref="W106" ca="1">COUNTIF(OFFSET($AS$2,MATCH(Data_Base_Response[[#This Row],[Nama]:[Nama]],Data_Base_Response[[Nama]:[Nama]],0),0,1,90),Data_Base_Response[[#Headers],[K]])</f>
        <v>3</v>
      </c>
      <c r="X106" s="59" cm="1">
        <f t="array" aca="1" ref="X106" ca="1">COUNTIF(OFFSET($AS$2,MATCH(Data_Base_Response[[#This Row],[Nama]:[Nama]],Data_Base_Response[[Nama]:[Nama]],0),0,1,90),Data_Base_Response[[#Headers],[Z]])</f>
        <v>1</v>
      </c>
      <c r="Y10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06"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0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06"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06"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0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6" s="60" t="str">
        <f ca="1">INDEX(OFFSET(Dictionary!$AJ$3,MATCH(M$2,Dictionary!$AG$4:$AG$84,0),0,COUNTIF(Dictionary!$AG$4:$AG$84,M$2),1),MATCH(Data_Base_Response[[#This Row],[W]],OFFSET(Dictionary!$AH$3,MATCH(M$2,Dictionary!$AG$4:$AG$84,0),0,COUNTIF(Dictionary!$AG$4:$AG$84,M$2),1),1))</f>
        <v xml:space="preserve">Perlu pengarahan awal dan tolok ukur keberhasilan   </v>
      </c>
      <c r="AH106" s="60" t="str">
        <f ca="1">INDEX(OFFSET(Dictionary!$AJ$3,MATCH(N$2,Dictionary!$AG$4:$AG$84,0),0,COUNTIF(Dictionary!$AG$4:$AG$84,N$2),1),MATCH(Data_Base_Response[[#This Row],[F]],OFFSET(Dictionary!$AH$3,MATCH(N$2,Dictionary!$AG$4:$AG$84,0),0,COUNTIF(Dictionary!$AG$4:$AG$84,N$2),1),1))</f>
        <v xml:space="preserve">Loyal pada Perusahaan   </v>
      </c>
      <c r="AI106"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06"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06" s="60" t="str">
        <f ca="1">INDEX(OFFSET(Dictionary!$AJ$3,MATCH(Q$2,Dictionary!$AG$4:$AG$84,0),0,COUNTIF(Dictionary!$AG$4:$AG$84,Q$2),1),MATCH(Data_Base_Response[[#This Row],[I]],OFFSET(Dictionary!$AH$3,MATCH(Q$2,Dictionary!$AG$4:$AG$84,0),0,COUNTIF(Dictionary!$AG$4:$AG$84,Q$2),1),1))</f>
        <v xml:space="preserve">Berhati - hati dlm pengambilan keputusan   </v>
      </c>
      <c r="AL106"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0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06"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106"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0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06" s="60" t="str">
        <f ca="1">INDEX(OFFSET(Dictionary!$AJ$3,MATCH(X$2,Dictionary!$AG$4:$AG$84,0),0,COUNTIF(Dictionary!$AG$4:$AG$84,X$2),1),MATCH(Data_Base_Response[[#This Row],[Z]],OFFSET(Dictionary!$AH$3,MATCH(X$2,Dictionary!$AG$4:$AG$84,0),0,COUNTIF(Dictionary!$AG$4:$AG$84,X$2),1),1))</f>
        <v>Mudah beradaptasi dg pekerjaan rutin tanpa merasa bosan, tidak mem- butuhkan variasi, menyukai lingkungan stabil dan tidak berubah. Konservatif, menolak perubahan, sulit menerima hal-hal baru, tidak dapat beradaptasi dengan situasi yg  berbeda-beda.</v>
      </c>
      <c r="AS106" s="61" t="str">
        <f ca="1">IFERROR(INDEX(OFFSET(Dictionary!$AC$3,MATCH(COLUMNS($AS$2:AS105),Dictionary!$AC$4:$AC$93,0),1,1,2),1,MATCH(INDEX(Dictionary!$B$3:$C$3,1,MATCH(Form_Responses[[#This Row],[1]],OFFSET(Dictionary!$A$3,MATCH(COLUMNS($AS$2:AS105),Dictionary!$A$4:$A$93,0),1,1,2),0)),Dictionary!$AD$3:$AE$3,0)),"")</f>
        <v>G</v>
      </c>
      <c r="AT106" s="61" t="str">
        <f ca="1">IFERROR(INDEX(OFFSET(Dictionary!$AC$3,MATCH(COLUMNS($AS$2:AT$2),Dictionary!$AC$4:$AC$93,0),1,1,2),1,MATCH(INDEX(Dictionary!$B$3:$C$3,1,MATCH(Form_Responses[[#This Row],[2]],OFFSET(Dictionary!$A$3,MATCH(COLUMNS($AS$2:AT105),Dictionary!$A$4:$A$93,0),1,1,2),0)),Dictionary!$AD$3:$AE$3,0)),"")</f>
        <v>N</v>
      </c>
      <c r="AU106" s="61" t="str">
        <f ca="1">IFERROR(INDEX(OFFSET(Dictionary!$AC$3,MATCH(COLUMNS($AS$2:AU105),Dictionary!$AC$4:$AC$93,0),1,1,2),1,MATCH(INDEX(Dictionary!$B$3:$C$3,1,MATCH(Form_Responses[[#This Row],[3]],OFFSET(Dictionary!$A$3,MATCH(COLUMNS($AS$2:AU105),Dictionary!$A$4:$A$93,0),1,1,2),0)),Dictionary!$AD$3:$AE$3,0)),"")</f>
        <v>A</v>
      </c>
      <c r="AV106" s="61" t="str">
        <f ca="1">IFERROR(INDEX(OFFSET(Dictionary!$AC$3,MATCH(COLUMNS($AS$2:AV105),Dictionary!$AC$4:$AC$93,0),1,1,2),1,MATCH(INDEX(Dictionary!$B$3:$C$3,1,MATCH(Form_Responses[[#This Row],[4]],OFFSET(Dictionary!$A$3,MATCH(COLUMNS($AS$2:AV105),Dictionary!$A$4:$A$93,0),1,1,2),0)),Dictionary!$AD$3:$AE$3,0)),"")</f>
        <v>P</v>
      </c>
      <c r="AW106" s="61" t="str">
        <f ca="1">IFERROR(INDEX(OFFSET(Dictionary!$AC$3,MATCH(COLUMNS($AS$2:AW105),Dictionary!$AC$4:$AC$93,0),1,1,2),1,MATCH(INDEX(Dictionary!$B$3:$C$3,1,MATCH(Form_Responses[[#This Row],[5]],OFFSET(Dictionary!$A$3,MATCH(COLUMNS($AS$2:AW105),Dictionary!$A$4:$A$93,0),1,1,2),0)),Dictionary!$AD$3:$AE$3,0)),"")</f>
        <v>X</v>
      </c>
      <c r="AX106" s="61" t="str">
        <f ca="1">IFERROR(INDEX(OFFSET(Dictionary!$AC$3,MATCH(COLUMNS($AS$2:AX105),Dictionary!$AC$4:$AC$93,0),1,1,2),1,MATCH(INDEX(Dictionary!$B$3:$C$3,1,MATCH(Form_Responses[[#This Row],[6]],OFFSET(Dictionary!$A$3,MATCH(COLUMNS($AS$2:AX105),Dictionary!$A$4:$A$93,0),1,1,2),0)),Dictionary!$AD$3:$AE$3,0)),"")</f>
        <v>O</v>
      </c>
      <c r="AY106" s="61" t="str">
        <f ca="1">IFERROR(INDEX(OFFSET(Dictionary!$AC$3,MATCH(COLUMNS($AS$2:AY105),Dictionary!$AC$4:$AC$93,0),1,1,2),1,MATCH(INDEX(Dictionary!$B$3:$C$3,1,MATCH(Form_Responses[[#This Row],[7]],OFFSET(Dictionary!$A$3,MATCH(COLUMNS($AS$2:AY105),Dictionary!$A$4:$A$93,0),1,1,2),0)),Dictionary!$AD$3:$AE$3,0)),"")</f>
        <v>O</v>
      </c>
      <c r="AZ106" s="61" t="str">
        <f ca="1">IFERROR(INDEX(OFFSET(Dictionary!$AC$3,MATCH(COLUMNS($AS$2:AZ$2),Dictionary!$AC$4:$AC$93,0),1,1,2),1,MATCH(INDEX(Dictionary!$B$3:$C$3,1,MATCH(Form_Responses[[#This Row],[8]],OFFSET(Dictionary!$A$3,MATCH(COLUMNS($AS$2:AZ105),Dictionary!$A$4:$A$93,0),1,1,2),0)),Dictionary!$AD$3:$AE$3,0)),"")</f>
        <v>Z</v>
      </c>
      <c r="BA106" s="61" t="str">
        <f ca="1">IFERROR(INDEX(OFFSET(Dictionary!$AC$3,MATCH(COLUMNS($AS$2:BA105),Dictionary!$AC$4:$AC$93,0),1,1,2),1,MATCH(INDEX(Dictionary!$B$3:$C$3,1,MATCH(Form_Responses[[#This Row],[9]],OFFSET(Dictionary!$A$3,MATCH(COLUMNS($AS$2:BA105),Dictionary!$A$4:$A$93,0),1,1,2),0)),Dictionary!$AD$3:$AE$3,0)),"")</f>
        <v>F</v>
      </c>
      <c r="BB106" s="61" t="str">
        <f ca="1">IFERROR(INDEX(OFFSET(Dictionary!$AC$3,MATCH(COLUMNS($AS$2:BB105),Dictionary!$AC$4:$AC$93,0),1,1,2),1,MATCH(INDEX(Dictionary!$B$3:$C$3,1,MATCH(Form_Responses[[#This Row],[10]],OFFSET(Dictionary!$A$3,MATCH(COLUMNS($AS$2:BB105),Dictionary!$A$4:$A$93,0),1,1,2),0)),Dictionary!$AD$3:$AE$3,0)),"")</f>
        <v>F</v>
      </c>
      <c r="BC106" s="61" t="str">
        <f ca="1">IFERROR(INDEX(OFFSET(Dictionary!$AC$3,MATCH(COLUMNS($AS$2:BC105),Dictionary!$AC$4:$AC$93,0),1,1,2),1,MATCH(INDEX(Dictionary!$B$3:$C$3,1,MATCH(Form_Responses[[#This Row],[11]],OFFSET(Dictionary!$A$3,MATCH(COLUMNS($AS$2:BC105),Dictionary!$A$4:$A$93,0),1,1,2),0)),Dictionary!$AD$3:$AE$3,0)),"")</f>
        <v>C</v>
      </c>
      <c r="BD106" s="61" t="str">
        <f ca="1">IFERROR(INDEX(OFFSET(Dictionary!$AC$3,MATCH(COLUMNS($AS$2:BD105),Dictionary!$AC$4:$AC$93,0),1,1,2),1,MATCH(INDEX(Dictionary!$B$3:$C$3,1,MATCH(Form_Responses[[#This Row],[12]],OFFSET(Dictionary!$A$3,MATCH(COLUMNS($AS$2:BD105),Dictionary!$A$4:$A$93,0),1,1,2),0)),Dictionary!$AD$3:$AE$3,0)),"")</f>
        <v>L</v>
      </c>
      <c r="BE106" s="61" t="str">
        <f ca="1">IFERROR(INDEX(OFFSET(Dictionary!$AC$3,MATCH(COLUMNS($AS$2:BE105),Dictionary!$AC$4:$AC$93,0),1,1,2),1,MATCH(INDEX(Dictionary!$B$3:$C$3,1,MATCH(Form_Responses[[#This Row],[13]],OFFSET(Dictionary!$A$3,MATCH(COLUMNS($AS$2:BE105),Dictionary!$A$4:$A$93,0),1,1,2),0)),Dictionary!$AD$3:$AE$3,0)),"")</f>
        <v>N</v>
      </c>
      <c r="BF106" s="61" t="str">
        <f ca="1">IFERROR(INDEX(OFFSET(Dictionary!$AC$3,MATCH(COLUMNS($AS$2:BF105),Dictionary!$AC$4:$AC$93,0),1,1,2),1,MATCH(INDEX(Dictionary!$B$3:$C$3,1,MATCH(Form_Responses[[#This Row],[14]],OFFSET(Dictionary!$A$3,MATCH(COLUMNS($AS$2:BF105),Dictionary!$A$4:$A$93,0),1,1,2),0)),Dictionary!$AD$3:$AE$3,0)),"")</f>
        <v>A</v>
      </c>
      <c r="BG106" s="61" t="str">
        <f ca="1">IFERROR(INDEX(OFFSET(Dictionary!$AC$3,MATCH(COLUMNS($AS$2:BG105),Dictionary!$AC$4:$AC$93,0),1,1,2),1,MATCH(INDEX(Dictionary!$B$3:$C$3,1,MATCH(Form_Responses[[#This Row],[15]],OFFSET(Dictionary!$A$3,MATCH(COLUMNS($AS$2:BG105),Dictionary!$A$4:$A$93,0),1,1,2),0)),Dictionary!$AD$3:$AE$3,0)),"")</f>
        <v>P</v>
      </c>
      <c r="BH106" s="61" t="str">
        <f ca="1">IFERROR(INDEX(OFFSET(Dictionary!$AC$3,MATCH(COLUMNS($AS$2:BH105),Dictionary!$AC$4:$AC$93,0),1,1,2),1,MATCH(INDEX(Dictionary!$B$3:$C$3,1,MATCH(Form_Responses[[#This Row],[16]],OFFSET(Dictionary!$A$3,MATCH(COLUMNS($AS$2:BH105),Dictionary!$A$4:$A$93,0),1,1,2),0)),Dictionary!$AD$3:$AE$3,0)),"")</f>
        <v>X</v>
      </c>
      <c r="BI106" s="61" t="str">
        <f ca="1">IFERROR(INDEX(OFFSET(Dictionary!$AC$3,MATCH(COLUMNS($AS$2:BI105),Dictionary!$AC$4:$AC$93,0),1,1,2),1,MATCH(INDEX(Dictionary!$B$3:$C$3,1,MATCH(Form_Responses[[#This Row],[17]],OFFSET(Dictionary!$A$3,MATCH(COLUMNS($AS$2:BI105),Dictionary!$A$4:$A$93,0),1,1,2),0)),Dictionary!$AD$3:$AE$3,0)),"")</f>
        <v>B</v>
      </c>
      <c r="BJ106" s="61" t="str">
        <f ca="1">IFERROR(INDEX(OFFSET(Dictionary!$AC$3,MATCH(COLUMNS($AS$2:BJ105),Dictionary!$AC$4:$AC$93,0),1,1,2),1,MATCH(INDEX(Dictionary!$B$3:$C$3,1,MATCH(Form_Responses[[#This Row],[18]],OFFSET(Dictionary!$A$3,MATCH(COLUMNS($AS$2:BJ105),Dictionary!$A$4:$A$93,0),1,1,2),0)),Dictionary!$AD$3:$AE$3,0)),"")</f>
        <v>O</v>
      </c>
      <c r="BK106" s="61" t="str">
        <f ca="1">IFERROR(INDEX(OFFSET(Dictionary!$AC$3,MATCH(COLUMNS($AS$2:BK105),Dictionary!$AC$4:$AC$93,0),1,1,2),1,MATCH(INDEX(Dictionary!$B$3:$C$3,1,MATCH(Form_Responses[[#This Row],[19]],OFFSET(Dictionary!$A$3,MATCH(COLUMNS($AS$2:BK105),Dictionary!$A$4:$A$93,0),1,1,2),0)),Dictionary!$AD$3:$AE$3,0)),"")</f>
        <v>F</v>
      </c>
      <c r="BL106" s="61" t="str">
        <f ca="1">IFERROR(INDEX(OFFSET(Dictionary!$AC$3,MATCH(COLUMNS($AS$2:BL105),Dictionary!$AC$4:$AC$93,0),1,1,2),1,MATCH(INDEX(Dictionary!$B$3:$C$3,1,MATCH(Form_Responses[[#This Row],[20]],OFFSET(Dictionary!$A$3,MATCH(COLUMNS($AS$2:BL105),Dictionary!$A$4:$A$93,0),1,1,2),0)),Dictionary!$AD$3:$AE$3,0)),"")</f>
        <v>W</v>
      </c>
      <c r="BM106" s="61" t="str">
        <f ca="1">IFERROR(INDEX(OFFSET(Dictionary!$AC$3,MATCH(COLUMNS($AS$2:BM105),Dictionary!$AC$4:$AC$93,0),1,1,2),1,MATCH(INDEX(Dictionary!$B$3:$C$3,1,MATCH(Form_Responses[[#This Row],[21]],OFFSET(Dictionary!$A$3,MATCH(COLUMNS($AS$2:BM105),Dictionary!$A$4:$A$93,0),1,1,2),0)),Dictionary!$AD$3:$AE$3,0)),"")</f>
        <v>D</v>
      </c>
      <c r="BN106" s="61" t="str">
        <f ca="1">IFERROR(INDEX(OFFSET(Dictionary!$AC$3,MATCH(COLUMNS($AS$2:BN105),Dictionary!$AC$4:$AC$93,0),1,1,2),1,MATCH(INDEX(Dictionary!$B$3:$C$3,1,MATCH(Form_Responses[[#This Row],[22]],OFFSET(Dictionary!$A$3,MATCH(COLUMNS($AS$2:BN105),Dictionary!$A$4:$A$93,0),1,1,2),0)),Dictionary!$AD$3:$AE$3,0)),"")</f>
        <v>C</v>
      </c>
      <c r="BO106" s="61" t="str">
        <f ca="1">IFERROR(INDEX(OFFSET(Dictionary!$AC$3,MATCH(COLUMNS($AS$2:BO105),Dictionary!$AC$4:$AC$93,0),1,1,2),1,MATCH(INDEX(Dictionary!$B$3:$C$3,1,MATCH(Form_Responses[[#This Row],[23]],OFFSET(Dictionary!$A$3,MATCH(COLUMNS($AS$2:BO105),Dictionary!$A$4:$A$93,0),1,1,2),0)),Dictionary!$AD$3:$AE$3,0)),"")</f>
        <v>I</v>
      </c>
      <c r="BP106" s="61" t="str">
        <f ca="1">IFERROR(INDEX(OFFSET(Dictionary!$AC$3,MATCH(COLUMNS($AS$2:BP105),Dictionary!$AC$4:$AC$93,0),1,1,2),1,MATCH(INDEX(Dictionary!$B$3:$C$3,1,MATCH(Form_Responses[[#This Row],[24]],OFFSET(Dictionary!$A$3,MATCH(COLUMNS($AS$2:BP105),Dictionary!$A$4:$A$93,0),1,1,2),0)),Dictionary!$AD$3:$AE$3,0)),"")</f>
        <v>X</v>
      </c>
      <c r="BQ106" s="61" t="str">
        <f ca="1">IFERROR(INDEX(OFFSET(Dictionary!$AC$3,MATCH(COLUMNS($AS$2:BQ105),Dictionary!$AC$4:$AC$93,0),1,1,2),1,MATCH(INDEX(Dictionary!$B$3:$C$3,1,MATCH(Form_Responses[[#This Row],[25]],OFFSET(Dictionary!$A$3,MATCH(COLUMNS($AS$2:BQ105),Dictionary!$A$4:$A$93,0),1,1,2),0)),Dictionary!$AD$3:$AE$3,0)),"")</f>
        <v>A</v>
      </c>
      <c r="BR106" s="61" t="str">
        <f ca="1">IFERROR(INDEX(OFFSET(Dictionary!$AC$3,MATCH(COLUMNS($AS$2:BR105),Dictionary!$AC$4:$AC$93,0),1,1,2),1,MATCH(INDEX(Dictionary!$B$3:$C$3,1,MATCH(Form_Responses[[#This Row],[26]],OFFSET(Dictionary!$A$3,MATCH(COLUMNS($AS$2:BR105),Dictionary!$A$4:$A$93,0),1,1,2),0)),Dictionary!$AD$3:$AE$3,0)),"")</f>
        <v>O</v>
      </c>
      <c r="BS106" s="61" t="str">
        <f ca="1">IFERROR(INDEX(OFFSET(Dictionary!$AC$3,MATCH(COLUMNS($AS$2:BS105),Dictionary!$AC$4:$AC$93,0),1,1,2),1,MATCH(INDEX(Dictionary!$B$3:$C$3,1,MATCH(Form_Responses[[#This Row],[27]],OFFSET(Dictionary!$A$3,MATCH(COLUMNS($AS$2:BS105),Dictionary!$A$4:$A$93,0),1,1,2),0)),Dictionary!$AD$3:$AE$3,0)),"")</f>
        <v>X</v>
      </c>
      <c r="BT106" s="61" t="str">
        <f ca="1">IFERROR(INDEX(OFFSET(Dictionary!$AC$3,MATCH(COLUMNS($AS$2:BT105),Dictionary!$AC$4:$AC$93,0),1,1,2),1,MATCH(INDEX(Dictionary!$B$3:$C$3,1,MATCH(Form_Responses[[#This Row],[28]],OFFSET(Dictionary!$A$3,MATCH(COLUMNS($AS$2:BT105),Dictionary!$A$4:$A$93,0),1,1,2),0)),Dictionary!$AD$3:$AE$3,0)),"")</f>
        <v>K</v>
      </c>
      <c r="BU106" s="61" t="str">
        <f ca="1">IFERROR(INDEX(OFFSET(Dictionary!$AC$3,MATCH(COLUMNS($AS$2:BU105),Dictionary!$AC$4:$AC$93,0),1,1,2),1,MATCH(INDEX(Dictionary!$B$3:$C$3,1,MATCH(Form_Responses[[#This Row],[29]],OFFSET(Dictionary!$A$3,MATCH(COLUMNS($AS$2:BU105),Dictionary!$A$4:$A$93,0),1,1,2),0)),Dictionary!$AD$3:$AE$3,0)),"")</f>
        <v>O</v>
      </c>
      <c r="BV106" s="61" t="str">
        <f ca="1">IFERROR(INDEX(OFFSET(Dictionary!$AC$3,MATCH(COLUMNS($AS$2:BV105),Dictionary!$AC$4:$AC$93,0),1,1,2),1,MATCH(INDEX(Dictionary!$B$3:$C$3,1,MATCH(Form_Responses[[#This Row],[30]],OFFSET(Dictionary!$A$3,MATCH(COLUMNS($AS$2:BV105),Dictionary!$A$4:$A$93,0),1,1,2),0)),Dictionary!$AD$3:$AE$3,0)),"")</f>
        <v>W</v>
      </c>
      <c r="BW106" s="61" t="str">
        <f ca="1">IFERROR(INDEX(OFFSET(Dictionary!$AC$3,MATCH(COLUMNS($AS$2:BW105),Dictionary!$AC$4:$AC$93,0),1,1,2),1,MATCH(INDEX(Dictionary!$B$3:$C$3,1,MATCH(Form_Responses[[#This Row],[31]],OFFSET(Dictionary!$A$3,MATCH(COLUMNS($AS$2:BW105),Dictionary!$A$4:$A$93,0),1,1,2),0)),Dictionary!$AD$3:$AE$3,0)),"")</f>
        <v>R</v>
      </c>
      <c r="BX106" s="61" t="str">
        <f ca="1">IFERROR(INDEX(OFFSET(Dictionary!$AC$3,MATCH(COLUMNS($AS$2:BX105),Dictionary!$AC$4:$AC$93,0),1,1,2),1,MATCH(INDEX(Dictionary!$B$3:$C$3,1,MATCH(Form_Responses[[#This Row],[32]],OFFSET(Dictionary!$A$3,MATCH(COLUMNS($AS$2:BX105),Dictionary!$A$4:$A$93,0),1,1,2),0)),Dictionary!$AD$3:$AE$3,0)),"")</f>
        <v>D</v>
      </c>
      <c r="BY106" s="61" t="str">
        <f ca="1">IFERROR(INDEX(OFFSET(Dictionary!$AC$3,MATCH(COLUMNS($AS$2:BY105),Dictionary!$AC$4:$AC$93,0),1,1,2),1,MATCH(INDEX(Dictionary!$B$3:$C$3,1,MATCH(Form_Responses[[#This Row],[33]],OFFSET(Dictionary!$A$3,MATCH(COLUMNS($AS$2:BY105),Dictionary!$A$4:$A$93,0),1,1,2),0)),Dictionary!$AD$3:$AE$3,0)),"")</f>
        <v>C</v>
      </c>
      <c r="BZ106" s="61" t="str">
        <f ca="1">IFERROR(INDEX(OFFSET(Dictionary!$AC$3,MATCH(COLUMNS($AS$2:BZ105),Dictionary!$AC$4:$AC$93,0),1,1,2),1,MATCH(INDEX(Dictionary!$B$3:$C$3,1,MATCH(Form_Responses[[#This Row],[34]],OFFSET(Dictionary!$A$3,MATCH(COLUMNS($AS$2:BZ105),Dictionary!$A$4:$A$93,0),1,1,2),0)),Dictionary!$AD$3:$AE$3,0)),"")</f>
        <v>T</v>
      </c>
      <c r="CA106" s="61" t="str">
        <f ca="1">IFERROR(INDEX(OFFSET(Dictionary!$AC$3,MATCH(COLUMNS($AS$2:CA105),Dictionary!$AC$4:$AC$93,0),1,1,2),1,MATCH(INDEX(Dictionary!$B$3:$C$3,1,MATCH(Form_Responses[[#This Row],[35]],OFFSET(Dictionary!$A$3,MATCH(COLUMNS($AS$2:CA105),Dictionary!$A$4:$A$93,0),1,1,2),0)),Dictionary!$AD$3:$AE$3,0)),"")</f>
        <v>B</v>
      </c>
      <c r="CB106" s="61" t="str">
        <f ca="1">IFERROR(INDEX(OFFSET(Dictionary!$AC$3,MATCH(COLUMNS($AS$2:CB105),Dictionary!$AC$4:$AC$93,0),1,1,2),1,MATCH(INDEX(Dictionary!$B$3:$C$3,1,MATCH(Form_Responses[[#This Row],[36]],OFFSET(Dictionary!$A$3,MATCH(COLUMNS($AS$2:CB105),Dictionary!$A$4:$A$93,0),1,1,2),0)),Dictionary!$AD$3:$AE$3,0)),"")</f>
        <v>A</v>
      </c>
      <c r="CC106" s="61" t="str">
        <f ca="1">IFERROR(INDEX(OFFSET(Dictionary!$AC$3,MATCH(COLUMNS($AS$2:CC105),Dictionary!$AC$4:$AC$93,0),1,1,2),1,MATCH(INDEX(Dictionary!$B$3:$C$3,1,MATCH(Form_Responses[[#This Row],[37]],OFFSET(Dictionary!$A$3,MATCH(COLUMNS($AS$2:CC105),Dictionary!$A$4:$A$93,0),1,1,2),0)),Dictionary!$AD$3:$AE$3,0)),"")</f>
        <v>P</v>
      </c>
      <c r="CD106" s="61" t="str">
        <f ca="1">IFERROR(INDEX(OFFSET(Dictionary!$AC$3,MATCH(COLUMNS($AS$2:CD105),Dictionary!$AC$4:$AC$93,0),1,1,2),1,MATCH(INDEX(Dictionary!$B$3:$C$3,1,MATCH(Form_Responses[[#This Row],[38]],OFFSET(Dictionary!$A$3,MATCH(COLUMNS($AS$2:CD105),Dictionary!$A$4:$A$93,0),1,1,2),0)),Dictionary!$AD$3:$AE$3,0)),"")</f>
        <v>X</v>
      </c>
      <c r="CE106" s="61" t="str">
        <f ca="1">IFERROR(INDEX(OFFSET(Dictionary!$AC$3,MATCH(COLUMNS($AS$2:CE105),Dictionary!$AC$4:$AC$93,0),1,1,2),1,MATCH(INDEX(Dictionary!$B$3:$C$3,1,MATCH(Form_Responses[[#This Row],[39]],OFFSET(Dictionary!$A$3,MATCH(COLUMNS($AS$2:CE105),Dictionary!$A$4:$A$93,0),1,1,2),0)),Dictionary!$AD$3:$AE$3,0)),"")</f>
        <v>B</v>
      </c>
      <c r="CF106" s="61" t="str">
        <f ca="1">IFERROR(INDEX(OFFSET(Dictionary!$AC$3,MATCH(COLUMNS($AS$2:CF105),Dictionary!$AC$4:$AC$93,0),1,1,2),1,MATCH(INDEX(Dictionary!$B$3:$C$3,1,MATCH(Form_Responses[[#This Row],[40]],OFFSET(Dictionary!$A$3,MATCH(COLUMNS($AS$2:CF105),Dictionary!$A$4:$A$93,0),1,1,2),0)),Dictionary!$AD$3:$AE$3,0)),"")</f>
        <v>W</v>
      </c>
      <c r="CG106" s="61" t="str">
        <f ca="1">IFERROR(INDEX(OFFSET(Dictionary!$AC$3,MATCH(COLUMNS($AS$2:CG105),Dictionary!$AC$4:$AC$93,0),1,1,2),1,MATCH(INDEX(Dictionary!$B$3:$C$3,1,MATCH(Form_Responses[[#This Row],[41]],OFFSET(Dictionary!$A$3,MATCH(COLUMNS($AS$2:CG105),Dictionary!$A$4:$A$93,0),1,1,2),0)),Dictionary!$AD$3:$AE$3,0)),"")</f>
        <v>G</v>
      </c>
      <c r="CH106" s="61" t="str">
        <f ca="1">IFERROR(INDEX(OFFSET(Dictionary!$AC$3,MATCH(COLUMNS($AS$2:CH105),Dictionary!$AC$4:$AC$93,0),1,1,2),1,MATCH(INDEX(Dictionary!$B$3:$C$3,1,MATCH(Form_Responses[[#This Row],[42]],OFFSET(Dictionary!$A$3,MATCH(COLUMNS($AS$2:CH105),Dictionary!$A$4:$A$93,0),1,1,2),0)),Dictionary!$AD$3:$AE$3,0)),"")</f>
        <v>R</v>
      </c>
      <c r="CI106" s="61" t="str">
        <f ca="1">IFERROR(INDEX(OFFSET(Dictionary!$AC$3,MATCH(COLUMNS($AS$2:CI105),Dictionary!$AC$4:$AC$93,0),1,1,2),1,MATCH(INDEX(Dictionary!$B$3:$C$3,1,MATCH(Form_Responses[[#This Row],[43]],OFFSET(Dictionary!$A$3,MATCH(COLUMNS($AS$2:CI105),Dictionary!$A$4:$A$93,0),1,1,2),0)),Dictionary!$AD$3:$AE$3,0)),"")</f>
        <v>D</v>
      </c>
      <c r="CJ106" s="61" t="str">
        <f ca="1">IFERROR(INDEX(OFFSET(Dictionary!$AC$3,MATCH(COLUMNS($AS$2:CJ105),Dictionary!$AC$4:$AC$93,0),1,1,2),1,MATCH(INDEX(Dictionary!$B$3:$C$3,1,MATCH(Form_Responses[[#This Row],[44]],OFFSET(Dictionary!$A$3,MATCH(COLUMNS($AS$2:CJ105),Dictionary!$A$4:$A$93,0),1,1,2),0)),Dictionary!$AD$3:$AE$3,0)),"")</f>
        <v>T</v>
      </c>
      <c r="CK106" s="61" t="str">
        <f ca="1">IFERROR(INDEX(OFFSET(Dictionary!$AC$3,MATCH(COLUMNS($AS$2:CK105),Dictionary!$AC$4:$AC$93,0),1,1,2),1,MATCH(INDEX(Dictionary!$B$3:$C$3,1,MATCH(Form_Responses[[#This Row],[45]],OFFSET(Dictionary!$A$3,MATCH(COLUMNS($AS$2:CK105),Dictionary!$A$4:$A$93,0),1,1,2),0)),Dictionary!$AD$3:$AE$3,0)),"")</f>
        <v>V</v>
      </c>
      <c r="CL106" s="61" t="str">
        <f ca="1">IFERROR(INDEX(OFFSET(Dictionary!$AC$3,MATCH(COLUMNS($AS$2:CL105),Dictionary!$AC$4:$AC$93,0),1,1,2),1,MATCH(INDEX(Dictionary!$B$3:$C$3,1,MATCH(Form_Responses[[#This Row],[46]],OFFSET(Dictionary!$A$3,MATCH(COLUMNS($AS$2:CL105),Dictionary!$A$4:$A$93,0),1,1,2),0)),Dictionary!$AD$3:$AE$3,0)),"")</f>
        <v>N</v>
      </c>
      <c r="CM106" s="61" t="str">
        <f ca="1">IFERROR(INDEX(OFFSET(Dictionary!$AC$3,MATCH(COLUMNS($AS$2:CM105),Dictionary!$AC$4:$AC$93,0),1,1,2),1,MATCH(INDEX(Dictionary!$B$3:$C$3,1,MATCH(Form_Responses[[#This Row],[47]],OFFSET(Dictionary!$A$3,MATCH(COLUMNS($AS$2:CM105),Dictionary!$A$4:$A$93,0),1,1,2),0)),Dictionary!$AD$3:$AE$3,0)),"")</f>
        <v>A</v>
      </c>
      <c r="CN106" s="61" t="str">
        <f ca="1">IFERROR(INDEX(OFFSET(Dictionary!$AC$3,MATCH(COLUMNS($AS$2:CN105),Dictionary!$AC$4:$AC$93,0),1,1,2),1,MATCH(INDEX(Dictionary!$B$3:$C$3,1,MATCH(Form_Responses[[#This Row],[48]],OFFSET(Dictionary!$A$3,MATCH(COLUMNS($AS$2:CN105),Dictionary!$A$4:$A$93,0),1,1,2),0)),Dictionary!$AD$3:$AE$3,0)),"")</f>
        <v>K</v>
      </c>
      <c r="CO106" s="61" t="str">
        <f ca="1">IFERROR(INDEX(OFFSET(Dictionary!$AC$3,MATCH(COLUMNS($AS$2:CO105),Dictionary!$AC$4:$AC$93,0),1,1,2),1,MATCH(INDEX(Dictionary!$B$3:$C$3,1,MATCH(Form_Responses[[#This Row],[49]],OFFSET(Dictionary!$A$3,MATCH(COLUMNS($AS$2:CO105),Dictionary!$A$4:$A$93,0),1,1,2),0)),Dictionary!$AD$3:$AE$3,0)),"")</f>
        <v>F</v>
      </c>
      <c r="CP106" s="61" t="str">
        <f ca="1">IFERROR(INDEX(OFFSET(Dictionary!$AC$3,MATCH(COLUMNS($AS$2:CP105),Dictionary!$AC$4:$AC$93,0),1,1,2),1,MATCH(INDEX(Dictionary!$B$3:$C$3,1,MATCH(Form_Responses[[#This Row],[50]],OFFSET(Dictionary!$A$3,MATCH(COLUMNS($AS$2:CP105),Dictionary!$A$4:$A$93,0),1,1,2),0)),Dictionary!$AD$3:$AE$3,0)),"")</f>
        <v>W</v>
      </c>
      <c r="CQ106" s="61" t="str">
        <f ca="1">IFERROR(INDEX(OFFSET(Dictionary!$AC$3,MATCH(COLUMNS($AS$2:CQ105),Dictionary!$AC$4:$AC$93,0),1,1,2),1,MATCH(INDEX(Dictionary!$B$3:$C$3,1,MATCH(Form_Responses[[#This Row],[51]],OFFSET(Dictionary!$A$3,MATCH(COLUMNS($AS$2:CQ105),Dictionary!$A$4:$A$93,0),1,1,2),0)),Dictionary!$AD$3:$AE$3,0)),"")</f>
        <v>G</v>
      </c>
      <c r="CR106" s="61" t="str">
        <f ca="1">IFERROR(INDEX(OFFSET(Dictionary!$AC$3,MATCH(COLUMNS($AS$2:CR105),Dictionary!$AC$4:$AC$93,0),1,1,2),1,MATCH(INDEX(Dictionary!$B$3:$C$3,1,MATCH(Form_Responses[[#This Row],[52]],OFFSET(Dictionary!$A$3,MATCH(COLUMNS($AS$2:CR105),Dictionary!$A$4:$A$93,0),1,1,2),0)),Dictionary!$AD$3:$AE$3,0)),"")</f>
        <v>S</v>
      </c>
      <c r="CS106" s="61" t="str">
        <f ca="1">IFERROR(INDEX(OFFSET(Dictionary!$AC$3,MATCH(COLUMNS($AS$2:CS105),Dictionary!$AC$4:$AC$93,0),1,1,2),1,MATCH(INDEX(Dictionary!$B$3:$C$3,1,MATCH(Form_Responses[[#This Row],[53]],OFFSET(Dictionary!$A$3,MATCH(COLUMNS($AS$2:CS105),Dictionary!$A$4:$A$93,0),1,1,2),0)),Dictionary!$AD$3:$AE$3,0)),"")</f>
        <v>I</v>
      </c>
      <c r="CT106" s="61" t="str">
        <f ca="1">IFERROR(INDEX(OFFSET(Dictionary!$AC$3,MATCH(COLUMNS($AS$2:CT105),Dictionary!$AC$4:$AC$93,0),1,1,2),1,MATCH(INDEX(Dictionary!$B$3:$C$3,1,MATCH(Form_Responses[[#This Row],[54]],OFFSET(Dictionary!$A$3,MATCH(COLUMNS($AS$2:CT105),Dictionary!$A$4:$A$93,0),1,1,2),0)),Dictionary!$AD$3:$AE$3,0)),"")</f>
        <v>D</v>
      </c>
      <c r="CU106" s="61" t="str">
        <f ca="1">IFERROR(INDEX(OFFSET(Dictionary!$AC$3,MATCH(COLUMNS($AS$2:CU105),Dictionary!$AC$4:$AC$93,0),1,1,2),1,MATCH(INDEX(Dictionary!$B$3:$C$3,1,MATCH(Form_Responses[[#This Row],[55]],OFFSET(Dictionary!$A$3,MATCH(COLUMNS($AS$2:CU105),Dictionary!$A$4:$A$93,0),1,1,2),0)),Dictionary!$AD$3:$AE$3,0)),"")</f>
        <v>C</v>
      </c>
      <c r="CV106" s="61" t="str">
        <f ca="1">IFERROR(INDEX(OFFSET(Dictionary!$AC$3,MATCH(COLUMNS($AS$2:CV105),Dictionary!$AC$4:$AC$93,0),1,1,2),1,MATCH(INDEX(Dictionary!$B$3:$C$3,1,MATCH(Form_Responses[[#This Row],[56]],OFFSET(Dictionary!$A$3,MATCH(COLUMNS($AS$2:CV105),Dictionary!$A$4:$A$93,0),1,1,2),0)),Dictionary!$AD$3:$AE$3,0)),"")</f>
        <v>E</v>
      </c>
      <c r="CW106" s="61" t="str">
        <f ca="1">IFERROR(INDEX(OFFSET(Dictionary!$AC$3,MATCH(COLUMNS($AS$2:CW105),Dictionary!$AC$4:$AC$93,0),1,1,2),1,MATCH(INDEX(Dictionary!$B$3:$C$3,1,MATCH(Form_Responses[[#This Row],[57]],OFFSET(Dictionary!$A$3,MATCH(COLUMNS($AS$2:CW105),Dictionary!$A$4:$A$93,0),1,1,2),0)),Dictionary!$AD$3:$AE$3,0)),"")</f>
        <v>N</v>
      </c>
      <c r="CX106" s="61" t="str">
        <f ca="1">IFERROR(INDEX(OFFSET(Dictionary!$AC$3,MATCH(COLUMNS($AS$2:CX105),Dictionary!$AC$4:$AC$93,0),1,1,2),1,MATCH(INDEX(Dictionary!$B$3:$C$3,1,MATCH(Form_Responses[[#This Row],[58]],OFFSET(Dictionary!$A$3,MATCH(COLUMNS($AS$2:CX105),Dictionary!$A$4:$A$93,0),1,1,2),0)),Dictionary!$AD$3:$AE$3,0)),"")</f>
        <v>K</v>
      </c>
      <c r="CY106" s="61" t="str">
        <f ca="1">IFERROR(INDEX(OFFSET(Dictionary!$AC$3,MATCH(COLUMNS($AS$2:CY105),Dictionary!$AC$4:$AC$93,0),1,1,2),1,MATCH(INDEX(Dictionary!$B$3:$C$3,1,MATCH(Form_Responses[[#This Row],[59]],OFFSET(Dictionary!$A$3,MATCH(COLUMNS($AS$2:CY105),Dictionary!$A$4:$A$93,0),1,1,2),0)),Dictionary!$AD$3:$AE$3,0)),"")</f>
        <v>F</v>
      </c>
      <c r="CZ106" s="61" t="str">
        <f ca="1">IFERROR(INDEX(OFFSET(Dictionary!$AC$3,MATCH(COLUMNS($AS$2:CZ105),Dictionary!$AC$4:$AC$93,0),1,1,2),1,MATCH(INDEX(Dictionary!$B$3:$C$3,1,MATCH(Form_Responses[[#This Row],[60]],OFFSET(Dictionary!$A$3,MATCH(COLUMNS($AS$2:CZ105),Dictionary!$A$4:$A$93,0),1,1,2),0)),Dictionary!$AD$3:$AE$3,0)),"")</f>
        <v>X</v>
      </c>
      <c r="DA106" s="61" t="str">
        <f ca="1">IFERROR(INDEX(OFFSET(Dictionary!$AC$3,MATCH(COLUMNS($AS$2:DA105),Dictionary!$AC$4:$AC$93,0),1,1,2),1,MATCH(INDEX(Dictionary!$B$3:$C$3,1,MATCH(Form_Responses[[#This Row],[61]],OFFSET(Dictionary!$A$3,MATCH(COLUMNS($AS$2:DA105),Dictionary!$A$4:$A$93,0),1,1,2),0)),Dictionary!$AD$3:$AE$3,0)),"")</f>
        <v>G</v>
      </c>
      <c r="DB106" s="61" t="str">
        <f ca="1">IFERROR(INDEX(OFFSET(Dictionary!$AC$3,MATCH(COLUMNS($AS$2:DB105),Dictionary!$AC$4:$AC$93,0),1,1,2),1,MATCH(INDEX(Dictionary!$B$3:$C$3,1,MATCH(Form_Responses[[#This Row],[62]],OFFSET(Dictionary!$A$3,MATCH(COLUMNS($AS$2:DB105),Dictionary!$A$4:$A$93,0),1,1,2),0)),Dictionary!$AD$3:$AE$3,0)),"")</f>
        <v>V</v>
      </c>
      <c r="DC106" s="61" t="str">
        <f ca="1">IFERROR(INDEX(OFFSET(Dictionary!$AC$3,MATCH(COLUMNS($AS$2:DC105),Dictionary!$AC$4:$AC$93,0),1,1,2),1,MATCH(INDEX(Dictionary!$B$3:$C$3,1,MATCH(Form_Responses[[#This Row],[63]],OFFSET(Dictionary!$A$3,MATCH(COLUMNS($AS$2:DC105),Dictionary!$A$4:$A$93,0),1,1,2),0)),Dictionary!$AD$3:$AE$3,0)),"")</f>
        <v>S</v>
      </c>
      <c r="DD106" s="61" t="str">
        <f ca="1">IFERROR(INDEX(OFFSET(Dictionary!$AC$3,MATCH(COLUMNS($AS$2:DD105),Dictionary!$AC$4:$AC$93,0),1,1,2),1,MATCH(INDEX(Dictionary!$B$3:$C$3,1,MATCH(Form_Responses[[#This Row],[64]],OFFSET(Dictionary!$A$3,MATCH(COLUMNS($AS$2:DD105),Dictionary!$A$4:$A$93,0),1,1,2),0)),Dictionary!$AD$3:$AE$3,0)),"")</f>
        <v>R</v>
      </c>
      <c r="DE106" s="61" t="str">
        <f ca="1">IFERROR(INDEX(OFFSET(Dictionary!$AC$3,MATCH(COLUMNS($AS$2:DE105),Dictionary!$AC$4:$AC$93,0),1,1,2),1,MATCH(INDEX(Dictionary!$B$3:$C$3,1,MATCH(Form_Responses[[#This Row],[65]],OFFSET(Dictionary!$A$3,MATCH(COLUMNS($AS$2:DE105),Dictionary!$A$4:$A$93,0),1,1,2),0)),Dictionary!$AD$3:$AE$3,0)),"")</f>
        <v>D</v>
      </c>
      <c r="DF106" s="61" t="str">
        <f ca="1">IFERROR(INDEX(OFFSET(Dictionary!$AC$3,MATCH(COLUMNS($AS$2:DF105),Dictionary!$AC$4:$AC$93,0),1,1,2),1,MATCH(INDEX(Dictionary!$B$3:$C$3,1,MATCH(Form_Responses[[#This Row],[66]],OFFSET(Dictionary!$A$3,MATCH(COLUMNS($AS$2:DF105),Dictionary!$A$4:$A$93,0),1,1,2),0)),Dictionary!$AD$3:$AE$3,0)),"")</f>
        <v>C</v>
      </c>
      <c r="DG106" s="61" t="str">
        <f ca="1">IFERROR(INDEX(OFFSET(Dictionary!$AC$3,MATCH(COLUMNS($AS$2:DG105),Dictionary!$AC$4:$AC$93,0),1,1,2),1,MATCH(INDEX(Dictionary!$B$3:$C$3,1,MATCH(Form_Responses[[#This Row],[67]],OFFSET(Dictionary!$A$3,MATCH(COLUMNS($AS$2:DG105),Dictionary!$A$4:$A$93,0),1,1,2),0)),Dictionary!$AD$3:$AE$3,0)),"")</f>
        <v>R</v>
      </c>
      <c r="DH106" s="61" t="str">
        <f ca="1">IFERROR(INDEX(OFFSET(Dictionary!$AC$3,MATCH(COLUMNS($AS$2:DH105),Dictionary!$AC$4:$AC$93,0),1,1,2),1,MATCH(INDEX(Dictionary!$B$3:$C$3,1,MATCH(Form_Responses[[#This Row],[68]],OFFSET(Dictionary!$A$3,MATCH(COLUMNS($AS$2:DH105),Dictionary!$A$4:$A$93,0),1,1,2),0)),Dictionary!$AD$3:$AE$3,0)),"")</f>
        <v>N</v>
      </c>
      <c r="DI106" s="61" t="str">
        <f ca="1">IFERROR(INDEX(OFFSET(Dictionary!$AC$3,MATCH(COLUMNS($AS$2:DI105),Dictionary!$AC$4:$AC$93,0),1,1,2),1,MATCH(INDEX(Dictionary!$B$3:$C$3,1,MATCH(Form_Responses[[#This Row],[69]],OFFSET(Dictionary!$A$3,MATCH(COLUMNS($AS$2:DI105),Dictionary!$A$4:$A$93,0),1,1,2),0)),Dictionary!$AD$3:$AE$3,0)),"")</f>
        <v>A</v>
      </c>
      <c r="DJ106" s="61" t="str">
        <f ca="1">IFERROR(INDEX(OFFSET(Dictionary!$AC$3,MATCH(COLUMNS($AS$2:DJ105),Dictionary!$AC$4:$AC$93,0),1,1,2),1,MATCH(INDEX(Dictionary!$B$3:$C$3,1,MATCH(Form_Responses[[#This Row],[70]],OFFSET(Dictionary!$A$3,MATCH(COLUMNS($AS$2:DJ105),Dictionary!$A$4:$A$93,0),1,1,2),0)),Dictionary!$AD$3:$AE$3,0)),"")</f>
        <v>P</v>
      </c>
      <c r="DK106" s="61" t="str">
        <f ca="1">IFERROR(INDEX(OFFSET(Dictionary!$AC$3,MATCH(COLUMNS($AS$2:DK105),Dictionary!$AC$4:$AC$93,0),1,1,2),1,MATCH(INDEX(Dictionary!$B$3:$C$3,1,MATCH(Form_Responses[[#This Row],[71]],OFFSET(Dictionary!$A$3,MATCH(COLUMNS($AS$2:DK105),Dictionary!$A$4:$A$93,0),1,1,2),0)),Dictionary!$AD$3:$AE$3,0)),"")</f>
        <v>G</v>
      </c>
      <c r="DL106" s="61" t="str">
        <f ca="1">IFERROR(INDEX(OFFSET(Dictionary!$AC$3,MATCH(COLUMNS($AS$2:DL105),Dictionary!$AC$4:$AC$93,0),1,1,2),1,MATCH(INDEX(Dictionary!$B$3:$C$3,1,MATCH(Form_Responses[[#This Row],[72]],OFFSET(Dictionary!$A$3,MATCH(COLUMNS($AS$2:DL105),Dictionary!$A$4:$A$93,0),1,1,2),0)),Dictionary!$AD$3:$AE$3,0)),"")</f>
        <v>L</v>
      </c>
      <c r="DM106" s="61" t="str">
        <f ca="1">IFERROR(INDEX(OFFSET(Dictionary!$AC$3,MATCH(COLUMNS($AS$2:DM105),Dictionary!$AC$4:$AC$93,0),1,1,2),1,MATCH(INDEX(Dictionary!$B$3:$C$3,1,MATCH(Form_Responses[[#This Row],[73]],OFFSET(Dictionary!$A$3,MATCH(COLUMNS($AS$2:DM105),Dictionary!$A$4:$A$93,0),1,1,2),0)),Dictionary!$AD$3:$AE$3,0)),"")</f>
        <v>I</v>
      </c>
      <c r="DN106" s="61" t="str">
        <f ca="1">IFERROR(INDEX(OFFSET(Dictionary!$AC$3,MATCH(COLUMNS($AS$2:DN105),Dictionary!$AC$4:$AC$93,0),1,1,2),1,MATCH(INDEX(Dictionary!$B$3:$C$3,1,MATCH(Form_Responses[[#This Row],[74]],OFFSET(Dictionary!$A$3,MATCH(COLUMNS($AS$2:DN105),Dictionary!$A$4:$A$93,0),1,1,2),0)),Dictionary!$AD$3:$AE$3,0)),"")</f>
        <v>T</v>
      </c>
      <c r="DO106" s="61" t="str">
        <f ca="1">IFERROR(INDEX(OFFSET(Dictionary!$AC$3,MATCH(COLUMNS($AS$2:DO105),Dictionary!$AC$4:$AC$93,0),1,1,2),1,MATCH(INDEX(Dictionary!$B$3:$C$3,1,MATCH(Form_Responses[[#This Row],[75]],OFFSET(Dictionary!$A$3,MATCH(COLUMNS($AS$2:DO105),Dictionary!$A$4:$A$93,0),1,1,2),0)),Dictionary!$AD$3:$AE$3,0)),"")</f>
        <v>V</v>
      </c>
      <c r="DP106" s="61" t="str">
        <f ca="1">IFERROR(INDEX(OFFSET(Dictionary!$AC$3,MATCH(COLUMNS($AS$2:DP105),Dictionary!$AC$4:$AC$93,0),1,1,2),1,MATCH(INDEX(Dictionary!$B$3:$C$3,1,MATCH(Form_Responses[[#This Row],[76]],OFFSET(Dictionary!$A$3,MATCH(COLUMNS($AS$2:DP105),Dictionary!$A$4:$A$93,0),1,1,2),0)),Dictionary!$AD$3:$AE$3,0)),"")</f>
        <v>D</v>
      </c>
      <c r="DQ106" s="61" t="str">
        <f ca="1">IFERROR(INDEX(OFFSET(Dictionary!$AC$3,MATCH(COLUMNS($AS$2:DQ105),Dictionary!$AC$4:$AC$93,0),1,1,2),1,MATCH(INDEX(Dictionary!$B$3:$C$3,1,MATCH(Form_Responses[[#This Row],[77]],OFFSET(Dictionary!$A$3,MATCH(COLUMNS($AS$2:DQ105),Dictionary!$A$4:$A$93,0),1,1,2),0)),Dictionary!$AD$3:$AE$3,0)),"")</f>
        <v>R</v>
      </c>
      <c r="DR106" s="61" t="str">
        <f ca="1">IFERROR(INDEX(OFFSET(Dictionary!$AC$3,MATCH(COLUMNS($AS$2:DR105),Dictionary!$AC$4:$AC$93,0),1,1,2),1,MATCH(INDEX(Dictionary!$B$3:$C$3,1,MATCH(Form_Responses[[#This Row],[78]],OFFSET(Dictionary!$A$3,MATCH(COLUMNS($AS$2:DR105),Dictionary!$A$4:$A$93,0),1,1,2),0)),Dictionary!$AD$3:$AE$3,0)),"")</f>
        <v>D</v>
      </c>
      <c r="DS106" s="61" t="str">
        <f ca="1">IFERROR(INDEX(OFFSET(Dictionary!$AC$3,MATCH(COLUMNS($AS$2:DS105),Dictionary!$AC$4:$AC$93,0),1,1,2),1,MATCH(INDEX(Dictionary!$B$3:$C$3,1,MATCH(Form_Responses[[#This Row],[79]],OFFSET(Dictionary!$A$3,MATCH(COLUMNS($AS$2:DS105),Dictionary!$A$4:$A$93,0),1,1,2),0)),Dictionary!$AD$3:$AE$3,0)),"")</f>
        <v>N</v>
      </c>
      <c r="DT106" s="61" t="str">
        <f ca="1">IFERROR(INDEX(OFFSET(Dictionary!$AC$3,MATCH(COLUMNS($AS$2:DT105),Dictionary!$AC$4:$AC$93,0),1,1,2),1,MATCH(INDEX(Dictionary!$B$3:$C$3,1,MATCH(Form_Responses[[#This Row],[80]],OFFSET(Dictionary!$A$3,MATCH(COLUMNS($AS$2:DT105),Dictionary!$A$4:$A$93,0),1,1,2),0)),Dictionary!$AD$3:$AE$3,0)),"")</f>
        <v>W</v>
      </c>
      <c r="DU106" s="61" t="str">
        <f ca="1">IFERROR(INDEX(OFFSET(Dictionary!$AC$3,MATCH(COLUMNS($AS$2:DU105),Dictionary!$AC$4:$AC$93,0),1,1,2),1,MATCH(INDEX(Dictionary!$B$3:$C$3,1,MATCH(Form_Responses[[#This Row],[81]],OFFSET(Dictionary!$A$3,MATCH(COLUMNS($AS$2:DU105),Dictionary!$A$4:$A$93,0),1,1,2),0)),Dictionary!$AD$3:$AE$3,0)),"")</f>
        <v>G</v>
      </c>
      <c r="DV106" s="61" t="str">
        <f ca="1">IFERROR(INDEX(OFFSET(Dictionary!$AC$3,MATCH(COLUMNS($AS$2:DV105),Dictionary!$AC$4:$AC$93,0),1,1,2),1,MATCH(INDEX(Dictionary!$B$3:$C$3,1,MATCH(Form_Responses[[#This Row],[82]],OFFSET(Dictionary!$A$3,MATCH(COLUMNS($AS$2:DV105),Dictionary!$A$4:$A$93,0),1,1,2),0)),Dictionary!$AD$3:$AE$3,0)),"")</f>
        <v>L</v>
      </c>
      <c r="DW106" s="61" t="str">
        <f ca="1">IFERROR(INDEX(OFFSET(Dictionary!$AC$3,MATCH(COLUMNS($AS$2:DW105),Dictionary!$AC$4:$AC$93,0),1,1,2),1,MATCH(INDEX(Dictionary!$B$3:$C$3,1,MATCH(Form_Responses[[#This Row],[83]],OFFSET(Dictionary!$A$3,MATCH(COLUMNS($AS$2:DW105),Dictionary!$A$4:$A$93,0),1,1,2),0)),Dictionary!$AD$3:$AE$3,0)),"")</f>
        <v>I</v>
      </c>
      <c r="DX106" s="61" t="str">
        <f ca="1">IFERROR(INDEX(OFFSET(Dictionary!$AC$3,MATCH(COLUMNS($AS$2:DX105),Dictionary!$AC$4:$AC$93,0),1,1,2),1,MATCH(INDEX(Dictionary!$B$3:$C$3,1,MATCH(Form_Responses[[#This Row],[84]],OFFSET(Dictionary!$A$3,MATCH(COLUMNS($AS$2:DX105),Dictionary!$A$4:$A$93,0),1,1,2),0)),Dictionary!$AD$3:$AE$3,0)),"")</f>
        <v>V</v>
      </c>
      <c r="DY106" s="61" t="str">
        <f ca="1">IFERROR(INDEX(OFFSET(Dictionary!$AC$3,MATCH(COLUMNS($AS$2:DY105),Dictionary!$AC$4:$AC$93,0),1,1,2),1,MATCH(INDEX(Dictionary!$B$3:$C$3,1,MATCH(Form_Responses[[#This Row],[85]],OFFSET(Dictionary!$A$3,MATCH(COLUMNS($AS$2:DY105),Dictionary!$A$4:$A$93,0),1,1,2),0)),Dictionary!$AD$3:$AE$3,0)),"")</f>
        <v>S</v>
      </c>
      <c r="DZ106" s="61" t="str">
        <f ca="1">IFERROR(INDEX(OFFSET(Dictionary!$AC$3,MATCH(COLUMNS($AS$2:DZ105),Dictionary!$AC$4:$AC$93,0),1,1,2),1,MATCH(INDEX(Dictionary!$B$3:$C$3,1,MATCH(Form_Responses[[#This Row],[86]],OFFSET(Dictionary!$A$3,MATCH(COLUMNS($AS$2:DZ105),Dictionary!$A$4:$A$93,0),1,1,2),0)),Dictionary!$AD$3:$AE$3,0)),"")</f>
        <v>R</v>
      </c>
      <c r="EA106" s="61" t="str">
        <f ca="1">IFERROR(INDEX(OFFSET(Dictionary!$AC$3,MATCH(COLUMNS($AS$2:EA105),Dictionary!$AC$4:$AC$93,0),1,1,2),1,MATCH(INDEX(Dictionary!$B$3:$C$3,1,MATCH(Form_Responses[[#This Row],[87]],OFFSET(Dictionary!$A$3,MATCH(COLUMNS($AS$2:EA105),Dictionary!$A$4:$A$93,0),1,1,2),0)),Dictionary!$AD$3:$AE$3,0)),"")</f>
        <v>D</v>
      </c>
      <c r="EB106" s="61" t="str">
        <f ca="1">IFERROR(INDEX(OFFSET(Dictionary!$AC$3,MATCH(COLUMNS($AS$2:EB105),Dictionary!$AC$4:$AC$93,0),1,1,2),1,MATCH(INDEX(Dictionary!$B$3:$C$3,1,MATCH(Form_Responses[[#This Row],[88]],OFFSET(Dictionary!$A$3,MATCH(COLUMNS($AS$2:EB105),Dictionary!$A$4:$A$93,0),1,1,2),0)),Dictionary!$AD$3:$AE$3,0)),"")</f>
        <v>D</v>
      </c>
      <c r="EC106" s="61" t="str">
        <f ca="1">IFERROR(INDEX(OFFSET(Dictionary!$AC$3,MATCH(COLUMNS($AS$2:EC105),Dictionary!$AC$4:$AC$93,0),1,1,2),1,MATCH(INDEX(Dictionary!$B$3:$C$3,1,MATCH(Form_Responses[[#This Row],[89]],OFFSET(Dictionary!$A$3,MATCH(COLUMNS($AS$2:EC105),Dictionary!$A$4:$A$93,0),1,1,2),0)),Dictionary!$AD$3:$AE$3,0)),"")</f>
        <v>C</v>
      </c>
      <c r="ED106" s="61" t="str">
        <f ca="1">IFERROR(INDEX(OFFSET(Dictionary!$AC$3,MATCH(COLUMNS($AS$2:ED105),Dictionary!$AC$4:$AC$93,0),1,1,2),1,MATCH(INDEX(Dictionary!$B$3:$C$3,1,MATCH(Form_Responses[[#This Row],[90]],OFFSET(Dictionary!$A$3,MATCH(COLUMNS($AS$2:ED105),Dictionary!$A$4:$A$93,0),1,1,2),0)),Dictionary!$AD$3:$AE$3,0)),"")</f>
        <v>N</v>
      </c>
    </row>
    <row r="107" spans="1:134" ht="225" x14ac:dyDescent="0.25">
      <c r="A107" s="164">
        <v>105</v>
      </c>
      <c r="B107" s="61" t="s">
        <v>1107</v>
      </c>
      <c r="C107" s="61" t="s">
        <v>1167</v>
      </c>
      <c r="D107" s="59" t="s">
        <v>800</v>
      </c>
      <c r="E107" s="59" cm="1">
        <f t="array" aca="1" ref="E107" ca="1">COUNTIF(OFFSET($AS$2,MATCH(Data_Base_Response[[#This Row],[Nama]:[Nama]],Data_Base_Response[[Nama]:[Nama]],0),0,1,90),Data_Base_Response[[#Headers],[A]])</f>
        <v>8</v>
      </c>
      <c r="F107" s="59" cm="1">
        <f t="array" aca="1" ref="F107" ca="1">COUNTIF(OFFSET($AS$2,MATCH(Data_Base_Response[[#This Row],[Nama]:[Nama]],Data_Base_Response[[Nama]:[Nama]],0),0,1,90),Data_Base_Response[[#Headers],[N]])</f>
        <v>4</v>
      </c>
      <c r="G107" s="59" cm="1">
        <f t="array" aca="1" ref="G107" ca="1">COUNTIF(OFFSET($AS$2,MATCH(Data_Base_Response[[#This Row],[Nama]:[Nama]],Data_Base_Response[[Nama]:[Nama]],0),0,1,90),Data_Base_Response[[#Headers],[G]])</f>
        <v>5</v>
      </c>
      <c r="H107" s="59" cm="1">
        <f t="array" aca="1" ref="H107" ca="1">COUNTIF(OFFSET($AS$2,MATCH(Data_Base_Response[[#This Row],[Nama]:[Nama]],Data_Base_Response[[Nama]:[Nama]],0),0,1,90),Data_Base_Response[[#Headers],[C]])</f>
        <v>3</v>
      </c>
      <c r="I107" s="59" cm="1">
        <f t="array" aca="1" ref="I107" ca="1">COUNTIF(OFFSET($AS$2,MATCH(Data_Base_Response[[#This Row],[Nama]:[Nama]],Data_Base_Response[[Nama]:[Nama]],0),0,1,90),Data_Base_Response[[#Headers],[D]])</f>
        <v>4</v>
      </c>
      <c r="J107" s="59" cm="1">
        <f t="array" aca="1" ref="J107" ca="1">COUNTIF(OFFSET($AS$2,MATCH(Data_Base_Response[[#This Row],[Nama]:[Nama]],Data_Base_Response[[Nama]:[Nama]],0),0,1,90),Data_Base_Response[[#Headers],[R]])</f>
        <v>6</v>
      </c>
      <c r="K107" s="59" cm="1">
        <f t="array" aca="1" ref="K107" ca="1">COUNTIF(OFFSET($AS$2,MATCH(Data_Base_Response[[#This Row],[Nama]:[Nama]],Data_Base_Response[[Nama]:[Nama]],0),0,1,90),Data_Base_Response[[#Headers],[T]])</f>
        <v>3</v>
      </c>
      <c r="L107" s="59" cm="1">
        <f t="array" aca="1" ref="L107" ca="1">COUNTIF(OFFSET($AS$2,MATCH(Data_Base_Response[[#This Row],[Nama]:[Nama]],Data_Base_Response[[Nama]:[Nama]],0),0,1,90),Data_Base_Response[[#Headers],[V]])</f>
        <v>5</v>
      </c>
      <c r="M107" s="59" cm="1">
        <f t="array" aca="1" ref="M107" ca="1">COUNTIF(OFFSET($AS$2,MATCH(Data_Base_Response[[#This Row],[Nama]:[Nama]],Data_Base_Response[[Nama]:[Nama]],0),0,1,90),Data_Base_Response[[#Headers],[W]])</f>
        <v>6</v>
      </c>
      <c r="N107" s="59" cm="1">
        <f t="array" aca="1" ref="N107" ca="1">COUNTIF(OFFSET($AS$2,MATCH(Data_Base_Response[[#This Row],[Nama]:[Nama]],Data_Base_Response[[Nama]:[Nama]],0),0,1,90),Data_Base_Response[[#Headers],[F]])</f>
        <v>3</v>
      </c>
      <c r="O107" s="59" cm="1">
        <f t="array" aca="1" ref="O107" ca="1">COUNTIF(OFFSET($AS$2,MATCH(Data_Base_Response[[#This Row],[Nama]:[Nama]],Data_Base_Response[[Nama]:[Nama]],0),0,1,90),Data_Base_Response[[#Headers],[L]])</f>
        <v>5</v>
      </c>
      <c r="P107" s="59" cm="1">
        <f t="array" aca="1" ref="P107" ca="1">COUNTIF(OFFSET($AS$2,MATCH(Data_Base_Response[[#This Row],[Nama]:[Nama]],Data_Base_Response[[Nama]:[Nama]],0),0,1,90),Data_Base_Response[[#Headers],[P]])</f>
        <v>4</v>
      </c>
      <c r="Q107" s="59" cm="1">
        <f t="array" aca="1" ref="Q107" ca="1">COUNTIF(OFFSET($AS$2,MATCH(Data_Base_Response[[#This Row],[Nama]:[Nama]],Data_Base_Response[[Nama]:[Nama]],0),0,1,90),Data_Base_Response[[#Headers],[I]])</f>
        <v>5</v>
      </c>
      <c r="R107" s="59" cm="1">
        <f t="array" aca="1" ref="R107" ca="1">COUNTIF(OFFSET($AS$2,MATCH(Data_Base_Response[[#This Row],[Nama]:[Nama]],Data_Base_Response[[Nama]:[Nama]],0),0,1,90),Data_Base_Response[[#Headers],[S]])</f>
        <v>7</v>
      </c>
      <c r="S107" s="59" cm="1">
        <f t="array" aca="1" ref="S107" ca="1">COUNTIF(OFFSET($AS$2,MATCH(Data_Base_Response[[#This Row],[Nama]:[Nama]],Data_Base_Response[[Nama]:[Nama]],0),0,1,90),Data_Base_Response[[#Headers],[B]])</f>
        <v>4</v>
      </c>
      <c r="T107" s="59" cm="1">
        <f t="array" aca="1" ref="T107" ca="1">COUNTIF(OFFSET($AS$2,MATCH(Data_Base_Response[[#This Row],[Nama]:[Nama]],Data_Base_Response[[Nama]:[Nama]],0),0,1,90),Data_Base_Response[[#Headers],[O]])</f>
        <v>2</v>
      </c>
      <c r="U107" s="59" cm="1">
        <f t="array" aca="1" ref="U107" ca="1">COUNTIF(OFFSET($AS$2,MATCH(Data_Base_Response[[#This Row],[Nama]:[Nama]],Data_Base_Response[[Nama]:[Nama]],0),0,1,90),Data_Base_Response[[#Headers],[X]])</f>
        <v>4</v>
      </c>
      <c r="V107" s="59" cm="1">
        <f t="array" aca="1" ref="V107" ca="1">COUNTIF(OFFSET($AS$2,MATCH(Data_Base_Response[[#This Row],[Nama]:[Nama]],Data_Base_Response[[Nama]:[Nama]],0),0,1,90),Data_Base_Response[[#Headers],[E]])</f>
        <v>2</v>
      </c>
      <c r="W107" s="59" cm="1">
        <f t="array" aca="1" ref="W107" ca="1">COUNTIF(OFFSET($AS$2,MATCH(Data_Base_Response[[#This Row],[Nama]:[Nama]],Data_Base_Response[[Nama]:[Nama]],0),0,1,90),Data_Base_Response[[#Headers],[K]])</f>
        <v>4</v>
      </c>
      <c r="X107" s="59" cm="1">
        <f t="array" aca="1" ref="X107" ca="1">COUNTIF(OFFSET($AS$2,MATCH(Data_Base_Response[[#This Row],[Nama]:[Nama]],Data_Base_Response[[Nama]:[Nama]],0),0,1,90),Data_Base_Response[[#Headers],[Z]])</f>
        <v>6</v>
      </c>
      <c r="Y107" s="60" t="str">
        <f ca="1">INDEX(OFFSET(Dictionary!$AJ$3,MATCH(E$2,Dictionary!$AG$4:$AG$84,0),0,COUNTIF(Dictionary!$AG$4:$AG$84,E$2),1),MATCH(Data_Base_Response[[#This Row],[A]],OFFSET(Dictionary!$AH$3,MATCH(E$2,Dictionary!$AG$4:$AG$84,0),0,COUNTIF(Dictionary!$AG$4:$AG$84,E$2),1),1))</f>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107"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0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7"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07" s="60" t="str">
        <f ca="1">INDEX(OFFSET(Dictionary!$AJ$3,MATCH(I$2,Dictionary!$AG$4:$AG$84,0),0,COUNTIF(Dictionary!$AG$4:$AG$84,I$2),1),MATCH(Data_Base_Response[[#This Row],[D]],OFFSET(Dictionary!$AH$3,MATCH(I$2,Dictionary!$AG$4:$AG$84,0),0,COUNTIF(Dictionary!$AG$4:$AG$84,I$2),1),1))</f>
        <v xml:space="preserve">Tertarik untuk menangani sendiri detail   </v>
      </c>
      <c r="AD107"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0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0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07"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07"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07" s="60" t="str">
        <f ca="1">INDEX(OFFSET(Dictionary!$AJ$3,MATCH(Q$2,Dictionary!$AG$4:$AG$84,0),0,COUNTIF(Dictionary!$AG$4:$AG$84,Q$2),1),MATCH(Data_Base_Response[[#This Row],[I]],OFFSET(Dictionary!$AH$3,MATCH(Q$2,Dictionary!$AG$4:$AG$84,0),0,COUNTIF(Dictionary!$AG$4:$AG$84,Q$2),1),1))</f>
        <v xml:space="preserve">Berhati - hati dlm pengambilan keputusan   </v>
      </c>
      <c r="AL10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7"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7"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0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0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7"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0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7" s="61" t="str">
        <f ca="1">IFERROR(INDEX(OFFSET(Dictionary!$AC$3,MATCH(COLUMNS($AS$2:AS106),Dictionary!$AC$4:$AC$93,0),1,1,2),1,MATCH(INDEX(Dictionary!$B$3:$C$3,1,MATCH(Form_Responses[[#This Row],[1]],OFFSET(Dictionary!$A$3,MATCH(COLUMNS($AS$2:AS106),Dictionary!$A$4:$A$93,0),1,1,2),0)),Dictionary!$AD$3:$AE$3,0)),"")</f>
        <v>G</v>
      </c>
      <c r="AT107" s="61" t="str">
        <f ca="1">IFERROR(INDEX(OFFSET(Dictionary!$AC$3,MATCH(COLUMNS($AS$2:AT$2),Dictionary!$AC$4:$AC$93,0),1,1,2),1,MATCH(INDEX(Dictionary!$B$3:$C$3,1,MATCH(Form_Responses[[#This Row],[2]],OFFSET(Dictionary!$A$3,MATCH(COLUMNS($AS$2:AT106),Dictionary!$A$4:$A$93,0),1,1,2),0)),Dictionary!$AD$3:$AE$3,0)),"")</f>
        <v>A</v>
      </c>
      <c r="AU107" s="61" t="str">
        <f ca="1">IFERROR(INDEX(OFFSET(Dictionary!$AC$3,MATCH(COLUMNS($AS$2:AU106),Dictionary!$AC$4:$AC$93,0),1,1,2),1,MATCH(INDEX(Dictionary!$B$3:$C$3,1,MATCH(Form_Responses[[#This Row],[3]],OFFSET(Dictionary!$A$3,MATCH(COLUMNS($AS$2:AU106),Dictionary!$A$4:$A$93,0),1,1,2),0)),Dictionary!$AD$3:$AE$3,0)),"")</f>
        <v>A</v>
      </c>
      <c r="AV107" s="61" t="str">
        <f ca="1">IFERROR(INDEX(OFFSET(Dictionary!$AC$3,MATCH(COLUMNS($AS$2:AV106),Dictionary!$AC$4:$AC$93,0),1,1,2),1,MATCH(INDEX(Dictionary!$B$3:$C$3,1,MATCH(Form_Responses[[#This Row],[4]],OFFSET(Dictionary!$A$3,MATCH(COLUMNS($AS$2:AV106),Dictionary!$A$4:$A$93,0),1,1,2),0)),Dictionary!$AD$3:$AE$3,0)),"")</f>
        <v>P</v>
      </c>
      <c r="AW107" s="61" t="str">
        <f ca="1">IFERROR(INDEX(OFFSET(Dictionary!$AC$3,MATCH(COLUMNS($AS$2:AW106),Dictionary!$AC$4:$AC$93,0),1,1,2),1,MATCH(INDEX(Dictionary!$B$3:$C$3,1,MATCH(Form_Responses[[#This Row],[5]],OFFSET(Dictionary!$A$3,MATCH(COLUMNS($AS$2:AW106),Dictionary!$A$4:$A$93,0),1,1,2),0)),Dictionary!$AD$3:$AE$3,0)),"")</f>
        <v>B</v>
      </c>
      <c r="AX107" s="61" t="str">
        <f ca="1">IFERROR(INDEX(OFFSET(Dictionary!$AC$3,MATCH(COLUMNS($AS$2:AX106),Dictionary!$AC$4:$AC$93,0),1,1,2),1,MATCH(INDEX(Dictionary!$B$3:$C$3,1,MATCH(Form_Responses[[#This Row],[6]],OFFSET(Dictionary!$A$3,MATCH(COLUMNS($AS$2:AX106),Dictionary!$A$4:$A$93,0),1,1,2),0)),Dictionary!$AD$3:$AE$3,0)),"")</f>
        <v>B</v>
      </c>
      <c r="AY107" s="61" t="str">
        <f ca="1">IFERROR(INDEX(OFFSET(Dictionary!$AC$3,MATCH(COLUMNS($AS$2:AY106),Dictionary!$AC$4:$AC$93,0),1,1,2),1,MATCH(INDEX(Dictionary!$B$3:$C$3,1,MATCH(Form_Responses[[#This Row],[7]],OFFSET(Dictionary!$A$3,MATCH(COLUMNS($AS$2:AY106),Dictionary!$A$4:$A$93,0),1,1,2),0)),Dictionary!$AD$3:$AE$3,0)),"")</f>
        <v>Z</v>
      </c>
      <c r="AZ107" s="61" t="str">
        <f ca="1">IFERROR(INDEX(OFFSET(Dictionary!$AC$3,MATCH(COLUMNS($AS$2:AZ$2),Dictionary!$AC$4:$AC$93,0),1,1,2),1,MATCH(INDEX(Dictionary!$B$3:$C$3,1,MATCH(Form_Responses[[#This Row],[8]],OFFSET(Dictionary!$A$3,MATCH(COLUMNS($AS$2:AZ106),Dictionary!$A$4:$A$93,0),1,1,2),0)),Dictionary!$AD$3:$AE$3,0)),"")</f>
        <v>Z</v>
      </c>
      <c r="BA107" s="61" t="str">
        <f ca="1">IFERROR(INDEX(OFFSET(Dictionary!$AC$3,MATCH(COLUMNS($AS$2:BA106),Dictionary!$AC$4:$AC$93,0),1,1,2),1,MATCH(INDEX(Dictionary!$B$3:$C$3,1,MATCH(Form_Responses[[#This Row],[9]],OFFSET(Dictionary!$A$3,MATCH(COLUMNS($AS$2:BA106),Dictionary!$A$4:$A$93,0),1,1,2),0)),Dictionary!$AD$3:$AE$3,0)),"")</f>
        <v>K</v>
      </c>
      <c r="BB107" s="61" t="str">
        <f ca="1">IFERROR(INDEX(OFFSET(Dictionary!$AC$3,MATCH(COLUMNS($AS$2:BB106),Dictionary!$AC$4:$AC$93,0),1,1,2),1,MATCH(INDEX(Dictionary!$B$3:$C$3,1,MATCH(Form_Responses[[#This Row],[10]],OFFSET(Dictionary!$A$3,MATCH(COLUMNS($AS$2:BB106),Dictionary!$A$4:$A$93,0),1,1,2),0)),Dictionary!$AD$3:$AE$3,0)),"")</f>
        <v>W</v>
      </c>
      <c r="BC107" s="61" t="str">
        <f ca="1">IFERROR(INDEX(OFFSET(Dictionary!$AC$3,MATCH(COLUMNS($AS$2:BC106),Dictionary!$AC$4:$AC$93,0),1,1,2),1,MATCH(INDEX(Dictionary!$B$3:$C$3,1,MATCH(Form_Responses[[#This Row],[11]],OFFSET(Dictionary!$A$3,MATCH(COLUMNS($AS$2:BC106),Dictionary!$A$4:$A$93,0),1,1,2),0)),Dictionary!$AD$3:$AE$3,0)),"")</f>
        <v>C</v>
      </c>
      <c r="BD107" s="61" t="str">
        <f ca="1">IFERROR(INDEX(OFFSET(Dictionary!$AC$3,MATCH(COLUMNS($AS$2:BD106),Dictionary!$AC$4:$AC$93,0),1,1,2),1,MATCH(INDEX(Dictionary!$B$3:$C$3,1,MATCH(Form_Responses[[#This Row],[12]],OFFSET(Dictionary!$A$3,MATCH(COLUMNS($AS$2:BD106),Dictionary!$A$4:$A$93,0),1,1,2),0)),Dictionary!$AD$3:$AE$3,0)),"")</f>
        <v>E</v>
      </c>
      <c r="BE107" s="61" t="str">
        <f ca="1">IFERROR(INDEX(OFFSET(Dictionary!$AC$3,MATCH(COLUMNS($AS$2:BE106),Dictionary!$AC$4:$AC$93,0),1,1,2),1,MATCH(INDEX(Dictionary!$B$3:$C$3,1,MATCH(Form_Responses[[#This Row],[13]],OFFSET(Dictionary!$A$3,MATCH(COLUMNS($AS$2:BE106),Dictionary!$A$4:$A$93,0),1,1,2),0)),Dictionary!$AD$3:$AE$3,0)),"")</f>
        <v>N</v>
      </c>
      <c r="BF107" s="61" t="str">
        <f ca="1">IFERROR(INDEX(OFFSET(Dictionary!$AC$3,MATCH(COLUMNS($AS$2:BF106),Dictionary!$AC$4:$AC$93,0),1,1,2),1,MATCH(INDEX(Dictionary!$B$3:$C$3,1,MATCH(Form_Responses[[#This Row],[14]],OFFSET(Dictionary!$A$3,MATCH(COLUMNS($AS$2:BF106),Dictionary!$A$4:$A$93,0),1,1,2),0)),Dictionary!$AD$3:$AE$3,0)),"")</f>
        <v>A</v>
      </c>
      <c r="BG107" s="61" t="str">
        <f ca="1">IFERROR(INDEX(OFFSET(Dictionary!$AC$3,MATCH(COLUMNS($AS$2:BG106),Dictionary!$AC$4:$AC$93,0),1,1,2),1,MATCH(INDEX(Dictionary!$B$3:$C$3,1,MATCH(Form_Responses[[#This Row],[15]],OFFSET(Dictionary!$A$3,MATCH(COLUMNS($AS$2:BG106),Dictionary!$A$4:$A$93,0),1,1,2),0)),Dictionary!$AD$3:$AE$3,0)),"")</f>
        <v>B</v>
      </c>
      <c r="BH107" s="61" t="str">
        <f ca="1">IFERROR(INDEX(OFFSET(Dictionary!$AC$3,MATCH(COLUMNS($AS$2:BH106),Dictionary!$AC$4:$AC$93,0),1,1,2),1,MATCH(INDEX(Dictionary!$B$3:$C$3,1,MATCH(Form_Responses[[#This Row],[16]],OFFSET(Dictionary!$A$3,MATCH(COLUMNS($AS$2:BH106),Dictionary!$A$4:$A$93,0),1,1,2),0)),Dictionary!$AD$3:$AE$3,0)),"")</f>
        <v>X</v>
      </c>
      <c r="BI107" s="61" t="str">
        <f ca="1">IFERROR(INDEX(OFFSET(Dictionary!$AC$3,MATCH(COLUMNS($AS$2:BI106),Dictionary!$AC$4:$AC$93,0),1,1,2),1,MATCH(INDEX(Dictionary!$B$3:$C$3,1,MATCH(Form_Responses[[#This Row],[17]],OFFSET(Dictionary!$A$3,MATCH(COLUMNS($AS$2:BI106),Dictionary!$A$4:$A$93,0),1,1,2),0)),Dictionary!$AD$3:$AE$3,0)),"")</f>
        <v>Z</v>
      </c>
      <c r="BJ107" s="61" t="str">
        <f ca="1">IFERROR(INDEX(OFFSET(Dictionary!$AC$3,MATCH(COLUMNS($AS$2:BJ106),Dictionary!$AC$4:$AC$93,0),1,1,2),1,MATCH(INDEX(Dictionary!$B$3:$C$3,1,MATCH(Form_Responses[[#This Row],[18]],OFFSET(Dictionary!$A$3,MATCH(COLUMNS($AS$2:BJ106),Dictionary!$A$4:$A$93,0),1,1,2),0)),Dictionary!$AD$3:$AE$3,0)),"")</f>
        <v>O</v>
      </c>
      <c r="BK107" s="61" t="str">
        <f ca="1">IFERROR(INDEX(OFFSET(Dictionary!$AC$3,MATCH(COLUMNS($AS$2:BK106),Dictionary!$AC$4:$AC$93,0),1,1,2),1,MATCH(INDEX(Dictionary!$B$3:$C$3,1,MATCH(Form_Responses[[#This Row],[19]],OFFSET(Dictionary!$A$3,MATCH(COLUMNS($AS$2:BK106),Dictionary!$A$4:$A$93,0),1,1,2),0)),Dictionary!$AD$3:$AE$3,0)),"")</f>
        <v>Z</v>
      </c>
      <c r="BL107" s="61" t="str">
        <f ca="1">IFERROR(INDEX(OFFSET(Dictionary!$AC$3,MATCH(COLUMNS($AS$2:BL106),Dictionary!$AC$4:$AC$93,0),1,1,2),1,MATCH(INDEX(Dictionary!$B$3:$C$3,1,MATCH(Form_Responses[[#This Row],[20]],OFFSET(Dictionary!$A$3,MATCH(COLUMNS($AS$2:BL106),Dictionary!$A$4:$A$93,0),1,1,2),0)),Dictionary!$AD$3:$AE$3,0)),"")</f>
        <v>W</v>
      </c>
      <c r="BM107" s="61" t="str">
        <f ca="1">IFERROR(INDEX(OFFSET(Dictionary!$AC$3,MATCH(COLUMNS($AS$2:BM106),Dictionary!$AC$4:$AC$93,0),1,1,2),1,MATCH(INDEX(Dictionary!$B$3:$C$3,1,MATCH(Form_Responses[[#This Row],[21]],OFFSET(Dictionary!$A$3,MATCH(COLUMNS($AS$2:BM106),Dictionary!$A$4:$A$93,0),1,1,2),0)),Dictionary!$AD$3:$AE$3,0)),"")</f>
        <v>D</v>
      </c>
      <c r="BN107" s="61" t="str">
        <f ca="1">IFERROR(INDEX(OFFSET(Dictionary!$AC$3,MATCH(COLUMNS($AS$2:BN106),Dictionary!$AC$4:$AC$93,0),1,1,2),1,MATCH(INDEX(Dictionary!$B$3:$C$3,1,MATCH(Form_Responses[[#This Row],[22]],OFFSET(Dictionary!$A$3,MATCH(COLUMNS($AS$2:BN106),Dictionary!$A$4:$A$93,0),1,1,2),0)),Dictionary!$AD$3:$AE$3,0)),"")</f>
        <v>L</v>
      </c>
      <c r="BO107" s="61" t="str">
        <f ca="1">IFERROR(INDEX(OFFSET(Dictionary!$AC$3,MATCH(COLUMNS($AS$2:BO106),Dictionary!$AC$4:$AC$93,0),1,1,2),1,MATCH(INDEX(Dictionary!$B$3:$C$3,1,MATCH(Form_Responses[[#This Row],[23]],OFFSET(Dictionary!$A$3,MATCH(COLUMNS($AS$2:BO106),Dictionary!$A$4:$A$93,0),1,1,2),0)),Dictionary!$AD$3:$AE$3,0)),"")</f>
        <v>I</v>
      </c>
      <c r="BP107" s="61" t="str">
        <f ca="1">IFERROR(INDEX(OFFSET(Dictionary!$AC$3,MATCH(COLUMNS($AS$2:BP106),Dictionary!$AC$4:$AC$93,0),1,1,2),1,MATCH(INDEX(Dictionary!$B$3:$C$3,1,MATCH(Form_Responses[[#This Row],[24]],OFFSET(Dictionary!$A$3,MATCH(COLUMNS($AS$2:BP106),Dictionary!$A$4:$A$93,0),1,1,2),0)),Dictionary!$AD$3:$AE$3,0)),"")</f>
        <v>X</v>
      </c>
      <c r="BQ107" s="61" t="str">
        <f ca="1">IFERROR(INDEX(OFFSET(Dictionary!$AC$3,MATCH(COLUMNS($AS$2:BQ106),Dictionary!$AC$4:$AC$93,0),1,1,2),1,MATCH(INDEX(Dictionary!$B$3:$C$3,1,MATCH(Form_Responses[[#This Row],[25]],OFFSET(Dictionary!$A$3,MATCH(COLUMNS($AS$2:BQ106),Dictionary!$A$4:$A$93,0),1,1,2),0)),Dictionary!$AD$3:$AE$3,0)),"")</f>
        <v>A</v>
      </c>
      <c r="BR107" s="61" t="str">
        <f ca="1">IFERROR(INDEX(OFFSET(Dictionary!$AC$3,MATCH(COLUMNS($AS$2:BR106),Dictionary!$AC$4:$AC$93,0),1,1,2),1,MATCH(INDEX(Dictionary!$B$3:$C$3,1,MATCH(Form_Responses[[#This Row],[26]],OFFSET(Dictionary!$A$3,MATCH(COLUMNS($AS$2:BR106),Dictionary!$A$4:$A$93,0),1,1,2),0)),Dictionary!$AD$3:$AE$3,0)),"")</f>
        <v>P</v>
      </c>
      <c r="BS107" s="61" t="str">
        <f ca="1">IFERROR(INDEX(OFFSET(Dictionary!$AC$3,MATCH(COLUMNS($AS$2:BS106),Dictionary!$AC$4:$AC$93,0),1,1,2),1,MATCH(INDEX(Dictionary!$B$3:$C$3,1,MATCH(Form_Responses[[#This Row],[27]],OFFSET(Dictionary!$A$3,MATCH(COLUMNS($AS$2:BS106),Dictionary!$A$4:$A$93,0),1,1,2),0)),Dictionary!$AD$3:$AE$3,0)),"")</f>
        <v>Z</v>
      </c>
      <c r="BT107" s="61" t="str">
        <f ca="1">IFERROR(INDEX(OFFSET(Dictionary!$AC$3,MATCH(COLUMNS($AS$2:BT106),Dictionary!$AC$4:$AC$93,0),1,1,2),1,MATCH(INDEX(Dictionary!$B$3:$C$3,1,MATCH(Form_Responses[[#This Row],[28]],OFFSET(Dictionary!$A$3,MATCH(COLUMNS($AS$2:BT106),Dictionary!$A$4:$A$93,0),1,1,2),0)),Dictionary!$AD$3:$AE$3,0)),"")</f>
        <v>K</v>
      </c>
      <c r="BU107" s="61" t="str">
        <f ca="1">IFERROR(INDEX(OFFSET(Dictionary!$AC$3,MATCH(COLUMNS($AS$2:BU106),Dictionary!$AC$4:$AC$93,0),1,1,2),1,MATCH(INDEX(Dictionary!$B$3:$C$3,1,MATCH(Form_Responses[[#This Row],[29]],OFFSET(Dictionary!$A$3,MATCH(COLUMNS($AS$2:BU106),Dictionary!$A$4:$A$93,0),1,1,2),0)),Dictionary!$AD$3:$AE$3,0)),"")</f>
        <v>O</v>
      </c>
      <c r="BV107" s="61" t="str">
        <f ca="1">IFERROR(INDEX(OFFSET(Dictionary!$AC$3,MATCH(COLUMNS($AS$2:BV106),Dictionary!$AC$4:$AC$93,0),1,1,2),1,MATCH(INDEX(Dictionary!$B$3:$C$3,1,MATCH(Form_Responses[[#This Row],[30]],OFFSET(Dictionary!$A$3,MATCH(COLUMNS($AS$2:BV106),Dictionary!$A$4:$A$93,0),1,1,2),0)),Dictionary!$AD$3:$AE$3,0)),"")</f>
        <v>W</v>
      </c>
      <c r="BW107" s="61" t="str">
        <f ca="1">IFERROR(INDEX(OFFSET(Dictionary!$AC$3,MATCH(COLUMNS($AS$2:BW106),Dictionary!$AC$4:$AC$93,0),1,1,2),1,MATCH(INDEX(Dictionary!$B$3:$C$3,1,MATCH(Form_Responses[[#This Row],[31]],OFFSET(Dictionary!$A$3,MATCH(COLUMNS($AS$2:BW106),Dictionary!$A$4:$A$93,0),1,1,2),0)),Dictionary!$AD$3:$AE$3,0)),"")</f>
        <v>R</v>
      </c>
      <c r="BX107" s="61" t="str">
        <f ca="1">IFERROR(INDEX(OFFSET(Dictionary!$AC$3,MATCH(COLUMNS($AS$2:BX106),Dictionary!$AC$4:$AC$93,0),1,1,2),1,MATCH(INDEX(Dictionary!$B$3:$C$3,1,MATCH(Form_Responses[[#This Row],[32]],OFFSET(Dictionary!$A$3,MATCH(COLUMNS($AS$2:BX106),Dictionary!$A$4:$A$93,0),1,1,2),0)),Dictionary!$AD$3:$AE$3,0)),"")</f>
        <v>L</v>
      </c>
      <c r="BY107" s="61" t="str">
        <f ca="1">IFERROR(INDEX(OFFSET(Dictionary!$AC$3,MATCH(COLUMNS($AS$2:BY106),Dictionary!$AC$4:$AC$93,0),1,1,2),1,MATCH(INDEX(Dictionary!$B$3:$C$3,1,MATCH(Form_Responses[[#This Row],[33]],OFFSET(Dictionary!$A$3,MATCH(COLUMNS($AS$2:BY106),Dictionary!$A$4:$A$93,0),1,1,2),0)),Dictionary!$AD$3:$AE$3,0)),"")</f>
        <v>I</v>
      </c>
      <c r="BZ107" s="61" t="str">
        <f ca="1">IFERROR(INDEX(OFFSET(Dictionary!$AC$3,MATCH(COLUMNS($AS$2:BZ106),Dictionary!$AC$4:$AC$93,0),1,1,2),1,MATCH(INDEX(Dictionary!$B$3:$C$3,1,MATCH(Form_Responses[[#This Row],[34]],OFFSET(Dictionary!$A$3,MATCH(COLUMNS($AS$2:BZ106),Dictionary!$A$4:$A$93,0),1,1,2),0)),Dictionary!$AD$3:$AE$3,0)),"")</f>
        <v>T</v>
      </c>
      <c r="CA107" s="61" t="str">
        <f ca="1">IFERROR(INDEX(OFFSET(Dictionary!$AC$3,MATCH(COLUMNS($AS$2:CA106),Dictionary!$AC$4:$AC$93,0),1,1,2),1,MATCH(INDEX(Dictionary!$B$3:$C$3,1,MATCH(Form_Responses[[#This Row],[35]],OFFSET(Dictionary!$A$3,MATCH(COLUMNS($AS$2:CA106),Dictionary!$A$4:$A$93,0),1,1,2),0)),Dictionary!$AD$3:$AE$3,0)),"")</f>
        <v>B</v>
      </c>
      <c r="CB107" s="61" t="str">
        <f ca="1">IFERROR(INDEX(OFFSET(Dictionary!$AC$3,MATCH(COLUMNS($AS$2:CB106),Dictionary!$AC$4:$AC$93,0),1,1,2),1,MATCH(INDEX(Dictionary!$B$3:$C$3,1,MATCH(Form_Responses[[#This Row],[36]],OFFSET(Dictionary!$A$3,MATCH(COLUMNS($AS$2:CB106),Dictionary!$A$4:$A$93,0),1,1,2),0)),Dictionary!$AD$3:$AE$3,0)),"")</f>
        <v>A</v>
      </c>
      <c r="CC107" s="61" t="str">
        <f ca="1">IFERROR(INDEX(OFFSET(Dictionary!$AC$3,MATCH(COLUMNS($AS$2:CC106),Dictionary!$AC$4:$AC$93,0),1,1,2),1,MATCH(INDEX(Dictionary!$B$3:$C$3,1,MATCH(Form_Responses[[#This Row],[37]],OFFSET(Dictionary!$A$3,MATCH(COLUMNS($AS$2:CC106),Dictionary!$A$4:$A$93,0),1,1,2),0)),Dictionary!$AD$3:$AE$3,0)),"")</f>
        <v>P</v>
      </c>
      <c r="CD107" s="61" t="str">
        <f ca="1">IFERROR(INDEX(OFFSET(Dictionary!$AC$3,MATCH(COLUMNS($AS$2:CD106),Dictionary!$AC$4:$AC$93,0),1,1,2),1,MATCH(INDEX(Dictionary!$B$3:$C$3,1,MATCH(Form_Responses[[#This Row],[38]],OFFSET(Dictionary!$A$3,MATCH(COLUMNS($AS$2:CD106),Dictionary!$A$4:$A$93,0),1,1,2),0)),Dictionary!$AD$3:$AE$3,0)),"")</f>
        <v>X</v>
      </c>
      <c r="CE107" s="61" t="str">
        <f ca="1">IFERROR(INDEX(OFFSET(Dictionary!$AC$3,MATCH(COLUMNS($AS$2:CE106),Dictionary!$AC$4:$AC$93,0),1,1,2),1,MATCH(INDEX(Dictionary!$B$3:$C$3,1,MATCH(Form_Responses[[#This Row],[39]],OFFSET(Dictionary!$A$3,MATCH(COLUMNS($AS$2:CE106),Dictionary!$A$4:$A$93,0),1,1,2),0)),Dictionary!$AD$3:$AE$3,0)),"")</f>
        <v>F</v>
      </c>
      <c r="CF107" s="61" t="str">
        <f ca="1">IFERROR(INDEX(OFFSET(Dictionary!$AC$3,MATCH(COLUMNS($AS$2:CF106),Dictionary!$AC$4:$AC$93,0),1,1,2),1,MATCH(INDEX(Dictionary!$B$3:$C$3,1,MATCH(Form_Responses[[#This Row],[40]],OFFSET(Dictionary!$A$3,MATCH(COLUMNS($AS$2:CF106),Dictionary!$A$4:$A$93,0),1,1,2),0)),Dictionary!$AD$3:$AE$3,0)),"")</f>
        <v>W</v>
      </c>
      <c r="CG107" s="61" t="str">
        <f ca="1">IFERROR(INDEX(OFFSET(Dictionary!$AC$3,MATCH(COLUMNS($AS$2:CG106),Dictionary!$AC$4:$AC$93,0),1,1,2),1,MATCH(INDEX(Dictionary!$B$3:$C$3,1,MATCH(Form_Responses[[#This Row],[41]],OFFSET(Dictionary!$A$3,MATCH(COLUMNS($AS$2:CG106),Dictionary!$A$4:$A$93,0),1,1,2),0)),Dictionary!$AD$3:$AE$3,0)),"")</f>
        <v>G</v>
      </c>
      <c r="CH107" s="61" t="str">
        <f ca="1">IFERROR(INDEX(OFFSET(Dictionary!$AC$3,MATCH(COLUMNS($AS$2:CH106),Dictionary!$AC$4:$AC$93,0),1,1,2),1,MATCH(INDEX(Dictionary!$B$3:$C$3,1,MATCH(Form_Responses[[#This Row],[42]],OFFSET(Dictionary!$A$3,MATCH(COLUMNS($AS$2:CH106),Dictionary!$A$4:$A$93,0),1,1,2),0)),Dictionary!$AD$3:$AE$3,0)),"")</f>
        <v>R</v>
      </c>
      <c r="CI107" s="61" t="str">
        <f ca="1">IFERROR(INDEX(OFFSET(Dictionary!$AC$3,MATCH(COLUMNS($AS$2:CI106),Dictionary!$AC$4:$AC$93,0),1,1,2),1,MATCH(INDEX(Dictionary!$B$3:$C$3,1,MATCH(Form_Responses[[#This Row],[43]],OFFSET(Dictionary!$A$3,MATCH(COLUMNS($AS$2:CI106),Dictionary!$A$4:$A$93,0),1,1,2),0)),Dictionary!$AD$3:$AE$3,0)),"")</f>
        <v>I</v>
      </c>
      <c r="CJ107" s="61" t="str">
        <f ca="1">IFERROR(INDEX(OFFSET(Dictionary!$AC$3,MATCH(COLUMNS($AS$2:CJ106),Dictionary!$AC$4:$AC$93,0),1,1,2),1,MATCH(INDEX(Dictionary!$B$3:$C$3,1,MATCH(Form_Responses[[#This Row],[44]],OFFSET(Dictionary!$A$3,MATCH(COLUMNS($AS$2:CJ106),Dictionary!$A$4:$A$93,0),1,1,2),0)),Dictionary!$AD$3:$AE$3,0)),"")</f>
        <v>C</v>
      </c>
      <c r="CK107" s="61" t="str">
        <f ca="1">IFERROR(INDEX(OFFSET(Dictionary!$AC$3,MATCH(COLUMNS($AS$2:CK106),Dictionary!$AC$4:$AC$93,0),1,1,2),1,MATCH(INDEX(Dictionary!$B$3:$C$3,1,MATCH(Form_Responses[[#This Row],[45]],OFFSET(Dictionary!$A$3,MATCH(COLUMNS($AS$2:CK106),Dictionary!$A$4:$A$93,0),1,1,2),0)),Dictionary!$AD$3:$AE$3,0)),"")</f>
        <v>V</v>
      </c>
      <c r="CL107" s="61" t="str">
        <f ca="1">IFERROR(INDEX(OFFSET(Dictionary!$AC$3,MATCH(COLUMNS($AS$2:CL106),Dictionary!$AC$4:$AC$93,0),1,1,2),1,MATCH(INDEX(Dictionary!$B$3:$C$3,1,MATCH(Form_Responses[[#This Row],[46]],OFFSET(Dictionary!$A$3,MATCH(COLUMNS($AS$2:CL106),Dictionary!$A$4:$A$93,0),1,1,2),0)),Dictionary!$AD$3:$AE$3,0)),"")</f>
        <v>N</v>
      </c>
      <c r="CM107" s="61" t="str">
        <f ca="1">IFERROR(INDEX(OFFSET(Dictionary!$AC$3,MATCH(COLUMNS($AS$2:CM106),Dictionary!$AC$4:$AC$93,0),1,1,2),1,MATCH(INDEX(Dictionary!$B$3:$C$3,1,MATCH(Form_Responses[[#This Row],[47]],OFFSET(Dictionary!$A$3,MATCH(COLUMNS($AS$2:CM106),Dictionary!$A$4:$A$93,0),1,1,2),0)),Dictionary!$AD$3:$AE$3,0)),"")</f>
        <v>A</v>
      </c>
      <c r="CN107" s="61" t="str">
        <f ca="1">IFERROR(INDEX(OFFSET(Dictionary!$AC$3,MATCH(COLUMNS($AS$2:CN106),Dictionary!$AC$4:$AC$93,0),1,1,2),1,MATCH(INDEX(Dictionary!$B$3:$C$3,1,MATCH(Form_Responses[[#This Row],[48]],OFFSET(Dictionary!$A$3,MATCH(COLUMNS($AS$2:CN106),Dictionary!$A$4:$A$93,0),1,1,2),0)),Dictionary!$AD$3:$AE$3,0)),"")</f>
        <v>K</v>
      </c>
      <c r="CO107" s="61" t="str">
        <f ca="1">IFERROR(INDEX(OFFSET(Dictionary!$AC$3,MATCH(COLUMNS($AS$2:CO106),Dictionary!$AC$4:$AC$93,0),1,1,2),1,MATCH(INDEX(Dictionary!$B$3:$C$3,1,MATCH(Form_Responses[[#This Row],[49]],OFFSET(Dictionary!$A$3,MATCH(COLUMNS($AS$2:CO106),Dictionary!$A$4:$A$93,0),1,1,2),0)),Dictionary!$AD$3:$AE$3,0)),"")</f>
        <v>F</v>
      </c>
      <c r="CP107" s="61" t="str">
        <f ca="1">IFERROR(INDEX(OFFSET(Dictionary!$AC$3,MATCH(COLUMNS($AS$2:CP106),Dictionary!$AC$4:$AC$93,0),1,1,2),1,MATCH(INDEX(Dictionary!$B$3:$C$3,1,MATCH(Form_Responses[[#This Row],[50]],OFFSET(Dictionary!$A$3,MATCH(COLUMNS($AS$2:CP106),Dictionary!$A$4:$A$93,0),1,1,2),0)),Dictionary!$AD$3:$AE$3,0)),"")</f>
        <v>W</v>
      </c>
      <c r="CQ107" s="61" t="str">
        <f ca="1">IFERROR(INDEX(OFFSET(Dictionary!$AC$3,MATCH(COLUMNS($AS$2:CQ106),Dictionary!$AC$4:$AC$93,0),1,1,2),1,MATCH(INDEX(Dictionary!$B$3:$C$3,1,MATCH(Form_Responses[[#This Row],[51]],OFFSET(Dictionary!$A$3,MATCH(COLUMNS($AS$2:CQ106),Dictionary!$A$4:$A$93,0),1,1,2),0)),Dictionary!$AD$3:$AE$3,0)),"")</f>
        <v>G</v>
      </c>
      <c r="CR107" s="61" t="str">
        <f ca="1">IFERROR(INDEX(OFFSET(Dictionary!$AC$3,MATCH(COLUMNS($AS$2:CR106),Dictionary!$AC$4:$AC$93,0),1,1,2),1,MATCH(INDEX(Dictionary!$B$3:$C$3,1,MATCH(Form_Responses[[#This Row],[52]],OFFSET(Dictionary!$A$3,MATCH(COLUMNS($AS$2:CR106),Dictionary!$A$4:$A$93,0),1,1,2),0)),Dictionary!$AD$3:$AE$3,0)),"")</f>
        <v>S</v>
      </c>
      <c r="CS107" s="61" t="str">
        <f ca="1">IFERROR(INDEX(OFFSET(Dictionary!$AC$3,MATCH(COLUMNS($AS$2:CS106),Dictionary!$AC$4:$AC$93,0),1,1,2),1,MATCH(INDEX(Dictionary!$B$3:$C$3,1,MATCH(Form_Responses[[#This Row],[53]],OFFSET(Dictionary!$A$3,MATCH(COLUMNS($AS$2:CS106),Dictionary!$A$4:$A$93,0),1,1,2),0)),Dictionary!$AD$3:$AE$3,0)),"")</f>
        <v>I</v>
      </c>
      <c r="CT107" s="61" t="str">
        <f ca="1">IFERROR(INDEX(OFFSET(Dictionary!$AC$3,MATCH(COLUMNS($AS$2:CT106),Dictionary!$AC$4:$AC$93,0),1,1,2),1,MATCH(INDEX(Dictionary!$B$3:$C$3,1,MATCH(Form_Responses[[#This Row],[54]],OFFSET(Dictionary!$A$3,MATCH(COLUMNS($AS$2:CT106),Dictionary!$A$4:$A$93,0),1,1,2),0)),Dictionary!$AD$3:$AE$3,0)),"")</f>
        <v>D</v>
      </c>
      <c r="CU107" s="61" t="str">
        <f ca="1">IFERROR(INDEX(OFFSET(Dictionary!$AC$3,MATCH(COLUMNS($AS$2:CU106),Dictionary!$AC$4:$AC$93,0),1,1,2),1,MATCH(INDEX(Dictionary!$B$3:$C$3,1,MATCH(Form_Responses[[#This Row],[55]],OFFSET(Dictionary!$A$3,MATCH(COLUMNS($AS$2:CU106),Dictionary!$A$4:$A$93,0),1,1,2),0)),Dictionary!$AD$3:$AE$3,0)),"")</f>
        <v>V</v>
      </c>
      <c r="CV107" s="61" t="str">
        <f ca="1">IFERROR(INDEX(OFFSET(Dictionary!$AC$3,MATCH(COLUMNS($AS$2:CV106),Dictionary!$AC$4:$AC$93,0),1,1,2),1,MATCH(INDEX(Dictionary!$B$3:$C$3,1,MATCH(Form_Responses[[#This Row],[56]],OFFSET(Dictionary!$A$3,MATCH(COLUMNS($AS$2:CV106),Dictionary!$A$4:$A$93,0),1,1,2),0)),Dictionary!$AD$3:$AE$3,0)),"")</f>
        <v>S</v>
      </c>
      <c r="CW107" s="61" t="str">
        <f ca="1">IFERROR(INDEX(OFFSET(Dictionary!$AC$3,MATCH(COLUMNS($AS$2:CW106),Dictionary!$AC$4:$AC$93,0),1,1,2),1,MATCH(INDEX(Dictionary!$B$3:$C$3,1,MATCH(Form_Responses[[#This Row],[57]],OFFSET(Dictionary!$A$3,MATCH(COLUMNS($AS$2:CW106),Dictionary!$A$4:$A$93,0),1,1,2),0)),Dictionary!$AD$3:$AE$3,0)),"")</f>
        <v>Z</v>
      </c>
      <c r="CX107" s="61" t="str">
        <f ca="1">IFERROR(INDEX(OFFSET(Dictionary!$AC$3,MATCH(COLUMNS($AS$2:CX106),Dictionary!$AC$4:$AC$93,0),1,1,2),1,MATCH(INDEX(Dictionary!$B$3:$C$3,1,MATCH(Form_Responses[[#This Row],[58]],OFFSET(Dictionary!$A$3,MATCH(COLUMNS($AS$2:CX106),Dictionary!$A$4:$A$93,0),1,1,2),0)),Dictionary!$AD$3:$AE$3,0)),"")</f>
        <v>A</v>
      </c>
      <c r="CY107" s="61" t="str">
        <f ca="1">IFERROR(INDEX(OFFSET(Dictionary!$AC$3,MATCH(COLUMNS($AS$2:CY106),Dictionary!$AC$4:$AC$93,0),1,1,2),1,MATCH(INDEX(Dictionary!$B$3:$C$3,1,MATCH(Form_Responses[[#This Row],[59]],OFFSET(Dictionary!$A$3,MATCH(COLUMNS($AS$2:CY106),Dictionary!$A$4:$A$93,0),1,1,2),0)),Dictionary!$AD$3:$AE$3,0)),"")</f>
        <v>F</v>
      </c>
      <c r="CZ107" s="61" t="str">
        <f ca="1">IFERROR(INDEX(OFFSET(Dictionary!$AC$3,MATCH(COLUMNS($AS$2:CZ106),Dictionary!$AC$4:$AC$93,0),1,1,2),1,MATCH(INDEX(Dictionary!$B$3:$C$3,1,MATCH(Form_Responses[[#This Row],[60]],OFFSET(Dictionary!$A$3,MATCH(COLUMNS($AS$2:CZ106),Dictionary!$A$4:$A$93,0),1,1,2),0)),Dictionary!$AD$3:$AE$3,0)),"")</f>
        <v>X</v>
      </c>
      <c r="DA107" s="61" t="str">
        <f ca="1">IFERROR(INDEX(OFFSET(Dictionary!$AC$3,MATCH(COLUMNS($AS$2:DA106),Dictionary!$AC$4:$AC$93,0),1,1,2),1,MATCH(INDEX(Dictionary!$B$3:$C$3,1,MATCH(Form_Responses[[#This Row],[61]],OFFSET(Dictionary!$A$3,MATCH(COLUMNS($AS$2:DA106),Dictionary!$A$4:$A$93,0),1,1,2),0)),Dictionary!$AD$3:$AE$3,0)),"")</f>
        <v>T</v>
      </c>
      <c r="DB107" s="61" t="str">
        <f ca="1">IFERROR(INDEX(OFFSET(Dictionary!$AC$3,MATCH(COLUMNS($AS$2:DB106),Dictionary!$AC$4:$AC$93,0),1,1,2),1,MATCH(INDEX(Dictionary!$B$3:$C$3,1,MATCH(Form_Responses[[#This Row],[62]],OFFSET(Dictionary!$A$3,MATCH(COLUMNS($AS$2:DB106),Dictionary!$A$4:$A$93,0),1,1,2),0)),Dictionary!$AD$3:$AE$3,0)),"")</f>
        <v>L</v>
      </c>
      <c r="DC107" s="61" t="str">
        <f ca="1">IFERROR(INDEX(OFFSET(Dictionary!$AC$3,MATCH(COLUMNS($AS$2:DC106),Dictionary!$AC$4:$AC$93,0),1,1,2),1,MATCH(INDEX(Dictionary!$B$3:$C$3,1,MATCH(Form_Responses[[#This Row],[63]],OFFSET(Dictionary!$A$3,MATCH(COLUMNS($AS$2:DC106),Dictionary!$A$4:$A$93,0),1,1,2),0)),Dictionary!$AD$3:$AE$3,0)),"")</f>
        <v>S</v>
      </c>
      <c r="DD107" s="61" t="str">
        <f ca="1">IFERROR(INDEX(OFFSET(Dictionary!$AC$3,MATCH(COLUMNS($AS$2:DD106),Dictionary!$AC$4:$AC$93,0),1,1,2),1,MATCH(INDEX(Dictionary!$B$3:$C$3,1,MATCH(Form_Responses[[#This Row],[64]],OFFSET(Dictionary!$A$3,MATCH(COLUMNS($AS$2:DD106),Dictionary!$A$4:$A$93,0),1,1,2),0)),Dictionary!$AD$3:$AE$3,0)),"")</f>
        <v>R</v>
      </c>
      <c r="DE107" s="61" t="str">
        <f ca="1">IFERROR(INDEX(OFFSET(Dictionary!$AC$3,MATCH(COLUMNS($AS$2:DE106),Dictionary!$AC$4:$AC$93,0),1,1,2),1,MATCH(INDEX(Dictionary!$B$3:$C$3,1,MATCH(Form_Responses[[#This Row],[65]],OFFSET(Dictionary!$A$3,MATCH(COLUMNS($AS$2:DE106),Dictionary!$A$4:$A$93,0),1,1,2),0)),Dictionary!$AD$3:$AE$3,0)),"")</f>
        <v>V</v>
      </c>
      <c r="DF107" s="61" t="str">
        <f ca="1">IFERROR(INDEX(OFFSET(Dictionary!$AC$3,MATCH(COLUMNS($AS$2:DF106),Dictionary!$AC$4:$AC$93,0),1,1,2),1,MATCH(INDEX(Dictionary!$B$3:$C$3,1,MATCH(Form_Responses[[#This Row],[66]],OFFSET(Dictionary!$A$3,MATCH(COLUMNS($AS$2:DF106),Dictionary!$A$4:$A$93,0),1,1,2),0)),Dictionary!$AD$3:$AE$3,0)),"")</f>
        <v>S</v>
      </c>
      <c r="DG107" s="61" t="str">
        <f ca="1">IFERROR(INDEX(OFFSET(Dictionary!$AC$3,MATCH(COLUMNS($AS$2:DG106),Dictionary!$AC$4:$AC$93,0),1,1,2),1,MATCH(INDEX(Dictionary!$B$3:$C$3,1,MATCH(Form_Responses[[#This Row],[67]],OFFSET(Dictionary!$A$3,MATCH(COLUMNS($AS$2:DG106),Dictionary!$A$4:$A$93,0),1,1,2),0)),Dictionary!$AD$3:$AE$3,0)),"")</f>
        <v>R</v>
      </c>
      <c r="DH107" s="61" t="str">
        <f ca="1">IFERROR(INDEX(OFFSET(Dictionary!$AC$3,MATCH(COLUMNS($AS$2:DH106),Dictionary!$AC$4:$AC$93,0),1,1,2),1,MATCH(INDEX(Dictionary!$B$3:$C$3,1,MATCH(Form_Responses[[#This Row],[68]],OFFSET(Dictionary!$A$3,MATCH(COLUMNS($AS$2:DH106),Dictionary!$A$4:$A$93,0),1,1,2),0)),Dictionary!$AD$3:$AE$3,0)),"")</f>
        <v>K</v>
      </c>
      <c r="DI107" s="61" t="str">
        <f ca="1">IFERROR(INDEX(OFFSET(Dictionary!$AC$3,MATCH(COLUMNS($AS$2:DI106),Dictionary!$AC$4:$AC$93,0),1,1,2),1,MATCH(INDEX(Dictionary!$B$3:$C$3,1,MATCH(Form_Responses[[#This Row],[69]],OFFSET(Dictionary!$A$3,MATCH(COLUMNS($AS$2:DI106),Dictionary!$A$4:$A$93,0),1,1,2),0)),Dictionary!$AD$3:$AE$3,0)),"")</f>
        <v>A</v>
      </c>
      <c r="DJ107" s="61" t="str">
        <f ca="1">IFERROR(INDEX(OFFSET(Dictionary!$AC$3,MATCH(COLUMNS($AS$2:DJ106),Dictionary!$AC$4:$AC$93,0),1,1,2),1,MATCH(INDEX(Dictionary!$B$3:$C$3,1,MATCH(Form_Responses[[#This Row],[70]],OFFSET(Dictionary!$A$3,MATCH(COLUMNS($AS$2:DJ106),Dictionary!$A$4:$A$93,0),1,1,2),0)),Dictionary!$AD$3:$AE$3,0)),"")</f>
        <v>P</v>
      </c>
      <c r="DK107" s="61" t="str">
        <f ca="1">IFERROR(INDEX(OFFSET(Dictionary!$AC$3,MATCH(COLUMNS($AS$2:DK106),Dictionary!$AC$4:$AC$93,0),1,1,2),1,MATCH(INDEX(Dictionary!$B$3:$C$3,1,MATCH(Form_Responses[[#This Row],[71]],OFFSET(Dictionary!$A$3,MATCH(COLUMNS($AS$2:DK106),Dictionary!$A$4:$A$93,0),1,1,2),0)),Dictionary!$AD$3:$AE$3,0)),"")</f>
        <v>G</v>
      </c>
      <c r="DL107" s="61" t="str">
        <f ca="1">IFERROR(INDEX(OFFSET(Dictionary!$AC$3,MATCH(COLUMNS($AS$2:DL106),Dictionary!$AC$4:$AC$93,0),1,1,2),1,MATCH(INDEX(Dictionary!$B$3:$C$3,1,MATCH(Form_Responses[[#This Row],[72]],OFFSET(Dictionary!$A$3,MATCH(COLUMNS($AS$2:DL106),Dictionary!$A$4:$A$93,0),1,1,2),0)),Dictionary!$AD$3:$AE$3,0)),"")</f>
        <v>L</v>
      </c>
      <c r="DM107" s="61" t="str">
        <f ca="1">IFERROR(INDEX(OFFSET(Dictionary!$AC$3,MATCH(COLUMNS($AS$2:DM106),Dictionary!$AC$4:$AC$93,0),1,1,2),1,MATCH(INDEX(Dictionary!$B$3:$C$3,1,MATCH(Form_Responses[[#This Row],[73]],OFFSET(Dictionary!$A$3,MATCH(COLUMNS($AS$2:DM106),Dictionary!$A$4:$A$93,0),1,1,2),0)),Dictionary!$AD$3:$AE$3,0)),"")</f>
        <v>I</v>
      </c>
      <c r="DN107" s="61" t="str">
        <f ca="1">IFERROR(INDEX(OFFSET(Dictionary!$AC$3,MATCH(COLUMNS($AS$2:DN106),Dictionary!$AC$4:$AC$93,0),1,1,2),1,MATCH(INDEX(Dictionary!$B$3:$C$3,1,MATCH(Form_Responses[[#This Row],[74]],OFFSET(Dictionary!$A$3,MATCH(COLUMNS($AS$2:DN106),Dictionary!$A$4:$A$93,0),1,1,2),0)),Dictionary!$AD$3:$AE$3,0)),"")</f>
        <v>S</v>
      </c>
      <c r="DO107" s="61" t="str">
        <f ca="1">IFERROR(INDEX(OFFSET(Dictionary!$AC$3,MATCH(COLUMNS($AS$2:DO106),Dictionary!$AC$4:$AC$93,0),1,1,2),1,MATCH(INDEX(Dictionary!$B$3:$C$3,1,MATCH(Form_Responses[[#This Row],[75]],OFFSET(Dictionary!$A$3,MATCH(COLUMNS($AS$2:DO106),Dictionary!$A$4:$A$93,0),1,1,2),0)),Dictionary!$AD$3:$AE$3,0)),"")</f>
        <v>V</v>
      </c>
      <c r="DP107" s="61" t="str">
        <f ca="1">IFERROR(INDEX(OFFSET(Dictionary!$AC$3,MATCH(COLUMNS($AS$2:DP106),Dictionary!$AC$4:$AC$93,0),1,1,2),1,MATCH(INDEX(Dictionary!$B$3:$C$3,1,MATCH(Form_Responses[[#This Row],[76]],OFFSET(Dictionary!$A$3,MATCH(COLUMNS($AS$2:DP106),Dictionary!$A$4:$A$93,0),1,1,2),0)),Dictionary!$AD$3:$AE$3,0)),"")</f>
        <v>S</v>
      </c>
      <c r="DQ107" s="61" t="str">
        <f ca="1">IFERROR(INDEX(OFFSET(Dictionary!$AC$3,MATCH(COLUMNS($AS$2:DQ106),Dictionary!$AC$4:$AC$93,0),1,1,2),1,MATCH(INDEX(Dictionary!$B$3:$C$3,1,MATCH(Form_Responses[[#This Row],[77]],OFFSET(Dictionary!$A$3,MATCH(COLUMNS($AS$2:DQ106),Dictionary!$A$4:$A$93,0),1,1,2),0)),Dictionary!$AD$3:$AE$3,0)),"")</f>
        <v>R</v>
      </c>
      <c r="DR107" s="61" t="str">
        <f ca="1">IFERROR(INDEX(OFFSET(Dictionary!$AC$3,MATCH(COLUMNS($AS$2:DR106),Dictionary!$AC$4:$AC$93,0),1,1,2),1,MATCH(INDEX(Dictionary!$B$3:$C$3,1,MATCH(Form_Responses[[#This Row],[78]],OFFSET(Dictionary!$A$3,MATCH(COLUMNS($AS$2:DR106),Dictionary!$A$4:$A$93,0),1,1,2),0)),Dictionary!$AD$3:$AE$3,0)),"")</f>
        <v>D</v>
      </c>
      <c r="DS107" s="61" t="str">
        <f ca="1">IFERROR(INDEX(OFFSET(Dictionary!$AC$3,MATCH(COLUMNS($AS$2:DS106),Dictionary!$AC$4:$AC$93,0),1,1,2),1,MATCH(INDEX(Dictionary!$B$3:$C$3,1,MATCH(Form_Responses[[#This Row],[79]],OFFSET(Dictionary!$A$3,MATCH(COLUMNS($AS$2:DS106),Dictionary!$A$4:$A$93,0),1,1,2),0)),Dictionary!$AD$3:$AE$3,0)),"")</f>
        <v>N</v>
      </c>
      <c r="DT107" s="61" t="str">
        <f ca="1">IFERROR(INDEX(OFFSET(Dictionary!$AC$3,MATCH(COLUMNS($AS$2:DT106),Dictionary!$AC$4:$AC$93,0),1,1,2),1,MATCH(INDEX(Dictionary!$B$3:$C$3,1,MATCH(Form_Responses[[#This Row],[80]],OFFSET(Dictionary!$A$3,MATCH(COLUMNS($AS$2:DT106),Dictionary!$A$4:$A$93,0),1,1,2),0)),Dictionary!$AD$3:$AE$3,0)),"")</f>
        <v>W</v>
      </c>
      <c r="DU107" s="61" t="str">
        <f ca="1">IFERROR(INDEX(OFFSET(Dictionary!$AC$3,MATCH(COLUMNS($AS$2:DU106),Dictionary!$AC$4:$AC$93,0),1,1,2),1,MATCH(INDEX(Dictionary!$B$3:$C$3,1,MATCH(Form_Responses[[#This Row],[81]],OFFSET(Dictionary!$A$3,MATCH(COLUMNS($AS$2:DU106),Dictionary!$A$4:$A$93,0),1,1,2),0)),Dictionary!$AD$3:$AE$3,0)),"")</f>
        <v>G</v>
      </c>
      <c r="DV107" s="61" t="str">
        <f ca="1">IFERROR(INDEX(OFFSET(Dictionary!$AC$3,MATCH(COLUMNS($AS$2:DV106),Dictionary!$AC$4:$AC$93,0),1,1,2),1,MATCH(INDEX(Dictionary!$B$3:$C$3,1,MATCH(Form_Responses[[#This Row],[82]],OFFSET(Dictionary!$A$3,MATCH(COLUMNS($AS$2:DV106),Dictionary!$A$4:$A$93,0),1,1,2),0)),Dictionary!$AD$3:$AE$3,0)),"")</f>
        <v>L</v>
      </c>
      <c r="DW107" s="61" t="str">
        <f ca="1">IFERROR(INDEX(OFFSET(Dictionary!$AC$3,MATCH(COLUMNS($AS$2:DW106),Dictionary!$AC$4:$AC$93,0),1,1,2),1,MATCH(INDEX(Dictionary!$B$3:$C$3,1,MATCH(Form_Responses[[#This Row],[83]],OFFSET(Dictionary!$A$3,MATCH(COLUMNS($AS$2:DW106),Dictionary!$A$4:$A$93,0),1,1,2),0)),Dictionary!$AD$3:$AE$3,0)),"")</f>
        <v>T</v>
      </c>
      <c r="DX107" s="61" t="str">
        <f ca="1">IFERROR(INDEX(OFFSET(Dictionary!$AC$3,MATCH(COLUMNS($AS$2:DX106),Dictionary!$AC$4:$AC$93,0),1,1,2),1,MATCH(INDEX(Dictionary!$B$3:$C$3,1,MATCH(Form_Responses[[#This Row],[84]],OFFSET(Dictionary!$A$3,MATCH(COLUMNS($AS$2:DX106),Dictionary!$A$4:$A$93,0),1,1,2),0)),Dictionary!$AD$3:$AE$3,0)),"")</f>
        <v>V</v>
      </c>
      <c r="DY107" s="61" t="str">
        <f ca="1">IFERROR(INDEX(OFFSET(Dictionary!$AC$3,MATCH(COLUMNS($AS$2:DY106),Dictionary!$AC$4:$AC$93,0),1,1,2),1,MATCH(INDEX(Dictionary!$B$3:$C$3,1,MATCH(Form_Responses[[#This Row],[85]],OFFSET(Dictionary!$A$3,MATCH(COLUMNS($AS$2:DY106),Dictionary!$A$4:$A$93,0),1,1,2),0)),Dictionary!$AD$3:$AE$3,0)),"")</f>
        <v>S</v>
      </c>
      <c r="DZ107" s="61" t="str">
        <f ca="1">IFERROR(INDEX(OFFSET(Dictionary!$AC$3,MATCH(COLUMNS($AS$2:DZ106),Dictionary!$AC$4:$AC$93,0),1,1,2),1,MATCH(INDEX(Dictionary!$B$3:$C$3,1,MATCH(Form_Responses[[#This Row],[86]],OFFSET(Dictionary!$A$3,MATCH(COLUMNS($AS$2:DZ106),Dictionary!$A$4:$A$93,0),1,1,2),0)),Dictionary!$AD$3:$AE$3,0)),"")</f>
        <v>R</v>
      </c>
      <c r="EA107" s="61" t="str">
        <f ca="1">IFERROR(INDEX(OFFSET(Dictionary!$AC$3,MATCH(COLUMNS($AS$2:EA106),Dictionary!$AC$4:$AC$93,0),1,1,2),1,MATCH(INDEX(Dictionary!$B$3:$C$3,1,MATCH(Form_Responses[[#This Row],[87]],OFFSET(Dictionary!$A$3,MATCH(COLUMNS($AS$2:EA106),Dictionary!$A$4:$A$93,0),1,1,2),0)),Dictionary!$AD$3:$AE$3,0)),"")</f>
        <v>D</v>
      </c>
      <c r="EB107" s="61" t="str">
        <f ca="1">IFERROR(INDEX(OFFSET(Dictionary!$AC$3,MATCH(COLUMNS($AS$2:EB106),Dictionary!$AC$4:$AC$93,0),1,1,2),1,MATCH(INDEX(Dictionary!$B$3:$C$3,1,MATCH(Form_Responses[[#This Row],[88]],OFFSET(Dictionary!$A$3,MATCH(COLUMNS($AS$2:EB106),Dictionary!$A$4:$A$93,0),1,1,2),0)),Dictionary!$AD$3:$AE$3,0)),"")</f>
        <v>C</v>
      </c>
      <c r="EC107" s="61" t="str">
        <f ca="1">IFERROR(INDEX(OFFSET(Dictionary!$AC$3,MATCH(COLUMNS($AS$2:EC106),Dictionary!$AC$4:$AC$93,0),1,1,2),1,MATCH(INDEX(Dictionary!$B$3:$C$3,1,MATCH(Form_Responses[[#This Row],[89]],OFFSET(Dictionary!$A$3,MATCH(COLUMNS($AS$2:EC106),Dictionary!$A$4:$A$93,0),1,1,2),0)),Dictionary!$AD$3:$AE$3,0)),"")</f>
        <v>E</v>
      </c>
      <c r="ED107" s="61" t="str">
        <f ca="1">IFERROR(INDEX(OFFSET(Dictionary!$AC$3,MATCH(COLUMNS($AS$2:ED106),Dictionary!$AC$4:$AC$93,0),1,1,2),1,MATCH(INDEX(Dictionary!$B$3:$C$3,1,MATCH(Form_Responses[[#This Row],[90]],OFFSET(Dictionary!$A$3,MATCH(COLUMNS($AS$2:ED106),Dictionary!$A$4:$A$93,0),1,1,2),0)),Dictionary!$AD$3:$AE$3,0)),"")</f>
        <v>N</v>
      </c>
    </row>
    <row r="108" spans="1:134" ht="195" x14ac:dyDescent="0.25">
      <c r="A108" s="164">
        <v>106</v>
      </c>
      <c r="B108" s="61" t="s">
        <v>1109</v>
      </c>
      <c r="C108" s="61" t="s">
        <v>1110</v>
      </c>
      <c r="D108" s="59" t="s">
        <v>795</v>
      </c>
      <c r="E108" s="59" cm="1">
        <f t="array" aca="1" ref="E108" ca="1">COUNTIF(OFFSET($AS$2,MATCH(Data_Base_Response[[#This Row],[Nama]:[Nama]],Data_Base_Response[[Nama]:[Nama]],0),0,1,90),Data_Base_Response[[#Headers],[A]])</f>
        <v>5</v>
      </c>
      <c r="F108" s="59" cm="1">
        <f t="array" aca="1" ref="F108" ca="1">COUNTIF(OFFSET($AS$2,MATCH(Data_Base_Response[[#This Row],[Nama]:[Nama]],Data_Base_Response[[Nama]:[Nama]],0),0,1,90),Data_Base_Response[[#Headers],[N]])</f>
        <v>6</v>
      </c>
      <c r="G108" s="59" cm="1">
        <f t="array" aca="1" ref="G108" ca="1">COUNTIF(OFFSET($AS$2,MATCH(Data_Base_Response[[#This Row],[Nama]:[Nama]],Data_Base_Response[[Nama]:[Nama]],0),0,1,90),Data_Base_Response[[#Headers],[G]])</f>
        <v>7</v>
      </c>
      <c r="H108" s="59" cm="1">
        <f t="array" aca="1" ref="H108" ca="1">COUNTIF(OFFSET($AS$2,MATCH(Data_Base_Response[[#This Row],[Nama]:[Nama]],Data_Base_Response[[Nama]:[Nama]],0),0,1,90),Data_Base_Response[[#Headers],[C]])</f>
        <v>2</v>
      </c>
      <c r="I108" s="59" cm="1">
        <f t="array" aca="1" ref="I108" ca="1">COUNTIF(OFFSET($AS$2,MATCH(Data_Base_Response[[#This Row],[Nama]:[Nama]],Data_Base_Response[[Nama]:[Nama]],0),0,1,90),Data_Base_Response[[#Headers],[D]])</f>
        <v>9</v>
      </c>
      <c r="J108" s="59" cm="1">
        <f t="array" aca="1" ref="J108" ca="1">COUNTIF(OFFSET($AS$2,MATCH(Data_Base_Response[[#This Row],[Nama]:[Nama]],Data_Base_Response[[Nama]:[Nama]],0),0,1,90),Data_Base_Response[[#Headers],[R]])</f>
        <v>5</v>
      </c>
      <c r="K108" s="59" cm="1">
        <f t="array" aca="1" ref="K108" ca="1">COUNTIF(OFFSET($AS$2,MATCH(Data_Base_Response[[#This Row],[Nama]:[Nama]],Data_Base_Response[[Nama]:[Nama]],0),0,1,90),Data_Base_Response[[#Headers],[T]])</f>
        <v>3</v>
      </c>
      <c r="L108" s="59" cm="1">
        <f t="array" aca="1" ref="L108" ca="1">COUNTIF(OFFSET($AS$2,MATCH(Data_Base_Response[[#This Row],[Nama]:[Nama]],Data_Base_Response[[Nama]:[Nama]],0),0,1,90),Data_Base_Response[[#Headers],[V]])</f>
        <v>5</v>
      </c>
      <c r="M108" s="59" cm="1">
        <f t="array" aca="1" ref="M108" ca="1">COUNTIF(OFFSET($AS$2,MATCH(Data_Base_Response[[#This Row],[Nama]:[Nama]],Data_Base_Response[[Nama]:[Nama]],0),0,1,90),Data_Base_Response[[#Headers],[W]])</f>
        <v>5</v>
      </c>
      <c r="N108" s="59" cm="1">
        <f t="array" aca="1" ref="N108" ca="1">COUNTIF(OFFSET($AS$2,MATCH(Data_Base_Response[[#This Row],[Nama]:[Nama]],Data_Base_Response[[Nama]:[Nama]],0),0,1,90),Data_Base_Response[[#Headers],[F]])</f>
        <v>5</v>
      </c>
      <c r="O108" s="59" cm="1">
        <f t="array" aca="1" ref="O108" ca="1">COUNTIF(OFFSET($AS$2,MATCH(Data_Base_Response[[#This Row],[Nama]:[Nama]],Data_Base_Response[[Nama]:[Nama]],0),0,1,90),Data_Base_Response[[#Headers],[L]])</f>
        <v>3</v>
      </c>
      <c r="P108" s="59" cm="1">
        <f t="array" aca="1" ref="P108" ca="1">COUNTIF(OFFSET($AS$2,MATCH(Data_Base_Response[[#This Row],[Nama]:[Nama]],Data_Base_Response[[Nama]:[Nama]],0),0,1,90),Data_Base_Response[[#Headers],[P]])</f>
        <v>5</v>
      </c>
      <c r="Q108" s="59" cm="1">
        <f t="array" aca="1" ref="Q108" ca="1">COUNTIF(OFFSET($AS$2,MATCH(Data_Base_Response[[#This Row],[Nama]:[Nama]],Data_Base_Response[[Nama]:[Nama]],0),0,1,90),Data_Base_Response[[#Headers],[I]])</f>
        <v>3</v>
      </c>
      <c r="R108" s="59" cm="1">
        <f t="array" aca="1" ref="R108" ca="1">COUNTIF(OFFSET($AS$2,MATCH(Data_Base_Response[[#This Row],[Nama]:[Nama]],Data_Base_Response[[Nama]:[Nama]],0),0,1,90),Data_Base_Response[[#Headers],[S]])</f>
        <v>5</v>
      </c>
      <c r="S108" s="59" cm="1">
        <f t="array" aca="1" ref="S108" ca="1">COUNTIF(OFFSET($AS$2,MATCH(Data_Base_Response[[#This Row],[Nama]:[Nama]],Data_Base_Response[[Nama]:[Nama]],0),0,1,90),Data_Base_Response[[#Headers],[B]])</f>
        <v>3</v>
      </c>
      <c r="T108" s="59" cm="1">
        <f t="array" aca="1" ref="T108" ca="1">COUNTIF(OFFSET($AS$2,MATCH(Data_Base_Response[[#This Row],[Nama]:[Nama]],Data_Base_Response[[Nama]:[Nama]],0),0,1,90),Data_Base_Response[[#Headers],[O]])</f>
        <v>4</v>
      </c>
      <c r="U108" s="59" cm="1">
        <f t="array" aca="1" ref="U108" ca="1">COUNTIF(OFFSET($AS$2,MATCH(Data_Base_Response[[#This Row],[Nama]:[Nama]],Data_Base_Response[[Nama]:[Nama]],0),0,1,90),Data_Base_Response[[#Headers],[X]])</f>
        <v>6</v>
      </c>
      <c r="V108" s="59" cm="1">
        <f t="array" aca="1" ref="V108" ca="1">COUNTIF(OFFSET($AS$2,MATCH(Data_Base_Response[[#This Row],[Nama]:[Nama]],Data_Base_Response[[Nama]:[Nama]],0),0,1,90),Data_Base_Response[[#Headers],[E]])</f>
        <v>3</v>
      </c>
      <c r="W108" s="59" cm="1">
        <f t="array" aca="1" ref="W108" ca="1">COUNTIF(OFFSET($AS$2,MATCH(Data_Base_Response[[#This Row],[Nama]:[Nama]],Data_Base_Response[[Nama]:[Nama]],0),0,1,90),Data_Base_Response[[#Headers],[K]])</f>
        <v>1</v>
      </c>
      <c r="X108" s="59" cm="1">
        <f t="array" aca="1" ref="X108" ca="1">COUNTIF(OFFSET($AS$2,MATCH(Data_Base_Response[[#This Row],[Nama]:[Nama]],Data_Base_Response[[Nama]:[Nama]],0),0,1,90),Data_Base_Response[[#Headers],[Z]])</f>
        <v>5</v>
      </c>
      <c r="Y10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0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0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8"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108"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0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08"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8" s="60" t="str">
        <f ca="1">INDEX(OFFSET(Dictionary!$AJ$3,MATCH(M$2,Dictionary!$AG$4:$AG$84,0),0,COUNTIF(Dictionary!$AG$4:$AG$84,M$2),1),MATCH(Data_Base_Response[[#This Row],[W]],OFFSET(Dictionary!$AH$3,MATCH(M$2,Dictionary!$AG$4:$AG$84,0),0,COUNTIF(Dictionary!$AG$4:$AG$84,M$2),1),1))</f>
        <v xml:space="preserve">Perlu pengarahan awal dan tolok ukur keberhasilan   </v>
      </c>
      <c r="AH108" s="60" t="str">
        <f ca="1">INDEX(OFFSET(Dictionary!$AJ$3,MATCH(N$2,Dictionary!$AG$4:$AG$84,0),0,COUNTIF(Dictionary!$AG$4:$AG$84,N$2),1),MATCH(Data_Base_Response[[#This Row],[F]],OFFSET(Dictionary!$AH$3,MATCH(N$2,Dictionary!$AG$4:$AG$84,0),0,COUNTIF(Dictionary!$AG$4:$AG$84,N$2),1),1))</f>
        <v xml:space="preserve">Loyal pada Perusahaan   </v>
      </c>
      <c r="AI108"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08"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08" s="60" t="str">
        <f ca="1">INDEX(OFFSET(Dictionary!$AJ$3,MATCH(Q$2,Dictionary!$AG$4:$AG$84,0),0,COUNTIF(Dictionary!$AG$4:$AG$84,Q$2),1),MATCH(Data_Base_Response[[#This Row],[I]],OFFSET(Dictionary!$AH$3,MATCH(Q$2,Dictionary!$AG$4:$AG$84,0),0,COUNTIF(Dictionary!$AG$4:$AG$84,Q$2),1),1))</f>
        <v xml:space="preserve">Enggan mengambil keputusan   </v>
      </c>
      <c r="AL10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8"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08"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10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8"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108" s="60" t="str">
        <f ca="1">INDEX(OFFSET(Dictionary!$AJ$3,MATCH(X$2,Dictionary!$AG$4:$AG$84,0),0,COUNTIF(Dictionary!$AG$4:$AG$84,X$2),1),MATCH(Data_Base_Response[[#This Row],[Z]],OFFSET(Dictionary!$AH$3,MATCH(X$2,Dictionary!$AG$4:$AG$84,0),0,COUNTIF(Dictionary!$AG$4:$AG$84,X$2),1),1))</f>
        <v xml:space="preserve">Mudah beradaptasi, cukup menyukai perubahan    </v>
      </c>
      <c r="AS108" s="61" t="str">
        <f ca="1">IFERROR(INDEX(OFFSET(Dictionary!$AC$3,MATCH(COLUMNS($AS$2:AS107),Dictionary!$AC$4:$AC$93,0),1,1,2),1,MATCH(INDEX(Dictionary!$B$3:$C$3,1,MATCH(Form_Responses[[#This Row],[1]],OFFSET(Dictionary!$A$3,MATCH(COLUMNS($AS$2:AS107),Dictionary!$A$4:$A$93,0),1,1,2),0)),Dictionary!$AD$3:$AE$3,0)),"")</f>
        <v>G</v>
      </c>
      <c r="AT108" s="61" t="str">
        <f ca="1">IFERROR(INDEX(OFFSET(Dictionary!$AC$3,MATCH(COLUMNS($AS$2:AT$2),Dictionary!$AC$4:$AC$93,0),1,1,2),1,MATCH(INDEX(Dictionary!$B$3:$C$3,1,MATCH(Form_Responses[[#This Row],[2]],OFFSET(Dictionary!$A$3,MATCH(COLUMNS($AS$2:AT107),Dictionary!$A$4:$A$93,0),1,1,2),0)),Dictionary!$AD$3:$AE$3,0)),"")</f>
        <v>A</v>
      </c>
      <c r="AU108" s="61" t="str">
        <f ca="1">IFERROR(INDEX(OFFSET(Dictionary!$AC$3,MATCH(COLUMNS($AS$2:AU107),Dictionary!$AC$4:$AC$93,0),1,1,2),1,MATCH(INDEX(Dictionary!$B$3:$C$3,1,MATCH(Form_Responses[[#This Row],[3]],OFFSET(Dictionary!$A$3,MATCH(COLUMNS($AS$2:AU107),Dictionary!$A$4:$A$93,0),1,1,2),0)),Dictionary!$AD$3:$AE$3,0)),"")</f>
        <v>P</v>
      </c>
      <c r="AV108" s="61" t="str">
        <f ca="1">IFERROR(INDEX(OFFSET(Dictionary!$AC$3,MATCH(COLUMNS($AS$2:AV107),Dictionary!$AC$4:$AC$93,0),1,1,2),1,MATCH(INDEX(Dictionary!$B$3:$C$3,1,MATCH(Form_Responses[[#This Row],[4]],OFFSET(Dictionary!$A$3,MATCH(COLUMNS($AS$2:AV107),Dictionary!$A$4:$A$93,0),1,1,2),0)),Dictionary!$AD$3:$AE$3,0)),"")</f>
        <v>P</v>
      </c>
      <c r="AW108" s="61" t="str">
        <f ca="1">IFERROR(INDEX(OFFSET(Dictionary!$AC$3,MATCH(COLUMNS($AS$2:AW107),Dictionary!$AC$4:$AC$93,0),1,1,2),1,MATCH(INDEX(Dictionary!$B$3:$C$3,1,MATCH(Form_Responses[[#This Row],[5]],OFFSET(Dictionary!$A$3,MATCH(COLUMNS($AS$2:AW107),Dictionary!$A$4:$A$93,0),1,1,2),0)),Dictionary!$AD$3:$AE$3,0)),"")</f>
        <v>X</v>
      </c>
      <c r="AX108" s="61" t="str">
        <f ca="1">IFERROR(INDEX(OFFSET(Dictionary!$AC$3,MATCH(COLUMNS($AS$2:AX107),Dictionary!$AC$4:$AC$93,0),1,1,2),1,MATCH(INDEX(Dictionary!$B$3:$C$3,1,MATCH(Form_Responses[[#This Row],[6]],OFFSET(Dictionary!$A$3,MATCH(COLUMNS($AS$2:AX107),Dictionary!$A$4:$A$93,0),1,1,2),0)),Dictionary!$AD$3:$AE$3,0)),"")</f>
        <v>B</v>
      </c>
      <c r="AY108" s="61" t="str">
        <f ca="1">IFERROR(INDEX(OFFSET(Dictionary!$AC$3,MATCH(COLUMNS($AS$2:AY107),Dictionary!$AC$4:$AC$93,0),1,1,2),1,MATCH(INDEX(Dictionary!$B$3:$C$3,1,MATCH(Form_Responses[[#This Row],[7]],OFFSET(Dictionary!$A$3,MATCH(COLUMNS($AS$2:AY107),Dictionary!$A$4:$A$93,0),1,1,2),0)),Dictionary!$AD$3:$AE$3,0)),"")</f>
        <v>O</v>
      </c>
      <c r="AZ108" s="61" t="str">
        <f ca="1">IFERROR(INDEX(OFFSET(Dictionary!$AC$3,MATCH(COLUMNS($AS$2:AZ$2),Dictionary!$AC$4:$AC$93,0),1,1,2),1,MATCH(INDEX(Dictionary!$B$3:$C$3,1,MATCH(Form_Responses[[#This Row],[8]],OFFSET(Dictionary!$A$3,MATCH(COLUMNS($AS$2:AZ107),Dictionary!$A$4:$A$93,0),1,1,2),0)),Dictionary!$AD$3:$AE$3,0)),"")</f>
        <v>Z</v>
      </c>
      <c r="BA108" s="61" t="str">
        <f ca="1">IFERROR(INDEX(OFFSET(Dictionary!$AC$3,MATCH(COLUMNS($AS$2:BA107),Dictionary!$AC$4:$AC$93,0),1,1,2),1,MATCH(INDEX(Dictionary!$B$3:$C$3,1,MATCH(Form_Responses[[#This Row],[9]],OFFSET(Dictionary!$A$3,MATCH(COLUMNS($AS$2:BA107),Dictionary!$A$4:$A$93,0),1,1,2),0)),Dictionary!$AD$3:$AE$3,0)),"")</f>
        <v>F</v>
      </c>
      <c r="BB108" s="61" t="str">
        <f ca="1">IFERROR(INDEX(OFFSET(Dictionary!$AC$3,MATCH(COLUMNS($AS$2:BB107),Dictionary!$AC$4:$AC$93,0),1,1,2),1,MATCH(INDEX(Dictionary!$B$3:$C$3,1,MATCH(Form_Responses[[#This Row],[10]],OFFSET(Dictionary!$A$3,MATCH(COLUMNS($AS$2:BB107),Dictionary!$A$4:$A$93,0),1,1,2),0)),Dictionary!$AD$3:$AE$3,0)),"")</f>
        <v>F</v>
      </c>
      <c r="BC108" s="61" t="str">
        <f ca="1">IFERROR(INDEX(OFFSET(Dictionary!$AC$3,MATCH(COLUMNS($AS$2:BC107),Dictionary!$AC$4:$AC$93,0),1,1,2),1,MATCH(INDEX(Dictionary!$B$3:$C$3,1,MATCH(Form_Responses[[#This Row],[11]],OFFSET(Dictionary!$A$3,MATCH(COLUMNS($AS$2:BC107),Dictionary!$A$4:$A$93,0),1,1,2),0)),Dictionary!$AD$3:$AE$3,0)),"")</f>
        <v>G</v>
      </c>
      <c r="BD108" s="61" t="str">
        <f ca="1">IFERROR(INDEX(OFFSET(Dictionary!$AC$3,MATCH(COLUMNS($AS$2:BD107),Dictionary!$AC$4:$AC$93,0),1,1,2),1,MATCH(INDEX(Dictionary!$B$3:$C$3,1,MATCH(Form_Responses[[#This Row],[12]],OFFSET(Dictionary!$A$3,MATCH(COLUMNS($AS$2:BD107),Dictionary!$A$4:$A$93,0),1,1,2),0)),Dictionary!$AD$3:$AE$3,0)),"")</f>
        <v>E</v>
      </c>
      <c r="BE108" s="61" t="str">
        <f ca="1">IFERROR(INDEX(OFFSET(Dictionary!$AC$3,MATCH(COLUMNS($AS$2:BE107),Dictionary!$AC$4:$AC$93,0),1,1,2),1,MATCH(INDEX(Dictionary!$B$3:$C$3,1,MATCH(Form_Responses[[#This Row],[13]],OFFSET(Dictionary!$A$3,MATCH(COLUMNS($AS$2:BE107),Dictionary!$A$4:$A$93,0),1,1,2),0)),Dictionary!$AD$3:$AE$3,0)),"")</f>
        <v>N</v>
      </c>
      <c r="BF108" s="61" t="str">
        <f ca="1">IFERROR(INDEX(OFFSET(Dictionary!$AC$3,MATCH(COLUMNS($AS$2:BF107),Dictionary!$AC$4:$AC$93,0),1,1,2),1,MATCH(INDEX(Dictionary!$B$3:$C$3,1,MATCH(Form_Responses[[#This Row],[14]],OFFSET(Dictionary!$A$3,MATCH(COLUMNS($AS$2:BF107),Dictionary!$A$4:$A$93,0),1,1,2),0)),Dictionary!$AD$3:$AE$3,0)),"")</f>
        <v>X</v>
      </c>
      <c r="BG108" s="61" t="str">
        <f ca="1">IFERROR(INDEX(OFFSET(Dictionary!$AC$3,MATCH(COLUMNS($AS$2:BG107),Dictionary!$AC$4:$AC$93,0),1,1,2),1,MATCH(INDEX(Dictionary!$B$3:$C$3,1,MATCH(Form_Responses[[#This Row],[15]],OFFSET(Dictionary!$A$3,MATCH(COLUMNS($AS$2:BG107),Dictionary!$A$4:$A$93,0),1,1,2),0)),Dictionary!$AD$3:$AE$3,0)),"")</f>
        <v>B</v>
      </c>
      <c r="BH108" s="61" t="str">
        <f ca="1">IFERROR(INDEX(OFFSET(Dictionary!$AC$3,MATCH(COLUMNS($AS$2:BH107),Dictionary!$AC$4:$AC$93,0),1,1,2),1,MATCH(INDEX(Dictionary!$B$3:$C$3,1,MATCH(Form_Responses[[#This Row],[16]],OFFSET(Dictionary!$A$3,MATCH(COLUMNS($AS$2:BH107),Dictionary!$A$4:$A$93,0),1,1,2),0)),Dictionary!$AD$3:$AE$3,0)),"")</f>
        <v>X</v>
      </c>
      <c r="BI108" s="61" t="str">
        <f ca="1">IFERROR(INDEX(OFFSET(Dictionary!$AC$3,MATCH(COLUMNS($AS$2:BI107),Dictionary!$AC$4:$AC$93,0),1,1,2),1,MATCH(INDEX(Dictionary!$B$3:$C$3,1,MATCH(Form_Responses[[#This Row],[17]],OFFSET(Dictionary!$A$3,MATCH(COLUMNS($AS$2:BI107),Dictionary!$A$4:$A$93,0),1,1,2),0)),Dictionary!$AD$3:$AE$3,0)),"")</f>
        <v>Z</v>
      </c>
      <c r="BJ108" s="61" t="str">
        <f ca="1">IFERROR(INDEX(OFFSET(Dictionary!$AC$3,MATCH(COLUMNS($AS$2:BJ107),Dictionary!$AC$4:$AC$93,0),1,1,2),1,MATCH(INDEX(Dictionary!$B$3:$C$3,1,MATCH(Form_Responses[[#This Row],[18]],OFFSET(Dictionary!$A$3,MATCH(COLUMNS($AS$2:BJ107),Dictionary!$A$4:$A$93,0),1,1,2),0)),Dictionary!$AD$3:$AE$3,0)),"")</f>
        <v>O</v>
      </c>
      <c r="BK108" s="61" t="str">
        <f ca="1">IFERROR(INDEX(OFFSET(Dictionary!$AC$3,MATCH(COLUMNS($AS$2:BK107),Dictionary!$AC$4:$AC$93,0),1,1,2),1,MATCH(INDEX(Dictionary!$B$3:$C$3,1,MATCH(Form_Responses[[#This Row],[19]],OFFSET(Dictionary!$A$3,MATCH(COLUMNS($AS$2:BK107),Dictionary!$A$4:$A$93,0),1,1,2),0)),Dictionary!$AD$3:$AE$3,0)),"")</f>
        <v>Z</v>
      </c>
      <c r="BL108" s="61" t="str">
        <f ca="1">IFERROR(INDEX(OFFSET(Dictionary!$AC$3,MATCH(COLUMNS($AS$2:BL107),Dictionary!$AC$4:$AC$93,0),1,1,2),1,MATCH(INDEX(Dictionary!$B$3:$C$3,1,MATCH(Form_Responses[[#This Row],[20]],OFFSET(Dictionary!$A$3,MATCH(COLUMNS($AS$2:BL107),Dictionary!$A$4:$A$93,0),1,1,2),0)),Dictionary!$AD$3:$AE$3,0)),"")</f>
        <v>W</v>
      </c>
      <c r="BM108" s="61" t="str">
        <f ca="1">IFERROR(INDEX(OFFSET(Dictionary!$AC$3,MATCH(COLUMNS($AS$2:BM107),Dictionary!$AC$4:$AC$93,0),1,1,2),1,MATCH(INDEX(Dictionary!$B$3:$C$3,1,MATCH(Form_Responses[[#This Row],[21]],OFFSET(Dictionary!$A$3,MATCH(COLUMNS($AS$2:BM107),Dictionary!$A$4:$A$93,0),1,1,2),0)),Dictionary!$AD$3:$AE$3,0)),"")</f>
        <v>D</v>
      </c>
      <c r="BN108" s="61" t="str">
        <f ca="1">IFERROR(INDEX(OFFSET(Dictionary!$AC$3,MATCH(COLUMNS($AS$2:BN107),Dictionary!$AC$4:$AC$93,0),1,1,2),1,MATCH(INDEX(Dictionary!$B$3:$C$3,1,MATCH(Form_Responses[[#This Row],[22]],OFFSET(Dictionary!$A$3,MATCH(COLUMNS($AS$2:BN107),Dictionary!$A$4:$A$93,0),1,1,2),0)),Dictionary!$AD$3:$AE$3,0)),"")</f>
        <v>C</v>
      </c>
      <c r="BO108" s="61" t="str">
        <f ca="1">IFERROR(INDEX(OFFSET(Dictionary!$AC$3,MATCH(COLUMNS($AS$2:BO107),Dictionary!$AC$4:$AC$93,0),1,1,2),1,MATCH(INDEX(Dictionary!$B$3:$C$3,1,MATCH(Form_Responses[[#This Row],[23]],OFFSET(Dictionary!$A$3,MATCH(COLUMNS($AS$2:BO107),Dictionary!$A$4:$A$93,0),1,1,2),0)),Dictionary!$AD$3:$AE$3,0)),"")</f>
        <v>E</v>
      </c>
      <c r="BP108" s="61" t="str">
        <f ca="1">IFERROR(INDEX(OFFSET(Dictionary!$AC$3,MATCH(COLUMNS($AS$2:BP107),Dictionary!$AC$4:$AC$93,0),1,1,2),1,MATCH(INDEX(Dictionary!$B$3:$C$3,1,MATCH(Form_Responses[[#This Row],[24]],OFFSET(Dictionary!$A$3,MATCH(COLUMNS($AS$2:BP107),Dictionary!$A$4:$A$93,0),1,1,2),0)),Dictionary!$AD$3:$AE$3,0)),"")</f>
        <v>X</v>
      </c>
      <c r="BQ108" s="61" t="str">
        <f ca="1">IFERROR(INDEX(OFFSET(Dictionary!$AC$3,MATCH(COLUMNS($AS$2:BQ107),Dictionary!$AC$4:$AC$93,0),1,1,2),1,MATCH(INDEX(Dictionary!$B$3:$C$3,1,MATCH(Form_Responses[[#This Row],[25]],OFFSET(Dictionary!$A$3,MATCH(COLUMNS($AS$2:BQ107),Dictionary!$A$4:$A$93,0),1,1,2),0)),Dictionary!$AD$3:$AE$3,0)),"")</f>
        <v>A</v>
      </c>
      <c r="BR108" s="61" t="str">
        <f ca="1">IFERROR(INDEX(OFFSET(Dictionary!$AC$3,MATCH(COLUMNS($AS$2:BR107),Dictionary!$AC$4:$AC$93,0),1,1,2),1,MATCH(INDEX(Dictionary!$B$3:$C$3,1,MATCH(Form_Responses[[#This Row],[26]],OFFSET(Dictionary!$A$3,MATCH(COLUMNS($AS$2:BR107),Dictionary!$A$4:$A$93,0),1,1,2),0)),Dictionary!$AD$3:$AE$3,0)),"")</f>
        <v>O</v>
      </c>
      <c r="BS108" s="61" t="str">
        <f ca="1">IFERROR(INDEX(OFFSET(Dictionary!$AC$3,MATCH(COLUMNS($AS$2:BS107),Dictionary!$AC$4:$AC$93,0),1,1,2),1,MATCH(INDEX(Dictionary!$B$3:$C$3,1,MATCH(Form_Responses[[#This Row],[27]],OFFSET(Dictionary!$A$3,MATCH(COLUMNS($AS$2:BS107),Dictionary!$A$4:$A$93,0),1,1,2),0)),Dictionary!$AD$3:$AE$3,0)),"")</f>
        <v>Z</v>
      </c>
      <c r="BT108" s="61" t="str">
        <f ca="1">IFERROR(INDEX(OFFSET(Dictionary!$AC$3,MATCH(COLUMNS($AS$2:BT107),Dictionary!$AC$4:$AC$93,0),1,1,2),1,MATCH(INDEX(Dictionary!$B$3:$C$3,1,MATCH(Form_Responses[[#This Row],[28]],OFFSET(Dictionary!$A$3,MATCH(COLUMNS($AS$2:BT107),Dictionary!$A$4:$A$93,0),1,1,2),0)),Dictionary!$AD$3:$AE$3,0)),"")</f>
        <v>K</v>
      </c>
      <c r="BU108" s="61" t="str">
        <f ca="1">IFERROR(INDEX(OFFSET(Dictionary!$AC$3,MATCH(COLUMNS($AS$2:BU107),Dictionary!$AC$4:$AC$93,0),1,1,2),1,MATCH(INDEX(Dictionary!$B$3:$C$3,1,MATCH(Form_Responses[[#This Row],[29]],OFFSET(Dictionary!$A$3,MATCH(COLUMNS($AS$2:BU107),Dictionary!$A$4:$A$93,0),1,1,2),0)),Dictionary!$AD$3:$AE$3,0)),"")</f>
        <v>O</v>
      </c>
      <c r="BV108" s="61" t="str">
        <f ca="1">IFERROR(INDEX(OFFSET(Dictionary!$AC$3,MATCH(COLUMNS($AS$2:BV107),Dictionary!$AC$4:$AC$93,0),1,1,2),1,MATCH(INDEX(Dictionary!$B$3:$C$3,1,MATCH(Form_Responses[[#This Row],[30]],OFFSET(Dictionary!$A$3,MATCH(COLUMNS($AS$2:BV107),Dictionary!$A$4:$A$93,0),1,1,2),0)),Dictionary!$AD$3:$AE$3,0)),"")</f>
        <v>W</v>
      </c>
      <c r="BW108" s="61" t="str">
        <f ca="1">IFERROR(INDEX(OFFSET(Dictionary!$AC$3,MATCH(COLUMNS($AS$2:BW107),Dictionary!$AC$4:$AC$93,0),1,1,2),1,MATCH(INDEX(Dictionary!$B$3:$C$3,1,MATCH(Form_Responses[[#This Row],[31]],OFFSET(Dictionary!$A$3,MATCH(COLUMNS($AS$2:BW107),Dictionary!$A$4:$A$93,0),1,1,2),0)),Dictionary!$AD$3:$AE$3,0)),"")</f>
        <v>R</v>
      </c>
      <c r="BX108" s="61" t="str">
        <f ca="1">IFERROR(INDEX(OFFSET(Dictionary!$AC$3,MATCH(COLUMNS($AS$2:BX107),Dictionary!$AC$4:$AC$93,0),1,1,2),1,MATCH(INDEX(Dictionary!$B$3:$C$3,1,MATCH(Form_Responses[[#This Row],[32]],OFFSET(Dictionary!$A$3,MATCH(COLUMNS($AS$2:BX107),Dictionary!$A$4:$A$93,0),1,1,2),0)),Dictionary!$AD$3:$AE$3,0)),"")</f>
        <v>D</v>
      </c>
      <c r="BY108" s="61" t="str">
        <f ca="1">IFERROR(INDEX(OFFSET(Dictionary!$AC$3,MATCH(COLUMNS($AS$2:BY107),Dictionary!$AC$4:$AC$93,0),1,1,2),1,MATCH(INDEX(Dictionary!$B$3:$C$3,1,MATCH(Form_Responses[[#This Row],[33]],OFFSET(Dictionary!$A$3,MATCH(COLUMNS($AS$2:BY107),Dictionary!$A$4:$A$93,0),1,1,2),0)),Dictionary!$AD$3:$AE$3,0)),"")</f>
        <v>I</v>
      </c>
      <c r="BZ108" s="61" t="str">
        <f ca="1">IFERROR(INDEX(OFFSET(Dictionary!$AC$3,MATCH(COLUMNS($AS$2:BZ107),Dictionary!$AC$4:$AC$93,0),1,1,2),1,MATCH(INDEX(Dictionary!$B$3:$C$3,1,MATCH(Form_Responses[[#This Row],[34]],OFFSET(Dictionary!$A$3,MATCH(COLUMNS($AS$2:BZ107),Dictionary!$A$4:$A$93,0),1,1,2),0)),Dictionary!$AD$3:$AE$3,0)),"")</f>
        <v>T</v>
      </c>
      <c r="CA108" s="61" t="str">
        <f ca="1">IFERROR(INDEX(OFFSET(Dictionary!$AC$3,MATCH(COLUMNS($AS$2:CA107),Dictionary!$AC$4:$AC$93,0),1,1,2),1,MATCH(INDEX(Dictionary!$B$3:$C$3,1,MATCH(Form_Responses[[#This Row],[35]],OFFSET(Dictionary!$A$3,MATCH(COLUMNS($AS$2:CA107),Dictionary!$A$4:$A$93,0),1,1,2),0)),Dictionary!$AD$3:$AE$3,0)),"")</f>
        <v>B</v>
      </c>
      <c r="CB108" s="61" t="str">
        <f ca="1">IFERROR(INDEX(OFFSET(Dictionary!$AC$3,MATCH(COLUMNS($AS$2:CB107),Dictionary!$AC$4:$AC$93,0),1,1,2),1,MATCH(INDEX(Dictionary!$B$3:$C$3,1,MATCH(Form_Responses[[#This Row],[36]],OFFSET(Dictionary!$A$3,MATCH(COLUMNS($AS$2:CB107),Dictionary!$A$4:$A$93,0),1,1,2),0)),Dictionary!$AD$3:$AE$3,0)),"")</f>
        <v>A</v>
      </c>
      <c r="CC108" s="61" t="str">
        <f ca="1">IFERROR(INDEX(OFFSET(Dictionary!$AC$3,MATCH(COLUMNS($AS$2:CC107),Dictionary!$AC$4:$AC$93,0),1,1,2),1,MATCH(INDEX(Dictionary!$B$3:$C$3,1,MATCH(Form_Responses[[#This Row],[37]],OFFSET(Dictionary!$A$3,MATCH(COLUMNS($AS$2:CC107),Dictionary!$A$4:$A$93,0),1,1,2),0)),Dictionary!$AD$3:$AE$3,0)),"")</f>
        <v>P</v>
      </c>
      <c r="CD108" s="61" t="str">
        <f ca="1">IFERROR(INDEX(OFFSET(Dictionary!$AC$3,MATCH(COLUMNS($AS$2:CD107),Dictionary!$AC$4:$AC$93,0),1,1,2),1,MATCH(INDEX(Dictionary!$B$3:$C$3,1,MATCH(Form_Responses[[#This Row],[38]],OFFSET(Dictionary!$A$3,MATCH(COLUMNS($AS$2:CD107),Dictionary!$A$4:$A$93,0),1,1,2),0)),Dictionary!$AD$3:$AE$3,0)),"")</f>
        <v>X</v>
      </c>
      <c r="CE108" s="61" t="str">
        <f ca="1">IFERROR(INDEX(OFFSET(Dictionary!$AC$3,MATCH(COLUMNS($AS$2:CE107),Dictionary!$AC$4:$AC$93,0),1,1,2),1,MATCH(INDEX(Dictionary!$B$3:$C$3,1,MATCH(Form_Responses[[#This Row],[39]],OFFSET(Dictionary!$A$3,MATCH(COLUMNS($AS$2:CE107),Dictionary!$A$4:$A$93,0),1,1,2),0)),Dictionary!$AD$3:$AE$3,0)),"")</f>
        <v>F</v>
      </c>
      <c r="CF108" s="61" t="str">
        <f ca="1">IFERROR(INDEX(OFFSET(Dictionary!$AC$3,MATCH(COLUMNS($AS$2:CF107),Dictionary!$AC$4:$AC$93,0),1,1,2),1,MATCH(INDEX(Dictionary!$B$3:$C$3,1,MATCH(Form_Responses[[#This Row],[40]],OFFSET(Dictionary!$A$3,MATCH(COLUMNS($AS$2:CF107),Dictionary!$A$4:$A$93,0),1,1,2),0)),Dictionary!$AD$3:$AE$3,0)),"")</f>
        <v>W</v>
      </c>
      <c r="CG108" s="61" t="str">
        <f ca="1">IFERROR(INDEX(OFFSET(Dictionary!$AC$3,MATCH(COLUMNS($AS$2:CG107),Dictionary!$AC$4:$AC$93,0),1,1,2),1,MATCH(INDEX(Dictionary!$B$3:$C$3,1,MATCH(Form_Responses[[#This Row],[41]],OFFSET(Dictionary!$A$3,MATCH(COLUMNS($AS$2:CG107),Dictionary!$A$4:$A$93,0),1,1,2),0)),Dictionary!$AD$3:$AE$3,0)),"")</f>
        <v>G</v>
      </c>
      <c r="CH108" s="61" t="str">
        <f ca="1">IFERROR(INDEX(OFFSET(Dictionary!$AC$3,MATCH(COLUMNS($AS$2:CH107),Dictionary!$AC$4:$AC$93,0),1,1,2),1,MATCH(INDEX(Dictionary!$B$3:$C$3,1,MATCH(Form_Responses[[#This Row],[42]],OFFSET(Dictionary!$A$3,MATCH(COLUMNS($AS$2:CH107),Dictionary!$A$4:$A$93,0),1,1,2),0)),Dictionary!$AD$3:$AE$3,0)),"")</f>
        <v>R</v>
      </c>
      <c r="CI108" s="61" t="str">
        <f ca="1">IFERROR(INDEX(OFFSET(Dictionary!$AC$3,MATCH(COLUMNS($AS$2:CI107),Dictionary!$AC$4:$AC$93,0),1,1,2),1,MATCH(INDEX(Dictionary!$B$3:$C$3,1,MATCH(Form_Responses[[#This Row],[43]],OFFSET(Dictionary!$A$3,MATCH(COLUMNS($AS$2:CI107),Dictionary!$A$4:$A$93,0),1,1,2),0)),Dictionary!$AD$3:$AE$3,0)),"")</f>
        <v>D</v>
      </c>
      <c r="CJ108" s="61" t="str">
        <f ca="1">IFERROR(INDEX(OFFSET(Dictionary!$AC$3,MATCH(COLUMNS($AS$2:CJ107),Dictionary!$AC$4:$AC$93,0),1,1,2),1,MATCH(INDEX(Dictionary!$B$3:$C$3,1,MATCH(Form_Responses[[#This Row],[44]],OFFSET(Dictionary!$A$3,MATCH(COLUMNS($AS$2:CJ107),Dictionary!$A$4:$A$93,0),1,1,2),0)),Dictionary!$AD$3:$AE$3,0)),"")</f>
        <v>T</v>
      </c>
      <c r="CK108" s="61" t="str">
        <f ca="1">IFERROR(INDEX(OFFSET(Dictionary!$AC$3,MATCH(COLUMNS($AS$2:CK107),Dictionary!$AC$4:$AC$93,0),1,1,2),1,MATCH(INDEX(Dictionary!$B$3:$C$3,1,MATCH(Form_Responses[[#This Row],[45]],OFFSET(Dictionary!$A$3,MATCH(COLUMNS($AS$2:CK107),Dictionary!$A$4:$A$93,0),1,1,2),0)),Dictionary!$AD$3:$AE$3,0)),"")</f>
        <v>V</v>
      </c>
      <c r="CL108" s="61" t="str">
        <f ca="1">IFERROR(INDEX(OFFSET(Dictionary!$AC$3,MATCH(COLUMNS($AS$2:CL107),Dictionary!$AC$4:$AC$93,0),1,1,2),1,MATCH(INDEX(Dictionary!$B$3:$C$3,1,MATCH(Form_Responses[[#This Row],[46]],OFFSET(Dictionary!$A$3,MATCH(COLUMNS($AS$2:CL107),Dictionary!$A$4:$A$93,0),1,1,2),0)),Dictionary!$AD$3:$AE$3,0)),"")</f>
        <v>N</v>
      </c>
      <c r="CM108" s="61" t="str">
        <f ca="1">IFERROR(INDEX(OFFSET(Dictionary!$AC$3,MATCH(COLUMNS($AS$2:CM107),Dictionary!$AC$4:$AC$93,0),1,1,2),1,MATCH(INDEX(Dictionary!$B$3:$C$3,1,MATCH(Form_Responses[[#This Row],[47]],OFFSET(Dictionary!$A$3,MATCH(COLUMNS($AS$2:CM107),Dictionary!$A$4:$A$93,0),1,1,2),0)),Dictionary!$AD$3:$AE$3,0)),"")</f>
        <v>Z</v>
      </c>
      <c r="CN108" s="61" t="str">
        <f ca="1">IFERROR(INDEX(OFFSET(Dictionary!$AC$3,MATCH(COLUMNS($AS$2:CN107),Dictionary!$AC$4:$AC$93,0),1,1,2),1,MATCH(INDEX(Dictionary!$B$3:$C$3,1,MATCH(Form_Responses[[#This Row],[48]],OFFSET(Dictionary!$A$3,MATCH(COLUMNS($AS$2:CN107),Dictionary!$A$4:$A$93,0),1,1,2),0)),Dictionary!$AD$3:$AE$3,0)),"")</f>
        <v>P</v>
      </c>
      <c r="CO108" s="61" t="str">
        <f ca="1">IFERROR(INDEX(OFFSET(Dictionary!$AC$3,MATCH(COLUMNS($AS$2:CO107),Dictionary!$AC$4:$AC$93,0),1,1,2),1,MATCH(INDEX(Dictionary!$B$3:$C$3,1,MATCH(Form_Responses[[#This Row],[49]],OFFSET(Dictionary!$A$3,MATCH(COLUMNS($AS$2:CO107),Dictionary!$A$4:$A$93,0),1,1,2),0)),Dictionary!$AD$3:$AE$3,0)),"")</f>
        <v>F</v>
      </c>
      <c r="CP108" s="61" t="str">
        <f ca="1">IFERROR(INDEX(OFFSET(Dictionary!$AC$3,MATCH(COLUMNS($AS$2:CP107),Dictionary!$AC$4:$AC$93,0),1,1,2),1,MATCH(INDEX(Dictionary!$B$3:$C$3,1,MATCH(Form_Responses[[#This Row],[50]],OFFSET(Dictionary!$A$3,MATCH(COLUMNS($AS$2:CP107),Dictionary!$A$4:$A$93,0),1,1,2),0)),Dictionary!$AD$3:$AE$3,0)),"")</f>
        <v>W</v>
      </c>
      <c r="CQ108" s="61" t="str">
        <f ca="1">IFERROR(INDEX(OFFSET(Dictionary!$AC$3,MATCH(COLUMNS($AS$2:CQ107),Dictionary!$AC$4:$AC$93,0),1,1,2),1,MATCH(INDEX(Dictionary!$B$3:$C$3,1,MATCH(Form_Responses[[#This Row],[51]],OFFSET(Dictionary!$A$3,MATCH(COLUMNS($AS$2:CQ107),Dictionary!$A$4:$A$93,0),1,1,2),0)),Dictionary!$AD$3:$AE$3,0)),"")</f>
        <v>G</v>
      </c>
      <c r="CR108" s="61" t="str">
        <f ca="1">IFERROR(INDEX(OFFSET(Dictionary!$AC$3,MATCH(COLUMNS($AS$2:CR107),Dictionary!$AC$4:$AC$93,0),1,1,2),1,MATCH(INDEX(Dictionary!$B$3:$C$3,1,MATCH(Form_Responses[[#This Row],[52]],OFFSET(Dictionary!$A$3,MATCH(COLUMNS($AS$2:CR107),Dictionary!$A$4:$A$93,0),1,1,2),0)),Dictionary!$AD$3:$AE$3,0)),"")</f>
        <v>S</v>
      </c>
      <c r="CS108" s="61" t="str">
        <f ca="1">IFERROR(INDEX(OFFSET(Dictionary!$AC$3,MATCH(COLUMNS($AS$2:CS107),Dictionary!$AC$4:$AC$93,0),1,1,2),1,MATCH(INDEX(Dictionary!$B$3:$C$3,1,MATCH(Form_Responses[[#This Row],[53]],OFFSET(Dictionary!$A$3,MATCH(COLUMNS($AS$2:CS107),Dictionary!$A$4:$A$93,0),1,1,2),0)),Dictionary!$AD$3:$AE$3,0)),"")</f>
        <v>I</v>
      </c>
      <c r="CT108" s="61" t="str">
        <f ca="1">IFERROR(INDEX(OFFSET(Dictionary!$AC$3,MATCH(COLUMNS($AS$2:CT107),Dictionary!$AC$4:$AC$93,0),1,1,2),1,MATCH(INDEX(Dictionary!$B$3:$C$3,1,MATCH(Form_Responses[[#This Row],[54]],OFFSET(Dictionary!$A$3,MATCH(COLUMNS($AS$2:CT107),Dictionary!$A$4:$A$93,0),1,1,2),0)),Dictionary!$AD$3:$AE$3,0)),"")</f>
        <v>D</v>
      </c>
      <c r="CU108" s="61" t="str">
        <f ca="1">IFERROR(INDEX(OFFSET(Dictionary!$AC$3,MATCH(COLUMNS($AS$2:CU107),Dictionary!$AC$4:$AC$93,0),1,1,2),1,MATCH(INDEX(Dictionary!$B$3:$C$3,1,MATCH(Form_Responses[[#This Row],[55]],OFFSET(Dictionary!$A$3,MATCH(COLUMNS($AS$2:CU107),Dictionary!$A$4:$A$93,0),1,1,2),0)),Dictionary!$AD$3:$AE$3,0)),"")</f>
        <v>V</v>
      </c>
      <c r="CV108" s="61" t="str">
        <f ca="1">IFERROR(INDEX(OFFSET(Dictionary!$AC$3,MATCH(COLUMNS($AS$2:CV107),Dictionary!$AC$4:$AC$93,0),1,1,2),1,MATCH(INDEX(Dictionary!$B$3:$C$3,1,MATCH(Form_Responses[[#This Row],[56]],OFFSET(Dictionary!$A$3,MATCH(COLUMNS($AS$2:CV107),Dictionary!$A$4:$A$93,0),1,1,2),0)),Dictionary!$AD$3:$AE$3,0)),"")</f>
        <v>E</v>
      </c>
      <c r="CW108" s="61" t="str">
        <f ca="1">IFERROR(INDEX(OFFSET(Dictionary!$AC$3,MATCH(COLUMNS($AS$2:CW107),Dictionary!$AC$4:$AC$93,0),1,1,2),1,MATCH(INDEX(Dictionary!$B$3:$C$3,1,MATCH(Form_Responses[[#This Row],[57]],OFFSET(Dictionary!$A$3,MATCH(COLUMNS($AS$2:CW107),Dictionary!$A$4:$A$93,0),1,1,2),0)),Dictionary!$AD$3:$AE$3,0)),"")</f>
        <v>N</v>
      </c>
      <c r="CX108" s="61" t="str">
        <f ca="1">IFERROR(INDEX(OFFSET(Dictionary!$AC$3,MATCH(COLUMNS($AS$2:CX107),Dictionary!$AC$4:$AC$93,0),1,1,2),1,MATCH(INDEX(Dictionary!$B$3:$C$3,1,MATCH(Form_Responses[[#This Row],[58]],OFFSET(Dictionary!$A$3,MATCH(COLUMNS($AS$2:CX107),Dictionary!$A$4:$A$93,0),1,1,2),0)),Dictionary!$AD$3:$AE$3,0)),"")</f>
        <v>A</v>
      </c>
      <c r="CY108" s="61" t="str">
        <f ca="1">IFERROR(INDEX(OFFSET(Dictionary!$AC$3,MATCH(COLUMNS($AS$2:CY107),Dictionary!$AC$4:$AC$93,0),1,1,2),1,MATCH(INDEX(Dictionary!$B$3:$C$3,1,MATCH(Form_Responses[[#This Row],[59]],OFFSET(Dictionary!$A$3,MATCH(COLUMNS($AS$2:CY107),Dictionary!$A$4:$A$93,0),1,1,2),0)),Dictionary!$AD$3:$AE$3,0)),"")</f>
        <v>F</v>
      </c>
      <c r="CZ108" s="61" t="str">
        <f ca="1">IFERROR(INDEX(OFFSET(Dictionary!$AC$3,MATCH(COLUMNS($AS$2:CZ107),Dictionary!$AC$4:$AC$93,0),1,1,2),1,MATCH(INDEX(Dictionary!$B$3:$C$3,1,MATCH(Form_Responses[[#This Row],[60]],OFFSET(Dictionary!$A$3,MATCH(COLUMNS($AS$2:CZ107),Dictionary!$A$4:$A$93,0),1,1,2),0)),Dictionary!$AD$3:$AE$3,0)),"")</f>
        <v>X</v>
      </c>
      <c r="DA108" s="61" t="str">
        <f ca="1">IFERROR(INDEX(OFFSET(Dictionary!$AC$3,MATCH(COLUMNS($AS$2:DA107),Dictionary!$AC$4:$AC$93,0),1,1,2),1,MATCH(INDEX(Dictionary!$B$3:$C$3,1,MATCH(Form_Responses[[#This Row],[61]],OFFSET(Dictionary!$A$3,MATCH(COLUMNS($AS$2:DA107),Dictionary!$A$4:$A$93,0),1,1,2),0)),Dictionary!$AD$3:$AE$3,0)),"")</f>
        <v>G</v>
      </c>
      <c r="DB108" s="61" t="str">
        <f ca="1">IFERROR(INDEX(OFFSET(Dictionary!$AC$3,MATCH(COLUMNS($AS$2:DB107),Dictionary!$AC$4:$AC$93,0),1,1,2),1,MATCH(INDEX(Dictionary!$B$3:$C$3,1,MATCH(Form_Responses[[#This Row],[62]],OFFSET(Dictionary!$A$3,MATCH(COLUMNS($AS$2:DB107),Dictionary!$A$4:$A$93,0),1,1,2),0)),Dictionary!$AD$3:$AE$3,0)),"")</f>
        <v>L</v>
      </c>
      <c r="DC108" s="61" t="str">
        <f ca="1">IFERROR(INDEX(OFFSET(Dictionary!$AC$3,MATCH(COLUMNS($AS$2:DC107),Dictionary!$AC$4:$AC$93,0),1,1,2),1,MATCH(INDEX(Dictionary!$B$3:$C$3,1,MATCH(Form_Responses[[#This Row],[63]],OFFSET(Dictionary!$A$3,MATCH(COLUMNS($AS$2:DC107),Dictionary!$A$4:$A$93,0),1,1,2),0)),Dictionary!$AD$3:$AE$3,0)),"")</f>
        <v>S</v>
      </c>
      <c r="DD108" s="61" t="str">
        <f ca="1">IFERROR(INDEX(OFFSET(Dictionary!$AC$3,MATCH(COLUMNS($AS$2:DD107),Dictionary!$AC$4:$AC$93,0),1,1,2),1,MATCH(INDEX(Dictionary!$B$3:$C$3,1,MATCH(Form_Responses[[#This Row],[64]],OFFSET(Dictionary!$A$3,MATCH(COLUMNS($AS$2:DD107),Dictionary!$A$4:$A$93,0),1,1,2),0)),Dictionary!$AD$3:$AE$3,0)),"")</f>
        <v>R</v>
      </c>
      <c r="DE108" s="61" t="str">
        <f ca="1">IFERROR(INDEX(OFFSET(Dictionary!$AC$3,MATCH(COLUMNS($AS$2:DE107),Dictionary!$AC$4:$AC$93,0),1,1,2),1,MATCH(INDEX(Dictionary!$B$3:$C$3,1,MATCH(Form_Responses[[#This Row],[65]],OFFSET(Dictionary!$A$3,MATCH(COLUMNS($AS$2:DE107),Dictionary!$A$4:$A$93,0),1,1,2),0)),Dictionary!$AD$3:$AE$3,0)),"")</f>
        <v>D</v>
      </c>
      <c r="DF108" s="61" t="str">
        <f ca="1">IFERROR(INDEX(OFFSET(Dictionary!$AC$3,MATCH(COLUMNS($AS$2:DF107),Dictionary!$AC$4:$AC$93,0),1,1,2),1,MATCH(INDEX(Dictionary!$B$3:$C$3,1,MATCH(Form_Responses[[#This Row],[66]],OFFSET(Dictionary!$A$3,MATCH(COLUMNS($AS$2:DF107),Dictionary!$A$4:$A$93,0),1,1,2),0)),Dictionary!$AD$3:$AE$3,0)),"")</f>
        <v>S</v>
      </c>
      <c r="DG108" s="61" t="str">
        <f ca="1">IFERROR(INDEX(OFFSET(Dictionary!$AC$3,MATCH(COLUMNS($AS$2:DG107),Dictionary!$AC$4:$AC$93,0),1,1,2),1,MATCH(INDEX(Dictionary!$B$3:$C$3,1,MATCH(Form_Responses[[#This Row],[67]],OFFSET(Dictionary!$A$3,MATCH(COLUMNS($AS$2:DG107),Dictionary!$A$4:$A$93,0),1,1,2),0)),Dictionary!$AD$3:$AE$3,0)),"")</f>
        <v>R</v>
      </c>
      <c r="DH108" s="61" t="str">
        <f ca="1">IFERROR(INDEX(OFFSET(Dictionary!$AC$3,MATCH(COLUMNS($AS$2:DH107),Dictionary!$AC$4:$AC$93,0),1,1,2),1,MATCH(INDEX(Dictionary!$B$3:$C$3,1,MATCH(Form_Responses[[#This Row],[68]],OFFSET(Dictionary!$A$3,MATCH(COLUMNS($AS$2:DH107),Dictionary!$A$4:$A$93,0),1,1,2),0)),Dictionary!$AD$3:$AE$3,0)),"")</f>
        <v>N</v>
      </c>
      <c r="DI108" s="61" t="str">
        <f ca="1">IFERROR(INDEX(OFFSET(Dictionary!$AC$3,MATCH(COLUMNS($AS$2:DI107),Dictionary!$AC$4:$AC$93,0),1,1,2),1,MATCH(INDEX(Dictionary!$B$3:$C$3,1,MATCH(Form_Responses[[#This Row],[69]],OFFSET(Dictionary!$A$3,MATCH(COLUMNS($AS$2:DI107),Dictionary!$A$4:$A$93,0),1,1,2),0)),Dictionary!$AD$3:$AE$3,0)),"")</f>
        <v>A</v>
      </c>
      <c r="DJ108" s="61" t="str">
        <f ca="1">IFERROR(INDEX(OFFSET(Dictionary!$AC$3,MATCH(COLUMNS($AS$2:DJ107),Dictionary!$AC$4:$AC$93,0),1,1,2),1,MATCH(INDEX(Dictionary!$B$3:$C$3,1,MATCH(Form_Responses[[#This Row],[70]],OFFSET(Dictionary!$A$3,MATCH(COLUMNS($AS$2:DJ107),Dictionary!$A$4:$A$93,0),1,1,2),0)),Dictionary!$AD$3:$AE$3,0)),"")</f>
        <v>P</v>
      </c>
      <c r="DK108" s="61" t="str">
        <f ca="1">IFERROR(INDEX(OFFSET(Dictionary!$AC$3,MATCH(COLUMNS($AS$2:DK107),Dictionary!$AC$4:$AC$93,0),1,1,2),1,MATCH(INDEX(Dictionary!$B$3:$C$3,1,MATCH(Form_Responses[[#This Row],[71]],OFFSET(Dictionary!$A$3,MATCH(COLUMNS($AS$2:DK107),Dictionary!$A$4:$A$93,0),1,1,2),0)),Dictionary!$AD$3:$AE$3,0)),"")</f>
        <v>G</v>
      </c>
      <c r="DL108" s="61" t="str">
        <f ca="1">IFERROR(INDEX(OFFSET(Dictionary!$AC$3,MATCH(COLUMNS($AS$2:DL107),Dictionary!$AC$4:$AC$93,0),1,1,2),1,MATCH(INDEX(Dictionary!$B$3:$C$3,1,MATCH(Form_Responses[[#This Row],[72]],OFFSET(Dictionary!$A$3,MATCH(COLUMNS($AS$2:DL107),Dictionary!$A$4:$A$93,0),1,1,2),0)),Dictionary!$AD$3:$AE$3,0)),"")</f>
        <v>L</v>
      </c>
      <c r="DM108" s="61" t="str">
        <f ca="1">IFERROR(INDEX(OFFSET(Dictionary!$AC$3,MATCH(COLUMNS($AS$2:DM107),Dictionary!$AC$4:$AC$93,0),1,1,2),1,MATCH(INDEX(Dictionary!$B$3:$C$3,1,MATCH(Form_Responses[[#This Row],[73]],OFFSET(Dictionary!$A$3,MATCH(COLUMNS($AS$2:DM107),Dictionary!$A$4:$A$93,0),1,1,2),0)),Dictionary!$AD$3:$AE$3,0)),"")</f>
        <v>V</v>
      </c>
      <c r="DN108" s="61" t="str">
        <f ca="1">IFERROR(INDEX(OFFSET(Dictionary!$AC$3,MATCH(COLUMNS($AS$2:DN107),Dictionary!$AC$4:$AC$93,0),1,1,2),1,MATCH(INDEX(Dictionary!$B$3:$C$3,1,MATCH(Form_Responses[[#This Row],[74]],OFFSET(Dictionary!$A$3,MATCH(COLUMNS($AS$2:DN107),Dictionary!$A$4:$A$93,0),1,1,2),0)),Dictionary!$AD$3:$AE$3,0)),"")</f>
        <v>T</v>
      </c>
      <c r="DO108" s="61" t="str">
        <f ca="1">IFERROR(INDEX(OFFSET(Dictionary!$AC$3,MATCH(COLUMNS($AS$2:DO107),Dictionary!$AC$4:$AC$93,0),1,1,2),1,MATCH(INDEX(Dictionary!$B$3:$C$3,1,MATCH(Form_Responses[[#This Row],[75]],OFFSET(Dictionary!$A$3,MATCH(COLUMNS($AS$2:DO107),Dictionary!$A$4:$A$93,0),1,1,2),0)),Dictionary!$AD$3:$AE$3,0)),"")</f>
        <v>V</v>
      </c>
      <c r="DP108" s="61" t="str">
        <f ca="1">IFERROR(INDEX(OFFSET(Dictionary!$AC$3,MATCH(COLUMNS($AS$2:DP107),Dictionary!$AC$4:$AC$93,0),1,1,2),1,MATCH(INDEX(Dictionary!$B$3:$C$3,1,MATCH(Form_Responses[[#This Row],[76]],OFFSET(Dictionary!$A$3,MATCH(COLUMNS($AS$2:DP107),Dictionary!$A$4:$A$93,0),1,1,2),0)),Dictionary!$AD$3:$AE$3,0)),"")</f>
        <v>D</v>
      </c>
      <c r="DQ108" s="61" t="str">
        <f ca="1">IFERROR(INDEX(OFFSET(Dictionary!$AC$3,MATCH(COLUMNS($AS$2:DQ107),Dictionary!$AC$4:$AC$93,0),1,1,2),1,MATCH(INDEX(Dictionary!$B$3:$C$3,1,MATCH(Form_Responses[[#This Row],[77]],OFFSET(Dictionary!$A$3,MATCH(COLUMNS($AS$2:DQ107),Dictionary!$A$4:$A$93,0),1,1,2),0)),Dictionary!$AD$3:$AE$3,0)),"")</f>
        <v>R</v>
      </c>
      <c r="DR108" s="61" t="str">
        <f ca="1">IFERROR(INDEX(OFFSET(Dictionary!$AC$3,MATCH(COLUMNS($AS$2:DR107),Dictionary!$AC$4:$AC$93,0),1,1,2),1,MATCH(INDEX(Dictionary!$B$3:$C$3,1,MATCH(Form_Responses[[#This Row],[78]],OFFSET(Dictionary!$A$3,MATCH(COLUMNS($AS$2:DR107),Dictionary!$A$4:$A$93,0),1,1,2),0)),Dictionary!$AD$3:$AE$3,0)),"")</f>
        <v>D</v>
      </c>
      <c r="DS108" s="61" t="str">
        <f ca="1">IFERROR(INDEX(OFFSET(Dictionary!$AC$3,MATCH(COLUMNS($AS$2:DS107),Dictionary!$AC$4:$AC$93,0),1,1,2),1,MATCH(INDEX(Dictionary!$B$3:$C$3,1,MATCH(Form_Responses[[#This Row],[79]],OFFSET(Dictionary!$A$3,MATCH(COLUMNS($AS$2:DS107),Dictionary!$A$4:$A$93,0),1,1,2),0)),Dictionary!$AD$3:$AE$3,0)),"")</f>
        <v>N</v>
      </c>
      <c r="DT108" s="61" t="str">
        <f ca="1">IFERROR(INDEX(OFFSET(Dictionary!$AC$3,MATCH(COLUMNS($AS$2:DT107),Dictionary!$AC$4:$AC$93,0),1,1,2),1,MATCH(INDEX(Dictionary!$B$3:$C$3,1,MATCH(Form_Responses[[#This Row],[80]],OFFSET(Dictionary!$A$3,MATCH(COLUMNS($AS$2:DT107),Dictionary!$A$4:$A$93,0),1,1,2),0)),Dictionary!$AD$3:$AE$3,0)),"")</f>
        <v>W</v>
      </c>
      <c r="DU108" s="61" t="str">
        <f ca="1">IFERROR(INDEX(OFFSET(Dictionary!$AC$3,MATCH(COLUMNS($AS$2:DU107),Dictionary!$AC$4:$AC$93,0),1,1,2),1,MATCH(INDEX(Dictionary!$B$3:$C$3,1,MATCH(Form_Responses[[#This Row],[81]],OFFSET(Dictionary!$A$3,MATCH(COLUMNS($AS$2:DU107),Dictionary!$A$4:$A$93,0),1,1,2),0)),Dictionary!$AD$3:$AE$3,0)),"")</f>
        <v>G</v>
      </c>
      <c r="DV108" s="61" t="str">
        <f ca="1">IFERROR(INDEX(OFFSET(Dictionary!$AC$3,MATCH(COLUMNS($AS$2:DV107),Dictionary!$AC$4:$AC$93,0),1,1,2),1,MATCH(INDEX(Dictionary!$B$3:$C$3,1,MATCH(Form_Responses[[#This Row],[82]],OFFSET(Dictionary!$A$3,MATCH(COLUMNS($AS$2:DV107),Dictionary!$A$4:$A$93,0),1,1,2),0)),Dictionary!$AD$3:$AE$3,0)),"")</f>
        <v>L</v>
      </c>
      <c r="DW108" s="61" t="str">
        <f ca="1">IFERROR(INDEX(OFFSET(Dictionary!$AC$3,MATCH(COLUMNS($AS$2:DW107),Dictionary!$AC$4:$AC$93,0),1,1,2),1,MATCH(INDEX(Dictionary!$B$3:$C$3,1,MATCH(Form_Responses[[#This Row],[83]],OFFSET(Dictionary!$A$3,MATCH(COLUMNS($AS$2:DW107),Dictionary!$A$4:$A$93,0),1,1,2),0)),Dictionary!$AD$3:$AE$3,0)),"")</f>
        <v>I</v>
      </c>
      <c r="DX108" s="61" t="str">
        <f ca="1">IFERROR(INDEX(OFFSET(Dictionary!$AC$3,MATCH(COLUMNS($AS$2:DX107),Dictionary!$AC$4:$AC$93,0),1,1,2),1,MATCH(INDEX(Dictionary!$B$3:$C$3,1,MATCH(Form_Responses[[#This Row],[84]],OFFSET(Dictionary!$A$3,MATCH(COLUMNS($AS$2:DX107),Dictionary!$A$4:$A$93,0),1,1,2),0)),Dictionary!$AD$3:$AE$3,0)),"")</f>
        <v>V</v>
      </c>
      <c r="DY108" s="61" t="str">
        <f ca="1">IFERROR(INDEX(OFFSET(Dictionary!$AC$3,MATCH(COLUMNS($AS$2:DY107),Dictionary!$AC$4:$AC$93,0),1,1,2),1,MATCH(INDEX(Dictionary!$B$3:$C$3,1,MATCH(Form_Responses[[#This Row],[85]],OFFSET(Dictionary!$A$3,MATCH(COLUMNS($AS$2:DY107),Dictionary!$A$4:$A$93,0),1,1,2),0)),Dictionary!$AD$3:$AE$3,0)),"")</f>
        <v>S</v>
      </c>
      <c r="DZ108" s="61" t="str">
        <f ca="1">IFERROR(INDEX(OFFSET(Dictionary!$AC$3,MATCH(COLUMNS($AS$2:DZ107),Dictionary!$AC$4:$AC$93,0),1,1,2),1,MATCH(INDEX(Dictionary!$B$3:$C$3,1,MATCH(Form_Responses[[#This Row],[86]],OFFSET(Dictionary!$A$3,MATCH(COLUMNS($AS$2:DZ107),Dictionary!$A$4:$A$93,0),1,1,2),0)),Dictionary!$AD$3:$AE$3,0)),"")</f>
        <v>S</v>
      </c>
      <c r="EA108" s="61" t="str">
        <f ca="1">IFERROR(INDEX(OFFSET(Dictionary!$AC$3,MATCH(COLUMNS($AS$2:EA107),Dictionary!$AC$4:$AC$93,0),1,1,2),1,MATCH(INDEX(Dictionary!$B$3:$C$3,1,MATCH(Form_Responses[[#This Row],[87]],OFFSET(Dictionary!$A$3,MATCH(COLUMNS($AS$2:EA107),Dictionary!$A$4:$A$93,0),1,1,2),0)),Dictionary!$AD$3:$AE$3,0)),"")</f>
        <v>D</v>
      </c>
      <c r="EB108" s="61" t="str">
        <f ca="1">IFERROR(INDEX(OFFSET(Dictionary!$AC$3,MATCH(COLUMNS($AS$2:EB107),Dictionary!$AC$4:$AC$93,0),1,1,2),1,MATCH(INDEX(Dictionary!$B$3:$C$3,1,MATCH(Form_Responses[[#This Row],[88]],OFFSET(Dictionary!$A$3,MATCH(COLUMNS($AS$2:EB107),Dictionary!$A$4:$A$93,0),1,1,2),0)),Dictionary!$AD$3:$AE$3,0)),"")</f>
        <v>D</v>
      </c>
      <c r="EC108" s="61" t="str">
        <f ca="1">IFERROR(INDEX(OFFSET(Dictionary!$AC$3,MATCH(COLUMNS($AS$2:EC107),Dictionary!$AC$4:$AC$93,0),1,1,2),1,MATCH(INDEX(Dictionary!$B$3:$C$3,1,MATCH(Form_Responses[[#This Row],[89]],OFFSET(Dictionary!$A$3,MATCH(COLUMNS($AS$2:EC107),Dictionary!$A$4:$A$93,0),1,1,2),0)),Dictionary!$AD$3:$AE$3,0)),"")</f>
        <v>C</v>
      </c>
      <c r="ED108" s="61" t="str">
        <f ca="1">IFERROR(INDEX(OFFSET(Dictionary!$AC$3,MATCH(COLUMNS($AS$2:ED107),Dictionary!$AC$4:$AC$93,0),1,1,2),1,MATCH(INDEX(Dictionary!$B$3:$C$3,1,MATCH(Form_Responses[[#This Row],[90]],OFFSET(Dictionary!$A$3,MATCH(COLUMNS($AS$2:ED107),Dictionary!$A$4:$A$93,0),1,1,2),0)),Dictionary!$AD$3:$AE$3,0)),"")</f>
        <v>N</v>
      </c>
    </row>
    <row r="109" spans="1:134" ht="195" x14ac:dyDescent="0.25">
      <c r="A109" s="164">
        <v>107</v>
      </c>
      <c r="B109" s="61" t="s">
        <v>1112</v>
      </c>
      <c r="C109" s="61" t="s">
        <v>1104</v>
      </c>
      <c r="D109" s="59" t="s">
        <v>795</v>
      </c>
      <c r="E109" s="59" cm="1">
        <f t="array" aca="1" ref="E109" ca="1">COUNTIF(OFFSET($AS$2,MATCH(Data_Base_Response[[#This Row],[Nama]:[Nama]],Data_Base_Response[[Nama]:[Nama]],0),0,1,90),Data_Base_Response[[#Headers],[A]])</f>
        <v>6</v>
      </c>
      <c r="F109" s="59" cm="1">
        <f t="array" aca="1" ref="F109" ca="1">COUNTIF(OFFSET($AS$2,MATCH(Data_Base_Response[[#This Row],[Nama]:[Nama]],Data_Base_Response[[Nama]:[Nama]],0),0,1,90),Data_Base_Response[[#Headers],[N]])</f>
        <v>5</v>
      </c>
      <c r="G109" s="59" cm="1">
        <f t="array" aca="1" ref="G109" ca="1">COUNTIF(OFFSET($AS$2,MATCH(Data_Base_Response[[#This Row],[Nama]:[Nama]],Data_Base_Response[[Nama]:[Nama]],0),0,1,90),Data_Base_Response[[#Headers],[G]])</f>
        <v>6</v>
      </c>
      <c r="H109" s="59" cm="1">
        <f t="array" aca="1" ref="H109" ca="1">COUNTIF(OFFSET($AS$2,MATCH(Data_Base_Response[[#This Row],[Nama]:[Nama]],Data_Base_Response[[Nama]:[Nama]],0),0,1,90),Data_Base_Response[[#Headers],[C]])</f>
        <v>3</v>
      </c>
      <c r="I109" s="59" cm="1">
        <f t="array" aca="1" ref="I109" ca="1">COUNTIF(OFFSET($AS$2,MATCH(Data_Base_Response[[#This Row],[Nama]:[Nama]],Data_Base_Response[[Nama]:[Nama]],0),0,1,90),Data_Base_Response[[#Headers],[D]])</f>
        <v>8</v>
      </c>
      <c r="J109" s="59" cm="1">
        <f t="array" aca="1" ref="J109" ca="1">COUNTIF(OFFSET($AS$2,MATCH(Data_Base_Response[[#This Row],[Nama]:[Nama]],Data_Base_Response[[Nama]:[Nama]],0),0,1,90),Data_Base_Response[[#Headers],[R]])</f>
        <v>5</v>
      </c>
      <c r="K109" s="59" cm="1">
        <f t="array" aca="1" ref="K109" ca="1">COUNTIF(OFFSET($AS$2,MATCH(Data_Base_Response[[#This Row],[Nama]:[Nama]],Data_Base_Response[[Nama]:[Nama]],0),0,1,90),Data_Base_Response[[#Headers],[T]])</f>
        <v>2</v>
      </c>
      <c r="L109" s="59" cm="1">
        <f t="array" aca="1" ref="L109" ca="1">COUNTIF(OFFSET($AS$2,MATCH(Data_Base_Response[[#This Row],[Nama]:[Nama]],Data_Base_Response[[Nama]:[Nama]],0),0,1,90),Data_Base_Response[[#Headers],[V]])</f>
        <v>6</v>
      </c>
      <c r="M109" s="59" cm="1">
        <f t="array" aca="1" ref="M109" ca="1">COUNTIF(OFFSET($AS$2,MATCH(Data_Base_Response[[#This Row],[Nama]:[Nama]],Data_Base_Response[[Nama]:[Nama]],0),0,1,90),Data_Base_Response[[#Headers],[W]])</f>
        <v>7</v>
      </c>
      <c r="N109" s="59" cm="1">
        <f t="array" aca="1" ref="N109" ca="1">COUNTIF(OFFSET($AS$2,MATCH(Data_Base_Response[[#This Row],[Nama]:[Nama]],Data_Base_Response[[Nama]:[Nama]],0),0,1,90),Data_Base_Response[[#Headers],[F]])</f>
        <v>3</v>
      </c>
      <c r="O109" s="59" cm="1">
        <f t="array" aca="1" ref="O109" ca="1">COUNTIF(OFFSET($AS$2,MATCH(Data_Base_Response[[#This Row],[Nama]:[Nama]],Data_Base_Response[[Nama]:[Nama]],0),0,1,90),Data_Base_Response[[#Headers],[L]])</f>
        <v>3</v>
      </c>
      <c r="P109" s="59" cm="1">
        <f t="array" aca="1" ref="P109" ca="1">COUNTIF(OFFSET($AS$2,MATCH(Data_Base_Response[[#This Row],[Nama]:[Nama]],Data_Base_Response[[Nama]:[Nama]],0),0,1,90),Data_Base_Response[[#Headers],[P]])</f>
        <v>2</v>
      </c>
      <c r="Q109" s="59" cm="1">
        <f t="array" aca="1" ref="Q109" ca="1">COUNTIF(OFFSET($AS$2,MATCH(Data_Base_Response[[#This Row],[Nama]:[Nama]],Data_Base_Response[[Nama]:[Nama]],0),0,1,90),Data_Base_Response[[#Headers],[I]])</f>
        <v>6</v>
      </c>
      <c r="R109" s="59" cm="1">
        <f t="array" aca="1" ref="R109" ca="1">COUNTIF(OFFSET($AS$2,MATCH(Data_Base_Response[[#This Row],[Nama]:[Nama]],Data_Base_Response[[Nama]:[Nama]],0),0,1,90),Data_Base_Response[[#Headers],[S]])</f>
        <v>4</v>
      </c>
      <c r="S109" s="59" cm="1">
        <f t="array" aca="1" ref="S109" ca="1">COUNTIF(OFFSET($AS$2,MATCH(Data_Base_Response[[#This Row],[Nama]:[Nama]],Data_Base_Response[[Nama]:[Nama]],0),0,1,90),Data_Base_Response[[#Headers],[B]])</f>
        <v>5</v>
      </c>
      <c r="T109" s="59" cm="1">
        <f t="array" aca="1" ref="T109" ca="1">COUNTIF(OFFSET($AS$2,MATCH(Data_Base_Response[[#This Row],[Nama]:[Nama]],Data_Base_Response[[Nama]:[Nama]],0),0,1,90),Data_Base_Response[[#Headers],[O]])</f>
        <v>7</v>
      </c>
      <c r="U109" s="59" cm="1">
        <f t="array" aca="1" ref="U109" ca="1">COUNTIF(OFFSET($AS$2,MATCH(Data_Base_Response[[#This Row],[Nama]:[Nama]],Data_Base_Response[[Nama]:[Nama]],0),0,1,90),Data_Base_Response[[#Headers],[X]])</f>
        <v>3</v>
      </c>
      <c r="V109" s="59" cm="1">
        <f t="array" aca="1" ref="V109" ca="1">COUNTIF(OFFSET($AS$2,MATCH(Data_Base_Response[[#This Row],[Nama]:[Nama]],Data_Base_Response[[Nama]:[Nama]],0),0,1,90),Data_Base_Response[[#Headers],[E]])</f>
        <v>2</v>
      </c>
      <c r="W109" s="59" cm="1">
        <f t="array" aca="1" ref="W109" ca="1">COUNTIF(OFFSET($AS$2,MATCH(Data_Base_Response[[#This Row],[Nama]:[Nama]],Data_Base_Response[[Nama]:[Nama]],0),0,1,90),Data_Base_Response[[#Headers],[K]])</f>
        <v>1</v>
      </c>
      <c r="X109" s="59" cm="1">
        <f t="array" aca="1" ref="X109" ca="1">COUNTIF(OFFSET($AS$2,MATCH(Data_Base_Response[[#This Row],[Nama]:[Nama]],Data_Base_Response[[Nama]:[Nama]],0),0,1,90),Data_Base_Response[[#Headers],[Z]])</f>
        <v>6</v>
      </c>
      <c r="Y10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0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0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09"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09"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0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0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0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09"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0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09"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09"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09"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09"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0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09"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9"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0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09"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109"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09" s="61" t="str">
        <f ca="1">IFERROR(INDEX(OFFSET(Dictionary!$AC$3,MATCH(COLUMNS($AS$2:AS108),Dictionary!$AC$4:$AC$93,0),1,1,2),1,MATCH(INDEX(Dictionary!$B$3:$C$3,1,MATCH(Form_Responses[[#This Row],[1]],OFFSET(Dictionary!$A$3,MATCH(COLUMNS($AS$2:AS108),Dictionary!$A$4:$A$93,0),1,1,2),0)),Dictionary!$AD$3:$AE$3,0)),"")</f>
        <v>G</v>
      </c>
      <c r="AT109" s="61" t="str">
        <f ca="1">IFERROR(INDEX(OFFSET(Dictionary!$AC$3,MATCH(COLUMNS($AS$2:AT$2),Dictionary!$AC$4:$AC$93,0),1,1,2),1,MATCH(INDEX(Dictionary!$B$3:$C$3,1,MATCH(Form_Responses[[#This Row],[2]],OFFSET(Dictionary!$A$3,MATCH(COLUMNS($AS$2:AT108),Dictionary!$A$4:$A$93,0),1,1,2),0)),Dictionary!$AD$3:$AE$3,0)),"")</f>
        <v>N</v>
      </c>
      <c r="AU109" s="61" t="str">
        <f ca="1">IFERROR(INDEX(OFFSET(Dictionary!$AC$3,MATCH(COLUMNS($AS$2:AU108),Dictionary!$AC$4:$AC$93,0),1,1,2),1,MATCH(INDEX(Dictionary!$B$3:$C$3,1,MATCH(Form_Responses[[#This Row],[3]],OFFSET(Dictionary!$A$3,MATCH(COLUMNS($AS$2:AU108),Dictionary!$A$4:$A$93,0),1,1,2),0)),Dictionary!$AD$3:$AE$3,0)),"")</f>
        <v>A</v>
      </c>
      <c r="AV109" s="61" t="str">
        <f ca="1">IFERROR(INDEX(OFFSET(Dictionary!$AC$3,MATCH(COLUMNS($AS$2:AV108),Dictionary!$AC$4:$AC$93,0),1,1,2),1,MATCH(INDEX(Dictionary!$B$3:$C$3,1,MATCH(Form_Responses[[#This Row],[4]],OFFSET(Dictionary!$A$3,MATCH(COLUMNS($AS$2:AV108),Dictionary!$A$4:$A$93,0),1,1,2),0)),Dictionary!$AD$3:$AE$3,0)),"")</f>
        <v>P</v>
      </c>
      <c r="AW109" s="61" t="str">
        <f ca="1">IFERROR(INDEX(OFFSET(Dictionary!$AC$3,MATCH(COLUMNS($AS$2:AW108),Dictionary!$AC$4:$AC$93,0),1,1,2),1,MATCH(INDEX(Dictionary!$B$3:$C$3,1,MATCH(Form_Responses[[#This Row],[5]],OFFSET(Dictionary!$A$3,MATCH(COLUMNS($AS$2:AW108),Dictionary!$A$4:$A$93,0),1,1,2),0)),Dictionary!$AD$3:$AE$3,0)),"")</f>
        <v>B</v>
      </c>
      <c r="AX109" s="61" t="str">
        <f ca="1">IFERROR(INDEX(OFFSET(Dictionary!$AC$3,MATCH(COLUMNS($AS$2:AX108),Dictionary!$AC$4:$AC$93,0),1,1,2),1,MATCH(INDEX(Dictionary!$B$3:$C$3,1,MATCH(Form_Responses[[#This Row],[6]],OFFSET(Dictionary!$A$3,MATCH(COLUMNS($AS$2:AX108),Dictionary!$A$4:$A$93,0),1,1,2),0)),Dictionary!$AD$3:$AE$3,0)),"")</f>
        <v>O</v>
      </c>
      <c r="AY109" s="61" t="str">
        <f ca="1">IFERROR(INDEX(OFFSET(Dictionary!$AC$3,MATCH(COLUMNS($AS$2:AY108),Dictionary!$AC$4:$AC$93,0),1,1,2),1,MATCH(INDEX(Dictionary!$B$3:$C$3,1,MATCH(Form_Responses[[#This Row],[7]],OFFSET(Dictionary!$A$3,MATCH(COLUMNS($AS$2:AY108),Dictionary!$A$4:$A$93,0),1,1,2),0)),Dictionary!$AD$3:$AE$3,0)),"")</f>
        <v>O</v>
      </c>
      <c r="AZ109" s="61" t="str">
        <f ca="1">IFERROR(INDEX(OFFSET(Dictionary!$AC$3,MATCH(COLUMNS($AS$2:AZ$2),Dictionary!$AC$4:$AC$93,0),1,1,2),1,MATCH(INDEX(Dictionary!$B$3:$C$3,1,MATCH(Form_Responses[[#This Row],[8]],OFFSET(Dictionary!$A$3,MATCH(COLUMNS($AS$2:AZ108),Dictionary!$A$4:$A$93,0),1,1,2),0)),Dictionary!$AD$3:$AE$3,0)),"")</f>
        <v>Z</v>
      </c>
      <c r="BA109" s="61" t="str">
        <f ca="1">IFERROR(INDEX(OFFSET(Dictionary!$AC$3,MATCH(COLUMNS($AS$2:BA108),Dictionary!$AC$4:$AC$93,0),1,1,2),1,MATCH(INDEX(Dictionary!$B$3:$C$3,1,MATCH(Form_Responses[[#This Row],[9]],OFFSET(Dictionary!$A$3,MATCH(COLUMNS($AS$2:BA108),Dictionary!$A$4:$A$93,0),1,1,2),0)),Dictionary!$AD$3:$AE$3,0)),"")</f>
        <v>F</v>
      </c>
      <c r="BB109" s="61" t="str">
        <f ca="1">IFERROR(INDEX(OFFSET(Dictionary!$AC$3,MATCH(COLUMNS($AS$2:BB108),Dictionary!$AC$4:$AC$93,0),1,1,2),1,MATCH(INDEX(Dictionary!$B$3:$C$3,1,MATCH(Form_Responses[[#This Row],[10]],OFFSET(Dictionary!$A$3,MATCH(COLUMNS($AS$2:BB108),Dictionary!$A$4:$A$93,0),1,1,2),0)),Dictionary!$AD$3:$AE$3,0)),"")</f>
        <v>W</v>
      </c>
      <c r="BC109" s="61" t="str">
        <f ca="1">IFERROR(INDEX(OFFSET(Dictionary!$AC$3,MATCH(COLUMNS($AS$2:BC108),Dictionary!$AC$4:$AC$93,0),1,1,2),1,MATCH(INDEX(Dictionary!$B$3:$C$3,1,MATCH(Form_Responses[[#This Row],[11]],OFFSET(Dictionary!$A$3,MATCH(COLUMNS($AS$2:BC108),Dictionary!$A$4:$A$93,0),1,1,2),0)),Dictionary!$AD$3:$AE$3,0)),"")</f>
        <v>C</v>
      </c>
      <c r="BD109" s="61" t="str">
        <f ca="1">IFERROR(INDEX(OFFSET(Dictionary!$AC$3,MATCH(COLUMNS($AS$2:BD108),Dictionary!$AC$4:$AC$93,0),1,1,2),1,MATCH(INDEX(Dictionary!$B$3:$C$3,1,MATCH(Form_Responses[[#This Row],[12]],OFFSET(Dictionary!$A$3,MATCH(COLUMNS($AS$2:BD108),Dictionary!$A$4:$A$93,0),1,1,2),0)),Dictionary!$AD$3:$AE$3,0)),"")</f>
        <v>E</v>
      </c>
      <c r="BE109" s="61" t="str">
        <f ca="1">IFERROR(INDEX(OFFSET(Dictionary!$AC$3,MATCH(COLUMNS($AS$2:BE108),Dictionary!$AC$4:$AC$93,0),1,1,2),1,MATCH(INDEX(Dictionary!$B$3:$C$3,1,MATCH(Form_Responses[[#This Row],[13]],OFFSET(Dictionary!$A$3,MATCH(COLUMNS($AS$2:BE108),Dictionary!$A$4:$A$93,0),1,1,2),0)),Dictionary!$AD$3:$AE$3,0)),"")</f>
        <v>N</v>
      </c>
      <c r="BF109" s="61" t="str">
        <f ca="1">IFERROR(INDEX(OFFSET(Dictionary!$AC$3,MATCH(COLUMNS($AS$2:BF108),Dictionary!$AC$4:$AC$93,0),1,1,2),1,MATCH(INDEX(Dictionary!$B$3:$C$3,1,MATCH(Form_Responses[[#This Row],[14]],OFFSET(Dictionary!$A$3,MATCH(COLUMNS($AS$2:BF108),Dictionary!$A$4:$A$93,0),1,1,2),0)),Dictionary!$AD$3:$AE$3,0)),"")</f>
        <v>A</v>
      </c>
      <c r="BG109" s="61" t="str">
        <f ca="1">IFERROR(INDEX(OFFSET(Dictionary!$AC$3,MATCH(COLUMNS($AS$2:BG108),Dictionary!$AC$4:$AC$93,0),1,1,2),1,MATCH(INDEX(Dictionary!$B$3:$C$3,1,MATCH(Form_Responses[[#This Row],[15]],OFFSET(Dictionary!$A$3,MATCH(COLUMNS($AS$2:BG108),Dictionary!$A$4:$A$93,0),1,1,2),0)),Dictionary!$AD$3:$AE$3,0)),"")</f>
        <v>B</v>
      </c>
      <c r="BH109" s="61" t="str">
        <f ca="1">IFERROR(INDEX(OFFSET(Dictionary!$AC$3,MATCH(COLUMNS($AS$2:BH108),Dictionary!$AC$4:$AC$93,0),1,1,2),1,MATCH(INDEX(Dictionary!$B$3:$C$3,1,MATCH(Form_Responses[[#This Row],[16]],OFFSET(Dictionary!$A$3,MATCH(COLUMNS($AS$2:BH108),Dictionary!$A$4:$A$93,0),1,1,2),0)),Dictionary!$AD$3:$AE$3,0)),"")</f>
        <v>O</v>
      </c>
      <c r="BI109" s="61" t="str">
        <f ca="1">IFERROR(INDEX(OFFSET(Dictionary!$AC$3,MATCH(COLUMNS($AS$2:BI108),Dictionary!$AC$4:$AC$93,0),1,1,2),1,MATCH(INDEX(Dictionary!$B$3:$C$3,1,MATCH(Form_Responses[[#This Row],[17]],OFFSET(Dictionary!$A$3,MATCH(COLUMNS($AS$2:BI108),Dictionary!$A$4:$A$93,0),1,1,2),0)),Dictionary!$AD$3:$AE$3,0)),"")</f>
        <v>Z</v>
      </c>
      <c r="BJ109" s="61" t="str">
        <f ca="1">IFERROR(INDEX(OFFSET(Dictionary!$AC$3,MATCH(COLUMNS($AS$2:BJ108),Dictionary!$AC$4:$AC$93,0),1,1,2),1,MATCH(INDEX(Dictionary!$B$3:$C$3,1,MATCH(Form_Responses[[#This Row],[18]],OFFSET(Dictionary!$A$3,MATCH(COLUMNS($AS$2:BJ108),Dictionary!$A$4:$A$93,0),1,1,2),0)),Dictionary!$AD$3:$AE$3,0)),"")</f>
        <v>O</v>
      </c>
      <c r="BK109" s="61" t="str">
        <f ca="1">IFERROR(INDEX(OFFSET(Dictionary!$AC$3,MATCH(COLUMNS($AS$2:BK108),Dictionary!$AC$4:$AC$93,0),1,1,2),1,MATCH(INDEX(Dictionary!$B$3:$C$3,1,MATCH(Form_Responses[[#This Row],[19]],OFFSET(Dictionary!$A$3,MATCH(COLUMNS($AS$2:BK108),Dictionary!$A$4:$A$93,0),1,1,2),0)),Dictionary!$AD$3:$AE$3,0)),"")</f>
        <v>Z</v>
      </c>
      <c r="BL109" s="61" t="str">
        <f ca="1">IFERROR(INDEX(OFFSET(Dictionary!$AC$3,MATCH(COLUMNS($AS$2:BL108),Dictionary!$AC$4:$AC$93,0),1,1,2),1,MATCH(INDEX(Dictionary!$B$3:$C$3,1,MATCH(Form_Responses[[#This Row],[20]],OFFSET(Dictionary!$A$3,MATCH(COLUMNS($AS$2:BL108),Dictionary!$A$4:$A$93,0),1,1,2),0)),Dictionary!$AD$3:$AE$3,0)),"")</f>
        <v>W</v>
      </c>
      <c r="BM109" s="61" t="str">
        <f ca="1">IFERROR(INDEX(OFFSET(Dictionary!$AC$3,MATCH(COLUMNS($AS$2:BM108),Dictionary!$AC$4:$AC$93,0),1,1,2),1,MATCH(INDEX(Dictionary!$B$3:$C$3,1,MATCH(Form_Responses[[#This Row],[21]],OFFSET(Dictionary!$A$3,MATCH(COLUMNS($AS$2:BM108),Dictionary!$A$4:$A$93,0),1,1,2),0)),Dictionary!$AD$3:$AE$3,0)),"")</f>
        <v>D</v>
      </c>
      <c r="BN109" s="61" t="str">
        <f ca="1">IFERROR(INDEX(OFFSET(Dictionary!$AC$3,MATCH(COLUMNS($AS$2:BN108),Dictionary!$AC$4:$AC$93,0),1,1,2),1,MATCH(INDEX(Dictionary!$B$3:$C$3,1,MATCH(Form_Responses[[#This Row],[22]],OFFSET(Dictionary!$A$3,MATCH(COLUMNS($AS$2:BN108),Dictionary!$A$4:$A$93,0),1,1,2),0)),Dictionary!$AD$3:$AE$3,0)),"")</f>
        <v>L</v>
      </c>
      <c r="BO109" s="61" t="str">
        <f ca="1">IFERROR(INDEX(OFFSET(Dictionary!$AC$3,MATCH(COLUMNS($AS$2:BO108),Dictionary!$AC$4:$AC$93,0),1,1,2),1,MATCH(INDEX(Dictionary!$B$3:$C$3,1,MATCH(Form_Responses[[#This Row],[23]],OFFSET(Dictionary!$A$3,MATCH(COLUMNS($AS$2:BO108),Dictionary!$A$4:$A$93,0),1,1,2),0)),Dictionary!$AD$3:$AE$3,0)),"")</f>
        <v>I</v>
      </c>
      <c r="BP109" s="61" t="str">
        <f ca="1">IFERROR(INDEX(OFFSET(Dictionary!$AC$3,MATCH(COLUMNS($AS$2:BP108),Dictionary!$AC$4:$AC$93,0),1,1,2),1,MATCH(INDEX(Dictionary!$B$3:$C$3,1,MATCH(Form_Responses[[#This Row],[24]],OFFSET(Dictionary!$A$3,MATCH(COLUMNS($AS$2:BP108),Dictionary!$A$4:$A$93,0),1,1,2),0)),Dictionary!$AD$3:$AE$3,0)),"")</f>
        <v>X</v>
      </c>
      <c r="BQ109" s="61" t="str">
        <f ca="1">IFERROR(INDEX(OFFSET(Dictionary!$AC$3,MATCH(COLUMNS($AS$2:BQ108),Dictionary!$AC$4:$AC$93,0),1,1,2),1,MATCH(INDEX(Dictionary!$B$3:$C$3,1,MATCH(Form_Responses[[#This Row],[25]],OFFSET(Dictionary!$A$3,MATCH(COLUMNS($AS$2:BQ108),Dictionary!$A$4:$A$93,0),1,1,2),0)),Dictionary!$AD$3:$AE$3,0)),"")</f>
        <v>A</v>
      </c>
      <c r="BR109" s="61" t="str">
        <f ca="1">IFERROR(INDEX(OFFSET(Dictionary!$AC$3,MATCH(COLUMNS($AS$2:BR108),Dictionary!$AC$4:$AC$93,0),1,1,2),1,MATCH(INDEX(Dictionary!$B$3:$C$3,1,MATCH(Form_Responses[[#This Row],[26]],OFFSET(Dictionary!$A$3,MATCH(COLUMNS($AS$2:BR108),Dictionary!$A$4:$A$93,0),1,1,2),0)),Dictionary!$AD$3:$AE$3,0)),"")</f>
        <v>O</v>
      </c>
      <c r="BS109" s="61" t="str">
        <f ca="1">IFERROR(INDEX(OFFSET(Dictionary!$AC$3,MATCH(COLUMNS($AS$2:BS108),Dictionary!$AC$4:$AC$93,0),1,1,2),1,MATCH(INDEX(Dictionary!$B$3:$C$3,1,MATCH(Form_Responses[[#This Row],[27]],OFFSET(Dictionary!$A$3,MATCH(COLUMNS($AS$2:BS108),Dictionary!$A$4:$A$93,0),1,1,2),0)),Dictionary!$AD$3:$AE$3,0)),"")</f>
        <v>Z</v>
      </c>
      <c r="BT109" s="61" t="str">
        <f ca="1">IFERROR(INDEX(OFFSET(Dictionary!$AC$3,MATCH(COLUMNS($AS$2:BT108),Dictionary!$AC$4:$AC$93,0),1,1,2),1,MATCH(INDEX(Dictionary!$B$3:$C$3,1,MATCH(Form_Responses[[#This Row],[28]],OFFSET(Dictionary!$A$3,MATCH(COLUMNS($AS$2:BT108),Dictionary!$A$4:$A$93,0),1,1,2),0)),Dictionary!$AD$3:$AE$3,0)),"")</f>
        <v>B</v>
      </c>
      <c r="BU109" s="61" t="str">
        <f ca="1">IFERROR(INDEX(OFFSET(Dictionary!$AC$3,MATCH(COLUMNS($AS$2:BU108),Dictionary!$AC$4:$AC$93,0),1,1,2),1,MATCH(INDEX(Dictionary!$B$3:$C$3,1,MATCH(Form_Responses[[#This Row],[29]],OFFSET(Dictionary!$A$3,MATCH(COLUMNS($AS$2:BU108),Dictionary!$A$4:$A$93,0),1,1,2),0)),Dictionary!$AD$3:$AE$3,0)),"")</f>
        <v>O</v>
      </c>
      <c r="BV109" s="61" t="str">
        <f ca="1">IFERROR(INDEX(OFFSET(Dictionary!$AC$3,MATCH(COLUMNS($AS$2:BV108),Dictionary!$AC$4:$AC$93,0),1,1,2),1,MATCH(INDEX(Dictionary!$B$3:$C$3,1,MATCH(Form_Responses[[#This Row],[30]],OFFSET(Dictionary!$A$3,MATCH(COLUMNS($AS$2:BV108),Dictionary!$A$4:$A$93,0),1,1,2),0)),Dictionary!$AD$3:$AE$3,0)),"")</f>
        <v>W</v>
      </c>
      <c r="BW109" s="61" t="str">
        <f ca="1">IFERROR(INDEX(OFFSET(Dictionary!$AC$3,MATCH(COLUMNS($AS$2:BW108),Dictionary!$AC$4:$AC$93,0),1,1,2),1,MATCH(INDEX(Dictionary!$B$3:$C$3,1,MATCH(Form_Responses[[#This Row],[31]],OFFSET(Dictionary!$A$3,MATCH(COLUMNS($AS$2:BW108),Dictionary!$A$4:$A$93,0),1,1,2),0)),Dictionary!$AD$3:$AE$3,0)),"")</f>
        <v>G</v>
      </c>
      <c r="BX109" s="61" t="str">
        <f ca="1">IFERROR(INDEX(OFFSET(Dictionary!$AC$3,MATCH(COLUMNS($AS$2:BX108),Dictionary!$AC$4:$AC$93,0),1,1,2),1,MATCH(INDEX(Dictionary!$B$3:$C$3,1,MATCH(Form_Responses[[#This Row],[32]],OFFSET(Dictionary!$A$3,MATCH(COLUMNS($AS$2:BX108),Dictionary!$A$4:$A$93,0),1,1,2),0)),Dictionary!$AD$3:$AE$3,0)),"")</f>
        <v>D</v>
      </c>
      <c r="BY109" s="61" t="str">
        <f ca="1">IFERROR(INDEX(OFFSET(Dictionary!$AC$3,MATCH(COLUMNS($AS$2:BY108),Dictionary!$AC$4:$AC$93,0),1,1,2),1,MATCH(INDEX(Dictionary!$B$3:$C$3,1,MATCH(Form_Responses[[#This Row],[33]],OFFSET(Dictionary!$A$3,MATCH(COLUMNS($AS$2:BY108),Dictionary!$A$4:$A$93,0),1,1,2),0)),Dictionary!$AD$3:$AE$3,0)),"")</f>
        <v>I</v>
      </c>
      <c r="BZ109" s="61" t="str">
        <f ca="1">IFERROR(INDEX(OFFSET(Dictionary!$AC$3,MATCH(COLUMNS($AS$2:BZ108),Dictionary!$AC$4:$AC$93,0),1,1,2),1,MATCH(INDEX(Dictionary!$B$3:$C$3,1,MATCH(Form_Responses[[#This Row],[34]],OFFSET(Dictionary!$A$3,MATCH(COLUMNS($AS$2:BZ108),Dictionary!$A$4:$A$93,0),1,1,2),0)),Dictionary!$AD$3:$AE$3,0)),"")</f>
        <v>T</v>
      </c>
      <c r="CA109" s="61" t="str">
        <f ca="1">IFERROR(INDEX(OFFSET(Dictionary!$AC$3,MATCH(COLUMNS($AS$2:CA108),Dictionary!$AC$4:$AC$93,0),1,1,2),1,MATCH(INDEX(Dictionary!$B$3:$C$3,1,MATCH(Form_Responses[[#This Row],[35]],OFFSET(Dictionary!$A$3,MATCH(COLUMNS($AS$2:CA108),Dictionary!$A$4:$A$93,0),1,1,2),0)),Dictionary!$AD$3:$AE$3,0)),"")</f>
        <v>B</v>
      </c>
      <c r="CB109" s="61" t="str">
        <f ca="1">IFERROR(INDEX(OFFSET(Dictionary!$AC$3,MATCH(COLUMNS($AS$2:CB108),Dictionary!$AC$4:$AC$93,0),1,1,2),1,MATCH(INDEX(Dictionary!$B$3:$C$3,1,MATCH(Form_Responses[[#This Row],[36]],OFFSET(Dictionary!$A$3,MATCH(COLUMNS($AS$2:CB108),Dictionary!$A$4:$A$93,0),1,1,2),0)),Dictionary!$AD$3:$AE$3,0)),"")</f>
        <v>A</v>
      </c>
      <c r="CC109" s="61" t="str">
        <f ca="1">IFERROR(INDEX(OFFSET(Dictionary!$AC$3,MATCH(COLUMNS($AS$2:CC108),Dictionary!$AC$4:$AC$93,0),1,1,2),1,MATCH(INDEX(Dictionary!$B$3:$C$3,1,MATCH(Form_Responses[[#This Row],[37]],OFFSET(Dictionary!$A$3,MATCH(COLUMNS($AS$2:CC108),Dictionary!$A$4:$A$93,0),1,1,2),0)),Dictionary!$AD$3:$AE$3,0)),"")</f>
        <v>Z</v>
      </c>
      <c r="CD109" s="61" t="str">
        <f ca="1">IFERROR(INDEX(OFFSET(Dictionary!$AC$3,MATCH(COLUMNS($AS$2:CD108),Dictionary!$AC$4:$AC$93,0),1,1,2),1,MATCH(INDEX(Dictionary!$B$3:$C$3,1,MATCH(Form_Responses[[#This Row],[38]],OFFSET(Dictionary!$A$3,MATCH(COLUMNS($AS$2:CD108),Dictionary!$A$4:$A$93,0),1,1,2),0)),Dictionary!$AD$3:$AE$3,0)),"")</f>
        <v>X</v>
      </c>
      <c r="CE109" s="61" t="str">
        <f ca="1">IFERROR(INDEX(OFFSET(Dictionary!$AC$3,MATCH(COLUMNS($AS$2:CE108),Dictionary!$AC$4:$AC$93,0),1,1,2),1,MATCH(INDEX(Dictionary!$B$3:$C$3,1,MATCH(Form_Responses[[#This Row],[39]],OFFSET(Dictionary!$A$3,MATCH(COLUMNS($AS$2:CE108),Dictionary!$A$4:$A$93,0),1,1,2),0)),Dictionary!$AD$3:$AE$3,0)),"")</f>
        <v>B</v>
      </c>
      <c r="CF109" s="61" t="str">
        <f ca="1">IFERROR(INDEX(OFFSET(Dictionary!$AC$3,MATCH(COLUMNS($AS$2:CF108),Dictionary!$AC$4:$AC$93,0),1,1,2),1,MATCH(INDEX(Dictionary!$B$3:$C$3,1,MATCH(Form_Responses[[#This Row],[40]],OFFSET(Dictionary!$A$3,MATCH(COLUMNS($AS$2:CF108),Dictionary!$A$4:$A$93,0),1,1,2),0)),Dictionary!$AD$3:$AE$3,0)),"")</f>
        <v>W</v>
      </c>
      <c r="CG109" s="61" t="str">
        <f ca="1">IFERROR(INDEX(OFFSET(Dictionary!$AC$3,MATCH(COLUMNS($AS$2:CG108),Dictionary!$AC$4:$AC$93,0),1,1,2),1,MATCH(INDEX(Dictionary!$B$3:$C$3,1,MATCH(Form_Responses[[#This Row],[41]],OFFSET(Dictionary!$A$3,MATCH(COLUMNS($AS$2:CG108),Dictionary!$A$4:$A$93,0),1,1,2),0)),Dictionary!$AD$3:$AE$3,0)),"")</f>
        <v>S</v>
      </c>
      <c r="CH109" s="61" t="str">
        <f ca="1">IFERROR(INDEX(OFFSET(Dictionary!$AC$3,MATCH(COLUMNS($AS$2:CH108),Dictionary!$AC$4:$AC$93,0),1,1,2),1,MATCH(INDEX(Dictionary!$B$3:$C$3,1,MATCH(Form_Responses[[#This Row],[42]],OFFSET(Dictionary!$A$3,MATCH(COLUMNS($AS$2:CH108),Dictionary!$A$4:$A$93,0),1,1,2),0)),Dictionary!$AD$3:$AE$3,0)),"")</f>
        <v>R</v>
      </c>
      <c r="CI109" s="61" t="str">
        <f ca="1">IFERROR(INDEX(OFFSET(Dictionary!$AC$3,MATCH(COLUMNS($AS$2:CI108),Dictionary!$AC$4:$AC$93,0),1,1,2),1,MATCH(INDEX(Dictionary!$B$3:$C$3,1,MATCH(Form_Responses[[#This Row],[43]],OFFSET(Dictionary!$A$3,MATCH(COLUMNS($AS$2:CI108),Dictionary!$A$4:$A$93,0),1,1,2),0)),Dictionary!$AD$3:$AE$3,0)),"")</f>
        <v>D</v>
      </c>
      <c r="CJ109" s="61" t="str">
        <f ca="1">IFERROR(INDEX(OFFSET(Dictionary!$AC$3,MATCH(COLUMNS($AS$2:CJ108),Dictionary!$AC$4:$AC$93,0),1,1,2),1,MATCH(INDEX(Dictionary!$B$3:$C$3,1,MATCH(Form_Responses[[#This Row],[44]],OFFSET(Dictionary!$A$3,MATCH(COLUMNS($AS$2:CJ108),Dictionary!$A$4:$A$93,0),1,1,2),0)),Dictionary!$AD$3:$AE$3,0)),"")</f>
        <v>T</v>
      </c>
      <c r="CK109" s="61" t="str">
        <f ca="1">IFERROR(INDEX(OFFSET(Dictionary!$AC$3,MATCH(COLUMNS($AS$2:CK108),Dictionary!$AC$4:$AC$93,0),1,1,2),1,MATCH(INDEX(Dictionary!$B$3:$C$3,1,MATCH(Form_Responses[[#This Row],[45]],OFFSET(Dictionary!$A$3,MATCH(COLUMNS($AS$2:CK108),Dictionary!$A$4:$A$93,0),1,1,2),0)),Dictionary!$AD$3:$AE$3,0)),"")</f>
        <v>V</v>
      </c>
      <c r="CL109" s="61" t="str">
        <f ca="1">IFERROR(INDEX(OFFSET(Dictionary!$AC$3,MATCH(COLUMNS($AS$2:CL108),Dictionary!$AC$4:$AC$93,0),1,1,2),1,MATCH(INDEX(Dictionary!$B$3:$C$3,1,MATCH(Form_Responses[[#This Row],[46]],OFFSET(Dictionary!$A$3,MATCH(COLUMNS($AS$2:CL108),Dictionary!$A$4:$A$93,0),1,1,2),0)),Dictionary!$AD$3:$AE$3,0)),"")</f>
        <v>O</v>
      </c>
      <c r="CM109" s="61" t="str">
        <f ca="1">IFERROR(INDEX(OFFSET(Dictionary!$AC$3,MATCH(COLUMNS($AS$2:CM108),Dictionary!$AC$4:$AC$93,0),1,1,2),1,MATCH(INDEX(Dictionary!$B$3:$C$3,1,MATCH(Form_Responses[[#This Row],[47]],OFFSET(Dictionary!$A$3,MATCH(COLUMNS($AS$2:CM108),Dictionary!$A$4:$A$93,0),1,1,2),0)),Dictionary!$AD$3:$AE$3,0)),"")</f>
        <v>Z</v>
      </c>
      <c r="CN109" s="61" t="str">
        <f ca="1">IFERROR(INDEX(OFFSET(Dictionary!$AC$3,MATCH(COLUMNS($AS$2:CN108),Dictionary!$AC$4:$AC$93,0),1,1,2),1,MATCH(INDEX(Dictionary!$B$3:$C$3,1,MATCH(Form_Responses[[#This Row],[48]],OFFSET(Dictionary!$A$3,MATCH(COLUMNS($AS$2:CN108),Dictionary!$A$4:$A$93,0),1,1,2),0)),Dictionary!$AD$3:$AE$3,0)),"")</f>
        <v>K</v>
      </c>
      <c r="CO109" s="61" t="str">
        <f ca="1">IFERROR(INDEX(OFFSET(Dictionary!$AC$3,MATCH(COLUMNS($AS$2:CO108),Dictionary!$AC$4:$AC$93,0),1,1,2),1,MATCH(INDEX(Dictionary!$B$3:$C$3,1,MATCH(Form_Responses[[#This Row],[49]],OFFSET(Dictionary!$A$3,MATCH(COLUMNS($AS$2:CO108),Dictionary!$A$4:$A$93,0),1,1,2),0)),Dictionary!$AD$3:$AE$3,0)),"")</f>
        <v>F</v>
      </c>
      <c r="CP109" s="61" t="str">
        <f ca="1">IFERROR(INDEX(OFFSET(Dictionary!$AC$3,MATCH(COLUMNS($AS$2:CP108),Dictionary!$AC$4:$AC$93,0),1,1,2),1,MATCH(INDEX(Dictionary!$B$3:$C$3,1,MATCH(Form_Responses[[#This Row],[50]],OFFSET(Dictionary!$A$3,MATCH(COLUMNS($AS$2:CP108),Dictionary!$A$4:$A$93,0),1,1,2),0)),Dictionary!$AD$3:$AE$3,0)),"")</f>
        <v>W</v>
      </c>
      <c r="CQ109" s="61" t="str">
        <f ca="1">IFERROR(INDEX(OFFSET(Dictionary!$AC$3,MATCH(COLUMNS($AS$2:CQ108),Dictionary!$AC$4:$AC$93,0),1,1,2),1,MATCH(INDEX(Dictionary!$B$3:$C$3,1,MATCH(Form_Responses[[#This Row],[51]],OFFSET(Dictionary!$A$3,MATCH(COLUMNS($AS$2:CQ108),Dictionary!$A$4:$A$93,0),1,1,2),0)),Dictionary!$AD$3:$AE$3,0)),"")</f>
        <v>G</v>
      </c>
      <c r="CR109" s="61" t="str">
        <f ca="1">IFERROR(INDEX(OFFSET(Dictionary!$AC$3,MATCH(COLUMNS($AS$2:CR108),Dictionary!$AC$4:$AC$93,0),1,1,2),1,MATCH(INDEX(Dictionary!$B$3:$C$3,1,MATCH(Form_Responses[[#This Row],[52]],OFFSET(Dictionary!$A$3,MATCH(COLUMNS($AS$2:CR108),Dictionary!$A$4:$A$93,0),1,1,2),0)),Dictionary!$AD$3:$AE$3,0)),"")</f>
        <v>S</v>
      </c>
      <c r="CS109" s="61" t="str">
        <f ca="1">IFERROR(INDEX(OFFSET(Dictionary!$AC$3,MATCH(COLUMNS($AS$2:CS108),Dictionary!$AC$4:$AC$93,0),1,1,2),1,MATCH(INDEX(Dictionary!$B$3:$C$3,1,MATCH(Form_Responses[[#This Row],[53]],OFFSET(Dictionary!$A$3,MATCH(COLUMNS($AS$2:CS108),Dictionary!$A$4:$A$93,0),1,1,2),0)),Dictionary!$AD$3:$AE$3,0)),"")</f>
        <v>I</v>
      </c>
      <c r="CT109" s="61" t="str">
        <f ca="1">IFERROR(INDEX(OFFSET(Dictionary!$AC$3,MATCH(COLUMNS($AS$2:CT108),Dictionary!$AC$4:$AC$93,0),1,1,2),1,MATCH(INDEX(Dictionary!$B$3:$C$3,1,MATCH(Form_Responses[[#This Row],[54]],OFFSET(Dictionary!$A$3,MATCH(COLUMNS($AS$2:CT108),Dictionary!$A$4:$A$93,0),1,1,2),0)),Dictionary!$AD$3:$AE$3,0)),"")</f>
        <v>D</v>
      </c>
      <c r="CU109" s="61" t="str">
        <f ca="1">IFERROR(INDEX(OFFSET(Dictionary!$AC$3,MATCH(COLUMNS($AS$2:CU108),Dictionary!$AC$4:$AC$93,0),1,1,2),1,MATCH(INDEX(Dictionary!$B$3:$C$3,1,MATCH(Form_Responses[[#This Row],[55]],OFFSET(Dictionary!$A$3,MATCH(COLUMNS($AS$2:CU108),Dictionary!$A$4:$A$93,0),1,1,2),0)),Dictionary!$AD$3:$AE$3,0)),"")</f>
        <v>V</v>
      </c>
      <c r="CV109" s="61" t="str">
        <f ca="1">IFERROR(INDEX(OFFSET(Dictionary!$AC$3,MATCH(COLUMNS($AS$2:CV108),Dictionary!$AC$4:$AC$93,0),1,1,2),1,MATCH(INDEX(Dictionary!$B$3:$C$3,1,MATCH(Form_Responses[[#This Row],[56]],OFFSET(Dictionary!$A$3,MATCH(COLUMNS($AS$2:CV108),Dictionary!$A$4:$A$93,0),1,1,2),0)),Dictionary!$AD$3:$AE$3,0)),"")</f>
        <v>E</v>
      </c>
      <c r="CW109" s="61" t="str">
        <f ca="1">IFERROR(INDEX(OFFSET(Dictionary!$AC$3,MATCH(COLUMNS($AS$2:CW108),Dictionary!$AC$4:$AC$93,0),1,1,2),1,MATCH(INDEX(Dictionary!$B$3:$C$3,1,MATCH(Form_Responses[[#This Row],[57]],OFFSET(Dictionary!$A$3,MATCH(COLUMNS($AS$2:CW108),Dictionary!$A$4:$A$93,0),1,1,2),0)),Dictionary!$AD$3:$AE$3,0)),"")</f>
        <v>N</v>
      </c>
      <c r="CX109" s="61" t="str">
        <f ca="1">IFERROR(INDEX(OFFSET(Dictionary!$AC$3,MATCH(COLUMNS($AS$2:CX108),Dictionary!$AC$4:$AC$93,0),1,1,2),1,MATCH(INDEX(Dictionary!$B$3:$C$3,1,MATCH(Form_Responses[[#This Row],[58]],OFFSET(Dictionary!$A$3,MATCH(COLUMNS($AS$2:CX108),Dictionary!$A$4:$A$93,0),1,1,2),0)),Dictionary!$AD$3:$AE$3,0)),"")</f>
        <v>A</v>
      </c>
      <c r="CY109" s="61" t="str">
        <f ca="1">IFERROR(INDEX(OFFSET(Dictionary!$AC$3,MATCH(COLUMNS($AS$2:CY108),Dictionary!$AC$4:$AC$93,0),1,1,2),1,MATCH(INDEX(Dictionary!$B$3:$C$3,1,MATCH(Form_Responses[[#This Row],[59]],OFFSET(Dictionary!$A$3,MATCH(COLUMNS($AS$2:CY108),Dictionary!$A$4:$A$93,0),1,1,2),0)),Dictionary!$AD$3:$AE$3,0)),"")</f>
        <v>F</v>
      </c>
      <c r="CZ109" s="61" t="str">
        <f ca="1">IFERROR(INDEX(OFFSET(Dictionary!$AC$3,MATCH(COLUMNS($AS$2:CZ108),Dictionary!$AC$4:$AC$93,0),1,1,2),1,MATCH(INDEX(Dictionary!$B$3:$C$3,1,MATCH(Form_Responses[[#This Row],[60]],OFFSET(Dictionary!$A$3,MATCH(COLUMNS($AS$2:CZ108),Dictionary!$A$4:$A$93,0),1,1,2),0)),Dictionary!$AD$3:$AE$3,0)),"")</f>
        <v>X</v>
      </c>
      <c r="DA109" s="61" t="str">
        <f ca="1">IFERROR(INDEX(OFFSET(Dictionary!$AC$3,MATCH(COLUMNS($AS$2:DA108),Dictionary!$AC$4:$AC$93,0),1,1,2),1,MATCH(INDEX(Dictionary!$B$3:$C$3,1,MATCH(Form_Responses[[#This Row],[61]],OFFSET(Dictionary!$A$3,MATCH(COLUMNS($AS$2:DA108),Dictionary!$A$4:$A$93,0),1,1,2),0)),Dictionary!$AD$3:$AE$3,0)),"")</f>
        <v>G</v>
      </c>
      <c r="DB109" s="61" t="str">
        <f ca="1">IFERROR(INDEX(OFFSET(Dictionary!$AC$3,MATCH(COLUMNS($AS$2:DB108),Dictionary!$AC$4:$AC$93,0),1,1,2),1,MATCH(INDEX(Dictionary!$B$3:$C$3,1,MATCH(Form_Responses[[#This Row],[62]],OFFSET(Dictionary!$A$3,MATCH(COLUMNS($AS$2:DB108),Dictionary!$A$4:$A$93,0),1,1,2),0)),Dictionary!$AD$3:$AE$3,0)),"")</f>
        <v>V</v>
      </c>
      <c r="DC109" s="61" t="str">
        <f ca="1">IFERROR(INDEX(OFFSET(Dictionary!$AC$3,MATCH(COLUMNS($AS$2:DC108),Dictionary!$AC$4:$AC$93,0),1,1,2),1,MATCH(INDEX(Dictionary!$B$3:$C$3,1,MATCH(Form_Responses[[#This Row],[63]],OFFSET(Dictionary!$A$3,MATCH(COLUMNS($AS$2:DC108),Dictionary!$A$4:$A$93,0),1,1,2),0)),Dictionary!$AD$3:$AE$3,0)),"")</f>
        <v>I</v>
      </c>
      <c r="DD109" s="61" t="str">
        <f ca="1">IFERROR(INDEX(OFFSET(Dictionary!$AC$3,MATCH(COLUMNS($AS$2:DD108),Dictionary!$AC$4:$AC$93,0),1,1,2),1,MATCH(INDEX(Dictionary!$B$3:$C$3,1,MATCH(Form_Responses[[#This Row],[64]],OFFSET(Dictionary!$A$3,MATCH(COLUMNS($AS$2:DD108),Dictionary!$A$4:$A$93,0),1,1,2),0)),Dictionary!$AD$3:$AE$3,0)),"")</f>
        <v>R</v>
      </c>
      <c r="DE109" s="61" t="str">
        <f ca="1">IFERROR(INDEX(OFFSET(Dictionary!$AC$3,MATCH(COLUMNS($AS$2:DE108),Dictionary!$AC$4:$AC$93,0),1,1,2),1,MATCH(INDEX(Dictionary!$B$3:$C$3,1,MATCH(Form_Responses[[#This Row],[65]],OFFSET(Dictionary!$A$3,MATCH(COLUMNS($AS$2:DE108),Dictionary!$A$4:$A$93,0),1,1,2),0)),Dictionary!$AD$3:$AE$3,0)),"")</f>
        <v>V</v>
      </c>
      <c r="DF109" s="61" t="str">
        <f ca="1">IFERROR(INDEX(OFFSET(Dictionary!$AC$3,MATCH(COLUMNS($AS$2:DF108),Dictionary!$AC$4:$AC$93,0),1,1,2),1,MATCH(INDEX(Dictionary!$B$3:$C$3,1,MATCH(Form_Responses[[#This Row],[66]],OFFSET(Dictionary!$A$3,MATCH(COLUMNS($AS$2:DF108),Dictionary!$A$4:$A$93,0),1,1,2),0)),Dictionary!$AD$3:$AE$3,0)),"")</f>
        <v>C</v>
      </c>
      <c r="DG109" s="61" t="str">
        <f ca="1">IFERROR(INDEX(OFFSET(Dictionary!$AC$3,MATCH(COLUMNS($AS$2:DG108),Dictionary!$AC$4:$AC$93,0),1,1,2),1,MATCH(INDEX(Dictionary!$B$3:$C$3,1,MATCH(Form_Responses[[#This Row],[67]],OFFSET(Dictionary!$A$3,MATCH(COLUMNS($AS$2:DG108),Dictionary!$A$4:$A$93,0),1,1,2),0)),Dictionary!$AD$3:$AE$3,0)),"")</f>
        <v>R</v>
      </c>
      <c r="DH109" s="61" t="str">
        <f ca="1">IFERROR(INDEX(OFFSET(Dictionary!$AC$3,MATCH(COLUMNS($AS$2:DH108),Dictionary!$AC$4:$AC$93,0),1,1,2),1,MATCH(INDEX(Dictionary!$B$3:$C$3,1,MATCH(Form_Responses[[#This Row],[68]],OFFSET(Dictionary!$A$3,MATCH(COLUMNS($AS$2:DH108),Dictionary!$A$4:$A$93,0),1,1,2),0)),Dictionary!$AD$3:$AE$3,0)),"")</f>
        <v>N</v>
      </c>
      <c r="DI109" s="61" t="str">
        <f ca="1">IFERROR(INDEX(OFFSET(Dictionary!$AC$3,MATCH(COLUMNS($AS$2:DI108),Dictionary!$AC$4:$AC$93,0),1,1,2),1,MATCH(INDEX(Dictionary!$B$3:$C$3,1,MATCH(Form_Responses[[#This Row],[69]],OFFSET(Dictionary!$A$3,MATCH(COLUMNS($AS$2:DI108),Dictionary!$A$4:$A$93,0),1,1,2),0)),Dictionary!$AD$3:$AE$3,0)),"")</f>
        <v>A</v>
      </c>
      <c r="DJ109" s="61" t="str">
        <f ca="1">IFERROR(INDEX(OFFSET(Dictionary!$AC$3,MATCH(COLUMNS($AS$2:DJ108),Dictionary!$AC$4:$AC$93,0),1,1,2),1,MATCH(INDEX(Dictionary!$B$3:$C$3,1,MATCH(Form_Responses[[#This Row],[70]],OFFSET(Dictionary!$A$3,MATCH(COLUMNS($AS$2:DJ108),Dictionary!$A$4:$A$93,0),1,1,2),0)),Dictionary!$AD$3:$AE$3,0)),"")</f>
        <v>P</v>
      </c>
      <c r="DK109" s="61" t="str">
        <f ca="1">IFERROR(INDEX(OFFSET(Dictionary!$AC$3,MATCH(COLUMNS($AS$2:DK108),Dictionary!$AC$4:$AC$93,0),1,1,2),1,MATCH(INDEX(Dictionary!$B$3:$C$3,1,MATCH(Form_Responses[[#This Row],[71]],OFFSET(Dictionary!$A$3,MATCH(COLUMNS($AS$2:DK108),Dictionary!$A$4:$A$93,0),1,1,2),0)),Dictionary!$AD$3:$AE$3,0)),"")</f>
        <v>G</v>
      </c>
      <c r="DL109" s="61" t="str">
        <f ca="1">IFERROR(INDEX(OFFSET(Dictionary!$AC$3,MATCH(COLUMNS($AS$2:DL108),Dictionary!$AC$4:$AC$93,0),1,1,2),1,MATCH(INDEX(Dictionary!$B$3:$C$3,1,MATCH(Form_Responses[[#This Row],[72]],OFFSET(Dictionary!$A$3,MATCH(COLUMNS($AS$2:DL108),Dictionary!$A$4:$A$93,0),1,1,2),0)),Dictionary!$AD$3:$AE$3,0)),"")</f>
        <v>L</v>
      </c>
      <c r="DM109" s="61" t="str">
        <f ca="1">IFERROR(INDEX(OFFSET(Dictionary!$AC$3,MATCH(COLUMNS($AS$2:DM108),Dictionary!$AC$4:$AC$93,0),1,1,2),1,MATCH(INDEX(Dictionary!$B$3:$C$3,1,MATCH(Form_Responses[[#This Row],[73]],OFFSET(Dictionary!$A$3,MATCH(COLUMNS($AS$2:DM108),Dictionary!$A$4:$A$93,0),1,1,2),0)),Dictionary!$AD$3:$AE$3,0)),"")</f>
        <v>I</v>
      </c>
      <c r="DN109" s="61" t="str">
        <f ca="1">IFERROR(INDEX(OFFSET(Dictionary!$AC$3,MATCH(COLUMNS($AS$2:DN108),Dictionary!$AC$4:$AC$93,0),1,1,2),1,MATCH(INDEX(Dictionary!$B$3:$C$3,1,MATCH(Form_Responses[[#This Row],[74]],OFFSET(Dictionary!$A$3,MATCH(COLUMNS($AS$2:DN108),Dictionary!$A$4:$A$93,0),1,1,2),0)),Dictionary!$AD$3:$AE$3,0)),"")</f>
        <v>S</v>
      </c>
      <c r="DO109" s="61" t="str">
        <f ca="1">IFERROR(INDEX(OFFSET(Dictionary!$AC$3,MATCH(COLUMNS($AS$2:DO108),Dictionary!$AC$4:$AC$93,0),1,1,2),1,MATCH(INDEX(Dictionary!$B$3:$C$3,1,MATCH(Form_Responses[[#This Row],[75]],OFFSET(Dictionary!$A$3,MATCH(COLUMNS($AS$2:DO108),Dictionary!$A$4:$A$93,0),1,1,2),0)),Dictionary!$AD$3:$AE$3,0)),"")</f>
        <v>V</v>
      </c>
      <c r="DP109" s="61" t="str">
        <f ca="1">IFERROR(INDEX(OFFSET(Dictionary!$AC$3,MATCH(COLUMNS($AS$2:DP108),Dictionary!$AC$4:$AC$93,0),1,1,2),1,MATCH(INDEX(Dictionary!$B$3:$C$3,1,MATCH(Form_Responses[[#This Row],[76]],OFFSET(Dictionary!$A$3,MATCH(COLUMNS($AS$2:DP108),Dictionary!$A$4:$A$93,0),1,1,2),0)),Dictionary!$AD$3:$AE$3,0)),"")</f>
        <v>D</v>
      </c>
      <c r="DQ109" s="61" t="str">
        <f ca="1">IFERROR(INDEX(OFFSET(Dictionary!$AC$3,MATCH(COLUMNS($AS$2:DQ108),Dictionary!$AC$4:$AC$93,0),1,1,2),1,MATCH(INDEX(Dictionary!$B$3:$C$3,1,MATCH(Form_Responses[[#This Row],[77]],OFFSET(Dictionary!$A$3,MATCH(COLUMNS($AS$2:DQ108),Dictionary!$A$4:$A$93,0),1,1,2),0)),Dictionary!$AD$3:$AE$3,0)),"")</f>
        <v>R</v>
      </c>
      <c r="DR109" s="61" t="str">
        <f ca="1">IFERROR(INDEX(OFFSET(Dictionary!$AC$3,MATCH(COLUMNS($AS$2:DR108),Dictionary!$AC$4:$AC$93,0),1,1,2),1,MATCH(INDEX(Dictionary!$B$3:$C$3,1,MATCH(Form_Responses[[#This Row],[78]],OFFSET(Dictionary!$A$3,MATCH(COLUMNS($AS$2:DR108),Dictionary!$A$4:$A$93,0),1,1,2),0)),Dictionary!$AD$3:$AE$3,0)),"")</f>
        <v>D</v>
      </c>
      <c r="DS109" s="61" t="str">
        <f ca="1">IFERROR(INDEX(OFFSET(Dictionary!$AC$3,MATCH(COLUMNS($AS$2:DS108),Dictionary!$AC$4:$AC$93,0),1,1,2),1,MATCH(INDEX(Dictionary!$B$3:$C$3,1,MATCH(Form_Responses[[#This Row],[79]],OFFSET(Dictionary!$A$3,MATCH(COLUMNS($AS$2:DS108),Dictionary!$A$4:$A$93,0),1,1,2),0)),Dictionary!$AD$3:$AE$3,0)),"")</f>
        <v>N</v>
      </c>
      <c r="DT109" s="61" t="str">
        <f ca="1">IFERROR(INDEX(OFFSET(Dictionary!$AC$3,MATCH(COLUMNS($AS$2:DT108),Dictionary!$AC$4:$AC$93,0),1,1,2),1,MATCH(INDEX(Dictionary!$B$3:$C$3,1,MATCH(Form_Responses[[#This Row],[80]],OFFSET(Dictionary!$A$3,MATCH(COLUMNS($AS$2:DT108),Dictionary!$A$4:$A$93,0),1,1,2),0)),Dictionary!$AD$3:$AE$3,0)),"")</f>
        <v>W</v>
      </c>
      <c r="DU109" s="61" t="str">
        <f ca="1">IFERROR(INDEX(OFFSET(Dictionary!$AC$3,MATCH(COLUMNS($AS$2:DU108),Dictionary!$AC$4:$AC$93,0),1,1,2),1,MATCH(INDEX(Dictionary!$B$3:$C$3,1,MATCH(Form_Responses[[#This Row],[81]],OFFSET(Dictionary!$A$3,MATCH(COLUMNS($AS$2:DU108),Dictionary!$A$4:$A$93,0),1,1,2),0)),Dictionary!$AD$3:$AE$3,0)),"")</f>
        <v>G</v>
      </c>
      <c r="DV109" s="61" t="str">
        <f ca="1">IFERROR(INDEX(OFFSET(Dictionary!$AC$3,MATCH(COLUMNS($AS$2:DV108),Dictionary!$AC$4:$AC$93,0),1,1,2),1,MATCH(INDEX(Dictionary!$B$3:$C$3,1,MATCH(Form_Responses[[#This Row],[82]],OFFSET(Dictionary!$A$3,MATCH(COLUMNS($AS$2:DV108),Dictionary!$A$4:$A$93,0),1,1,2),0)),Dictionary!$AD$3:$AE$3,0)),"")</f>
        <v>L</v>
      </c>
      <c r="DW109" s="61" t="str">
        <f ca="1">IFERROR(INDEX(OFFSET(Dictionary!$AC$3,MATCH(COLUMNS($AS$2:DW108),Dictionary!$AC$4:$AC$93,0),1,1,2),1,MATCH(INDEX(Dictionary!$B$3:$C$3,1,MATCH(Form_Responses[[#This Row],[83]],OFFSET(Dictionary!$A$3,MATCH(COLUMNS($AS$2:DW108),Dictionary!$A$4:$A$93,0),1,1,2),0)),Dictionary!$AD$3:$AE$3,0)),"")</f>
        <v>I</v>
      </c>
      <c r="DX109" s="61" t="str">
        <f ca="1">IFERROR(INDEX(OFFSET(Dictionary!$AC$3,MATCH(COLUMNS($AS$2:DX108),Dictionary!$AC$4:$AC$93,0),1,1,2),1,MATCH(INDEX(Dictionary!$B$3:$C$3,1,MATCH(Form_Responses[[#This Row],[84]],OFFSET(Dictionary!$A$3,MATCH(COLUMNS($AS$2:DX108),Dictionary!$A$4:$A$93,0),1,1,2),0)),Dictionary!$AD$3:$AE$3,0)),"")</f>
        <v>V</v>
      </c>
      <c r="DY109" s="61" t="str">
        <f ca="1">IFERROR(INDEX(OFFSET(Dictionary!$AC$3,MATCH(COLUMNS($AS$2:DY108),Dictionary!$AC$4:$AC$93,0),1,1,2),1,MATCH(INDEX(Dictionary!$B$3:$C$3,1,MATCH(Form_Responses[[#This Row],[85]],OFFSET(Dictionary!$A$3,MATCH(COLUMNS($AS$2:DY108),Dictionary!$A$4:$A$93,0),1,1,2),0)),Dictionary!$AD$3:$AE$3,0)),"")</f>
        <v>S</v>
      </c>
      <c r="DZ109" s="61" t="str">
        <f ca="1">IFERROR(INDEX(OFFSET(Dictionary!$AC$3,MATCH(COLUMNS($AS$2:DZ108),Dictionary!$AC$4:$AC$93,0),1,1,2),1,MATCH(INDEX(Dictionary!$B$3:$C$3,1,MATCH(Form_Responses[[#This Row],[86]],OFFSET(Dictionary!$A$3,MATCH(COLUMNS($AS$2:DZ108),Dictionary!$A$4:$A$93,0),1,1,2),0)),Dictionary!$AD$3:$AE$3,0)),"")</f>
        <v>R</v>
      </c>
      <c r="EA109" s="61" t="str">
        <f ca="1">IFERROR(INDEX(OFFSET(Dictionary!$AC$3,MATCH(COLUMNS($AS$2:EA108),Dictionary!$AC$4:$AC$93,0),1,1,2),1,MATCH(INDEX(Dictionary!$B$3:$C$3,1,MATCH(Form_Responses[[#This Row],[87]],OFFSET(Dictionary!$A$3,MATCH(COLUMNS($AS$2:EA108),Dictionary!$A$4:$A$93,0),1,1,2),0)),Dictionary!$AD$3:$AE$3,0)),"")</f>
        <v>D</v>
      </c>
      <c r="EB109" s="61" t="str">
        <f ca="1">IFERROR(INDEX(OFFSET(Dictionary!$AC$3,MATCH(COLUMNS($AS$2:EB108),Dictionary!$AC$4:$AC$93,0),1,1,2),1,MATCH(INDEX(Dictionary!$B$3:$C$3,1,MATCH(Form_Responses[[#This Row],[88]],OFFSET(Dictionary!$A$3,MATCH(COLUMNS($AS$2:EB108),Dictionary!$A$4:$A$93,0),1,1,2),0)),Dictionary!$AD$3:$AE$3,0)),"")</f>
        <v>D</v>
      </c>
      <c r="EC109" s="61" t="str">
        <f ca="1">IFERROR(INDEX(OFFSET(Dictionary!$AC$3,MATCH(COLUMNS($AS$2:EC108),Dictionary!$AC$4:$AC$93,0),1,1,2),1,MATCH(INDEX(Dictionary!$B$3:$C$3,1,MATCH(Form_Responses[[#This Row],[89]],OFFSET(Dictionary!$A$3,MATCH(COLUMNS($AS$2:EC108),Dictionary!$A$4:$A$93,0),1,1,2),0)),Dictionary!$AD$3:$AE$3,0)),"")</f>
        <v>C</v>
      </c>
      <c r="ED109" s="61" t="str">
        <f ca="1">IFERROR(INDEX(OFFSET(Dictionary!$AC$3,MATCH(COLUMNS($AS$2:ED108),Dictionary!$AC$4:$AC$93,0),1,1,2),1,MATCH(INDEX(Dictionary!$B$3:$C$3,1,MATCH(Form_Responses[[#This Row],[90]],OFFSET(Dictionary!$A$3,MATCH(COLUMNS($AS$2:ED108),Dictionary!$A$4:$A$93,0),1,1,2),0)),Dictionary!$AD$3:$AE$3,0)),"")</f>
        <v>W</v>
      </c>
    </row>
    <row r="110" spans="1:134" ht="240" x14ac:dyDescent="0.25">
      <c r="A110" s="164">
        <v>108</v>
      </c>
      <c r="B110" s="61" t="s">
        <v>1114</v>
      </c>
      <c r="C110" s="61" t="s">
        <v>1126</v>
      </c>
      <c r="D110" s="59" t="s">
        <v>800</v>
      </c>
      <c r="E110" s="59" cm="1">
        <f t="array" aca="1" ref="E110" ca="1">COUNTIF(OFFSET($AS$2,MATCH(Data_Base_Response[[#This Row],[Nama]:[Nama]],Data_Base_Response[[Nama]:[Nama]],0),0,1,90),Data_Base_Response[[#Headers],[A]])</f>
        <v>4</v>
      </c>
      <c r="F110" s="59" cm="1">
        <f t="array" aca="1" ref="F110" ca="1">COUNTIF(OFFSET($AS$2,MATCH(Data_Base_Response[[#This Row],[Nama]:[Nama]],Data_Base_Response[[Nama]:[Nama]],0),0,1,90),Data_Base_Response[[#Headers],[N]])</f>
        <v>7</v>
      </c>
      <c r="G110" s="59" cm="1">
        <f t="array" aca="1" ref="G110" ca="1">COUNTIF(OFFSET($AS$2,MATCH(Data_Base_Response[[#This Row],[Nama]:[Nama]],Data_Base_Response[[Nama]:[Nama]],0),0,1,90),Data_Base_Response[[#Headers],[G]])</f>
        <v>5</v>
      </c>
      <c r="H110" s="59" cm="1">
        <f t="array" aca="1" ref="H110" ca="1">COUNTIF(OFFSET($AS$2,MATCH(Data_Base_Response[[#This Row],[Nama]:[Nama]],Data_Base_Response[[Nama]:[Nama]],0),0,1,90),Data_Base_Response[[#Headers],[C]])</f>
        <v>5</v>
      </c>
      <c r="I110" s="59" cm="1">
        <f t="array" aca="1" ref="I110" ca="1">COUNTIF(OFFSET($AS$2,MATCH(Data_Base_Response[[#This Row],[Nama]:[Nama]],Data_Base_Response[[Nama]:[Nama]],0),0,1,90),Data_Base_Response[[#Headers],[D]])</f>
        <v>4</v>
      </c>
      <c r="J110" s="59" cm="1">
        <f t="array" aca="1" ref="J110" ca="1">COUNTIF(OFFSET($AS$2,MATCH(Data_Base_Response[[#This Row],[Nama]:[Nama]],Data_Base_Response[[Nama]:[Nama]],0),0,1,90),Data_Base_Response[[#Headers],[R]])</f>
        <v>3</v>
      </c>
      <c r="K110" s="59" cm="1">
        <f t="array" aca="1" ref="K110" ca="1">COUNTIF(OFFSET($AS$2,MATCH(Data_Base_Response[[#This Row],[Nama]:[Nama]],Data_Base_Response[[Nama]:[Nama]],0),0,1,90),Data_Base_Response[[#Headers],[T]])</f>
        <v>4</v>
      </c>
      <c r="L110" s="59" cm="1">
        <f t="array" aca="1" ref="L110" ca="1">COUNTIF(OFFSET($AS$2,MATCH(Data_Base_Response[[#This Row],[Nama]:[Nama]],Data_Base_Response[[Nama]:[Nama]],0),0,1,90),Data_Base_Response[[#Headers],[V]])</f>
        <v>7</v>
      </c>
      <c r="M110" s="59" cm="1">
        <f t="array" aca="1" ref="M110" ca="1">COUNTIF(OFFSET($AS$2,MATCH(Data_Base_Response[[#This Row],[Nama]:[Nama]],Data_Base_Response[[Nama]:[Nama]],0),0,1,90),Data_Base_Response[[#Headers],[W]])</f>
        <v>7</v>
      </c>
      <c r="N110" s="59" cm="1">
        <f t="array" aca="1" ref="N110" ca="1">COUNTIF(OFFSET($AS$2,MATCH(Data_Base_Response[[#This Row],[Nama]:[Nama]],Data_Base_Response[[Nama]:[Nama]],0),0,1,90),Data_Base_Response[[#Headers],[F]])</f>
        <v>5</v>
      </c>
      <c r="O110" s="59" cm="1">
        <f t="array" aca="1" ref="O110" ca="1">COUNTIF(OFFSET($AS$2,MATCH(Data_Base_Response[[#This Row],[Nama]:[Nama]],Data_Base_Response[[Nama]:[Nama]],0),0,1,90),Data_Base_Response[[#Headers],[L]])</f>
        <v>1</v>
      </c>
      <c r="P110" s="59" cm="1">
        <f t="array" aca="1" ref="P110" ca="1">COUNTIF(OFFSET($AS$2,MATCH(Data_Base_Response[[#This Row],[Nama]:[Nama]],Data_Base_Response[[Nama]:[Nama]],0),0,1,90),Data_Base_Response[[#Headers],[P]])</f>
        <v>2</v>
      </c>
      <c r="Q110" s="59" cm="1">
        <f t="array" aca="1" ref="Q110" ca="1">COUNTIF(OFFSET($AS$2,MATCH(Data_Base_Response[[#This Row],[Nama]:[Nama]],Data_Base_Response[[Nama]:[Nama]],0),0,1,90),Data_Base_Response[[#Headers],[I]])</f>
        <v>3</v>
      </c>
      <c r="R110" s="59" cm="1">
        <f t="array" aca="1" ref="R110" ca="1">COUNTIF(OFFSET($AS$2,MATCH(Data_Base_Response[[#This Row],[Nama]:[Nama]],Data_Base_Response[[Nama]:[Nama]],0),0,1,90),Data_Base_Response[[#Headers],[S]])</f>
        <v>8</v>
      </c>
      <c r="S110" s="59" cm="1">
        <f t="array" aca="1" ref="S110" ca="1">COUNTIF(OFFSET($AS$2,MATCH(Data_Base_Response[[#This Row],[Nama]:[Nama]],Data_Base_Response[[Nama]:[Nama]],0),0,1,90),Data_Base_Response[[#Headers],[B]])</f>
        <v>5</v>
      </c>
      <c r="T110" s="59" cm="1">
        <f t="array" aca="1" ref="T110" ca="1">COUNTIF(OFFSET($AS$2,MATCH(Data_Base_Response[[#This Row],[Nama]:[Nama]],Data_Base_Response[[Nama]:[Nama]],0),0,1,90),Data_Base_Response[[#Headers],[O]])</f>
        <v>4</v>
      </c>
      <c r="U110" s="59" cm="1">
        <f t="array" aca="1" ref="U110" ca="1">COUNTIF(OFFSET($AS$2,MATCH(Data_Base_Response[[#This Row],[Nama]:[Nama]],Data_Base_Response[[Nama]:[Nama]],0),0,1,90),Data_Base_Response[[#Headers],[X]])</f>
        <v>3</v>
      </c>
      <c r="V110" s="59" cm="1">
        <f t="array" aca="1" ref="V110" ca="1">COUNTIF(OFFSET($AS$2,MATCH(Data_Base_Response[[#This Row],[Nama]:[Nama]],Data_Base_Response[[Nama]:[Nama]],0),0,1,90),Data_Base_Response[[#Headers],[E]])</f>
        <v>5</v>
      </c>
      <c r="W110" s="59" cm="1">
        <f t="array" aca="1" ref="W110" ca="1">COUNTIF(OFFSET($AS$2,MATCH(Data_Base_Response[[#This Row],[Nama]:[Nama]],Data_Base_Response[[Nama]:[Nama]],0),0,1,90),Data_Base_Response[[#Headers],[K]])</f>
        <v>3</v>
      </c>
      <c r="X110" s="59" cm="1">
        <f t="array" aca="1" ref="X110" ca="1">COUNTIF(OFFSET($AS$2,MATCH(Data_Base_Response[[#This Row],[Nama]:[Nama]],Data_Base_Response[[Nama]:[Nama]],0),0,1,90),Data_Base_Response[[#Headers],[Z]])</f>
        <v>5</v>
      </c>
      <c r="Y110"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0"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1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10"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10" s="60" t="str">
        <f ca="1">INDEX(OFFSET(Dictionary!$AJ$3,MATCH(I$2,Dictionary!$AG$4:$AG$84,0),0,COUNTIF(Dictionary!$AG$4:$AG$84,I$2),1),MATCH(Data_Base_Response[[#This Row],[D]],OFFSET(Dictionary!$AH$3,MATCH(I$2,Dictionary!$AG$4:$AG$84,0),0,COUNTIF(Dictionary!$AG$4:$AG$84,I$2),1),1))</f>
        <v xml:space="preserve">Tertarik untuk menangani sendiri detail   </v>
      </c>
      <c r="AD110"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10"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10"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11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10" s="60" t="str">
        <f ca="1">INDEX(OFFSET(Dictionary!$AJ$3,MATCH(N$2,Dictionary!$AG$4:$AG$84,0),0,COUNTIF(Dictionary!$AG$4:$AG$84,N$2),1),MATCH(Data_Base_Response[[#This Row],[F]],OFFSET(Dictionary!$AH$3,MATCH(N$2,Dictionary!$AG$4:$AG$84,0),0,COUNTIF(Dictionary!$AG$4:$AG$84,N$2),1),1))</f>
        <v xml:space="preserve">Loyal pada Perusahaan   </v>
      </c>
      <c r="AI110"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10"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10" s="60" t="str">
        <f ca="1">INDEX(OFFSET(Dictionary!$AJ$3,MATCH(Q$2,Dictionary!$AG$4:$AG$84,0),0,COUNTIF(Dictionary!$AG$4:$AG$84,Q$2),1),MATCH(Data_Base_Response[[#This Row],[I]],OFFSET(Dictionary!$AH$3,MATCH(Q$2,Dictionary!$AG$4:$AG$84,0),0,COUNTIF(Dictionary!$AG$4:$AG$84,Q$2),1),1))</f>
        <v xml:space="preserve">Enggan mengambil keputusan   </v>
      </c>
      <c r="AL11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0"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1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0"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10"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10"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10" s="60" t="str">
        <f ca="1">INDEX(OFFSET(Dictionary!$AJ$3,MATCH(X$2,Dictionary!$AG$4:$AG$84,0),0,COUNTIF(Dictionary!$AG$4:$AG$84,X$2),1),MATCH(Data_Base_Response[[#This Row],[Z]],OFFSET(Dictionary!$AH$3,MATCH(X$2,Dictionary!$AG$4:$AG$84,0),0,COUNTIF(Dictionary!$AG$4:$AG$84,X$2),1),1))</f>
        <v xml:space="preserve">Mudah beradaptasi, cukup menyukai perubahan    </v>
      </c>
      <c r="AS110" s="61" t="str">
        <f ca="1">IFERROR(INDEX(OFFSET(Dictionary!$AC$3,MATCH(COLUMNS($AS$2:AS109),Dictionary!$AC$4:$AC$93,0),1,1,2),1,MATCH(INDEX(Dictionary!$B$3:$C$3,1,MATCH(Form_Responses[[#This Row],[1]],OFFSET(Dictionary!$A$3,MATCH(COLUMNS($AS$2:AS109),Dictionary!$A$4:$A$93,0),1,1,2),0)),Dictionary!$AD$3:$AE$3,0)),"")</f>
        <v>G</v>
      </c>
      <c r="AT110" s="61" t="str">
        <f ca="1">IFERROR(INDEX(OFFSET(Dictionary!$AC$3,MATCH(COLUMNS($AS$2:AT$2),Dictionary!$AC$4:$AC$93,0),1,1,2),1,MATCH(INDEX(Dictionary!$B$3:$C$3,1,MATCH(Form_Responses[[#This Row],[2]],OFFSET(Dictionary!$A$3,MATCH(COLUMNS($AS$2:AT109),Dictionary!$A$4:$A$93,0),1,1,2),0)),Dictionary!$AD$3:$AE$3,0)),"")</f>
        <v>N</v>
      </c>
      <c r="AU110" s="61" t="str">
        <f ca="1">IFERROR(INDEX(OFFSET(Dictionary!$AC$3,MATCH(COLUMNS($AS$2:AU109),Dictionary!$AC$4:$AC$93,0),1,1,2),1,MATCH(INDEX(Dictionary!$B$3:$C$3,1,MATCH(Form_Responses[[#This Row],[3]],OFFSET(Dictionary!$A$3,MATCH(COLUMNS($AS$2:AU109),Dictionary!$A$4:$A$93,0),1,1,2),0)),Dictionary!$AD$3:$AE$3,0)),"")</f>
        <v>A</v>
      </c>
      <c r="AV110" s="61" t="str">
        <f ca="1">IFERROR(INDEX(OFFSET(Dictionary!$AC$3,MATCH(COLUMNS($AS$2:AV109),Dictionary!$AC$4:$AC$93,0),1,1,2),1,MATCH(INDEX(Dictionary!$B$3:$C$3,1,MATCH(Form_Responses[[#This Row],[4]],OFFSET(Dictionary!$A$3,MATCH(COLUMNS($AS$2:AV109),Dictionary!$A$4:$A$93,0),1,1,2),0)),Dictionary!$AD$3:$AE$3,0)),"")</f>
        <v>P</v>
      </c>
      <c r="AW110" s="61" t="str">
        <f ca="1">IFERROR(INDEX(OFFSET(Dictionary!$AC$3,MATCH(COLUMNS($AS$2:AW109),Dictionary!$AC$4:$AC$93,0),1,1,2),1,MATCH(INDEX(Dictionary!$B$3:$C$3,1,MATCH(Form_Responses[[#This Row],[5]],OFFSET(Dictionary!$A$3,MATCH(COLUMNS($AS$2:AW109),Dictionary!$A$4:$A$93,0),1,1,2),0)),Dictionary!$AD$3:$AE$3,0)),"")</f>
        <v>B</v>
      </c>
      <c r="AX110" s="61" t="str">
        <f ca="1">IFERROR(INDEX(OFFSET(Dictionary!$AC$3,MATCH(COLUMNS($AS$2:AX109),Dictionary!$AC$4:$AC$93,0),1,1,2),1,MATCH(INDEX(Dictionary!$B$3:$C$3,1,MATCH(Form_Responses[[#This Row],[6]],OFFSET(Dictionary!$A$3,MATCH(COLUMNS($AS$2:AX109),Dictionary!$A$4:$A$93,0),1,1,2),0)),Dictionary!$AD$3:$AE$3,0)),"")</f>
        <v>B</v>
      </c>
      <c r="AY110" s="61" t="str">
        <f ca="1">IFERROR(INDEX(OFFSET(Dictionary!$AC$3,MATCH(COLUMNS($AS$2:AY109),Dictionary!$AC$4:$AC$93,0),1,1,2),1,MATCH(INDEX(Dictionary!$B$3:$C$3,1,MATCH(Form_Responses[[#This Row],[7]],OFFSET(Dictionary!$A$3,MATCH(COLUMNS($AS$2:AY109),Dictionary!$A$4:$A$93,0),1,1,2),0)),Dictionary!$AD$3:$AE$3,0)),"")</f>
        <v>Z</v>
      </c>
      <c r="AZ110" s="61" t="str">
        <f ca="1">IFERROR(INDEX(OFFSET(Dictionary!$AC$3,MATCH(COLUMNS($AS$2:AZ$2),Dictionary!$AC$4:$AC$93,0),1,1,2),1,MATCH(INDEX(Dictionary!$B$3:$C$3,1,MATCH(Form_Responses[[#This Row],[8]],OFFSET(Dictionary!$A$3,MATCH(COLUMNS($AS$2:AZ109),Dictionary!$A$4:$A$93,0),1,1,2),0)),Dictionary!$AD$3:$AE$3,0)),"")</f>
        <v>Z</v>
      </c>
      <c r="BA110" s="61" t="str">
        <f ca="1">IFERROR(INDEX(OFFSET(Dictionary!$AC$3,MATCH(COLUMNS($AS$2:BA109),Dictionary!$AC$4:$AC$93,0),1,1,2),1,MATCH(INDEX(Dictionary!$B$3:$C$3,1,MATCH(Form_Responses[[#This Row],[9]],OFFSET(Dictionary!$A$3,MATCH(COLUMNS($AS$2:BA109),Dictionary!$A$4:$A$93,0),1,1,2),0)),Dictionary!$AD$3:$AE$3,0)),"")</f>
        <v>K</v>
      </c>
      <c r="BB110" s="61" t="str">
        <f ca="1">IFERROR(INDEX(OFFSET(Dictionary!$AC$3,MATCH(COLUMNS($AS$2:BB109),Dictionary!$AC$4:$AC$93,0),1,1,2),1,MATCH(INDEX(Dictionary!$B$3:$C$3,1,MATCH(Form_Responses[[#This Row],[10]],OFFSET(Dictionary!$A$3,MATCH(COLUMNS($AS$2:BB109),Dictionary!$A$4:$A$93,0),1,1,2),0)),Dictionary!$AD$3:$AE$3,0)),"")</f>
        <v>W</v>
      </c>
      <c r="BC110" s="61" t="str">
        <f ca="1">IFERROR(INDEX(OFFSET(Dictionary!$AC$3,MATCH(COLUMNS($AS$2:BC109),Dictionary!$AC$4:$AC$93,0),1,1,2),1,MATCH(INDEX(Dictionary!$B$3:$C$3,1,MATCH(Form_Responses[[#This Row],[11]],OFFSET(Dictionary!$A$3,MATCH(COLUMNS($AS$2:BC109),Dictionary!$A$4:$A$93,0),1,1,2),0)),Dictionary!$AD$3:$AE$3,0)),"")</f>
        <v>C</v>
      </c>
      <c r="BD110" s="61" t="str">
        <f ca="1">IFERROR(INDEX(OFFSET(Dictionary!$AC$3,MATCH(COLUMNS($AS$2:BD109),Dictionary!$AC$4:$AC$93,0),1,1,2),1,MATCH(INDEX(Dictionary!$B$3:$C$3,1,MATCH(Form_Responses[[#This Row],[12]],OFFSET(Dictionary!$A$3,MATCH(COLUMNS($AS$2:BD109),Dictionary!$A$4:$A$93,0),1,1,2),0)),Dictionary!$AD$3:$AE$3,0)),"")</f>
        <v>E</v>
      </c>
      <c r="BE110" s="61" t="str">
        <f ca="1">IFERROR(INDEX(OFFSET(Dictionary!$AC$3,MATCH(COLUMNS($AS$2:BE109),Dictionary!$AC$4:$AC$93,0),1,1,2),1,MATCH(INDEX(Dictionary!$B$3:$C$3,1,MATCH(Form_Responses[[#This Row],[13]],OFFSET(Dictionary!$A$3,MATCH(COLUMNS($AS$2:BE109),Dictionary!$A$4:$A$93,0),1,1,2),0)),Dictionary!$AD$3:$AE$3,0)),"")</f>
        <v>N</v>
      </c>
      <c r="BF110" s="61" t="str">
        <f ca="1">IFERROR(INDEX(OFFSET(Dictionary!$AC$3,MATCH(COLUMNS($AS$2:BF109),Dictionary!$AC$4:$AC$93,0),1,1,2),1,MATCH(INDEX(Dictionary!$B$3:$C$3,1,MATCH(Form_Responses[[#This Row],[14]],OFFSET(Dictionary!$A$3,MATCH(COLUMNS($AS$2:BF109),Dictionary!$A$4:$A$93,0),1,1,2),0)),Dictionary!$AD$3:$AE$3,0)),"")</f>
        <v>A</v>
      </c>
      <c r="BG110" s="61" t="str">
        <f ca="1">IFERROR(INDEX(OFFSET(Dictionary!$AC$3,MATCH(COLUMNS($AS$2:BG109),Dictionary!$AC$4:$AC$93,0),1,1,2),1,MATCH(INDEX(Dictionary!$B$3:$C$3,1,MATCH(Form_Responses[[#This Row],[15]],OFFSET(Dictionary!$A$3,MATCH(COLUMNS($AS$2:BG109),Dictionary!$A$4:$A$93,0),1,1,2),0)),Dictionary!$AD$3:$AE$3,0)),"")</f>
        <v>P</v>
      </c>
      <c r="BH110" s="61" t="str">
        <f ca="1">IFERROR(INDEX(OFFSET(Dictionary!$AC$3,MATCH(COLUMNS($AS$2:BH109),Dictionary!$AC$4:$AC$93,0),1,1,2),1,MATCH(INDEX(Dictionary!$B$3:$C$3,1,MATCH(Form_Responses[[#This Row],[16]],OFFSET(Dictionary!$A$3,MATCH(COLUMNS($AS$2:BH109),Dictionary!$A$4:$A$93,0),1,1,2),0)),Dictionary!$AD$3:$AE$3,0)),"")</f>
        <v>O</v>
      </c>
      <c r="BI110" s="61" t="str">
        <f ca="1">IFERROR(INDEX(OFFSET(Dictionary!$AC$3,MATCH(COLUMNS($AS$2:BI109),Dictionary!$AC$4:$AC$93,0),1,1,2),1,MATCH(INDEX(Dictionary!$B$3:$C$3,1,MATCH(Form_Responses[[#This Row],[17]],OFFSET(Dictionary!$A$3,MATCH(COLUMNS($AS$2:BI109),Dictionary!$A$4:$A$93,0),1,1,2),0)),Dictionary!$AD$3:$AE$3,0)),"")</f>
        <v>Z</v>
      </c>
      <c r="BJ110" s="61" t="str">
        <f ca="1">IFERROR(INDEX(OFFSET(Dictionary!$AC$3,MATCH(COLUMNS($AS$2:BJ109),Dictionary!$AC$4:$AC$93,0),1,1,2),1,MATCH(INDEX(Dictionary!$B$3:$C$3,1,MATCH(Form_Responses[[#This Row],[18]],OFFSET(Dictionary!$A$3,MATCH(COLUMNS($AS$2:BJ109),Dictionary!$A$4:$A$93,0),1,1,2),0)),Dictionary!$AD$3:$AE$3,0)),"")</f>
        <v>O</v>
      </c>
      <c r="BK110" s="61" t="str">
        <f ca="1">IFERROR(INDEX(OFFSET(Dictionary!$AC$3,MATCH(COLUMNS($AS$2:BK109),Dictionary!$AC$4:$AC$93,0),1,1,2),1,MATCH(INDEX(Dictionary!$B$3:$C$3,1,MATCH(Form_Responses[[#This Row],[19]],OFFSET(Dictionary!$A$3,MATCH(COLUMNS($AS$2:BK109),Dictionary!$A$4:$A$93,0),1,1,2),0)),Dictionary!$AD$3:$AE$3,0)),"")</f>
        <v>F</v>
      </c>
      <c r="BL110" s="61" t="str">
        <f ca="1">IFERROR(INDEX(OFFSET(Dictionary!$AC$3,MATCH(COLUMNS($AS$2:BL109),Dictionary!$AC$4:$AC$93,0),1,1,2),1,MATCH(INDEX(Dictionary!$B$3:$C$3,1,MATCH(Form_Responses[[#This Row],[20]],OFFSET(Dictionary!$A$3,MATCH(COLUMNS($AS$2:BL109),Dictionary!$A$4:$A$93,0),1,1,2),0)),Dictionary!$AD$3:$AE$3,0)),"")</f>
        <v>W</v>
      </c>
      <c r="BM110" s="61" t="str">
        <f ca="1">IFERROR(INDEX(OFFSET(Dictionary!$AC$3,MATCH(COLUMNS($AS$2:BM109),Dictionary!$AC$4:$AC$93,0),1,1,2),1,MATCH(INDEX(Dictionary!$B$3:$C$3,1,MATCH(Form_Responses[[#This Row],[21]],OFFSET(Dictionary!$A$3,MATCH(COLUMNS($AS$2:BM109),Dictionary!$A$4:$A$93,0),1,1,2),0)),Dictionary!$AD$3:$AE$3,0)),"")</f>
        <v>D</v>
      </c>
      <c r="BN110" s="61" t="str">
        <f ca="1">IFERROR(INDEX(OFFSET(Dictionary!$AC$3,MATCH(COLUMNS($AS$2:BN109),Dictionary!$AC$4:$AC$93,0),1,1,2),1,MATCH(INDEX(Dictionary!$B$3:$C$3,1,MATCH(Form_Responses[[#This Row],[22]],OFFSET(Dictionary!$A$3,MATCH(COLUMNS($AS$2:BN109),Dictionary!$A$4:$A$93,0),1,1,2),0)),Dictionary!$AD$3:$AE$3,0)),"")</f>
        <v>C</v>
      </c>
      <c r="BO110" s="61" t="str">
        <f ca="1">IFERROR(INDEX(OFFSET(Dictionary!$AC$3,MATCH(COLUMNS($AS$2:BO109),Dictionary!$AC$4:$AC$93,0),1,1,2),1,MATCH(INDEX(Dictionary!$B$3:$C$3,1,MATCH(Form_Responses[[#This Row],[23]],OFFSET(Dictionary!$A$3,MATCH(COLUMNS($AS$2:BO109),Dictionary!$A$4:$A$93,0),1,1,2),0)),Dictionary!$AD$3:$AE$3,0)),"")</f>
        <v>E</v>
      </c>
      <c r="BP110" s="61" t="str">
        <f ca="1">IFERROR(INDEX(OFFSET(Dictionary!$AC$3,MATCH(COLUMNS($AS$2:BP109),Dictionary!$AC$4:$AC$93,0),1,1,2),1,MATCH(INDEX(Dictionary!$B$3:$C$3,1,MATCH(Form_Responses[[#This Row],[24]],OFFSET(Dictionary!$A$3,MATCH(COLUMNS($AS$2:BP109),Dictionary!$A$4:$A$93,0),1,1,2),0)),Dictionary!$AD$3:$AE$3,0)),"")</f>
        <v>X</v>
      </c>
      <c r="BQ110" s="61" t="str">
        <f ca="1">IFERROR(INDEX(OFFSET(Dictionary!$AC$3,MATCH(COLUMNS($AS$2:BQ109),Dictionary!$AC$4:$AC$93,0),1,1,2),1,MATCH(INDEX(Dictionary!$B$3:$C$3,1,MATCH(Form_Responses[[#This Row],[25]],OFFSET(Dictionary!$A$3,MATCH(COLUMNS($AS$2:BQ109),Dictionary!$A$4:$A$93,0),1,1,2),0)),Dictionary!$AD$3:$AE$3,0)),"")</f>
        <v>B</v>
      </c>
      <c r="BR110" s="61" t="str">
        <f ca="1">IFERROR(INDEX(OFFSET(Dictionary!$AC$3,MATCH(COLUMNS($AS$2:BR109),Dictionary!$AC$4:$AC$93,0),1,1,2),1,MATCH(INDEX(Dictionary!$B$3:$C$3,1,MATCH(Form_Responses[[#This Row],[26]],OFFSET(Dictionary!$A$3,MATCH(COLUMNS($AS$2:BR109),Dictionary!$A$4:$A$93,0),1,1,2),0)),Dictionary!$AD$3:$AE$3,0)),"")</f>
        <v>O</v>
      </c>
      <c r="BS110" s="61" t="str">
        <f ca="1">IFERROR(INDEX(OFFSET(Dictionary!$AC$3,MATCH(COLUMNS($AS$2:BS109),Dictionary!$AC$4:$AC$93,0),1,1,2),1,MATCH(INDEX(Dictionary!$B$3:$C$3,1,MATCH(Form_Responses[[#This Row],[27]],OFFSET(Dictionary!$A$3,MATCH(COLUMNS($AS$2:BS109),Dictionary!$A$4:$A$93,0),1,1,2),0)),Dictionary!$AD$3:$AE$3,0)),"")</f>
        <v>Z</v>
      </c>
      <c r="BT110" s="61" t="str">
        <f ca="1">IFERROR(INDEX(OFFSET(Dictionary!$AC$3,MATCH(COLUMNS($AS$2:BT109),Dictionary!$AC$4:$AC$93,0),1,1,2),1,MATCH(INDEX(Dictionary!$B$3:$C$3,1,MATCH(Form_Responses[[#This Row],[28]],OFFSET(Dictionary!$A$3,MATCH(COLUMNS($AS$2:BT109),Dictionary!$A$4:$A$93,0),1,1,2),0)),Dictionary!$AD$3:$AE$3,0)),"")</f>
        <v>B</v>
      </c>
      <c r="BU110" s="61" t="str">
        <f ca="1">IFERROR(INDEX(OFFSET(Dictionary!$AC$3,MATCH(COLUMNS($AS$2:BU109),Dictionary!$AC$4:$AC$93,0),1,1,2),1,MATCH(INDEX(Dictionary!$B$3:$C$3,1,MATCH(Form_Responses[[#This Row],[29]],OFFSET(Dictionary!$A$3,MATCH(COLUMNS($AS$2:BU109),Dictionary!$A$4:$A$93,0),1,1,2),0)),Dictionary!$AD$3:$AE$3,0)),"")</f>
        <v>O</v>
      </c>
      <c r="BV110" s="61" t="str">
        <f ca="1">IFERROR(INDEX(OFFSET(Dictionary!$AC$3,MATCH(COLUMNS($AS$2:BV109),Dictionary!$AC$4:$AC$93,0),1,1,2),1,MATCH(INDEX(Dictionary!$B$3:$C$3,1,MATCH(Form_Responses[[#This Row],[30]],OFFSET(Dictionary!$A$3,MATCH(COLUMNS($AS$2:BV109),Dictionary!$A$4:$A$93,0),1,1,2),0)),Dictionary!$AD$3:$AE$3,0)),"")</f>
        <v>W</v>
      </c>
      <c r="BW110" s="61" t="str">
        <f ca="1">IFERROR(INDEX(OFFSET(Dictionary!$AC$3,MATCH(COLUMNS($AS$2:BW109),Dictionary!$AC$4:$AC$93,0),1,1,2),1,MATCH(INDEX(Dictionary!$B$3:$C$3,1,MATCH(Form_Responses[[#This Row],[31]],OFFSET(Dictionary!$A$3,MATCH(COLUMNS($AS$2:BW109),Dictionary!$A$4:$A$93,0),1,1,2),0)),Dictionary!$AD$3:$AE$3,0)),"")</f>
        <v>G</v>
      </c>
      <c r="BX110" s="61" t="str">
        <f ca="1">IFERROR(INDEX(OFFSET(Dictionary!$AC$3,MATCH(COLUMNS($AS$2:BX109),Dictionary!$AC$4:$AC$93,0),1,1,2),1,MATCH(INDEX(Dictionary!$B$3:$C$3,1,MATCH(Form_Responses[[#This Row],[32]],OFFSET(Dictionary!$A$3,MATCH(COLUMNS($AS$2:BX109),Dictionary!$A$4:$A$93,0),1,1,2),0)),Dictionary!$AD$3:$AE$3,0)),"")</f>
        <v>D</v>
      </c>
      <c r="BY110" s="61" t="str">
        <f ca="1">IFERROR(INDEX(OFFSET(Dictionary!$AC$3,MATCH(COLUMNS($AS$2:BY109),Dictionary!$AC$4:$AC$93,0),1,1,2),1,MATCH(INDEX(Dictionary!$B$3:$C$3,1,MATCH(Form_Responses[[#This Row],[33]],OFFSET(Dictionary!$A$3,MATCH(COLUMNS($AS$2:BY109),Dictionary!$A$4:$A$93,0),1,1,2),0)),Dictionary!$AD$3:$AE$3,0)),"")</f>
        <v>C</v>
      </c>
      <c r="BZ110" s="61" t="str">
        <f ca="1">IFERROR(INDEX(OFFSET(Dictionary!$AC$3,MATCH(COLUMNS($AS$2:BZ109),Dictionary!$AC$4:$AC$93,0),1,1,2),1,MATCH(INDEX(Dictionary!$B$3:$C$3,1,MATCH(Form_Responses[[#This Row],[34]],OFFSET(Dictionary!$A$3,MATCH(COLUMNS($AS$2:BZ109),Dictionary!$A$4:$A$93,0),1,1,2),0)),Dictionary!$AD$3:$AE$3,0)),"")</f>
        <v>T</v>
      </c>
      <c r="CA110" s="61" t="str">
        <f ca="1">IFERROR(INDEX(OFFSET(Dictionary!$AC$3,MATCH(COLUMNS($AS$2:CA109),Dictionary!$AC$4:$AC$93,0),1,1,2),1,MATCH(INDEX(Dictionary!$B$3:$C$3,1,MATCH(Form_Responses[[#This Row],[35]],OFFSET(Dictionary!$A$3,MATCH(COLUMNS($AS$2:CA109),Dictionary!$A$4:$A$93,0),1,1,2),0)),Dictionary!$AD$3:$AE$3,0)),"")</f>
        <v>B</v>
      </c>
      <c r="CB110" s="61" t="str">
        <f ca="1">IFERROR(INDEX(OFFSET(Dictionary!$AC$3,MATCH(COLUMNS($AS$2:CB109),Dictionary!$AC$4:$AC$93,0),1,1,2),1,MATCH(INDEX(Dictionary!$B$3:$C$3,1,MATCH(Form_Responses[[#This Row],[36]],OFFSET(Dictionary!$A$3,MATCH(COLUMNS($AS$2:CB109),Dictionary!$A$4:$A$93,0),1,1,2),0)),Dictionary!$AD$3:$AE$3,0)),"")</f>
        <v>A</v>
      </c>
      <c r="CC110" s="61" t="str">
        <f ca="1">IFERROR(INDEX(OFFSET(Dictionary!$AC$3,MATCH(COLUMNS($AS$2:CC109),Dictionary!$AC$4:$AC$93,0),1,1,2),1,MATCH(INDEX(Dictionary!$B$3:$C$3,1,MATCH(Form_Responses[[#This Row],[37]],OFFSET(Dictionary!$A$3,MATCH(COLUMNS($AS$2:CC109),Dictionary!$A$4:$A$93,0),1,1,2),0)),Dictionary!$AD$3:$AE$3,0)),"")</f>
        <v>Z</v>
      </c>
      <c r="CD110" s="61" t="str">
        <f ca="1">IFERROR(INDEX(OFFSET(Dictionary!$AC$3,MATCH(COLUMNS($AS$2:CD109),Dictionary!$AC$4:$AC$93,0),1,1,2),1,MATCH(INDEX(Dictionary!$B$3:$C$3,1,MATCH(Form_Responses[[#This Row],[38]],OFFSET(Dictionary!$A$3,MATCH(COLUMNS($AS$2:CD109),Dictionary!$A$4:$A$93,0),1,1,2),0)),Dictionary!$AD$3:$AE$3,0)),"")</f>
        <v>X</v>
      </c>
      <c r="CE110" s="61" t="str">
        <f ca="1">IFERROR(INDEX(OFFSET(Dictionary!$AC$3,MATCH(COLUMNS($AS$2:CE109),Dictionary!$AC$4:$AC$93,0),1,1,2),1,MATCH(INDEX(Dictionary!$B$3:$C$3,1,MATCH(Form_Responses[[#This Row],[39]],OFFSET(Dictionary!$A$3,MATCH(COLUMNS($AS$2:CE109),Dictionary!$A$4:$A$93,0),1,1,2),0)),Dictionary!$AD$3:$AE$3,0)),"")</f>
        <v>F</v>
      </c>
      <c r="CF110" s="61" t="str">
        <f ca="1">IFERROR(INDEX(OFFSET(Dictionary!$AC$3,MATCH(COLUMNS($AS$2:CF109),Dictionary!$AC$4:$AC$93,0),1,1,2),1,MATCH(INDEX(Dictionary!$B$3:$C$3,1,MATCH(Form_Responses[[#This Row],[40]],OFFSET(Dictionary!$A$3,MATCH(COLUMNS($AS$2:CF109),Dictionary!$A$4:$A$93,0),1,1,2),0)),Dictionary!$AD$3:$AE$3,0)),"")</f>
        <v>W</v>
      </c>
      <c r="CG110" s="61" t="str">
        <f ca="1">IFERROR(INDEX(OFFSET(Dictionary!$AC$3,MATCH(COLUMNS($AS$2:CG109),Dictionary!$AC$4:$AC$93,0),1,1,2),1,MATCH(INDEX(Dictionary!$B$3:$C$3,1,MATCH(Form_Responses[[#This Row],[41]],OFFSET(Dictionary!$A$3,MATCH(COLUMNS($AS$2:CG109),Dictionary!$A$4:$A$93,0),1,1,2),0)),Dictionary!$AD$3:$AE$3,0)),"")</f>
        <v>S</v>
      </c>
      <c r="CH110" s="61" t="str">
        <f ca="1">IFERROR(INDEX(OFFSET(Dictionary!$AC$3,MATCH(COLUMNS($AS$2:CH109),Dictionary!$AC$4:$AC$93,0),1,1,2),1,MATCH(INDEX(Dictionary!$B$3:$C$3,1,MATCH(Form_Responses[[#This Row],[42]],OFFSET(Dictionary!$A$3,MATCH(COLUMNS($AS$2:CH109),Dictionary!$A$4:$A$93,0),1,1,2),0)),Dictionary!$AD$3:$AE$3,0)),"")</f>
        <v>R</v>
      </c>
      <c r="CI110" s="61" t="str">
        <f ca="1">IFERROR(INDEX(OFFSET(Dictionary!$AC$3,MATCH(COLUMNS($AS$2:CI109),Dictionary!$AC$4:$AC$93,0),1,1,2),1,MATCH(INDEX(Dictionary!$B$3:$C$3,1,MATCH(Form_Responses[[#This Row],[43]],OFFSET(Dictionary!$A$3,MATCH(COLUMNS($AS$2:CI109),Dictionary!$A$4:$A$93,0),1,1,2),0)),Dictionary!$AD$3:$AE$3,0)),"")</f>
        <v>I</v>
      </c>
      <c r="CJ110" s="61" t="str">
        <f ca="1">IFERROR(INDEX(OFFSET(Dictionary!$AC$3,MATCH(COLUMNS($AS$2:CJ109),Dictionary!$AC$4:$AC$93,0),1,1,2),1,MATCH(INDEX(Dictionary!$B$3:$C$3,1,MATCH(Form_Responses[[#This Row],[44]],OFFSET(Dictionary!$A$3,MATCH(COLUMNS($AS$2:CJ109),Dictionary!$A$4:$A$93,0),1,1,2),0)),Dictionary!$AD$3:$AE$3,0)),"")</f>
        <v>T</v>
      </c>
      <c r="CK110" s="61" t="str">
        <f ca="1">IFERROR(INDEX(OFFSET(Dictionary!$AC$3,MATCH(COLUMNS($AS$2:CK109),Dictionary!$AC$4:$AC$93,0),1,1,2),1,MATCH(INDEX(Dictionary!$B$3:$C$3,1,MATCH(Form_Responses[[#This Row],[45]],OFFSET(Dictionary!$A$3,MATCH(COLUMNS($AS$2:CK109),Dictionary!$A$4:$A$93,0),1,1,2),0)),Dictionary!$AD$3:$AE$3,0)),"")</f>
        <v>V</v>
      </c>
      <c r="CL110" s="61" t="str">
        <f ca="1">IFERROR(INDEX(OFFSET(Dictionary!$AC$3,MATCH(COLUMNS($AS$2:CL109),Dictionary!$AC$4:$AC$93,0),1,1,2),1,MATCH(INDEX(Dictionary!$B$3:$C$3,1,MATCH(Form_Responses[[#This Row],[46]],OFFSET(Dictionary!$A$3,MATCH(COLUMNS($AS$2:CL109),Dictionary!$A$4:$A$93,0),1,1,2),0)),Dictionary!$AD$3:$AE$3,0)),"")</f>
        <v>N</v>
      </c>
      <c r="CM110" s="61" t="str">
        <f ca="1">IFERROR(INDEX(OFFSET(Dictionary!$AC$3,MATCH(COLUMNS($AS$2:CM109),Dictionary!$AC$4:$AC$93,0),1,1,2),1,MATCH(INDEX(Dictionary!$B$3:$C$3,1,MATCH(Form_Responses[[#This Row],[47]],OFFSET(Dictionary!$A$3,MATCH(COLUMNS($AS$2:CM109),Dictionary!$A$4:$A$93,0),1,1,2),0)),Dictionary!$AD$3:$AE$3,0)),"")</f>
        <v>A</v>
      </c>
      <c r="CN110" s="61" t="str">
        <f ca="1">IFERROR(INDEX(OFFSET(Dictionary!$AC$3,MATCH(COLUMNS($AS$2:CN109),Dictionary!$AC$4:$AC$93,0),1,1,2),1,MATCH(INDEX(Dictionary!$B$3:$C$3,1,MATCH(Form_Responses[[#This Row],[48]],OFFSET(Dictionary!$A$3,MATCH(COLUMNS($AS$2:CN109),Dictionary!$A$4:$A$93,0),1,1,2),0)),Dictionary!$AD$3:$AE$3,0)),"")</f>
        <v>K</v>
      </c>
      <c r="CO110" s="61" t="str">
        <f ca="1">IFERROR(INDEX(OFFSET(Dictionary!$AC$3,MATCH(COLUMNS($AS$2:CO109),Dictionary!$AC$4:$AC$93,0),1,1,2),1,MATCH(INDEX(Dictionary!$B$3:$C$3,1,MATCH(Form_Responses[[#This Row],[49]],OFFSET(Dictionary!$A$3,MATCH(COLUMNS($AS$2:CO109),Dictionary!$A$4:$A$93,0),1,1,2),0)),Dictionary!$AD$3:$AE$3,0)),"")</f>
        <v>F</v>
      </c>
      <c r="CP110" s="61" t="str">
        <f ca="1">IFERROR(INDEX(OFFSET(Dictionary!$AC$3,MATCH(COLUMNS($AS$2:CP109),Dictionary!$AC$4:$AC$93,0),1,1,2),1,MATCH(INDEX(Dictionary!$B$3:$C$3,1,MATCH(Form_Responses[[#This Row],[50]],OFFSET(Dictionary!$A$3,MATCH(COLUMNS($AS$2:CP109),Dictionary!$A$4:$A$93,0),1,1,2),0)),Dictionary!$AD$3:$AE$3,0)),"")</f>
        <v>W</v>
      </c>
      <c r="CQ110" s="61" t="str">
        <f ca="1">IFERROR(INDEX(OFFSET(Dictionary!$AC$3,MATCH(COLUMNS($AS$2:CQ109),Dictionary!$AC$4:$AC$93,0),1,1,2),1,MATCH(INDEX(Dictionary!$B$3:$C$3,1,MATCH(Form_Responses[[#This Row],[51]],OFFSET(Dictionary!$A$3,MATCH(COLUMNS($AS$2:CQ109),Dictionary!$A$4:$A$93,0),1,1,2),0)),Dictionary!$AD$3:$AE$3,0)),"")</f>
        <v>V</v>
      </c>
      <c r="CR110" s="61" t="str">
        <f ca="1">IFERROR(INDEX(OFFSET(Dictionary!$AC$3,MATCH(COLUMNS($AS$2:CR109),Dictionary!$AC$4:$AC$93,0),1,1,2),1,MATCH(INDEX(Dictionary!$B$3:$C$3,1,MATCH(Form_Responses[[#This Row],[52]],OFFSET(Dictionary!$A$3,MATCH(COLUMNS($AS$2:CR109),Dictionary!$A$4:$A$93,0),1,1,2),0)),Dictionary!$AD$3:$AE$3,0)),"")</f>
        <v>S</v>
      </c>
      <c r="CS110" s="61" t="str">
        <f ca="1">IFERROR(INDEX(OFFSET(Dictionary!$AC$3,MATCH(COLUMNS($AS$2:CS109),Dictionary!$AC$4:$AC$93,0),1,1,2),1,MATCH(INDEX(Dictionary!$B$3:$C$3,1,MATCH(Form_Responses[[#This Row],[53]],OFFSET(Dictionary!$A$3,MATCH(COLUMNS($AS$2:CS109),Dictionary!$A$4:$A$93,0),1,1,2),0)),Dictionary!$AD$3:$AE$3,0)),"")</f>
        <v>I</v>
      </c>
      <c r="CT110" s="61" t="str">
        <f ca="1">IFERROR(INDEX(OFFSET(Dictionary!$AC$3,MATCH(COLUMNS($AS$2:CT109),Dictionary!$AC$4:$AC$93,0),1,1,2),1,MATCH(INDEX(Dictionary!$B$3:$C$3,1,MATCH(Form_Responses[[#This Row],[54]],OFFSET(Dictionary!$A$3,MATCH(COLUMNS($AS$2:CT109),Dictionary!$A$4:$A$93,0),1,1,2),0)),Dictionary!$AD$3:$AE$3,0)),"")</f>
        <v>T</v>
      </c>
      <c r="CU110" s="61" t="str">
        <f ca="1">IFERROR(INDEX(OFFSET(Dictionary!$AC$3,MATCH(COLUMNS($AS$2:CU109),Dictionary!$AC$4:$AC$93,0),1,1,2),1,MATCH(INDEX(Dictionary!$B$3:$C$3,1,MATCH(Form_Responses[[#This Row],[55]],OFFSET(Dictionary!$A$3,MATCH(COLUMNS($AS$2:CU109),Dictionary!$A$4:$A$93,0),1,1,2),0)),Dictionary!$AD$3:$AE$3,0)),"")</f>
        <v>V</v>
      </c>
      <c r="CV110" s="61" t="str">
        <f ca="1">IFERROR(INDEX(OFFSET(Dictionary!$AC$3,MATCH(COLUMNS($AS$2:CV109),Dictionary!$AC$4:$AC$93,0),1,1,2),1,MATCH(INDEX(Dictionary!$B$3:$C$3,1,MATCH(Form_Responses[[#This Row],[56]],OFFSET(Dictionary!$A$3,MATCH(COLUMNS($AS$2:CV109),Dictionary!$A$4:$A$93,0),1,1,2),0)),Dictionary!$AD$3:$AE$3,0)),"")</f>
        <v>E</v>
      </c>
      <c r="CW110" s="61" t="str">
        <f ca="1">IFERROR(INDEX(OFFSET(Dictionary!$AC$3,MATCH(COLUMNS($AS$2:CW109),Dictionary!$AC$4:$AC$93,0),1,1,2),1,MATCH(INDEX(Dictionary!$B$3:$C$3,1,MATCH(Form_Responses[[#This Row],[57]],OFFSET(Dictionary!$A$3,MATCH(COLUMNS($AS$2:CW109),Dictionary!$A$4:$A$93,0),1,1,2),0)),Dictionary!$AD$3:$AE$3,0)),"")</f>
        <v>N</v>
      </c>
      <c r="CX110" s="61" t="str">
        <f ca="1">IFERROR(INDEX(OFFSET(Dictionary!$AC$3,MATCH(COLUMNS($AS$2:CX109),Dictionary!$AC$4:$AC$93,0),1,1,2),1,MATCH(INDEX(Dictionary!$B$3:$C$3,1,MATCH(Form_Responses[[#This Row],[58]],OFFSET(Dictionary!$A$3,MATCH(COLUMNS($AS$2:CX109),Dictionary!$A$4:$A$93,0),1,1,2),0)),Dictionary!$AD$3:$AE$3,0)),"")</f>
        <v>K</v>
      </c>
      <c r="CY110" s="61" t="str">
        <f ca="1">IFERROR(INDEX(OFFSET(Dictionary!$AC$3,MATCH(COLUMNS($AS$2:CY109),Dictionary!$AC$4:$AC$93,0),1,1,2),1,MATCH(INDEX(Dictionary!$B$3:$C$3,1,MATCH(Form_Responses[[#This Row],[59]],OFFSET(Dictionary!$A$3,MATCH(COLUMNS($AS$2:CY109),Dictionary!$A$4:$A$93,0),1,1,2),0)),Dictionary!$AD$3:$AE$3,0)),"")</f>
        <v>F</v>
      </c>
      <c r="CZ110" s="61" t="str">
        <f ca="1">IFERROR(INDEX(OFFSET(Dictionary!$AC$3,MATCH(COLUMNS($AS$2:CZ109),Dictionary!$AC$4:$AC$93,0),1,1,2),1,MATCH(INDEX(Dictionary!$B$3:$C$3,1,MATCH(Form_Responses[[#This Row],[60]],OFFSET(Dictionary!$A$3,MATCH(COLUMNS($AS$2:CZ109),Dictionary!$A$4:$A$93,0),1,1,2),0)),Dictionary!$AD$3:$AE$3,0)),"")</f>
        <v>X</v>
      </c>
      <c r="DA110" s="61" t="str">
        <f ca="1">IFERROR(INDEX(OFFSET(Dictionary!$AC$3,MATCH(COLUMNS($AS$2:DA109),Dictionary!$AC$4:$AC$93,0),1,1,2),1,MATCH(INDEX(Dictionary!$B$3:$C$3,1,MATCH(Form_Responses[[#This Row],[61]],OFFSET(Dictionary!$A$3,MATCH(COLUMNS($AS$2:DA109),Dictionary!$A$4:$A$93,0),1,1,2),0)),Dictionary!$AD$3:$AE$3,0)),"")</f>
        <v>G</v>
      </c>
      <c r="DB110" s="61" t="str">
        <f ca="1">IFERROR(INDEX(OFFSET(Dictionary!$AC$3,MATCH(COLUMNS($AS$2:DB109),Dictionary!$AC$4:$AC$93,0),1,1,2),1,MATCH(INDEX(Dictionary!$B$3:$C$3,1,MATCH(Form_Responses[[#This Row],[62]],OFFSET(Dictionary!$A$3,MATCH(COLUMNS($AS$2:DB109),Dictionary!$A$4:$A$93,0),1,1,2),0)),Dictionary!$AD$3:$AE$3,0)),"")</f>
        <v>V</v>
      </c>
      <c r="DC110" s="61" t="str">
        <f ca="1">IFERROR(INDEX(OFFSET(Dictionary!$AC$3,MATCH(COLUMNS($AS$2:DC109),Dictionary!$AC$4:$AC$93,0),1,1,2),1,MATCH(INDEX(Dictionary!$B$3:$C$3,1,MATCH(Form_Responses[[#This Row],[63]],OFFSET(Dictionary!$A$3,MATCH(COLUMNS($AS$2:DC109),Dictionary!$A$4:$A$93,0),1,1,2),0)),Dictionary!$AD$3:$AE$3,0)),"")</f>
        <v>S</v>
      </c>
      <c r="DD110" s="61" t="str">
        <f ca="1">IFERROR(INDEX(OFFSET(Dictionary!$AC$3,MATCH(COLUMNS($AS$2:DD109),Dictionary!$AC$4:$AC$93,0),1,1,2),1,MATCH(INDEX(Dictionary!$B$3:$C$3,1,MATCH(Form_Responses[[#This Row],[64]],OFFSET(Dictionary!$A$3,MATCH(COLUMNS($AS$2:DD109),Dictionary!$A$4:$A$93,0),1,1,2),0)),Dictionary!$AD$3:$AE$3,0)),"")</f>
        <v>R</v>
      </c>
      <c r="DE110" s="61" t="str">
        <f ca="1">IFERROR(INDEX(OFFSET(Dictionary!$AC$3,MATCH(COLUMNS($AS$2:DE109),Dictionary!$AC$4:$AC$93,0),1,1,2),1,MATCH(INDEX(Dictionary!$B$3:$C$3,1,MATCH(Form_Responses[[#This Row],[65]],OFFSET(Dictionary!$A$3,MATCH(COLUMNS($AS$2:DE109),Dictionary!$A$4:$A$93,0),1,1,2),0)),Dictionary!$AD$3:$AE$3,0)),"")</f>
        <v>D</v>
      </c>
      <c r="DF110" s="61" t="str">
        <f ca="1">IFERROR(INDEX(OFFSET(Dictionary!$AC$3,MATCH(COLUMNS($AS$2:DF109),Dictionary!$AC$4:$AC$93,0),1,1,2),1,MATCH(INDEX(Dictionary!$B$3:$C$3,1,MATCH(Form_Responses[[#This Row],[66]],OFFSET(Dictionary!$A$3,MATCH(COLUMNS($AS$2:DF109),Dictionary!$A$4:$A$93,0),1,1,2),0)),Dictionary!$AD$3:$AE$3,0)),"")</f>
        <v>S</v>
      </c>
      <c r="DG110" s="61" t="str">
        <f ca="1">IFERROR(INDEX(OFFSET(Dictionary!$AC$3,MATCH(COLUMNS($AS$2:DG109),Dictionary!$AC$4:$AC$93,0),1,1,2),1,MATCH(INDEX(Dictionary!$B$3:$C$3,1,MATCH(Form_Responses[[#This Row],[67]],OFFSET(Dictionary!$A$3,MATCH(COLUMNS($AS$2:DG109),Dictionary!$A$4:$A$93,0),1,1,2),0)),Dictionary!$AD$3:$AE$3,0)),"")</f>
        <v>R</v>
      </c>
      <c r="DH110" s="61" t="str">
        <f ca="1">IFERROR(INDEX(OFFSET(Dictionary!$AC$3,MATCH(COLUMNS($AS$2:DH109),Dictionary!$AC$4:$AC$93,0),1,1,2),1,MATCH(INDEX(Dictionary!$B$3:$C$3,1,MATCH(Form_Responses[[#This Row],[68]],OFFSET(Dictionary!$A$3,MATCH(COLUMNS($AS$2:DH109),Dictionary!$A$4:$A$93,0),1,1,2),0)),Dictionary!$AD$3:$AE$3,0)),"")</f>
        <v>N</v>
      </c>
      <c r="DI110" s="61" t="str">
        <f ca="1">IFERROR(INDEX(OFFSET(Dictionary!$AC$3,MATCH(COLUMNS($AS$2:DI109),Dictionary!$AC$4:$AC$93,0),1,1,2),1,MATCH(INDEX(Dictionary!$B$3:$C$3,1,MATCH(Form_Responses[[#This Row],[69]],OFFSET(Dictionary!$A$3,MATCH(COLUMNS($AS$2:DI109),Dictionary!$A$4:$A$93,0),1,1,2),0)),Dictionary!$AD$3:$AE$3,0)),"")</f>
        <v>F</v>
      </c>
      <c r="DJ110" s="61" t="str">
        <f ca="1">IFERROR(INDEX(OFFSET(Dictionary!$AC$3,MATCH(COLUMNS($AS$2:DJ109),Dictionary!$AC$4:$AC$93,0),1,1,2),1,MATCH(INDEX(Dictionary!$B$3:$C$3,1,MATCH(Form_Responses[[#This Row],[70]],OFFSET(Dictionary!$A$3,MATCH(COLUMNS($AS$2:DJ109),Dictionary!$A$4:$A$93,0),1,1,2),0)),Dictionary!$AD$3:$AE$3,0)),"")</f>
        <v>W</v>
      </c>
      <c r="DK110" s="61" t="str">
        <f ca="1">IFERROR(INDEX(OFFSET(Dictionary!$AC$3,MATCH(COLUMNS($AS$2:DK109),Dictionary!$AC$4:$AC$93,0),1,1,2),1,MATCH(INDEX(Dictionary!$B$3:$C$3,1,MATCH(Form_Responses[[#This Row],[71]],OFFSET(Dictionary!$A$3,MATCH(COLUMNS($AS$2:DK109),Dictionary!$A$4:$A$93,0),1,1,2),0)),Dictionary!$AD$3:$AE$3,0)),"")</f>
        <v>G</v>
      </c>
      <c r="DL110" s="61" t="str">
        <f ca="1">IFERROR(INDEX(OFFSET(Dictionary!$AC$3,MATCH(COLUMNS($AS$2:DL109),Dictionary!$AC$4:$AC$93,0),1,1,2),1,MATCH(INDEX(Dictionary!$B$3:$C$3,1,MATCH(Form_Responses[[#This Row],[72]],OFFSET(Dictionary!$A$3,MATCH(COLUMNS($AS$2:DL109),Dictionary!$A$4:$A$93,0),1,1,2),0)),Dictionary!$AD$3:$AE$3,0)),"")</f>
        <v>L</v>
      </c>
      <c r="DM110" s="61" t="str">
        <f ca="1">IFERROR(INDEX(OFFSET(Dictionary!$AC$3,MATCH(COLUMNS($AS$2:DM109),Dictionary!$AC$4:$AC$93,0),1,1,2),1,MATCH(INDEX(Dictionary!$B$3:$C$3,1,MATCH(Form_Responses[[#This Row],[73]],OFFSET(Dictionary!$A$3,MATCH(COLUMNS($AS$2:DM109),Dictionary!$A$4:$A$93,0),1,1,2),0)),Dictionary!$AD$3:$AE$3,0)),"")</f>
        <v>V</v>
      </c>
      <c r="DN110" s="61" t="str">
        <f ca="1">IFERROR(INDEX(OFFSET(Dictionary!$AC$3,MATCH(COLUMNS($AS$2:DN109),Dictionary!$AC$4:$AC$93,0),1,1,2),1,MATCH(INDEX(Dictionary!$B$3:$C$3,1,MATCH(Form_Responses[[#This Row],[74]],OFFSET(Dictionary!$A$3,MATCH(COLUMNS($AS$2:DN109),Dictionary!$A$4:$A$93,0),1,1,2),0)),Dictionary!$AD$3:$AE$3,0)),"")</f>
        <v>S</v>
      </c>
      <c r="DO110" s="61" t="str">
        <f ca="1">IFERROR(INDEX(OFFSET(Dictionary!$AC$3,MATCH(COLUMNS($AS$2:DO109),Dictionary!$AC$4:$AC$93,0),1,1,2),1,MATCH(INDEX(Dictionary!$B$3:$C$3,1,MATCH(Form_Responses[[#This Row],[75]],OFFSET(Dictionary!$A$3,MATCH(COLUMNS($AS$2:DO109),Dictionary!$A$4:$A$93,0),1,1,2),0)),Dictionary!$AD$3:$AE$3,0)),"")</f>
        <v>V</v>
      </c>
      <c r="DP110" s="61" t="str">
        <f ca="1">IFERROR(INDEX(OFFSET(Dictionary!$AC$3,MATCH(COLUMNS($AS$2:DP109),Dictionary!$AC$4:$AC$93,0),1,1,2),1,MATCH(INDEX(Dictionary!$B$3:$C$3,1,MATCH(Form_Responses[[#This Row],[76]],OFFSET(Dictionary!$A$3,MATCH(COLUMNS($AS$2:DP109),Dictionary!$A$4:$A$93,0),1,1,2),0)),Dictionary!$AD$3:$AE$3,0)),"")</f>
        <v>S</v>
      </c>
      <c r="DQ110" s="61" t="str">
        <f ca="1">IFERROR(INDEX(OFFSET(Dictionary!$AC$3,MATCH(COLUMNS($AS$2:DQ109),Dictionary!$AC$4:$AC$93,0),1,1,2),1,MATCH(INDEX(Dictionary!$B$3:$C$3,1,MATCH(Form_Responses[[#This Row],[77]],OFFSET(Dictionary!$A$3,MATCH(COLUMNS($AS$2:DQ109),Dictionary!$A$4:$A$93,0),1,1,2),0)),Dictionary!$AD$3:$AE$3,0)),"")</f>
        <v>C</v>
      </c>
      <c r="DR110" s="61" t="str">
        <f ca="1">IFERROR(INDEX(OFFSET(Dictionary!$AC$3,MATCH(COLUMNS($AS$2:DR109),Dictionary!$AC$4:$AC$93,0),1,1,2),1,MATCH(INDEX(Dictionary!$B$3:$C$3,1,MATCH(Form_Responses[[#This Row],[78]],OFFSET(Dictionary!$A$3,MATCH(COLUMNS($AS$2:DR109),Dictionary!$A$4:$A$93,0),1,1,2),0)),Dictionary!$AD$3:$AE$3,0)),"")</f>
        <v>E</v>
      </c>
      <c r="DS110" s="61" t="str">
        <f ca="1">IFERROR(INDEX(OFFSET(Dictionary!$AC$3,MATCH(COLUMNS($AS$2:DS109),Dictionary!$AC$4:$AC$93,0),1,1,2),1,MATCH(INDEX(Dictionary!$B$3:$C$3,1,MATCH(Form_Responses[[#This Row],[79]],OFFSET(Dictionary!$A$3,MATCH(COLUMNS($AS$2:DS109),Dictionary!$A$4:$A$93,0),1,1,2),0)),Dictionary!$AD$3:$AE$3,0)),"")</f>
        <v>N</v>
      </c>
      <c r="DT110" s="61" t="str">
        <f ca="1">IFERROR(INDEX(OFFSET(Dictionary!$AC$3,MATCH(COLUMNS($AS$2:DT109),Dictionary!$AC$4:$AC$93,0),1,1,2),1,MATCH(INDEX(Dictionary!$B$3:$C$3,1,MATCH(Form_Responses[[#This Row],[80]],OFFSET(Dictionary!$A$3,MATCH(COLUMNS($AS$2:DT109),Dictionary!$A$4:$A$93,0),1,1,2),0)),Dictionary!$AD$3:$AE$3,0)),"")</f>
        <v>W</v>
      </c>
      <c r="DU110" s="61" t="str">
        <f ca="1">IFERROR(INDEX(OFFSET(Dictionary!$AC$3,MATCH(COLUMNS($AS$2:DU109),Dictionary!$AC$4:$AC$93,0),1,1,2),1,MATCH(INDEX(Dictionary!$B$3:$C$3,1,MATCH(Form_Responses[[#This Row],[81]],OFFSET(Dictionary!$A$3,MATCH(COLUMNS($AS$2:DU109),Dictionary!$A$4:$A$93,0),1,1,2),0)),Dictionary!$AD$3:$AE$3,0)),"")</f>
        <v>G</v>
      </c>
      <c r="DV110" s="61" t="str">
        <f ca="1">IFERROR(INDEX(OFFSET(Dictionary!$AC$3,MATCH(COLUMNS($AS$2:DV109),Dictionary!$AC$4:$AC$93,0),1,1,2),1,MATCH(INDEX(Dictionary!$B$3:$C$3,1,MATCH(Form_Responses[[#This Row],[82]],OFFSET(Dictionary!$A$3,MATCH(COLUMNS($AS$2:DV109),Dictionary!$A$4:$A$93,0),1,1,2),0)),Dictionary!$AD$3:$AE$3,0)),"")</f>
        <v>I</v>
      </c>
      <c r="DW110" s="61" t="str">
        <f ca="1">IFERROR(INDEX(OFFSET(Dictionary!$AC$3,MATCH(COLUMNS($AS$2:DW109),Dictionary!$AC$4:$AC$93,0),1,1,2),1,MATCH(INDEX(Dictionary!$B$3:$C$3,1,MATCH(Form_Responses[[#This Row],[83]],OFFSET(Dictionary!$A$3,MATCH(COLUMNS($AS$2:DW109),Dictionary!$A$4:$A$93,0),1,1,2),0)),Dictionary!$AD$3:$AE$3,0)),"")</f>
        <v>T</v>
      </c>
      <c r="DX110" s="61" t="str">
        <f ca="1">IFERROR(INDEX(OFFSET(Dictionary!$AC$3,MATCH(COLUMNS($AS$2:DX109),Dictionary!$AC$4:$AC$93,0),1,1,2),1,MATCH(INDEX(Dictionary!$B$3:$C$3,1,MATCH(Form_Responses[[#This Row],[84]],OFFSET(Dictionary!$A$3,MATCH(COLUMNS($AS$2:DX109),Dictionary!$A$4:$A$93,0),1,1,2),0)),Dictionary!$AD$3:$AE$3,0)),"")</f>
        <v>V</v>
      </c>
      <c r="DY110" s="61" t="str">
        <f ca="1">IFERROR(INDEX(OFFSET(Dictionary!$AC$3,MATCH(COLUMNS($AS$2:DY109),Dictionary!$AC$4:$AC$93,0),1,1,2),1,MATCH(INDEX(Dictionary!$B$3:$C$3,1,MATCH(Form_Responses[[#This Row],[85]],OFFSET(Dictionary!$A$3,MATCH(COLUMNS($AS$2:DY109),Dictionary!$A$4:$A$93,0),1,1,2),0)),Dictionary!$AD$3:$AE$3,0)),"")</f>
        <v>S</v>
      </c>
      <c r="DZ110" s="61" t="str">
        <f ca="1">IFERROR(INDEX(OFFSET(Dictionary!$AC$3,MATCH(COLUMNS($AS$2:DZ109),Dictionary!$AC$4:$AC$93,0),1,1,2),1,MATCH(INDEX(Dictionary!$B$3:$C$3,1,MATCH(Form_Responses[[#This Row],[86]],OFFSET(Dictionary!$A$3,MATCH(COLUMNS($AS$2:DZ109),Dictionary!$A$4:$A$93,0),1,1,2),0)),Dictionary!$AD$3:$AE$3,0)),"")</f>
        <v>S</v>
      </c>
      <c r="EA110" s="61" t="str">
        <f ca="1">IFERROR(INDEX(OFFSET(Dictionary!$AC$3,MATCH(COLUMNS($AS$2:EA109),Dictionary!$AC$4:$AC$93,0),1,1,2),1,MATCH(INDEX(Dictionary!$B$3:$C$3,1,MATCH(Form_Responses[[#This Row],[87]],OFFSET(Dictionary!$A$3,MATCH(COLUMNS($AS$2:EA109),Dictionary!$A$4:$A$93,0),1,1,2),0)),Dictionary!$AD$3:$AE$3,0)),"")</f>
        <v>D</v>
      </c>
      <c r="EB110" s="61" t="str">
        <f ca="1">IFERROR(INDEX(OFFSET(Dictionary!$AC$3,MATCH(COLUMNS($AS$2:EB109),Dictionary!$AC$4:$AC$93,0),1,1,2),1,MATCH(INDEX(Dictionary!$B$3:$C$3,1,MATCH(Form_Responses[[#This Row],[88]],OFFSET(Dictionary!$A$3,MATCH(COLUMNS($AS$2:EB109),Dictionary!$A$4:$A$93,0),1,1,2),0)),Dictionary!$AD$3:$AE$3,0)),"")</f>
        <v>C</v>
      </c>
      <c r="EC110" s="61" t="str">
        <f ca="1">IFERROR(INDEX(OFFSET(Dictionary!$AC$3,MATCH(COLUMNS($AS$2:EC109),Dictionary!$AC$4:$AC$93,0),1,1,2),1,MATCH(INDEX(Dictionary!$B$3:$C$3,1,MATCH(Form_Responses[[#This Row],[89]],OFFSET(Dictionary!$A$3,MATCH(COLUMNS($AS$2:EC109),Dictionary!$A$4:$A$93,0),1,1,2),0)),Dictionary!$AD$3:$AE$3,0)),"")</f>
        <v>E</v>
      </c>
      <c r="ED110" s="61" t="str">
        <f ca="1">IFERROR(INDEX(OFFSET(Dictionary!$AC$3,MATCH(COLUMNS($AS$2:ED109),Dictionary!$AC$4:$AC$93,0),1,1,2),1,MATCH(INDEX(Dictionary!$B$3:$C$3,1,MATCH(Form_Responses[[#This Row],[90]],OFFSET(Dictionary!$A$3,MATCH(COLUMNS($AS$2:ED109),Dictionary!$A$4:$A$93,0),1,1,2),0)),Dictionary!$AD$3:$AE$3,0)),"")</f>
        <v>N</v>
      </c>
    </row>
    <row r="111" spans="1:134" ht="225" x14ac:dyDescent="0.25">
      <c r="A111" s="164">
        <v>109</v>
      </c>
      <c r="B111" s="61" t="s">
        <v>1117</v>
      </c>
      <c r="C111" s="61" t="s">
        <v>1167</v>
      </c>
      <c r="D111" s="59" t="s">
        <v>795</v>
      </c>
      <c r="E111" s="59" cm="1">
        <f t="array" aca="1" ref="E111" ca="1">COUNTIF(OFFSET($AS$2,MATCH(Data_Base_Response[[#This Row],[Nama]:[Nama]],Data_Base_Response[[Nama]:[Nama]],0),0,1,90),Data_Base_Response[[#Headers],[A]])</f>
        <v>6</v>
      </c>
      <c r="F111" s="59" cm="1">
        <f t="array" aca="1" ref="F111" ca="1">COUNTIF(OFFSET($AS$2,MATCH(Data_Base_Response[[#This Row],[Nama]:[Nama]],Data_Base_Response[[Nama]:[Nama]],0),0,1,90),Data_Base_Response[[#Headers],[N]])</f>
        <v>7</v>
      </c>
      <c r="G111" s="59" cm="1">
        <f t="array" aca="1" ref="G111" ca="1">COUNTIF(OFFSET($AS$2,MATCH(Data_Base_Response[[#This Row],[Nama]:[Nama]],Data_Base_Response[[Nama]:[Nama]],0),0,1,90),Data_Base_Response[[#Headers],[G]])</f>
        <v>3</v>
      </c>
      <c r="H111" s="59" cm="1">
        <f t="array" aca="1" ref="H111" ca="1">COUNTIF(OFFSET($AS$2,MATCH(Data_Base_Response[[#This Row],[Nama]:[Nama]],Data_Base_Response[[Nama]:[Nama]],0),0,1,90),Data_Base_Response[[#Headers],[C]])</f>
        <v>3</v>
      </c>
      <c r="I111" s="59" cm="1">
        <f t="array" aca="1" ref="I111" ca="1">COUNTIF(OFFSET($AS$2,MATCH(Data_Base_Response[[#This Row],[Nama]:[Nama]],Data_Base_Response[[Nama]:[Nama]],0),0,1,90),Data_Base_Response[[#Headers],[D]])</f>
        <v>1</v>
      </c>
      <c r="J111" s="59" cm="1">
        <f t="array" aca="1" ref="J111" ca="1">COUNTIF(OFFSET($AS$2,MATCH(Data_Base_Response[[#This Row],[Nama]:[Nama]],Data_Base_Response[[Nama]:[Nama]],0),0,1,90),Data_Base_Response[[#Headers],[R]])</f>
        <v>5</v>
      </c>
      <c r="K111" s="59" cm="1">
        <f t="array" aca="1" ref="K111" ca="1">COUNTIF(OFFSET($AS$2,MATCH(Data_Base_Response[[#This Row],[Nama]:[Nama]],Data_Base_Response[[Nama]:[Nama]],0),0,1,90),Data_Base_Response[[#Headers],[T]])</f>
        <v>4</v>
      </c>
      <c r="L111" s="59" cm="1">
        <f t="array" aca="1" ref="L111" ca="1">COUNTIF(OFFSET($AS$2,MATCH(Data_Base_Response[[#This Row],[Nama]:[Nama]],Data_Base_Response[[Nama]:[Nama]],0),0,1,90),Data_Base_Response[[#Headers],[V]])</f>
        <v>5</v>
      </c>
      <c r="M111" s="59" cm="1">
        <f t="array" aca="1" ref="M111" ca="1">COUNTIF(OFFSET($AS$2,MATCH(Data_Base_Response[[#This Row],[Nama]:[Nama]],Data_Base_Response[[Nama]:[Nama]],0),0,1,90),Data_Base_Response[[#Headers],[W]])</f>
        <v>4</v>
      </c>
      <c r="N111" s="59" cm="1">
        <f t="array" aca="1" ref="N111" ca="1">COUNTIF(OFFSET($AS$2,MATCH(Data_Base_Response[[#This Row],[Nama]:[Nama]],Data_Base_Response[[Nama]:[Nama]],0),0,1,90),Data_Base_Response[[#Headers],[F]])</f>
        <v>5</v>
      </c>
      <c r="O111" s="59" cm="1">
        <f t="array" aca="1" ref="O111" ca="1">COUNTIF(OFFSET($AS$2,MATCH(Data_Base_Response[[#This Row],[Nama]:[Nama]],Data_Base_Response[[Nama]:[Nama]],0),0,1,90),Data_Base_Response[[#Headers],[L]])</f>
        <v>7</v>
      </c>
      <c r="P111" s="59" cm="1">
        <f t="array" aca="1" ref="P111" ca="1">COUNTIF(OFFSET($AS$2,MATCH(Data_Base_Response[[#This Row],[Nama]:[Nama]],Data_Base_Response[[Nama]:[Nama]],0),0,1,90),Data_Base_Response[[#Headers],[P]])</f>
        <v>6</v>
      </c>
      <c r="Q111" s="59" cm="1">
        <f t="array" aca="1" ref="Q111" ca="1">COUNTIF(OFFSET($AS$2,MATCH(Data_Base_Response[[#This Row],[Nama]:[Nama]],Data_Base_Response[[Nama]:[Nama]],0),0,1,90),Data_Base_Response[[#Headers],[I]])</f>
        <v>8</v>
      </c>
      <c r="R111" s="59" cm="1">
        <f t="array" aca="1" ref="R111" ca="1">COUNTIF(OFFSET($AS$2,MATCH(Data_Base_Response[[#This Row],[Nama]:[Nama]],Data_Base_Response[[Nama]:[Nama]],0),0,1,90),Data_Base_Response[[#Headers],[S]])</f>
        <v>7</v>
      </c>
      <c r="S111" s="59" cm="1">
        <f t="array" aca="1" ref="S111" ca="1">COUNTIF(OFFSET($AS$2,MATCH(Data_Base_Response[[#This Row],[Nama]:[Nama]],Data_Base_Response[[Nama]:[Nama]],0),0,1,90),Data_Base_Response[[#Headers],[B]])</f>
        <v>6</v>
      </c>
      <c r="T111" s="59" cm="1">
        <f t="array" aca="1" ref="T111" ca="1">COUNTIF(OFFSET($AS$2,MATCH(Data_Base_Response[[#This Row],[Nama]:[Nama]],Data_Base_Response[[Nama]:[Nama]],0),0,1,90),Data_Base_Response[[#Headers],[O]])</f>
        <v>2</v>
      </c>
      <c r="U111" s="59" cm="1">
        <f t="array" aca="1" ref="U111" ca="1">COUNTIF(OFFSET($AS$2,MATCH(Data_Base_Response[[#This Row],[Nama]:[Nama]],Data_Base_Response[[Nama]:[Nama]],0),0,1,90),Data_Base_Response[[#Headers],[X]])</f>
        <v>5</v>
      </c>
      <c r="V111" s="59" cm="1">
        <f t="array" aca="1" ref="V111" ca="1">COUNTIF(OFFSET($AS$2,MATCH(Data_Base_Response[[#This Row],[Nama]:[Nama]],Data_Base_Response[[Nama]:[Nama]],0),0,1,90),Data_Base_Response[[#Headers],[E]])</f>
        <v>2</v>
      </c>
      <c r="W111" s="59" cm="1">
        <f t="array" aca="1" ref="W111" ca="1">COUNTIF(OFFSET($AS$2,MATCH(Data_Base_Response[[#This Row],[Nama]:[Nama]],Data_Base_Response[[Nama]:[Nama]],0),0,1,90),Data_Base_Response[[#Headers],[K]])</f>
        <v>1</v>
      </c>
      <c r="X111" s="59" cm="1">
        <f t="array" aca="1" ref="X111" ca="1">COUNTIF(OFFSET($AS$2,MATCH(Data_Base_Response[[#This Row],[Nama]:[Nama]],Data_Base_Response[[Nama]:[Nama]],0),0,1,90),Data_Base_Response[[#Headers],[Z]])</f>
        <v>3</v>
      </c>
      <c r="Y11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11"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1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11"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11" s="60" t="str">
        <f ca="1">INDEX(OFFSET(Dictionary!$AJ$3,MATCH(I$2,Dictionary!$AG$4:$AG$84,0),0,COUNTIF(Dictionary!$AG$4:$AG$84,I$2),1),MATCH(Data_Base_Response[[#This Row],[D]],OFFSET(Dictionary!$AH$3,MATCH(I$2,Dictionary!$AG$4:$AG$84,0),0,COUNTIF(Dictionary!$AG$4:$AG$84,I$2),1),1))</f>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111"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1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1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1" s="60" t="str">
        <f ca="1">INDEX(OFFSET(Dictionary!$AJ$3,MATCH(M$2,Dictionary!$AG$4:$AG$84,0),0,COUNTIF(Dictionary!$AG$4:$AG$84,M$2),1),MATCH(Data_Base_Response[[#This Row],[W]],OFFSET(Dictionary!$AH$3,MATCH(M$2,Dictionary!$AG$4:$AG$84,0),0,COUNTIF(Dictionary!$AG$4:$AG$84,M$2),1),1))</f>
        <v xml:space="preserve">Perlu pengarahan awal dan tolok ukur keberhasilan   </v>
      </c>
      <c r="AH111" s="60" t="str">
        <f ca="1">INDEX(OFFSET(Dictionary!$AJ$3,MATCH(N$2,Dictionary!$AG$4:$AG$84,0),0,COUNTIF(Dictionary!$AG$4:$AG$84,N$2),1),MATCH(Data_Base_Response[[#This Row],[F]],OFFSET(Dictionary!$AH$3,MATCH(N$2,Dictionary!$AG$4:$AG$84,0),0,COUNTIF(Dictionary!$AG$4:$AG$84,N$2),1),1))</f>
        <v xml:space="preserve">Loyal pada Perusahaan   </v>
      </c>
      <c r="AI111" s="60" t="str">
        <f ca="1">INDEX(OFFSET(Dictionary!$AJ$3,MATCH(O$2,Dictionary!$AG$4:$AG$84,0),0,COUNTIF(Dictionary!$AG$4:$AG$84,O$2),1),MATCH(Data_Base_Response[[#This Row],[L]],OFFSET(Dictionary!$AH$3,MATCH(O$2,Dictionary!$AG$4:$AG$84,0),0,COUNTIF(Dictionary!$AG$4:$AG$84,O$2),1),1))</f>
        <v xml:space="preserve">Percaya diri dan ingin berperan sebagai pemimpin      </v>
      </c>
      <c r="AJ111"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11" s="60" t="str">
        <f ca="1">INDEX(OFFSET(Dictionary!$AJ$3,MATCH(Q$2,Dictionary!$AG$4:$AG$84,0),0,COUNTIF(Dictionary!$AG$4:$AG$84,Q$2),1),MATCH(Data_Base_Response[[#This Row],[I]],OFFSET(Dictionary!$AH$3,MATCH(Q$2,Dictionary!$AG$4:$AG$84,0),0,COUNTIF(Dictionary!$AG$4:$AG$84,Q$2),1),1))</f>
        <v>Sangat yakin dl mengambil keputusan, cepat tanggap thd situasi, berani mengambil resiko, mau memanfaatkan kesempatan. Impulsif, dpt mem- buat keputusan yg tdk praktis, cenderung lebih mementingkan kecepatan daripada akurasi, tdk sabar, cenderung meloncat pd keputusan.</v>
      </c>
      <c r="AL11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1"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11"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1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11"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11" s="60" t="str">
        <f ca="1">INDEX(OFFSET(Dictionary!$AJ$3,MATCH(W$2,Dictionary!$AG$4:$AG$84,0),0,COUNTIF(Dictionary!$AG$4:$AG$84,W$2),1),MATCH(Data_Base_Response[[#This Row],[K]],OFFSET(Dictionary!$AH$3,MATCH(W$2,Dictionary!$AG$4:$AG$84,0),0,COUNTIF(Dictionary!$AG$4:$AG$84,W$2),1),1))</f>
        <v>Sabar, tidak menyukai konflik. Mengelak atau menghindar dari konflik, pasif, menekan atau menyembunyikan perasaan sesungguhnya,  menghindari konfrontasi, lari dari konflik, tidak mau mengakui adanya konflik.</v>
      </c>
      <c r="AR111"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111" s="61" t="str">
        <f ca="1">IFERROR(INDEX(OFFSET(Dictionary!$AC$3,MATCH(COLUMNS($AS$2:AS110),Dictionary!$AC$4:$AC$93,0),1,1,2),1,MATCH(INDEX(Dictionary!$B$3:$C$3,1,MATCH(Form_Responses[[#This Row],[1]],OFFSET(Dictionary!$A$3,MATCH(COLUMNS($AS$2:AS110),Dictionary!$A$4:$A$93,0),1,1,2),0)),Dictionary!$AD$3:$AE$3,0)),"")</f>
        <v>G</v>
      </c>
      <c r="AT111" s="61" t="str">
        <f ca="1">IFERROR(INDEX(OFFSET(Dictionary!$AC$3,MATCH(COLUMNS($AS$2:AT$2),Dictionary!$AC$4:$AC$93,0),1,1,2),1,MATCH(INDEX(Dictionary!$B$3:$C$3,1,MATCH(Form_Responses[[#This Row],[2]],OFFSET(Dictionary!$A$3,MATCH(COLUMNS($AS$2:AT110),Dictionary!$A$4:$A$93,0),1,1,2),0)),Dictionary!$AD$3:$AE$3,0)),"")</f>
        <v>N</v>
      </c>
      <c r="AU111" s="61" t="str">
        <f ca="1">IFERROR(INDEX(OFFSET(Dictionary!$AC$3,MATCH(COLUMNS($AS$2:AU110),Dictionary!$AC$4:$AC$93,0),1,1,2),1,MATCH(INDEX(Dictionary!$B$3:$C$3,1,MATCH(Form_Responses[[#This Row],[3]],OFFSET(Dictionary!$A$3,MATCH(COLUMNS($AS$2:AU110),Dictionary!$A$4:$A$93,0),1,1,2),0)),Dictionary!$AD$3:$AE$3,0)),"")</f>
        <v>A</v>
      </c>
      <c r="AV111" s="61" t="str">
        <f ca="1">IFERROR(INDEX(OFFSET(Dictionary!$AC$3,MATCH(COLUMNS($AS$2:AV110),Dictionary!$AC$4:$AC$93,0),1,1,2),1,MATCH(INDEX(Dictionary!$B$3:$C$3,1,MATCH(Form_Responses[[#This Row],[4]],OFFSET(Dictionary!$A$3,MATCH(COLUMNS($AS$2:AV110),Dictionary!$A$4:$A$93,0),1,1,2),0)),Dictionary!$AD$3:$AE$3,0)),"")</f>
        <v>P</v>
      </c>
      <c r="AW111" s="61" t="str">
        <f ca="1">IFERROR(INDEX(OFFSET(Dictionary!$AC$3,MATCH(COLUMNS($AS$2:AW110),Dictionary!$AC$4:$AC$93,0),1,1,2),1,MATCH(INDEX(Dictionary!$B$3:$C$3,1,MATCH(Form_Responses[[#This Row],[5]],OFFSET(Dictionary!$A$3,MATCH(COLUMNS($AS$2:AW110),Dictionary!$A$4:$A$93,0),1,1,2),0)),Dictionary!$AD$3:$AE$3,0)),"")</f>
        <v>B</v>
      </c>
      <c r="AX111" s="61" t="str">
        <f ca="1">IFERROR(INDEX(OFFSET(Dictionary!$AC$3,MATCH(COLUMNS($AS$2:AX110),Dictionary!$AC$4:$AC$93,0),1,1,2),1,MATCH(INDEX(Dictionary!$B$3:$C$3,1,MATCH(Form_Responses[[#This Row],[6]],OFFSET(Dictionary!$A$3,MATCH(COLUMNS($AS$2:AX110),Dictionary!$A$4:$A$93,0),1,1,2),0)),Dictionary!$AD$3:$AE$3,0)),"")</f>
        <v>B</v>
      </c>
      <c r="AY111" s="61" t="str">
        <f ca="1">IFERROR(INDEX(OFFSET(Dictionary!$AC$3,MATCH(COLUMNS($AS$2:AY110),Dictionary!$AC$4:$AC$93,0),1,1,2),1,MATCH(INDEX(Dictionary!$B$3:$C$3,1,MATCH(Form_Responses[[#This Row],[7]],OFFSET(Dictionary!$A$3,MATCH(COLUMNS($AS$2:AY110),Dictionary!$A$4:$A$93,0),1,1,2),0)),Dictionary!$AD$3:$AE$3,0)),"")</f>
        <v>Z</v>
      </c>
      <c r="AZ111" s="61" t="str">
        <f ca="1">IFERROR(INDEX(OFFSET(Dictionary!$AC$3,MATCH(COLUMNS($AS$2:AZ$2),Dictionary!$AC$4:$AC$93,0),1,1,2),1,MATCH(INDEX(Dictionary!$B$3:$C$3,1,MATCH(Form_Responses[[#This Row],[8]],OFFSET(Dictionary!$A$3,MATCH(COLUMNS($AS$2:AZ110),Dictionary!$A$4:$A$93,0),1,1,2),0)),Dictionary!$AD$3:$AE$3,0)),"")</f>
        <v>Z</v>
      </c>
      <c r="BA111" s="61" t="str">
        <f ca="1">IFERROR(INDEX(OFFSET(Dictionary!$AC$3,MATCH(COLUMNS($AS$2:BA110),Dictionary!$AC$4:$AC$93,0),1,1,2),1,MATCH(INDEX(Dictionary!$B$3:$C$3,1,MATCH(Form_Responses[[#This Row],[9]],OFFSET(Dictionary!$A$3,MATCH(COLUMNS($AS$2:BA110),Dictionary!$A$4:$A$93,0),1,1,2),0)),Dictionary!$AD$3:$AE$3,0)),"")</f>
        <v>F</v>
      </c>
      <c r="BB111" s="61" t="str">
        <f ca="1">IFERROR(INDEX(OFFSET(Dictionary!$AC$3,MATCH(COLUMNS($AS$2:BB110),Dictionary!$AC$4:$AC$93,0),1,1,2),1,MATCH(INDEX(Dictionary!$B$3:$C$3,1,MATCH(Form_Responses[[#This Row],[10]],OFFSET(Dictionary!$A$3,MATCH(COLUMNS($AS$2:BB110),Dictionary!$A$4:$A$93,0),1,1,2),0)),Dictionary!$AD$3:$AE$3,0)),"")</f>
        <v>F</v>
      </c>
      <c r="BC111" s="61" t="str">
        <f ca="1">IFERROR(INDEX(OFFSET(Dictionary!$AC$3,MATCH(COLUMNS($AS$2:BC110),Dictionary!$AC$4:$AC$93,0),1,1,2),1,MATCH(INDEX(Dictionary!$B$3:$C$3,1,MATCH(Form_Responses[[#This Row],[11]],OFFSET(Dictionary!$A$3,MATCH(COLUMNS($AS$2:BC110),Dictionary!$A$4:$A$93,0),1,1,2),0)),Dictionary!$AD$3:$AE$3,0)),"")</f>
        <v>C</v>
      </c>
      <c r="BD111" s="61" t="str">
        <f ca="1">IFERROR(INDEX(OFFSET(Dictionary!$AC$3,MATCH(COLUMNS($AS$2:BD110),Dictionary!$AC$4:$AC$93,0),1,1,2),1,MATCH(INDEX(Dictionary!$B$3:$C$3,1,MATCH(Form_Responses[[#This Row],[12]],OFFSET(Dictionary!$A$3,MATCH(COLUMNS($AS$2:BD110),Dictionary!$A$4:$A$93,0),1,1,2),0)),Dictionary!$AD$3:$AE$3,0)),"")</f>
        <v>L</v>
      </c>
      <c r="BE111" s="61" t="str">
        <f ca="1">IFERROR(INDEX(OFFSET(Dictionary!$AC$3,MATCH(COLUMNS($AS$2:BE110),Dictionary!$AC$4:$AC$93,0),1,1,2),1,MATCH(INDEX(Dictionary!$B$3:$C$3,1,MATCH(Form_Responses[[#This Row],[13]],OFFSET(Dictionary!$A$3,MATCH(COLUMNS($AS$2:BE110),Dictionary!$A$4:$A$93,0),1,1,2),0)),Dictionary!$AD$3:$AE$3,0)),"")</f>
        <v>N</v>
      </c>
      <c r="BF111" s="61" t="str">
        <f ca="1">IFERROR(INDEX(OFFSET(Dictionary!$AC$3,MATCH(COLUMNS($AS$2:BF110),Dictionary!$AC$4:$AC$93,0),1,1,2),1,MATCH(INDEX(Dictionary!$B$3:$C$3,1,MATCH(Form_Responses[[#This Row],[14]],OFFSET(Dictionary!$A$3,MATCH(COLUMNS($AS$2:BF110),Dictionary!$A$4:$A$93,0),1,1,2),0)),Dictionary!$AD$3:$AE$3,0)),"")</f>
        <v>X</v>
      </c>
      <c r="BG111" s="61" t="str">
        <f ca="1">IFERROR(INDEX(OFFSET(Dictionary!$AC$3,MATCH(COLUMNS($AS$2:BG110),Dictionary!$AC$4:$AC$93,0),1,1,2),1,MATCH(INDEX(Dictionary!$B$3:$C$3,1,MATCH(Form_Responses[[#This Row],[15]],OFFSET(Dictionary!$A$3,MATCH(COLUMNS($AS$2:BG110),Dictionary!$A$4:$A$93,0),1,1,2),0)),Dictionary!$AD$3:$AE$3,0)),"")</f>
        <v>B</v>
      </c>
      <c r="BH111" s="61" t="str">
        <f ca="1">IFERROR(INDEX(OFFSET(Dictionary!$AC$3,MATCH(COLUMNS($AS$2:BH110),Dictionary!$AC$4:$AC$93,0),1,1,2),1,MATCH(INDEX(Dictionary!$B$3:$C$3,1,MATCH(Form_Responses[[#This Row],[16]],OFFSET(Dictionary!$A$3,MATCH(COLUMNS($AS$2:BH110),Dictionary!$A$4:$A$93,0),1,1,2),0)),Dictionary!$AD$3:$AE$3,0)),"")</f>
        <v>X</v>
      </c>
      <c r="BI111" s="61" t="str">
        <f ca="1">IFERROR(INDEX(OFFSET(Dictionary!$AC$3,MATCH(COLUMNS($AS$2:BI110),Dictionary!$AC$4:$AC$93,0),1,1,2),1,MATCH(INDEX(Dictionary!$B$3:$C$3,1,MATCH(Form_Responses[[#This Row],[17]],OFFSET(Dictionary!$A$3,MATCH(COLUMNS($AS$2:BI110),Dictionary!$A$4:$A$93,0),1,1,2),0)),Dictionary!$AD$3:$AE$3,0)),"")</f>
        <v>B</v>
      </c>
      <c r="BJ111" s="61" t="str">
        <f ca="1">IFERROR(INDEX(OFFSET(Dictionary!$AC$3,MATCH(COLUMNS($AS$2:BJ110),Dictionary!$AC$4:$AC$93,0),1,1,2),1,MATCH(INDEX(Dictionary!$B$3:$C$3,1,MATCH(Form_Responses[[#This Row],[18]],OFFSET(Dictionary!$A$3,MATCH(COLUMNS($AS$2:BJ110),Dictionary!$A$4:$A$93,0),1,1,2),0)),Dictionary!$AD$3:$AE$3,0)),"")</f>
        <v>O</v>
      </c>
      <c r="BK111" s="61" t="str">
        <f ca="1">IFERROR(INDEX(OFFSET(Dictionary!$AC$3,MATCH(COLUMNS($AS$2:BK110),Dictionary!$AC$4:$AC$93,0),1,1,2),1,MATCH(INDEX(Dictionary!$B$3:$C$3,1,MATCH(Form_Responses[[#This Row],[19]],OFFSET(Dictionary!$A$3,MATCH(COLUMNS($AS$2:BK110),Dictionary!$A$4:$A$93,0),1,1,2),0)),Dictionary!$AD$3:$AE$3,0)),"")</f>
        <v>F</v>
      </c>
      <c r="BL111" s="61" t="str">
        <f ca="1">IFERROR(INDEX(OFFSET(Dictionary!$AC$3,MATCH(COLUMNS($AS$2:BL110),Dictionary!$AC$4:$AC$93,0),1,1,2),1,MATCH(INDEX(Dictionary!$B$3:$C$3,1,MATCH(Form_Responses[[#This Row],[20]],OFFSET(Dictionary!$A$3,MATCH(COLUMNS($AS$2:BL110),Dictionary!$A$4:$A$93,0),1,1,2),0)),Dictionary!$AD$3:$AE$3,0)),"")</f>
        <v>W</v>
      </c>
      <c r="BM111" s="61" t="str">
        <f ca="1">IFERROR(INDEX(OFFSET(Dictionary!$AC$3,MATCH(COLUMNS($AS$2:BM110),Dictionary!$AC$4:$AC$93,0),1,1,2),1,MATCH(INDEX(Dictionary!$B$3:$C$3,1,MATCH(Form_Responses[[#This Row],[21]],OFFSET(Dictionary!$A$3,MATCH(COLUMNS($AS$2:BM110),Dictionary!$A$4:$A$93,0),1,1,2),0)),Dictionary!$AD$3:$AE$3,0)),"")</f>
        <v>D</v>
      </c>
      <c r="BN111" s="61" t="str">
        <f ca="1">IFERROR(INDEX(OFFSET(Dictionary!$AC$3,MATCH(COLUMNS($AS$2:BN110),Dictionary!$AC$4:$AC$93,0),1,1,2),1,MATCH(INDEX(Dictionary!$B$3:$C$3,1,MATCH(Form_Responses[[#This Row],[22]],OFFSET(Dictionary!$A$3,MATCH(COLUMNS($AS$2:BN110),Dictionary!$A$4:$A$93,0),1,1,2),0)),Dictionary!$AD$3:$AE$3,0)),"")</f>
        <v>C</v>
      </c>
      <c r="BO111" s="61" t="str">
        <f ca="1">IFERROR(INDEX(OFFSET(Dictionary!$AC$3,MATCH(COLUMNS($AS$2:BO110),Dictionary!$AC$4:$AC$93,0),1,1,2),1,MATCH(INDEX(Dictionary!$B$3:$C$3,1,MATCH(Form_Responses[[#This Row],[23]],OFFSET(Dictionary!$A$3,MATCH(COLUMNS($AS$2:BO110),Dictionary!$A$4:$A$93,0),1,1,2),0)),Dictionary!$AD$3:$AE$3,0)),"")</f>
        <v>I</v>
      </c>
      <c r="BP111" s="61" t="str">
        <f ca="1">IFERROR(INDEX(OFFSET(Dictionary!$AC$3,MATCH(COLUMNS($AS$2:BP110),Dictionary!$AC$4:$AC$93,0),1,1,2),1,MATCH(INDEX(Dictionary!$B$3:$C$3,1,MATCH(Form_Responses[[#This Row],[24]],OFFSET(Dictionary!$A$3,MATCH(COLUMNS($AS$2:BP110),Dictionary!$A$4:$A$93,0),1,1,2),0)),Dictionary!$AD$3:$AE$3,0)),"")</f>
        <v>X</v>
      </c>
      <c r="BQ111" s="61" t="str">
        <f ca="1">IFERROR(INDEX(OFFSET(Dictionary!$AC$3,MATCH(COLUMNS($AS$2:BQ110),Dictionary!$AC$4:$AC$93,0),1,1,2),1,MATCH(INDEX(Dictionary!$B$3:$C$3,1,MATCH(Form_Responses[[#This Row],[25]],OFFSET(Dictionary!$A$3,MATCH(COLUMNS($AS$2:BQ110),Dictionary!$A$4:$A$93,0),1,1,2),0)),Dictionary!$AD$3:$AE$3,0)),"")</f>
        <v>A</v>
      </c>
      <c r="BR111" s="61" t="str">
        <f ca="1">IFERROR(INDEX(OFFSET(Dictionary!$AC$3,MATCH(COLUMNS($AS$2:BR110),Dictionary!$AC$4:$AC$93,0),1,1,2),1,MATCH(INDEX(Dictionary!$B$3:$C$3,1,MATCH(Form_Responses[[#This Row],[26]],OFFSET(Dictionary!$A$3,MATCH(COLUMNS($AS$2:BR110),Dictionary!$A$4:$A$93,0),1,1,2),0)),Dictionary!$AD$3:$AE$3,0)),"")</f>
        <v>P</v>
      </c>
      <c r="BS111" s="61" t="str">
        <f ca="1">IFERROR(INDEX(OFFSET(Dictionary!$AC$3,MATCH(COLUMNS($AS$2:BS110),Dictionary!$AC$4:$AC$93,0),1,1,2),1,MATCH(INDEX(Dictionary!$B$3:$C$3,1,MATCH(Form_Responses[[#This Row],[27]],OFFSET(Dictionary!$A$3,MATCH(COLUMNS($AS$2:BS110),Dictionary!$A$4:$A$93,0),1,1,2),0)),Dictionary!$AD$3:$AE$3,0)),"")</f>
        <v>Z</v>
      </c>
      <c r="BT111" s="61" t="str">
        <f ca="1">IFERROR(INDEX(OFFSET(Dictionary!$AC$3,MATCH(COLUMNS($AS$2:BT110),Dictionary!$AC$4:$AC$93,0),1,1,2),1,MATCH(INDEX(Dictionary!$B$3:$C$3,1,MATCH(Form_Responses[[#This Row],[28]],OFFSET(Dictionary!$A$3,MATCH(COLUMNS($AS$2:BT110),Dictionary!$A$4:$A$93,0),1,1,2),0)),Dictionary!$AD$3:$AE$3,0)),"")</f>
        <v>B</v>
      </c>
      <c r="BU111" s="61" t="str">
        <f ca="1">IFERROR(INDEX(OFFSET(Dictionary!$AC$3,MATCH(COLUMNS($AS$2:BU110),Dictionary!$AC$4:$AC$93,0),1,1,2),1,MATCH(INDEX(Dictionary!$B$3:$C$3,1,MATCH(Form_Responses[[#This Row],[29]],OFFSET(Dictionary!$A$3,MATCH(COLUMNS($AS$2:BU110),Dictionary!$A$4:$A$93,0),1,1,2),0)),Dictionary!$AD$3:$AE$3,0)),"")</f>
        <v>O</v>
      </c>
      <c r="BV111" s="61" t="str">
        <f ca="1">IFERROR(INDEX(OFFSET(Dictionary!$AC$3,MATCH(COLUMNS($AS$2:BV110),Dictionary!$AC$4:$AC$93,0),1,1,2),1,MATCH(INDEX(Dictionary!$B$3:$C$3,1,MATCH(Form_Responses[[#This Row],[30]],OFFSET(Dictionary!$A$3,MATCH(COLUMNS($AS$2:BV110),Dictionary!$A$4:$A$93,0),1,1,2),0)),Dictionary!$AD$3:$AE$3,0)),"")</f>
        <v>W</v>
      </c>
      <c r="BW111" s="61" t="str">
        <f ca="1">IFERROR(INDEX(OFFSET(Dictionary!$AC$3,MATCH(COLUMNS($AS$2:BW110),Dictionary!$AC$4:$AC$93,0),1,1,2),1,MATCH(INDEX(Dictionary!$B$3:$C$3,1,MATCH(Form_Responses[[#This Row],[31]],OFFSET(Dictionary!$A$3,MATCH(COLUMNS($AS$2:BW110),Dictionary!$A$4:$A$93,0),1,1,2),0)),Dictionary!$AD$3:$AE$3,0)),"")</f>
        <v>R</v>
      </c>
      <c r="BX111" s="61" t="str">
        <f ca="1">IFERROR(INDEX(OFFSET(Dictionary!$AC$3,MATCH(COLUMNS($AS$2:BX110),Dictionary!$AC$4:$AC$93,0),1,1,2),1,MATCH(INDEX(Dictionary!$B$3:$C$3,1,MATCH(Form_Responses[[#This Row],[32]],OFFSET(Dictionary!$A$3,MATCH(COLUMNS($AS$2:BX110),Dictionary!$A$4:$A$93,0),1,1,2),0)),Dictionary!$AD$3:$AE$3,0)),"")</f>
        <v>L</v>
      </c>
      <c r="BY111" s="61" t="str">
        <f ca="1">IFERROR(INDEX(OFFSET(Dictionary!$AC$3,MATCH(COLUMNS($AS$2:BY110),Dictionary!$AC$4:$AC$93,0),1,1,2),1,MATCH(INDEX(Dictionary!$B$3:$C$3,1,MATCH(Form_Responses[[#This Row],[33]],OFFSET(Dictionary!$A$3,MATCH(COLUMNS($AS$2:BY110),Dictionary!$A$4:$A$93,0),1,1,2),0)),Dictionary!$AD$3:$AE$3,0)),"")</f>
        <v>I</v>
      </c>
      <c r="BZ111" s="61" t="str">
        <f ca="1">IFERROR(INDEX(OFFSET(Dictionary!$AC$3,MATCH(COLUMNS($AS$2:BZ110),Dictionary!$AC$4:$AC$93,0),1,1,2),1,MATCH(INDEX(Dictionary!$B$3:$C$3,1,MATCH(Form_Responses[[#This Row],[34]],OFFSET(Dictionary!$A$3,MATCH(COLUMNS($AS$2:BZ110),Dictionary!$A$4:$A$93,0),1,1,2),0)),Dictionary!$AD$3:$AE$3,0)),"")</f>
        <v>T</v>
      </c>
      <c r="CA111" s="61" t="str">
        <f ca="1">IFERROR(INDEX(OFFSET(Dictionary!$AC$3,MATCH(COLUMNS($AS$2:CA110),Dictionary!$AC$4:$AC$93,0),1,1,2),1,MATCH(INDEX(Dictionary!$B$3:$C$3,1,MATCH(Form_Responses[[#This Row],[35]],OFFSET(Dictionary!$A$3,MATCH(COLUMNS($AS$2:CA110),Dictionary!$A$4:$A$93,0),1,1,2),0)),Dictionary!$AD$3:$AE$3,0)),"")</f>
        <v>B</v>
      </c>
      <c r="CB111" s="61" t="str">
        <f ca="1">IFERROR(INDEX(OFFSET(Dictionary!$AC$3,MATCH(COLUMNS($AS$2:CB110),Dictionary!$AC$4:$AC$93,0),1,1,2),1,MATCH(INDEX(Dictionary!$B$3:$C$3,1,MATCH(Form_Responses[[#This Row],[36]],OFFSET(Dictionary!$A$3,MATCH(COLUMNS($AS$2:CB110),Dictionary!$A$4:$A$93,0),1,1,2),0)),Dictionary!$AD$3:$AE$3,0)),"")</f>
        <v>A</v>
      </c>
      <c r="CC111" s="61" t="str">
        <f ca="1">IFERROR(INDEX(OFFSET(Dictionary!$AC$3,MATCH(COLUMNS($AS$2:CC110),Dictionary!$AC$4:$AC$93,0),1,1,2),1,MATCH(INDEX(Dictionary!$B$3:$C$3,1,MATCH(Form_Responses[[#This Row],[37]],OFFSET(Dictionary!$A$3,MATCH(COLUMNS($AS$2:CC110),Dictionary!$A$4:$A$93,0),1,1,2),0)),Dictionary!$AD$3:$AE$3,0)),"")</f>
        <v>P</v>
      </c>
      <c r="CD111" s="61" t="str">
        <f ca="1">IFERROR(INDEX(OFFSET(Dictionary!$AC$3,MATCH(COLUMNS($AS$2:CD110),Dictionary!$AC$4:$AC$93,0),1,1,2),1,MATCH(INDEX(Dictionary!$B$3:$C$3,1,MATCH(Form_Responses[[#This Row],[38]],OFFSET(Dictionary!$A$3,MATCH(COLUMNS($AS$2:CD110),Dictionary!$A$4:$A$93,0),1,1,2),0)),Dictionary!$AD$3:$AE$3,0)),"")</f>
        <v>X</v>
      </c>
      <c r="CE111" s="61" t="str">
        <f ca="1">IFERROR(INDEX(OFFSET(Dictionary!$AC$3,MATCH(COLUMNS($AS$2:CE110),Dictionary!$AC$4:$AC$93,0),1,1,2),1,MATCH(INDEX(Dictionary!$B$3:$C$3,1,MATCH(Form_Responses[[#This Row],[39]],OFFSET(Dictionary!$A$3,MATCH(COLUMNS($AS$2:CE110),Dictionary!$A$4:$A$93,0),1,1,2),0)),Dictionary!$AD$3:$AE$3,0)),"")</f>
        <v>F</v>
      </c>
      <c r="CF111" s="61" t="str">
        <f ca="1">IFERROR(INDEX(OFFSET(Dictionary!$AC$3,MATCH(COLUMNS($AS$2:CF110),Dictionary!$AC$4:$AC$93,0),1,1,2),1,MATCH(INDEX(Dictionary!$B$3:$C$3,1,MATCH(Form_Responses[[#This Row],[40]],OFFSET(Dictionary!$A$3,MATCH(COLUMNS($AS$2:CF110),Dictionary!$A$4:$A$93,0),1,1,2),0)),Dictionary!$AD$3:$AE$3,0)),"")</f>
        <v>W</v>
      </c>
      <c r="CG111" s="61" t="str">
        <f ca="1">IFERROR(INDEX(OFFSET(Dictionary!$AC$3,MATCH(COLUMNS($AS$2:CG110),Dictionary!$AC$4:$AC$93,0),1,1,2),1,MATCH(INDEX(Dictionary!$B$3:$C$3,1,MATCH(Form_Responses[[#This Row],[41]],OFFSET(Dictionary!$A$3,MATCH(COLUMNS($AS$2:CG110),Dictionary!$A$4:$A$93,0),1,1,2),0)),Dictionary!$AD$3:$AE$3,0)),"")</f>
        <v>G</v>
      </c>
      <c r="CH111" s="61" t="str">
        <f ca="1">IFERROR(INDEX(OFFSET(Dictionary!$AC$3,MATCH(COLUMNS($AS$2:CH110),Dictionary!$AC$4:$AC$93,0),1,1,2),1,MATCH(INDEX(Dictionary!$B$3:$C$3,1,MATCH(Form_Responses[[#This Row],[42]],OFFSET(Dictionary!$A$3,MATCH(COLUMNS($AS$2:CH110),Dictionary!$A$4:$A$93,0),1,1,2),0)),Dictionary!$AD$3:$AE$3,0)),"")</f>
        <v>L</v>
      </c>
      <c r="CI111" s="61" t="str">
        <f ca="1">IFERROR(INDEX(OFFSET(Dictionary!$AC$3,MATCH(COLUMNS($AS$2:CI110),Dictionary!$AC$4:$AC$93,0),1,1,2),1,MATCH(INDEX(Dictionary!$B$3:$C$3,1,MATCH(Form_Responses[[#This Row],[43]],OFFSET(Dictionary!$A$3,MATCH(COLUMNS($AS$2:CI110),Dictionary!$A$4:$A$93,0),1,1,2),0)),Dictionary!$AD$3:$AE$3,0)),"")</f>
        <v>I</v>
      </c>
      <c r="CJ111" s="61" t="str">
        <f ca="1">IFERROR(INDEX(OFFSET(Dictionary!$AC$3,MATCH(COLUMNS($AS$2:CJ110),Dictionary!$AC$4:$AC$93,0),1,1,2),1,MATCH(INDEX(Dictionary!$B$3:$C$3,1,MATCH(Form_Responses[[#This Row],[44]],OFFSET(Dictionary!$A$3,MATCH(COLUMNS($AS$2:CJ110),Dictionary!$A$4:$A$93,0),1,1,2),0)),Dictionary!$AD$3:$AE$3,0)),"")</f>
        <v>T</v>
      </c>
      <c r="CK111" s="61" t="str">
        <f ca="1">IFERROR(INDEX(OFFSET(Dictionary!$AC$3,MATCH(COLUMNS($AS$2:CK110),Dictionary!$AC$4:$AC$93,0),1,1,2),1,MATCH(INDEX(Dictionary!$B$3:$C$3,1,MATCH(Form_Responses[[#This Row],[45]],OFFSET(Dictionary!$A$3,MATCH(COLUMNS($AS$2:CK110),Dictionary!$A$4:$A$93,0),1,1,2),0)),Dictionary!$AD$3:$AE$3,0)),"")</f>
        <v>V</v>
      </c>
      <c r="CL111" s="61" t="str">
        <f ca="1">IFERROR(INDEX(OFFSET(Dictionary!$AC$3,MATCH(COLUMNS($AS$2:CL110),Dictionary!$AC$4:$AC$93,0),1,1,2),1,MATCH(INDEX(Dictionary!$B$3:$C$3,1,MATCH(Form_Responses[[#This Row],[46]],OFFSET(Dictionary!$A$3,MATCH(COLUMNS($AS$2:CL110),Dictionary!$A$4:$A$93,0),1,1,2),0)),Dictionary!$AD$3:$AE$3,0)),"")</f>
        <v>N</v>
      </c>
      <c r="CM111" s="61" t="str">
        <f ca="1">IFERROR(INDEX(OFFSET(Dictionary!$AC$3,MATCH(COLUMNS($AS$2:CM110),Dictionary!$AC$4:$AC$93,0),1,1,2),1,MATCH(INDEX(Dictionary!$B$3:$C$3,1,MATCH(Form_Responses[[#This Row],[47]],OFFSET(Dictionary!$A$3,MATCH(COLUMNS($AS$2:CM110),Dictionary!$A$4:$A$93,0),1,1,2),0)),Dictionary!$AD$3:$AE$3,0)),"")</f>
        <v>A</v>
      </c>
      <c r="CN111" s="61" t="str">
        <f ca="1">IFERROR(INDEX(OFFSET(Dictionary!$AC$3,MATCH(COLUMNS($AS$2:CN110),Dictionary!$AC$4:$AC$93,0),1,1,2),1,MATCH(INDEX(Dictionary!$B$3:$C$3,1,MATCH(Form_Responses[[#This Row],[48]],OFFSET(Dictionary!$A$3,MATCH(COLUMNS($AS$2:CN110),Dictionary!$A$4:$A$93,0),1,1,2),0)),Dictionary!$AD$3:$AE$3,0)),"")</f>
        <v>P</v>
      </c>
      <c r="CO111" s="61" t="str">
        <f ca="1">IFERROR(INDEX(OFFSET(Dictionary!$AC$3,MATCH(COLUMNS($AS$2:CO110),Dictionary!$AC$4:$AC$93,0),1,1,2),1,MATCH(INDEX(Dictionary!$B$3:$C$3,1,MATCH(Form_Responses[[#This Row],[49]],OFFSET(Dictionary!$A$3,MATCH(COLUMNS($AS$2:CO110),Dictionary!$A$4:$A$93,0),1,1,2),0)),Dictionary!$AD$3:$AE$3,0)),"")</f>
        <v>F</v>
      </c>
      <c r="CP111" s="61" t="str">
        <f ca="1">IFERROR(INDEX(OFFSET(Dictionary!$AC$3,MATCH(COLUMNS($AS$2:CP110),Dictionary!$AC$4:$AC$93,0),1,1,2),1,MATCH(INDEX(Dictionary!$B$3:$C$3,1,MATCH(Form_Responses[[#This Row],[50]],OFFSET(Dictionary!$A$3,MATCH(COLUMNS($AS$2:CP110),Dictionary!$A$4:$A$93,0),1,1,2),0)),Dictionary!$AD$3:$AE$3,0)),"")</f>
        <v>W</v>
      </c>
      <c r="CQ111" s="61" t="str">
        <f ca="1">IFERROR(INDEX(OFFSET(Dictionary!$AC$3,MATCH(COLUMNS($AS$2:CQ110),Dictionary!$AC$4:$AC$93,0),1,1,2),1,MATCH(INDEX(Dictionary!$B$3:$C$3,1,MATCH(Form_Responses[[#This Row],[51]],OFFSET(Dictionary!$A$3,MATCH(COLUMNS($AS$2:CQ110),Dictionary!$A$4:$A$93,0),1,1,2),0)),Dictionary!$AD$3:$AE$3,0)),"")</f>
        <v>G</v>
      </c>
      <c r="CR111" s="61" t="str">
        <f ca="1">IFERROR(INDEX(OFFSET(Dictionary!$AC$3,MATCH(COLUMNS($AS$2:CR110),Dictionary!$AC$4:$AC$93,0),1,1,2),1,MATCH(INDEX(Dictionary!$B$3:$C$3,1,MATCH(Form_Responses[[#This Row],[52]],OFFSET(Dictionary!$A$3,MATCH(COLUMNS($AS$2:CR110),Dictionary!$A$4:$A$93,0),1,1,2),0)),Dictionary!$AD$3:$AE$3,0)),"")</f>
        <v>S</v>
      </c>
      <c r="CS111" s="61" t="str">
        <f ca="1">IFERROR(INDEX(OFFSET(Dictionary!$AC$3,MATCH(COLUMNS($AS$2:CS110),Dictionary!$AC$4:$AC$93,0),1,1,2),1,MATCH(INDEX(Dictionary!$B$3:$C$3,1,MATCH(Form_Responses[[#This Row],[53]],OFFSET(Dictionary!$A$3,MATCH(COLUMNS($AS$2:CS110),Dictionary!$A$4:$A$93,0),1,1,2),0)),Dictionary!$AD$3:$AE$3,0)),"")</f>
        <v>I</v>
      </c>
      <c r="CT111" s="61" t="str">
        <f ca="1">IFERROR(INDEX(OFFSET(Dictionary!$AC$3,MATCH(COLUMNS($AS$2:CT110),Dictionary!$AC$4:$AC$93,0),1,1,2),1,MATCH(INDEX(Dictionary!$B$3:$C$3,1,MATCH(Form_Responses[[#This Row],[54]],OFFSET(Dictionary!$A$3,MATCH(COLUMNS($AS$2:CT110),Dictionary!$A$4:$A$93,0),1,1,2),0)),Dictionary!$AD$3:$AE$3,0)),"")</f>
        <v>T</v>
      </c>
      <c r="CU111" s="61" t="str">
        <f ca="1">IFERROR(INDEX(OFFSET(Dictionary!$AC$3,MATCH(COLUMNS($AS$2:CU110),Dictionary!$AC$4:$AC$93,0),1,1,2),1,MATCH(INDEX(Dictionary!$B$3:$C$3,1,MATCH(Form_Responses[[#This Row],[55]],OFFSET(Dictionary!$A$3,MATCH(COLUMNS($AS$2:CU110),Dictionary!$A$4:$A$93,0),1,1,2),0)),Dictionary!$AD$3:$AE$3,0)),"")</f>
        <v>V</v>
      </c>
      <c r="CV111" s="61" t="str">
        <f ca="1">IFERROR(INDEX(OFFSET(Dictionary!$AC$3,MATCH(COLUMNS($AS$2:CV110),Dictionary!$AC$4:$AC$93,0),1,1,2),1,MATCH(INDEX(Dictionary!$B$3:$C$3,1,MATCH(Form_Responses[[#This Row],[56]],OFFSET(Dictionary!$A$3,MATCH(COLUMNS($AS$2:CV110),Dictionary!$A$4:$A$93,0),1,1,2),0)),Dictionary!$AD$3:$AE$3,0)),"")</f>
        <v>S</v>
      </c>
      <c r="CW111" s="61" t="str">
        <f ca="1">IFERROR(INDEX(OFFSET(Dictionary!$AC$3,MATCH(COLUMNS($AS$2:CW110),Dictionary!$AC$4:$AC$93,0),1,1,2),1,MATCH(INDEX(Dictionary!$B$3:$C$3,1,MATCH(Form_Responses[[#This Row],[57]],OFFSET(Dictionary!$A$3,MATCH(COLUMNS($AS$2:CW110),Dictionary!$A$4:$A$93,0),1,1,2),0)),Dictionary!$AD$3:$AE$3,0)),"")</f>
        <v>N</v>
      </c>
      <c r="CX111" s="61" t="str">
        <f ca="1">IFERROR(INDEX(OFFSET(Dictionary!$AC$3,MATCH(COLUMNS($AS$2:CX110),Dictionary!$AC$4:$AC$93,0),1,1,2),1,MATCH(INDEX(Dictionary!$B$3:$C$3,1,MATCH(Form_Responses[[#This Row],[58]],OFFSET(Dictionary!$A$3,MATCH(COLUMNS($AS$2:CX110),Dictionary!$A$4:$A$93,0),1,1,2),0)),Dictionary!$AD$3:$AE$3,0)),"")</f>
        <v>K</v>
      </c>
      <c r="CY111" s="61" t="str">
        <f ca="1">IFERROR(INDEX(OFFSET(Dictionary!$AC$3,MATCH(COLUMNS($AS$2:CY110),Dictionary!$AC$4:$AC$93,0),1,1,2),1,MATCH(INDEX(Dictionary!$B$3:$C$3,1,MATCH(Form_Responses[[#This Row],[59]],OFFSET(Dictionary!$A$3,MATCH(COLUMNS($AS$2:CY110),Dictionary!$A$4:$A$93,0),1,1,2),0)),Dictionary!$AD$3:$AE$3,0)),"")</f>
        <v>P</v>
      </c>
      <c r="CZ111" s="61" t="str">
        <f ca="1">IFERROR(INDEX(OFFSET(Dictionary!$AC$3,MATCH(COLUMNS($AS$2:CZ110),Dictionary!$AC$4:$AC$93,0),1,1,2),1,MATCH(INDEX(Dictionary!$B$3:$C$3,1,MATCH(Form_Responses[[#This Row],[60]],OFFSET(Dictionary!$A$3,MATCH(COLUMNS($AS$2:CZ110),Dictionary!$A$4:$A$93,0),1,1,2),0)),Dictionary!$AD$3:$AE$3,0)),"")</f>
        <v>X</v>
      </c>
      <c r="DA111" s="61" t="str">
        <f ca="1">IFERROR(INDEX(OFFSET(Dictionary!$AC$3,MATCH(COLUMNS($AS$2:DA110),Dictionary!$AC$4:$AC$93,0),1,1,2),1,MATCH(INDEX(Dictionary!$B$3:$C$3,1,MATCH(Form_Responses[[#This Row],[61]],OFFSET(Dictionary!$A$3,MATCH(COLUMNS($AS$2:DA110),Dictionary!$A$4:$A$93,0),1,1,2),0)),Dictionary!$AD$3:$AE$3,0)),"")</f>
        <v>T</v>
      </c>
      <c r="DB111" s="61" t="str">
        <f ca="1">IFERROR(INDEX(OFFSET(Dictionary!$AC$3,MATCH(COLUMNS($AS$2:DB110),Dictionary!$AC$4:$AC$93,0),1,1,2),1,MATCH(INDEX(Dictionary!$B$3:$C$3,1,MATCH(Form_Responses[[#This Row],[62]],OFFSET(Dictionary!$A$3,MATCH(COLUMNS($AS$2:DB110),Dictionary!$A$4:$A$93,0),1,1,2),0)),Dictionary!$AD$3:$AE$3,0)),"")</f>
        <v>L</v>
      </c>
      <c r="DC111" s="61" t="str">
        <f ca="1">IFERROR(INDEX(OFFSET(Dictionary!$AC$3,MATCH(COLUMNS($AS$2:DC110),Dictionary!$AC$4:$AC$93,0),1,1,2),1,MATCH(INDEX(Dictionary!$B$3:$C$3,1,MATCH(Form_Responses[[#This Row],[63]],OFFSET(Dictionary!$A$3,MATCH(COLUMNS($AS$2:DC110),Dictionary!$A$4:$A$93,0),1,1,2),0)),Dictionary!$AD$3:$AE$3,0)),"")</f>
        <v>I</v>
      </c>
      <c r="DD111" s="61" t="str">
        <f ca="1">IFERROR(INDEX(OFFSET(Dictionary!$AC$3,MATCH(COLUMNS($AS$2:DD110),Dictionary!$AC$4:$AC$93,0),1,1,2),1,MATCH(INDEX(Dictionary!$B$3:$C$3,1,MATCH(Form_Responses[[#This Row],[64]],OFFSET(Dictionary!$A$3,MATCH(COLUMNS($AS$2:DD110),Dictionary!$A$4:$A$93,0),1,1,2),0)),Dictionary!$AD$3:$AE$3,0)),"")</f>
        <v>R</v>
      </c>
      <c r="DE111" s="61" t="str">
        <f ca="1">IFERROR(INDEX(OFFSET(Dictionary!$AC$3,MATCH(COLUMNS($AS$2:DE110),Dictionary!$AC$4:$AC$93,0),1,1,2),1,MATCH(INDEX(Dictionary!$B$3:$C$3,1,MATCH(Form_Responses[[#This Row],[65]],OFFSET(Dictionary!$A$3,MATCH(COLUMNS($AS$2:DE110),Dictionary!$A$4:$A$93,0),1,1,2),0)),Dictionary!$AD$3:$AE$3,0)),"")</f>
        <v>V</v>
      </c>
      <c r="DF111" s="61" t="str">
        <f ca="1">IFERROR(INDEX(OFFSET(Dictionary!$AC$3,MATCH(COLUMNS($AS$2:DF110),Dictionary!$AC$4:$AC$93,0),1,1,2),1,MATCH(INDEX(Dictionary!$B$3:$C$3,1,MATCH(Form_Responses[[#This Row],[66]],OFFSET(Dictionary!$A$3,MATCH(COLUMNS($AS$2:DF110),Dictionary!$A$4:$A$93,0),1,1,2),0)),Dictionary!$AD$3:$AE$3,0)),"")</f>
        <v>S</v>
      </c>
      <c r="DG111" s="61" t="str">
        <f ca="1">IFERROR(INDEX(OFFSET(Dictionary!$AC$3,MATCH(COLUMNS($AS$2:DG110),Dictionary!$AC$4:$AC$93,0),1,1,2),1,MATCH(INDEX(Dictionary!$B$3:$C$3,1,MATCH(Form_Responses[[#This Row],[67]],OFFSET(Dictionary!$A$3,MATCH(COLUMNS($AS$2:DG110),Dictionary!$A$4:$A$93,0),1,1,2),0)),Dictionary!$AD$3:$AE$3,0)),"")</f>
        <v>R</v>
      </c>
      <c r="DH111" s="61" t="str">
        <f ca="1">IFERROR(INDEX(OFFSET(Dictionary!$AC$3,MATCH(COLUMNS($AS$2:DH110),Dictionary!$AC$4:$AC$93,0),1,1,2),1,MATCH(INDEX(Dictionary!$B$3:$C$3,1,MATCH(Form_Responses[[#This Row],[68]],OFFSET(Dictionary!$A$3,MATCH(COLUMNS($AS$2:DH110),Dictionary!$A$4:$A$93,0),1,1,2),0)),Dictionary!$AD$3:$AE$3,0)),"")</f>
        <v>N</v>
      </c>
      <c r="DI111" s="61" t="str">
        <f ca="1">IFERROR(INDEX(OFFSET(Dictionary!$AC$3,MATCH(COLUMNS($AS$2:DI110),Dictionary!$AC$4:$AC$93,0),1,1,2),1,MATCH(INDEX(Dictionary!$B$3:$C$3,1,MATCH(Form_Responses[[#This Row],[69]],OFFSET(Dictionary!$A$3,MATCH(COLUMNS($AS$2:DI110),Dictionary!$A$4:$A$93,0),1,1,2),0)),Dictionary!$AD$3:$AE$3,0)),"")</f>
        <v>A</v>
      </c>
      <c r="DJ111" s="61" t="str">
        <f ca="1">IFERROR(INDEX(OFFSET(Dictionary!$AC$3,MATCH(COLUMNS($AS$2:DJ110),Dictionary!$AC$4:$AC$93,0),1,1,2),1,MATCH(INDEX(Dictionary!$B$3:$C$3,1,MATCH(Form_Responses[[#This Row],[70]],OFFSET(Dictionary!$A$3,MATCH(COLUMNS($AS$2:DJ110),Dictionary!$A$4:$A$93,0),1,1,2),0)),Dictionary!$AD$3:$AE$3,0)),"")</f>
        <v>P</v>
      </c>
      <c r="DK111" s="61" t="str">
        <f ca="1">IFERROR(INDEX(OFFSET(Dictionary!$AC$3,MATCH(COLUMNS($AS$2:DK110),Dictionary!$AC$4:$AC$93,0),1,1,2),1,MATCH(INDEX(Dictionary!$B$3:$C$3,1,MATCH(Form_Responses[[#This Row],[71]],OFFSET(Dictionary!$A$3,MATCH(COLUMNS($AS$2:DK110),Dictionary!$A$4:$A$93,0),1,1,2),0)),Dictionary!$AD$3:$AE$3,0)),"")</f>
        <v>I</v>
      </c>
      <c r="DL111" s="61" t="str">
        <f ca="1">IFERROR(INDEX(OFFSET(Dictionary!$AC$3,MATCH(COLUMNS($AS$2:DL110),Dictionary!$AC$4:$AC$93,0),1,1,2),1,MATCH(INDEX(Dictionary!$B$3:$C$3,1,MATCH(Form_Responses[[#This Row],[72]],OFFSET(Dictionary!$A$3,MATCH(COLUMNS($AS$2:DL110),Dictionary!$A$4:$A$93,0),1,1,2),0)),Dictionary!$AD$3:$AE$3,0)),"")</f>
        <v>L</v>
      </c>
      <c r="DM111" s="61" t="str">
        <f ca="1">IFERROR(INDEX(OFFSET(Dictionary!$AC$3,MATCH(COLUMNS($AS$2:DM110),Dictionary!$AC$4:$AC$93,0),1,1,2),1,MATCH(INDEX(Dictionary!$B$3:$C$3,1,MATCH(Form_Responses[[#This Row],[73]],OFFSET(Dictionary!$A$3,MATCH(COLUMNS($AS$2:DM110),Dictionary!$A$4:$A$93,0),1,1,2),0)),Dictionary!$AD$3:$AE$3,0)),"")</f>
        <v>I</v>
      </c>
      <c r="DN111" s="61" t="str">
        <f ca="1">IFERROR(INDEX(OFFSET(Dictionary!$AC$3,MATCH(COLUMNS($AS$2:DN110),Dictionary!$AC$4:$AC$93,0),1,1,2),1,MATCH(INDEX(Dictionary!$B$3:$C$3,1,MATCH(Form_Responses[[#This Row],[74]],OFFSET(Dictionary!$A$3,MATCH(COLUMNS($AS$2:DN110),Dictionary!$A$4:$A$93,0),1,1,2),0)),Dictionary!$AD$3:$AE$3,0)),"")</f>
        <v>S</v>
      </c>
      <c r="DO111" s="61" t="str">
        <f ca="1">IFERROR(INDEX(OFFSET(Dictionary!$AC$3,MATCH(COLUMNS($AS$2:DO110),Dictionary!$AC$4:$AC$93,0),1,1,2),1,MATCH(INDEX(Dictionary!$B$3:$C$3,1,MATCH(Form_Responses[[#This Row],[75]],OFFSET(Dictionary!$A$3,MATCH(COLUMNS($AS$2:DO110),Dictionary!$A$4:$A$93,0),1,1,2),0)),Dictionary!$AD$3:$AE$3,0)),"")</f>
        <v>V</v>
      </c>
      <c r="DP111" s="61" t="str">
        <f ca="1">IFERROR(INDEX(OFFSET(Dictionary!$AC$3,MATCH(COLUMNS($AS$2:DP110),Dictionary!$AC$4:$AC$93,0),1,1,2),1,MATCH(INDEX(Dictionary!$B$3:$C$3,1,MATCH(Form_Responses[[#This Row],[76]],OFFSET(Dictionary!$A$3,MATCH(COLUMNS($AS$2:DP110),Dictionary!$A$4:$A$93,0),1,1,2),0)),Dictionary!$AD$3:$AE$3,0)),"")</f>
        <v>S</v>
      </c>
      <c r="DQ111" s="61" t="str">
        <f ca="1">IFERROR(INDEX(OFFSET(Dictionary!$AC$3,MATCH(COLUMNS($AS$2:DQ110),Dictionary!$AC$4:$AC$93,0),1,1,2),1,MATCH(INDEX(Dictionary!$B$3:$C$3,1,MATCH(Form_Responses[[#This Row],[77]],OFFSET(Dictionary!$A$3,MATCH(COLUMNS($AS$2:DQ110),Dictionary!$A$4:$A$93,0),1,1,2),0)),Dictionary!$AD$3:$AE$3,0)),"")</f>
        <v>R</v>
      </c>
      <c r="DR111" s="61" t="str">
        <f ca="1">IFERROR(INDEX(OFFSET(Dictionary!$AC$3,MATCH(COLUMNS($AS$2:DR110),Dictionary!$AC$4:$AC$93,0),1,1,2),1,MATCH(INDEX(Dictionary!$B$3:$C$3,1,MATCH(Form_Responses[[#This Row],[78]],OFFSET(Dictionary!$A$3,MATCH(COLUMNS($AS$2:DR110),Dictionary!$A$4:$A$93,0),1,1,2),0)),Dictionary!$AD$3:$AE$3,0)),"")</f>
        <v>E</v>
      </c>
      <c r="DS111" s="61" t="str">
        <f ca="1">IFERROR(INDEX(OFFSET(Dictionary!$AC$3,MATCH(COLUMNS($AS$2:DS110),Dictionary!$AC$4:$AC$93,0),1,1,2),1,MATCH(INDEX(Dictionary!$B$3:$C$3,1,MATCH(Form_Responses[[#This Row],[79]],OFFSET(Dictionary!$A$3,MATCH(COLUMNS($AS$2:DS110),Dictionary!$A$4:$A$93,0),1,1,2),0)),Dictionary!$AD$3:$AE$3,0)),"")</f>
        <v>N</v>
      </c>
      <c r="DT111" s="61" t="str">
        <f ca="1">IFERROR(INDEX(OFFSET(Dictionary!$AC$3,MATCH(COLUMNS($AS$2:DT110),Dictionary!$AC$4:$AC$93,0),1,1,2),1,MATCH(INDEX(Dictionary!$B$3:$C$3,1,MATCH(Form_Responses[[#This Row],[80]],OFFSET(Dictionary!$A$3,MATCH(COLUMNS($AS$2:DT110),Dictionary!$A$4:$A$93,0),1,1,2),0)),Dictionary!$AD$3:$AE$3,0)),"")</f>
        <v>A</v>
      </c>
      <c r="DU111" s="61" t="str">
        <f ca="1">IFERROR(INDEX(OFFSET(Dictionary!$AC$3,MATCH(COLUMNS($AS$2:DU110),Dictionary!$AC$4:$AC$93,0),1,1,2),1,MATCH(INDEX(Dictionary!$B$3:$C$3,1,MATCH(Form_Responses[[#This Row],[81]],OFFSET(Dictionary!$A$3,MATCH(COLUMNS($AS$2:DU110),Dictionary!$A$4:$A$93,0),1,1,2),0)),Dictionary!$AD$3:$AE$3,0)),"")</f>
        <v>L</v>
      </c>
      <c r="DV111" s="61" t="str">
        <f ca="1">IFERROR(INDEX(OFFSET(Dictionary!$AC$3,MATCH(COLUMNS($AS$2:DV110),Dictionary!$AC$4:$AC$93,0),1,1,2),1,MATCH(INDEX(Dictionary!$B$3:$C$3,1,MATCH(Form_Responses[[#This Row],[82]],OFFSET(Dictionary!$A$3,MATCH(COLUMNS($AS$2:DV110),Dictionary!$A$4:$A$93,0),1,1,2),0)),Dictionary!$AD$3:$AE$3,0)),"")</f>
        <v>L</v>
      </c>
      <c r="DW111" s="61" t="str">
        <f ca="1">IFERROR(INDEX(OFFSET(Dictionary!$AC$3,MATCH(COLUMNS($AS$2:DW110),Dictionary!$AC$4:$AC$93,0),1,1,2),1,MATCH(INDEX(Dictionary!$B$3:$C$3,1,MATCH(Form_Responses[[#This Row],[83]],OFFSET(Dictionary!$A$3,MATCH(COLUMNS($AS$2:DW110),Dictionary!$A$4:$A$93,0),1,1,2),0)),Dictionary!$AD$3:$AE$3,0)),"")</f>
        <v>I</v>
      </c>
      <c r="DX111" s="61" t="str">
        <f ca="1">IFERROR(INDEX(OFFSET(Dictionary!$AC$3,MATCH(COLUMNS($AS$2:DX110),Dictionary!$AC$4:$AC$93,0),1,1,2),1,MATCH(INDEX(Dictionary!$B$3:$C$3,1,MATCH(Form_Responses[[#This Row],[84]],OFFSET(Dictionary!$A$3,MATCH(COLUMNS($AS$2:DX110),Dictionary!$A$4:$A$93,0),1,1,2),0)),Dictionary!$AD$3:$AE$3,0)),"")</f>
        <v>V</v>
      </c>
      <c r="DY111" s="61" t="str">
        <f ca="1">IFERROR(INDEX(OFFSET(Dictionary!$AC$3,MATCH(COLUMNS($AS$2:DY110),Dictionary!$AC$4:$AC$93,0),1,1,2),1,MATCH(INDEX(Dictionary!$B$3:$C$3,1,MATCH(Form_Responses[[#This Row],[85]],OFFSET(Dictionary!$A$3,MATCH(COLUMNS($AS$2:DY110),Dictionary!$A$4:$A$93,0),1,1,2),0)),Dictionary!$AD$3:$AE$3,0)),"")</f>
        <v>S</v>
      </c>
      <c r="DZ111" s="61" t="str">
        <f ca="1">IFERROR(INDEX(OFFSET(Dictionary!$AC$3,MATCH(COLUMNS($AS$2:DZ110),Dictionary!$AC$4:$AC$93,0),1,1,2),1,MATCH(INDEX(Dictionary!$B$3:$C$3,1,MATCH(Form_Responses[[#This Row],[86]],OFFSET(Dictionary!$A$3,MATCH(COLUMNS($AS$2:DZ110),Dictionary!$A$4:$A$93,0),1,1,2),0)),Dictionary!$AD$3:$AE$3,0)),"")</f>
        <v>S</v>
      </c>
      <c r="EA111" s="61" t="str">
        <f ca="1">IFERROR(INDEX(OFFSET(Dictionary!$AC$3,MATCH(COLUMNS($AS$2:EA110),Dictionary!$AC$4:$AC$93,0),1,1,2),1,MATCH(INDEX(Dictionary!$B$3:$C$3,1,MATCH(Form_Responses[[#This Row],[87]],OFFSET(Dictionary!$A$3,MATCH(COLUMNS($AS$2:EA110),Dictionary!$A$4:$A$93,0),1,1,2),0)),Dictionary!$AD$3:$AE$3,0)),"")</f>
        <v>R</v>
      </c>
      <c r="EB111" s="61" t="str">
        <f ca="1">IFERROR(INDEX(OFFSET(Dictionary!$AC$3,MATCH(COLUMNS($AS$2:EB110),Dictionary!$AC$4:$AC$93,0),1,1,2),1,MATCH(INDEX(Dictionary!$B$3:$C$3,1,MATCH(Form_Responses[[#This Row],[88]],OFFSET(Dictionary!$A$3,MATCH(COLUMNS($AS$2:EB110),Dictionary!$A$4:$A$93,0),1,1,2),0)),Dictionary!$AD$3:$AE$3,0)),"")</f>
        <v>C</v>
      </c>
      <c r="EC111" s="61" t="str">
        <f ca="1">IFERROR(INDEX(OFFSET(Dictionary!$AC$3,MATCH(COLUMNS($AS$2:EC110),Dictionary!$AC$4:$AC$93,0),1,1,2),1,MATCH(INDEX(Dictionary!$B$3:$C$3,1,MATCH(Form_Responses[[#This Row],[89]],OFFSET(Dictionary!$A$3,MATCH(COLUMNS($AS$2:EC110),Dictionary!$A$4:$A$93,0),1,1,2),0)),Dictionary!$AD$3:$AE$3,0)),"")</f>
        <v>E</v>
      </c>
      <c r="ED111" s="61" t="str">
        <f ca="1">IFERROR(INDEX(OFFSET(Dictionary!$AC$3,MATCH(COLUMNS($AS$2:ED110),Dictionary!$AC$4:$AC$93,0),1,1,2),1,MATCH(INDEX(Dictionary!$B$3:$C$3,1,MATCH(Form_Responses[[#This Row],[90]],OFFSET(Dictionary!$A$3,MATCH(COLUMNS($AS$2:ED110),Dictionary!$A$4:$A$93,0),1,1,2),0)),Dictionary!$AD$3:$AE$3,0)),"")</f>
        <v>N</v>
      </c>
    </row>
    <row r="112" spans="1:134" ht="180" x14ac:dyDescent="0.25">
      <c r="A112" s="164">
        <v>110</v>
      </c>
      <c r="B112" s="61" t="s">
        <v>1121</v>
      </c>
      <c r="C112" s="61" t="s">
        <v>1126</v>
      </c>
      <c r="D112" s="59" t="s">
        <v>797</v>
      </c>
      <c r="E112" s="59" cm="1">
        <f t="array" aca="1" ref="E112" ca="1">COUNTIF(OFFSET($AS$2,MATCH(Data_Base_Response[[#This Row],[Nama]:[Nama]],Data_Base_Response[[Nama]:[Nama]],0),0,1,90),Data_Base_Response[[#Headers],[A]])</f>
        <v>7</v>
      </c>
      <c r="F112" s="59" cm="1">
        <f t="array" aca="1" ref="F112" ca="1">COUNTIF(OFFSET($AS$2,MATCH(Data_Base_Response[[#This Row],[Nama]:[Nama]],Data_Base_Response[[Nama]:[Nama]],0),0,1,90),Data_Base_Response[[#Headers],[N]])</f>
        <v>5</v>
      </c>
      <c r="G112" s="59" cm="1">
        <f t="array" aca="1" ref="G112" ca="1">COUNTIF(OFFSET($AS$2,MATCH(Data_Base_Response[[#This Row],[Nama]:[Nama]],Data_Base_Response[[Nama]:[Nama]],0),0,1,90),Data_Base_Response[[#Headers],[G]])</f>
        <v>6</v>
      </c>
      <c r="H112" s="59" cm="1">
        <f t="array" aca="1" ref="H112" ca="1">COUNTIF(OFFSET($AS$2,MATCH(Data_Base_Response[[#This Row],[Nama]:[Nama]],Data_Base_Response[[Nama]:[Nama]],0),0,1,90),Data_Base_Response[[#Headers],[C]])</f>
        <v>8</v>
      </c>
      <c r="I112" s="59" cm="1">
        <f t="array" aca="1" ref="I112" ca="1">COUNTIF(OFFSET($AS$2,MATCH(Data_Base_Response[[#This Row],[Nama]:[Nama]],Data_Base_Response[[Nama]:[Nama]],0),0,1,90),Data_Base_Response[[#Headers],[D]])</f>
        <v>8</v>
      </c>
      <c r="J112" s="59" cm="1">
        <f t="array" aca="1" ref="J112" ca="1">COUNTIF(OFFSET($AS$2,MATCH(Data_Base_Response[[#This Row],[Nama]:[Nama]],Data_Base_Response[[Nama]:[Nama]],0),0,1,90),Data_Base_Response[[#Headers],[R]])</f>
        <v>3</v>
      </c>
      <c r="K112" s="59" cm="1">
        <f t="array" aca="1" ref="K112" ca="1">COUNTIF(OFFSET($AS$2,MATCH(Data_Base_Response[[#This Row],[Nama]:[Nama]],Data_Base_Response[[Nama]:[Nama]],0),0,1,90),Data_Base_Response[[#Headers],[T]])</f>
        <v>2</v>
      </c>
      <c r="L112" s="59" cm="1">
        <f t="array" aca="1" ref="L112" ca="1">COUNTIF(OFFSET($AS$2,MATCH(Data_Base_Response[[#This Row],[Nama]:[Nama]],Data_Base_Response[[Nama]:[Nama]],0),0,1,90),Data_Base_Response[[#Headers],[V]])</f>
        <v>4</v>
      </c>
      <c r="M112" s="59" cm="1">
        <f t="array" aca="1" ref="M112" ca="1">COUNTIF(OFFSET($AS$2,MATCH(Data_Base_Response[[#This Row],[Nama]:[Nama]],Data_Base_Response[[Nama]:[Nama]],0),0,1,90),Data_Base_Response[[#Headers],[W]])</f>
        <v>5</v>
      </c>
      <c r="N112" s="59" cm="1">
        <f t="array" aca="1" ref="N112" ca="1">COUNTIF(OFFSET($AS$2,MATCH(Data_Base_Response[[#This Row],[Nama]:[Nama]],Data_Base_Response[[Nama]:[Nama]],0),0,1,90),Data_Base_Response[[#Headers],[F]])</f>
        <v>2</v>
      </c>
      <c r="O112" s="59" cm="1">
        <f t="array" aca="1" ref="O112" ca="1">COUNTIF(OFFSET($AS$2,MATCH(Data_Base_Response[[#This Row],[Nama]:[Nama]],Data_Base_Response[[Nama]:[Nama]],0),0,1,90),Data_Base_Response[[#Headers],[L]])</f>
        <v>6</v>
      </c>
      <c r="P112" s="59" cm="1">
        <f t="array" aca="1" ref="P112" ca="1">COUNTIF(OFFSET($AS$2,MATCH(Data_Base_Response[[#This Row],[Nama]:[Nama]],Data_Base_Response[[Nama]:[Nama]],0),0,1,90),Data_Base_Response[[#Headers],[P]])</f>
        <v>7</v>
      </c>
      <c r="Q112" s="59" cm="1">
        <f t="array" aca="1" ref="Q112" ca="1">COUNTIF(OFFSET($AS$2,MATCH(Data_Base_Response[[#This Row],[Nama]:[Nama]],Data_Base_Response[[Nama]:[Nama]],0),0,1,90),Data_Base_Response[[#Headers],[I]])</f>
        <v>4</v>
      </c>
      <c r="R112" s="59" cm="1">
        <f t="array" aca="1" ref="R112" ca="1">COUNTIF(OFFSET($AS$2,MATCH(Data_Base_Response[[#This Row],[Nama]:[Nama]],Data_Base_Response[[Nama]:[Nama]],0),0,1,90),Data_Base_Response[[#Headers],[S]])</f>
        <v>1</v>
      </c>
      <c r="S112" s="59" cm="1">
        <f t="array" aca="1" ref="S112" ca="1">COUNTIF(OFFSET($AS$2,MATCH(Data_Base_Response[[#This Row],[Nama]:[Nama]],Data_Base_Response[[Nama]:[Nama]],0),0,1,90),Data_Base_Response[[#Headers],[B]])</f>
        <v>5</v>
      </c>
      <c r="T112" s="59" cm="1">
        <f t="array" aca="1" ref="T112" ca="1">COUNTIF(OFFSET($AS$2,MATCH(Data_Base_Response[[#This Row],[Nama]:[Nama]],Data_Base_Response[[Nama]:[Nama]],0),0,1,90),Data_Base_Response[[#Headers],[O]])</f>
        <v>4</v>
      </c>
      <c r="U112" s="59" cm="1">
        <f t="array" aca="1" ref="U112" ca="1">COUNTIF(OFFSET($AS$2,MATCH(Data_Base_Response[[#This Row],[Nama]:[Nama]],Data_Base_Response[[Nama]:[Nama]],0),0,1,90),Data_Base_Response[[#Headers],[X]])</f>
        <v>2</v>
      </c>
      <c r="V112" s="59" cm="1">
        <f t="array" aca="1" ref="V112" ca="1">COUNTIF(OFFSET($AS$2,MATCH(Data_Base_Response[[#This Row],[Nama]:[Nama]],Data_Base_Response[[Nama]:[Nama]],0),0,1,90),Data_Base_Response[[#Headers],[E]])</f>
        <v>3</v>
      </c>
      <c r="W112" s="59" cm="1">
        <f t="array" aca="1" ref="W112" ca="1">COUNTIF(OFFSET($AS$2,MATCH(Data_Base_Response[[#This Row],[Nama]:[Nama]],Data_Base_Response[[Nama]:[Nama]],0),0,1,90),Data_Base_Response[[#Headers],[K]])</f>
        <v>2</v>
      </c>
      <c r="X112" s="59" cm="1">
        <f t="array" aca="1" ref="X112" ca="1">COUNTIF(OFFSET($AS$2,MATCH(Data_Base_Response[[#This Row],[Nama]:[Nama]],Data_Base_Response[[Nama]:[Nama]],0),0,1,90),Data_Base_Response[[#Headers],[Z]])</f>
        <v>6</v>
      </c>
      <c r="Y11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12"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1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1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12"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12"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1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1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2" s="60" t="str">
        <f ca="1">INDEX(OFFSET(Dictionary!$AJ$3,MATCH(M$2,Dictionary!$AG$4:$AG$84,0),0,COUNTIF(Dictionary!$AG$4:$AG$84,M$2),1),MATCH(Data_Base_Response[[#This Row],[W]],OFFSET(Dictionary!$AH$3,MATCH(M$2,Dictionary!$AG$4:$AG$84,0),0,COUNTIF(Dictionary!$AG$4:$AG$84,M$2),1),1))</f>
        <v xml:space="preserve">Perlu pengarahan awal dan tolok ukur keberhasilan   </v>
      </c>
      <c r="AH11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12" s="60" t="str">
        <f ca="1">INDEX(OFFSET(Dictionary!$AJ$3,MATCH(O$2,Dictionary!$AG$4:$AG$84,0),0,COUNTIF(Dictionary!$AG$4:$AG$84,O$2),1),MATCH(Data_Base_Response[[#This Row],[L]],OFFSET(Dictionary!$AH$3,MATCH(O$2,Dictionary!$AG$4:$AG$84,0),0,COUNTIF(Dictionary!$AG$4:$AG$84,O$2),1),1))</f>
        <v xml:space="preserve">Percaya diri dan ingin berperan sebagai pemimpin      </v>
      </c>
      <c r="AJ112"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12" s="60" t="str">
        <f ca="1">INDEX(OFFSET(Dictionary!$AJ$3,MATCH(Q$2,Dictionary!$AG$4:$AG$84,0),0,COUNTIF(Dictionary!$AG$4:$AG$84,Q$2),1),MATCH(Data_Base_Response[[#This Row],[I]],OFFSET(Dictionary!$AH$3,MATCH(Q$2,Dictionary!$AG$4:$AG$84,0),0,COUNTIF(Dictionary!$AG$4:$AG$84,Q$2),1),1))</f>
        <v xml:space="preserve">Berhati - hati dlm pengambilan keputusan   </v>
      </c>
      <c r="AL112"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12"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1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12"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1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12"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12" s="61" t="str">
        <f ca="1">IFERROR(INDEX(OFFSET(Dictionary!$AC$3,MATCH(COLUMNS($AS$2:AS111),Dictionary!$AC$4:$AC$93,0),1,1,2),1,MATCH(INDEX(Dictionary!$B$3:$C$3,1,MATCH(Form_Responses[[#This Row],[1]],OFFSET(Dictionary!$A$3,MATCH(COLUMNS($AS$2:AS111),Dictionary!$A$4:$A$93,0),1,1,2),0)),Dictionary!$AD$3:$AE$3,0)),"")</f>
        <v>G</v>
      </c>
      <c r="AT112" s="61" t="str">
        <f ca="1">IFERROR(INDEX(OFFSET(Dictionary!$AC$3,MATCH(COLUMNS($AS$2:AT$2),Dictionary!$AC$4:$AC$93,0),1,1,2),1,MATCH(INDEX(Dictionary!$B$3:$C$3,1,MATCH(Form_Responses[[#This Row],[2]],OFFSET(Dictionary!$A$3,MATCH(COLUMNS($AS$2:AT111),Dictionary!$A$4:$A$93,0),1,1,2),0)),Dictionary!$AD$3:$AE$3,0)),"")</f>
        <v>N</v>
      </c>
      <c r="AU112" s="61" t="str">
        <f ca="1">IFERROR(INDEX(OFFSET(Dictionary!$AC$3,MATCH(COLUMNS($AS$2:AU111),Dictionary!$AC$4:$AC$93,0),1,1,2),1,MATCH(INDEX(Dictionary!$B$3:$C$3,1,MATCH(Form_Responses[[#This Row],[3]],OFFSET(Dictionary!$A$3,MATCH(COLUMNS($AS$2:AU111),Dictionary!$A$4:$A$93,0),1,1,2),0)),Dictionary!$AD$3:$AE$3,0)),"")</f>
        <v>A</v>
      </c>
      <c r="AV112" s="61" t="str">
        <f ca="1">IFERROR(INDEX(OFFSET(Dictionary!$AC$3,MATCH(COLUMNS($AS$2:AV111),Dictionary!$AC$4:$AC$93,0),1,1,2),1,MATCH(INDEX(Dictionary!$B$3:$C$3,1,MATCH(Form_Responses[[#This Row],[4]],OFFSET(Dictionary!$A$3,MATCH(COLUMNS($AS$2:AV111),Dictionary!$A$4:$A$93,0),1,1,2),0)),Dictionary!$AD$3:$AE$3,0)),"")</f>
        <v>P</v>
      </c>
      <c r="AW112" s="61" t="str">
        <f ca="1">IFERROR(INDEX(OFFSET(Dictionary!$AC$3,MATCH(COLUMNS($AS$2:AW111),Dictionary!$AC$4:$AC$93,0),1,1,2),1,MATCH(INDEX(Dictionary!$B$3:$C$3,1,MATCH(Form_Responses[[#This Row],[5]],OFFSET(Dictionary!$A$3,MATCH(COLUMNS($AS$2:AW111),Dictionary!$A$4:$A$93,0),1,1,2),0)),Dictionary!$AD$3:$AE$3,0)),"")</f>
        <v>B</v>
      </c>
      <c r="AX112" s="61" t="str">
        <f ca="1">IFERROR(INDEX(OFFSET(Dictionary!$AC$3,MATCH(COLUMNS($AS$2:AX111),Dictionary!$AC$4:$AC$93,0),1,1,2),1,MATCH(INDEX(Dictionary!$B$3:$C$3,1,MATCH(Form_Responses[[#This Row],[6]],OFFSET(Dictionary!$A$3,MATCH(COLUMNS($AS$2:AX111),Dictionary!$A$4:$A$93,0),1,1,2),0)),Dictionary!$AD$3:$AE$3,0)),"")</f>
        <v>B</v>
      </c>
      <c r="AY112" s="61" t="str">
        <f ca="1">IFERROR(INDEX(OFFSET(Dictionary!$AC$3,MATCH(COLUMNS($AS$2:AY111),Dictionary!$AC$4:$AC$93,0),1,1,2),1,MATCH(INDEX(Dictionary!$B$3:$C$3,1,MATCH(Form_Responses[[#This Row],[7]],OFFSET(Dictionary!$A$3,MATCH(COLUMNS($AS$2:AY111),Dictionary!$A$4:$A$93,0),1,1,2),0)),Dictionary!$AD$3:$AE$3,0)),"")</f>
        <v>O</v>
      </c>
      <c r="AZ112" s="61" t="str">
        <f ca="1">IFERROR(INDEX(OFFSET(Dictionary!$AC$3,MATCH(COLUMNS($AS$2:AZ$2),Dictionary!$AC$4:$AC$93,0),1,1,2),1,MATCH(INDEX(Dictionary!$B$3:$C$3,1,MATCH(Form_Responses[[#This Row],[8]],OFFSET(Dictionary!$A$3,MATCH(COLUMNS($AS$2:AZ111),Dictionary!$A$4:$A$93,0),1,1,2),0)),Dictionary!$AD$3:$AE$3,0)),"")</f>
        <v>Z</v>
      </c>
      <c r="BA112" s="61" t="str">
        <f ca="1">IFERROR(INDEX(OFFSET(Dictionary!$AC$3,MATCH(COLUMNS($AS$2:BA111),Dictionary!$AC$4:$AC$93,0),1,1,2),1,MATCH(INDEX(Dictionary!$B$3:$C$3,1,MATCH(Form_Responses[[#This Row],[9]],OFFSET(Dictionary!$A$3,MATCH(COLUMNS($AS$2:BA111),Dictionary!$A$4:$A$93,0),1,1,2),0)),Dictionary!$AD$3:$AE$3,0)),"")</f>
        <v>K</v>
      </c>
      <c r="BB112" s="61" t="str">
        <f ca="1">IFERROR(INDEX(OFFSET(Dictionary!$AC$3,MATCH(COLUMNS($AS$2:BB111),Dictionary!$AC$4:$AC$93,0),1,1,2),1,MATCH(INDEX(Dictionary!$B$3:$C$3,1,MATCH(Form_Responses[[#This Row],[10]],OFFSET(Dictionary!$A$3,MATCH(COLUMNS($AS$2:BB111),Dictionary!$A$4:$A$93,0),1,1,2),0)),Dictionary!$AD$3:$AE$3,0)),"")</f>
        <v>W</v>
      </c>
      <c r="BC112" s="61" t="str">
        <f ca="1">IFERROR(INDEX(OFFSET(Dictionary!$AC$3,MATCH(COLUMNS($AS$2:BC111),Dictionary!$AC$4:$AC$93,0),1,1,2),1,MATCH(INDEX(Dictionary!$B$3:$C$3,1,MATCH(Form_Responses[[#This Row],[11]],OFFSET(Dictionary!$A$3,MATCH(COLUMNS($AS$2:BC111),Dictionary!$A$4:$A$93,0),1,1,2),0)),Dictionary!$AD$3:$AE$3,0)),"")</f>
        <v>C</v>
      </c>
      <c r="BD112" s="61" t="str">
        <f ca="1">IFERROR(INDEX(OFFSET(Dictionary!$AC$3,MATCH(COLUMNS($AS$2:BD111),Dictionary!$AC$4:$AC$93,0),1,1,2),1,MATCH(INDEX(Dictionary!$B$3:$C$3,1,MATCH(Form_Responses[[#This Row],[12]],OFFSET(Dictionary!$A$3,MATCH(COLUMNS($AS$2:BD111),Dictionary!$A$4:$A$93,0),1,1,2),0)),Dictionary!$AD$3:$AE$3,0)),"")</f>
        <v>E</v>
      </c>
      <c r="BE112" s="61" t="str">
        <f ca="1">IFERROR(INDEX(OFFSET(Dictionary!$AC$3,MATCH(COLUMNS($AS$2:BE111),Dictionary!$AC$4:$AC$93,0),1,1,2),1,MATCH(INDEX(Dictionary!$B$3:$C$3,1,MATCH(Form_Responses[[#This Row],[13]],OFFSET(Dictionary!$A$3,MATCH(COLUMNS($AS$2:BE111),Dictionary!$A$4:$A$93,0),1,1,2),0)),Dictionary!$AD$3:$AE$3,0)),"")</f>
        <v>P</v>
      </c>
      <c r="BF112" s="61" t="str">
        <f ca="1">IFERROR(INDEX(OFFSET(Dictionary!$AC$3,MATCH(COLUMNS($AS$2:BF111),Dictionary!$AC$4:$AC$93,0),1,1,2),1,MATCH(INDEX(Dictionary!$B$3:$C$3,1,MATCH(Form_Responses[[#This Row],[14]],OFFSET(Dictionary!$A$3,MATCH(COLUMNS($AS$2:BF111),Dictionary!$A$4:$A$93,0),1,1,2),0)),Dictionary!$AD$3:$AE$3,0)),"")</f>
        <v>A</v>
      </c>
      <c r="BG112" s="61" t="str">
        <f ca="1">IFERROR(INDEX(OFFSET(Dictionary!$AC$3,MATCH(COLUMNS($AS$2:BG111),Dictionary!$AC$4:$AC$93,0),1,1,2),1,MATCH(INDEX(Dictionary!$B$3:$C$3,1,MATCH(Form_Responses[[#This Row],[15]],OFFSET(Dictionary!$A$3,MATCH(COLUMNS($AS$2:BG111),Dictionary!$A$4:$A$93,0),1,1,2),0)),Dictionary!$AD$3:$AE$3,0)),"")</f>
        <v>P</v>
      </c>
      <c r="BH112" s="61" t="str">
        <f ca="1">IFERROR(INDEX(OFFSET(Dictionary!$AC$3,MATCH(COLUMNS($AS$2:BH111),Dictionary!$AC$4:$AC$93,0),1,1,2),1,MATCH(INDEX(Dictionary!$B$3:$C$3,1,MATCH(Form_Responses[[#This Row],[16]],OFFSET(Dictionary!$A$3,MATCH(COLUMNS($AS$2:BH111),Dictionary!$A$4:$A$93,0),1,1,2),0)),Dictionary!$AD$3:$AE$3,0)),"")</f>
        <v>O</v>
      </c>
      <c r="BI112" s="61" t="str">
        <f ca="1">IFERROR(INDEX(OFFSET(Dictionary!$AC$3,MATCH(COLUMNS($AS$2:BI111),Dictionary!$AC$4:$AC$93,0),1,1,2),1,MATCH(INDEX(Dictionary!$B$3:$C$3,1,MATCH(Form_Responses[[#This Row],[17]],OFFSET(Dictionary!$A$3,MATCH(COLUMNS($AS$2:BI111),Dictionary!$A$4:$A$93,0),1,1,2),0)),Dictionary!$AD$3:$AE$3,0)),"")</f>
        <v>Z</v>
      </c>
      <c r="BJ112" s="61" t="str">
        <f ca="1">IFERROR(INDEX(OFFSET(Dictionary!$AC$3,MATCH(COLUMNS($AS$2:BJ111),Dictionary!$AC$4:$AC$93,0),1,1,2),1,MATCH(INDEX(Dictionary!$B$3:$C$3,1,MATCH(Form_Responses[[#This Row],[18]],OFFSET(Dictionary!$A$3,MATCH(COLUMNS($AS$2:BJ111),Dictionary!$A$4:$A$93,0),1,1,2),0)),Dictionary!$AD$3:$AE$3,0)),"")</f>
        <v>O</v>
      </c>
      <c r="BK112" s="61" t="str">
        <f ca="1">IFERROR(INDEX(OFFSET(Dictionary!$AC$3,MATCH(COLUMNS($AS$2:BK111),Dictionary!$AC$4:$AC$93,0),1,1,2),1,MATCH(INDEX(Dictionary!$B$3:$C$3,1,MATCH(Form_Responses[[#This Row],[19]],OFFSET(Dictionary!$A$3,MATCH(COLUMNS($AS$2:BK111),Dictionary!$A$4:$A$93,0),1,1,2),0)),Dictionary!$AD$3:$AE$3,0)),"")</f>
        <v>Z</v>
      </c>
      <c r="BL112" s="61" t="str">
        <f ca="1">IFERROR(INDEX(OFFSET(Dictionary!$AC$3,MATCH(COLUMNS($AS$2:BL111),Dictionary!$AC$4:$AC$93,0),1,1,2),1,MATCH(INDEX(Dictionary!$B$3:$C$3,1,MATCH(Form_Responses[[#This Row],[20]],OFFSET(Dictionary!$A$3,MATCH(COLUMNS($AS$2:BL111),Dictionary!$A$4:$A$93,0),1,1,2),0)),Dictionary!$AD$3:$AE$3,0)),"")</f>
        <v>W</v>
      </c>
      <c r="BM112" s="61" t="str">
        <f ca="1">IFERROR(INDEX(OFFSET(Dictionary!$AC$3,MATCH(COLUMNS($AS$2:BM111),Dictionary!$AC$4:$AC$93,0),1,1,2),1,MATCH(INDEX(Dictionary!$B$3:$C$3,1,MATCH(Form_Responses[[#This Row],[21]],OFFSET(Dictionary!$A$3,MATCH(COLUMNS($AS$2:BM111),Dictionary!$A$4:$A$93,0),1,1,2),0)),Dictionary!$AD$3:$AE$3,0)),"")</f>
        <v>D</v>
      </c>
      <c r="BN112" s="61" t="str">
        <f ca="1">IFERROR(INDEX(OFFSET(Dictionary!$AC$3,MATCH(COLUMNS($AS$2:BN111),Dictionary!$AC$4:$AC$93,0),1,1,2),1,MATCH(INDEX(Dictionary!$B$3:$C$3,1,MATCH(Form_Responses[[#This Row],[22]],OFFSET(Dictionary!$A$3,MATCH(COLUMNS($AS$2:BN111),Dictionary!$A$4:$A$93,0),1,1,2),0)),Dictionary!$AD$3:$AE$3,0)),"")</f>
        <v>C</v>
      </c>
      <c r="BO112" s="61" t="str">
        <f ca="1">IFERROR(INDEX(OFFSET(Dictionary!$AC$3,MATCH(COLUMNS($AS$2:BO111),Dictionary!$AC$4:$AC$93,0),1,1,2),1,MATCH(INDEX(Dictionary!$B$3:$C$3,1,MATCH(Form_Responses[[#This Row],[23]],OFFSET(Dictionary!$A$3,MATCH(COLUMNS($AS$2:BO111),Dictionary!$A$4:$A$93,0),1,1,2),0)),Dictionary!$AD$3:$AE$3,0)),"")</f>
        <v>E</v>
      </c>
      <c r="BP112" s="61" t="str">
        <f ca="1">IFERROR(INDEX(OFFSET(Dictionary!$AC$3,MATCH(COLUMNS($AS$2:BP111),Dictionary!$AC$4:$AC$93,0),1,1,2),1,MATCH(INDEX(Dictionary!$B$3:$C$3,1,MATCH(Form_Responses[[#This Row],[24]],OFFSET(Dictionary!$A$3,MATCH(COLUMNS($AS$2:BP111),Dictionary!$A$4:$A$93,0),1,1,2),0)),Dictionary!$AD$3:$AE$3,0)),"")</f>
        <v>X</v>
      </c>
      <c r="BQ112" s="61" t="str">
        <f ca="1">IFERROR(INDEX(OFFSET(Dictionary!$AC$3,MATCH(COLUMNS($AS$2:BQ111),Dictionary!$AC$4:$AC$93,0),1,1,2),1,MATCH(INDEX(Dictionary!$B$3:$C$3,1,MATCH(Form_Responses[[#This Row],[25]],OFFSET(Dictionary!$A$3,MATCH(COLUMNS($AS$2:BQ111),Dictionary!$A$4:$A$93,0),1,1,2),0)),Dictionary!$AD$3:$AE$3,0)),"")</f>
        <v>A</v>
      </c>
      <c r="BR112" s="61" t="str">
        <f ca="1">IFERROR(INDEX(OFFSET(Dictionary!$AC$3,MATCH(COLUMNS($AS$2:BR111),Dictionary!$AC$4:$AC$93,0),1,1,2),1,MATCH(INDEX(Dictionary!$B$3:$C$3,1,MATCH(Form_Responses[[#This Row],[26]],OFFSET(Dictionary!$A$3,MATCH(COLUMNS($AS$2:BR111),Dictionary!$A$4:$A$93,0),1,1,2),0)),Dictionary!$AD$3:$AE$3,0)),"")</f>
        <v>P</v>
      </c>
      <c r="BS112" s="61" t="str">
        <f ca="1">IFERROR(INDEX(OFFSET(Dictionary!$AC$3,MATCH(COLUMNS($AS$2:BS111),Dictionary!$AC$4:$AC$93,0),1,1,2),1,MATCH(INDEX(Dictionary!$B$3:$C$3,1,MATCH(Form_Responses[[#This Row],[27]],OFFSET(Dictionary!$A$3,MATCH(COLUMNS($AS$2:BS111),Dictionary!$A$4:$A$93,0),1,1,2),0)),Dictionary!$AD$3:$AE$3,0)),"")</f>
        <v>Z</v>
      </c>
      <c r="BT112" s="61" t="str">
        <f ca="1">IFERROR(INDEX(OFFSET(Dictionary!$AC$3,MATCH(COLUMNS($AS$2:BT111),Dictionary!$AC$4:$AC$93,0),1,1,2),1,MATCH(INDEX(Dictionary!$B$3:$C$3,1,MATCH(Form_Responses[[#This Row],[28]],OFFSET(Dictionary!$A$3,MATCH(COLUMNS($AS$2:BT111),Dictionary!$A$4:$A$93,0),1,1,2),0)),Dictionary!$AD$3:$AE$3,0)),"")</f>
        <v>B</v>
      </c>
      <c r="BU112" s="61" t="str">
        <f ca="1">IFERROR(INDEX(OFFSET(Dictionary!$AC$3,MATCH(COLUMNS($AS$2:BU111),Dictionary!$AC$4:$AC$93,0),1,1,2),1,MATCH(INDEX(Dictionary!$B$3:$C$3,1,MATCH(Form_Responses[[#This Row],[29]],OFFSET(Dictionary!$A$3,MATCH(COLUMNS($AS$2:BU111),Dictionary!$A$4:$A$93,0),1,1,2),0)),Dictionary!$AD$3:$AE$3,0)),"")</f>
        <v>O</v>
      </c>
      <c r="BV112" s="61" t="str">
        <f ca="1">IFERROR(INDEX(OFFSET(Dictionary!$AC$3,MATCH(COLUMNS($AS$2:BV111),Dictionary!$AC$4:$AC$93,0),1,1,2),1,MATCH(INDEX(Dictionary!$B$3:$C$3,1,MATCH(Form_Responses[[#This Row],[30]],OFFSET(Dictionary!$A$3,MATCH(COLUMNS($AS$2:BV111),Dictionary!$A$4:$A$93,0),1,1,2),0)),Dictionary!$AD$3:$AE$3,0)),"")</f>
        <v>W</v>
      </c>
      <c r="BW112" s="61" t="str">
        <f ca="1">IFERROR(INDEX(OFFSET(Dictionary!$AC$3,MATCH(COLUMNS($AS$2:BW111),Dictionary!$AC$4:$AC$93,0),1,1,2),1,MATCH(INDEX(Dictionary!$B$3:$C$3,1,MATCH(Form_Responses[[#This Row],[31]],OFFSET(Dictionary!$A$3,MATCH(COLUMNS($AS$2:BW111),Dictionary!$A$4:$A$93,0),1,1,2),0)),Dictionary!$AD$3:$AE$3,0)),"")</f>
        <v>G</v>
      </c>
      <c r="BX112" s="61" t="str">
        <f ca="1">IFERROR(INDEX(OFFSET(Dictionary!$AC$3,MATCH(COLUMNS($AS$2:BX111),Dictionary!$AC$4:$AC$93,0),1,1,2),1,MATCH(INDEX(Dictionary!$B$3:$C$3,1,MATCH(Form_Responses[[#This Row],[32]],OFFSET(Dictionary!$A$3,MATCH(COLUMNS($AS$2:BX111),Dictionary!$A$4:$A$93,0),1,1,2),0)),Dictionary!$AD$3:$AE$3,0)),"")</f>
        <v>D</v>
      </c>
      <c r="BY112" s="61" t="str">
        <f ca="1">IFERROR(INDEX(OFFSET(Dictionary!$AC$3,MATCH(COLUMNS($AS$2:BY111),Dictionary!$AC$4:$AC$93,0),1,1,2),1,MATCH(INDEX(Dictionary!$B$3:$C$3,1,MATCH(Form_Responses[[#This Row],[33]],OFFSET(Dictionary!$A$3,MATCH(COLUMNS($AS$2:BY111),Dictionary!$A$4:$A$93,0),1,1,2),0)),Dictionary!$AD$3:$AE$3,0)),"")</f>
        <v>C</v>
      </c>
      <c r="BZ112" s="61" t="str">
        <f ca="1">IFERROR(INDEX(OFFSET(Dictionary!$AC$3,MATCH(COLUMNS($AS$2:BZ111),Dictionary!$AC$4:$AC$93,0),1,1,2),1,MATCH(INDEX(Dictionary!$B$3:$C$3,1,MATCH(Form_Responses[[#This Row],[34]],OFFSET(Dictionary!$A$3,MATCH(COLUMNS($AS$2:BZ111),Dictionary!$A$4:$A$93,0),1,1,2),0)),Dictionary!$AD$3:$AE$3,0)),"")</f>
        <v>T</v>
      </c>
      <c r="CA112" s="61" t="str">
        <f ca="1">IFERROR(INDEX(OFFSET(Dictionary!$AC$3,MATCH(COLUMNS($AS$2:CA111),Dictionary!$AC$4:$AC$93,0),1,1,2),1,MATCH(INDEX(Dictionary!$B$3:$C$3,1,MATCH(Form_Responses[[#This Row],[35]],OFFSET(Dictionary!$A$3,MATCH(COLUMNS($AS$2:CA111),Dictionary!$A$4:$A$93,0),1,1,2),0)),Dictionary!$AD$3:$AE$3,0)),"")</f>
        <v>B</v>
      </c>
      <c r="CB112" s="61" t="str">
        <f ca="1">IFERROR(INDEX(OFFSET(Dictionary!$AC$3,MATCH(COLUMNS($AS$2:CB111),Dictionary!$AC$4:$AC$93,0),1,1,2),1,MATCH(INDEX(Dictionary!$B$3:$C$3,1,MATCH(Form_Responses[[#This Row],[36]],OFFSET(Dictionary!$A$3,MATCH(COLUMNS($AS$2:CB111),Dictionary!$A$4:$A$93,0),1,1,2),0)),Dictionary!$AD$3:$AE$3,0)),"")</f>
        <v>A</v>
      </c>
      <c r="CC112" s="61" t="str">
        <f ca="1">IFERROR(INDEX(OFFSET(Dictionary!$AC$3,MATCH(COLUMNS($AS$2:CC111),Dictionary!$AC$4:$AC$93,0),1,1,2),1,MATCH(INDEX(Dictionary!$B$3:$C$3,1,MATCH(Form_Responses[[#This Row],[37]],OFFSET(Dictionary!$A$3,MATCH(COLUMNS($AS$2:CC111),Dictionary!$A$4:$A$93,0),1,1,2),0)),Dictionary!$AD$3:$AE$3,0)),"")</f>
        <v>P</v>
      </c>
      <c r="CD112" s="61" t="str">
        <f ca="1">IFERROR(INDEX(OFFSET(Dictionary!$AC$3,MATCH(COLUMNS($AS$2:CD111),Dictionary!$AC$4:$AC$93,0),1,1,2),1,MATCH(INDEX(Dictionary!$B$3:$C$3,1,MATCH(Form_Responses[[#This Row],[38]],OFFSET(Dictionary!$A$3,MATCH(COLUMNS($AS$2:CD111),Dictionary!$A$4:$A$93,0),1,1,2),0)),Dictionary!$AD$3:$AE$3,0)),"")</f>
        <v>K</v>
      </c>
      <c r="CE112" s="61" t="str">
        <f ca="1">IFERROR(INDEX(OFFSET(Dictionary!$AC$3,MATCH(COLUMNS($AS$2:CE111),Dictionary!$AC$4:$AC$93,0),1,1,2),1,MATCH(INDEX(Dictionary!$B$3:$C$3,1,MATCH(Form_Responses[[#This Row],[39]],OFFSET(Dictionary!$A$3,MATCH(COLUMNS($AS$2:CE111),Dictionary!$A$4:$A$93,0),1,1,2),0)),Dictionary!$AD$3:$AE$3,0)),"")</f>
        <v>B</v>
      </c>
      <c r="CF112" s="61" t="str">
        <f ca="1">IFERROR(INDEX(OFFSET(Dictionary!$AC$3,MATCH(COLUMNS($AS$2:CF111),Dictionary!$AC$4:$AC$93,0),1,1,2),1,MATCH(INDEX(Dictionary!$B$3:$C$3,1,MATCH(Form_Responses[[#This Row],[40]],OFFSET(Dictionary!$A$3,MATCH(COLUMNS($AS$2:CF111),Dictionary!$A$4:$A$93,0),1,1,2),0)),Dictionary!$AD$3:$AE$3,0)),"")</f>
        <v>W</v>
      </c>
      <c r="CG112" s="61" t="str">
        <f ca="1">IFERROR(INDEX(OFFSET(Dictionary!$AC$3,MATCH(COLUMNS($AS$2:CG111),Dictionary!$AC$4:$AC$93,0),1,1,2),1,MATCH(INDEX(Dictionary!$B$3:$C$3,1,MATCH(Form_Responses[[#This Row],[41]],OFFSET(Dictionary!$A$3,MATCH(COLUMNS($AS$2:CG111),Dictionary!$A$4:$A$93,0),1,1,2),0)),Dictionary!$AD$3:$AE$3,0)),"")</f>
        <v>G</v>
      </c>
      <c r="CH112" s="61" t="str">
        <f ca="1">IFERROR(INDEX(OFFSET(Dictionary!$AC$3,MATCH(COLUMNS($AS$2:CH111),Dictionary!$AC$4:$AC$93,0),1,1,2),1,MATCH(INDEX(Dictionary!$B$3:$C$3,1,MATCH(Form_Responses[[#This Row],[42]],OFFSET(Dictionary!$A$3,MATCH(COLUMNS($AS$2:CH111),Dictionary!$A$4:$A$93,0),1,1,2),0)),Dictionary!$AD$3:$AE$3,0)),"")</f>
        <v>L</v>
      </c>
      <c r="CI112" s="61" t="str">
        <f ca="1">IFERROR(INDEX(OFFSET(Dictionary!$AC$3,MATCH(COLUMNS($AS$2:CI111),Dictionary!$AC$4:$AC$93,0),1,1,2),1,MATCH(INDEX(Dictionary!$B$3:$C$3,1,MATCH(Form_Responses[[#This Row],[43]],OFFSET(Dictionary!$A$3,MATCH(COLUMNS($AS$2:CI111),Dictionary!$A$4:$A$93,0),1,1,2),0)),Dictionary!$AD$3:$AE$3,0)),"")</f>
        <v>D</v>
      </c>
      <c r="CJ112" s="61" t="str">
        <f ca="1">IFERROR(INDEX(OFFSET(Dictionary!$AC$3,MATCH(COLUMNS($AS$2:CJ111),Dictionary!$AC$4:$AC$93,0),1,1,2),1,MATCH(INDEX(Dictionary!$B$3:$C$3,1,MATCH(Form_Responses[[#This Row],[44]],OFFSET(Dictionary!$A$3,MATCH(COLUMNS($AS$2:CJ111),Dictionary!$A$4:$A$93,0),1,1,2),0)),Dictionary!$AD$3:$AE$3,0)),"")</f>
        <v>C</v>
      </c>
      <c r="CK112" s="61" t="str">
        <f ca="1">IFERROR(INDEX(OFFSET(Dictionary!$AC$3,MATCH(COLUMNS($AS$2:CK111),Dictionary!$AC$4:$AC$93,0),1,1,2),1,MATCH(INDEX(Dictionary!$B$3:$C$3,1,MATCH(Form_Responses[[#This Row],[45]],OFFSET(Dictionary!$A$3,MATCH(COLUMNS($AS$2:CK111),Dictionary!$A$4:$A$93,0),1,1,2),0)),Dictionary!$AD$3:$AE$3,0)),"")</f>
        <v>V</v>
      </c>
      <c r="CL112" s="61" t="str">
        <f ca="1">IFERROR(INDEX(OFFSET(Dictionary!$AC$3,MATCH(COLUMNS($AS$2:CL111),Dictionary!$AC$4:$AC$93,0),1,1,2),1,MATCH(INDEX(Dictionary!$B$3:$C$3,1,MATCH(Form_Responses[[#This Row],[46]],OFFSET(Dictionary!$A$3,MATCH(COLUMNS($AS$2:CL111),Dictionary!$A$4:$A$93,0),1,1,2),0)),Dictionary!$AD$3:$AE$3,0)),"")</f>
        <v>N</v>
      </c>
      <c r="CM112" s="61" t="str">
        <f ca="1">IFERROR(INDEX(OFFSET(Dictionary!$AC$3,MATCH(COLUMNS($AS$2:CM111),Dictionary!$AC$4:$AC$93,0),1,1,2),1,MATCH(INDEX(Dictionary!$B$3:$C$3,1,MATCH(Form_Responses[[#This Row],[47]],OFFSET(Dictionary!$A$3,MATCH(COLUMNS($AS$2:CM111),Dictionary!$A$4:$A$93,0),1,1,2),0)),Dictionary!$AD$3:$AE$3,0)),"")</f>
        <v>Z</v>
      </c>
      <c r="CN112" s="61" t="str">
        <f ca="1">IFERROR(INDEX(OFFSET(Dictionary!$AC$3,MATCH(COLUMNS($AS$2:CN111),Dictionary!$AC$4:$AC$93,0),1,1,2),1,MATCH(INDEX(Dictionary!$B$3:$C$3,1,MATCH(Form_Responses[[#This Row],[48]],OFFSET(Dictionary!$A$3,MATCH(COLUMNS($AS$2:CN111),Dictionary!$A$4:$A$93,0),1,1,2),0)),Dictionary!$AD$3:$AE$3,0)),"")</f>
        <v>P</v>
      </c>
      <c r="CO112" s="61" t="str">
        <f ca="1">IFERROR(INDEX(OFFSET(Dictionary!$AC$3,MATCH(COLUMNS($AS$2:CO111),Dictionary!$AC$4:$AC$93,0),1,1,2),1,MATCH(INDEX(Dictionary!$B$3:$C$3,1,MATCH(Form_Responses[[#This Row],[49]],OFFSET(Dictionary!$A$3,MATCH(COLUMNS($AS$2:CO111),Dictionary!$A$4:$A$93,0),1,1,2),0)),Dictionary!$AD$3:$AE$3,0)),"")</f>
        <v>F</v>
      </c>
      <c r="CP112" s="61" t="str">
        <f ca="1">IFERROR(INDEX(OFFSET(Dictionary!$AC$3,MATCH(COLUMNS($AS$2:CP111),Dictionary!$AC$4:$AC$93,0),1,1,2),1,MATCH(INDEX(Dictionary!$B$3:$C$3,1,MATCH(Form_Responses[[#This Row],[50]],OFFSET(Dictionary!$A$3,MATCH(COLUMNS($AS$2:CP111),Dictionary!$A$4:$A$93,0),1,1,2),0)),Dictionary!$AD$3:$AE$3,0)),"")</f>
        <v>W</v>
      </c>
      <c r="CQ112" s="61" t="str">
        <f ca="1">IFERROR(INDEX(OFFSET(Dictionary!$AC$3,MATCH(COLUMNS($AS$2:CQ111),Dictionary!$AC$4:$AC$93,0),1,1,2),1,MATCH(INDEX(Dictionary!$B$3:$C$3,1,MATCH(Form_Responses[[#This Row],[51]],OFFSET(Dictionary!$A$3,MATCH(COLUMNS($AS$2:CQ111),Dictionary!$A$4:$A$93,0),1,1,2),0)),Dictionary!$AD$3:$AE$3,0)),"")</f>
        <v>G</v>
      </c>
      <c r="CR112" s="61" t="str">
        <f ca="1">IFERROR(INDEX(OFFSET(Dictionary!$AC$3,MATCH(COLUMNS($AS$2:CR111),Dictionary!$AC$4:$AC$93,0),1,1,2),1,MATCH(INDEX(Dictionary!$B$3:$C$3,1,MATCH(Form_Responses[[#This Row],[52]],OFFSET(Dictionary!$A$3,MATCH(COLUMNS($AS$2:CR111),Dictionary!$A$4:$A$93,0),1,1,2),0)),Dictionary!$AD$3:$AE$3,0)),"")</f>
        <v>L</v>
      </c>
      <c r="CS112" s="61" t="str">
        <f ca="1">IFERROR(INDEX(OFFSET(Dictionary!$AC$3,MATCH(COLUMNS($AS$2:CS111),Dictionary!$AC$4:$AC$93,0),1,1,2),1,MATCH(INDEX(Dictionary!$B$3:$C$3,1,MATCH(Form_Responses[[#This Row],[53]],OFFSET(Dictionary!$A$3,MATCH(COLUMNS($AS$2:CS111),Dictionary!$A$4:$A$93,0),1,1,2),0)),Dictionary!$AD$3:$AE$3,0)),"")</f>
        <v>I</v>
      </c>
      <c r="CT112" s="61" t="str">
        <f ca="1">IFERROR(INDEX(OFFSET(Dictionary!$AC$3,MATCH(COLUMNS($AS$2:CT111),Dictionary!$AC$4:$AC$93,0),1,1,2),1,MATCH(INDEX(Dictionary!$B$3:$C$3,1,MATCH(Form_Responses[[#This Row],[54]],OFFSET(Dictionary!$A$3,MATCH(COLUMNS($AS$2:CT111),Dictionary!$A$4:$A$93,0),1,1,2),0)),Dictionary!$AD$3:$AE$3,0)),"")</f>
        <v>D</v>
      </c>
      <c r="CU112" s="61" t="str">
        <f ca="1">IFERROR(INDEX(OFFSET(Dictionary!$AC$3,MATCH(COLUMNS($AS$2:CU111),Dictionary!$AC$4:$AC$93,0),1,1,2),1,MATCH(INDEX(Dictionary!$B$3:$C$3,1,MATCH(Form_Responses[[#This Row],[55]],OFFSET(Dictionary!$A$3,MATCH(COLUMNS($AS$2:CU111),Dictionary!$A$4:$A$93,0),1,1,2),0)),Dictionary!$AD$3:$AE$3,0)),"")</f>
        <v>V</v>
      </c>
      <c r="CV112" s="61" t="str">
        <f ca="1">IFERROR(INDEX(OFFSET(Dictionary!$AC$3,MATCH(COLUMNS($AS$2:CV111),Dictionary!$AC$4:$AC$93,0),1,1,2),1,MATCH(INDEX(Dictionary!$B$3:$C$3,1,MATCH(Form_Responses[[#This Row],[56]],OFFSET(Dictionary!$A$3,MATCH(COLUMNS($AS$2:CV111),Dictionary!$A$4:$A$93,0),1,1,2),0)),Dictionary!$AD$3:$AE$3,0)),"")</f>
        <v>E</v>
      </c>
      <c r="CW112" s="61" t="str">
        <f ca="1">IFERROR(INDEX(OFFSET(Dictionary!$AC$3,MATCH(COLUMNS($AS$2:CW111),Dictionary!$AC$4:$AC$93,0),1,1,2),1,MATCH(INDEX(Dictionary!$B$3:$C$3,1,MATCH(Form_Responses[[#This Row],[57]],OFFSET(Dictionary!$A$3,MATCH(COLUMNS($AS$2:CW111),Dictionary!$A$4:$A$93,0),1,1,2),0)),Dictionary!$AD$3:$AE$3,0)),"")</f>
        <v>Z</v>
      </c>
      <c r="CX112" s="61" t="str">
        <f ca="1">IFERROR(INDEX(OFFSET(Dictionary!$AC$3,MATCH(COLUMNS($AS$2:CX111),Dictionary!$AC$4:$AC$93,0),1,1,2),1,MATCH(INDEX(Dictionary!$B$3:$C$3,1,MATCH(Form_Responses[[#This Row],[58]],OFFSET(Dictionary!$A$3,MATCH(COLUMNS($AS$2:CX111),Dictionary!$A$4:$A$93,0),1,1,2),0)),Dictionary!$AD$3:$AE$3,0)),"")</f>
        <v>A</v>
      </c>
      <c r="CY112" s="61" t="str">
        <f ca="1">IFERROR(INDEX(OFFSET(Dictionary!$AC$3,MATCH(COLUMNS($AS$2:CY111),Dictionary!$AC$4:$AC$93,0),1,1,2),1,MATCH(INDEX(Dictionary!$B$3:$C$3,1,MATCH(Form_Responses[[#This Row],[59]],OFFSET(Dictionary!$A$3,MATCH(COLUMNS($AS$2:CY111),Dictionary!$A$4:$A$93,0),1,1,2),0)),Dictionary!$AD$3:$AE$3,0)),"")</f>
        <v>F</v>
      </c>
      <c r="CZ112" s="61" t="str">
        <f ca="1">IFERROR(INDEX(OFFSET(Dictionary!$AC$3,MATCH(COLUMNS($AS$2:CZ111),Dictionary!$AC$4:$AC$93,0),1,1,2),1,MATCH(INDEX(Dictionary!$B$3:$C$3,1,MATCH(Form_Responses[[#This Row],[60]],OFFSET(Dictionary!$A$3,MATCH(COLUMNS($AS$2:CZ111),Dictionary!$A$4:$A$93,0),1,1,2),0)),Dictionary!$AD$3:$AE$3,0)),"")</f>
        <v>X</v>
      </c>
      <c r="DA112" s="61" t="str">
        <f ca="1">IFERROR(INDEX(OFFSET(Dictionary!$AC$3,MATCH(COLUMNS($AS$2:DA111),Dictionary!$AC$4:$AC$93,0),1,1,2),1,MATCH(INDEX(Dictionary!$B$3:$C$3,1,MATCH(Form_Responses[[#This Row],[61]],OFFSET(Dictionary!$A$3,MATCH(COLUMNS($AS$2:DA111),Dictionary!$A$4:$A$93,0),1,1,2),0)),Dictionary!$AD$3:$AE$3,0)),"")</f>
        <v>G</v>
      </c>
      <c r="DB112" s="61" t="str">
        <f ca="1">IFERROR(INDEX(OFFSET(Dictionary!$AC$3,MATCH(COLUMNS($AS$2:DB111),Dictionary!$AC$4:$AC$93,0),1,1,2),1,MATCH(INDEX(Dictionary!$B$3:$C$3,1,MATCH(Form_Responses[[#This Row],[62]],OFFSET(Dictionary!$A$3,MATCH(COLUMNS($AS$2:DB111),Dictionary!$A$4:$A$93,0),1,1,2),0)),Dictionary!$AD$3:$AE$3,0)),"")</f>
        <v>L</v>
      </c>
      <c r="DC112" s="61" t="str">
        <f ca="1">IFERROR(INDEX(OFFSET(Dictionary!$AC$3,MATCH(COLUMNS($AS$2:DC111),Dictionary!$AC$4:$AC$93,0),1,1,2),1,MATCH(INDEX(Dictionary!$B$3:$C$3,1,MATCH(Form_Responses[[#This Row],[63]],OFFSET(Dictionary!$A$3,MATCH(COLUMNS($AS$2:DC111),Dictionary!$A$4:$A$93,0),1,1,2),0)),Dictionary!$AD$3:$AE$3,0)),"")</f>
        <v>I</v>
      </c>
      <c r="DD112" s="61" t="str">
        <f ca="1">IFERROR(INDEX(OFFSET(Dictionary!$AC$3,MATCH(COLUMNS($AS$2:DD111),Dictionary!$AC$4:$AC$93,0),1,1,2),1,MATCH(INDEX(Dictionary!$B$3:$C$3,1,MATCH(Form_Responses[[#This Row],[64]],OFFSET(Dictionary!$A$3,MATCH(COLUMNS($AS$2:DD111),Dictionary!$A$4:$A$93,0),1,1,2),0)),Dictionary!$AD$3:$AE$3,0)),"")</f>
        <v>R</v>
      </c>
      <c r="DE112" s="61" t="str">
        <f ca="1">IFERROR(INDEX(OFFSET(Dictionary!$AC$3,MATCH(COLUMNS($AS$2:DE111),Dictionary!$AC$4:$AC$93,0),1,1,2),1,MATCH(INDEX(Dictionary!$B$3:$C$3,1,MATCH(Form_Responses[[#This Row],[65]],OFFSET(Dictionary!$A$3,MATCH(COLUMNS($AS$2:DE111),Dictionary!$A$4:$A$93,0),1,1,2),0)),Dictionary!$AD$3:$AE$3,0)),"")</f>
        <v>D</v>
      </c>
      <c r="DF112" s="61" t="str">
        <f ca="1">IFERROR(INDEX(OFFSET(Dictionary!$AC$3,MATCH(COLUMNS($AS$2:DF111),Dictionary!$AC$4:$AC$93,0),1,1,2),1,MATCH(INDEX(Dictionary!$B$3:$C$3,1,MATCH(Form_Responses[[#This Row],[66]],OFFSET(Dictionary!$A$3,MATCH(COLUMNS($AS$2:DF111),Dictionary!$A$4:$A$93,0),1,1,2),0)),Dictionary!$AD$3:$AE$3,0)),"")</f>
        <v>C</v>
      </c>
      <c r="DG112" s="61" t="str">
        <f ca="1">IFERROR(INDEX(OFFSET(Dictionary!$AC$3,MATCH(COLUMNS($AS$2:DG111),Dictionary!$AC$4:$AC$93,0),1,1,2),1,MATCH(INDEX(Dictionary!$B$3:$C$3,1,MATCH(Form_Responses[[#This Row],[67]],OFFSET(Dictionary!$A$3,MATCH(COLUMNS($AS$2:DG111),Dictionary!$A$4:$A$93,0),1,1,2),0)),Dictionary!$AD$3:$AE$3,0)),"")</f>
        <v>R</v>
      </c>
      <c r="DH112" s="61" t="str">
        <f ca="1">IFERROR(INDEX(OFFSET(Dictionary!$AC$3,MATCH(COLUMNS($AS$2:DH111),Dictionary!$AC$4:$AC$93,0),1,1,2),1,MATCH(INDEX(Dictionary!$B$3:$C$3,1,MATCH(Form_Responses[[#This Row],[68]],OFFSET(Dictionary!$A$3,MATCH(COLUMNS($AS$2:DH111),Dictionary!$A$4:$A$93,0),1,1,2),0)),Dictionary!$AD$3:$AE$3,0)),"")</f>
        <v>N</v>
      </c>
      <c r="DI112" s="61" t="str">
        <f ca="1">IFERROR(INDEX(OFFSET(Dictionary!$AC$3,MATCH(COLUMNS($AS$2:DI111),Dictionary!$AC$4:$AC$93,0),1,1,2),1,MATCH(INDEX(Dictionary!$B$3:$C$3,1,MATCH(Form_Responses[[#This Row],[69]],OFFSET(Dictionary!$A$3,MATCH(COLUMNS($AS$2:DI111),Dictionary!$A$4:$A$93,0),1,1,2),0)),Dictionary!$AD$3:$AE$3,0)),"")</f>
        <v>A</v>
      </c>
      <c r="DJ112" s="61" t="str">
        <f ca="1">IFERROR(INDEX(OFFSET(Dictionary!$AC$3,MATCH(COLUMNS($AS$2:DJ111),Dictionary!$AC$4:$AC$93,0),1,1,2),1,MATCH(INDEX(Dictionary!$B$3:$C$3,1,MATCH(Form_Responses[[#This Row],[70]],OFFSET(Dictionary!$A$3,MATCH(COLUMNS($AS$2:DJ111),Dictionary!$A$4:$A$93,0),1,1,2),0)),Dictionary!$AD$3:$AE$3,0)),"")</f>
        <v>P</v>
      </c>
      <c r="DK112" s="61" t="str">
        <f ca="1">IFERROR(INDEX(OFFSET(Dictionary!$AC$3,MATCH(COLUMNS($AS$2:DK111),Dictionary!$AC$4:$AC$93,0),1,1,2),1,MATCH(INDEX(Dictionary!$B$3:$C$3,1,MATCH(Form_Responses[[#This Row],[71]],OFFSET(Dictionary!$A$3,MATCH(COLUMNS($AS$2:DK111),Dictionary!$A$4:$A$93,0),1,1,2),0)),Dictionary!$AD$3:$AE$3,0)),"")</f>
        <v>G</v>
      </c>
      <c r="DL112" s="61" t="str">
        <f ca="1">IFERROR(INDEX(OFFSET(Dictionary!$AC$3,MATCH(COLUMNS($AS$2:DL111),Dictionary!$AC$4:$AC$93,0),1,1,2),1,MATCH(INDEX(Dictionary!$B$3:$C$3,1,MATCH(Form_Responses[[#This Row],[72]],OFFSET(Dictionary!$A$3,MATCH(COLUMNS($AS$2:DL111),Dictionary!$A$4:$A$93,0),1,1,2),0)),Dictionary!$AD$3:$AE$3,0)),"")</f>
        <v>L</v>
      </c>
      <c r="DM112" s="61" t="str">
        <f ca="1">IFERROR(INDEX(OFFSET(Dictionary!$AC$3,MATCH(COLUMNS($AS$2:DM111),Dictionary!$AC$4:$AC$93,0),1,1,2),1,MATCH(INDEX(Dictionary!$B$3:$C$3,1,MATCH(Form_Responses[[#This Row],[73]],OFFSET(Dictionary!$A$3,MATCH(COLUMNS($AS$2:DM111),Dictionary!$A$4:$A$93,0),1,1,2),0)),Dictionary!$AD$3:$AE$3,0)),"")</f>
        <v>I</v>
      </c>
      <c r="DN112" s="61" t="str">
        <f ca="1">IFERROR(INDEX(OFFSET(Dictionary!$AC$3,MATCH(COLUMNS($AS$2:DN111),Dictionary!$AC$4:$AC$93,0),1,1,2),1,MATCH(INDEX(Dictionary!$B$3:$C$3,1,MATCH(Form_Responses[[#This Row],[74]],OFFSET(Dictionary!$A$3,MATCH(COLUMNS($AS$2:DN111),Dictionary!$A$4:$A$93,0),1,1,2),0)),Dictionary!$AD$3:$AE$3,0)),"")</f>
        <v>T</v>
      </c>
      <c r="DO112" s="61" t="str">
        <f ca="1">IFERROR(INDEX(OFFSET(Dictionary!$AC$3,MATCH(COLUMNS($AS$2:DO111),Dictionary!$AC$4:$AC$93,0),1,1,2),1,MATCH(INDEX(Dictionary!$B$3:$C$3,1,MATCH(Form_Responses[[#This Row],[75]],OFFSET(Dictionary!$A$3,MATCH(COLUMNS($AS$2:DO111),Dictionary!$A$4:$A$93,0),1,1,2),0)),Dictionary!$AD$3:$AE$3,0)),"")</f>
        <v>V</v>
      </c>
      <c r="DP112" s="61" t="str">
        <f ca="1">IFERROR(INDEX(OFFSET(Dictionary!$AC$3,MATCH(COLUMNS($AS$2:DP111),Dictionary!$AC$4:$AC$93,0),1,1,2),1,MATCH(INDEX(Dictionary!$B$3:$C$3,1,MATCH(Form_Responses[[#This Row],[76]],OFFSET(Dictionary!$A$3,MATCH(COLUMNS($AS$2:DP111),Dictionary!$A$4:$A$93,0),1,1,2),0)),Dictionary!$AD$3:$AE$3,0)),"")</f>
        <v>D</v>
      </c>
      <c r="DQ112" s="61" t="str">
        <f ca="1">IFERROR(INDEX(OFFSET(Dictionary!$AC$3,MATCH(COLUMNS($AS$2:DQ111),Dictionary!$AC$4:$AC$93,0),1,1,2),1,MATCH(INDEX(Dictionary!$B$3:$C$3,1,MATCH(Form_Responses[[#This Row],[77]],OFFSET(Dictionary!$A$3,MATCH(COLUMNS($AS$2:DQ111),Dictionary!$A$4:$A$93,0),1,1,2),0)),Dictionary!$AD$3:$AE$3,0)),"")</f>
        <v>C</v>
      </c>
      <c r="DR112" s="61" t="str">
        <f ca="1">IFERROR(INDEX(OFFSET(Dictionary!$AC$3,MATCH(COLUMNS($AS$2:DR111),Dictionary!$AC$4:$AC$93,0),1,1,2),1,MATCH(INDEX(Dictionary!$B$3:$C$3,1,MATCH(Form_Responses[[#This Row],[78]],OFFSET(Dictionary!$A$3,MATCH(COLUMNS($AS$2:DR111),Dictionary!$A$4:$A$93,0),1,1,2),0)),Dictionary!$AD$3:$AE$3,0)),"")</f>
        <v>D</v>
      </c>
      <c r="DS112" s="61" t="str">
        <f ca="1">IFERROR(INDEX(OFFSET(Dictionary!$AC$3,MATCH(COLUMNS($AS$2:DS111),Dictionary!$AC$4:$AC$93,0),1,1,2),1,MATCH(INDEX(Dictionary!$B$3:$C$3,1,MATCH(Form_Responses[[#This Row],[79]],OFFSET(Dictionary!$A$3,MATCH(COLUMNS($AS$2:DS111),Dictionary!$A$4:$A$93,0),1,1,2),0)),Dictionary!$AD$3:$AE$3,0)),"")</f>
        <v>N</v>
      </c>
      <c r="DT112" s="61" t="str">
        <f ca="1">IFERROR(INDEX(OFFSET(Dictionary!$AC$3,MATCH(COLUMNS($AS$2:DT111),Dictionary!$AC$4:$AC$93,0),1,1,2),1,MATCH(INDEX(Dictionary!$B$3:$C$3,1,MATCH(Form_Responses[[#This Row],[80]],OFFSET(Dictionary!$A$3,MATCH(COLUMNS($AS$2:DT111),Dictionary!$A$4:$A$93,0),1,1,2),0)),Dictionary!$AD$3:$AE$3,0)),"")</f>
        <v>A</v>
      </c>
      <c r="DU112" s="61" t="str">
        <f ca="1">IFERROR(INDEX(OFFSET(Dictionary!$AC$3,MATCH(COLUMNS($AS$2:DU111),Dictionary!$AC$4:$AC$93,0),1,1,2),1,MATCH(INDEX(Dictionary!$B$3:$C$3,1,MATCH(Form_Responses[[#This Row],[81]],OFFSET(Dictionary!$A$3,MATCH(COLUMNS($AS$2:DU111),Dictionary!$A$4:$A$93,0),1,1,2),0)),Dictionary!$AD$3:$AE$3,0)),"")</f>
        <v>L</v>
      </c>
      <c r="DV112" s="61" t="str">
        <f ca="1">IFERROR(INDEX(OFFSET(Dictionary!$AC$3,MATCH(COLUMNS($AS$2:DV111),Dictionary!$AC$4:$AC$93,0),1,1,2),1,MATCH(INDEX(Dictionary!$B$3:$C$3,1,MATCH(Form_Responses[[#This Row],[82]],OFFSET(Dictionary!$A$3,MATCH(COLUMNS($AS$2:DV111),Dictionary!$A$4:$A$93,0),1,1,2),0)),Dictionary!$AD$3:$AE$3,0)),"")</f>
        <v>L</v>
      </c>
      <c r="DW112" s="61" t="str">
        <f ca="1">IFERROR(INDEX(OFFSET(Dictionary!$AC$3,MATCH(COLUMNS($AS$2:DW111),Dictionary!$AC$4:$AC$93,0),1,1,2),1,MATCH(INDEX(Dictionary!$B$3:$C$3,1,MATCH(Form_Responses[[#This Row],[83]],OFFSET(Dictionary!$A$3,MATCH(COLUMNS($AS$2:DW111),Dictionary!$A$4:$A$93,0),1,1,2),0)),Dictionary!$AD$3:$AE$3,0)),"")</f>
        <v>I</v>
      </c>
      <c r="DX112" s="61" t="str">
        <f ca="1">IFERROR(INDEX(OFFSET(Dictionary!$AC$3,MATCH(COLUMNS($AS$2:DX111),Dictionary!$AC$4:$AC$93,0),1,1,2),1,MATCH(INDEX(Dictionary!$B$3:$C$3,1,MATCH(Form_Responses[[#This Row],[84]],OFFSET(Dictionary!$A$3,MATCH(COLUMNS($AS$2:DX111),Dictionary!$A$4:$A$93,0),1,1,2),0)),Dictionary!$AD$3:$AE$3,0)),"")</f>
        <v>V</v>
      </c>
      <c r="DY112" s="61" t="str">
        <f ca="1">IFERROR(INDEX(OFFSET(Dictionary!$AC$3,MATCH(COLUMNS($AS$2:DY111),Dictionary!$AC$4:$AC$93,0),1,1,2),1,MATCH(INDEX(Dictionary!$B$3:$C$3,1,MATCH(Form_Responses[[#This Row],[85]],OFFSET(Dictionary!$A$3,MATCH(COLUMNS($AS$2:DY111),Dictionary!$A$4:$A$93,0),1,1,2),0)),Dictionary!$AD$3:$AE$3,0)),"")</f>
        <v>S</v>
      </c>
      <c r="DZ112" s="61" t="str">
        <f ca="1">IFERROR(INDEX(OFFSET(Dictionary!$AC$3,MATCH(COLUMNS($AS$2:DZ111),Dictionary!$AC$4:$AC$93,0),1,1,2),1,MATCH(INDEX(Dictionary!$B$3:$C$3,1,MATCH(Form_Responses[[#This Row],[86]],OFFSET(Dictionary!$A$3,MATCH(COLUMNS($AS$2:DZ111),Dictionary!$A$4:$A$93,0),1,1,2),0)),Dictionary!$AD$3:$AE$3,0)),"")</f>
        <v>R</v>
      </c>
      <c r="EA112" s="61" t="str">
        <f ca="1">IFERROR(INDEX(OFFSET(Dictionary!$AC$3,MATCH(COLUMNS($AS$2:EA111),Dictionary!$AC$4:$AC$93,0),1,1,2),1,MATCH(INDEX(Dictionary!$B$3:$C$3,1,MATCH(Form_Responses[[#This Row],[87]],OFFSET(Dictionary!$A$3,MATCH(COLUMNS($AS$2:EA111),Dictionary!$A$4:$A$93,0),1,1,2),0)),Dictionary!$AD$3:$AE$3,0)),"")</f>
        <v>D</v>
      </c>
      <c r="EB112" s="61" t="str">
        <f ca="1">IFERROR(INDEX(OFFSET(Dictionary!$AC$3,MATCH(COLUMNS($AS$2:EB111),Dictionary!$AC$4:$AC$93,0),1,1,2),1,MATCH(INDEX(Dictionary!$B$3:$C$3,1,MATCH(Form_Responses[[#This Row],[88]],OFFSET(Dictionary!$A$3,MATCH(COLUMNS($AS$2:EB111),Dictionary!$A$4:$A$93,0),1,1,2),0)),Dictionary!$AD$3:$AE$3,0)),"")</f>
        <v>C</v>
      </c>
      <c r="EC112" s="61" t="str">
        <f ca="1">IFERROR(INDEX(OFFSET(Dictionary!$AC$3,MATCH(COLUMNS($AS$2:EC111),Dictionary!$AC$4:$AC$93,0),1,1,2),1,MATCH(INDEX(Dictionary!$B$3:$C$3,1,MATCH(Form_Responses[[#This Row],[89]],OFFSET(Dictionary!$A$3,MATCH(COLUMNS($AS$2:EC111),Dictionary!$A$4:$A$93,0),1,1,2),0)),Dictionary!$AD$3:$AE$3,0)),"")</f>
        <v>C</v>
      </c>
      <c r="ED112" s="61" t="str">
        <f ca="1">IFERROR(INDEX(OFFSET(Dictionary!$AC$3,MATCH(COLUMNS($AS$2:ED111),Dictionary!$AC$4:$AC$93,0),1,1,2),1,MATCH(INDEX(Dictionary!$B$3:$C$3,1,MATCH(Form_Responses[[#This Row],[90]],OFFSET(Dictionary!$A$3,MATCH(COLUMNS($AS$2:ED111),Dictionary!$A$4:$A$93,0),1,1,2),0)),Dictionary!$AD$3:$AE$3,0)),"")</f>
        <v>N</v>
      </c>
    </row>
    <row r="113" spans="1:134" ht="180" x14ac:dyDescent="0.25">
      <c r="A113" s="164">
        <v>111</v>
      </c>
      <c r="B113" s="61" t="s">
        <v>1119</v>
      </c>
      <c r="C113" s="61" t="s">
        <v>1168</v>
      </c>
      <c r="D113" s="59" t="s">
        <v>804</v>
      </c>
      <c r="E113" s="59" cm="1">
        <f t="array" aca="1" ref="E113" ca="1">COUNTIF(OFFSET($AS$2,MATCH(Data_Base_Response[[#This Row],[Nama]:[Nama]],Data_Base_Response[[Nama]:[Nama]],0),0,1,90),Data_Base_Response[[#Headers],[A]])</f>
        <v>5</v>
      </c>
      <c r="F113" s="59" cm="1">
        <f t="array" aca="1" ref="F113" ca="1">COUNTIF(OFFSET($AS$2,MATCH(Data_Base_Response[[#This Row],[Nama]:[Nama]],Data_Base_Response[[Nama]:[Nama]],0),0,1,90),Data_Base_Response[[#Headers],[N]])</f>
        <v>6</v>
      </c>
      <c r="G113" s="59" cm="1">
        <f t="array" aca="1" ref="G113" ca="1">COUNTIF(OFFSET($AS$2,MATCH(Data_Base_Response[[#This Row],[Nama]:[Nama]],Data_Base_Response[[Nama]:[Nama]],0),0,1,90),Data_Base_Response[[#Headers],[G]])</f>
        <v>4</v>
      </c>
      <c r="H113" s="59" cm="1">
        <f t="array" aca="1" ref="H113" ca="1">COUNTIF(OFFSET($AS$2,MATCH(Data_Base_Response[[#This Row],[Nama]:[Nama]],Data_Base_Response[[Nama]:[Nama]],0),0,1,90),Data_Base_Response[[#Headers],[C]])</f>
        <v>6</v>
      </c>
      <c r="I113" s="59" cm="1">
        <f t="array" aca="1" ref="I113" ca="1">COUNTIF(OFFSET($AS$2,MATCH(Data_Base_Response[[#This Row],[Nama]:[Nama]],Data_Base_Response[[Nama]:[Nama]],0),0,1,90),Data_Base_Response[[#Headers],[D]])</f>
        <v>3</v>
      </c>
      <c r="J113" s="59" cm="1">
        <f t="array" aca="1" ref="J113" ca="1">COUNTIF(OFFSET($AS$2,MATCH(Data_Base_Response[[#This Row],[Nama]:[Nama]],Data_Base_Response[[Nama]:[Nama]],0),0,1,90),Data_Base_Response[[#Headers],[R]])</f>
        <v>6</v>
      </c>
      <c r="K113" s="59" cm="1">
        <f t="array" aca="1" ref="K113" ca="1">COUNTIF(OFFSET($AS$2,MATCH(Data_Base_Response[[#This Row],[Nama]:[Nama]],Data_Base_Response[[Nama]:[Nama]],0),0,1,90),Data_Base_Response[[#Headers],[T]])</f>
        <v>5</v>
      </c>
      <c r="L113" s="59" cm="1">
        <f t="array" aca="1" ref="L113" ca="1">COUNTIF(OFFSET($AS$2,MATCH(Data_Base_Response[[#This Row],[Nama]:[Nama]],Data_Base_Response[[Nama]:[Nama]],0),0,1,90),Data_Base_Response[[#Headers],[V]])</f>
        <v>4</v>
      </c>
      <c r="M113" s="59" cm="1">
        <f t="array" aca="1" ref="M113" ca="1">COUNTIF(OFFSET($AS$2,MATCH(Data_Base_Response[[#This Row],[Nama]:[Nama]],Data_Base_Response[[Nama]:[Nama]],0),0,1,90),Data_Base_Response[[#Headers],[W]])</f>
        <v>7</v>
      </c>
      <c r="N113" s="59" cm="1">
        <f t="array" aca="1" ref="N113" ca="1">COUNTIF(OFFSET($AS$2,MATCH(Data_Base_Response[[#This Row],[Nama]:[Nama]],Data_Base_Response[[Nama]:[Nama]],0),0,1,90),Data_Base_Response[[#Headers],[F]])</f>
        <v>3</v>
      </c>
      <c r="O113" s="59" cm="1">
        <f t="array" aca="1" ref="O113" ca="1">COUNTIF(OFFSET($AS$2,MATCH(Data_Base_Response[[#This Row],[Nama]:[Nama]],Data_Base_Response[[Nama]:[Nama]],0),0,1,90),Data_Base_Response[[#Headers],[L]])</f>
        <v>7</v>
      </c>
      <c r="P113" s="59" cm="1">
        <f t="array" aca="1" ref="P113" ca="1">COUNTIF(OFFSET($AS$2,MATCH(Data_Base_Response[[#This Row],[Nama]:[Nama]],Data_Base_Response[[Nama]:[Nama]],0),0,1,90),Data_Base_Response[[#Headers],[P]])</f>
        <v>6</v>
      </c>
      <c r="Q113" s="59" cm="1">
        <f t="array" aca="1" ref="Q113" ca="1">COUNTIF(OFFSET($AS$2,MATCH(Data_Base_Response[[#This Row],[Nama]:[Nama]],Data_Base_Response[[Nama]:[Nama]],0),0,1,90),Data_Base_Response[[#Headers],[I]])</f>
        <v>6</v>
      </c>
      <c r="R113" s="59" cm="1">
        <f t="array" aca="1" ref="R113" ca="1">COUNTIF(OFFSET($AS$2,MATCH(Data_Base_Response[[#This Row],[Nama]:[Nama]],Data_Base_Response[[Nama]:[Nama]],0),0,1,90),Data_Base_Response[[#Headers],[S]])</f>
        <v>3</v>
      </c>
      <c r="S113" s="59" cm="1">
        <f t="array" aca="1" ref="S113" ca="1">COUNTIF(OFFSET($AS$2,MATCH(Data_Base_Response[[#This Row],[Nama]:[Nama]],Data_Base_Response[[Nama]:[Nama]],0),0,1,90),Data_Base_Response[[#Headers],[B]])</f>
        <v>3</v>
      </c>
      <c r="T113" s="59" cm="1">
        <f t="array" aca="1" ref="T113" ca="1">COUNTIF(OFFSET($AS$2,MATCH(Data_Base_Response[[#This Row],[Nama]:[Nama]],Data_Base_Response[[Nama]:[Nama]],0),0,1,90),Data_Base_Response[[#Headers],[O]])</f>
        <v>2</v>
      </c>
      <c r="U113" s="59" cm="1">
        <f t="array" aca="1" ref="U113" ca="1">COUNTIF(OFFSET($AS$2,MATCH(Data_Base_Response[[#This Row],[Nama]:[Nama]],Data_Base_Response[[Nama]:[Nama]],0),0,1,90),Data_Base_Response[[#Headers],[X]])</f>
        <v>2</v>
      </c>
      <c r="V113" s="59" cm="1">
        <f t="array" aca="1" ref="V113" ca="1">COUNTIF(OFFSET($AS$2,MATCH(Data_Base_Response[[#This Row],[Nama]:[Nama]],Data_Base_Response[[Nama]:[Nama]],0),0,1,90),Data_Base_Response[[#Headers],[E]])</f>
        <v>1</v>
      </c>
      <c r="W113" s="59" cm="1">
        <f t="array" aca="1" ref="W113" ca="1">COUNTIF(OFFSET($AS$2,MATCH(Data_Base_Response[[#This Row],[Nama]:[Nama]],Data_Base_Response[[Nama]:[Nama]],0),0,1,90),Data_Base_Response[[#Headers],[K]])</f>
        <v>6</v>
      </c>
      <c r="X113" s="59" cm="1">
        <f t="array" aca="1" ref="X113" ca="1">COUNTIF(OFFSET($AS$2,MATCH(Data_Base_Response[[#This Row],[Nama]:[Nama]],Data_Base_Response[[Nama]:[Nama]],0),0,1,90),Data_Base_Response[[#Headers],[Z]])</f>
        <v>5</v>
      </c>
      <c r="Y11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13"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13"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13"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13" s="60" t="str">
        <f ca="1">INDEX(OFFSET(Dictionary!$AJ$3,MATCH(I$2,Dictionary!$AG$4:$AG$84,0),0,COUNTIF(Dictionary!$AG$4:$AG$84,I$2),1),MATCH(Data_Base_Response[[#This Row],[D]],OFFSET(Dictionary!$AH$3,MATCH(I$2,Dictionary!$AG$4:$AG$84,0),0,COUNTIF(Dictionary!$AG$4:$AG$84,I$2),1),1))</f>
        <v xml:space="preserve">Cukup peduli akan akurasi dan kelengkapan data   </v>
      </c>
      <c r="AD113"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13"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1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3"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13"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13" s="60" t="str">
        <f ca="1">INDEX(OFFSET(Dictionary!$AJ$3,MATCH(O$2,Dictionary!$AG$4:$AG$84,0),0,COUNTIF(Dictionary!$AG$4:$AG$84,O$2),1),MATCH(Data_Base_Response[[#This Row],[L]],OFFSET(Dictionary!$AH$3,MATCH(O$2,Dictionary!$AG$4:$AG$84,0),0,COUNTIF(Dictionary!$AG$4:$AG$84,O$2),1),1))</f>
        <v xml:space="preserve">Percaya diri dan ingin berperan sebagai pemimpin      </v>
      </c>
      <c r="AJ113"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13"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13"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13"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13"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1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13"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13" s="60" t="str">
        <f ca="1">INDEX(OFFSET(Dictionary!$AJ$3,MATCH(W$2,Dictionary!$AG$4:$AG$84,0),0,COUNTIF(Dictionary!$AG$4:$AG$84,W$2),1),MATCH(Data_Base_Response[[#This Row],[K]],OFFSET(Dictionary!$AH$3,MATCH(W$2,Dictionary!$AG$4:$AG$84,0),0,COUNTIF(Dictionary!$AG$4:$AG$84,W$2),1),1))</f>
        <v xml:space="preserve">Akan menghadapi konflik, mengungkapkan serta memaksakan pan- dangan dengan cara positif  </v>
      </c>
      <c r="AR113" s="60" t="str">
        <f ca="1">INDEX(OFFSET(Dictionary!$AJ$3,MATCH(X$2,Dictionary!$AG$4:$AG$84,0),0,COUNTIF(Dictionary!$AG$4:$AG$84,X$2),1),MATCH(Data_Base_Response[[#This Row],[Z]],OFFSET(Dictionary!$AH$3,MATCH(X$2,Dictionary!$AG$4:$AG$84,0),0,COUNTIF(Dictionary!$AG$4:$AG$84,X$2),1),1))</f>
        <v xml:space="preserve">Mudah beradaptasi, cukup menyukai perubahan    </v>
      </c>
      <c r="AS113" s="61" t="str">
        <f ca="1">IFERROR(INDEX(OFFSET(Dictionary!$AC$3,MATCH(COLUMNS($AS$2:AS112),Dictionary!$AC$4:$AC$93,0),1,1,2),1,MATCH(INDEX(Dictionary!$B$3:$C$3,1,MATCH(Form_Responses[[#This Row],[1]],OFFSET(Dictionary!$A$3,MATCH(COLUMNS($AS$2:AS112),Dictionary!$A$4:$A$93,0),1,1,2),0)),Dictionary!$AD$3:$AE$3,0)),"")</f>
        <v>G</v>
      </c>
      <c r="AT113" s="61" t="str">
        <f ca="1">IFERROR(INDEX(OFFSET(Dictionary!$AC$3,MATCH(COLUMNS($AS$2:AT$2),Dictionary!$AC$4:$AC$93,0),1,1,2),1,MATCH(INDEX(Dictionary!$B$3:$C$3,1,MATCH(Form_Responses[[#This Row],[2]],OFFSET(Dictionary!$A$3,MATCH(COLUMNS($AS$2:AT112),Dictionary!$A$4:$A$93,0),1,1,2),0)),Dictionary!$AD$3:$AE$3,0)),"")</f>
        <v>N</v>
      </c>
      <c r="AU113" s="61" t="str">
        <f ca="1">IFERROR(INDEX(OFFSET(Dictionary!$AC$3,MATCH(COLUMNS($AS$2:AU112),Dictionary!$AC$4:$AC$93,0),1,1,2),1,MATCH(INDEX(Dictionary!$B$3:$C$3,1,MATCH(Form_Responses[[#This Row],[3]],OFFSET(Dictionary!$A$3,MATCH(COLUMNS($AS$2:AU112),Dictionary!$A$4:$A$93,0),1,1,2),0)),Dictionary!$AD$3:$AE$3,0)),"")</f>
        <v>P</v>
      </c>
      <c r="AV113" s="61" t="str">
        <f ca="1">IFERROR(INDEX(OFFSET(Dictionary!$AC$3,MATCH(COLUMNS($AS$2:AV112),Dictionary!$AC$4:$AC$93,0),1,1,2),1,MATCH(INDEX(Dictionary!$B$3:$C$3,1,MATCH(Form_Responses[[#This Row],[4]],OFFSET(Dictionary!$A$3,MATCH(COLUMNS($AS$2:AV112),Dictionary!$A$4:$A$93,0),1,1,2),0)),Dictionary!$AD$3:$AE$3,0)),"")</f>
        <v>P</v>
      </c>
      <c r="AW113" s="61" t="str">
        <f ca="1">IFERROR(INDEX(OFFSET(Dictionary!$AC$3,MATCH(COLUMNS($AS$2:AW112),Dictionary!$AC$4:$AC$93,0),1,1,2),1,MATCH(INDEX(Dictionary!$B$3:$C$3,1,MATCH(Form_Responses[[#This Row],[5]],OFFSET(Dictionary!$A$3,MATCH(COLUMNS($AS$2:AW112),Dictionary!$A$4:$A$93,0),1,1,2),0)),Dictionary!$AD$3:$AE$3,0)),"")</f>
        <v>B</v>
      </c>
      <c r="AX113" s="61" t="str">
        <f ca="1">IFERROR(INDEX(OFFSET(Dictionary!$AC$3,MATCH(COLUMNS($AS$2:AX112),Dictionary!$AC$4:$AC$93,0),1,1,2),1,MATCH(INDEX(Dictionary!$B$3:$C$3,1,MATCH(Form_Responses[[#This Row],[6]],OFFSET(Dictionary!$A$3,MATCH(COLUMNS($AS$2:AX112),Dictionary!$A$4:$A$93,0),1,1,2),0)),Dictionary!$AD$3:$AE$3,0)),"")</f>
        <v>B</v>
      </c>
      <c r="AY113" s="61" t="str">
        <f ca="1">IFERROR(INDEX(OFFSET(Dictionary!$AC$3,MATCH(COLUMNS($AS$2:AY112),Dictionary!$AC$4:$AC$93,0),1,1,2),1,MATCH(INDEX(Dictionary!$B$3:$C$3,1,MATCH(Form_Responses[[#This Row],[7]],OFFSET(Dictionary!$A$3,MATCH(COLUMNS($AS$2:AY112),Dictionary!$A$4:$A$93,0),1,1,2),0)),Dictionary!$AD$3:$AE$3,0)),"")</f>
        <v>Z</v>
      </c>
      <c r="AZ113" s="61" t="str">
        <f ca="1">IFERROR(INDEX(OFFSET(Dictionary!$AC$3,MATCH(COLUMNS($AS$2:AZ$2),Dictionary!$AC$4:$AC$93,0),1,1,2),1,MATCH(INDEX(Dictionary!$B$3:$C$3,1,MATCH(Form_Responses[[#This Row],[8]],OFFSET(Dictionary!$A$3,MATCH(COLUMNS($AS$2:AZ112),Dictionary!$A$4:$A$93,0),1,1,2),0)),Dictionary!$AD$3:$AE$3,0)),"")</f>
        <v>Z</v>
      </c>
      <c r="BA113" s="61" t="str">
        <f ca="1">IFERROR(INDEX(OFFSET(Dictionary!$AC$3,MATCH(COLUMNS($AS$2:BA112),Dictionary!$AC$4:$AC$93,0),1,1,2),1,MATCH(INDEX(Dictionary!$B$3:$C$3,1,MATCH(Form_Responses[[#This Row],[9]],OFFSET(Dictionary!$A$3,MATCH(COLUMNS($AS$2:BA112),Dictionary!$A$4:$A$93,0),1,1,2),0)),Dictionary!$AD$3:$AE$3,0)),"")</f>
        <v>K</v>
      </c>
      <c r="BB113" s="61" t="str">
        <f ca="1">IFERROR(INDEX(OFFSET(Dictionary!$AC$3,MATCH(COLUMNS($AS$2:BB112),Dictionary!$AC$4:$AC$93,0),1,1,2),1,MATCH(INDEX(Dictionary!$B$3:$C$3,1,MATCH(Form_Responses[[#This Row],[10]],OFFSET(Dictionary!$A$3,MATCH(COLUMNS($AS$2:BB112),Dictionary!$A$4:$A$93,0),1,1,2),0)),Dictionary!$AD$3:$AE$3,0)),"")</f>
        <v>W</v>
      </c>
      <c r="BC113" s="61" t="str">
        <f ca="1">IFERROR(INDEX(OFFSET(Dictionary!$AC$3,MATCH(COLUMNS($AS$2:BC112),Dictionary!$AC$4:$AC$93,0),1,1,2),1,MATCH(INDEX(Dictionary!$B$3:$C$3,1,MATCH(Form_Responses[[#This Row],[11]],OFFSET(Dictionary!$A$3,MATCH(COLUMNS($AS$2:BC112),Dictionary!$A$4:$A$93,0),1,1,2),0)),Dictionary!$AD$3:$AE$3,0)),"")</f>
        <v>C</v>
      </c>
      <c r="BD113" s="61" t="str">
        <f ca="1">IFERROR(INDEX(OFFSET(Dictionary!$AC$3,MATCH(COLUMNS($AS$2:BD112),Dictionary!$AC$4:$AC$93,0),1,1,2),1,MATCH(INDEX(Dictionary!$B$3:$C$3,1,MATCH(Form_Responses[[#This Row],[12]],OFFSET(Dictionary!$A$3,MATCH(COLUMNS($AS$2:BD112),Dictionary!$A$4:$A$93,0),1,1,2),0)),Dictionary!$AD$3:$AE$3,0)),"")</f>
        <v>L</v>
      </c>
      <c r="BE113" s="61" t="str">
        <f ca="1">IFERROR(INDEX(OFFSET(Dictionary!$AC$3,MATCH(COLUMNS($AS$2:BE112),Dictionary!$AC$4:$AC$93,0),1,1,2),1,MATCH(INDEX(Dictionary!$B$3:$C$3,1,MATCH(Form_Responses[[#This Row],[13]],OFFSET(Dictionary!$A$3,MATCH(COLUMNS($AS$2:BE112),Dictionary!$A$4:$A$93,0),1,1,2),0)),Dictionary!$AD$3:$AE$3,0)),"")</f>
        <v>N</v>
      </c>
      <c r="BF113" s="61" t="str">
        <f ca="1">IFERROR(INDEX(OFFSET(Dictionary!$AC$3,MATCH(COLUMNS($AS$2:BF112),Dictionary!$AC$4:$AC$93,0),1,1,2),1,MATCH(INDEX(Dictionary!$B$3:$C$3,1,MATCH(Form_Responses[[#This Row],[14]],OFFSET(Dictionary!$A$3,MATCH(COLUMNS($AS$2:BF112),Dictionary!$A$4:$A$93,0),1,1,2),0)),Dictionary!$AD$3:$AE$3,0)),"")</f>
        <v>A</v>
      </c>
      <c r="BG113" s="61" t="str">
        <f ca="1">IFERROR(INDEX(OFFSET(Dictionary!$AC$3,MATCH(COLUMNS($AS$2:BG112),Dictionary!$AC$4:$AC$93,0),1,1,2),1,MATCH(INDEX(Dictionary!$B$3:$C$3,1,MATCH(Form_Responses[[#This Row],[15]],OFFSET(Dictionary!$A$3,MATCH(COLUMNS($AS$2:BG112),Dictionary!$A$4:$A$93,0),1,1,2),0)),Dictionary!$AD$3:$AE$3,0)),"")</f>
        <v>P</v>
      </c>
      <c r="BH113" s="61" t="str">
        <f ca="1">IFERROR(INDEX(OFFSET(Dictionary!$AC$3,MATCH(COLUMNS($AS$2:BH112),Dictionary!$AC$4:$AC$93,0),1,1,2),1,MATCH(INDEX(Dictionary!$B$3:$C$3,1,MATCH(Form_Responses[[#This Row],[16]],OFFSET(Dictionary!$A$3,MATCH(COLUMNS($AS$2:BH112),Dictionary!$A$4:$A$93,0),1,1,2),0)),Dictionary!$AD$3:$AE$3,0)),"")</f>
        <v>X</v>
      </c>
      <c r="BI113" s="61" t="str">
        <f ca="1">IFERROR(INDEX(OFFSET(Dictionary!$AC$3,MATCH(COLUMNS($AS$2:BI112),Dictionary!$AC$4:$AC$93,0),1,1,2),1,MATCH(INDEX(Dictionary!$B$3:$C$3,1,MATCH(Form_Responses[[#This Row],[17]],OFFSET(Dictionary!$A$3,MATCH(COLUMNS($AS$2:BI112),Dictionary!$A$4:$A$93,0),1,1,2),0)),Dictionary!$AD$3:$AE$3,0)),"")</f>
        <v>Z</v>
      </c>
      <c r="BJ113" s="61" t="str">
        <f ca="1">IFERROR(INDEX(OFFSET(Dictionary!$AC$3,MATCH(COLUMNS($AS$2:BJ112),Dictionary!$AC$4:$AC$93,0),1,1,2),1,MATCH(INDEX(Dictionary!$B$3:$C$3,1,MATCH(Form_Responses[[#This Row],[18]],OFFSET(Dictionary!$A$3,MATCH(COLUMNS($AS$2:BJ112),Dictionary!$A$4:$A$93,0),1,1,2),0)),Dictionary!$AD$3:$AE$3,0)),"")</f>
        <v>K</v>
      </c>
      <c r="BK113" s="61" t="str">
        <f ca="1">IFERROR(INDEX(OFFSET(Dictionary!$AC$3,MATCH(COLUMNS($AS$2:BK112),Dictionary!$AC$4:$AC$93,0),1,1,2),1,MATCH(INDEX(Dictionary!$B$3:$C$3,1,MATCH(Form_Responses[[#This Row],[19]],OFFSET(Dictionary!$A$3,MATCH(COLUMNS($AS$2:BK112),Dictionary!$A$4:$A$93,0),1,1,2),0)),Dictionary!$AD$3:$AE$3,0)),"")</f>
        <v>Z</v>
      </c>
      <c r="BL113" s="61" t="str">
        <f ca="1">IFERROR(INDEX(OFFSET(Dictionary!$AC$3,MATCH(COLUMNS($AS$2:BL112),Dictionary!$AC$4:$AC$93,0),1,1,2),1,MATCH(INDEX(Dictionary!$B$3:$C$3,1,MATCH(Form_Responses[[#This Row],[20]],OFFSET(Dictionary!$A$3,MATCH(COLUMNS($AS$2:BL112),Dictionary!$A$4:$A$93,0),1,1,2),0)),Dictionary!$AD$3:$AE$3,0)),"")</f>
        <v>W</v>
      </c>
      <c r="BM113" s="61" t="str">
        <f ca="1">IFERROR(INDEX(OFFSET(Dictionary!$AC$3,MATCH(COLUMNS($AS$2:BM112),Dictionary!$AC$4:$AC$93,0),1,1,2),1,MATCH(INDEX(Dictionary!$B$3:$C$3,1,MATCH(Form_Responses[[#This Row],[21]],OFFSET(Dictionary!$A$3,MATCH(COLUMNS($AS$2:BM112),Dictionary!$A$4:$A$93,0),1,1,2),0)),Dictionary!$AD$3:$AE$3,0)),"")</f>
        <v>G</v>
      </c>
      <c r="BN113" s="61" t="str">
        <f ca="1">IFERROR(INDEX(OFFSET(Dictionary!$AC$3,MATCH(COLUMNS($AS$2:BN112),Dictionary!$AC$4:$AC$93,0),1,1,2),1,MATCH(INDEX(Dictionary!$B$3:$C$3,1,MATCH(Form_Responses[[#This Row],[22]],OFFSET(Dictionary!$A$3,MATCH(COLUMNS($AS$2:BN112),Dictionary!$A$4:$A$93,0),1,1,2),0)),Dictionary!$AD$3:$AE$3,0)),"")</f>
        <v>C</v>
      </c>
      <c r="BO113" s="61" t="str">
        <f ca="1">IFERROR(INDEX(OFFSET(Dictionary!$AC$3,MATCH(COLUMNS($AS$2:BO112),Dictionary!$AC$4:$AC$93,0),1,1,2),1,MATCH(INDEX(Dictionary!$B$3:$C$3,1,MATCH(Form_Responses[[#This Row],[23]],OFFSET(Dictionary!$A$3,MATCH(COLUMNS($AS$2:BO112),Dictionary!$A$4:$A$93,0),1,1,2),0)),Dictionary!$AD$3:$AE$3,0)),"")</f>
        <v>E</v>
      </c>
      <c r="BP113" s="61" t="str">
        <f ca="1">IFERROR(INDEX(OFFSET(Dictionary!$AC$3,MATCH(COLUMNS($AS$2:BP112),Dictionary!$AC$4:$AC$93,0),1,1,2),1,MATCH(INDEX(Dictionary!$B$3:$C$3,1,MATCH(Form_Responses[[#This Row],[24]],OFFSET(Dictionary!$A$3,MATCH(COLUMNS($AS$2:BP112),Dictionary!$A$4:$A$93,0),1,1,2),0)),Dictionary!$AD$3:$AE$3,0)),"")</f>
        <v>X</v>
      </c>
      <c r="BQ113" s="61" t="str">
        <f ca="1">IFERROR(INDEX(OFFSET(Dictionary!$AC$3,MATCH(COLUMNS($AS$2:BQ112),Dictionary!$AC$4:$AC$93,0),1,1,2),1,MATCH(INDEX(Dictionary!$B$3:$C$3,1,MATCH(Form_Responses[[#This Row],[25]],OFFSET(Dictionary!$A$3,MATCH(COLUMNS($AS$2:BQ112),Dictionary!$A$4:$A$93,0),1,1,2),0)),Dictionary!$AD$3:$AE$3,0)),"")</f>
        <v>A</v>
      </c>
      <c r="BR113" s="61" t="str">
        <f ca="1">IFERROR(INDEX(OFFSET(Dictionary!$AC$3,MATCH(COLUMNS($AS$2:BR112),Dictionary!$AC$4:$AC$93,0),1,1,2),1,MATCH(INDEX(Dictionary!$B$3:$C$3,1,MATCH(Form_Responses[[#This Row],[26]],OFFSET(Dictionary!$A$3,MATCH(COLUMNS($AS$2:BR112),Dictionary!$A$4:$A$93,0),1,1,2),0)),Dictionary!$AD$3:$AE$3,0)),"")</f>
        <v>O</v>
      </c>
      <c r="BS113" s="61" t="str">
        <f ca="1">IFERROR(INDEX(OFFSET(Dictionary!$AC$3,MATCH(COLUMNS($AS$2:BS112),Dictionary!$AC$4:$AC$93,0),1,1,2),1,MATCH(INDEX(Dictionary!$B$3:$C$3,1,MATCH(Form_Responses[[#This Row],[27]],OFFSET(Dictionary!$A$3,MATCH(COLUMNS($AS$2:BS112),Dictionary!$A$4:$A$93,0),1,1,2),0)),Dictionary!$AD$3:$AE$3,0)),"")</f>
        <v>Z</v>
      </c>
      <c r="BT113" s="61" t="str">
        <f ca="1">IFERROR(INDEX(OFFSET(Dictionary!$AC$3,MATCH(COLUMNS($AS$2:BT112),Dictionary!$AC$4:$AC$93,0),1,1,2),1,MATCH(INDEX(Dictionary!$B$3:$C$3,1,MATCH(Form_Responses[[#This Row],[28]],OFFSET(Dictionary!$A$3,MATCH(COLUMNS($AS$2:BT112),Dictionary!$A$4:$A$93,0),1,1,2),0)),Dictionary!$AD$3:$AE$3,0)),"")</f>
        <v>K</v>
      </c>
      <c r="BU113" s="61" t="str">
        <f ca="1">IFERROR(INDEX(OFFSET(Dictionary!$AC$3,MATCH(COLUMNS($AS$2:BU112),Dictionary!$AC$4:$AC$93,0),1,1,2),1,MATCH(INDEX(Dictionary!$B$3:$C$3,1,MATCH(Form_Responses[[#This Row],[29]],OFFSET(Dictionary!$A$3,MATCH(COLUMNS($AS$2:BU112),Dictionary!$A$4:$A$93,0),1,1,2),0)),Dictionary!$AD$3:$AE$3,0)),"")</f>
        <v>O</v>
      </c>
      <c r="BV113" s="61" t="str">
        <f ca="1">IFERROR(INDEX(OFFSET(Dictionary!$AC$3,MATCH(COLUMNS($AS$2:BV112),Dictionary!$AC$4:$AC$93,0),1,1,2),1,MATCH(INDEX(Dictionary!$B$3:$C$3,1,MATCH(Form_Responses[[#This Row],[30]],OFFSET(Dictionary!$A$3,MATCH(COLUMNS($AS$2:BV112),Dictionary!$A$4:$A$93,0),1,1,2),0)),Dictionary!$AD$3:$AE$3,0)),"")</f>
        <v>W</v>
      </c>
      <c r="BW113" s="61" t="str">
        <f ca="1">IFERROR(INDEX(OFFSET(Dictionary!$AC$3,MATCH(COLUMNS($AS$2:BW112),Dictionary!$AC$4:$AC$93,0),1,1,2),1,MATCH(INDEX(Dictionary!$B$3:$C$3,1,MATCH(Form_Responses[[#This Row],[31]],OFFSET(Dictionary!$A$3,MATCH(COLUMNS($AS$2:BW112),Dictionary!$A$4:$A$93,0),1,1,2),0)),Dictionary!$AD$3:$AE$3,0)),"")</f>
        <v>R</v>
      </c>
      <c r="BX113" s="61" t="str">
        <f ca="1">IFERROR(INDEX(OFFSET(Dictionary!$AC$3,MATCH(COLUMNS($AS$2:BX112),Dictionary!$AC$4:$AC$93,0),1,1,2),1,MATCH(INDEX(Dictionary!$B$3:$C$3,1,MATCH(Form_Responses[[#This Row],[32]],OFFSET(Dictionary!$A$3,MATCH(COLUMNS($AS$2:BX112),Dictionary!$A$4:$A$93,0),1,1,2),0)),Dictionary!$AD$3:$AE$3,0)),"")</f>
        <v>L</v>
      </c>
      <c r="BY113" s="61" t="str">
        <f ca="1">IFERROR(INDEX(OFFSET(Dictionary!$AC$3,MATCH(COLUMNS($AS$2:BY112),Dictionary!$AC$4:$AC$93,0),1,1,2),1,MATCH(INDEX(Dictionary!$B$3:$C$3,1,MATCH(Form_Responses[[#This Row],[33]],OFFSET(Dictionary!$A$3,MATCH(COLUMNS($AS$2:BY112),Dictionary!$A$4:$A$93,0),1,1,2),0)),Dictionary!$AD$3:$AE$3,0)),"")</f>
        <v>I</v>
      </c>
      <c r="BZ113" s="61" t="str">
        <f ca="1">IFERROR(INDEX(OFFSET(Dictionary!$AC$3,MATCH(COLUMNS($AS$2:BZ112),Dictionary!$AC$4:$AC$93,0),1,1,2),1,MATCH(INDEX(Dictionary!$B$3:$C$3,1,MATCH(Form_Responses[[#This Row],[34]],OFFSET(Dictionary!$A$3,MATCH(COLUMNS($AS$2:BZ112),Dictionary!$A$4:$A$93,0),1,1,2),0)),Dictionary!$AD$3:$AE$3,0)),"")</f>
        <v>T</v>
      </c>
      <c r="CA113" s="61" t="str">
        <f ca="1">IFERROR(INDEX(OFFSET(Dictionary!$AC$3,MATCH(COLUMNS($AS$2:CA112),Dictionary!$AC$4:$AC$93,0),1,1,2),1,MATCH(INDEX(Dictionary!$B$3:$C$3,1,MATCH(Form_Responses[[#This Row],[35]],OFFSET(Dictionary!$A$3,MATCH(COLUMNS($AS$2:CA112),Dictionary!$A$4:$A$93,0),1,1,2),0)),Dictionary!$AD$3:$AE$3,0)),"")</f>
        <v>B</v>
      </c>
      <c r="CB113" s="61" t="str">
        <f ca="1">IFERROR(INDEX(OFFSET(Dictionary!$AC$3,MATCH(COLUMNS($AS$2:CB112),Dictionary!$AC$4:$AC$93,0),1,1,2),1,MATCH(INDEX(Dictionary!$B$3:$C$3,1,MATCH(Form_Responses[[#This Row],[36]],OFFSET(Dictionary!$A$3,MATCH(COLUMNS($AS$2:CB112),Dictionary!$A$4:$A$93,0),1,1,2),0)),Dictionary!$AD$3:$AE$3,0)),"")</f>
        <v>A</v>
      </c>
      <c r="CC113" s="61" t="str">
        <f ca="1">IFERROR(INDEX(OFFSET(Dictionary!$AC$3,MATCH(COLUMNS($AS$2:CC112),Dictionary!$AC$4:$AC$93,0),1,1,2),1,MATCH(INDEX(Dictionary!$B$3:$C$3,1,MATCH(Form_Responses[[#This Row],[37]],OFFSET(Dictionary!$A$3,MATCH(COLUMNS($AS$2:CC112),Dictionary!$A$4:$A$93,0),1,1,2),0)),Dictionary!$AD$3:$AE$3,0)),"")</f>
        <v>P</v>
      </c>
      <c r="CD113" s="61" t="str">
        <f ca="1">IFERROR(INDEX(OFFSET(Dictionary!$AC$3,MATCH(COLUMNS($AS$2:CD112),Dictionary!$AC$4:$AC$93,0),1,1,2),1,MATCH(INDEX(Dictionary!$B$3:$C$3,1,MATCH(Form_Responses[[#This Row],[38]],OFFSET(Dictionary!$A$3,MATCH(COLUMNS($AS$2:CD112),Dictionary!$A$4:$A$93,0),1,1,2),0)),Dictionary!$AD$3:$AE$3,0)),"")</f>
        <v>K</v>
      </c>
      <c r="CE113" s="61" t="str">
        <f ca="1">IFERROR(INDEX(OFFSET(Dictionary!$AC$3,MATCH(COLUMNS($AS$2:CE112),Dictionary!$AC$4:$AC$93,0),1,1,2),1,MATCH(INDEX(Dictionary!$B$3:$C$3,1,MATCH(Form_Responses[[#This Row],[39]],OFFSET(Dictionary!$A$3,MATCH(COLUMNS($AS$2:CE112),Dictionary!$A$4:$A$93,0),1,1,2),0)),Dictionary!$AD$3:$AE$3,0)),"")</f>
        <v>F</v>
      </c>
      <c r="CF113" s="61" t="str">
        <f ca="1">IFERROR(INDEX(OFFSET(Dictionary!$AC$3,MATCH(COLUMNS($AS$2:CF112),Dictionary!$AC$4:$AC$93,0),1,1,2),1,MATCH(INDEX(Dictionary!$B$3:$C$3,1,MATCH(Form_Responses[[#This Row],[40]],OFFSET(Dictionary!$A$3,MATCH(COLUMNS($AS$2:CF112),Dictionary!$A$4:$A$93,0),1,1,2),0)),Dictionary!$AD$3:$AE$3,0)),"")</f>
        <v>W</v>
      </c>
      <c r="CG113" s="61" t="str">
        <f ca="1">IFERROR(INDEX(OFFSET(Dictionary!$AC$3,MATCH(COLUMNS($AS$2:CG112),Dictionary!$AC$4:$AC$93,0),1,1,2),1,MATCH(INDEX(Dictionary!$B$3:$C$3,1,MATCH(Form_Responses[[#This Row],[41]],OFFSET(Dictionary!$A$3,MATCH(COLUMNS($AS$2:CG112),Dictionary!$A$4:$A$93,0),1,1,2),0)),Dictionary!$AD$3:$AE$3,0)),"")</f>
        <v>G</v>
      </c>
      <c r="CH113" s="61" t="str">
        <f ca="1">IFERROR(INDEX(OFFSET(Dictionary!$AC$3,MATCH(COLUMNS($AS$2:CH112),Dictionary!$AC$4:$AC$93,0),1,1,2),1,MATCH(INDEX(Dictionary!$B$3:$C$3,1,MATCH(Form_Responses[[#This Row],[42]],OFFSET(Dictionary!$A$3,MATCH(COLUMNS($AS$2:CH112),Dictionary!$A$4:$A$93,0),1,1,2),0)),Dictionary!$AD$3:$AE$3,0)),"")</f>
        <v>R</v>
      </c>
      <c r="CI113" s="61" t="str">
        <f ca="1">IFERROR(INDEX(OFFSET(Dictionary!$AC$3,MATCH(COLUMNS($AS$2:CI112),Dictionary!$AC$4:$AC$93,0),1,1,2),1,MATCH(INDEX(Dictionary!$B$3:$C$3,1,MATCH(Form_Responses[[#This Row],[43]],OFFSET(Dictionary!$A$3,MATCH(COLUMNS($AS$2:CI112),Dictionary!$A$4:$A$93,0),1,1,2),0)),Dictionary!$AD$3:$AE$3,0)),"")</f>
        <v>D</v>
      </c>
      <c r="CJ113" s="61" t="str">
        <f ca="1">IFERROR(INDEX(OFFSET(Dictionary!$AC$3,MATCH(COLUMNS($AS$2:CJ112),Dictionary!$AC$4:$AC$93,0),1,1,2),1,MATCH(INDEX(Dictionary!$B$3:$C$3,1,MATCH(Form_Responses[[#This Row],[44]],OFFSET(Dictionary!$A$3,MATCH(COLUMNS($AS$2:CJ112),Dictionary!$A$4:$A$93,0),1,1,2),0)),Dictionary!$AD$3:$AE$3,0)),"")</f>
        <v>C</v>
      </c>
      <c r="CK113" s="61" t="str">
        <f ca="1">IFERROR(INDEX(OFFSET(Dictionary!$AC$3,MATCH(COLUMNS($AS$2:CK112),Dictionary!$AC$4:$AC$93,0),1,1,2),1,MATCH(INDEX(Dictionary!$B$3:$C$3,1,MATCH(Form_Responses[[#This Row],[45]],OFFSET(Dictionary!$A$3,MATCH(COLUMNS($AS$2:CK112),Dictionary!$A$4:$A$93,0),1,1,2),0)),Dictionary!$AD$3:$AE$3,0)),"")</f>
        <v>V</v>
      </c>
      <c r="CL113" s="61" t="str">
        <f ca="1">IFERROR(INDEX(OFFSET(Dictionary!$AC$3,MATCH(COLUMNS($AS$2:CL112),Dictionary!$AC$4:$AC$93,0),1,1,2),1,MATCH(INDEX(Dictionary!$B$3:$C$3,1,MATCH(Form_Responses[[#This Row],[46]],OFFSET(Dictionary!$A$3,MATCH(COLUMNS($AS$2:CL112),Dictionary!$A$4:$A$93,0),1,1,2),0)),Dictionary!$AD$3:$AE$3,0)),"")</f>
        <v>N</v>
      </c>
      <c r="CM113" s="61" t="str">
        <f ca="1">IFERROR(INDEX(OFFSET(Dictionary!$AC$3,MATCH(COLUMNS($AS$2:CM112),Dictionary!$AC$4:$AC$93,0),1,1,2),1,MATCH(INDEX(Dictionary!$B$3:$C$3,1,MATCH(Form_Responses[[#This Row],[47]],OFFSET(Dictionary!$A$3,MATCH(COLUMNS($AS$2:CM112),Dictionary!$A$4:$A$93,0),1,1,2),0)),Dictionary!$AD$3:$AE$3,0)),"")</f>
        <v>A</v>
      </c>
      <c r="CN113" s="61" t="str">
        <f ca="1">IFERROR(INDEX(OFFSET(Dictionary!$AC$3,MATCH(COLUMNS($AS$2:CN112),Dictionary!$AC$4:$AC$93,0),1,1,2),1,MATCH(INDEX(Dictionary!$B$3:$C$3,1,MATCH(Form_Responses[[#This Row],[48]],OFFSET(Dictionary!$A$3,MATCH(COLUMNS($AS$2:CN112),Dictionary!$A$4:$A$93,0),1,1,2),0)),Dictionary!$AD$3:$AE$3,0)),"")</f>
        <v>P</v>
      </c>
      <c r="CO113" s="61" t="str">
        <f ca="1">IFERROR(INDEX(OFFSET(Dictionary!$AC$3,MATCH(COLUMNS($AS$2:CO112),Dictionary!$AC$4:$AC$93,0),1,1,2),1,MATCH(INDEX(Dictionary!$B$3:$C$3,1,MATCH(Form_Responses[[#This Row],[49]],OFFSET(Dictionary!$A$3,MATCH(COLUMNS($AS$2:CO112),Dictionary!$A$4:$A$93,0),1,1,2),0)),Dictionary!$AD$3:$AE$3,0)),"")</f>
        <v>F</v>
      </c>
      <c r="CP113" s="61" t="str">
        <f ca="1">IFERROR(INDEX(OFFSET(Dictionary!$AC$3,MATCH(COLUMNS($AS$2:CP112),Dictionary!$AC$4:$AC$93,0),1,1,2),1,MATCH(INDEX(Dictionary!$B$3:$C$3,1,MATCH(Form_Responses[[#This Row],[50]],OFFSET(Dictionary!$A$3,MATCH(COLUMNS($AS$2:CP112),Dictionary!$A$4:$A$93,0),1,1,2),0)),Dictionary!$AD$3:$AE$3,0)),"")</f>
        <v>W</v>
      </c>
      <c r="CQ113" s="61" t="str">
        <f ca="1">IFERROR(INDEX(OFFSET(Dictionary!$AC$3,MATCH(COLUMNS($AS$2:CQ112),Dictionary!$AC$4:$AC$93,0),1,1,2),1,MATCH(INDEX(Dictionary!$B$3:$C$3,1,MATCH(Form_Responses[[#This Row],[51]],OFFSET(Dictionary!$A$3,MATCH(COLUMNS($AS$2:CQ112),Dictionary!$A$4:$A$93,0),1,1,2),0)),Dictionary!$AD$3:$AE$3,0)),"")</f>
        <v>G</v>
      </c>
      <c r="CR113" s="61" t="str">
        <f ca="1">IFERROR(INDEX(OFFSET(Dictionary!$AC$3,MATCH(COLUMNS($AS$2:CR112),Dictionary!$AC$4:$AC$93,0),1,1,2),1,MATCH(INDEX(Dictionary!$B$3:$C$3,1,MATCH(Form_Responses[[#This Row],[52]],OFFSET(Dictionary!$A$3,MATCH(COLUMNS($AS$2:CR112),Dictionary!$A$4:$A$93,0),1,1,2),0)),Dictionary!$AD$3:$AE$3,0)),"")</f>
        <v>L</v>
      </c>
      <c r="CS113" s="61" t="str">
        <f ca="1">IFERROR(INDEX(OFFSET(Dictionary!$AC$3,MATCH(COLUMNS($AS$2:CS112),Dictionary!$AC$4:$AC$93,0),1,1,2),1,MATCH(INDEX(Dictionary!$B$3:$C$3,1,MATCH(Form_Responses[[#This Row],[53]],OFFSET(Dictionary!$A$3,MATCH(COLUMNS($AS$2:CS112),Dictionary!$A$4:$A$93,0),1,1,2),0)),Dictionary!$AD$3:$AE$3,0)),"")</f>
        <v>I</v>
      </c>
      <c r="CT113" s="61" t="str">
        <f ca="1">IFERROR(INDEX(OFFSET(Dictionary!$AC$3,MATCH(COLUMNS($AS$2:CT112),Dictionary!$AC$4:$AC$93,0),1,1,2),1,MATCH(INDEX(Dictionary!$B$3:$C$3,1,MATCH(Form_Responses[[#This Row],[54]],OFFSET(Dictionary!$A$3,MATCH(COLUMNS($AS$2:CT112),Dictionary!$A$4:$A$93,0),1,1,2),0)),Dictionary!$AD$3:$AE$3,0)),"")</f>
        <v>T</v>
      </c>
      <c r="CU113" s="61" t="str">
        <f ca="1">IFERROR(INDEX(OFFSET(Dictionary!$AC$3,MATCH(COLUMNS($AS$2:CU112),Dictionary!$AC$4:$AC$93,0),1,1,2),1,MATCH(INDEX(Dictionary!$B$3:$C$3,1,MATCH(Form_Responses[[#This Row],[55]],OFFSET(Dictionary!$A$3,MATCH(COLUMNS($AS$2:CU112),Dictionary!$A$4:$A$93,0),1,1,2),0)),Dictionary!$AD$3:$AE$3,0)),"")</f>
        <v>C</v>
      </c>
      <c r="CV113" s="61" t="str">
        <f ca="1">IFERROR(INDEX(OFFSET(Dictionary!$AC$3,MATCH(COLUMNS($AS$2:CV112),Dictionary!$AC$4:$AC$93,0),1,1,2),1,MATCH(INDEX(Dictionary!$B$3:$C$3,1,MATCH(Form_Responses[[#This Row],[56]],OFFSET(Dictionary!$A$3,MATCH(COLUMNS($AS$2:CV112),Dictionary!$A$4:$A$93,0),1,1,2),0)),Dictionary!$AD$3:$AE$3,0)),"")</f>
        <v>S</v>
      </c>
      <c r="CW113" s="61" t="str">
        <f ca="1">IFERROR(INDEX(OFFSET(Dictionary!$AC$3,MATCH(COLUMNS($AS$2:CW112),Dictionary!$AC$4:$AC$93,0),1,1,2),1,MATCH(INDEX(Dictionary!$B$3:$C$3,1,MATCH(Form_Responses[[#This Row],[57]],OFFSET(Dictionary!$A$3,MATCH(COLUMNS($AS$2:CW112),Dictionary!$A$4:$A$93,0),1,1,2),0)),Dictionary!$AD$3:$AE$3,0)),"")</f>
        <v>N</v>
      </c>
      <c r="CX113" s="61" t="str">
        <f ca="1">IFERROR(INDEX(OFFSET(Dictionary!$AC$3,MATCH(COLUMNS($AS$2:CX112),Dictionary!$AC$4:$AC$93,0),1,1,2),1,MATCH(INDEX(Dictionary!$B$3:$C$3,1,MATCH(Form_Responses[[#This Row],[58]],OFFSET(Dictionary!$A$3,MATCH(COLUMNS($AS$2:CX112),Dictionary!$A$4:$A$93,0),1,1,2),0)),Dictionary!$AD$3:$AE$3,0)),"")</f>
        <v>K</v>
      </c>
      <c r="CY113" s="61" t="str">
        <f ca="1">IFERROR(INDEX(OFFSET(Dictionary!$AC$3,MATCH(COLUMNS($AS$2:CY112),Dictionary!$AC$4:$AC$93,0),1,1,2),1,MATCH(INDEX(Dictionary!$B$3:$C$3,1,MATCH(Form_Responses[[#This Row],[59]],OFFSET(Dictionary!$A$3,MATCH(COLUMNS($AS$2:CY112),Dictionary!$A$4:$A$93,0),1,1,2),0)),Dictionary!$AD$3:$AE$3,0)),"")</f>
        <v>F</v>
      </c>
      <c r="CZ113" s="61" t="str">
        <f ca="1">IFERROR(INDEX(OFFSET(Dictionary!$AC$3,MATCH(COLUMNS($AS$2:CZ112),Dictionary!$AC$4:$AC$93,0),1,1,2),1,MATCH(INDEX(Dictionary!$B$3:$C$3,1,MATCH(Form_Responses[[#This Row],[60]],OFFSET(Dictionary!$A$3,MATCH(COLUMNS($AS$2:CZ112),Dictionary!$A$4:$A$93,0),1,1,2),0)),Dictionary!$AD$3:$AE$3,0)),"")</f>
        <v>W</v>
      </c>
      <c r="DA113" s="61" t="str">
        <f ca="1">IFERROR(INDEX(OFFSET(Dictionary!$AC$3,MATCH(COLUMNS($AS$2:DA112),Dictionary!$AC$4:$AC$93,0),1,1,2),1,MATCH(INDEX(Dictionary!$B$3:$C$3,1,MATCH(Form_Responses[[#This Row],[61]],OFFSET(Dictionary!$A$3,MATCH(COLUMNS($AS$2:DA112),Dictionary!$A$4:$A$93,0),1,1,2),0)),Dictionary!$AD$3:$AE$3,0)),"")</f>
        <v>T</v>
      </c>
      <c r="DB113" s="61" t="str">
        <f ca="1">IFERROR(INDEX(OFFSET(Dictionary!$AC$3,MATCH(COLUMNS($AS$2:DB112),Dictionary!$AC$4:$AC$93,0),1,1,2),1,MATCH(INDEX(Dictionary!$B$3:$C$3,1,MATCH(Form_Responses[[#This Row],[62]],OFFSET(Dictionary!$A$3,MATCH(COLUMNS($AS$2:DB112),Dictionary!$A$4:$A$93,0),1,1,2),0)),Dictionary!$AD$3:$AE$3,0)),"")</f>
        <v>L</v>
      </c>
      <c r="DC113" s="61" t="str">
        <f ca="1">IFERROR(INDEX(OFFSET(Dictionary!$AC$3,MATCH(COLUMNS($AS$2:DC112),Dictionary!$AC$4:$AC$93,0),1,1,2),1,MATCH(INDEX(Dictionary!$B$3:$C$3,1,MATCH(Form_Responses[[#This Row],[63]],OFFSET(Dictionary!$A$3,MATCH(COLUMNS($AS$2:DC112),Dictionary!$A$4:$A$93,0),1,1,2),0)),Dictionary!$AD$3:$AE$3,0)),"")</f>
        <v>I</v>
      </c>
      <c r="DD113" s="61" t="str">
        <f ca="1">IFERROR(INDEX(OFFSET(Dictionary!$AC$3,MATCH(COLUMNS($AS$2:DD112),Dictionary!$AC$4:$AC$93,0),1,1,2),1,MATCH(INDEX(Dictionary!$B$3:$C$3,1,MATCH(Form_Responses[[#This Row],[64]],OFFSET(Dictionary!$A$3,MATCH(COLUMNS($AS$2:DD112),Dictionary!$A$4:$A$93,0),1,1,2),0)),Dictionary!$AD$3:$AE$3,0)),"")</f>
        <v>T</v>
      </c>
      <c r="DE113" s="61" t="str">
        <f ca="1">IFERROR(INDEX(OFFSET(Dictionary!$AC$3,MATCH(COLUMNS($AS$2:DE112),Dictionary!$AC$4:$AC$93,0),1,1,2),1,MATCH(INDEX(Dictionary!$B$3:$C$3,1,MATCH(Form_Responses[[#This Row],[65]],OFFSET(Dictionary!$A$3,MATCH(COLUMNS($AS$2:DE112),Dictionary!$A$4:$A$93,0),1,1,2),0)),Dictionary!$AD$3:$AE$3,0)),"")</f>
        <v>V</v>
      </c>
      <c r="DF113" s="61" t="str">
        <f ca="1">IFERROR(INDEX(OFFSET(Dictionary!$AC$3,MATCH(COLUMNS($AS$2:DF112),Dictionary!$AC$4:$AC$93,0),1,1,2),1,MATCH(INDEX(Dictionary!$B$3:$C$3,1,MATCH(Form_Responses[[#This Row],[66]],OFFSET(Dictionary!$A$3,MATCH(COLUMNS($AS$2:DF112),Dictionary!$A$4:$A$93,0),1,1,2),0)),Dictionary!$AD$3:$AE$3,0)),"")</f>
        <v>S</v>
      </c>
      <c r="DG113" s="61" t="str">
        <f ca="1">IFERROR(INDEX(OFFSET(Dictionary!$AC$3,MATCH(COLUMNS($AS$2:DG112),Dictionary!$AC$4:$AC$93,0),1,1,2),1,MATCH(INDEX(Dictionary!$B$3:$C$3,1,MATCH(Form_Responses[[#This Row],[67]],OFFSET(Dictionary!$A$3,MATCH(COLUMNS($AS$2:DG112),Dictionary!$A$4:$A$93,0),1,1,2),0)),Dictionary!$AD$3:$AE$3,0)),"")</f>
        <v>R</v>
      </c>
      <c r="DH113" s="61" t="str">
        <f ca="1">IFERROR(INDEX(OFFSET(Dictionary!$AC$3,MATCH(COLUMNS($AS$2:DH112),Dictionary!$AC$4:$AC$93,0),1,1,2),1,MATCH(INDEX(Dictionary!$B$3:$C$3,1,MATCH(Form_Responses[[#This Row],[68]],OFFSET(Dictionary!$A$3,MATCH(COLUMNS($AS$2:DH112),Dictionary!$A$4:$A$93,0),1,1,2),0)),Dictionary!$AD$3:$AE$3,0)),"")</f>
        <v>K</v>
      </c>
      <c r="DI113" s="61" t="str">
        <f ca="1">IFERROR(INDEX(OFFSET(Dictionary!$AC$3,MATCH(COLUMNS($AS$2:DI112),Dictionary!$AC$4:$AC$93,0),1,1,2),1,MATCH(INDEX(Dictionary!$B$3:$C$3,1,MATCH(Form_Responses[[#This Row],[69]],OFFSET(Dictionary!$A$3,MATCH(COLUMNS($AS$2:DI112),Dictionary!$A$4:$A$93,0),1,1,2),0)),Dictionary!$AD$3:$AE$3,0)),"")</f>
        <v>A</v>
      </c>
      <c r="DJ113" s="61" t="str">
        <f ca="1">IFERROR(INDEX(OFFSET(Dictionary!$AC$3,MATCH(COLUMNS($AS$2:DJ112),Dictionary!$AC$4:$AC$93,0),1,1,2),1,MATCH(INDEX(Dictionary!$B$3:$C$3,1,MATCH(Form_Responses[[#This Row],[70]],OFFSET(Dictionary!$A$3,MATCH(COLUMNS($AS$2:DJ112),Dictionary!$A$4:$A$93,0),1,1,2),0)),Dictionary!$AD$3:$AE$3,0)),"")</f>
        <v>P</v>
      </c>
      <c r="DK113" s="61" t="str">
        <f ca="1">IFERROR(INDEX(OFFSET(Dictionary!$AC$3,MATCH(COLUMNS($AS$2:DK112),Dictionary!$AC$4:$AC$93,0),1,1,2),1,MATCH(INDEX(Dictionary!$B$3:$C$3,1,MATCH(Form_Responses[[#This Row],[71]],OFFSET(Dictionary!$A$3,MATCH(COLUMNS($AS$2:DK112),Dictionary!$A$4:$A$93,0),1,1,2),0)),Dictionary!$AD$3:$AE$3,0)),"")</f>
        <v>I</v>
      </c>
      <c r="DL113" s="61" t="str">
        <f ca="1">IFERROR(INDEX(OFFSET(Dictionary!$AC$3,MATCH(COLUMNS($AS$2:DL112),Dictionary!$AC$4:$AC$93,0),1,1,2),1,MATCH(INDEX(Dictionary!$B$3:$C$3,1,MATCH(Form_Responses[[#This Row],[72]],OFFSET(Dictionary!$A$3,MATCH(COLUMNS($AS$2:DL112),Dictionary!$A$4:$A$93,0),1,1,2),0)),Dictionary!$AD$3:$AE$3,0)),"")</f>
        <v>L</v>
      </c>
      <c r="DM113" s="61" t="str">
        <f ca="1">IFERROR(INDEX(OFFSET(Dictionary!$AC$3,MATCH(COLUMNS($AS$2:DM112),Dictionary!$AC$4:$AC$93,0),1,1,2),1,MATCH(INDEX(Dictionary!$B$3:$C$3,1,MATCH(Form_Responses[[#This Row],[73]],OFFSET(Dictionary!$A$3,MATCH(COLUMNS($AS$2:DM112),Dictionary!$A$4:$A$93,0),1,1,2),0)),Dictionary!$AD$3:$AE$3,0)),"")</f>
        <v>I</v>
      </c>
      <c r="DN113" s="61" t="str">
        <f ca="1">IFERROR(INDEX(OFFSET(Dictionary!$AC$3,MATCH(COLUMNS($AS$2:DN112),Dictionary!$AC$4:$AC$93,0),1,1,2),1,MATCH(INDEX(Dictionary!$B$3:$C$3,1,MATCH(Form_Responses[[#This Row],[74]],OFFSET(Dictionary!$A$3,MATCH(COLUMNS($AS$2:DN112),Dictionary!$A$4:$A$93,0),1,1,2),0)),Dictionary!$AD$3:$AE$3,0)),"")</f>
        <v>T</v>
      </c>
      <c r="DO113" s="61" t="str">
        <f ca="1">IFERROR(INDEX(OFFSET(Dictionary!$AC$3,MATCH(COLUMNS($AS$2:DO112),Dictionary!$AC$4:$AC$93,0),1,1,2),1,MATCH(INDEX(Dictionary!$B$3:$C$3,1,MATCH(Form_Responses[[#This Row],[75]],OFFSET(Dictionary!$A$3,MATCH(COLUMNS($AS$2:DO112),Dictionary!$A$4:$A$93,0),1,1,2),0)),Dictionary!$AD$3:$AE$3,0)),"")</f>
        <v>V</v>
      </c>
      <c r="DP113" s="61" t="str">
        <f ca="1">IFERROR(INDEX(OFFSET(Dictionary!$AC$3,MATCH(COLUMNS($AS$2:DP112),Dictionary!$AC$4:$AC$93,0),1,1,2),1,MATCH(INDEX(Dictionary!$B$3:$C$3,1,MATCH(Form_Responses[[#This Row],[76]],OFFSET(Dictionary!$A$3,MATCH(COLUMNS($AS$2:DP112),Dictionary!$A$4:$A$93,0),1,1,2),0)),Dictionary!$AD$3:$AE$3,0)),"")</f>
        <v>D</v>
      </c>
      <c r="DQ113" s="61" t="str">
        <f ca="1">IFERROR(INDEX(OFFSET(Dictionary!$AC$3,MATCH(COLUMNS($AS$2:DQ112),Dictionary!$AC$4:$AC$93,0),1,1,2),1,MATCH(INDEX(Dictionary!$B$3:$C$3,1,MATCH(Form_Responses[[#This Row],[77]],OFFSET(Dictionary!$A$3,MATCH(COLUMNS($AS$2:DQ112),Dictionary!$A$4:$A$93,0),1,1,2),0)),Dictionary!$AD$3:$AE$3,0)),"")</f>
        <v>R</v>
      </c>
      <c r="DR113" s="61" t="str">
        <f ca="1">IFERROR(INDEX(OFFSET(Dictionary!$AC$3,MATCH(COLUMNS($AS$2:DR112),Dictionary!$AC$4:$AC$93,0),1,1,2),1,MATCH(INDEX(Dictionary!$B$3:$C$3,1,MATCH(Form_Responses[[#This Row],[78]],OFFSET(Dictionary!$A$3,MATCH(COLUMNS($AS$2:DR112),Dictionary!$A$4:$A$93,0),1,1,2),0)),Dictionary!$AD$3:$AE$3,0)),"")</f>
        <v>D</v>
      </c>
      <c r="DS113" s="61" t="str">
        <f ca="1">IFERROR(INDEX(OFFSET(Dictionary!$AC$3,MATCH(COLUMNS($AS$2:DS112),Dictionary!$AC$4:$AC$93,0),1,1,2),1,MATCH(INDEX(Dictionary!$B$3:$C$3,1,MATCH(Form_Responses[[#This Row],[79]],OFFSET(Dictionary!$A$3,MATCH(COLUMNS($AS$2:DS112),Dictionary!$A$4:$A$93,0),1,1,2),0)),Dictionary!$AD$3:$AE$3,0)),"")</f>
        <v>N</v>
      </c>
      <c r="DT113" s="61" t="str">
        <f ca="1">IFERROR(INDEX(OFFSET(Dictionary!$AC$3,MATCH(COLUMNS($AS$2:DT112),Dictionary!$AC$4:$AC$93,0),1,1,2),1,MATCH(INDEX(Dictionary!$B$3:$C$3,1,MATCH(Form_Responses[[#This Row],[80]],OFFSET(Dictionary!$A$3,MATCH(COLUMNS($AS$2:DT112),Dictionary!$A$4:$A$93,0),1,1,2),0)),Dictionary!$AD$3:$AE$3,0)),"")</f>
        <v>W</v>
      </c>
      <c r="DU113" s="61" t="str">
        <f ca="1">IFERROR(INDEX(OFFSET(Dictionary!$AC$3,MATCH(COLUMNS($AS$2:DU112),Dictionary!$AC$4:$AC$93,0),1,1,2),1,MATCH(INDEX(Dictionary!$B$3:$C$3,1,MATCH(Form_Responses[[#This Row],[81]],OFFSET(Dictionary!$A$3,MATCH(COLUMNS($AS$2:DU112),Dictionary!$A$4:$A$93,0),1,1,2),0)),Dictionary!$AD$3:$AE$3,0)),"")</f>
        <v>L</v>
      </c>
      <c r="DV113" s="61" t="str">
        <f ca="1">IFERROR(INDEX(OFFSET(Dictionary!$AC$3,MATCH(COLUMNS($AS$2:DV112),Dictionary!$AC$4:$AC$93,0),1,1,2),1,MATCH(INDEX(Dictionary!$B$3:$C$3,1,MATCH(Form_Responses[[#This Row],[82]],OFFSET(Dictionary!$A$3,MATCH(COLUMNS($AS$2:DV112),Dictionary!$A$4:$A$93,0),1,1,2),0)),Dictionary!$AD$3:$AE$3,0)),"")</f>
        <v>L</v>
      </c>
      <c r="DW113" s="61" t="str">
        <f ca="1">IFERROR(INDEX(OFFSET(Dictionary!$AC$3,MATCH(COLUMNS($AS$2:DW112),Dictionary!$AC$4:$AC$93,0),1,1,2),1,MATCH(INDEX(Dictionary!$B$3:$C$3,1,MATCH(Form_Responses[[#This Row],[83]],OFFSET(Dictionary!$A$3,MATCH(COLUMNS($AS$2:DW112),Dictionary!$A$4:$A$93,0),1,1,2),0)),Dictionary!$AD$3:$AE$3,0)),"")</f>
        <v>I</v>
      </c>
      <c r="DX113" s="61" t="str">
        <f ca="1">IFERROR(INDEX(OFFSET(Dictionary!$AC$3,MATCH(COLUMNS($AS$2:DX112),Dictionary!$AC$4:$AC$93,0),1,1,2),1,MATCH(INDEX(Dictionary!$B$3:$C$3,1,MATCH(Form_Responses[[#This Row],[84]],OFFSET(Dictionary!$A$3,MATCH(COLUMNS($AS$2:DX112),Dictionary!$A$4:$A$93,0),1,1,2),0)),Dictionary!$AD$3:$AE$3,0)),"")</f>
        <v>V</v>
      </c>
      <c r="DY113" s="61" t="str">
        <f ca="1">IFERROR(INDEX(OFFSET(Dictionary!$AC$3,MATCH(COLUMNS($AS$2:DY112),Dictionary!$AC$4:$AC$93,0),1,1,2),1,MATCH(INDEX(Dictionary!$B$3:$C$3,1,MATCH(Form_Responses[[#This Row],[85]],OFFSET(Dictionary!$A$3,MATCH(COLUMNS($AS$2:DY112),Dictionary!$A$4:$A$93,0),1,1,2),0)),Dictionary!$AD$3:$AE$3,0)),"")</f>
        <v>S</v>
      </c>
      <c r="DZ113" s="61" t="str">
        <f ca="1">IFERROR(INDEX(OFFSET(Dictionary!$AC$3,MATCH(COLUMNS($AS$2:DZ112),Dictionary!$AC$4:$AC$93,0),1,1,2),1,MATCH(INDEX(Dictionary!$B$3:$C$3,1,MATCH(Form_Responses[[#This Row],[86]],OFFSET(Dictionary!$A$3,MATCH(COLUMNS($AS$2:DZ112),Dictionary!$A$4:$A$93,0),1,1,2),0)),Dictionary!$AD$3:$AE$3,0)),"")</f>
        <v>R</v>
      </c>
      <c r="EA113" s="61" t="str">
        <f ca="1">IFERROR(INDEX(OFFSET(Dictionary!$AC$3,MATCH(COLUMNS($AS$2:EA112),Dictionary!$AC$4:$AC$93,0),1,1,2),1,MATCH(INDEX(Dictionary!$B$3:$C$3,1,MATCH(Form_Responses[[#This Row],[87]],OFFSET(Dictionary!$A$3,MATCH(COLUMNS($AS$2:EA112),Dictionary!$A$4:$A$93,0),1,1,2),0)),Dictionary!$AD$3:$AE$3,0)),"")</f>
        <v>R</v>
      </c>
      <c r="EB113" s="61" t="str">
        <f ca="1">IFERROR(INDEX(OFFSET(Dictionary!$AC$3,MATCH(COLUMNS($AS$2:EB112),Dictionary!$AC$4:$AC$93,0),1,1,2),1,MATCH(INDEX(Dictionary!$B$3:$C$3,1,MATCH(Form_Responses[[#This Row],[88]],OFFSET(Dictionary!$A$3,MATCH(COLUMNS($AS$2:EB112),Dictionary!$A$4:$A$93,0),1,1,2),0)),Dictionary!$AD$3:$AE$3,0)),"")</f>
        <v>C</v>
      </c>
      <c r="EC113" s="61" t="str">
        <f ca="1">IFERROR(INDEX(OFFSET(Dictionary!$AC$3,MATCH(COLUMNS($AS$2:EC112),Dictionary!$AC$4:$AC$93,0),1,1,2),1,MATCH(INDEX(Dictionary!$B$3:$C$3,1,MATCH(Form_Responses[[#This Row],[89]],OFFSET(Dictionary!$A$3,MATCH(COLUMNS($AS$2:EC112),Dictionary!$A$4:$A$93,0),1,1,2),0)),Dictionary!$AD$3:$AE$3,0)),"")</f>
        <v>C</v>
      </c>
      <c r="ED113" s="61" t="str">
        <f ca="1">IFERROR(INDEX(OFFSET(Dictionary!$AC$3,MATCH(COLUMNS($AS$2:ED112),Dictionary!$AC$4:$AC$93,0),1,1,2),1,MATCH(INDEX(Dictionary!$B$3:$C$3,1,MATCH(Form_Responses[[#This Row],[90]],OFFSET(Dictionary!$A$3,MATCH(COLUMNS($AS$2:ED112),Dictionary!$A$4:$A$93,0),1,1,2),0)),Dictionary!$AD$3:$AE$3,0)),"")</f>
        <v>N</v>
      </c>
    </row>
    <row r="114" spans="1:134" ht="240" x14ac:dyDescent="0.25">
      <c r="A114" s="164">
        <v>112</v>
      </c>
      <c r="B114" s="61" t="s">
        <v>1123</v>
      </c>
      <c r="C114" s="61" t="s">
        <v>1126</v>
      </c>
      <c r="D114" s="59" t="s">
        <v>800</v>
      </c>
      <c r="E114" s="59" cm="1">
        <f t="array" aca="1" ref="E114" ca="1">COUNTIF(OFFSET($AS$2,MATCH(Data_Base_Response[[#This Row],[Nama]:[Nama]],Data_Base_Response[[Nama]:[Nama]],0),0,1,90),Data_Base_Response[[#Headers],[A]])</f>
        <v>4</v>
      </c>
      <c r="F114" s="59" cm="1">
        <f t="array" aca="1" ref="F114" ca="1">COUNTIF(OFFSET($AS$2,MATCH(Data_Base_Response[[#This Row],[Nama]:[Nama]],Data_Base_Response[[Nama]:[Nama]],0),0,1,90),Data_Base_Response[[#Headers],[N]])</f>
        <v>7</v>
      </c>
      <c r="G114" s="59" cm="1">
        <f t="array" aca="1" ref="G114" ca="1">COUNTIF(OFFSET($AS$2,MATCH(Data_Base_Response[[#This Row],[Nama]:[Nama]],Data_Base_Response[[Nama]:[Nama]],0),0,1,90),Data_Base_Response[[#Headers],[G]])</f>
        <v>8</v>
      </c>
      <c r="H114" s="59" cm="1">
        <f t="array" aca="1" ref="H114" ca="1">COUNTIF(OFFSET($AS$2,MATCH(Data_Base_Response[[#This Row],[Nama]:[Nama]],Data_Base_Response[[Nama]:[Nama]],0),0,1,90),Data_Base_Response[[#Headers],[C]])</f>
        <v>6</v>
      </c>
      <c r="I114" s="59" cm="1">
        <f t="array" aca="1" ref="I114" ca="1">COUNTIF(OFFSET($AS$2,MATCH(Data_Base_Response[[#This Row],[Nama]:[Nama]],Data_Base_Response[[Nama]:[Nama]],0),0,1,90),Data_Base_Response[[#Headers],[D]])</f>
        <v>5</v>
      </c>
      <c r="J114" s="59" cm="1">
        <f t="array" aca="1" ref="J114" ca="1">COUNTIF(OFFSET($AS$2,MATCH(Data_Base_Response[[#This Row],[Nama]:[Nama]],Data_Base_Response[[Nama]:[Nama]],0),0,1,90),Data_Base_Response[[#Headers],[R]])</f>
        <v>3</v>
      </c>
      <c r="K114" s="59" cm="1">
        <f t="array" aca="1" ref="K114" ca="1">COUNTIF(OFFSET($AS$2,MATCH(Data_Base_Response[[#This Row],[Nama]:[Nama]],Data_Base_Response[[Nama]:[Nama]],0),0,1,90),Data_Base_Response[[#Headers],[T]])</f>
        <v>3</v>
      </c>
      <c r="L114" s="59" cm="1">
        <f t="array" aca="1" ref="L114" ca="1">COUNTIF(OFFSET($AS$2,MATCH(Data_Base_Response[[#This Row],[Nama]:[Nama]],Data_Base_Response[[Nama]:[Nama]],0),0,1,90),Data_Base_Response[[#Headers],[V]])</f>
        <v>6</v>
      </c>
      <c r="M114" s="59" cm="1">
        <f t="array" aca="1" ref="M114" ca="1">COUNTIF(OFFSET($AS$2,MATCH(Data_Base_Response[[#This Row],[Nama]:[Nama]],Data_Base_Response[[Nama]:[Nama]],0),0,1,90),Data_Base_Response[[#Headers],[W]])</f>
        <v>6</v>
      </c>
      <c r="N114" s="59" cm="1">
        <f t="array" aca="1" ref="N114" ca="1">COUNTIF(OFFSET($AS$2,MATCH(Data_Base_Response[[#This Row],[Nama]:[Nama]],Data_Base_Response[[Nama]:[Nama]],0),0,1,90),Data_Base_Response[[#Headers],[F]])</f>
        <v>3</v>
      </c>
      <c r="O114" s="59" cm="1">
        <f t="array" aca="1" ref="O114" ca="1">COUNTIF(OFFSET($AS$2,MATCH(Data_Base_Response[[#This Row],[Nama]:[Nama]],Data_Base_Response[[Nama]:[Nama]],0),0,1,90),Data_Base_Response[[#Headers],[L]])</f>
        <v>6</v>
      </c>
      <c r="P114" s="59" cm="1">
        <f t="array" aca="1" ref="P114" ca="1">COUNTIF(OFFSET($AS$2,MATCH(Data_Base_Response[[#This Row],[Nama]:[Nama]],Data_Base_Response[[Nama]:[Nama]],0),0,1,90),Data_Base_Response[[#Headers],[P]])</f>
        <v>5</v>
      </c>
      <c r="Q114" s="59" cm="1">
        <f t="array" aca="1" ref="Q114" ca="1">COUNTIF(OFFSET($AS$2,MATCH(Data_Base_Response[[#This Row],[Nama]:[Nama]],Data_Base_Response[[Nama]:[Nama]],0),0,1,90),Data_Base_Response[[#Headers],[I]])</f>
        <v>5</v>
      </c>
      <c r="R114" s="59" cm="1">
        <f t="array" aca="1" ref="R114" ca="1">COUNTIF(OFFSET($AS$2,MATCH(Data_Base_Response[[#This Row],[Nama]:[Nama]],Data_Base_Response[[Nama]:[Nama]],0),0,1,90),Data_Base_Response[[#Headers],[S]])</f>
        <v>2</v>
      </c>
      <c r="S114" s="59" cm="1">
        <f t="array" aca="1" ref="S114" ca="1">COUNTIF(OFFSET($AS$2,MATCH(Data_Base_Response[[#This Row],[Nama]:[Nama]],Data_Base_Response[[Nama]:[Nama]],0),0,1,90),Data_Base_Response[[#Headers],[B]])</f>
        <v>6</v>
      </c>
      <c r="T114" s="59" cm="1">
        <f t="array" aca="1" ref="T114" ca="1">COUNTIF(OFFSET($AS$2,MATCH(Data_Base_Response[[#This Row],[Nama]:[Nama]],Data_Base_Response[[Nama]:[Nama]],0),0,1,90),Data_Base_Response[[#Headers],[O]])</f>
        <v>2</v>
      </c>
      <c r="U114" s="59" cm="1">
        <f t="array" aca="1" ref="U114" ca="1">COUNTIF(OFFSET($AS$2,MATCH(Data_Base_Response[[#This Row],[Nama]:[Nama]],Data_Base_Response[[Nama]:[Nama]],0),0,1,90),Data_Base_Response[[#Headers],[X]])</f>
        <v>4</v>
      </c>
      <c r="V114" s="59" cm="1">
        <f t="array" aca="1" ref="V114" ca="1">COUNTIF(OFFSET($AS$2,MATCH(Data_Base_Response[[#This Row],[Nama]:[Nama]],Data_Base_Response[[Nama]:[Nama]],0),0,1,90),Data_Base_Response[[#Headers],[E]])</f>
        <v>1</v>
      </c>
      <c r="W114" s="59" cm="1">
        <f t="array" aca="1" ref="W114" ca="1">COUNTIF(OFFSET($AS$2,MATCH(Data_Base_Response[[#This Row],[Nama]:[Nama]],Data_Base_Response[[Nama]:[Nama]],0),0,1,90),Data_Base_Response[[#Headers],[K]])</f>
        <v>2</v>
      </c>
      <c r="X114" s="59" cm="1">
        <f t="array" aca="1" ref="X114" ca="1">COUNTIF(OFFSET($AS$2,MATCH(Data_Base_Response[[#This Row],[Nama]:[Nama]],Data_Base_Response[[Nama]:[Nama]],0),0,1,90),Data_Base_Response[[#Headers],[Z]])</f>
        <v>6</v>
      </c>
      <c r="Y114"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14"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114"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14" s="60" t="str">
        <f ca="1">INDEX(OFFSET(Dictionary!$AJ$3,MATCH(I$2,Dictionary!$AG$4:$AG$84,0),0,COUNTIF(Dictionary!$AG$4:$AG$84,I$2),1),MATCH(Data_Base_Response[[#This Row],[D]],OFFSET(Dictionary!$AH$3,MATCH(I$2,Dictionary!$AG$4:$AG$84,0),0,COUNTIF(Dictionary!$AG$4:$AG$84,I$2),1),1))</f>
        <v xml:space="preserve">Tertarik untuk menangani sendiri detail   </v>
      </c>
      <c r="AD114"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1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1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1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14" s="60" t="str">
        <f ca="1">INDEX(OFFSET(Dictionary!$AJ$3,MATCH(O$2,Dictionary!$AG$4:$AG$84,0),0,COUNTIF(Dictionary!$AG$4:$AG$84,O$2),1),MATCH(Data_Base_Response[[#This Row],[L]],OFFSET(Dictionary!$AH$3,MATCH(O$2,Dictionary!$AG$4:$AG$84,0),0,COUNTIF(Dictionary!$AG$4:$AG$84,O$2),1),1))</f>
        <v xml:space="preserve">Percaya diri dan ingin berperan sebagai pemimpin      </v>
      </c>
      <c r="AJ114"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14" s="60" t="str">
        <f ca="1">INDEX(OFFSET(Dictionary!$AJ$3,MATCH(Q$2,Dictionary!$AG$4:$AG$84,0),0,COUNTIF(Dictionary!$AG$4:$AG$84,Q$2),1),MATCH(Data_Base_Response[[#This Row],[I]],OFFSET(Dictionary!$AH$3,MATCH(Q$2,Dictionary!$AG$4:$AG$84,0),0,COUNTIF(Dictionary!$AG$4:$AG$84,Q$2),1),1))</f>
        <v xml:space="preserve">Berhati - hati dlm pengambilan keputusan   </v>
      </c>
      <c r="AL114"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14"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14"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14"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14"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1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1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14" s="61" t="str">
        <f ca="1">IFERROR(INDEX(OFFSET(Dictionary!$AC$3,MATCH(COLUMNS($AS$2:AS113),Dictionary!$AC$4:$AC$93,0),1,1,2),1,MATCH(INDEX(Dictionary!$B$3:$C$3,1,MATCH(Form_Responses[[#This Row],[1]],OFFSET(Dictionary!$A$3,MATCH(COLUMNS($AS$2:AS113),Dictionary!$A$4:$A$93,0),1,1,2),0)),Dictionary!$AD$3:$AE$3,0)),"")</f>
        <v>G</v>
      </c>
      <c r="AT114" s="61" t="str">
        <f ca="1">IFERROR(INDEX(OFFSET(Dictionary!$AC$3,MATCH(COLUMNS($AS$2:AT$2),Dictionary!$AC$4:$AC$93,0),1,1,2),1,MATCH(INDEX(Dictionary!$B$3:$C$3,1,MATCH(Form_Responses[[#This Row],[2]],OFFSET(Dictionary!$A$3,MATCH(COLUMNS($AS$2:AT113),Dictionary!$A$4:$A$93,0),1,1,2),0)),Dictionary!$AD$3:$AE$3,0)),"")</f>
        <v>N</v>
      </c>
      <c r="AU114" s="61" t="str">
        <f ca="1">IFERROR(INDEX(OFFSET(Dictionary!$AC$3,MATCH(COLUMNS($AS$2:AU113),Dictionary!$AC$4:$AC$93,0),1,1,2),1,MATCH(INDEX(Dictionary!$B$3:$C$3,1,MATCH(Form_Responses[[#This Row],[3]],OFFSET(Dictionary!$A$3,MATCH(COLUMNS($AS$2:AU113),Dictionary!$A$4:$A$93,0),1,1,2),0)),Dictionary!$AD$3:$AE$3,0)),"")</f>
        <v>P</v>
      </c>
      <c r="AV114" s="61" t="str">
        <f ca="1">IFERROR(INDEX(OFFSET(Dictionary!$AC$3,MATCH(COLUMNS($AS$2:AV113),Dictionary!$AC$4:$AC$93,0),1,1,2),1,MATCH(INDEX(Dictionary!$B$3:$C$3,1,MATCH(Form_Responses[[#This Row],[4]],OFFSET(Dictionary!$A$3,MATCH(COLUMNS($AS$2:AV113),Dictionary!$A$4:$A$93,0),1,1,2),0)),Dictionary!$AD$3:$AE$3,0)),"")</f>
        <v>P</v>
      </c>
      <c r="AW114" s="61" t="str">
        <f ca="1">IFERROR(INDEX(OFFSET(Dictionary!$AC$3,MATCH(COLUMNS($AS$2:AW113),Dictionary!$AC$4:$AC$93,0),1,1,2),1,MATCH(INDEX(Dictionary!$B$3:$C$3,1,MATCH(Form_Responses[[#This Row],[5]],OFFSET(Dictionary!$A$3,MATCH(COLUMNS($AS$2:AW113),Dictionary!$A$4:$A$93,0),1,1,2),0)),Dictionary!$AD$3:$AE$3,0)),"")</f>
        <v>B</v>
      </c>
      <c r="AX114" s="61" t="str">
        <f ca="1">IFERROR(INDEX(OFFSET(Dictionary!$AC$3,MATCH(COLUMNS($AS$2:AX113),Dictionary!$AC$4:$AC$93,0),1,1,2),1,MATCH(INDEX(Dictionary!$B$3:$C$3,1,MATCH(Form_Responses[[#This Row],[6]],OFFSET(Dictionary!$A$3,MATCH(COLUMNS($AS$2:AX113),Dictionary!$A$4:$A$93,0),1,1,2),0)),Dictionary!$AD$3:$AE$3,0)),"")</f>
        <v>B</v>
      </c>
      <c r="AY114" s="61" t="str">
        <f ca="1">IFERROR(INDEX(OFFSET(Dictionary!$AC$3,MATCH(COLUMNS($AS$2:AY113),Dictionary!$AC$4:$AC$93,0),1,1,2),1,MATCH(INDEX(Dictionary!$B$3:$C$3,1,MATCH(Form_Responses[[#This Row],[7]],OFFSET(Dictionary!$A$3,MATCH(COLUMNS($AS$2:AY113),Dictionary!$A$4:$A$93,0),1,1,2),0)),Dictionary!$AD$3:$AE$3,0)),"")</f>
        <v>Z</v>
      </c>
      <c r="AZ114" s="61" t="str">
        <f ca="1">IFERROR(INDEX(OFFSET(Dictionary!$AC$3,MATCH(COLUMNS($AS$2:AZ$2),Dictionary!$AC$4:$AC$93,0),1,1,2),1,MATCH(INDEX(Dictionary!$B$3:$C$3,1,MATCH(Form_Responses[[#This Row],[8]],OFFSET(Dictionary!$A$3,MATCH(COLUMNS($AS$2:AZ113),Dictionary!$A$4:$A$93,0),1,1,2),0)),Dictionary!$AD$3:$AE$3,0)),"")</f>
        <v>Z</v>
      </c>
      <c r="BA114" s="61" t="str">
        <f ca="1">IFERROR(INDEX(OFFSET(Dictionary!$AC$3,MATCH(COLUMNS($AS$2:BA113),Dictionary!$AC$4:$AC$93,0),1,1,2),1,MATCH(INDEX(Dictionary!$B$3:$C$3,1,MATCH(Form_Responses[[#This Row],[9]],OFFSET(Dictionary!$A$3,MATCH(COLUMNS($AS$2:BA113),Dictionary!$A$4:$A$93,0),1,1,2),0)),Dictionary!$AD$3:$AE$3,0)),"")</f>
        <v>F</v>
      </c>
      <c r="BB114" s="61" t="str">
        <f ca="1">IFERROR(INDEX(OFFSET(Dictionary!$AC$3,MATCH(COLUMNS($AS$2:BB113),Dictionary!$AC$4:$AC$93,0),1,1,2),1,MATCH(INDEX(Dictionary!$B$3:$C$3,1,MATCH(Form_Responses[[#This Row],[10]],OFFSET(Dictionary!$A$3,MATCH(COLUMNS($AS$2:BB113),Dictionary!$A$4:$A$93,0),1,1,2),0)),Dictionary!$AD$3:$AE$3,0)),"")</f>
        <v>W</v>
      </c>
      <c r="BC114" s="61" t="str">
        <f ca="1">IFERROR(INDEX(OFFSET(Dictionary!$AC$3,MATCH(COLUMNS($AS$2:BC113),Dictionary!$AC$4:$AC$93,0),1,1,2),1,MATCH(INDEX(Dictionary!$B$3:$C$3,1,MATCH(Form_Responses[[#This Row],[11]],OFFSET(Dictionary!$A$3,MATCH(COLUMNS($AS$2:BC113),Dictionary!$A$4:$A$93,0),1,1,2),0)),Dictionary!$AD$3:$AE$3,0)),"")</f>
        <v>G</v>
      </c>
      <c r="BD114" s="61" t="str">
        <f ca="1">IFERROR(INDEX(OFFSET(Dictionary!$AC$3,MATCH(COLUMNS($AS$2:BD113),Dictionary!$AC$4:$AC$93,0),1,1,2),1,MATCH(INDEX(Dictionary!$B$3:$C$3,1,MATCH(Form_Responses[[#This Row],[12]],OFFSET(Dictionary!$A$3,MATCH(COLUMNS($AS$2:BD113),Dictionary!$A$4:$A$93,0),1,1,2),0)),Dictionary!$AD$3:$AE$3,0)),"")</f>
        <v>E</v>
      </c>
      <c r="BE114" s="61" t="str">
        <f ca="1">IFERROR(INDEX(OFFSET(Dictionary!$AC$3,MATCH(COLUMNS($AS$2:BE113),Dictionary!$AC$4:$AC$93,0),1,1,2),1,MATCH(INDEX(Dictionary!$B$3:$C$3,1,MATCH(Form_Responses[[#This Row],[13]],OFFSET(Dictionary!$A$3,MATCH(COLUMNS($AS$2:BE113),Dictionary!$A$4:$A$93,0),1,1,2),0)),Dictionary!$AD$3:$AE$3,0)),"")</f>
        <v>N</v>
      </c>
      <c r="BF114" s="61" t="str">
        <f ca="1">IFERROR(INDEX(OFFSET(Dictionary!$AC$3,MATCH(COLUMNS($AS$2:BF113),Dictionary!$AC$4:$AC$93,0),1,1,2),1,MATCH(INDEX(Dictionary!$B$3:$C$3,1,MATCH(Form_Responses[[#This Row],[14]],OFFSET(Dictionary!$A$3,MATCH(COLUMNS($AS$2:BF113),Dictionary!$A$4:$A$93,0),1,1,2),0)),Dictionary!$AD$3:$AE$3,0)),"")</f>
        <v>X</v>
      </c>
      <c r="BG114" s="61" t="str">
        <f ca="1">IFERROR(INDEX(OFFSET(Dictionary!$AC$3,MATCH(COLUMNS($AS$2:BG113),Dictionary!$AC$4:$AC$93,0),1,1,2),1,MATCH(INDEX(Dictionary!$B$3:$C$3,1,MATCH(Form_Responses[[#This Row],[15]],OFFSET(Dictionary!$A$3,MATCH(COLUMNS($AS$2:BG113),Dictionary!$A$4:$A$93,0),1,1,2),0)),Dictionary!$AD$3:$AE$3,0)),"")</f>
        <v>B</v>
      </c>
      <c r="BH114" s="61" t="str">
        <f ca="1">IFERROR(INDEX(OFFSET(Dictionary!$AC$3,MATCH(COLUMNS($AS$2:BH113),Dictionary!$AC$4:$AC$93,0),1,1,2),1,MATCH(INDEX(Dictionary!$B$3:$C$3,1,MATCH(Form_Responses[[#This Row],[16]],OFFSET(Dictionary!$A$3,MATCH(COLUMNS($AS$2:BH113),Dictionary!$A$4:$A$93,0),1,1,2),0)),Dictionary!$AD$3:$AE$3,0)),"")</f>
        <v>X</v>
      </c>
      <c r="BI114" s="61" t="str">
        <f ca="1">IFERROR(INDEX(OFFSET(Dictionary!$AC$3,MATCH(COLUMNS($AS$2:BI113),Dictionary!$AC$4:$AC$93,0),1,1,2),1,MATCH(INDEX(Dictionary!$B$3:$C$3,1,MATCH(Form_Responses[[#This Row],[17]],OFFSET(Dictionary!$A$3,MATCH(COLUMNS($AS$2:BI113),Dictionary!$A$4:$A$93,0),1,1,2),0)),Dictionary!$AD$3:$AE$3,0)),"")</f>
        <v>Z</v>
      </c>
      <c r="BJ114" s="61" t="str">
        <f ca="1">IFERROR(INDEX(OFFSET(Dictionary!$AC$3,MATCH(COLUMNS($AS$2:BJ113),Dictionary!$AC$4:$AC$93,0),1,1,2),1,MATCH(INDEX(Dictionary!$B$3:$C$3,1,MATCH(Form_Responses[[#This Row],[18]],OFFSET(Dictionary!$A$3,MATCH(COLUMNS($AS$2:BJ113),Dictionary!$A$4:$A$93,0),1,1,2),0)),Dictionary!$AD$3:$AE$3,0)),"")</f>
        <v>O</v>
      </c>
      <c r="BK114" s="61" t="str">
        <f ca="1">IFERROR(INDEX(OFFSET(Dictionary!$AC$3,MATCH(COLUMNS($AS$2:BK113),Dictionary!$AC$4:$AC$93,0),1,1,2),1,MATCH(INDEX(Dictionary!$B$3:$C$3,1,MATCH(Form_Responses[[#This Row],[19]],OFFSET(Dictionary!$A$3,MATCH(COLUMNS($AS$2:BK113),Dictionary!$A$4:$A$93,0),1,1,2),0)),Dictionary!$AD$3:$AE$3,0)),"")</f>
        <v>Z</v>
      </c>
      <c r="BL114" s="61" t="str">
        <f ca="1">IFERROR(INDEX(OFFSET(Dictionary!$AC$3,MATCH(COLUMNS($AS$2:BL113),Dictionary!$AC$4:$AC$93,0),1,1,2),1,MATCH(INDEX(Dictionary!$B$3:$C$3,1,MATCH(Form_Responses[[#This Row],[20]],OFFSET(Dictionary!$A$3,MATCH(COLUMNS($AS$2:BL113),Dictionary!$A$4:$A$93,0),1,1,2),0)),Dictionary!$AD$3:$AE$3,0)),"")</f>
        <v>W</v>
      </c>
      <c r="BM114" s="61" t="str">
        <f ca="1">IFERROR(INDEX(OFFSET(Dictionary!$AC$3,MATCH(COLUMNS($AS$2:BM113),Dictionary!$AC$4:$AC$93,0),1,1,2),1,MATCH(INDEX(Dictionary!$B$3:$C$3,1,MATCH(Form_Responses[[#This Row],[21]],OFFSET(Dictionary!$A$3,MATCH(COLUMNS($AS$2:BM113),Dictionary!$A$4:$A$93,0),1,1,2),0)),Dictionary!$AD$3:$AE$3,0)),"")</f>
        <v>D</v>
      </c>
      <c r="BN114" s="61" t="str">
        <f ca="1">IFERROR(INDEX(OFFSET(Dictionary!$AC$3,MATCH(COLUMNS($AS$2:BN113),Dictionary!$AC$4:$AC$93,0),1,1,2),1,MATCH(INDEX(Dictionary!$B$3:$C$3,1,MATCH(Form_Responses[[#This Row],[22]],OFFSET(Dictionary!$A$3,MATCH(COLUMNS($AS$2:BN113),Dictionary!$A$4:$A$93,0),1,1,2),0)),Dictionary!$AD$3:$AE$3,0)),"")</f>
        <v>L</v>
      </c>
      <c r="BO114" s="61" t="str">
        <f ca="1">IFERROR(INDEX(OFFSET(Dictionary!$AC$3,MATCH(COLUMNS($AS$2:BO113),Dictionary!$AC$4:$AC$93,0),1,1,2),1,MATCH(INDEX(Dictionary!$B$3:$C$3,1,MATCH(Form_Responses[[#This Row],[23]],OFFSET(Dictionary!$A$3,MATCH(COLUMNS($AS$2:BO113),Dictionary!$A$4:$A$93,0),1,1,2),0)),Dictionary!$AD$3:$AE$3,0)),"")</f>
        <v>I</v>
      </c>
      <c r="BP114" s="61" t="str">
        <f ca="1">IFERROR(INDEX(OFFSET(Dictionary!$AC$3,MATCH(COLUMNS($AS$2:BP113),Dictionary!$AC$4:$AC$93,0),1,1,2),1,MATCH(INDEX(Dictionary!$B$3:$C$3,1,MATCH(Form_Responses[[#This Row],[24]],OFFSET(Dictionary!$A$3,MATCH(COLUMNS($AS$2:BP113),Dictionary!$A$4:$A$93,0),1,1,2),0)),Dictionary!$AD$3:$AE$3,0)),"")</f>
        <v>X</v>
      </c>
      <c r="BQ114" s="61" t="str">
        <f ca="1">IFERROR(INDEX(OFFSET(Dictionary!$AC$3,MATCH(COLUMNS($AS$2:BQ113),Dictionary!$AC$4:$AC$93,0),1,1,2),1,MATCH(INDEX(Dictionary!$B$3:$C$3,1,MATCH(Form_Responses[[#This Row],[25]],OFFSET(Dictionary!$A$3,MATCH(COLUMNS($AS$2:BQ113),Dictionary!$A$4:$A$93,0),1,1,2),0)),Dictionary!$AD$3:$AE$3,0)),"")</f>
        <v>A</v>
      </c>
      <c r="BR114" s="61" t="str">
        <f ca="1">IFERROR(INDEX(OFFSET(Dictionary!$AC$3,MATCH(COLUMNS($AS$2:BR113),Dictionary!$AC$4:$AC$93,0),1,1,2),1,MATCH(INDEX(Dictionary!$B$3:$C$3,1,MATCH(Form_Responses[[#This Row],[26]],OFFSET(Dictionary!$A$3,MATCH(COLUMNS($AS$2:BR113),Dictionary!$A$4:$A$93,0),1,1,2),0)),Dictionary!$AD$3:$AE$3,0)),"")</f>
        <v>P</v>
      </c>
      <c r="BS114" s="61" t="str">
        <f ca="1">IFERROR(INDEX(OFFSET(Dictionary!$AC$3,MATCH(COLUMNS($AS$2:BS113),Dictionary!$AC$4:$AC$93,0),1,1,2),1,MATCH(INDEX(Dictionary!$B$3:$C$3,1,MATCH(Form_Responses[[#This Row],[27]],OFFSET(Dictionary!$A$3,MATCH(COLUMNS($AS$2:BS113),Dictionary!$A$4:$A$93,0),1,1,2),0)),Dictionary!$AD$3:$AE$3,0)),"")</f>
        <v>Z</v>
      </c>
      <c r="BT114" s="61" t="str">
        <f ca="1">IFERROR(INDEX(OFFSET(Dictionary!$AC$3,MATCH(COLUMNS($AS$2:BT113),Dictionary!$AC$4:$AC$93,0),1,1,2),1,MATCH(INDEX(Dictionary!$B$3:$C$3,1,MATCH(Form_Responses[[#This Row],[28]],OFFSET(Dictionary!$A$3,MATCH(COLUMNS($AS$2:BT113),Dictionary!$A$4:$A$93,0),1,1,2),0)),Dictionary!$AD$3:$AE$3,0)),"")</f>
        <v>B</v>
      </c>
      <c r="BU114" s="61" t="str">
        <f ca="1">IFERROR(INDEX(OFFSET(Dictionary!$AC$3,MATCH(COLUMNS($AS$2:BU113),Dictionary!$AC$4:$AC$93,0),1,1,2),1,MATCH(INDEX(Dictionary!$B$3:$C$3,1,MATCH(Form_Responses[[#This Row],[29]],OFFSET(Dictionary!$A$3,MATCH(COLUMNS($AS$2:BU113),Dictionary!$A$4:$A$93,0),1,1,2),0)),Dictionary!$AD$3:$AE$3,0)),"")</f>
        <v>O</v>
      </c>
      <c r="BV114" s="61" t="str">
        <f ca="1">IFERROR(INDEX(OFFSET(Dictionary!$AC$3,MATCH(COLUMNS($AS$2:BV113),Dictionary!$AC$4:$AC$93,0),1,1,2),1,MATCH(INDEX(Dictionary!$B$3:$C$3,1,MATCH(Form_Responses[[#This Row],[30]],OFFSET(Dictionary!$A$3,MATCH(COLUMNS($AS$2:BV113),Dictionary!$A$4:$A$93,0),1,1,2),0)),Dictionary!$AD$3:$AE$3,0)),"")</f>
        <v>W</v>
      </c>
      <c r="BW114" s="61" t="str">
        <f ca="1">IFERROR(INDEX(OFFSET(Dictionary!$AC$3,MATCH(COLUMNS($AS$2:BW113),Dictionary!$AC$4:$AC$93,0),1,1,2),1,MATCH(INDEX(Dictionary!$B$3:$C$3,1,MATCH(Form_Responses[[#This Row],[31]],OFFSET(Dictionary!$A$3,MATCH(COLUMNS($AS$2:BW113),Dictionary!$A$4:$A$93,0),1,1,2),0)),Dictionary!$AD$3:$AE$3,0)),"")</f>
        <v>G</v>
      </c>
      <c r="BX114" s="61" t="str">
        <f ca="1">IFERROR(INDEX(OFFSET(Dictionary!$AC$3,MATCH(COLUMNS($AS$2:BX113),Dictionary!$AC$4:$AC$93,0),1,1,2),1,MATCH(INDEX(Dictionary!$B$3:$C$3,1,MATCH(Form_Responses[[#This Row],[32]],OFFSET(Dictionary!$A$3,MATCH(COLUMNS($AS$2:BX113),Dictionary!$A$4:$A$93,0),1,1,2),0)),Dictionary!$AD$3:$AE$3,0)),"")</f>
        <v>L</v>
      </c>
      <c r="BY114" s="61" t="str">
        <f ca="1">IFERROR(INDEX(OFFSET(Dictionary!$AC$3,MATCH(COLUMNS($AS$2:BY113),Dictionary!$AC$4:$AC$93,0),1,1,2),1,MATCH(INDEX(Dictionary!$B$3:$C$3,1,MATCH(Form_Responses[[#This Row],[33]],OFFSET(Dictionary!$A$3,MATCH(COLUMNS($AS$2:BY113),Dictionary!$A$4:$A$93,0),1,1,2),0)),Dictionary!$AD$3:$AE$3,0)),"")</f>
        <v>C</v>
      </c>
      <c r="BZ114" s="61" t="str">
        <f ca="1">IFERROR(INDEX(OFFSET(Dictionary!$AC$3,MATCH(COLUMNS($AS$2:BZ113),Dictionary!$AC$4:$AC$93,0),1,1,2),1,MATCH(INDEX(Dictionary!$B$3:$C$3,1,MATCH(Form_Responses[[#This Row],[34]],OFFSET(Dictionary!$A$3,MATCH(COLUMNS($AS$2:BZ113),Dictionary!$A$4:$A$93,0),1,1,2),0)),Dictionary!$AD$3:$AE$3,0)),"")</f>
        <v>T</v>
      </c>
      <c r="CA114" s="61" t="str">
        <f ca="1">IFERROR(INDEX(OFFSET(Dictionary!$AC$3,MATCH(COLUMNS($AS$2:CA113),Dictionary!$AC$4:$AC$93,0),1,1,2),1,MATCH(INDEX(Dictionary!$B$3:$C$3,1,MATCH(Form_Responses[[#This Row],[35]],OFFSET(Dictionary!$A$3,MATCH(COLUMNS($AS$2:CA113),Dictionary!$A$4:$A$93,0),1,1,2),0)),Dictionary!$AD$3:$AE$3,0)),"")</f>
        <v>B</v>
      </c>
      <c r="CB114" s="61" t="str">
        <f ca="1">IFERROR(INDEX(OFFSET(Dictionary!$AC$3,MATCH(COLUMNS($AS$2:CB113),Dictionary!$AC$4:$AC$93,0),1,1,2),1,MATCH(INDEX(Dictionary!$B$3:$C$3,1,MATCH(Form_Responses[[#This Row],[36]],OFFSET(Dictionary!$A$3,MATCH(COLUMNS($AS$2:CB113),Dictionary!$A$4:$A$93,0),1,1,2),0)),Dictionary!$AD$3:$AE$3,0)),"")</f>
        <v>A</v>
      </c>
      <c r="CC114" s="61" t="str">
        <f ca="1">IFERROR(INDEX(OFFSET(Dictionary!$AC$3,MATCH(COLUMNS($AS$2:CC113),Dictionary!$AC$4:$AC$93,0),1,1,2),1,MATCH(INDEX(Dictionary!$B$3:$C$3,1,MATCH(Form_Responses[[#This Row],[37]],OFFSET(Dictionary!$A$3,MATCH(COLUMNS($AS$2:CC113),Dictionary!$A$4:$A$93,0),1,1,2),0)),Dictionary!$AD$3:$AE$3,0)),"")</f>
        <v>P</v>
      </c>
      <c r="CD114" s="61" t="str">
        <f ca="1">IFERROR(INDEX(OFFSET(Dictionary!$AC$3,MATCH(COLUMNS($AS$2:CD113),Dictionary!$AC$4:$AC$93,0),1,1,2),1,MATCH(INDEX(Dictionary!$B$3:$C$3,1,MATCH(Form_Responses[[#This Row],[38]],OFFSET(Dictionary!$A$3,MATCH(COLUMNS($AS$2:CD113),Dictionary!$A$4:$A$93,0),1,1,2),0)),Dictionary!$AD$3:$AE$3,0)),"")</f>
        <v>K</v>
      </c>
      <c r="CE114" s="61" t="str">
        <f ca="1">IFERROR(INDEX(OFFSET(Dictionary!$AC$3,MATCH(COLUMNS($AS$2:CE113),Dictionary!$AC$4:$AC$93,0),1,1,2),1,MATCH(INDEX(Dictionary!$B$3:$C$3,1,MATCH(Form_Responses[[#This Row],[39]],OFFSET(Dictionary!$A$3,MATCH(COLUMNS($AS$2:CE113),Dictionary!$A$4:$A$93,0),1,1,2),0)),Dictionary!$AD$3:$AE$3,0)),"")</f>
        <v>B</v>
      </c>
      <c r="CF114" s="61" t="str">
        <f ca="1">IFERROR(INDEX(OFFSET(Dictionary!$AC$3,MATCH(COLUMNS($AS$2:CF113),Dictionary!$AC$4:$AC$93,0),1,1,2),1,MATCH(INDEX(Dictionary!$B$3:$C$3,1,MATCH(Form_Responses[[#This Row],[40]],OFFSET(Dictionary!$A$3,MATCH(COLUMNS($AS$2:CF113),Dictionary!$A$4:$A$93,0),1,1,2),0)),Dictionary!$AD$3:$AE$3,0)),"")</f>
        <v>W</v>
      </c>
      <c r="CG114" s="61" t="str">
        <f ca="1">IFERROR(INDEX(OFFSET(Dictionary!$AC$3,MATCH(COLUMNS($AS$2:CG113),Dictionary!$AC$4:$AC$93,0),1,1,2),1,MATCH(INDEX(Dictionary!$B$3:$C$3,1,MATCH(Form_Responses[[#This Row],[41]],OFFSET(Dictionary!$A$3,MATCH(COLUMNS($AS$2:CG113),Dictionary!$A$4:$A$93,0),1,1,2),0)),Dictionary!$AD$3:$AE$3,0)),"")</f>
        <v>G</v>
      </c>
      <c r="CH114" s="61" t="str">
        <f ca="1">IFERROR(INDEX(OFFSET(Dictionary!$AC$3,MATCH(COLUMNS($AS$2:CH113),Dictionary!$AC$4:$AC$93,0),1,1,2),1,MATCH(INDEX(Dictionary!$B$3:$C$3,1,MATCH(Form_Responses[[#This Row],[42]],OFFSET(Dictionary!$A$3,MATCH(COLUMNS($AS$2:CH113),Dictionary!$A$4:$A$93,0),1,1,2),0)),Dictionary!$AD$3:$AE$3,0)),"")</f>
        <v>R</v>
      </c>
      <c r="CI114" s="61" t="str">
        <f ca="1">IFERROR(INDEX(OFFSET(Dictionary!$AC$3,MATCH(COLUMNS($AS$2:CI113),Dictionary!$AC$4:$AC$93,0),1,1,2),1,MATCH(INDEX(Dictionary!$B$3:$C$3,1,MATCH(Form_Responses[[#This Row],[43]],OFFSET(Dictionary!$A$3,MATCH(COLUMNS($AS$2:CI113),Dictionary!$A$4:$A$93,0),1,1,2),0)),Dictionary!$AD$3:$AE$3,0)),"")</f>
        <v>I</v>
      </c>
      <c r="CJ114" s="61" t="str">
        <f ca="1">IFERROR(INDEX(OFFSET(Dictionary!$AC$3,MATCH(COLUMNS($AS$2:CJ113),Dictionary!$AC$4:$AC$93,0),1,1,2),1,MATCH(INDEX(Dictionary!$B$3:$C$3,1,MATCH(Form_Responses[[#This Row],[44]],OFFSET(Dictionary!$A$3,MATCH(COLUMNS($AS$2:CJ113),Dictionary!$A$4:$A$93,0),1,1,2),0)),Dictionary!$AD$3:$AE$3,0)),"")</f>
        <v>C</v>
      </c>
      <c r="CK114" s="61" t="str">
        <f ca="1">IFERROR(INDEX(OFFSET(Dictionary!$AC$3,MATCH(COLUMNS($AS$2:CK113),Dictionary!$AC$4:$AC$93,0),1,1,2),1,MATCH(INDEX(Dictionary!$B$3:$C$3,1,MATCH(Form_Responses[[#This Row],[45]],OFFSET(Dictionary!$A$3,MATCH(COLUMNS($AS$2:CK113),Dictionary!$A$4:$A$93,0),1,1,2),0)),Dictionary!$AD$3:$AE$3,0)),"")</f>
        <v>V</v>
      </c>
      <c r="CL114" s="61" t="str">
        <f ca="1">IFERROR(INDEX(OFFSET(Dictionary!$AC$3,MATCH(COLUMNS($AS$2:CL113),Dictionary!$AC$4:$AC$93,0),1,1,2),1,MATCH(INDEX(Dictionary!$B$3:$C$3,1,MATCH(Form_Responses[[#This Row],[46]],OFFSET(Dictionary!$A$3,MATCH(COLUMNS($AS$2:CL113),Dictionary!$A$4:$A$93,0),1,1,2),0)),Dictionary!$AD$3:$AE$3,0)),"")</f>
        <v>N</v>
      </c>
      <c r="CM114" s="61" t="str">
        <f ca="1">IFERROR(INDEX(OFFSET(Dictionary!$AC$3,MATCH(COLUMNS($AS$2:CM113),Dictionary!$AC$4:$AC$93,0),1,1,2),1,MATCH(INDEX(Dictionary!$B$3:$C$3,1,MATCH(Form_Responses[[#This Row],[47]],OFFSET(Dictionary!$A$3,MATCH(COLUMNS($AS$2:CM113),Dictionary!$A$4:$A$93,0),1,1,2),0)),Dictionary!$AD$3:$AE$3,0)),"")</f>
        <v>Z</v>
      </c>
      <c r="CN114" s="61" t="str">
        <f ca="1">IFERROR(INDEX(OFFSET(Dictionary!$AC$3,MATCH(COLUMNS($AS$2:CN113),Dictionary!$AC$4:$AC$93,0),1,1,2),1,MATCH(INDEX(Dictionary!$B$3:$C$3,1,MATCH(Form_Responses[[#This Row],[48]],OFFSET(Dictionary!$A$3,MATCH(COLUMNS($AS$2:CN113),Dictionary!$A$4:$A$93,0),1,1,2),0)),Dictionary!$AD$3:$AE$3,0)),"")</f>
        <v>K</v>
      </c>
      <c r="CO114" s="61" t="str">
        <f ca="1">IFERROR(INDEX(OFFSET(Dictionary!$AC$3,MATCH(COLUMNS($AS$2:CO113),Dictionary!$AC$4:$AC$93,0),1,1,2),1,MATCH(INDEX(Dictionary!$B$3:$C$3,1,MATCH(Form_Responses[[#This Row],[49]],OFFSET(Dictionary!$A$3,MATCH(COLUMNS($AS$2:CO113),Dictionary!$A$4:$A$93,0),1,1,2),0)),Dictionary!$AD$3:$AE$3,0)),"")</f>
        <v>F</v>
      </c>
      <c r="CP114" s="61" t="str">
        <f ca="1">IFERROR(INDEX(OFFSET(Dictionary!$AC$3,MATCH(COLUMNS($AS$2:CP113),Dictionary!$AC$4:$AC$93,0),1,1,2),1,MATCH(INDEX(Dictionary!$B$3:$C$3,1,MATCH(Form_Responses[[#This Row],[50]],OFFSET(Dictionary!$A$3,MATCH(COLUMNS($AS$2:CP113),Dictionary!$A$4:$A$93,0),1,1,2),0)),Dictionary!$AD$3:$AE$3,0)),"")</f>
        <v>W</v>
      </c>
      <c r="CQ114" s="61" t="str">
        <f ca="1">IFERROR(INDEX(OFFSET(Dictionary!$AC$3,MATCH(COLUMNS($AS$2:CQ113),Dictionary!$AC$4:$AC$93,0),1,1,2),1,MATCH(INDEX(Dictionary!$B$3:$C$3,1,MATCH(Form_Responses[[#This Row],[51]],OFFSET(Dictionary!$A$3,MATCH(COLUMNS($AS$2:CQ113),Dictionary!$A$4:$A$93,0),1,1,2),0)),Dictionary!$AD$3:$AE$3,0)),"")</f>
        <v>G</v>
      </c>
      <c r="CR114" s="61" t="str">
        <f ca="1">IFERROR(INDEX(OFFSET(Dictionary!$AC$3,MATCH(COLUMNS($AS$2:CR113),Dictionary!$AC$4:$AC$93,0),1,1,2),1,MATCH(INDEX(Dictionary!$B$3:$C$3,1,MATCH(Form_Responses[[#This Row],[52]],OFFSET(Dictionary!$A$3,MATCH(COLUMNS($AS$2:CR113),Dictionary!$A$4:$A$93,0),1,1,2),0)),Dictionary!$AD$3:$AE$3,0)),"")</f>
        <v>L</v>
      </c>
      <c r="CS114" s="61" t="str">
        <f ca="1">IFERROR(INDEX(OFFSET(Dictionary!$AC$3,MATCH(COLUMNS($AS$2:CS113),Dictionary!$AC$4:$AC$93,0),1,1,2),1,MATCH(INDEX(Dictionary!$B$3:$C$3,1,MATCH(Form_Responses[[#This Row],[53]],OFFSET(Dictionary!$A$3,MATCH(COLUMNS($AS$2:CS113),Dictionary!$A$4:$A$93,0),1,1,2),0)),Dictionary!$AD$3:$AE$3,0)),"")</f>
        <v>I</v>
      </c>
      <c r="CT114" s="61" t="str">
        <f ca="1">IFERROR(INDEX(OFFSET(Dictionary!$AC$3,MATCH(COLUMNS($AS$2:CT113),Dictionary!$AC$4:$AC$93,0),1,1,2),1,MATCH(INDEX(Dictionary!$B$3:$C$3,1,MATCH(Form_Responses[[#This Row],[54]],OFFSET(Dictionary!$A$3,MATCH(COLUMNS($AS$2:CT113),Dictionary!$A$4:$A$93,0),1,1,2),0)),Dictionary!$AD$3:$AE$3,0)),"")</f>
        <v>T</v>
      </c>
      <c r="CU114" s="61" t="str">
        <f ca="1">IFERROR(INDEX(OFFSET(Dictionary!$AC$3,MATCH(COLUMNS($AS$2:CU113),Dictionary!$AC$4:$AC$93,0),1,1,2),1,MATCH(INDEX(Dictionary!$B$3:$C$3,1,MATCH(Form_Responses[[#This Row],[55]],OFFSET(Dictionary!$A$3,MATCH(COLUMNS($AS$2:CU113),Dictionary!$A$4:$A$93,0),1,1,2),0)),Dictionary!$AD$3:$AE$3,0)),"")</f>
        <v>V</v>
      </c>
      <c r="CV114" s="61" t="str">
        <f ca="1">IFERROR(INDEX(OFFSET(Dictionary!$AC$3,MATCH(COLUMNS($AS$2:CV113),Dictionary!$AC$4:$AC$93,0),1,1,2),1,MATCH(INDEX(Dictionary!$B$3:$C$3,1,MATCH(Form_Responses[[#This Row],[56]],OFFSET(Dictionary!$A$3,MATCH(COLUMNS($AS$2:CV113),Dictionary!$A$4:$A$93,0),1,1,2),0)),Dictionary!$AD$3:$AE$3,0)),"")</f>
        <v>S</v>
      </c>
      <c r="CW114" s="61" t="str">
        <f ca="1">IFERROR(INDEX(OFFSET(Dictionary!$AC$3,MATCH(COLUMNS($AS$2:CW113),Dictionary!$AC$4:$AC$93,0),1,1,2),1,MATCH(INDEX(Dictionary!$B$3:$C$3,1,MATCH(Form_Responses[[#This Row],[57]],OFFSET(Dictionary!$A$3,MATCH(COLUMNS($AS$2:CW113),Dictionary!$A$4:$A$93,0),1,1,2),0)),Dictionary!$AD$3:$AE$3,0)),"")</f>
        <v>N</v>
      </c>
      <c r="CX114" s="61" t="str">
        <f ca="1">IFERROR(INDEX(OFFSET(Dictionary!$AC$3,MATCH(COLUMNS($AS$2:CX113),Dictionary!$AC$4:$AC$93,0),1,1,2),1,MATCH(INDEX(Dictionary!$B$3:$C$3,1,MATCH(Form_Responses[[#This Row],[58]],OFFSET(Dictionary!$A$3,MATCH(COLUMNS($AS$2:CX113),Dictionary!$A$4:$A$93,0),1,1,2),0)),Dictionary!$AD$3:$AE$3,0)),"")</f>
        <v>A</v>
      </c>
      <c r="CY114" s="61" t="str">
        <f ca="1">IFERROR(INDEX(OFFSET(Dictionary!$AC$3,MATCH(COLUMNS($AS$2:CY113),Dictionary!$AC$4:$AC$93,0),1,1,2),1,MATCH(INDEX(Dictionary!$B$3:$C$3,1,MATCH(Form_Responses[[#This Row],[59]],OFFSET(Dictionary!$A$3,MATCH(COLUMNS($AS$2:CY113),Dictionary!$A$4:$A$93,0),1,1,2),0)),Dictionary!$AD$3:$AE$3,0)),"")</f>
        <v>F</v>
      </c>
      <c r="CZ114" s="61" t="str">
        <f ca="1">IFERROR(INDEX(OFFSET(Dictionary!$AC$3,MATCH(COLUMNS($AS$2:CZ113),Dictionary!$AC$4:$AC$93,0),1,1,2),1,MATCH(INDEX(Dictionary!$B$3:$C$3,1,MATCH(Form_Responses[[#This Row],[60]],OFFSET(Dictionary!$A$3,MATCH(COLUMNS($AS$2:CZ113),Dictionary!$A$4:$A$93,0),1,1,2),0)),Dictionary!$AD$3:$AE$3,0)),"")</f>
        <v>X</v>
      </c>
      <c r="DA114" s="61" t="str">
        <f ca="1">IFERROR(INDEX(OFFSET(Dictionary!$AC$3,MATCH(COLUMNS($AS$2:DA113),Dictionary!$AC$4:$AC$93,0),1,1,2),1,MATCH(INDEX(Dictionary!$B$3:$C$3,1,MATCH(Form_Responses[[#This Row],[61]],OFFSET(Dictionary!$A$3,MATCH(COLUMNS($AS$2:DA113),Dictionary!$A$4:$A$93,0),1,1,2),0)),Dictionary!$AD$3:$AE$3,0)),"")</f>
        <v>G</v>
      </c>
      <c r="DB114" s="61" t="str">
        <f ca="1">IFERROR(INDEX(OFFSET(Dictionary!$AC$3,MATCH(COLUMNS($AS$2:DB113),Dictionary!$AC$4:$AC$93,0),1,1,2),1,MATCH(INDEX(Dictionary!$B$3:$C$3,1,MATCH(Form_Responses[[#This Row],[62]],OFFSET(Dictionary!$A$3,MATCH(COLUMNS($AS$2:DB113),Dictionary!$A$4:$A$93,0),1,1,2),0)),Dictionary!$AD$3:$AE$3,0)),"")</f>
        <v>L</v>
      </c>
      <c r="DC114" s="61" t="str">
        <f ca="1">IFERROR(INDEX(OFFSET(Dictionary!$AC$3,MATCH(COLUMNS($AS$2:DC113),Dictionary!$AC$4:$AC$93,0),1,1,2),1,MATCH(INDEX(Dictionary!$B$3:$C$3,1,MATCH(Form_Responses[[#This Row],[63]],OFFSET(Dictionary!$A$3,MATCH(COLUMNS($AS$2:DC113),Dictionary!$A$4:$A$93,0),1,1,2),0)),Dictionary!$AD$3:$AE$3,0)),"")</f>
        <v>I</v>
      </c>
      <c r="DD114" s="61" t="str">
        <f ca="1">IFERROR(INDEX(OFFSET(Dictionary!$AC$3,MATCH(COLUMNS($AS$2:DD113),Dictionary!$AC$4:$AC$93,0),1,1,2),1,MATCH(INDEX(Dictionary!$B$3:$C$3,1,MATCH(Form_Responses[[#This Row],[64]],OFFSET(Dictionary!$A$3,MATCH(COLUMNS($AS$2:DD113),Dictionary!$A$4:$A$93,0),1,1,2),0)),Dictionary!$AD$3:$AE$3,0)),"")</f>
        <v>R</v>
      </c>
      <c r="DE114" s="61" t="str">
        <f ca="1">IFERROR(INDEX(OFFSET(Dictionary!$AC$3,MATCH(COLUMNS($AS$2:DE113),Dictionary!$AC$4:$AC$93,0),1,1,2),1,MATCH(INDEX(Dictionary!$B$3:$C$3,1,MATCH(Form_Responses[[#This Row],[65]],OFFSET(Dictionary!$A$3,MATCH(COLUMNS($AS$2:DE113),Dictionary!$A$4:$A$93,0),1,1,2),0)),Dictionary!$AD$3:$AE$3,0)),"")</f>
        <v>D</v>
      </c>
      <c r="DF114" s="61" t="str">
        <f ca="1">IFERROR(INDEX(OFFSET(Dictionary!$AC$3,MATCH(COLUMNS($AS$2:DF113),Dictionary!$AC$4:$AC$93,0),1,1,2),1,MATCH(INDEX(Dictionary!$B$3:$C$3,1,MATCH(Form_Responses[[#This Row],[66]],OFFSET(Dictionary!$A$3,MATCH(COLUMNS($AS$2:DF113),Dictionary!$A$4:$A$93,0),1,1,2),0)),Dictionary!$AD$3:$AE$3,0)),"")</f>
        <v>C</v>
      </c>
      <c r="DG114" s="61" t="str">
        <f ca="1">IFERROR(INDEX(OFFSET(Dictionary!$AC$3,MATCH(COLUMNS($AS$2:DG113),Dictionary!$AC$4:$AC$93,0),1,1,2),1,MATCH(INDEX(Dictionary!$B$3:$C$3,1,MATCH(Form_Responses[[#This Row],[67]],OFFSET(Dictionary!$A$3,MATCH(COLUMNS($AS$2:DG113),Dictionary!$A$4:$A$93,0),1,1,2),0)),Dictionary!$AD$3:$AE$3,0)),"")</f>
        <v>R</v>
      </c>
      <c r="DH114" s="61" t="str">
        <f ca="1">IFERROR(INDEX(OFFSET(Dictionary!$AC$3,MATCH(COLUMNS($AS$2:DH113),Dictionary!$AC$4:$AC$93,0),1,1,2),1,MATCH(INDEX(Dictionary!$B$3:$C$3,1,MATCH(Form_Responses[[#This Row],[68]],OFFSET(Dictionary!$A$3,MATCH(COLUMNS($AS$2:DH113),Dictionary!$A$4:$A$93,0),1,1,2),0)),Dictionary!$AD$3:$AE$3,0)),"")</f>
        <v>N</v>
      </c>
      <c r="DI114" s="61" t="str">
        <f ca="1">IFERROR(INDEX(OFFSET(Dictionary!$AC$3,MATCH(COLUMNS($AS$2:DI113),Dictionary!$AC$4:$AC$93,0),1,1,2),1,MATCH(INDEX(Dictionary!$B$3:$C$3,1,MATCH(Form_Responses[[#This Row],[69]],OFFSET(Dictionary!$A$3,MATCH(COLUMNS($AS$2:DI113),Dictionary!$A$4:$A$93,0),1,1,2),0)),Dictionary!$AD$3:$AE$3,0)),"")</f>
        <v>A</v>
      </c>
      <c r="DJ114" s="61" t="str">
        <f ca="1">IFERROR(INDEX(OFFSET(Dictionary!$AC$3,MATCH(COLUMNS($AS$2:DJ113),Dictionary!$AC$4:$AC$93,0),1,1,2),1,MATCH(INDEX(Dictionary!$B$3:$C$3,1,MATCH(Form_Responses[[#This Row],[70]],OFFSET(Dictionary!$A$3,MATCH(COLUMNS($AS$2:DJ113),Dictionary!$A$4:$A$93,0),1,1,2),0)),Dictionary!$AD$3:$AE$3,0)),"")</f>
        <v>P</v>
      </c>
      <c r="DK114" s="61" t="str">
        <f ca="1">IFERROR(INDEX(OFFSET(Dictionary!$AC$3,MATCH(COLUMNS($AS$2:DK113),Dictionary!$AC$4:$AC$93,0),1,1,2),1,MATCH(INDEX(Dictionary!$B$3:$C$3,1,MATCH(Form_Responses[[#This Row],[71]],OFFSET(Dictionary!$A$3,MATCH(COLUMNS($AS$2:DK113),Dictionary!$A$4:$A$93,0),1,1,2),0)),Dictionary!$AD$3:$AE$3,0)),"")</f>
        <v>G</v>
      </c>
      <c r="DL114" s="61" t="str">
        <f ca="1">IFERROR(INDEX(OFFSET(Dictionary!$AC$3,MATCH(COLUMNS($AS$2:DL113),Dictionary!$AC$4:$AC$93,0),1,1,2),1,MATCH(INDEX(Dictionary!$B$3:$C$3,1,MATCH(Form_Responses[[#This Row],[72]],OFFSET(Dictionary!$A$3,MATCH(COLUMNS($AS$2:DL113),Dictionary!$A$4:$A$93,0),1,1,2),0)),Dictionary!$AD$3:$AE$3,0)),"")</f>
        <v>L</v>
      </c>
      <c r="DM114" s="61" t="str">
        <f ca="1">IFERROR(INDEX(OFFSET(Dictionary!$AC$3,MATCH(COLUMNS($AS$2:DM113),Dictionary!$AC$4:$AC$93,0),1,1,2),1,MATCH(INDEX(Dictionary!$B$3:$C$3,1,MATCH(Form_Responses[[#This Row],[73]],OFFSET(Dictionary!$A$3,MATCH(COLUMNS($AS$2:DM113),Dictionary!$A$4:$A$93,0),1,1,2),0)),Dictionary!$AD$3:$AE$3,0)),"")</f>
        <v>V</v>
      </c>
      <c r="DN114" s="61" t="str">
        <f ca="1">IFERROR(INDEX(OFFSET(Dictionary!$AC$3,MATCH(COLUMNS($AS$2:DN113),Dictionary!$AC$4:$AC$93,0),1,1,2),1,MATCH(INDEX(Dictionary!$B$3:$C$3,1,MATCH(Form_Responses[[#This Row],[74]],OFFSET(Dictionary!$A$3,MATCH(COLUMNS($AS$2:DN113),Dictionary!$A$4:$A$93,0),1,1,2),0)),Dictionary!$AD$3:$AE$3,0)),"")</f>
        <v>T</v>
      </c>
      <c r="DO114" s="61" t="str">
        <f ca="1">IFERROR(INDEX(OFFSET(Dictionary!$AC$3,MATCH(COLUMNS($AS$2:DO113),Dictionary!$AC$4:$AC$93,0),1,1,2),1,MATCH(INDEX(Dictionary!$B$3:$C$3,1,MATCH(Form_Responses[[#This Row],[75]],OFFSET(Dictionary!$A$3,MATCH(COLUMNS($AS$2:DO113),Dictionary!$A$4:$A$93,0),1,1,2),0)),Dictionary!$AD$3:$AE$3,0)),"")</f>
        <v>V</v>
      </c>
      <c r="DP114" s="61" t="str">
        <f ca="1">IFERROR(INDEX(OFFSET(Dictionary!$AC$3,MATCH(COLUMNS($AS$2:DP113),Dictionary!$AC$4:$AC$93,0),1,1,2),1,MATCH(INDEX(Dictionary!$B$3:$C$3,1,MATCH(Form_Responses[[#This Row],[76]],OFFSET(Dictionary!$A$3,MATCH(COLUMNS($AS$2:DP113),Dictionary!$A$4:$A$93,0),1,1,2),0)),Dictionary!$AD$3:$AE$3,0)),"")</f>
        <v>D</v>
      </c>
      <c r="DQ114" s="61" t="str">
        <f ca="1">IFERROR(INDEX(OFFSET(Dictionary!$AC$3,MATCH(COLUMNS($AS$2:DQ113),Dictionary!$AC$4:$AC$93,0),1,1,2),1,MATCH(INDEX(Dictionary!$B$3:$C$3,1,MATCH(Form_Responses[[#This Row],[77]],OFFSET(Dictionary!$A$3,MATCH(COLUMNS($AS$2:DQ113),Dictionary!$A$4:$A$93,0),1,1,2),0)),Dictionary!$AD$3:$AE$3,0)),"")</f>
        <v>C</v>
      </c>
      <c r="DR114" s="61" t="str">
        <f ca="1">IFERROR(INDEX(OFFSET(Dictionary!$AC$3,MATCH(COLUMNS($AS$2:DR113),Dictionary!$AC$4:$AC$93,0),1,1,2),1,MATCH(INDEX(Dictionary!$B$3:$C$3,1,MATCH(Form_Responses[[#This Row],[78]],OFFSET(Dictionary!$A$3,MATCH(COLUMNS($AS$2:DR113),Dictionary!$A$4:$A$93,0),1,1,2),0)),Dictionary!$AD$3:$AE$3,0)),"")</f>
        <v>D</v>
      </c>
      <c r="DS114" s="61" t="str">
        <f ca="1">IFERROR(INDEX(OFFSET(Dictionary!$AC$3,MATCH(COLUMNS($AS$2:DS113),Dictionary!$AC$4:$AC$93,0),1,1,2),1,MATCH(INDEX(Dictionary!$B$3:$C$3,1,MATCH(Form_Responses[[#This Row],[79]],OFFSET(Dictionary!$A$3,MATCH(COLUMNS($AS$2:DS113),Dictionary!$A$4:$A$93,0),1,1,2),0)),Dictionary!$AD$3:$AE$3,0)),"")</f>
        <v>N</v>
      </c>
      <c r="DT114" s="61" t="str">
        <f ca="1">IFERROR(INDEX(OFFSET(Dictionary!$AC$3,MATCH(COLUMNS($AS$2:DT113),Dictionary!$AC$4:$AC$93,0),1,1,2),1,MATCH(INDEX(Dictionary!$B$3:$C$3,1,MATCH(Form_Responses[[#This Row],[80]],OFFSET(Dictionary!$A$3,MATCH(COLUMNS($AS$2:DT113),Dictionary!$A$4:$A$93,0),1,1,2),0)),Dictionary!$AD$3:$AE$3,0)),"")</f>
        <v>W</v>
      </c>
      <c r="DU114" s="61" t="str">
        <f ca="1">IFERROR(INDEX(OFFSET(Dictionary!$AC$3,MATCH(COLUMNS($AS$2:DU113),Dictionary!$AC$4:$AC$93,0),1,1,2),1,MATCH(INDEX(Dictionary!$B$3:$C$3,1,MATCH(Form_Responses[[#This Row],[81]],OFFSET(Dictionary!$A$3,MATCH(COLUMNS($AS$2:DU113),Dictionary!$A$4:$A$93,0),1,1,2),0)),Dictionary!$AD$3:$AE$3,0)),"")</f>
        <v>G</v>
      </c>
      <c r="DV114" s="61" t="str">
        <f ca="1">IFERROR(INDEX(OFFSET(Dictionary!$AC$3,MATCH(COLUMNS($AS$2:DV113),Dictionary!$AC$4:$AC$93,0),1,1,2),1,MATCH(INDEX(Dictionary!$B$3:$C$3,1,MATCH(Form_Responses[[#This Row],[82]],OFFSET(Dictionary!$A$3,MATCH(COLUMNS($AS$2:DV113),Dictionary!$A$4:$A$93,0),1,1,2),0)),Dictionary!$AD$3:$AE$3,0)),"")</f>
        <v>L</v>
      </c>
      <c r="DW114" s="61" t="str">
        <f ca="1">IFERROR(INDEX(OFFSET(Dictionary!$AC$3,MATCH(COLUMNS($AS$2:DW113),Dictionary!$AC$4:$AC$93,0),1,1,2),1,MATCH(INDEX(Dictionary!$B$3:$C$3,1,MATCH(Form_Responses[[#This Row],[83]],OFFSET(Dictionary!$A$3,MATCH(COLUMNS($AS$2:DW113),Dictionary!$A$4:$A$93,0),1,1,2),0)),Dictionary!$AD$3:$AE$3,0)),"")</f>
        <v>I</v>
      </c>
      <c r="DX114" s="61" t="str">
        <f ca="1">IFERROR(INDEX(OFFSET(Dictionary!$AC$3,MATCH(COLUMNS($AS$2:DX113),Dictionary!$AC$4:$AC$93,0),1,1,2),1,MATCH(INDEX(Dictionary!$B$3:$C$3,1,MATCH(Form_Responses[[#This Row],[84]],OFFSET(Dictionary!$A$3,MATCH(COLUMNS($AS$2:DX113),Dictionary!$A$4:$A$93,0),1,1,2),0)),Dictionary!$AD$3:$AE$3,0)),"")</f>
        <v>V</v>
      </c>
      <c r="DY114" s="61" t="str">
        <f ca="1">IFERROR(INDEX(OFFSET(Dictionary!$AC$3,MATCH(COLUMNS($AS$2:DY113),Dictionary!$AC$4:$AC$93,0),1,1,2),1,MATCH(INDEX(Dictionary!$B$3:$C$3,1,MATCH(Form_Responses[[#This Row],[85]],OFFSET(Dictionary!$A$3,MATCH(COLUMNS($AS$2:DY113),Dictionary!$A$4:$A$93,0),1,1,2),0)),Dictionary!$AD$3:$AE$3,0)),"")</f>
        <v>V</v>
      </c>
      <c r="DZ114" s="61" t="str">
        <f ca="1">IFERROR(INDEX(OFFSET(Dictionary!$AC$3,MATCH(COLUMNS($AS$2:DZ113),Dictionary!$AC$4:$AC$93,0),1,1,2),1,MATCH(INDEX(Dictionary!$B$3:$C$3,1,MATCH(Form_Responses[[#This Row],[86]],OFFSET(Dictionary!$A$3,MATCH(COLUMNS($AS$2:DZ113),Dictionary!$A$4:$A$93,0),1,1,2),0)),Dictionary!$AD$3:$AE$3,0)),"")</f>
        <v>S</v>
      </c>
      <c r="EA114" s="61" t="str">
        <f ca="1">IFERROR(INDEX(OFFSET(Dictionary!$AC$3,MATCH(COLUMNS($AS$2:EA113),Dictionary!$AC$4:$AC$93,0),1,1,2),1,MATCH(INDEX(Dictionary!$B$3:$C$3,1,MATCH(Form_Responses[[#This Row],[87]],OFFSET(Dictionary!$A$3,MATCH(COLUMNS($AS$2:EA113),Dictionary!$A$4:$A$93,0),1,1,2),0)),Dictionary!$AD$3:$AE$3,0)),"")</f>
        <v>D</v>
      </c>
      <c r="EB114" s="61" t="str">
        <f ca="1">IFERROR(INDEX(OFFSET(Dictionary!$AC$3,MATCH(COLUMNS($AS$2:EB113),Dictionary!$AC$4:$AC$93,0),1,1,2),1,MATCH(INDEX(Dictionary!$B$3:$C$3,1,MATCH(Form_Responses[[#This Row],[88]],OFFSET(Dictionary!$A$3,MATCH(COLUMNS($AS$2:EB113),Dictionary!$A$4:$A$93,0),1,1,2),0)),Dictionary!$AD$3:$AE$3,0)),"")</f>
        <v>C</v>
      </c>
      <c r="EC114" s="61" t="str">
        <f ca="1">IFERROR(INDEX(OFFSET(Dictionary!$AC$3,MATCH(COLUMNS($AS$2:EC113),Dictionary!$AC$4:$AC$93,0),1,1,2),1,MATCH(INDEX(Dictionary!$B$3:$C$3,1,MATCH(Form_Responses[[#This Row],[89]],OFFSET(Dictionary!$A$3,MATCH(COLUMNS($AS$2:EC113),Dictionary!$A$4:$A$93,0),1,1,2),0)),Dictionary!$AD$3:$AE$3,0)),"")</f>
        <v>C</v>
      </c>
      <c r="ED114" s="61" t="str">
        <f ca="1">IFERROR(INDEX(OFFSET(Dictionary!$AC$3,MATCH(COLUMNS($AS$2:ED113),Dictionary!$AC$4:$AC$93,0),1,1,2),1,MATCH(INDEX(Dictionary!$B$3:$C$3,1,MATCH(Form_Responses[[#This Row],[90]],OFFSET(Dictionary!$A$3,MATCH(COLUMNS($AS$2:ED113),Dictionary!$A$4:$A$93,0),1,1,2),0)),Dictionary!$AD$3:$AE$3,0)),"")</f>
        <v>N</v>
      </c>
    </row>
    <row r="115" spans="1:134" ht="225" x14ac:dyDescent="0.25">
      <c r="A115" s="164">
        <v>113</v>
      </c>
      <c r="B115" s="61" t="s">
        <v>1125</v>
      </c>
      <c r="C115" s="61" t="s">
        <v>1126</v>
      </c>
      <c r="D115" s="59" t="s">
        <v>799</v>
      </c>
      <c r="E115" s="59" cm="1">
        <f t="array" aca="1" ref="E115" ca="1">COUNTIF(OFFSET($AS$2,MATCH(Data_Base_Response[[#This Row],[Nama]:[Nama]],Data_Base_Response[[Nama]:[Nama]],0),0,1,90),Data_Base_Response[[#Headers],[A]])</f>
        <v>8</v>
      </c>
      <c r="F115" s="59" cm="1">
        <f t="array" aca="1" ref="F115" ca="1">COUNTIF(OFFSET($AS$2,MATCH(Data_Base_Response[[#This Row],[Nama]:[Nama]],Data_Base_Response[[Nama]:[Nama]],0),0,1,90),Data_Base_Response[[#Headers],[N]])</f>
        <v>5</v>
      </c>
      <c r="G115" s="59" cm="1">
        <f t="array" aca="1" ref="G115" ca="1">COUNTIF(OFFSET($AS$2,MATCH(Data_Base_Response[[#This Row],[Nama]:[Nama]],Data_Base_Response[[Nama]:[Nama]],0),0,1,90),Data_Base_Response[[#Headers],[G]])</f>
        <v>6</v>
      </c>
      <c r="H115" s="59" cm="1">
        <f t="array" aca="1" ref="H115" ca="1">COUNTIF(OFFSET($AS$2,MATCH(Data_Base_Response[[#This Row],[Nama]:[Nama]],Data_Base_Response[[Nama]:[Nama]],0),0,1,90),Data_Base_Response[[#Headers],[C]])</f>
        <v>8</v>
      </c>
      <c r="I115" s="59" cm="1">
        <f t="array" aca="1" ref="I115" ca="1">COUNTIF(OFFSET($AS$2,MATCH(Data_Base_Response[[#This Row],[Nama]:[Nama]],Data_Base_Response[[Nama]:[Nama]],0),0,1,90),Data_Base_Response[[#Headers],[D]])</f>
        <v>8</v>
      </c>
      <c r="J115" s="59" cm="1">
        <f t="array" aca="1" ref="J115" ca="1">COUNTIF(OFFSET($AS$2,MATCH(Data_Base_Response[[#This Row],[Nama]:[Nama]],Data_Base_Response[[Nama]:[Nama]],0),0,1,90),Data_Base_Response[[#Headers],[R]])</f>
        <v>8</v>
      </c>
      <c r="K115" s="59" cm="1">
        <f t="array" aca="1" ref="K115" ca="1">COUNTIF(OFFSET($AS$2,MATCH(Data_Base_Response[[#This Row],[Nama]:[Nama]],Data_Base_Response[[Nama]:[Nama]],0),0,1,90),Data_Base_Response[[#Headers],[T]])</f>
        <v>3</v>
      </c>
      <c r="L115" s="59" cm="1">
        <f t="array" aca="1" ref="L115" ca="1">COUNTIF(OFFSET($AS$2,MATCH(Data_Base_Response[[#This Row],[Nama]:[Nama]],Data_Base_Response[[Nama]:[Nama]],0),0,1,90),Data_Base_Response[[#Headers],[V]])</f>
        <v>4</v>
      </c>
      <c r="M115" s="59" cm="1">
        <f t="array" aca="1" ref="M115" ca="1">COUNTIF(OFFSET($AS$2,MATCH(Data_Base_Response[[#This Row],[Nama]:[Nama]],Data_Base_Response[[Nama]:[Nama]],0),0,1,90),Data_Base_Response[[#Headers],[W]])</f>
        <v>8</v>
      </c>
      <c r="N115" s="59" cm="1">
        <f t="array" aca="1" ref="N115" ca="1">COUNTIF(OFFSET($AS$2,MATCH(Data_Base_Response[[#This Row],[Nama]:[Nama]],Data_Base_Response[[Nama]:[Nama]],0),0,1,90),Data_Base_Response[[#Headers],[F]])</f>
        <v>3</v>
      </c>
      <c r="O115" s="59" cm="1">
        <f t="array" aca="1" ref="O115" ca="1">COUNTIF(OFFSET($AS$2,MATCH(Data_Base_Response[[#This Row],[Nama]:[Nama]],Data_Base_Response[[Nama]:[Nama]],0),0,1,90),Data_Base_Response[[#Headers],[L]])</f>
        <v>1</v>
      </c>
      <c r="P115" s="59" cm="1">
        <f t="array" aca="1" ref="P115" ca="1">COUNTIF(OFFSET($AS$2,MATCH(Data_Base_Response[[#This Row],[Nama]:[Nama]],Data_Base_Response[[Nama]:[Nama]],0),0,1,90),Data_Base_Response[[#Headers],[P]])</f>
        <v>3</v>
      </c>
      <c r="Q115" s="59" cm="1">
        <f t="array" aca="1" ref="Q115" ca="1">COUNTIF(OFFSET($AS$2,MATCH(Data_Base_Response[[#This Row],[Nama]:[Nama]],Data_Base_Response[[Nama]:[Nama]],0),0,1,90),Data_Base_Response[[#Headers],[I]])</f>
        <v>2</v>
      </c>
      <c r="R115" s="59" cm="1">
        <f t="array" aca="1" ref="R115" ca="1">COUNTIF(OFFSET($AS$2,MATCH(Data_Base_Response[[#This Row],[Nama]:[Nama]],Data_Base_Response[[Nama]:[Nama]],0),0,1,90),Data_Base_Response[[#Headers],[S]])</f>
        <v>2</v>
      </c>
      <c r="S115" s="59" cm="1">
        <f t="array" aca="1" ref="S115" ca="1">COUNTIF(OFFSET($AS$2,MATCH(Data_Base_Response[[#This Row],[Nama]:[Nama]],Data_Base_Response[[Nama]:[Nama]],0),0,1,90),Data_Base_Response[[#Headers],[B]])</f>
        <v>3</v>
      </c>
      <c r="T115" s="59" cm="1">
        <f t="array" aca="1" ref="T115" ca="1">COUNTIF(OFFSET($AS$2,MATCH(Data_Base_Response[[#This Row],[Nama]:[Nama]],Data_Base_Response[[Nama]:[Nama]],0),0,1,90),Data_Base_Response[[#Headers],[O]])</f>
        <v>5</v>
      </c>
      <c r="U115" s="59" cm="1">
        <f t="array" aca="1" ref="U115" ca="1">COUNTIF(OFFSET($AS$2,MATCH(Data_Base_Response[[#This Row],[Nama]:[Nama]],Data_Base_Response[[Nama]:[Nama]],0),0,1,90),Data_Base_Response[[#Headers],[X]])</f>
        <v>2</v>
      </c>
      <c r="V115" s="59" cm="1">
        <f t="array" aca="1" ref="V115" ca="1">COUNTIF(OFFSET($AS$2,MATCH(Data_Base_Response[[#This Row],[Nama]:[Nama]],Data_Base_Response[[Nama]:[Nama]],0),0,1,90),Data_Base_Response[[#Headers],[E]])</f>
        <v>3</v>
      </c>
      <c r="W115" s="59" cm="1">
        <f t="array" aca="1" ref="W115" ca="1">COUNTIF(OFFSET($AS$2,MATCH(Data_Base_Response[[#This Row],[Nama]:[Nama]],Data_Base_Response[[Nama]:[Nama]],0),0,1,90),Data_Base_Response[[#Headers],[K]])</f>
        <v>3</v>
      </c>
      <c r="X115" s="59" cm="1">
        <f t="array" aca="1" ref="X115" ca="1">COUNTIF(OFFSET($AS$2,MATCH(Data_Base_Response[[#This Row],[Nama]:[Nama]],Data_Base_Response[[Nama]:[Nama]],0),0,1,90),Data_Base_Response[[#Headers],[Z]])</f>
        <v>5</v>
      </c>
      <c r="Y115" s="60" t="str">
        <f ca="1">INDEX(OFFSET(Dictionary!$AJ$3,MATCH(E$2,Dictionary!$AG$4:$AG$84,0),0,COUNTIF(Dictionary!$AG$4:$AG$84,E$2),1),MATCH(Data_Base_Response[[#This Row],[A]],OFFSET(Dictionary!$AH$3,MATCH(E$2,Dictionary!$AG$4:$AG$84,0),0,COUNTIF(Dictionary!$AG$4:$AG$84,E$2),1),1))</f>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115"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1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15"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15"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15"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11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1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5"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1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15"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15"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15" s="60" t="str">
        <f ca="1">INDEX(OFFSET(Dictionary!$AJ$3,MATCH(Q$2,Dictionary!$AG$4:$AG$84,0),0,COUNTIF(Dictionary!$AG$4:$AG$84,Q$2),1),MATCH(Data_Base_Response[[#This Row],[I]],OFFSET(Dictionary!$AH$3,MATCH(Q$2,Dictionary!$AG$4:$AG$84,0),0,COUNTIF(Dictionary!$AG$4:$AG$84,Q$2),1),1))</f>
        <v xml:space="preserve">Enggan mengambil keputusan   </v>
      </c>
      <c r="AL115"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1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15"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1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1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15" s="60" t="str">
        <f ca="1">INDEX(OFFSET(Dictionary!$AJ$3,MATCH(X$2,Dictionary!$AG$4:$AG$84,0),0,COUNTIF(Dictionary!$AG$4:$AG$84,X$2),1),MATCH(Data_Base_Response[[#This Row],[Z]],OFFSET(Dictionary!$AH$3,MATCH(X$2,Dictionary!$AG$4:$AG$84,0),0,COUNTIF(Dictionary!$AG$4:$AG$84,X$2),1),1))</f>
        <v xml:space="preserve">Mudah beradaptasi, cukup menyukai perubahan    </v>
      </c>
      <c r="AS115" s="61" t="str">
        <f ca="1">IFERROR(INDEX(OFFSET(Dictionary!$AC$3,MATCH(COLUMNS($AS$2:AS114),Dictionary!$AC$4:$AC$93,0),1,1,2),1,MATCH(INDEX(Dictionary!$B$3:$C$3,1,MATCH(Form_Responses[[#This Row],[1]],OFFSET(Dictionary!$A$3,MATCH(COLUMNS($AS$2:AS114),Dictionary!$A$4:$A$93,0),1,1,2),0)),Dictionary!$AD$3:$AE$3,0)),"")</f>
        <v>G</v>
      </c>
      <c r="AT115" s="61" t="str">
        <f ca="1">IFERROR(INDEX(OFFSET(Dictionary!$AC$3,MATCH(COLUMNS($AS$2:AT$2),Dictionary!$AC$4:$AC$93,0),1,1,2),1,MATCH(INDEX(Dictionary!$B$3:$C$3,1,MATCH(Form_Responses[[#This Row],[2]],OFFSET(Dictionary!$A$3,MATCH(COLUMNS($AS$2:AT114),Dictionary!$A$4:$A$93,0),1,1,2),0)),Dictionary!$AD$3:$AE$3,0)),"")</f>
        <v>A</v>
      </c>
      <c r="AU115" s="61" t="str">
        <f ca="1">IFERROR(INDEX(OFFSET(Dictionary!$AC$3,MATCH(COLUMNS($AS$2:AU114),Dictionary!$AC$4:$AC$93,0),1,1,2),1,MATCH(INDEX(Dictionary!$B$3:$C$3,1,MATCH(Form_Responses[[#This Row],[3]],OFFSET(Dictionary!$A$3,MATCH(COLUMNS($AS$2:AU114),Dictionary!$A$4:$A$93,0),1,1,2),0)),Dictionary!$AD$3:$AE$3,0)),"")</f>
        <v>A</v>
      </c>
      <c r="AV115" s="61" t="str">
        <f ca="1">IFERROR(INDEX(OFFSET(Dictionary!$AC$3,MATCH(COLUMNS($AS$2:AV114),Dictionary!$AC$4:$AC$93,0),1,1,2),1,MATCH(INDEX(Dictionary!$B$3:$C$3,1,MATCH(Form_Responses[[#This Row],[4]],OFFSET(Dictionary!$A$3,MATCH(COLUMNS($AS$2:AV114),Dictionary!$A$4:$A$93,0),1,1,2),0)),Dictionary!$AD$3:$AE$3,0)),"")</f>
        <v>P</v>
      </c>
      <c r="AW115" s="61" t="str">
        <f ca="1">IFERROR(INDEX(OFFSET(Dictionary!$AC$3,MATCH(COLUMNS($AS$2:AW114),Dictionary!$AC$4:$AC$93,0),1,1,2),1,MATCH(INDEX(Dictionary!$B$3:$C$3,1,MATCH(Form_Responses[[#This Row],[5]],OFFSET(Dictionary!$A$3,MATCH(COLUMNS($AS$2:AW114),Dictionary!$A$4:$A$93,0),1,1,2),0)),Dictionary!$AD$3:$AE$3,0)),"")</f>
        <v>B</v>
      </c>
      <c r="AX115" s="61" t="str">
        <f ca="1">IFERROR(INDEX(OFFSET(Dictionary!$AC$3,MATCH(COLUMNS($AS$2:AX114),Dictionary!$AC$4:$AC$93,0),1,1,2),1,MATCH(INDEX(Dictionary!$B$3:$C$3,1,MATCH(Form_Responses[[#This Row],[6]],OFFSET(Dictionary!$A$3,MATCH(COLUMNS($AS$2:AX114),Dictionary!$A$4:$A$93,0),1,1,2),0)),Dictionary!$AD$3:$AE$3,0)),"")</f>
        <v>O</v>
      </c>
      <c r="AY115" s="61" t="str">
        <f ca="1">IFERROR(INDEX(OFFSET(Dictionary!$AC$3,MATCH(COLUMNS($AS$2:AY114),Dictionary!$AC$4:$AC$93,0),1,1,2),1,MATCH(INDEX(Dictionary!$B$3:$C$3,1,MATCH(Form_Responses[[#This Row],[7]],OFFSET(Dictionary!$A$3,MATCH(COLUMNS($AS$2:AY114),Dictionary!$A$4:$A$93,0),1,1,2),0)),Dictionary!$AD$3:$AE$3,0)),"")</f>
        <v>Z</v>
      </c>
      <c r="AZ115" s="61" t="str">
        <f ca="1">IFERROR(INDEX(OFFSET(Dictionary!$AC$3,MATCH(COLUMNS($AS$2:AZ$2),Dictionary!$AC$4:$AC$93,0),1,1,2),1,MATCH(INDEX(Dictionary!$B$3:$C$3,1,MATCH(Form_Responses[[#This Row],[8]],OFFSET(Dictionary!$A$3,MATCH(COLUMNS($AS$2:AZ114),Dictionary!$A$4:$A$93,0),1,1,2),0)),Dictionary!$AD$3:$AE$3,0)),"")</f>
        <v>Z</v>
      </c>
      <c r="BA115" s="61" t="str">
        <f ca="1">IFERROR(INDEX(OFFSET(Dictionary!$AC$3,MATCH(COLUMNS($AS$2:BA114),Dictionary!$AC$4:$AC$93,0),1,1,2),1,MATCH(INDEX(Dictionary!$B$3:$C$3,1,MATCH(Form_Responses[[#This Row],[9]],OFFSET(Dictionary!$A$3,MATCH(COLUMNS($AS$2:BA114),Dictionary!$A$4:$A$93,0),1,1,2),0)),Dictionary!$AD$3:$AE$3,0)),"")</f>
        <v>F</v>
      </c>
      <c r="BB115" s="61" t="str">
        <f ca="1">IFERROR(INDEX(OFFSET(Dictionary!$AC$3,MATCH(COLUMNS($AS$2:BB114),Dictionary!$AC$4:$AC$93,0),1,1,2),1,MATCH(INDEX(Dictionary!$B$3:$C$3,1,MATCH(Form_Responses[[#This Row],[10]],OFFSET(Dictionary!$A$3,MATCH(COLUMNS($AS$2:BB114),Dictionary!$A$4:$A$93,0),1,1,2),0)),Dictionary!$AD$3:$AE$3,0)),"")</f>
        <v>W</v>
      </c>
      <c r="BC115" s="61" t="str">
        <f ca="1">IFERROR(INDEX(OFFSET(Dictionary!$AC$3,MATCH(COLUMNS($AS$2:BC114),Dictionary!$AC$4:$AC$93,0),1,1,2),1,MATCH(INDEX(Dictionary!$B$3:$C$3,1,MATCH(Form_Responses[[#This Row],[11]],OFFSET(Dictionary!$A$3,MATCH(COLUMNS($AS$2:BC114),Dictionary!$A$4:$A$93,0),1,1,2),0)),Dictionary!$AD$3:$AE$3,0)),"")</f>
        <v>C</v>
      </c>
      <c r="BD115" s="61" t="str">
        <f ca="1">IFERROR(INDEX(OFFSET(Dictionary!$AC$3,MATCH(COLUMNS($AS$2:BD114),Dictionary!$AC$4:$AC$93,0),1,1,2),1,MATCH(INDEX(Dictionary!$B$3:$C$3,1,MATCH(Form_Responses[[#This Row],[12]],OFFSET(Dictionary!$A$3,MATCH(COLUMNS($AS$2:BD114),Dictionary!$A$4:$A$93,0),1,1,2),0)),Dictionary!$AD$3:$AE$3,0)),"")</f>
        <v>E</v>
      </c>
      <c r="BE115" s="61" t="str">
        <f ca="1">IFERROR(INDEX(OFFSET(Dictionary!$AC$3,MATCH(COLUMNS($AS$2:BE114),Dictionary!$AC$4:$AC$93,0),1,1,2),1,MATCH(INDEX(Dictionary!$B$3:$C$3,1,MATCH(Form_Responses[[#This Row],[13]],OFFSET(Dictionary!$A$3,MATCH(COLUMNS($AS$2:BE114),Dictionary!$A$4:$A$93,0),1,1,2),0)),Dictionary!$AD$3:$AE$3,0)),"")</f>
        <v>P</v>
      </c>
      <c r="BF115" s="61" t="str">
        <f ca="1">IFERROR(INDEX(OFFSET(Dictionary!$AC$3,MATCH(COLUMNS($AS$2:BF114),Dictionary!$AC$4:$AC$93,0),1,1,2),1,MATCH(INDEX(Dictionary!$B$3:$C$3,1,MATCH(Form_Responses[[#This Row],[14]],OFFSET(Dictionary!$A$3,MATCH(COLUMNS($AS$2:BF114),Dictionary!$A$4:$A$93,0),1,1,2),0)),Dictionary!$AD$3:$AE$3,0)),"")</f>
        <v>A</v>
      </c>
      <c r="BG115" s="61" t="str">
        <f ca="1">IFERROR(INDEX(OFFSET(Dictionary!$AC$3,MATCH(COLUMNS($AS$2:BG114),Dictionary!$AC$4:$AC$93,0),1,1,2),1,MATCH(INDEX(Dictionary!$B$3:$C$3,1,MATCH(Form_Responses[[#This Row],[15]],OFFSET(Dictionary!$A$3,MATCH(COLUMNS($AS$2:BG114),Dictionary!$A$4:$A$93,0),1,1,2),0)),Dictionary!$AD$3:$AE$3,0)),"")</f>
        <v>B</v>
      </c>
      <c r="BH115" s="61" t="str">
        <f ca="1">IFERROR(INDEX(OFFSET(Dictionary!$AC$3,MATCH(COLUMNS($AS$2:BH114),Dictionary!$AC$4:$AC$93,0),1,1,2),1,MATCH(INDEX(Dictionary!$B$3:$C$3,1,MATCH(Form_Responses[[#This Row],[16]],OFFSET(Dictionary!$A$3,MATCH(COLUMNS($AS$2:BH114),Dictionary!$A$4:$A$93,0),1,1,2),0)),Dictionary!$AD$3:$AE$3,0)),"")</f>
        <v>O</v>
      </c>
      <c r="BI115" s="61" t="str">
        <f ca="1">IFERROR(INDEX(OFFSET(Dictionary!$AC$3,MATCH(COLUMNS($AS$2:BI114),Dictionary!$AC$4:$AC$93,0),1,1,2),1,MATCH(INDEX(Dictionary!$B$3:$C$3,1,MATCH(Form_Responses[[#This Row],[17]],OFFSET(Dictionary!$A$3,MATCH(COLUMNS($AS$2:BI114),Dictionary!$A$4:$A$93,0),1,1,2),0)),Dictionary!$AD$3:$AE$3,0)),"")</f>
        <v>Z</v>
      </c>
      <c r="BJ115" s="61" t="str">
        <f ca="1">IFERROR(INDEX(OFFSET(Dictionary!$AC$3,MATCH(COLUMNS($AS$2:BJ114),Dictionary!$AC$4:$AC$93,0),1,1,2),1,MATCH(INDEX(Dictionary!$B$3:$C$3,1,MATCH(Form_Responses[[#This Row],[18]],OFFSET(Dictionary!$A$3,MATCH(COLUMNS($AS$2:BJ114),Dictionary!$A$4:$A$93,0),1,1,2),0)),Dictionary!$AD$3:$AE$3,0)),"")</f>
        <v>O</v>
      </c>
      <c r="BK115" s="61" t="str">
        <f ca="1">IFERROR(INDEX(OFFSET(Dictionary!$AC$3,MATCH(COLUMNS($AS$2:BK114),Dictionary!$AC$4:$AC$93,0),1,1,2),1,MATCH(INDEX(Dictionary!$B$3:$C$3,1,MATCH(Form_Responses[[#This Row],[19]],OFFSET(Dictionary!$A$3,MATCH(COLUMNS($AS$2:BK114),Dictionary!$A$4:$A$93,0),1,1,2),0)),Dictionary!$AD$3:$AE$3,0)),"")</f>
        <v>Z</v>
      </c>
      <c r="BL115" s="61" t="str">
        <f ca="1">IFERROR(INDEX(OFFSET(Dictionary!$AC$3,MATCH(COLUMNS($AS$2:BL114),Dictionary!$AC$4:$AC$93,0),1,1,2),1,MATCH(INDEX(Dictionary!$B$3:$C$3,1,MATCH(Form_Responses[[#This Row],[20]],OFFSET(Dictionary!$A$3,MATCH(COLUMNS($AS$2:BL114),Dictionary!$A$4:$A$93,0),1,1,2),0)),Dictionary!$AD$3:$AE$3,0)),"")</f>
        <v>W</v>
      </c>
      <c r="BM115" s="61" t="str">
        <f ca="1">IFERROR(INDEX(OFFSET(Dictionary!$AC$3,MATCH(COLUMNS($AS$2:BM114),Dictionary!$AC$4:$AC$93,0),1,1,2),1,MATCH(INDEX(Dictionary!$B$3:$C$3,1,MATCH(Form_Responses[[#This Row],[21]],OFFSET(Dictionary!$A$3,MATCH(COLUMNS($AS$2:BM114),Dictionary!$A$4:$A$93,0),1,1,2),0)),Dictionary!$AD$3:$AE$3,0)),"")</f>
        <v>D</v>
      </c>
      <c r="BN115" s="61" t="str">
        <f ca="1">IFERROR(INDEX(OFFSET(Dictionary!$AC$3,MATCH(COLUMNS($AS$2:BN114),Dictionary!$AC$4:$AC$93,0),1,1,2),1,MATCH(INDEX(Dictionary!$B$3:$C$3,1,MATCH(Form_Responses[[#This Row],[22]],OFFSET(Dictionary!$A$3,MATCH(COLUMNS($AS$2:BN114),Dictionary!$A$4:$A$93,0),1,1,2),0)),Dictionary!$AD$3:$AE$3,0)),"")</f>
        <v>C</v>
      </c>
      <c r="BO115" s="61" t="str">
        <f ca="1">IFERROR(INDEX(OFFSET(Dictionary!$AC$3,MATCH(COLUMNS($AS$2:BO114),Dictionary!$AC$4:$AC$93,0),1,1,2),1,MATCH(INDEX(Dictionary!$B$3:$C$3,1,MATCH(Form_Responses[[#This Row],[23]],OFFSET(Dictionary!$A$3,MATCH(COLUMNS($AS$2:BO114),Dictionary!$A$4:$A$93,0),1,1,2),0)),Dictionary!$AD$3:$AE$3,0)),"")</f>
        <v>E</v>
      </c>
      <c r="BP115" s="61" t="str">
        <f ca="1">IFERROR(INDEX(OFFSET(Dictionary!$AC$3,MATCH(COLUMNS($AS$2:BP114),Dictionary!$AC$4:$AC$93,0),1,1,2),1,MATCH(INDEX(Dictionary!$B$3:$C$3,1,MATCH(Form_Responses[[#This Row],[24]],OFFSET(Dictionary!$A$3,MATCH(COLUMNS($AS$2:BP114),Dictionary!$A$4:$A$93,0),1,1,2),0)),Dictionary!$AD$3:$AE$3,0)),"")</f>
        <v>X</v>
      </c>
      <c r="BQ115" s="61" t="str">
        <f ca="1">IFERROR(INDEX(OFFSET(Dictionary!$AC$3,MATCH(COLUMNS($AS$2:BQ114),Dictionary!$AC$4:$AC$93,0),1,1,2),1,MATCH(INDEX(Dictionary!$B$3:$C$3,1,MATCH(Form_Responses[[#This Row],[25]],OFFSET(Dictionary!$A$3,MATCH(COLUMNS($AS$2:BQ114),Dictionary!$A$4:$A$93,0),1,1,2),0)),Dictionary!$AD$3:$AE$3,0)),"")</f>
        <v>A</v>
      </c>
      <c r="BR115" s="61" t="str">
        <f ca="1">IFERROR(INDEX(OFFSET(Dictionary!$AC$3,MATCH(COLUMNS($AS$2:BR114),Dictionary!$AC$4:$AC$93,0),1,1,2),1,MATCH(INDEX(Dictionary!$B$3:$C$3,1,MATCH(Form_Responses[[#This Row],[26]],OFFSET(Dictionary!$A$3,MATCH(COLUMNS($AS$2:BR114),Dictionary!$A$4:$A$93,0),1,1,2),0)),Dictionary!$AD$3:$AE$3,0)),"")</f>
        <v>O</v>
      </c>
      <c r="BS115" s="61" t="str">
        <f ca="1">IFERROR(INDEX(OFFSET(Dictionary!$AC$3,MATCH(COLUMNS($AS$2:BS114),Dictionary!$AC$4:$AC$93,0),1,1,2),1,MATCH(INDEX(Dictionary!$B$3:$C$3,1,MATCH(Form_Responses[[#This Row],[27]],OFFSET(Dictionary!$A$3,MATCH(COLUMNS($AS$2:BS114),Dictionary!$A$4:$A$93,0),1,1,2),0)),Dictionary!$AD$3:$AE$3,0)),"")</f>
        <v>Z</v>
      </c>
      <c r="BT115" s="61" t="str">
        <f ca="1">IFERROR(INDEX(OFFSET(Dictionary!$AC$3,MATCH(COLUMNS($AS$2:BT114),Dictionary!$AC$4:$AC$93,0),1,1,2),1,MATCH(INDEX(Dictionary!$B$3:$C$3,1,MATCH(Form_Responses[[#This Row],[28]],OFFSET(Dictionary!$A$3,MATCH(COLUMNS($AS$2:BT114),Dictionary!$A$4:$A$93,0),1,1,2),0)),Dictionary!$AD$3:$AE$3,0)),"")</f>
        <v>K</v>
      </c>
      <c r="BU115" s="61" t="str">
        <f ca="1">IFERROR(INDEX(OFFSET(Dictionary!$AC$3,MATCH(COLUMNS($AS$2:BU114),Dictionary!$AC$4:$AC$93,0),1,1,2),1,MATCH(INDEX(Dictionary!$B$3:$C$3,1,MATCH(Form_Responses[[#This Row],[29]],OFFSET(Dictionary!$A$3,MATCH(COLUMNS($AS$2:BU114),Dictionary!$A$4:$A$93,0),1,1,2),0)),Dictionary!$AD$3:$AE$3,0)),"")</f>
        <v>O</v>
      </c>
      <c r="BV115" s="61" t="str">
        <f ca="1">IFERROR(INDEX(OFFSET(Dictionary!$AC$3,MATCH(COLUMNS($AS$2:BV114),Dictionary!$AC$4:$AC$93,0),1,1,2),1,MATCH(INDEX(Dictionary!$B$3:$C$3,1,MATCH(Form_Responses[[#This Row],[30]],OFFSET(Dictionary!$A$3,MATCH(COLUMNS($AS$2:BV114),Dictionary!$A$4:$A$93,0),1,1,2),0)),Dictionary!$AD$3:$AE$3,0)),"")</f>
        <v>W</v>
      </c>
      <c r="BW115" s="61" t="str">
        <f ca="1">IFERROR(INDEX(OFFSET(Dictionary!$AC$3,MATCH(COLUMNS($AS$2:BW114),Dictionary!$AC$4:$AC$93,0),1,1,2),1,MATCH(INDEX(Dictionary!$B$3:$C$3,1,MATCH(Form_Responses[[#This Row],[31]],OFFSET(Dictionary!$A$3,MATCH(COLUMNS($AS$2:BW114),Dictionary!$A$4:$A$93,0),1,1,2),0)),Dictionary!$AD$3:$AE$3,0)),"")</f>
        <v>R</v>
      </c>
      <c r="BX115" s="61" t="str">
        <f ca="1">IFERROR(INDEX(OFFSET(Dictionary!$AC$3,MATCH(COLUMNS($AS$2:BX114),Dictionary!$AC$4:$AC$93,0),1,1,2),1,MATCH(INDEX(Dictionary!$B$3:$C$3,1,MATCH(Form_Responses[[#This Row],[32]],OFFSET(Dictionary!$A$3,MATCH(COLUMNS($AS$2:BX114),Dictionary!$A$4:$A$93,0),1,1,2),0)),Dictionary!$AD$3:$AE$3,0)),"")</f>
        <v>D</v>
      </c>
      <c r="BY115" s="61" t="str">
        <f ca="1">IFERROR(INDEX(OFFSET(Dictionary!$AC$3,MATCH(COLUMNS($AS$2:BY114),Dictionary!$AC$4:$AC$93,0),1,1,2),1,MATCH(INDEX(Dictionary!$B$3:$C$3,1,MATCH(Form_Responses[[#This Row],[33]],OFFSET(Dictionary!$A$3,MATCH(COLUMNS($AS$2:BY114),Dictionary!$A$4:$A$93,0),1,1,2),0)),Dictionary!$AD$3:$AE$3,0)),"")</f>
        <v>C</v>
      </c>
      <c r="BZ115" s="61" t="str">
        <f ca="1">IFERROR(INDEX(OFFSET(Dictionary!$AC$3,MATCH(COLUMNS($AS$2:BZ114),Dictionary!$AC$4:$AC$93,0),1,1,2),1,MATCH(INDEX(Dictionary!$B$3:$C$3,1,MATCH(Form_Responses[[#This Row],[34]],OFFSET(Dictionary!$A$3,MATCH(COLUMNS($AS$2:BZ114),Dictionary!$A$4:$A$93,0),1,1,2),0)),Dictionary!$AD$3:$AE$3,0)),"")</f>
        <v>T</v>
      </c>
      <c r="CA115" s="61" t="str">
        <f ca="1">IFERROR(INDEX(OFFSET(Dictionary!$AC$3,MATCH(COLUMNS($AS$2:CA114),Dictionary!$AC$4:$AC$93,0),1,1,2),1,MATCH(INDEX(Dictionary!$B$3:$C$3,1,MATCH(Form_Responses[[#This Row],[35]],OFFSET(Dictionary!$A$3,MATCH(COLUMNS($AS$2:CA114),Dictionary!$A$4:$A$93,0),1,1,2),0)),Dictionary!$AD$3:$AE$3,0)),"")</f>
        <v>N</v>
      </c>
      <c r="CB115" s="61" t="str">
        <f ca="1">IFERROR(INDEX(OFFSET(Dictionary!$AC$3,MATCH(COLUMNS($AS$2:CB114),Dictionary!$AC$4:$AC$93,0),1,1,2),1,MATCH(INDEX(Dictionary!$B$3:$C$3,1,MATCH(Form_Responses[[#This Row],[36]],OFFSET(Dictionary!$A$3,MATCH(COLUMNS($AS$2:CB114),Dictionary!$A$4:$A$93,0),1,1,2),0)),Dictionary!$AD$3:$AE$3,0)),"")</f>
        <v>A</v>
      </c>
      <c r="CC115" s="61" t="str">
        <f ca="1">IFERROR(INDEX(OFFSET(Dictionary!$AC$3,MATCH(COLUMNS($AS$2:CC114),Dictionary!$AC$4:$AC$93,0),1,1,2),1,MATCH(INDEX(Dictionary!$B$3:$C$3,1,MATCH(Form_Responses[[#This Row],[37]],OFFSET(Dictionary!$A$3,MATCH(COLUMNS($AS$2:CC114),Dictionary!$A$4:$A$93,0),1,1,2),0)),Dictionary!$AD$3:$AE$3,0)),"")</f>
        <v>P</v>
      </c>
      <c r="CD115" s="61" t="str">
        <f ca="1">IFERROR(INDEX(OFFSET(Dictionary!$AC$3,MATCH(COLUMNS($AS$2:CD114),Dictionary!$AC$4:$AC$93,0),1,1,2),1,MATCH(INDEX(Dictionary!$B$3:$C$3,1,MATCH(Form_Responses[[#This Row],[38]],OFFSET(Dictionary!$A$3,MATCH(COLUMNS($AS$2:CD114),Dictionary!$A$4:$A$93,0),1,1,2),0)),Dictionary!$AD$3:$AE$3,0)),"")</f>
        <v>K</v>
      </c>
      <c r="CE115" s="61" t="str">
        <f ca="1">IFERROR(INDEX(OFFSET(Dictionary!$AC$3,MATCH(COLUMNS($AS$2:CE114),Dictionary!$AC$4:$AC$93,0),1,1,2),1,MATCH(INDEX(Dictionary!$B$3:$C$3,1,MATCH(Form_Responses[[#This Row],[39]],OFFSET(Dictionary!$A$3,MATCH(COLUMNS($AS$2:CE114),Dictionary!$A$4:$A$93,0),1,1,2),0)),Dictionary!$AD$3:$AE$3,0)),"")</f>
        <v>B</v>
      </c>
      <c r="CF115" s="61" t="str">
        <f ca="1">IFERROR(INDEX(OFFSET(Dictionary!$AC$3,MATCH(COLUMNS($AS$2:CF114),Dictionary!$AC$4:$AC$93,0),1,1,2),1,MATCH(INDEX(Dictionary!$B$3:$C$3,1,MATCH(Form_Responses[[#This Row],[40]],OFFSET(Dictionary!$A$3,MATCH(COLUMNS($AS$2:CF114),Dictionary!$A$4:$A$93,0),1,1,2),0)),Dictionary!$AD$3:$AE$3,0)),"")</f>
        <v>W</v>
      </c>
      <c r="CG115" s="61" t="str">
        <f ca="1">IFERROR(INDEX(OFFSET(Dictionary!$AC$3,MATCH(COLUMNS($AS$2:CG114),Dictionary!$AC$4:$AC$93,0),1,1,2),1,MATCH(INDEX(Dictionary!$B$3:$C$3,1,MATCH(Form_Responses[[#This Row],[41]],OFFSET(Dictionary!$A$3,MATCH(COLUMNS($AS$2:CG114),Dictionary!$A$4:$A$93,0),1,1,2),0)),Dictionary!$AD$3:$AE$3,0)),"")</f>
        <v>G</v>
      </c>
      <c r="CH115" s="61" t="str">
        <f ca="1">IFERROR(INDEX(OFFSET(Dictionary!$AC$3,MATCH(COLUMNS($AS$2:CH114),Dictionary!$AC$4:$AC$93,0),1,1,2),1,MATCH(INDEX(Dictionary!$B$3:$C$3,1,MATCH(Form_Responses[[#This Row],[42]],OFFSET(Dictionary!$A$3,MATCH(COLUMNS($AS$2:CH114),Dictionary!$A$4:$A$93,0),1,1,2),0)),Dictionary!$AD$3:$AE$3,0)),"")</f>
        <v>R</v>
      </c>
      <c r="CI115" s="61" t="str">
        <f ca="1">IFERROR(INDEX(OFFSET(Dictionary!$AC$3,MATCH(COLUMNS($AS$2:CI114),Dictionary!$AC$4:$AC$93,0),1,1,2),1,MATCH(INDEX(Dictionary!$B$3:$C$3,1,MATCH(Form_Responses[[#This Row],[43]],OFFSET(Dictionary!$A$3,MATCH(COLUMNS($AS$2:CI114),Dictionary!$A$4:$A$93,0),1,1,2),0)),Dictionary!$AD$3:$AE$3,0)),"")</f>
        <v>D</v>
      </c>
      <c r="CJ115" s="61" t="str">
        <f ca="1">IFERROR(INDEX(OFFSET(Dictionary!$AC$3,MATCH(COLUMNS($AS$2:CJ114),Dictionary!$AC$4:$AC$93,0),1,1,2),1,MATCH(INDEX(Dictionary!$B$3:$C$3,1,MATCH(Form_Responses[[#This Row],[44]],OFFSET(Dictionary!$A$3,MATCH(COLUMNS($AS$2:CJ114),Dictionary!$A$4:$A$93,0),1,1,2),0)),Dictionary!$AD$3:$AE$3,0)),"")</f>
        <v>C</v>
      </c>
      <c r="CK115" s="61" t="str">
        <f ca="1">IFERROR(INDEX(OFFSET(Dictionary!$AC$3,MATCH(COLUMNS($AS$2:CK114),Dictionary!$AC$4:$AC$93,0),1,1,2),1,MATCH(INDEX(Dictionary!$B$3:$C$3,1,MATCH(Form_Responses[[#This Row],[45]],OFFSET(Dictionary!$A$3,MATCH(COLUMNS($AS$2:CK114),Dictionary!$A$4:$A$93,0),1,1,2),0)),Dictionary!$AD$3:$AE$3,0)),"")</f>
        <v>V</v>
      </c>
      <c r="CL115" s="61" t="str">
        <f ca="1">IFERROR(INDEX(OFFSET(Dictionary!$AC$3,MATCH(COLUMNS($AS$2:CL114),Dictionary!$AC$4:$AC$93,0),1,1,2),1,MATCH(INDEX(Dictionary!$B$3:$C$3,1,MATCH(Form_Responses[[#This Row],[46]],OFFSET(Dictionary!$A$3,MATCH(COLUMNS($AS$2:CL114),Dictionary!$A$4:$A$93,0),1,1,2),0)),Dictionary!$AD$3:$AE$3,0)),"")</f>
        <v>N</v>
      </c>
      <c r="CM115" s="61" t="str">
        <f ca="1">IFERROR(INDEX(OFFSET(Dictionary!$AC$3,MATCH(COLUMNS($AS$2:CM114),Dictionary!$AC$4:$AC$93,0),1,1,2),1,MATCH(INDEX(Dictionary!$B$3:$C$3,1,MATCH(Form_Responses[[#This Row],[47]],OFFSET(Dictionary!$A$3,MATCH(COLUMNS($AS$2:CM114),Dictionary!$A$4:$A$93,0),1,1,2),0)),Dictionary!$AD$3:$AE$3,0)),"")</f>
        <v>A</v>
      </c>
      <c r="CN115" s="61" t="str">
        <f ca="1">IFERROR(INDEX(OFFSET(Dictionary!$AC$3,MATCH(COLUMNS($AS$2:CN114),Dictionary!$AC$4:$AC$93,0),1,1,2),1,MATCH(INDEX(Dictionary!$B$3:$C$3,1,MATCH(Form_Responses[[#This Row],[48]],OFFSET(Dictionary!$A$3,MATCH(COLUMNS($AS$2:CN114),Dictionary!$A$4:$A$93,0),1,1,2),0)),Dictionary!$AD$3:$AE$3,0)),"")</f>
        <v>K</v>
      </c>
      <c r="CO115" s="61" t="str">
        <f ca="1">IFERROR(INDEX(OFFSET(Dictionary!$AC$3,MATCH(COLUMNS($AS$2:CO114),Dictionary!$AC$4:$AC$93,0),1,1,2),1,MATCH(INDEX(Dictionary!$B$3:$C$3,1,MATCH(Form_Responses[[#This Row],[49]],OFFSET(Dictionary!$A$3,MATCH(COLUMNS($AS$2:CO114),Dictionary!$A$4:$A$93,0),1,1,2),0)),Dictionary!$AD$3:$AE$3,0)),"")</f>
        <v>F</v>
      </c>
      <c r="CP115" s="61" t="str">
        <f ca="1">IFERROR(INDEX(OFFSET(Dictionary!$AC$3,MATCH(COLUMNS($AS$2:CP114),Dictionary!$AC$4:$AC$93,0),1,1,2),1,MATCH(INDEX(Dictionary!$B$3:$C$3,1,MATCH(Form_Responses[[#This Row],[50]],OFFSET(Dictionary!$A$3,MATCH(COLUMNS($AS$2:CP114),Dictionary!$A$4:$A$93,0),1,1,2),0)),Dictionary!$AD$3:$AE$3,0)),"")</f>
        <v>W</v>
      </c>
      <c r="CQ115" s="61" t="str">
        <f ca="1">IFERROR(INDEX(OFFSET(Dictionary!$AC$3,MATCH(COLUMNS($AS$2:CQ114),Dictionary!$AC$4:$AC$93,0),1,1,2),1,MATCH(INDEX(Dictionary!$B$3:$C$3,1,MATCH(Form_Responses[[#This Row],[51]],OFFSET(Dictionary!$A$3,MATCH(COLUMNS($AS$2:CQ114),Dictionary!$A$4:$A$93,0),1,1,2),0)),Dictionary!$AD$3:$AE$3,0)),"")</f>
        <v>G</v>
      </c>
      <c r="CR115" s="61" t="str">
        <f ca="1">IFERROR(INDEX(OFFSET(Dictionary!$AC$3,MATCH(COLUMNS($AS$2:CR114),Dictionary!$AC$4:$AC$93,0),1,1,2),1,MATCH(INDEX(Dictionary!$B$3:$C$3,1,MATCH(Form_Responses[[#This Row],[52]],OFFSET(Dictionary!$A$3,MATCH(COLUMNS($AS$2:CR114),Dictionary!$A$4:$A$93,0),1,1,2),0)),Dictionary!$AD$3:$AE$3,0)),"")</f>
        <v>S</v>
      </c>
      <c r="CS115" s="61" t="str">
        <f ca="1">IFERROR(INDEX(OFFSET(Dictionary!$AC$3,MATCH(COLUMNS($AS$2:CS114),Dictionary!$AC$4:$AC$93,0),1,1,2),1,MATCH(INDEX(Dictionary!$B$3:$C$3,1,MATCH(Form_Responses[[#This Row],[53]],OFFSET(Dictionary!$A$3,MATCH(COLUMNS($AS$2:CS114),Dictionary!$A$4:$A$93,0),1,1,2),0)),Dictionary!$AD$3:$AE$3,0)),"")</f>
        <v>R</v>
      </c>
      <c r="CT115" s="61" t="str">
        <f ca="1">IFERROR(INDEX(OFFSET(Dictionary!$AC$3,MATCH(COLUMNS($AS$2:CT114),Dictionary!$AC$4:$AC$93,0),1,1,2),1,MATCH(INDEX(Dictionary!$B$3:$C$3,1,MATCH(Form_Responses[[#This Row],[54]],OFFSET(Dictionary!$A$3,MATCH(COLUMNS($AS$2:CT114),Dictionary!$A$4:$A$93,0),1,1,2),0)),Dictionary!$AD$3:$AE$3,0)),"")</f>
        <v>D</v>
      </c>
      <c r="CU115" s="61" t="str">
        <f ca="1">IFERROR(INDEX(OFFSET(Dictionary!$AC$3,MATCH(COLUMNS($AS$2:CU114),Dictionary!$AC$4:$AC$93,0),1,1,2),1,MATCH(INDEX(Dictionary!$B$3:$C$3,1,MATCH(Form_Responses[[#This Row],[55]],OFFSET(Dictionary!$A$3,MATCH(COLUMNS($AS$2:CU114),Dictionary!$A$4:$A$93,0),1,1,2),0)),Dictionary!$AD$3:$AE$3,0)),"")</f>
        <v>C</v>
      </c>
      <c r="CV115" s="61" t="str">
        <f ca="1">IFERROR(INDEX(OFFSET(Dictionary!$AC$3,MATCH(COLUMNS($AS$2:CV114),Dictionary!$AC$4:$AC$93,0),1,1,2),1,MATCH(INDEX(Dictionary!$B$3:$C$3,1,MATCH(Form_Responses[[#This Row],[56]],OFFSET(Dictionary!$A$3,MATCH(COLUMNS($AS$2:CV114),Dictionary!$A$4:$A$93,0),1,1,2),0)),Dictionary!$AD$3:$AE$3,0)),"")</f>
        <v>E</v>
      </c>
      <c r="CW115" s="61" t="str">
        <f ca="1">IFERROR(INDEX(OFFSET(Dictionary!$AC$3,MATCH(COLUMNS($AS$2:CW114),Dictionary!$AC$4:$AC$93,0),1,1,2),1,MATCH(INDEX(Dictionary!$B$3:$C$3,1,MATCH(Form_Responses[[#This Row],[57]],OFFSET(Dictionary!$A$3,MATCH(COLUMNS($AS$2:CW114),Dictionary!$A$4:$A$93,0),1,1,2),0)),Dictionary!$AD$3:$AE$3,0)),"")</f>
        <v>N</v>
      </c>
      <c r="CX115" s="61" t="str">
        <f ca="1">IFERROR(INDEX(OFFSET(Dictionary!$AC$3,MATCH(COLUMNS($AS$2:CX114),Dictionary!$AC$4:$AC$93,0),1,1,2),1,MATCH(INDEX(Dictionary!$B$3:$C$3,1,MATCH(Form_Responses[[#This Row],[58]],OFFSET(Dictionary!$A$3,MATCH(COLUMNS($AS$2:CX114),Dictionary!$A$4:$A$93,0),1,1,2),0)),Dictionary!$AD$3:$AE$3,0)),"")</f>
        <v>A</v>
      </c>
      <c r="CY115" s="61" t="str">
        <f ca="1">IFERROR(INDEX(OFFSET(Dictionary!$AC$3,MATCH(COLUMNS($AS$2:CY114),Dictionary!$AC$4:$AC$93,0),1,1,2),1,MATCH(INDEX(Dictionary!$B$3:$C$3,1,MATCH(Form_Responses[[#This Row],[59]],OFFSET(Dictionary!$A$3,MATCH(COLUMNS($AS$2:CY114),Dictionary!$A$4:$A$93,0),1,1,2),0)),Dictionary!$AD$3:$AE$3,0)),"")</f>
        <v>F</v>
      </c>
      <c r="CZ115" s="61" t="str">
        <f ca="1">IFERROR(INDEX(OFFSET(Dictionary!$AC$3,MATCH(COLUMNS($AS$2:CZ114),Dictionary!$AC$4:$AC$93,0),1,1,2),1,MATCH(INDEX(Dictionary!$B$3:$C$3,1,MATCH(Form_Responses[[#This Row],[60]],OFFSET(Dictionary!$A$3,MATCH(COLUMNS($AS$2:CZ114),Dictionary!$A$4:$A$93,0),1,1,2),0)),Dictionary!$AD$3:$AE$3,0)),"")</f>
        <v>X</v>
      </c>
      <c r="DA115" s="61" t="str">
        <f ca="1">IFERROR(INDEX(OFFSET(Dictionary!$AC$3,MATCH(COLUMNS($AS$2:DA114),Dictionary!$AC$4:$AC$93,0),1,1,2),1,MATCH(INDEX(Dictionary!$B$3:$C$3,1,MATCH(Form_Responses[[#This Row],[61]],OFFSET(Dictionary!$A$3,MATCH(COLUMNS($AS$2:DA114),Dictionary!$A$4:$A$93,0),1,1,2),0)),Dictionary!$AD$3:$AE$3,0)),"")</f>
        <v>G</v>
      </c>
      <c r="DB115" s="61" t="str">
        <f ca="1">IFERROR(INDEX(OFFSET(Dictionary!$AC$3,MATCH(COLUMNS($AS$2:DB114),Dictionary!$AC$4:$AC$93,0),1,1,2),1,MATCH(INDEX(Dictionary!$B$3:$C$3,1,MATCH(Form_Responses[[#This Row],[62]],OFFSET(Dictionary!$A$3,MATCH(COLUMNS($AS$2:DB114),Dictionary!$A$4:$A$93,0),1,1,2),0)),Dictionary!$AD$3:$AE$3,0)),"")</f>
        <v>V</v>
      </c>
      <c r="DC115" s="61" t="str">
        <f ca="1">IFERROR(INDEX(OFFSET(Dictionary!$AC$3,MATCH(COLUMNS($AS$2:DC114),Dictionary!$AC$4:$AC$93,0),1,1,2),1,MATCH(INDEX(Dictionary!$B$3:$C$3,1,MATCH(Form_Responses[[#This Row],[63]],OFFSET(Dictionary!$A$3,MATCH(COLUMNS($AS$2:DC114),Dictionary!$A$4:$A$93,0),1,1,2),0)),Dictionary!$AD$3:$AE$3,0)),"")</f>
        <v>I</v>
      </c>
      <c r="DD115" s="61" t="str">
        <f ca="1">IFERROR(INDEX(OFFSET(Dictionary!$AC$3,MATCH(COLUMNS($AS$2:DD114),Dictionary!$AC$4:$AC$93,0),1,1,2),1,MATCH(INDEX(Dictionary!$B$3:$C$3,1,MATCH(Form_Responses[[#This Row],[64]],OFFSET(Dictionary!$A$3,MATCH(COLUMNS($AS$2:DD114),Dictionary!$A$4:$A$93,0),1,1,2),0)),Dictionary!$AD$3:$AE$3,0)),"")</f>
        <v>R</v>
      </c>
      <c r="DE115" s="61" t="str">
        <f ca="1">IFERROR(INDEX(OFFSET(Dictionary!$AC$3,MATCH(COLUMNS($AS$2:DE114),Dictionary!$AC$4:$AC$93,0),1,1,2),1,MATCH(INDEX(Dictionary!$B$3:$C$3,1,MATCH(Form_Responses[[#This Row],[65]],OFFSET(Dictionary!$A$3,MATCH(COLUMNS($AS$2:DE114),Dictionary!$A$4:$A$93,0),1,1,2),0)),Dictionary!$AD$3:$AE$3,0)),"")</f>
        <v>D</v>
      </c>
      <c r="DF115" s="61" t="str">
        <f ca="1">IFERROR(INDEX(OFFSET(Dictionary!$AC$3,MATCH(COLUMNS($AS$2:DF114),Dictionary!$AC$4:$AC$93,0),1,1,2),1,MATCH(INDEX(Dictionary!$B$3:$C$3,1,MATCH(Form_Responses[[#This Row],[66]],OFFSET(Dictionary!$A$3,MATCH(COLUMNS($AS$2:DF114),Dictionary!$A$4:$A$93,0),1,1,2),0)),Dictionary!$AD$3:$AE$3,0)),"")</f>
        <v>C</v>
      </c>
      <c r="DG115" s="61" t="str">
        <f ca="1">IFERROR(INDEX(OFFSET(Dictionary!$AC$3,MATCH(COLUMNS($AS$2:DG114),Dictionary!$AC$4:$AC$93,0),1,1,2),1,MATCH(INDEX(Dictionary!$B$3:$C$3,1,MATCH(Form_Responses[[#This Row],[67]],OFFSET(Dictionary!$A$3,MATCH(COLUMNS($AS$2:DG114),Dictionary!$A$4:$A$93,0),1,1,2),0)),Dictionary!$AD$3:$AE$3,0)),"")</f>
        <v>R</v>
      </c>
      <c r="DH115" s="61" t="str">
        <f ca="1">IFERROR(INDEX(OFFSET(Dictionary!$AC$3,MATCH(COLUMNS($AS$2:DH114),Dictionary!$AC$4:$AC$93,0),1,1,2),1,MATCH(INDEX(Dictionary!$B$3:$C$3,1,MATCH(Form_Responses[[#This Row],[68]],OFFSET(Dictionary!$A$3,MATCH(COLUMNS($AS$2:DH114),Dictionary!$A$4:$A$93,0),1,1,2),0)),Dictionary!$AD$3:$AE$3,0)),"")</f>
        <v>N</v>
      </c>
      <c r="DI115" s="61" t="str">
        <f ca="1">IFERROR(INDEX(OFFSET(Dictionary!$AC$3,MATCH(COLUMNS($AS$2:DI114),Dictionary!$AC$4:$AC$93,0),1,1,2),1,MATCH(INDEX(Dictionary!$B$3:$C$3,1,MATCH(Form_Responses[[#This Row],[69]],OFFSET(Dictionary!$A$3,MATCH(COLUMNS($AS$2:DI114),Dictionary!$A$4:$A$93,0),1,1,2),0)),Dictionary!$AD$3:$AE$3,0)),"")</f>
        <v>A</v>
      </c>
      <c r="DJ115" s="61" t="str">
        <f ca="1">IFERROR(INDEX(OFFSET(Dictionary!$AC$3,MATCH(COLUMNS($AS$2:DJ114),Dictionary!$AC$4:$AC$93,0),1,1,2),1,MATCH(INDEX(Dictionary!$B$3:$C$3,1,MATCH(Form_Responses[[#This Row],[70]],OFFSET(Dictionary!$A$3,MATCH(COLUMNS($AS$2:DJ114),Dictionary!$A$4:$A$93,0),1,1,2),0)),Dictionary!$AD$3:$AE$3,0)),"")</f>
        <v>W</v>
      </c>
      <c r="DK115" s="61" t="str">
        <f ca="1">IFERROR(INDEX(OFFSET(Dictionary!$AC$3,MATCH(COLUMNS($AS$2:DK114),Dictionary!$AC$4:$AC$93,0),1,1,2),1,MATCH(INDEX(Dictionary!$B$3:$C$3,1,MATCH(Form_Responses[[#This Row],[71]],OFFSET(Dictionary!$A$3,MATCH(COLUMNS($AS$2:DK114),Dictionary!$A$4:$A$93,0),1,1,2),0)),Dictionary!$AD$3:$AE$3,0)),"")</f>
        <v>G</v>
      </c>
      <c r="DL115" s="61" t="str">
        <f ca="1">IFERROR(INDEX(OFFSET(Dictionary!$AC$3,MATCH(COLUMNS($AS$2:DL114),Dictionary!$AC$4:$AC$93,0),1,1,2),1,MATCH(INDEX(Dictionary!$B$3:$C$3,1,MATCH(Form_Responses[[#This Row],[72]],OFFSET(Dictionary!$A$3,MATCH(COLUMNS($AS$2:DL114),Dictionary!$A$4:$A$93,0),1,1,2),0)),Dictionary!$AD$3:$AE$3,0)),"")</f>
        <v>L</v>
      </c>
      <c r="DM115" s="61" t="str">
        <f ca="1">IFERROR(INDEX(OFFSET(Dictionary!$AC$3,MATCH(COLUMNS($AS$2:DM114),Dictionary!$AC$4:$AC$93,0),1,1,2),1,MATCH(INDEX(Dictionary!$B$3:$C$3,1,MATCH(Form_Responses[[#This Row],[73]],OFFSET(Dictionary!$A$3,MATCH(COLUMNS($AS$2:DM114),Dictionary!$A$4:$A$93,0),1,1,2),0)),Dictionary!$AD$3:$AE$3,0)),"")</f>
        <v>V</v>
      </c>
      <c r="DN115" s="61" t="str">
        <f ca="1">IFERROR(INDEX(OFFSET(Dictionary!$AC$3,MATCH(COLUMNS($AS$2:DN114),Dictionary!$AC$4:$AC$93,0),1,1,2),1,MATCH(INDEX(Dictionary!$B$3:$C$3,1,MATCH(Form_Responses[[#This Row],[74]],OFFSET(Dictionary!$A$3,MATCH(COLUMNS($AS$2:DN114),Dictionary!$A$4:$A$93,0),1,1,2),0)),Dictionary!$AD$3:$AE$3,0)),"")</f>
        <v>T</v>
      </c>
      <c r="DO115" s="61" t="str">
        <f ca="1">IFERROR(INDEX(OFFSET(Dictionary!$AC$3,MATCH(COLUMNS($AS$2:DO114),Dictionary!$AC$4:$AC$93,0),1,1,2),1,MATCH(INDEX(Dictionary!$B$3:$C$3,1,MATCH(Form_Responses[[#This Row],[75]],OFFSET(Dictionary!$A$3,MATCH(COLUMNS($AS$2:DO114),Dictionary!$A$4:$A$93,0),1,1,2),0)),Dictionary!$AD$3:$AE$3,0)),"")</f>
        <v>R</v>
      </c>
      <c r="DP115" s="61" t="str">
        <f ca="1">IFERROR(INDEX(OFFSET(Dictionary!$AC$3,MATCH(COLUMNS($AS$2:DP114),Dictionary!$AC$4:$AC$93,0),1,1,2),1,MATCH(INDEX(Dictionary!$B$3:$C$3,1,MATCH(Form_Responses[[#This Row],[76]],OFFSET(Dictionary!$A$3,MATCH(COLUMNS($AS$2:DP114),Dictionary!$A$4:$A$93,0),1,1,2),0)),Dictionary!$AD$3:$AE$3,0)),"")</f>
        <v>D</v>
      </c>
      <c r="DQ115" s="61" t="str">
        <f ca="1">IFERROR(INDEX(OFFSET(Dictionary!$AC$3,MATCH(COLUMNS($AS$2:DQ114),Dictionary!$AC$4:$AC$93,0),1,1,2),1,MATCH(INDEX(Dictionary!$B$3:$C$3,1,MATCH(Form_Responses[[#This Row],[77]],OFFSET(Dictionary!$A$3,MATCH(COLUMNS($AS$2:DQ114),Dictionary!$A$4:$A$93,0),1,1,2),0)),Dictionary!$AD$3:$AE$3,0)),"")</f>
        <v>R</v>
      </c>
      <c r="DR115" s="61" t="str">
        <f ca="1">IFERROR(INDEX(OFFSET(Dictionary!$AC$3,MATCH(COLUMNS($AS$2:DR114),Dictionary!$AC$4:$AC$93,0),1,1,2),1,MATCH(INDEX(Dictionary!$B$3:$C$3,1,MATCH(Form_Responses[[#This Row],[78]],OFFSET(Dictionary!$A$3,MATCH(COLUMNS($AS$2:DR114),Dictionary!$A$4:$A$93,0),1,1,2),0)),Dictionary!$AD$3:$AE$3,0)),"")</f>
        <v>D</v>
      </c>
      <c r="DS115" s="61" t="str">
        <f ca="1">IFERROR(INDEX(OFFSET(Dictionary!$AC$3,MATCH(COLUMNS($AS$2:DS114),Dictionary!$AC$4:$AC$93,0),1,1,2),1,MATCH(INDEX(Dictionary!$B$3:$C$3,1,MATCH(Form_Responses[[#This Row],[79]],OFFSET(Dictionary!$A$3,MATCH(COLUMNS($AS$2:DS114),Dictionary!$A$4:$A$93,0),1,1,2),0)),Dictionary!$AD$3:$AE$3,0)),"")</f>
        <v>N</v>
      </c>
      <c r="DT115" s="61" t="str">
        <f ca="1">IFERROR(INDEX(OFFSET(Dictionary!$AC$3,MATCH(COLUMNS($AS$2:DT114),Dictionary!$AC$4:$AC$93,0),1,1,2),1,MATCH(INDEX(Dictionary!$B$3:$C$3,1,MATCH(Form_Responses[[#This Row],[80]],OFFSET(Dictionary!$A$3,MATCH(COLUMNS($AS$2:DT114),Dictionary!$A$4:$A$93,0),1,1,2),0)),Dictionary!$AD$3:$AE$3,0)),"")</f>
        <v>W</v>
      </c>
      <c r="DU115" s="61" t="str">
        <f ca="1">IFERROR(INDEX(OFFSET(Dictionary!$AC$3,MATCH(COLUMNS($AS$2:DU114),Dictionary!$AC$4:$AC$93,0),1,1,2),1,MATCH(INDEX(Dictionary!$B$3:$C$3,1,MATCH(Form_Responses[[#This Row],[81]],OFFSET(Dictionary!$A$3,MATCH(COLUMNS($AS$2:DU114),Dictionary!$A$4:$A$93,0),1,1,2),0)),Dictionary!$AD$3:$AE$3,0)),"")</f>
        <v>G</v>
      </c>
      <c r="DV115" s="61" t="str">
        <f ca="1">IFERROR(INDEX(OFFSET(Dictionary!$AC$3,MATCH(COLUMNS($AS$2:DV114),Dictionary!$AC$4:$AC$93,0),1,1,2),1,MATCH(INDEX(Dictionary!$B$3:$C$3,1,MATCH(Form_Responses[[#This Row],[82]],OFFSET(Dictionary!$A$3,MATCH(COLUMNS($AS$2:DV114),Dictionary!$A$4:$A$93,0),1,1,2),0)),Dictionary!$AD$3:$AE$3,0)),"")</f>
        <v>I</v>
      </c>
      <c r="DW115" s="61" t="str">
        <f ca="1">IFERROR(INDEX(OFFSET(Dictionary!$AC$3,MATCH(COLUMNS($AS$2:DW114),Dictionary!$AC$4:$AC$93,0),1,1,2),1,MATCH(INDEX(Dictionary!$B$3:$C$3,1,MATCH(Form_Responses[[#This Row],[83]],OFFSET(Dictionary!$A$3,MATCH(COLUMNS($AS$2:DW114),Dictionary!$A$4:$A$93,0),1,1,2),0)),Dictionary!$AD$3:$AE$3,0)),"")</f>
        <v>T</v>
      </c>
      <c r="DX115" s="61" t="str">
        <f ca="1">IFERROR(INDEX(OFFSET(Dictionary!$AC$3,MATCH(COLUMNS($AS$2:DX114),Dictionary!$AC$4:$AC$93,0),1,1,2),1,MATCH(INDEX(Dictionary!$B$3:$C$3,1,MATCH(Form_Responses[[#This Row],[84]],OFFSET(Dictionary!$A$3,MATCH(COLUMNS($AS$2:DX114),Dictionary!$A$4:$A$93,0),1,1,2),0)),Dictionary!$AD$3:$AE$3,0)),"")</f>
        <v>V</v>
      </c>
      <c r="DY115" s="61" t="str">
        <f ca="1">IFERROR(INDEX(OFFSET(Dictionary!$AC$3,MATCH(COLUMNS($AS$2:DY114),Dictionary!$AC$4:$AC$93,0),1,1,2),1,MATCH(INDEX(Dictionary!$B$3:$C$3,1,MATCH(Form_Responses[[#This Row],[85]],OFFSET(Dictionary!$A$3,MATCH(COLUMNS($AS$2:DY114),Dictionary!$A$4:$A$93,0),1,1,2),0)),Dictionary!$AD$3:$AE$3,0)),"")</f>
        <v>S</v>
      </c>
      <c r="DZ115" s="61" t="str">
        <f ca="1">IFERROR(INDEX(OFFSET(Dictionary!$AC$3,MATCH(COLUMNS($AS$2:DZ114),Dictionary!$AC$4:$AC$93,0),1,1,2),1,MATCH(INDEX(Dictionary!$B$3:$C$3,1,MATCH(Form_Responses[[#This Row],[86]],OFFSET(Dictionary!$A$3,MATCH(COLUMNS($AS$2:DZ114),Dictionary!$A$4:$A$93,0),1,1,2),0)),Dictionary!$AD$3:$AE$3,0)),"")</f>
        <v>R</v>
      </c>
      <c r="EA115" s="61" t="str">
        <f ca="1">IFERROR(INDEX(OFFSET(Dictionary!$AC$3,MATCH(COLUMNS($AS$2:EA114),Dictionary!$AC$4:$AC$93,0),1,1,2),1,MATCH(INDEX(Dictionary!$B$3:$C$3,1,MATCH(Form_Responses[[#This Row],[87]],OFFSET(Dictionary!$A$3,MATCH(COLUMNS($AS$2:EA114),Dictionary!$A$4:$A$93,0),1,1,2),0)),Dictionary!$AD$3:$AE$3,0)),"")</f>
        <v>D</v>
      </c>
      <c r="EB115" s="61" t="str">
        <f ca="1">IFERROR(INDEX(OFFSET(Dictionary!$AC$3,MATCH(COLUMNS($AS$2:EB114),Dictionary!$AC$4:$AC$93,0),1,1,2),1,MATCH(INDEX(Dictionary!$B$3:$C$3,1,MATCH(Form_Responses[[#This Row],[88]],OFFSET(Dictionary!$A$3,MATCH(COLUMNS($AS$2:EB114),Dictionary!$A$4:$A$93,0),1,1,2),0)),Dictionary!$AD$3:$AE$3,0)),"")</f>
        <v>C</v>
      </c>
      <c r="EC115" s="61" t="str">
        <f ca="1">IFERROR(INDEX(OFFSET(Dictionary!$AC$3,MATCH(COLUMNS($AS$2:EC114),Dictionary!$AC$4:$AC$93,0),1,1,2),1,MATCH(INDEX(Dictionary!$B$3:$C$3,1,MATCH(Form_Responses[[#This Row],[89]],OFFSET(Dictionary!$A$3,MATCH(COLUMNS($AS$2:EC114),Dictionary!$A$4:$A$93,0),1,1,2),0)),Dictionary!$AD$3:$AE$3,0)),"")</f>
        <v>C</v>
      </c>
      <c r="ED115" s="61" t="str">
        <f ca="1">IFERROR(INDEX(OFFSET(Dictionary!$AC$3,MATCH(COLUMNS($AS$2:ED114),Dictionary!$AC$4:$AC$93,0),1,1,2),1,MATCH(INDEX(Dictionary!$B$3:$C$3,1,MATCH(Form_Responses[[#This Row],[90]],OFFSET(Dictionary!$A$3,MATCH(COLUMNS($AS$2:ED114),Dictionary!$A$4:$A$93,0),1,1,2),0)),Dictionary!$AD$3:$AE$3,0)),"")</f>
        <v>W</v>
      </c>
    </row>
    <row r="116" spans="1:134" ht="180" x14ac:dyDescent="0.25">
      <c r="A116" s="164">
        <v>114</v>
      </c>
      <c r="B116" s="61" t="s">
        <v>1128</v>
      </c>
      <c r="C116" s="61" t="s">
        <v>1129</v>
      </c>
      <c r="D116" s="59" t="s">
        <v>801</v>
      </c>
      <c r="E116" s="59" cm="1">
        <f t="array" aca="1" ref="E116" ca="1">COUNTIF(OFFSET($AS$2,MATCH(Data_Base_Response[[#This Row],[Nama]:[Nama]],Data_Base_Response[[Nama]:[Nama]],0),0,1,90),Data_Base_Response[[#Headers],[A]])</f>
        <v>5</v>
      </c>
      <c r="F116" s="59" cm="1">
        <f t="array" aca="1" ref="F116" ca="1">COUNTIF(OFFSET($AS$2,MATCH(Data_Base_Response[[#This Row],[Nama]:[Nama]],Data_Base_Response[[Nama]:[Nama]],0),0,1,90),Data_Base_Response[[#Headers],[N]])</f>
        <v>4</v>
      </c>
      <c r="G116" s="59" cm="1">
        <f t="array" aca="1" ref="G116" ca="1">COUNTIF(OFFSET($AS$2,MATCH(Data_Base_Response[[#This Row],[Nama]:[Nama]],Data_Base_Response[[Nama]:[Nama]],0),0,1,90),Data_Base_Response[[#Headers],[G]])</f>
        <v>3</v>
      </c>
      <c r="H116" s="59" cm="1">
        <f t="array" aca="1" ref="H116" ca="1">COUNTIF(OFFSET($AS$2,MATCH(Data_Base_Response[[#This Row],[Nama]:[Nama]],Data_Base_Response[[Nama]:[Nama]],0),0,1,90),Data_Base_Response[[#Headers],[C]])</f>
        <v>7</v>
      </c>
      <c r="I116" s="59" cm="1">
        <f t="array" aca="1" ref="I116" ca="1">COUNTIF(OFFSET($AS$2,MATCH(Data_Base_Response[[#This Row],[Nama]:[Nama]],Data_Base_Response[[Nama]:[Nama]],0),0,1,90),Data_Base_Response[[#Headers],[D]])</f>
        <v>6</v>
      </c>
      <c r="J116" s="59" cm="1">
        <f t="array" aca="1" ref="J116" ca="1">COUNTIF(OFFSET($AS$2,MATCH(Data_Base_Response[[#This Row],[Nama]:[Nama]],Data_Base_Response[[Nama]:[Nama]],0),0,1,90),Data_Base_Response[[#Headers],[R]])</f>
        <v>6</v>
      </c>
      <c r="K116" s="59" cm="1">
        <f t="array" aca="1" ref="K116" ca="1">COUNTIF(OFFSET($AS$2,MATCH(Data_Base_Response[[#This Row],[Nama]:[Nama]],Data_Base_Response[[Nama]:[Nama]],0),0,1,90),Data_Base_Response[[#Headers],[T]])</f>
        <v>6</v>
      </c>
      <c r="L116" s="59" cm="1">
        <f t="array" aca="1" ref="L116" ca="1">COUNTIF(OFFSET($AS$2,MATCH(Data_Base_Response[[#This Row],[Nama]:[Nama]],Data_Base_Response[[Nama]:[Nama]],0),0,1,90),Data_Base_Response[[#Headers],[V]])</f>
        <v>5</v>
      </c>
      <c r="M116" s="59" cm="1">
        <f t="array" aca="1" ref="M116" ca="1">COUNTIF(OFFSET($AS$2,MATCH(Data_Base_Response[[#This Row],[Nama]:[Nama]],Data_Base_Response[[Nama]:[Nama]],0),0,1,90),Data_Base_Response[[#Headers],[W]])</f>
        <v>7</v>
      </c>
      <c r="N116" s="59" cm="1">
        <f t="array" aca="1" ref="N116" ca="1">COUNTIF(OFFSET($AS$2,MATCH(Data_Base_Response[[#This Row],[Nama]:[Nama]],Data_Base_Response[[Nama]:[Nama]],0),0,1,90),Data_Base_Response[[#Headers],[F]])</f>
        <v>4</v>
      </c>
      <c r="O116" s="59" cm="1">
        <f t="array" aca="1" ref="O116" ca="1">COUNTIF(OFFSET($AS$2,MATCH(Data_Base_Response[[#This Row],[Nama]:[Nama]],Data_Base_Response[[Nama]:[Nama]],0),0,1,90),Data_Base_Response[[#Headers],[L]])</f>
        <v>1</v>
      </c>
      <c r="P116" s="59" cm="1">
        <f t="array" aca="1" ref="P116" ca="1">COUNTIF(OFFSET($AS$2,MATCH(Data_Base_Response[[#This Row],[Nama]:[Nama]],Data_Base_Response[[Nama]:[Nama]],0),0,1,90),Data_Base_Response[[#Headers],[P]])</f>
        <v>4</v>
      </c>
      <c r="Q116" s="59" cm="1">
        <f t="array" aca="1" ref="Q116" ca="1">COUNTIF(OFFSET($AS$2,MATCH(Data_Base_Response[[#This Row],[Nama]:[Nama]],Data_Base_Response[[Nama]:[Nama]],0),0,1,90),Data_Base_Response[[#Headers],[I]])</f>
        <v>4</v>
      </c>
      <c r="R116" s="59" cm="1">
        <f t="array" aca="1" ref="R116" ca="1">COUNTIF(OFFSET($AS$2,MATCH(Data_Base_Response[[#This Row],[Nama]:[Nama]],Data_Base_Response[[Nama]:[Nama]],0),0,1,90),Data_Base_Response[[#Headers],[S]])</f>
        <v>3</v>
      </c>
      <c r="S116" s="59" cm="1">
        <f t="array" aca="1" ref="S116" ca="1">COUNTIF(OFFSET($AS$2,MATCH(Data_Base_Response[[#This Row],[Nama]:[Nama]],Data_Base_Response[[Nama]:[Nama]],0),0,1,90),Data_Base_Response[[#Headers],[B]])</f>
        <v>1</v>
      </c>
      <c r="T116" s="59" cm="1">
        <f t="array" aca="1" ref="T116" ca="1">COUNTIF(OFFSET($AS$2,MATCH(Data_Base_Response[[#This Row],[Nama]:[Nama]],Data_Base_Response[[Nama]:[Nama]],0),0,1,90),Data_Base_Response[[#Headers],[O]])</f>
        <v>5</v>
      </c>
      <c r="U116" s="59" cm="1">
        <f t="array" aca="1" ref="U116" ca="1">COUNTIF(OFFSET($AS$2,MATCH(Data_Base_Response[[#This Row],[Nama]:[Nama]],Data_Base_Response[[Nama]:[Nama]],0),0,1,90),Data_Base_Response[[#Headers],[X]])</f>
        <v>4</v>
      </c>
      <c r="V116" s="59" cm="1">
        <f t="array" aca="1" ref="V116" ca="1">COUNTIF(OFFSET($AS$2,MATCH(Data_Base_Response[[#This Row],[Nama]:[Nama]],Data_Base_Response[[Nama]:[Nama]],0),0,1,90),Data_Base_Response[[#Headers],[E]])</f>
        <v>4</v>
      </c>
      <c r="W116" s="59" cm="1">
        <f t="array" aca="1" ref="W116" ca="1">COUNTIF(OFFSET($AS$2,MATCH(Data_Base_Response[[#This Row],[Nama]:[Nama]],Data_Base_Response[[Nama]:[Nama]],0),0,1,90),Data_Base_Response[[#Headers],[K]])</f>
        <v>3</v>
      </c>
      <c r="X116" s="59" cm="1">
        <f t="array" aca="1" ref="X116" ca="1">COUNTIF(OFFSET($AS$2,MATCH(Data_Base_Response[[#This Row],[Nama]:[Nama]],Data_Base_Response[[Nama]:[Nama]],0),0,1,90),Data_Base_Response[[#Headers],[Z]])</f>
        <v>8</v>
      </c>
      <c r="Y11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16"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16"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16"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16" s="60" t="str">
        <f ca="1">INDEX(OFFSET(Dictionary!$AJ$3,MATCH(I$2,Dictionary!$AG$4:$AG$84,0),0,COUNTIF(Dictionary!$AG$4:$AG$84,I$2),1),MATCH(Data_Base_Response[[#This Row],[D]],OFFSET(Dictionary!$AH$3,MATCH(I$2,Dictionary!$AG$4:$AG$84,0),0,COUNTIF(Dictionary!$AG$4:$AG$84,I$2),1),1))</f>
        <v xml:space="preserve">Tertarik untuk menangani sendiri detail   </v>
      </c>
      <c r="AD116"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16"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1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6"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16" s="60" t="str">
        <f ca="1">INDEX(OFFSET(Dictionary!$AJ$3,MATCH(N$2,Dictionary!$AG$4:$AG$84,0),0,COUNTIF(Dictionary!$AG$4:$AG$84,N$2),1),MATCH(Data_Base_Response[[#This Row],[F]],OFFSET(Dictionary!$AH$3,MATCH(N$2,Dictionary!$AG$4:$AG$84,0),0,COUNTIF(Dictionary!$AG$4:$AG$84,N$2),1),1))</f>
        <v xml:space="preserve">Loyal pada Perusahaan   </v>
      </c>
      <c r="AI116"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16"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16" s="60" t="str">
        <f ca="1">INDEX(OFFSET(Dictionary!$AJ$3,MATCH(Q$2,Dictionary!$AG$4:$AG$84,0),0,COUNTIF(Dictionary!$AG$4:$AG$84,Q$2),1),MATCH(Data_Base_Response[[#This Row],[I]],OFFSET(Dictionary!$AH$3,MATCH(Q$2,Dictionary!$AG$4:$AG$84,0),0,COUNTIF(Dictionary!$AG$4:$AG$84,Q$2),1),1))</f>
        <v xml:space="preserve">Berhati - hati dlm pengambilan keputusan   </v>
      </c>
      <c r="AL116"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16"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116"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6"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16"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1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16"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116" s="61" t="str">
        <f ca="1">IFERROR(INDEX(OFFSET(Dictionary!$AC$3,MATCH(COLUMNS($AS$2:AS115),Dictionary!$AC$4:$AC$93,0),1,1,2),1,MATCH(INDEX(Dictionary!$B$3:$C$3,1,MATCH(Form_Responses[[#This Row],[1]],OFFSET(Dictionary!$A$3,MATCH(COLUMNS($AS$2:AS115),Dictionary!$A$4:$A$93,0),1,1,2),0)),Dictionary!$AD$3:$AE$3,0)),"")</f>
        <v>G</v>
      </c>
      <c r="AT116" s="61" t="str">
        <f ca="1">IFERROR(INDEX(OFFSET(Dictionary!$AC$3,MATCH(COLUMNS($AS$2:AT$2),Dictionary!$AC$4:$AC$93,0),1,1,2),1,MATCH(INDEX(Dictionary!$B$3:$C$3,1,MATCH(Form_Responses[[#This Row],[2]],OFFSET(Dictionary!$A$3,MATCH(COLUMNS($AS$2:AT115),Dictionary!$A$4:$A$93,0),1,1,2),0)),Dictionary!$AD$3:$AE$3,0)),"")</f>
        <v>N</v>
      </c>
      <c r="AU116" s="61" t="str">
        <f ca="1">IFERROR(INDEX(OFFSET(Dictionary!$AC$3,MATCH(COLUMNS($AS$2:AU115),Dictionary!$AC$4:$AC$93,0),1,1,2),1,MATCH(INDEX(Dictionary!$B$3:$C$3,1,MATCH(Form_Responses[[#This Row],[3]],OFFSET(Dictionary!$A$3,MATCH(COLUMNS($AS$2:AU115),Dictionary!$A$4:$A$93,0),1,1,2),0)),Dictionary!$AD$3:$AE$3,0)),"")</f>
        <v>A</v>
      </c>
      <c r="AV116" s="61" t="str">
        <f ca="1">IFERROR(INDEX(OFFSET(Dictionary!$AC$3,MATCH(COLUMNS($AS$2:AV115),Dictionary!$AC$4:$AC$93,0),1,1,2),1,MATCH(INDEX(Dictionary!$B$3:$C$3,1,MATCH(Form_Responses[[#This Row],[4]],OFFSET(Dictionary!$A$3,MATCH(COLUMNS($AS$2:AV115),Dictionary!$A$4:$A$93,0),1,1,2),0)),Dictionary!$AD$3:$AE$3,0)),"")</f>
        <v>P</v>
      </c>
      <c r="AW116" s="61" t="str">
        <f ca="1">IFERROR(INDEX(OFFSET(Dictionary!$AC$3,MATCH(COLUMNS($AS$2:AW115),Dictionary!$AC$4:$AC$93,0),1,1,2),1,MATCH(INDEX(Dictionary!$B$3:$C$3,1,MATCH(Form_Responses[[#This Row],[5]],OFFSET(Dictionary!$A$3,MATCH(COLUMNS($AS$2:AW115),Dictionary!$A$4:$A$93,0),1,1,2),0)),Dictionary!$AD$3:$AE$3,0)),"")</f>
        <v>X</v>
      </c>
      <c r="AX116" s="61" t="str">
        <f ca="1">IFERROR(INDEX(OFFSET(Dictionary!$AC$3,MATCH(COLUMNS($AS$2:AX115),Dictionary!$AC$4:$AC$93,0),1,1,2),1,MATCH(INDEX(Dictionary!$B$3:$C$3,1,MATCH(Form_Responses[[#This Row],[6]],OFFSET(Dictionary!$A$3,MATCH(COLUMNS($AS$2:AX115),Dictionary!$A$4:$A$93,0),1,1,2),0)),Dictionary!$AD$3:$AE$3,0)),"")</f>
        <v>O</v>
      </c>
      <c r="AY116" s="61" t="str">
        <f ca="1">IFERROR(INDEX(OFFSET(Dictionary!$AC$3,MATCH(COLUMNS($AS$2:AY115),Dictionary!$AC$4:$AC$93,0),1,1,2),1,MATCH(INDEX(Dictionary!$B$3:$C$3,1,MATCH(Form_Responses[[#This Row],[7]],OFFSET(Dictionary!$A$3,MATCH(COLUMNS($AS$2:AY115),Dictionary!$A$4:$A$93,0),1,1,2),0)),Dictionary!$AD$3:$AE$3,0)),"")</f>
        <v>Z</v>
      </c>
      <c r="AZ116" s="61" t="str">
        <f ca="1">IFERROR(INDEX(OFFSET(Dictionary!$AC$3,MATCH(COLUMNS($AS$2:AZ$2),Dictionary!$AC$4:$AC$93,0),1,1,2),1,MATCH(INDEX(Dictionary!$B$3:$C$3,1,MATCH(Form_Responses[[#This Row],[8]],OFFSET(Dictionary!$A$3,MATCH(COLUMNS($AS$2:AZ115),Dictionary!$A$4:$A$93,0),1,1,2),0)),Dictionary!$AD$3:$AE$3,0)),"")</f>
        <v>Z</v>
      </c>
      <c r="BA116" s="61" t="str">
        <f ca="1">IFERROR(INDEX(OFFSET(Dictionary!$AC$3,MATCH(COLUMNS($AS$2:BA115),Dictionary!$AC$4:$AC$93,0),1,1,2),1,MATCH(INDEX(Dictionary!$B$3:$C$3,1,MATCH(Form_Responses[[#This Row],[9]],OFFSET(Dictionary!$A$3,MATCH(COLUMNS($AS$2:BA115),Dictionary!$A$4:$A$93,0),1,1,2),0)),Dictionary!$AD$3:$AE$3,0)),"")</f>
        <v>F</v>
      </c>
      <c r="BB116" s="61" t="str">
        <f ca="1">IFERROR(INDEX(OFFSET(Dictionary!$AC$3,MATCH(COLUMNS($AS$2:BB115),Dictionary!$AC$4:$AC$93,0),1,1,2),1,MATCH(INDEX(Dictionary!$B$3:$C$3,1,MATCH(Form_Responses[[#This Row],[10]],OFFSET(Dictionary!$A$3,MATCH(COLUMNS($AS$2:BB115),Dictionary!$A$4:$A$93,0),1,1,2),0)),Dictionary!$AD$3:$AE$3,0)),"")</f>
        <v>W</v>
      </c>
      <c r="BC116" s="61" t="str">
        <f ca="1">IFERROR(INDEX(OFFSET(Dictionary!$AC$3,MATCH(COLUMNS($AS$2:BC115),Dictionary!$AC$4:$AC$93,0),1,1,2),1,MATCH(INDEX(Dictionary!$B$3:$C$3,1,MATCH(Form_Responses[[#This Row],[11]],OFFSET(Dictionary!$A$3,MATCH(COLUMNS($AS$2:BC115),Dictionary!$A$4:$A$93,0),1,1,2),0)),Dictionary!$AD$3:$AE$3,0)),"")</f>
        <v>C</v>
      </c>
      <c r="BD116" s="61" t="str">
        <f ca="1">IFERROR(INDEX(OFFSET(Dictionary!$AC$3,MATCH(COLUMNS($AS$2:BD115),Dictionary!$AC$4:$AC$93,0),1,1,2),1,MATCH(INDEX(Dictionary!$B$3:$C$3,1,MATCH(Form_Responses[[#This Row],[12]],OFFSET(Dictionary!$A$3,MATCH(COLUMNS($AS$2:BD115),Dictionary!$A$4:$A$93,0),1,1,2),0)),Dictionary!$AD$3:$AE$3,0)),"")</f>
        <v>E</v>
      </c>
      <c r="BE116" s="61" t="str">
        <f ca="1">IFERROR(INDEX(OFFSET(Dictionary!$AC$3,MATCH(COLUMNS($AS$2:BE115),Dictionary!$AC$4:$AC$93,0),1,1,2),1,MATCH(INDEX(Dictionary!$B$3:$C$3,1,MATCH(Form_Responses[[#This Row],[13]],OFFSET(Dictionary!$A$3,MATCH(COLUMNS($AS$2:BE115),Dictionary!$A$4:$A$93,0),1,1,2),0)),Dictionary!$AD$3:$AE$3,0)),"")</f>
        <v>N</v>
      </c>
      <c r="BF116" s="61" t="str">
        <f ca="1">IFERROR(INDEX(OFFSET(Dictionary!$AC$3,MATCH(COLUMNS($AS$2:BF115),Dictionary!$AC$4:$AC$93,0),1,1,2),1,MATCH(INDEX(Dictionary!$B$3:$C$3,1,MATCH(Form_Responses[[#This Row],[14]],OFFSET(Dictionary!$A$3,MATCH(COLUMNS($AS$2:BF115),Dictionary!$A$4:$A$93,0),1,1,2),0)),Dictionary!$AD$3:$AE$3,0)),"")</f>
        <v>A</v>
      </c>
      <c r="BG116" s="61" t="str">
        <f ca="1">IFERROR(INDEX(OFFSET(Dictionary!$AC$3,MATCH(COLUMNS($AS$2:BG115),Dictionary!$AC$4:$AC$93,0),1,1,2),1,MATCH(INDEX(Dictionary!$B$3:$C$3,1,MATCH(Form_Responses[[#This Row],[15]],OFFSET(Dictionary!$A$3,MATCH(COLUMNS($AS$2:BG115),Dictionary!$A$4:$A$93,0),1,1,2),0)),Dictionary!$AD$3:$AE$3,0)),"")</f>
        <v>B</v>
      </c>
      <c r="BH116" s="61" t="str">
        <f ca="1">IFERROR(INDEX(OFFSET(Dictionary!$AC$3,MATCH(COLUMNS($AS$2:BH115),Dictionary!$AC$4:$AC$93,0),1,1,2),1,MATCH(INDEX(Dictionary!$B$3:$C$3,1,MATCH(Form_Responses[[#This Row],[16]],OFFSET(Dictionary!$A$3,MATCH(COLUMNS($AS$2:BH115),Dictionary!$A$4:$A$93,0),1,1,2),0)),Dictionary!$AD$3:$AE$3,0)),"")</f>
        <v>X</v>
      </c>
      <c r="BI116" s="61" t="str">
        <f ca="1">IFERROR(INDEX(OFFSET(Dictionary!$AC$3,MATCH(COLUMNS($AS$2:BI115),Dictionary!$AC$4:$AC$93,0),1,1,2),1,MATCH(INDEX(Dictionary!$B$3:$C$3,1,MATCH(Form_Responses[[#This Row],[17]],OFFSET(Dictionary!$A$3,MATCH(COLUMNS($AS$2:BI115),Dictionary!$A$4:$A$93,0),1,1,2),0)),Dictionary!$AD$3:$AE$3,0)),"")</f>
        <v>Z</v>
      </c>
      <c r="BJ116" s="61" t="str">
        <f ca="1">IFERROR(INDEX(OFFSET(Dictionary!$AC$3,MATCH(COLUMNS($AS$2:BJ115),Dictionary!$AC$4:$AC$93,0),1,1,2),1,MATCH(INDEX(Dictionary!$B$3:$C$3,1,MATCH(Form_Responses[[#This Row],[18]],OFFSET(Dictionary!$A$3,MATCH(COLUMNS($AS$2:BJ115),Dictionary!$A$4:$A$93,0),1,1,2),0)),Dictionary!$AD$3:$AE$3,0)),"")</f>
        <v>O</v>
      </c>
      <c r="BK116" s="61" t="str">
        <f ca="1">IFERROR(INDEX(OFFSET(Dictionary!$AC$3,MATCH(COLUMNS($AS$2:BK115),Dictionary!$AC$4:$AC$93,0),1,1,2),1,MATCH(INDEX(Dictionary!$B$3:$C$3,1,MATCH(Form_Responses[[#This Row],[19]],OFFSET(Dictionary!$A$3,MATCH(COLUMNS($AS$2:BK115),Dictionary!$A$4:$A$93,0),1,1,2),0)),Dictionary!$AD$3:$AE$3,0)),"")</f>
        <v>Z</v>
      </c>
      <c r="BL116" s="61" t="str">
        <f ca="1">IFERROR(INDEX(OFFSET(Dictionary!$AC$3,MATCH(COLUMNS($AS$2:BL115),Dictionary!$AC$4:$AC$93,0),1,1,2),1,MATCH(INDEX(Dictionary!$B$3:$C$3,1,MATCH(Form_Responses[[#This Row],[20]],OFFSET(Dictionary!$A$3,MATCH(COLUMNS($AS$2:BL115),Dictionary!$A$4:$A$93,0),1,1,2),0)),Dictionary!$AD$3:$AE$3,0)),"")</f>
        <v>W</v>
      </c>
      <c r="BM116" s="61" t="str">
        <f ca="1">IFERROR(INDEX(OFFSET(Dictionary!$AC$3,MATCH(COLUMNS($AS$2:BM115),Dictionary!$AC$4:$AC$93,0),1,1,2),1,MATCH(INDEX(Dictionary!$B$3:$C$3,1,MATCH(Form_Responses[[#This Row],[21]],OFFSET(Dictionary!$A$3,MATCH(COLUMNS($AS$2:BM115),Dictionary!$A$4:$A$93,0),1,1,2),0)),Dictionary!$AD$3:$AE$3,0)),"")</f>
        <v>G</v>
      </c>
      <c r="BN116" s="61" t="str">
        <f ca="1">IFERROR(INDEX(OFFSET(Dictionary!$AC$3,MATCH(COLUMNS($AS$2:BN115),Dictionary!$AC$4:$AC$93,0),1,1,2),1,MATCH(INDEX(Dictionary!$B$3:$C$3,1,MATCH(Form_Responses[[#This Row],[22]],OFFSET(Dictionary!$A$3,MATCH(COLUMNS($AS$2:BN115),Dictionary!$A$4:$A$93,0),1,1,2),0)),Dictionary!$AD$3:$AE$3,0)),"")</f>
        <v>C</v>
      </c>
      <c r="BO116" s="61" t="str">
        <f ca="1">IFERROR(INDEX(OFFSET(Dictionary!$AC$3,MATCH(COLUMNS($AS$2:BO115),Dictionary!$AC$4:$AC$93,0),1,1,2),1,MATCH(INDEX(Dictionary!$B$3:$C$3,1,MATCH(Form_Responses[[#This Row],[23]],OFFSET(Dictionary!$A$3,MATCH(COLUMNS($AS$2:BO115),Dictionary!$A$4:$A$93,0),1,1,2),0)),Dictionary!$AD$3:$AE$3,0)),"")</f>
        <v>E</v>
      </c>
      <c r="BP116" s="61" t="str">
        <f ca="1">IFERROR(INDEX(OFFSET(Dictionary!$AC$3,MATCH(COLUMNS($AS$2:BP115),Dictionary!$AC$4:$AC$93,0),1,1,2),1,MATCH(INDEX(Dictionary!$B$3:$C$3,1,MATCH(Form_Responses[[#This Row],[24]],OFFSET(Dictionary!$A$3,MATCH(COLUMNS($AS$2:BP115),Dictionary!$A$4:$A$93,0),1,1,2),0)),Dictionary!$AD$3:$AE$3,0)),"")</f>
        <v>X</v>
      </c>
      <c r="BQ116" s="61" t="str">
        <f ca="1">IFERROR(INDEX(OFFSET(Dictionary!$AC$3,MATCH(COLUMNS($AS$2:BQ115),Dictionary!$AC$4:$AC$93,0),1,1,2),1,MATCH(INDEX(Dictionary!$B$3:$C$3,1,MATCH(Form_Responses[[#This Row],[25]],OFFSET(Dictionary!$A$3,MATCH(COLUMNS($AS$2:BQ115),Dictionary!$A$4:$A$93,0),1,1,2),0)),Dictionary!$AD$3:$AE$3,0)),"")</f>
        <v>A</v>
      </c>
      <c r="BR116" s="61" t="str">
        <f ca="1">IFERROR(INDEX(OFFSET(Dictionary!$AC$3,MATCH(COLUMNS($AS$2:BR115),Dictionary!$AC$4:$AC$93,0),1,1,2),1,MATCH(INDEX(Dictionary!$B$3:$C$3,1,MATCH(Form_Responses[[#This Row],[26]],OFFSET(Dictionary!$A$3,MATCH(COLUMNS($AS$2:BR115),Dictionary!$A$4:$A$93,0),1,1,2),0)),Dictionary!$AD$3:$AE$3,0)),"")</f>
        <v>O</v>
      </c>
      <c r="BS116" s="61" t="str">
        <f ca="1">IFERROR(INDEX(OFFSET(Dictionary!$AC$3,MATCH(COLUMNS($AS$2:BS115),Dictionary!$AC$4:$AC$93,0),1,1,2),1,MATCH(INDEX(Dictionary!$B$3:$C$3,1,MATCH(Form_Responses[[#This Row],[27]],OFFSET(Dictionary!$A$3,MATCH(COLUMNS($AS$2:BS115),Dictionary!$A$4:$A$93,0),1,1,2),0)),Dictionary!$AD$3:$AE$3,0)),"")</f>
        <v>Z</v>
      </c>
      <c r="BT116" s="61" t="str">
        <f ca="1">IFERROR(INDEX(OFFSET(Dictionary!$AC$3,MATCH(COLUMNS($AS$2:BT115),Dictionary!$AC$4:$AC$93,0),1,1,2),1,MATCH(INDEX(Dictionary!$B$3:$C$3,1,MATCH(Form_Responses[[#This Row],[28]],OFFSET(Dictionary!$A$3,MATCH(COLUMNS($AS$2:BT115),Dictionary!$A$4:$A$93,0),1,1,2),0)),Dictionary!$AD$3:$AE$3,0)),"")</f>
        <v>K</v>
      </c>
      <c r="BU116" s="61" t="str">
        <f ca="1">IFERROR(INDEX(OFFSET(Dictionary!$AC$3,MATCH(COLUMNS($AS$2:BU115),Dictionary!$AC$4:$AC$93,0),1,1,2),1,MATCH(INDEX(Dictionary!$B$3:$C$3,1,MATCH(Form_Responses[[#This Row],[29]],OFFSET(Dictionary!$A$3,MATCH(COLUMNS($AS$2:BU115),Dictionary!$A$4:$A$93,0),1,1,2),0)),Dictionary!$AD$3:$AE$3,0)),"")</f>
        <v>O</v>
      </c>
      <c r="BV116" s="61" t="str">
        <f ca="1">IFERROR(INDEX(OFFSET(Dictionary!$AC$3,MATCH(COLUMNS($AS$2:BV115),Dictionary!$AC$4:$AC$93,0),1,1,2),1,MATCH(INDEX(Dictionary!$B$3:$C$3,1,MATCH(Form_Responses[[#This Row],[30]],OFFSET(Dictionary!$A$3,MATCH(COLUMNS($AS$2:BV115),Dictionary!$A$4:$A$93,0),1,1,2),0)),Dictionary!$AD$3:$AE$3,0)),"")</f>
        <v>W</v>
      </c>
      <c r="BW116" s="61" t="str">
        <f ca="1">IFERROR(INDEX(OFFSET(Dictionary!$AC$3,MATCH(COLUMNS($AS$2:BW115),Dictionary!$AC$4:$AC$93,0),1,1,2),1,MATCH(INDEX(Dictionary!$B$3:$C$3,1,MATCH(Form_Responses[[#This Row],[31]],OFFSET(Dictionary!$A$3,MATCH(COLUMNS($AS$2:BW115),Dictionary!$A$4:$A$93,0),1,1,2),0)),Dictionary!$AD$3:$AE$3,0)),"")</f>
        <v>R</v>
      </c>
      <c r="BX116" s="61" t="str">
        <f ca="1">IFERROR(INDEX(OFFSET(Dictionary!$AC$3,MATCH(COLUMNS($AS$2:BX115),Dictionary!$AC$4:$AC$93,0),1,1,2),1,MATCH(INDEX(Dictionary!$B$3:$C$3,1,MATCH(Form_Responses[[#This Row],[32]],OFFSET(Dictionary!$A$3,MATCH(COLUMNS($AS$2:BX115),Dictionary!$A$4:$A$93,0),1,1,2),0)),Dictionary!$AD$3:$AE$3,0)),"")</f>
        <v>D</v>
      </c>
      <c r="BY116" s="61" t="str">
        <f ca="1">IFERROR(INDEX(OFFSET(Dictionary!$AC$3,MATCH(COLUMNS($AS$2:BY115),Dictionary!$AC$4:$AC$93,0),1,1,2),1,MATCH(INDEX(Dictionary!$B$3:$C$3,1,MATCH(Form_Responses[[#This Row],[33]],OFFSET(Dictionary!$A$3,MATCH(COLUMNS($AS$2:BY115),Dictionary!$A$4:$A$93,0),1,1,2),0)),Dictionary!$AD$3:$AE$3,0)),"")</f>
        <v>I</v>
      </c>
      <c r="BZ116" s="61" t="str">
        <f ca="1">IFERROR(INDEX(OFFSET(Dictionary!$AC$3,MATCH(COLUMNS($AS$2:BZ115),Dictionary!$AC$4:$AC$93,0),1,1,2),1,MATCH(INDEX(Dictionary!$B$3:$C$3,1,MATCH(Form_Responses[[#This Row],[34]],OFFSET(Dictionary!$A$3,MATCH(COLUMNS($AS$2:BZ115),Dictionary!$A$4:$A$93,0),1,1,2),0)),Dictionary!$AD$3:$AE$3,0)),"")</f>
        <v>T</v>
      </c>
      <c r="CA116" s="61" t="str">
        <f ca="1">IFERROR(INDEX(OFFSET(Dictionary!$AC$3,MATCH(COLUMNS($AS$2:CA115),Dictionary!$AC$4:$AC$93,0),1,1,2),1,MATCH(INDEX(Dictionary!$B$3:$C$3,1,MATCH(Form_Responses[[#This Row],[35]],OFFSET(Dictionary!$A$3,MATCH(COLUMNS($AS$2:CA115),Dictionary!$A$4:$A$93,0),1,1,2),0)),Dictionary!$AD$3:$AE$3,0)),"")</f>
        <v>N</v>
      </c>
      <c r="CB116" s="61" t="str">
        <f ca="1">IFERROR(INDEX(OFFSET(Dictionary!$AC$3,MATCH(COLUMNS($AS$2:CB115),Dictionary!$AC$4:$AC$93,0),1,1,2),1,MATCH(INDEX(Dictionary!$B$3:$C$3,1,MATCH(Form_Responses[[#This Row],[36]],OFFSET(Dictionary!$A$3,MATCH(COLUMNS($AS$2:CB115),Dictionary!$A$4:$A$93,0),1,1,2),0)),Dictionary!$AD$3:$AE$3,0)),"")</f>
        <v>A</v>
      </c>
      <c r="CC116" s="61" t="str">
        <f ca="1">IFERROR(INDEX(OFFSET(Dictionary!$AC$3,MATCH(COLUMNS($AS$2:CC115),Dictionary!$AC$4:$AC$93,0),1,1,2),1,MATCH(INDEX(Dictionary!$B$3:$C$3,1,MATCH(Form_Responses[[#This Row],[37]],OFFSET(Dictionary!$A$3,MATCH(COLUMNS($AS$2:CC115),Dictionary!$A$4:$A$93,0),1,1,2),0)),Dictionary!$AD$3:$AE$3,0)),"")</f>
        <v>Z</v>
      </c>
      <c r="CD116" s="61" t="str">
        <f ca="1">IFERROR(INDEX(OFFSET(Dictionary!$AC$3,MATCH(COLUMNS($AS$2:CD115),Dictionary!$AC$4:$AC$93,0),1,1,2),1,MATCH(INDEX(Dictionary!$B$3:$C$3,1,MATCH(Form_Responses[[#This Row],[38]],OFFSET(Dictionary!$A$3,MATCH(COLUMNS($AS$2:CD115),Dictionary!$A$4:$A$93,0),1,1,2),0)),Dictionary!$AD$3:$AE$3,0)),"")</f>
        <v>K</v>
      </c>
      <c r="CE116" s="61" t="str">
        <f ca="1">IFERROR(INDEX(OFFSET(Dictionary!$AC$3,MATCH(COLUMNS($AS$2:CE115),Dictionary!$AC$4:$AC$93,0),1,1,2),1,MATCH(INDEX(Dictionary!$B$3:$C$3,1,MATCH(Form_Responses[[#This Row],[39]],OFFSET(Dictionary!$A$3,MATCH(COLUMNS($AS$2:CE115),Dictionary!$A$4:$A$93,0),1,1,2),0)),Dictionary!$AD$3:$AE$3,0)),"")</f>
        <v>F</v>
      </c>
      <c r="CF116" s="61" t="str">
        <f ca="1">IFERROR(INDEX(OFFSET(Dictionary!$AC$3,MATCH(COLUMNS($AS$2:CF115),Dictionary!$AC$4:$AC$93,0),1,1,2),1,MATCH(INDEX(Dictionary!$B$3:$C$3,1,MATCH(Form_Responses[[#This Row],[40]],OFFSET(Dictionary!$A$3,MATCH(COLUMNS($AS$2:CF115),Dictionary!$A$4:$A$93,0),1,1,2),0)),Dictionary!$AD$3:$AE$3,0)),"")</f>
        <v>W</v>
      </c>
      <c r="CG116" s="61" t="str">
        <f ca="1">IFERROR(INDEX(OFFSET(Dictionary!$AC$3,MATCH(COLUMNS($AS$2:CG115),Dictionary!$AC$4:$AC$93,0),1,1,2),1,MATCH(INDEX(Dictionary!$B$3:$C$3,1,MATCH(Form_Responses[[#This Row],[41]],OFFSET(Dictionary!$A$3,MATCH(COLUMNS($AS$2:CG115),Dictionary!$A$4:$A$93,0),1,1,2),0)),Dictionary!$AD$3:$AE$3,0)),"")</f>
        <v>S</v>
      </c>
      <c r="CH116" s="61" t="str">
        <f ca="1">IFERROR(INDEX(OFFSET(Dictionary!$AC$3,MATCH(COLUMNS($AS$2:CH115),Dictionary!$AC$4:$AC$93,0),1,1,2),1,MATCH(INDEX(Dictionary!$B$3:$C$3,1,MATCH(Form_Responses[[#This Row],[42]],OFFSET(Dictionary!$A$3,MATCH(COLUMNS($AS$2:CH115),Dictionary!$A$4:$A$93,0),1,1,2),0)),Dictionary!$AD$3:$AE$3,0)),"")</f>
        <v>R</v>
      </c>
      <c r="CI116" s="61" t="str">
        <f ca="1">IFERROR(INDEX(OFFSET(Dictionary!$AC$3,MATCH(COLUMNS($AS$2:CI115),Dictionary!$AC$4:$AC$93,0),1,1,2),1,MATCH(INDEX(Dictionary!$B$3:$C$3,1,MATCH(Form_Responses[[#This Row],[43]],OFFSET(Dictionary!$A$3,MATCH(COLUMNS($AS$2:CI115),Dictionary!$A$4:$A$93,0),1,1,2),0)),Dictionary!$AD$3:$AE$3,0)),"")</f>
        <v>D</v>
      </c>
      <c r="CJ116" s="61" t="str">
        <f ca="1">IFERROR(INDEX(OFFSET(Dictionary!$AC$3,MATCH(COLUMNS($AS$2:CJ115),Dictionary!$AC$4:$AC$93,0),1,1,2),1,MATCH(INDEX(Dictionary!$B$3:$C$3,1,MATCH(Form_Responses[[#This Row],[44]],OFFSET(Dictionary!$A$3,MATCH(COLUMNS($AS$2:CJ115),Dictionary!$A$4:$A$93,0),1,1,2),0)),Dictionary!$AD$3:$AE$3,0)),"")</f>
        <v>C</v>
      </c>
      <c r="CK116" s="61" t="str">
        <f ca="1">IFERROR(INDEX(OFFSET(Dictionary!$AC$3,MATCH(COLUMNS($AS$2:CK115),Dictionary!$AC$4:$AC$93,0),1,1,2),1,MATCH(INDEX(Dictionary!$B$3:$C$3,1,MATCH(Form_Responses[[#This Row],[45]],OFFSET(Dictionary!$A$3,MATCH(COLUMNS($AS$2:CK115),Dictionary!$A$4:$A$93,0),1,1,2),0)),Dictionary!$AD$3:$AE$3,0)),"")</f>
        <v>E</v>
      </c>
      <c r="CL116" s="61" t="str">
        <f ca="1">IFERROR(INDEX(OFFSET(Dictionary!$AC$3,MATCH(COLUMNS($AS$2:CL115),Dictionary!$AC$4:$AC$93,0),1,1,2),1,MATCH(INDEX(Dictionary!$B$3:$C$3,1,MATCH(Form_Responses[[#This Row],[46]],OFFSET(Dictionary!$A$3,MATCH(COLUMNS($AS$2:CL115),Dictionary!$A$4:$A$93,0),1,1,2),0)),Dictionary!$AD$3:$AE$3,0)),"")</f>
        <v>O</v>
      </c>
      <c r="CM116" s="61" t="str">
        <f ca="1">IFERROR(INDEX(OFFSET(Dictionary!$AC$3,MATCH(COLUMNS($AS$2:CM115),Dictionary!$AC$4:$AC$93,0),1,1,2),1,MATCH(INDEX(Dictionary!$B$3:$C$3,1,MATCH(Form_Responses[[#This Row],[47]],OFFSET(Dictionary!$A$3,MATCH(COLUMNS($AS$2:CM115),Dictionary!$A$4:$A$93,0),1,1,2),0)),Dictionary!$AD$3:$AE$3,0)),"")</f>
        <v>Z</v>
      </c>
      <c r="CN116" s="61" t="str">
        <f ca="1">IFERROR(INDEX(OFFSET(Dictionary!$AC$3,MATCH(COLUMNS($AS$2:CN115),Dictionary!$AC$4:$AC$93,0),1,1,2),1,MATCH(INDEX(Dictionary!$B$3:$C$3,1,MATCH(Form_Responses[[#This Row],[48]],OFFSET(Dictionary!$A$3,MATCH(COLUMNS($AS$2:CN115),Dictionary!$A$4:$A$93,0),1,1,2),0)),Dictionary!$AD$3:$AE$3,0)),"")</f>
        <v>P</v>
      </c>
      <c r="CO116" s="61" t="str">
        <f ca="1">IFERROR(INDEX(OFFSET(Dictionary!$AC$3,MATCH(COLUMNS($AS$2:CO115),Dictionary!$AC$4:$AC$93,0),1,1,2),1,MATCH(INDEX(Dictionary!$B$3:$C$3,1,MATCH(Form_Responses[[#This Row],[49]],OFFSET(Dictionary!$A$3,MATCH(COLUMNS($AS$2:CO115),Dictionary!$A$4:$A$93,0),1,1,2),0)),Dictionary!$AD$3:$AE$3,0)),"")</f>
        <v>F</v>
      </c>
      <c r="CP116" s="61" t="str">
        <f ca="1">IFERROR(INDEX(OFFSET(Dictionary!$AC$3,MATCH(COLUMNS($AS$2:CP115),Dictionary!$AC$4:$AC$93,0),1,1,2),1,MATCH(INDEX(Dictionary!$B$3:$C$3,1,MATCH(Form_Responses[[#This Row],[50]],OFFSET(Dictionary!$A$3,MATCH(COLUMNS($AS$2:CP115),Dictionary!$A$4:$A$93,0),1,1,2),0)),Dictionary!$AD$3:$AE$3,0)),"")</f>
        <v>W</v>
      </c>
      <c r="CQ116" s="61" t="str">
        <f ca="1">IFERROR(INDEX(OFFSET(Dictionary!$AC$3,MATCH(COLUMNS($AS$2:CQ115),Dictionary!$AC$4:$AC$93,0),1,1,2),1,MATCH(INDEX(Dictionary!$B$3:$C$3,1,MATCH(Form_Responses[[#This Row],[51]],OFFSET(Dictionary!$A$3,MATCH(COLUMNS($AS$2:CQ115),Dictionary!$A$4:$A$93,0),1,1,2),0)),Dictionary!$AD$3:$AE$3,0)),"")</f>
        <v>V</v>
      </c>
      <c r="CR116" s="61" t="str">
        <f ca="1">IFERROR(INDEX(OFFSET(Dictionary!$AC$3,MATCH(COLUMNS($AS$2:CR115),Dictionary!$AC$4:$AC$93,0),1,1,2),1,MATCH(INDEX(Dictionary!$B$3:$C$3,1,MATCH(Form_Responses[[#This Row],[52]],OFFSET(Dictionary!$A$3,MATCH(COLUMNS($AS$2:CR115),Dictionary!$A$4:$A$93,0),1,1,2),0)),Dictionary!$AD$3:$AE$3,0)),"")</f>
        <v>S</v>
      </c>
      <c r="CS116" s="61" t="str">
        <f ca="1">IFERROR(INDEX(OFFSET(Dictionary!$AC$3,MATCH(COLUMNS($AS$2:CS115),Dictionary!$AC$4:$AC$93,0),1,1,2),1,MATCH(INDEX(Dictionary!$B$3:$C$3,1,MATCH(Form_Responses[[#This Row],[53]],OFFSET(Dictionary!$A$3,MATCH(COLUMNS($AS$2:CS115),Dictionary!$A$4:$A$93,0),1,1,2),0)),Dictionary!$AD$3:$AE$3,0)),"")</f>
        <v>R</v>
      </c>
      <c r="CT116" s="61" t="str">
        <f ca="1">IFERROR(INDEX(OFFSET(Dictionary!$AC$3,MATCH(COLUMNS($AS$2:CT115),Dictionary!$AC$4:$AC$93,0),1,1,2),1,MATCH(INDEX(Dictionary!$B$3:$C$3,1,MATCH(Form_Responses[[#This Row],[54]],OFFSET(Dictionary!$A$3,MATCH(COLUMNS($AS$2:CT115),Dictionary!$A$4:$A$93,0),1,1,2),0)),Dictionary!$AD$3:$AE$3,0)),"")</f>
        <v>D</v>
      </c>
      <c r="CU116" s="61" t="str">
        <f ca="1">IFERROR(INDEX(OFFSET(Dictionary!$AC$3,MATCH(COLUMNS($AS$2:CU115),Dictionary!$AC$4:$AC$93,0),1,1,2),1,MATCH(INDEX(Dictionary!$B$3:$C$3,1,MATCH(Form_Responses[[#This Row],[55]],OFFSET(Dictionary!$A$3,MATCH(COLUMNS($AS$2:CU115),Dictionary!$A$4:$A$93,0),1,1,2),0)),Dictionary!$AD$3:$AE$3,0)),"")</f>
        <v>C</v>
      </c>
      <c r="CV116" s="61" t="str">
        <f ca="1">IFERROR(INDEX(OFFSET(Dictionary!$AC$3,MATCH(COLUMNS($AS$2:CV115),Dictionary!$AC$4:$AC$93,0),1,1,2),1,MATCH(INDEX(Dictionary!$B$3:$C$3,1,MATCH(Form_Responses[[#This Row],[56]],OFFSET(Dictionary!$A$3,MATCH(COLUMNS($AS$2:CV115),Dictionary!$A$4:$A$93,0),1,1,2),0)),Dictionary!$AD$3:$AE$3,0)),"")</f>
        <v>E</v>
      </c>
      <c r="CW116" s="61" t="str">
        <f ca="1">IFERROR(INDEX(OFFSET(Dictionary!$AC$3,MATCH(COLUMNS($AS$2:CW115),Dictionary!$AC$4:$AC$93,0),1,1,2),1,MATCH(INDEX(Dictionary!$B$3:$C$3,1,MATCH(Form_Responses[[#This Row],[57]],OFFSET(Dictionary!$A$3,MATCH(COLUMNS($AS$2:CW115),Dictionary!$A$4:$A$93,0),1,1,2),0)),Dictionary!$AD$3:$AE$3,0)),"")</f>
        <v>Z</v>
      </c>
      <c r="CX116" s="61" t="str">
        <f ca="1">IFERROR(INDEX(OFFSET(Dictionary!$AC$3,MATCH(COLUMNS($AS$2:CX115),Dictionary!$AC$4:$AC$93,0),1,1,2),1,MATCH(INDEX(Dictionary!$B$3:$C$3,1,MATCH(Form_Responses[[#This Row],[58]],OFFSET(Dictionary!$A$3,MATCH(COLUMNS($AS$2:CX115),Dictionary!$A$4:$A$93,0),1,1,2),0)),Dictionary!$AD$3:$AE$3,0)),"")</f>
        <v>K</v>
      </c>
      <c r="CY116" s="61" t="str">
        <f ca="1">IFERROR(INDEX(OFFSET(Dictionary!$AC$3,MATCH(COLUMNS($AS$2:CY115),Dictionary!$AC$4:$AC$93,0),1,1,2),1,MATCH(INDEX(Dictionary!$B$3:$C$3,1,MATCH(Form_Responses[[#This Row],[59]],OFFSET(Dictionary!$A$3,MATCH(COLUMNS($AS$2:CY115),Dictionary!$A$4:$A$93,0),1,1,2),0)),Dictionary!$AD$3:$AE$3,0)),"")</f>
        <v>P</v>
      </c>
      <c r="CZ116" s="61" t="str">
        <f ca="1">IFERROR(INDEX(OFFSET(Dictionary!$AC$3,MATCH(COLUMNS($AS$2:CZ115),Dictionary!$AC$4:$AC$93,0),1,1,2),1,MATCH(INDEX(Dictionary!$B$3:$C$3,1,MATCH(Form_Responses[[#This Row],[60]],OFFSET(Dictionary!$A$3,MATCH(COLUMNS($AS$2:CZ115),Dictionary!$A$4:$A$93,0),1,1,2),0)),Dictionary!$AD$3:$AE$3,0)),"")</f>
        <v>X</v>
      </c>
      <c r="DA116" s="61" t="str">
        <f ca="1">IFERROR(INDEX(OFFSET(Dictionary!$AC$3,MATCH(COLUMNS($AS$2:DA115),Dictionary!$AC$4:$AC$93,0),1,1,2),1,MATCH(INDEX(Dictionary!$B$3:$C$3,1,MATCH(Form_Responses[[#This Row],[61]],OFFSET(Dictionary!$A$3,MATCH(COLUMNS($AS$2:DA115),Dictionary!$A$4:$A$93,0),1,1,2),0)),Dictionary!$AD$3:$AE$3,0)),"")</f>
        <v>T</v>
      </c>
      <c r="DB116" s="61" t="str">
        <f ca="1">IFERROR(INDEX(OFFSET(Dictionary!$AC$3,MATCH(COLUMNS($AS$2:DB115),Dictionary!$AC$4:$AC$93,0),1,1,2),1,MATCH(INDEX(Dictionary!$B$3:$C$3,1,MATCH(Form_Responses[[#This Row],[62]],OFFSET(Dictionary!$A$3,MATCH(COLUMNS($AS$2:DB115),Dictionary!$A$4:$A$93,0),1,1,2),0)),Dictionary!$AD$3:$AE$3,0)),"")</f>
        <v>V</v>
      </c>
      <c r="DC116" s="61" t="str">
        <f ca="1">IFERROR(INDEX(OFFSET(Dictionary!$AC$3,MATCH(COLUMNS($AS$2:DC115),Dictionary!$AC$4:$AC$93,0),1,1,2),1,MATCH(INDEX(Dictionary!$B$3:$C$3,1,MATCH(Form_Responses[[#This Row],[63]],OFFSET(Dictionary!$A$3,MATCH(COLUMNS($AS$2:DC115),Dictionary!$A$4:$A$93,0),1,1,2),0)),Dictionary!$AD$3:$AE$3,0)),"")</f>
        <v>I</v>
      </c>
      <c r="DD116" s="61" t="str">
        <f ca="1">IFERROR(INDEX(OFFSET(Dictionary!$AC$3,MATCH(COLUMNS($AS$2:DD115),Dictionary!$AC$4:$AC$93,0),1,1,2),1,MATCH(INDEX(Dictionary!$B$3:$C$3,1,MATCH(Form_Responses[[#This Row],[64]],OFFSET(Dictionary!$A$3,MATCH(COLUMNS($AS$2:DD115),Dictionary!$A$4:$A$93,0),1,1,2),0)),Dictionary!$AD$3:$AE$3,0)),"")</f>
        <v>T</v>
      </c>
      <c r="DE116" s="61" t="str">
        <f ca="1">IFERROR(INDEX(OFFSET(Dictionary!$AC$3,MATCH(COLUMNS($AS$2:DE115),Dictionary!$AC$4:$AC$93,0),1,1,2),1,MATCH(INDEX(Dictionary!$B$3:$C$3,1,MATCH(Form_Responses[[#This Row],[65]],OFFSET(Dictionary!$A$3,MATCH(COLUMNS($AS$2:DE115),Dictionary!$A$4:$A$93,0),1,1,2),0)),Dictionary!$AD$3:$AE$3,0)),"")</f>
        <v>V</v>
      </c>
      <c r="DF116" s="61" t="str">
        <f ca="1">IFERROR(INDEX(OFFSET(Dictionary!$AC$3,MATCH(COLUMNS($AS$2:DF115),Dictionary!$AC$4:$AC$93,0),1,1,2),1,MATCH(INDEX(Dictionary!$B$3:$C$3,1,MATCH(Form_Responses[[#This Row],[66]],OFFSET(Dictionary!$A$3,MATCH(COLUMNS($AS$2:DF115),Dictionary!$A$4:$A$93,0),1,1,2),0)),Dictionary!$AD$3:$AE$3,0)),"")</f>
        <v>C</v>
      </c>
      <c r="DG116" s="61" t="str">
        <f ca="1">IFERROR(INDEX(OFFSET(Dictionary!$AC$3,MATCH(COLUMNS($AS$2:DG115),Dictionary!$AC$4:$AC$93,0),1,1,2),1,MATCH(INDEX(Dictionary!$B$3:$C$3,1,MATCH(Form_Responses[[#This Row],[67]],OFFSET(Dictionary!$A$3,MATCH(COLUMNS($AS$2:DG115),Dictionary!$A$4:$A$93,0),1,1,2),0)),Dictionary!$AD$3:$AE$3,0)),"")</f>
        <v>R</v>
      </c>
      <c r="DH116" s="61" t="str">
        <f ca="1">IFERROR(INDEX(OFFSET(Dictionary!$AC$3,MATCH(COLUMNS($AS$2:DH115),Dictionary!$AC$4:$AC$93,0),1,1,2),1,MATCH(INDEX(Dictionary!$B$3:$C$3,1,MATCH(Form_Responses[[#This Row],[68]],OFFSET(Dictionary!$A$3,MATCH(COLUMNS($AS$2:DH115),Dictionary!$A$4:$A$93,0),1,1,2),0)),Dictionary!$AD$3:$AE$3,0)),"")</f>
        <v>N</v>
      </c>
      <c r="DI116" s="61" t="str">
        <f ca="1">IFERROR(INDEX(OFFSET(Dictionary!$AC$3,MATCH(COLUMNS($AS$2:DI115),Dictionary!$AC$4:$AC$93,0),1,1,2),1,MATCH(INDEX(Dictionary!$B$3:$C$3,1,MATCH(Form_Responses[[#This Row],[69]],OFFSET(Dictionary!$A$3,MATCH(COLUMNS($AS$2:DI115),Dictionary!$A$4:$A$93,0),1,1,2),0)),Dictionary!$AD$3:$AE$3,0)),"")</f>
        <v>A</v>
      </c>
      <c r="DJ116" s="61" t="str">
        <f ca="1">IFERROR(INDEX(OFFSET(Dictionary!$AC$3,MATCH(COLUMNS($AS$2:DJ115),Dictionary!$AC$4:$AC$93,0),1,1,2),1,MATCH(INDEX(Dictionary!$B$3:$C$3,1,MATCH(Form_Responses[[#This Row],[70]],OFFSET(Dictionary!$A$3,MATCH(COLUMNS($AS$2:DJ115),Dictionary!$A$4:$A$93,0),1,1,2),0)),Dictionary!$AD$3:$AE$3,0)),"")</f>
        <v>P</v>
      </c>
      <c r="DK116" s="61" t="str">
        <f ca="1">IFERROR(INDEX(OFFSET(Dictionary!$AC$3,MATCH(COLUMNS($AS$2:DK115),Dictionary!$AC$4:$AC$93,0),1,1,2),1,MATCH(INDEX(Dictionary!$B$3:$C$3,1,MATCH(Form_Responses[[#This Row],[71]],OFFSET(Dictionary!$A$3,MATCH(COLUMNS($AS$2:DK115),Dictionary!$A$4:$A$93,0),1,1,2),0)),Dictionary!$AD$3:$AE$3,0)),"")</f>
        <v>I</v>
      </c>
      <c r="DL116" s="61" t="str">
        <f ca="1">IFERROR(INDEX(OFFSET(Dictionary!$AC$3,MATCH(COLUMNS($AS$2:DL115),Dictionary!$AC$4:$AC$93,0),1,1,2),1,MATCH(INDEX(Dictionary!$B$3:$C$3,1,MATCH(Form_Responses[[#This Row],[72]],OFFSET(Dictionary!$A$3,MATCH(COLUMNS($AS$2:DL115),Dictionary!$A$4:$A$93,0),1,1,2),0)),Dictionary!$AD$3:$AE$3,0)),"")</f>
        <v>T</v>
      </c>
      <c r="DM116" s="61" t="str">
        <f ca="1">IFERROR(INDEX(OFFSET(Dictionary!$AC$3,MATCH(COLUMNS($AS$2:DM115),Dictionary!$AC$4:$AC$93,0),1,1,2),1,MATCH(INDEX(Dictionary!$B$3:$C$3,1,MATCH(Form_Responses[[#This Row],[73]],OFFSET(Dictionary!$A$3,MATCH(COLUMNS($AS$2:DM115),Dictionary!$A$4:$A$93,0),1,1,2),0)),Dictionary!$AD$3:$AE$3,0)),"")</f>
        <v>V</v>
      </c>
      <c r="DN116" s="61" t="str">
        <f ca="1">IFERROR(INDEX(OFFSET(Dictionary!$AC$3,MATCH(COLUMNS($AS$2:DN115),Dictionary!$AC$4:$AC$93,0),1,1,2),1,MATCH(INDEX(Dictionary!$B$3:$C$3,1,MATCH(Form_Responses[[#This Row],[74]],OFFSET(Dictionary!$A$3,MATCH(COLUMNS($AS$2:DN115),Dictionary!$A$4:$A$93,0),1,1,2),0)),Dictionary!$AD$3:$AE$3,0)),"")</f>
        <v>T</v>
      </c>
      <c r="DO116" s="61" t="str">
        <f ca="1">IFERROR(INDEX(OFFSET(Dictionary!$AC$3,MATCH(COLUMNS($AS$2:DO115),Dictionary!$AC$4:$AC$93,0),1,1,2),1,MATCH(INDEX(Dictionary!$B$3:$C$3,1,MATCH(Form_Responses[[#This Row],[75]],OFFSET(Dictionary!$A$3,MATCH(COLUMNS($AS$2:DO115),Dictionary!$A$4:$A$93,0),1,1,2),0)),Dictionary!$AD$3:$AE$3,0)),"")</f>
        <v>R</v>
      </c>
      <c r="DP116" s="61" t="str">
        <f ca="1">IFERROR(INDEX(OFFSET(Dictionary!$AC$3,MATCH(COLUMNS($AS$2:DP115),Dictionary!$AC$4:$AC$93,0),1,1,2),1,MATCH(INDEX(Dictionary!$B$3:$C$3,1,MATCH(Form_Responses[[#This Row],[76]],OFFSET(Dictionary!$A$3,MATCH(COLUMNS($AS$2:DP115),Dictionary!$A$4:$A$93,0),1,1,2),0)),Dictionary!$AD$3:$AE$3,0)),"")</f>
        <v>S</v>
      </c>
      <c r="DQ116" s="61" t="str">
        <f ca="1">IFERROR(INDEX(OFFSET(Dictionary!$AC$3,MATCH(COLUMNS($AS$2:DQ115),Dictionary!$AC$4:$AC$93,0),1,1,2),1,MATCH(INDEX(Dictionary!$B$3:$C$3,1,MATCH(Form_Responses[[#This Row],[77]],OFFSET(Dictionary!$A$3,MATCH(COLUMNS($AS$2:DQ115),Dictionary!$A$4:$A$93,0),1,1,2),0)),Dictionary!$AD$3:$AE$3,0)),"")</f>
        <v>C</v>
      </c>
      <c r="DR116" s="61" t="str">
        <f ca="1">IFERROR(INDEX(OFFSET(Dictionary!$AC$3,MATCH(COLUMNS($AS$2:DR115),Dictionary!$AC$4:$AC$93,0),1,1,2),1,MATCH(INDEX(Dictionary!$B$3:$C$3,1,MATCH(Form_Responses[[#This Row],[78]],OFFSET(Dictionary!$A$3,MATCH(COLUMNS($AS$2:DR115),Dictionary!$A$4:$A$93,0),1,1,2),0)),Dictionary!$AD$3:$AE$3,0)),"")</f>
        <v>D</v>
      </c>
      <c r="DS116" s="61" t="str">
        <f ca="1">IFERROR(INDEX(OFFSET(Dictionary!$AC$3,MATCH(COLUMNS($AS$2:DS115),Dictionary!$AC$4:$AC$93,0),1,1,2),1,MATCH(INDEX(Dictionary!$B$3:$C$3,1,MATCH(Form_Responses[[#This Row],[79]],OFFSET(Dictionary!$A$3,MATCH(COLUMNS($AS$2:DS115),Dictionary!$A$4:$A$93,0),1,1,2),0)),Dictionary!$AD$3:$AE$3,0)),"")</f>
        <v>F</v>
      </c>
      <c r="DT116" s="61" t="str">
        <f ca="1">IFERROR(INDEX(OFFSET(Dictionary!$AC$3,MATCH(COLUMNS($AS$2:DT115),Dictionary!$AC$4:$AC$93,0),1,1,2),1,MATCH(INDEX(Dictionary!$B$3:$C$3,1,MATCH(Form_Responses[[#This Row],[80]],OFFSET(Dictionary!$A$3,MATCH(COLUMNS($AS$2:DT115),Dictionary!$A$4:$A$93,0),1,1,2),0)),Dictionary!$AD$3:$AE$3,0)),"")</f>
        <v>W</v>
      </c>
      <c r="DU116" s="61" t="str">
        <f ca="1">IFERROR(INDEX(OFFSET(Dictionary!$AC$3,MATCH(COLUMNS($AS$2:DU115),Dictionary!$AC$4:$AC$93,0),1,1,2),1,MATCH(INDEX(Dictionary!$B$3:$C$3,1,MATCH(Form_Responses[[#This Row],[81]],OFFSET(Dictionary!$A$3,MATCH(COLUMNS($AS$2:DU115),Dictionary!$A$4:$A$93,0),1,1,2),0)),Dictionary!$AD$3:$AE$3,0)),"")</f>
        <v>G</v>
      </c>
      <c r="DV116" s="61" t="str">
        <f ca="1">IFERROR(INDEX(OFFSET(Dictionary!$AC$3,MATCH(COLUMNS($AS$2:DV115),Dictionary!$AC$4:$AC$93,0),1,1,2),1,MATCH(INDEX(Dictionary!$B$3:$C$3,1,MATCH(Form_Responses[[#This Row],[82]],OFFSET(Dictionary!$A$3,MATCH(COLUMNS($AS$2:DV115),Dictionary!$A$4:$A$93,0),1,1,2),0)),Dictionary!$AD$3:$AE$3,0)),"")</f>
        <v>L</v>
      </c>
      <c r="DW116" s="61" t="str">
        <f ca="1">IFERROR(INDEX(OFFSET(Dictionary!$AC$3,MATCH(COLUMNS($AS$2:DW115),Dictionary!$AC$4:$AC$93,0),1,1,2),1,MATCH(INDEX(Dictionary!$B$3:$C$3,1,MATCH(Form_Responses[[#This Row],[83]],OFFSET(Dictionary!$A$3,MATCH(COLUMNS($AS$2:DW115),Dictionary!$A$4:$A$93,0),1,1,2),0)),Dictionary!$AD$3:$AE$3,0)),"")</f>
        <v>I</v>
      </c>
      <c r="DX116" s="61" t="str">
        <f ca="1">IFERROR(INDEX(OFFSET(Dictionary!$AC$3,MATCH(COLUMNS($AS$2:DX115),Dictionary!$AC$4:$AC$93,0),1,1,2),1,MATCH(INDEX(Dictionary!$B$3:$C$3,1,MATCH(Form_Responses[[#This Row],[84]],OFFSET(Dictionary!$A$3,MATCH(COLUMNS($AS$2:DX115),Dictionary!$A$4:$A$93,0),1,1,2),0)),Dictionary!$AD$3:$AE$3,0)),"")</f>
        <v>T</v>
      </c>
      <c r="DY116" s="61" t="str">
        <f ca="1">IFERROR(INDEX(OFFSET(Dictionary!$AC$3,MATCH(COLUMNS($AS$2:DY115),Dictionary!$AC$4:$AC$93,0),1,1,2),1,MATCH(INDEX(Dictionary!$B$3:$C$3,1,MATCH(Form_Responses[[#This Row],[85]],OFFSET(Dictionary!$A$3,MATCH(COLUMNS($AS$2:DY115),Dictionary!$A$4:$A$93,0),1,1,2),0)),Dictionary!$AD$3:$AE$3,0)),"")</f>
        <v>V</v>
      </c>
      <c r="DZ116" s="61" t="str">
        <f ca="1">IFERROR(INDEX(OFFSET(Dictionary!$AC$3,MATCH(COLUMNS($AS$2:DZ115),Dictionary!$AC$4:$AC$93,0),1,1,2),1,MATCH(INDEX(Dictionary!$B$3:$C$3,1,MATCH(Form_Responses[[#This Row],[86]],OFFSET(Dictionary!$A$3,MATCH(COLUMNS($AS$2:DZ115),Dictionary!$A$4:$A$93,0),1,1,2),0)),Dictionary!$AD$3:$AE$3,0)),"")</f>
        <v>R</v>
      </c>
      <c r="EA116" s="61" t="str">
        <f ca="1">IFERROR(INDEX(OFFSET(Dictionary!$AC$3,MATCH(COLUMNS($AS$2:EA115),Dictionary!$AC$4:$AC$93,0),1,1,2),1,MATCH(INDEX(Dictionary!$B$3:$C$3,1,MATCH(Form_Responses[[#This Row],[87]],OFFSET(Dictionary!$A$3,MATCH(COLUMNS($AS$2:EA115),Dictionary!$A$4:$A$93,0),1,1,2),0)),Dictionary!$AD$3:$AE$3,0)),"")</f>
        <v>D</v>
      </c>
      <c r="EB116" s="61" t="str">
        <f ca="1">IFERROR(INDEX(OFFSET(Dictionary!$AC$3,MATCH(COLUMNS($AS$2:EB115),Dictionary!$AC$4:$AC$93,0),1,1,2),1,MATCH(INDEX(Dictionary!$B$3:$C$3,1,MATCH(Form_Responses[[#This Row],[88]],OFFSET(Dictionary!$A$3,MATCH(COLUMNS($AS$2:EB115),Dictionary!$A$4:$A$93,0),1,1,2),0)),Dictionary!$AD$3:$AE$3,0)),"")</f>
        <v>D</v>
      </c>
      <c r="EC116" s="61" t="str">
        <f ca="1">IFERROR(INDEX(OFFSET(Dictionary!$AC$3,MATCH(COLUMNS($AS$2:EC115),Dictionary!$AC$4:$AC$93,0),1,1,2),1,MATCH(INDEX(Dictionary!$B$3:$C$3,1,MATCH(Form_Responses[[#This Row],[89]],OFFSET(Dictionary!$A$3,MATCH(COLUMNS($AS$2:EC115),Dictionary!$A$4:$A$93,0),1,1,2),0)),Dictionary!$AD$3:$AE$3,0)),"")</f>
        <v>C</v>
      </c>
      <c r="ED116" s="61" t="str">
        <f ca="1">IFERROR(INDEX(OFFSET(Dictionary!$AC$3,MATCH(COLUMNS($AS$2:ED115),Dictionary!$AC$4:$AC$93,0),1,1,2),1,MATCH(INDEX(Dictionary!$B$3:$C$3,1,MATCH(Form_Responses[[#This Row],[90]],OFFSET(Dictionary!$A$3,MATCH(COLUMNS($AS$2:ED115),Dictionary!$A$4:$A$93,0),1,1,2),0)),Dictionary!$AD$3:$AE$3,0)),"")</f>
        <v>W</v>
      </c>
    </row>
    <row r="117" spans="1:134" ht="240" x14ac:dyDescent="0.25">
      <c r="A117" s="164">
        <v>115</v>
      </c>
      <c r="B117" s="61" t="s">
        <v>1131</v>
      </c>
      <c r="C117" s="61" t="s">
        <v>1167</v>
      </c>
      <c r="D117" s="59" t="s">
        <v>802</v>
      </c>
      <c r="E117" s="59" cm="1">
        <f t="array" aca="1" ref="E117" ca="1">COUNTIF(OFFSET($AS$2,MATCH(Data_Base_Response[[#This Row],[Nama]:[Nama]],Data_Base_Response[[Nama]:[Nama]],0),0,1,90),Data_Base_Response[[#Headers],[A]])</f>
        <v>3</v>
      </c>
      <c r="F117" s="59" cm="1">
        <f t="array" aca="1" ref="F117" ca="1">COUNTIF(OFFSET($AS$2,MATCH(Data_Base_Response[[#This Row],[Nama]:[Nama]],Data_Base_Response[[Nama]:[Nama]],0),0,1,90),Data_Base_Response[[#Headers],[N]])</f>
        <v>6</v>
      </c>
      <c r="G117" s="59" cm="1">
        <f t="array" aca="1" ref="G117" ca="1">COUNTIF(OFFSET($AS$2,MATCH(Data_Base_Response[[#This Row],[Nama]:[Nama]],Data_Base_Response[[Nama]:[Nama]],0),0,1,90),Data_Base_Response[[#Headers],[G]])</f>
        <v>3</v>
      </c>
      <c r="H117" s="59" cm="1">
        <f t="array" aca="1" ref="H117" ca="1">COUNTIF(OFFSET($AS$2,MATCH(Data_Base_Response[[#This Row],[Nama]:[Nama]],Data_Base_Response[[Nama]:[Nama]],0),0,1,90),Data_Base_Response[[#Headers],[C]])</f>
        <v>7</v>
      </c>
      <c r="I117" s="59" cm="1">
        <f t="array" aca="1" ref="I117" ca="1">COUNTIF(OFFSET($AS$2,MATCH(Data_Base_Response[[#This Row],[Nama]:[Nama]],Data_Base_Response[[Nama]:[Nama]],0),0,1,90),Data_Base_Response[[#Headers],[D]])</f>
        <v>7</v>
      </c>
      <c r="J117" s="59" cm="1">
        <f t="array" aca="1" ref="J117" ca="1">COUNTIF(OFFSET($AS$2,MATCH(Data_Base_Response[[#This Row],[Nama]:[Nama]],Data_Base_Response[[Nama]:[Nama]],0),0,1,90),Data_Base_Response[[#Headers],[R]])</f>
        <v>7</v>
      </c>
      <c r="K117" s="59" cm="1">
        <f t="array" aca="1" ref="K117" ca="1">COUNTIF(OFFSET($AS$2,MATCH(Data_Base_Response[[#This Row],[Nama]:[Nama]],Data_Base_Response[[Nama]:[Nama]],0),0,1,90),Data_Base_Response[[#Headers],[T]])</f>
        <v>2</v>
      </c>
      <c r="L117" s="59" cm="1">
        <f t="array" aca="1" ref="L117" ca="1">COUNTIF(OFFSET($AS$2,MATCH(Data_Base_Response[[#This Row],[Nama]:[Nama]],Data_Base_Response[[Nama]:[Nama]],0),0,1,90),Data_Base_Response[[#Headers],[V]])</f>
        <v>3</v>
      </c>
      <c r="M117" s="59" cm="1">
        <f t="array" aca="1" ref="M117" ca="1">COUNTIF(OFFSET($AS$2,MATCH(Data_Base_Response[[#This Row],[Nama]:[Nama]],Data_Base_Response[[Nama]:[Nama]],0),0,1,90),Data_Base_Response[[#Headers],[W]])</f>
        <v>6</v>
      </c>
      <c r="N117" s="59" cm="1">
        <f t="array" aca="1" ref="N117" ca="1">COUNTIF(OFFSET($AS$2,MATCH(Data_Base_Response[[#This Row],[Nama]:[Nama]],Data_Base_Response[[Nama]:[Nama]],0),0,1,90),Data_Base_Response[[#Headers],[F]])</f>
        <v>2</v>
      </c>
      <c r="O117" s="59" cm="1">
        <f t="array" aca="1" ref="O117" ca="1">COUNTIF(OFFSET($AS$2,MATCH(Data_Base_Response[[#This Row],[Nama]:[Nama]],Data_Base_Response[[Nama]:[Nama]],0),0,1,90),Data_Base_Response[[#Headers],[L]])</f>
        <v>5</v>
      </c>
      <c r="P117" s="59" cm="1">
        <f t="array" aca="1" ref="P117" ca="1">COUNTIF(OFFSET($AS$2,MATCH(Data_Base_Response[[#This Row],[Nama]:[Nama]],Data_Base_Response[[Nama]:[Nama]],0),0,1,90),Data_Base_Response[[#Headers],[P]])</f>
        <v>6</v>
      </c>
      <c r="Q117" s="59" cm="1">
        <f t="array" aca="1" ref="Q117" ca="1">COUNTIF(OFFSET($AS$2,MATCH(Data_Base_Response[[#This Row],[Nama]:[Nama]],Data_Base_Response[[Nama]:[Nama]],0),0,1,90),Data_Base_Response[[#Headers],[I]])</f>
        <v>5</v>
      </c>
      <c r="R117" s="59" cm="1">
        <f t="array" aca="1" ref="R117" ca="1">COUNTIF(OFFSET($AS$2,MATCH(Data_Base_Response[[#This Row],[Nama]:[Nama]],Data_Base_Response[[Nama]:[Nama]],0),0,1,90),Data_Base_Response[[#Headers],[S]])</f>
        <v>3</v>
      </c>
      <c r="S117" s="59" cm="1">
        <f t="array" aca="1" ref="S117" ca="1">COUNTIF(OFFSET($AS$2,MATCH(Data_Base_Response[[#This Row],[Nama]:[Nama]],Data_Base_Response[[Nama]:[Nama]],0),0,1,90),Data_Base_Response[[#Headers],[B]])</f>
        <v>7</v>
      </c>
      <c r="T117" s="59" cm="1">
        <f t="array" aca="1" ref="T117" ca="1">COUNTIF(OFFSET($AS$2,MATCH(Data_Base_Response[[#This Row],[Nama]:[Nama]],Data_Base_Response[[Nama]:[Nama]],0),0,1,90),Data_Base_Response[[#Headers],[O]])</f>
        <v>3</v>
      </c>
      <c r="U117" s="59" cm="1">
        <f t="array" aca="1" ref="U117" ca="1">COUNTIF(OFFSET($AS$2,MATCH(Data_Base_Response[[#This Row],[Nama]:[Nama]],Data_Base_Response[[Nama]:[Nama]],0),0,1,90),Data_Base_Response[[#Headers],[X]])</f>
        <v>2</v>
      </c>
      <c r="V117" s="59" cm="1">
        <f t="array" aca="1" ref="V117" ca="1">COUNTIF(OFFSET($AS$2,MATCH(Data_Base_Response[[#This Row],[Nama]:[Nama]],Data_Base_Response[[Nama]:[Nama]],0),0,1,90),Data_Base_Response[[#Headers],[E]])</f>
        <v>3</v>
      </c>
      <c r="W117" s="59" cm="1">
        <f t="array" aca="1" ref="W117" ca="1">COUNTIF(OFFSET($AS$2,MATCH(Data_Base_Response[[#This Row],[Nama]:[Nama]],Data_Base_Response[[Nama]:[Nama]],0),0,1,90),Data_Base_Response[[#Headers],[K]])</f>
        <v>5</v>
      </c>
      <c r="X117" s="59" cm="1">
        <f t="array" aca="1" ref="X117" ca="1">COUNTIF(OFFSET($AS$2,MATCH(Data_Base_Response[[#This Row],[Nama]:[Nama]],Data_Base_Response[[Nama]:[Nama]],0),0,1,90),Data_Base_Response[[#Headers],[Z]])</f>
        <v>5</v>
      </c>
      <c r="Y117"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17"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1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17"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17"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17"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1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1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17"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17"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17" s="60" t="str">
        <f ca="1">INDEX(OFFSET(Dictionary!$AJ$3,MATCH(Q$2,Dictionary!$AG$4:$AG$84,0),0,COUNTIF(Dictionary!$AG$4:$AG$84,Q$2),1),MATCH(Data_Base_Response[[#This Row],[I]],OFFSET(Dictionary!$AH$3,MATCH(Q$2,Dictionary!$AG$4:$AG$84,0),0,COUNTIF(Dictionary!$AG$4:$AG$84,Q$2),1),1))</f>
        <v xml:space="preserve">Berhati - hati dlm pengambilan keputusan   </v>
      </c>
      <c r="AL117"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17"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1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7"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1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17"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17" s="60" t="str">
        <f ca="1">INDEX(OFFSET(Dictionary!$AJ$3,MATCH(X$2,Dictionary!$AG$4:$AG$84,0),0,COUNTIF(Dictionary!$AG$4:$AG$84,X$2),1),MATCH(Data_Base_Response[[#This Row],[Z]],OFFSET(Dictionary!$AH$3,MATCH(X$2,Dictionary!$AG$4:$AG$84,0),0,COUNTIF(Dictionary!$AG$4:$AG$84,X$2),1),1))</f>
        <v xml:space="preserve">Mudah beradaptasi, cukup menyukai perubahan    </v>
      </c>
      <c r="AS117" s="61" t="str">
        <f ca="1">IFERROR(INDEX(OFFSET(Dictionary!$AC$3,MATCH(COLUMNS($AS$2:AS116),Dictionary!$AC$4:$AC$93,0),1,1,2),1,MATCH(INDEX(Dictionary!$B$3:$C$3,1,MATCH(Form_Responses[[#This Row],[1]],OFFSET(Dictionary!$A$3,MATCH(COLUMNS($AS$2:AS116),Dictionary!$A$4:$A$93,0),1,1,2),0)),Dictionary!$AD$3:$AE$3,0)),"")</f>
        <v>G</v>
      </c>
      <c r="AT117" s="61" t="str">
        <f ca="1">IFERROR(INDEX(OFFSET(Dictionary!$AC$3,MATCH(COLUMNS($AS$2:AT$2),Dictionary!$AC$4:$AC$93,0),1,1,2),1,MATCH(INDEX(Dictionary!$B$3:$C$3,1,MATCH(Form_Responses[[#This Row],[2]],OFFSET(Dictionary!$A$3,MATCH(COLUMNS($AS$2:AT116),Dictionary!$A$4:$A$93,0),1,1,2),0)),Dictionary!$AD$3:$AE$3,0)),"")</f>
        <v>N</v>
      </c>
      <c r="AU117" s="61" t="str">
        <f ca="1">IFERROR(INDEX(OFFSET(Dictionary!$AC$3,MATCH(COLUMNS($AS$2:AU116),Dictionary!$AC$4:$AC$93,0),1,1,2),1,MATCH(INDEX(Dictionary!$B$3:$C$3,1,MATCH(Form_Responses[[#This Row],[3]],OFFSET(Dictionary!$A$3,MATCH(COLUMNS($AS$2:AU116),Dictionary!$A$4:$A$93,0),1,1,2),0)),Dictionary!$AD$3:$AE$3,0)),"")</f>
        <v>P</v>
      </c>
      <c r="AV117" s="61" t="str">
        <f ca="1">IFERROR(INDEX(OFFSET(Dictionary!$AC$3,MATCH(COLUMNS($AS$2:AV116),Dictionary!$AC$4:$AC$93,0),1,1,2),1,MATCH(INDEX(Dictionary!$B$3:$C$3,1,MATCH(Form_Responses[[#This Row],[4]],OFFSET(Dictionary!$A$3,MATCH(COLUMNS($AS$2:AV116),Dictionary!$A$4:$A$93,0),1,1,2),0)),Dictionary!$AD$3:$AE$3,0)),"")</f>
        <v>P</v>
      </c>
      <c r="AW117" s="61" t="str">
        <f ca="1">IFERROR(INDEX(OFFSET(Dictionary!$AC$3,MATCH(COLUMNS($AS$2:AW116),Dictionary!$AC$4:$AC$93,0),1,1,2),1,MATCH(INDEX(Dictionary!$B$3:$C$3,1,MATCH(Form_Responses[[#This Row],[5]],OFFSET(Dictionary!$A$3,MATCH(COLUMNS($AS$2:AW116),Dictionary!$A$4:$A$93,0),1,1,2),0)),Dictionary!$AD$3:$AE$3,0)),"")</f>
        <v>B</v>
      </c>
      <c r="AX117" s="61" t="str">
        <f ca="1">IFERROR(INDEX(OFFSET(Dictionary!$AC$3,MATCH(COLUMNS($AS$2:AX116),Dictionary!$AC$4:$AC$93,0),1,1,2),1,MATCH(INDEX(Dictionary!$B$3:$C$3,1,MATCH(Form_Responses[[#This Row],[6]],OFFSET(Dictionary!$A$3,MATCH(COLUMNS($AS$2:AX116),Dictionary!$A$4:$A$93,0),1,1,2),0)),Dictionary!$AD$3:$AE$3,0)),"")</f>
        <v>B</v>
      </c>
      <c r="AY117" s="61" t="str">
        <f ca="1">IFERROR(INDEX(OFFSET(Dictionary!$AC$3,MATCH(COLUMNS($AS$2:AY116),Dictionary!$AC$4:$AC$93,0),1,1,2),1,MATCH(INDEX(Dictionary!$B$3:$C$3,1,MATCH(Form_Responses[[#This Row],[7]],OFFSET(Dictionary!$A$3,MATCH(COLUMNS($AS$2:AY116),Dictionary!$A$4:$A$93,0),1,1,2),0)),Dictionary!$AD$3:$AE$3,0)),"")</f>
        <v>Z</v>
      </c>
      <c r="AZ117" s="61" t="str">
        <f ca="1">IFERROR(INDEX(OFFSET(Dictionary!$AC$3,MATCH(COLUMNS($AS$2:AZ$2),Dictionary!$AC$4:$AC$93,0),1,1,2),1,MATCH(INDEX(Dictionary!$B$3:$C$3,1,MATCH(Form_Responses[[#This Row],[8]],OFFSET(Dictionary!$A$3,MATCH(COLUMNS($AS$2:AZ116),Dictionary!$A$4:$A$93,0),1,1,2),0)),Dictionary!$AD$3:$AE$3,0)),"")</f>
        <v>Z</v>
      </c>
      <c r="BA117" s="61" t="str">
        <f ca="1">IFERROR(INDEX(OFFSET(Dictionary!$AC$3,MATCH(COLUMNS($AS$2:BA116),Dictionary!$AC$4:$AC$93,0),1,1,2),1,MATCH(INDEX(Dictionary!$B$3:$C$3,1,MATCH(Form_Responses[[#This Row],[9]],OFFSET(Dictionary!$A$3,MATCH(COLUMNS($AS$2:BA116),Dictionary!$A$4:$A$93,0),1,1,2),0)),Dictionary!$AD$3:$AE$3,0)),"")</f>
        <v>K</v>
      </c>
      <c r="BB117" s="61" t="str">
        <f ca="1">IFERROR(INDEX(OFFSET(Dictionary!$AC$3,MATCH(COLUMNS($AS$2:BB116),Dictionary!$AC$4:$AC$93,0),1,1,2),1,MATCH(INDEX(Dictionary!$B$3:$C$3,1,MATCH(Form_Responses[[#This Row],[10]],OFFSET(Dictionary!$A$3,MATCH(COLUMNS($AS$2:BB116),Dictionary!$A$4:$A$93,0),1,1,2),0)),Dictionary!$AD$3:$AE$3,0)),"")</f>
        <v>W</v>
      </c>
      <c r="BC117" s="61" t="str">
        <f ca="1">IFERROR(INDEX(OFFSET(Dictionary!$AC$3,MATCH(COLUMNS($AS$2:BC116),Dictionary!$AC$4:$AC$93,0),1,1,2),1,MATCH(INDEX(Dictionary!$B$3:$C$3,1,MATCH(Form_Responses[[#This Row],[11]],OFFSET(Dictionary!$A$3,MATCH(COLUMNS($AS$2:BC116),Dictionary!$A$4:$A$93,0),1,1,2),0)),Dictionary!$AD$3:$AE$3,0)),"")</f>
        <v>C</v>
      </c>
      <c r="BD117" s="61" t="str">
        <f ca="1">IFERROR(INDEX(OFFSET(Dictionary!$AC$3,MATCH(COLUMNS($AS$2:BD116),Dictionary!$AC$4:$AC$93,0),1,1,2),1,MATCH(INDEX(Dictionary!$B$3:$C$3,1,MATCH(Form_Responses[[#This Row],[12]],OFFSET(Dictionary!$A$3,MATCH(COLUMNS($AS$2:BD116),Dictionary!$A$4:$A$93,0),1,1,2),0)),Dictionary!$AD$3:$AE$3,0)),"")</f>
        <v>E</v>
      </c>
      <c r="BE117" s="61" t="str">
        <f ca="1">IFERROR(INDEX(OFFSET(Dictionary!$AC$3,MATCH(COLUMNS($AS$2:BE116),Dictionary!$AC$4:$AC$93,0),1,1,2),1,MATCH(INDEX(Dictionary!$B$3:$C$3,1,MATCH(Form_Responses[[#This Row],[13]],OFFSET(Dictionary!$A$3,MATCH(COLUMNS($AS$2:BE116),Dictionary!$A$4:$A$93,0),1,1,2),0)),Dictionary!$AD$3:$AE$3,0)),"")</f>
        <v>P</v>
      </c>
      <c r="BF117" s="61" t="str">
        <f ca="1">IFERROR(INDEX(OFFSET(Dictionary!$AC$3,MATCH(COLUMNS($AS$2:BF116),Dictionary!$AC$4:$AC$93,0),1,1,2),1,MATCH(INDEX(Dictionary!$B$3:$C$3,1,MATCH(Form_Responses[[#This Row],[14]],OFFSET(Dictionary!$A$3,MATCH(COLUMNS($AS$2:BF116),Dictionary!$A$4:$A$93,0),1,1,2),0)),Dictionary!$AD$3:$AE$3,0)),"")</f>
        <v>A</v>
      </c>
      <c r="BG117" s="61" t="str">
        <f ca="1">IFERROR(INDEX(OFFSET(Dictionary!$AC$3,MATCH(COLUMNS($AS$2:BG116),Dictionary!$AC$4:$AC$93,0),1,1,2),1,MATCH(INDEX(Dictionary!$B$3:$C$3,1,MATCH(Form_Responses[[#This Row],[15]],OFFSET(Dictionary!$A$3,MATCH(COLUMNS($AS$2:BG116),Dictionary!$A$4:$A$93,0),1,1,2),0)),Dictionary!$AD$3:$AE$3,0)),"")</f>
        <v>B</v>
      </c>
      <c r="BH117" s="61" t="str">
        <f ca="1">IFERROR(INDEX(OFFSET(Dictionary!$AC$3,MATCH(COLUMNS($AS$2:BH116),Dictionary!$AC$4:$AC$93,0),1,1,2),1,MATCH(INDEX(Dictionary!$B$3:$C$3,1,MATCH(Form_Responses[[#This Row],[16]],OFFSET(Dictionary!$A$3,MATCH(COLUMNS($AS$2:BH116),Dictionary!$A$4:$A$93,0),1,1,2),0)),Dictionary!$AD$3:$AE$3,0)),"")</f>
        <v>O</v>
      </c>
      <c r="BI117" s="61" t="str">
        <f ca="1">IFERROR(INDEX(OFFSET(Dictionary!$AC$3,MATCH(COLUMNS($AS$2:BI116),Dictionary!$AC$4:$AC$93,0),1,1,2),1,MATCH(INDEX(Dictionary!$B$3:$C$3,1,MATCH(Form_Responses[[#This Row],[17]],OFFSET(Dictionary!$A$3,MATCH(COLUMNS($AS$2:BI116),Dictionary!$A$4:$A$93,0),1,1,2),0)),Dictionary!$AD$3:$AE$3,0)),"")</f>
        <v>B</v>
      </c>
      <c r="BJ117" s="61" t="str">
        <f ca="1">IFERROR(INDEX(OFFSET(Dictionary!$AC$3,MATCH(COLUMNS($AS$2:BJ116),Dictionary!$AC$4:$AC$93,0),1,1,2),1,MATCH(INDEX(Dictionary!$B$3:$C$3,1,MATCH(Form_Responses[[#This Row],[18]],OFFSET(Dictionary!$A$3,MATCH(COLUMNS($AS$2:BJ116),Dictionary!$A$4:$A$93,0),1,1,2),0)),Dictionary!$AD$3:$AE$3,0)),"")</f>
        <v>O</v>
      </c>
      <c r="BK117" s="61" t="str">
        <f ca="1">IFERROR(INDEX(OFFSET(Dictionary!$AC$3,MATCH(COLUMNS($AS$2:BK116),Dictionary!$AC$4:$AC$93,0),1,1,2),1,MATCH(INDEX(Dictionary!$B$3:$C$3,1,MATCH(Form_Responses[[#This Row],[19]],OFFSET(Dictionary!$A$3,MATCH(COLUMNS($AS$2:BK116),Dictionary!$A$4:$A$93,0),1,1,2),0)),Dictionary!$AD$3:$AE$3,0)),"")</f>
        <v>Z</v>
      </c>
      <c r="BL117" s="61" t="str">
        <f ca="1">IFERROR(INDEX(OFFSET(Dictionary!$AC$3,MATCH(COLUMNS($AS$2:BL116),Dictionary!$AC$4:$AC$93,0),1,1,2),1,MATCH(INDEX(Dictionary!$B$3:$C$3,1,MATCH(Form_Responses[[#This Row],[20]],OFFSET(Dictionary!$A$3,MATCH(COLUMNS($AS$2:BL116),Dictionary!$A$4:$A$93,0),1,1,2),0)),Dictionary!$AD$3:$AE$3,0)),"")</f>
        <v>W</v>
      </c>
      <c r="BM117" s="61" t="str">
        <f ca="1">IFERROR(INDEX(OFFSET(Dictionary!$AC$3,MATCH(COLUMNS($AS$2:BM116),Dictionary!$AC$4:$AC$93,0),1,1,2),1,MATCH(INDEX(Dictionary!$B$3:$C$3,1,MATCH(Form_Responses[[#This Row],[21]],OFFSET(Dictionary!$A$3,MATCH(COLUMNS($AS$2:BM116),Dictionary!$A$4:$A$93,0),1,1,2),0)),Dictionary!$AD$3:$AE$3,0)),"")</f>
        <v>D</v>
      </c>
      <c r="BN117" s="61" t="str">
        <f ca="1">IFERROR(INDEX(OFFSET(Dictionary!$AC$3,MATCH(COLUMNS($AS$2:BN116),Dictionary!$AC$4:$AC$93,0),1,1,2),1,MATCH(INDEX(Dictionary!$B$3:$C$3,1,MATCH(Form_Responses[[#This Row],[22]],OFFSET(Dictionary!$A$3,MATCH(COLUMNS($AS$2:BN116),Dictionary!$A$4:$A$93,0),1,1,2),0)),Dictionary!$AD$3:$AE$3,0)),"")</f>
        <v>C</v>
      </c>
      <c r="BO117" s="61" t="str">
        <f ca="1">IFERROR(INDEX(OFFSET(Dictionary!$AC$3,MATCH(COLUMNS($AS$2:BO116),Dictionary!$AC$4:$AC$93,0),1,1,2),1,MATCH(INDEX(Dictionary!$B$3:$C$3,1,MATCH(Form_Responses[[#This Row],[23]],OFFSET(Dictionary!$A$3,MATCH(COLUMNS($AS$2:BO116),Dictionary!$A$4:$A$93,0),1,1,2),0)),Dictionary!$AD$3:$AE$3,0)),"")</f>
        <v>I</v>
      </c>
      <c r="BP117" s="61" t="str">
        <f ca="1">IFERROR(INDEX(OFFSET(Dictionary!$AC$3,MATCH(COLUMNS($AS$2:BP116),Dictionary!$AC$4:$AC$93,0),1,1,2),1,MATCH(INDEX(Dictionary!$B$3:$C$3,1,MATCH(Form_Responses[[#This Row],[24]],OFFSET(Dictionary!$A$3,MATCH(COLUMNS($AS$2:BP116),Dictionary!$A$4:$A$93,0),1,1,2),0)),Dictionary!$AD$3:$AE$3,0)),"")</f>
        <v>X</v>
      </c>
      <c r="BQ117" s="61" t="str">
        <f ca="1">IFERROR(INDEX(OFFSET(Dictionary!$AC$3,MATCH(COLUMNS($AS$2:BQ116),Dictionary!$AC$4:$AC$93,0),1,1,2),1,MATCH(INDEX(Dictionary!$B$3:$C$3,1,MATCH(Form_Responses[[#This Row],[25]],OFFSET(Dictionary!$A$3,MATCH(COLUMNS($AS$2:BQ116),Dictionary!$A$4:$A$93,0),1,1,2),0)),Dictionary!$AD$3:$AE$3,0)),"")</f>
        <v>B</v>
      </c>
      <c r="BR117" s="61" t="str">
        <f ca="1">IFERROR(INDEX(OFFSET(Dictionary!$AC$3,MATCH(COLUMNS($AS$2:BR116),Dictionary!$AC$4:$AC$93,0),1,1,2),1,MATCH(INDEX(Dictionary!$B$3:$C$3,1,MATCH(Form_Responses[[#This Row],[26]],OFFSET(Dictionary!$A$3,MATCH(COLUMNS($AS$2:BR116),Dictionary!$A$4:$A$93,0),1,1,2),0)),Dictionary!$AD$3:$AE$3,0)),"")</f>
        <v>P</v>
      </c>
      <c r="BS117" s="61" t="str">
        <f ca="1">IFERROR(INDEX(OFFSET(Dictionary!$AC$3,MATCH(COLUMNS($AS$2:BS116),Dictionary!$AC$4:$AC$93,0),1,1,2),1,MATCH(INDEX(Dictionary!$B$3:$C$3,1,MATCH(Form_Responses[[#This Row],[27]],OFFSET(Dictionary!$A$3,MATCH(COLUMNS($AS$2:BS116),Dictionary!$A$4:$A$93,0),1,1,2),0)),Dictionary!$AD$3:$AE$3,0)),"")</f>
        <v>Z</v>
      </c>
      <c r="BT117" s="61" t="str">
        <f ca="1">IFERROR(INDEX(OFFSET(Dictionary!$AC$3,MATCH(COLUMNS($AS$2:BT116),Dictionary!$AC$4:$AC$93,0),1,1,2),1,MATCH(INDEX(Dictionary!$B$3:$C$3,1,MATCH(Form_Responses[[#This Row],[28]],OFFSET(Dictionary!$A$3,MATCH(COLUMNS($AS$2:BT116),Dictionary!$A$4:$A$93,0),1,1,2),0)),Dictionary!$AD$3:$AE$3,0)),"")</f>
        <v>K</v>
      </c>
      <c r="BU117" s="61" t="str">
        <f ca="1">IFERROR(INDEX(OFFSET(Dictionary!$AC$3,MATCH(COLUMNS($AS$2:BU116),Dictionary!$AC$4:$AC$93,0),1,1,2),1,MATCH(INDEX(Dictionary!$B$3:$C$3,1,MATCH(Form_Responses[[#This Row],[29]],OFFSET(Dictionary!$A$3,MATCH(COLUMNS($AS$2:BU116),Dictionary!$A$4:$A$93,0),1,1,2),0)),Dictionary!$AD$3:$AE$3,0)),"")</f>
        <v>O</v>
      </c>
      <c r="BV117" s="61" t="str">
        <f ca="1">IFERROR(INDEX(OFFSET(Dictionary!$AC$3,MATCH(COLUMNS($AS$2:BV116),Dictionary!$AC$4:$AC$93,0),1,1,2),1,MATCH(INDEX(Dictionary!$B$3:$C$3,1,MATCH(Form_Responses[[#This Row],[30]],OFFSET(Dictionary!$A$3,MATCH(COLUMNS($AS$2:BV116),Dictionary!$A$4:$A$93,0),1,1,2),0)),Dictionary!$AD$3:$AE$3,0)),"")</f>
        <v>W</v>
      </c>
      <c r="BW117" s="61" t="str">
        <f ca="1">IFERROR(INDEX(OFFSET(Dictionary!$AC$3,MATCH(COLUMNS($AS$2:BW116),Dictionary!$AC$4:$AC$93,0),1,1,2),1,MATCH(INDEX(Dictionary!$B$3:$C$3,1,MATCH(Form_Responses[[#This Row],[31]],OFFSET(Dictionary!$A$3,MATCH(COLUMNS($AS$2:BW116),Dictionary!$A$4:$A$93,0),1,1,2),0)),Dictionary!$AD$3:$AE$3,0)),"")</f>
        <v>R</v>
      </c>
      <c r="BX117" s="61" t="str">
        <f ca="1">IFERROR(INDEX(OFFSET(Dictionary!$AC$3,MATCH(COLUMNS($AS$2:BX116),Dictionary!$AC$4:$AC$93,0),1,1,2),1,MATCH(INDEX(Dictionary!$B$3:$C$3,1,MATCH(Form_Responses[[#This Row],[32]],OFFSET(Dictionary!$A$3,MATCH(COLUMNS($AS$2:BX116),Dictionary!$A$4:$A$93,0),1,1,2),0)),Dictionary!$AD$3:$AE$3,0)),"")</f>
        <v>D</v>
      </c>
      <c r="BY117" s="61" t="str">
        <f ca="1">IFERROR(INDEX(OFFSET(Dictionary!$AC$3,MATCH(COLUMNS($AS$2:BY116),Dictionary!$AC$4:$AC$93,0),1,1,2),1,MATCH(INDEX(Dictionary!$B$3:$C$3,1,MATCH(Form_Responses[[#This Row],[33]],OFFSET(Dictionary!$A$3,MATCH(COLUMNS($AS$2:BY116),Dictionary!$A$4:$A$93,0),1,1,2),0)),Dictionary!$AD$3:$AE$3,0)),"")</f>
        <v>C</v>
      </c>
      <c r="BZ117" s="61" t="str">
        <f ca="1">IFERROR(INDEX(OFFSET(Dictionary!$AC$3,MATCH(COLUMNS($AS$2:BZ116),Dictionary!$AC$4:$AC$93,0),1,1,2),1,MATCH(INDEX(Dictionary!$B$3:$C$3,1,MATCH(Form_Responses[[#This Row],[34]],OFFSET(Dictionary!$A$3,MATCH(COLUMNS($AS$2:BZ116),Dictionary!$A$4:$A$93,0),1,1,2),0)),Dictionary!$AD$3:$AE$3,0)),"")</f>
        <v>E</v>
      </c>
      <c r="CA117" s="61" t="str">
        <f ca="1">IFERROR(INDEX(OFFSET(Dictionary!$AC$3,MATCH(COLUMNS($AS$2:CA116),Dictionary!$AC$4:$AC$93,0),1,1,2),1,MATCH(INDEX(Dictionary!$B$3:$C$3,1,MATCH(Form_Responses[[#This Row],[35]],OFFSET(Dictionary!$A$3,MATCH(COLUMNS($AS$2:CA116),Dictionary!$A$4:$A$93,0),1,1,2),0)),Dictionary!$AD$3:$AE$3,0)),"")</f>
        <v>B</v>
      </c>
      <c r="CB117" s="61" t="str">
        <f ca="1">IFERROR(INDEX(OFFSET(Dictionary!$AC$3,MATCH(COLUMNS($AS$2:CB116),Dictionary!$AC$4:$AC$93,0),1,1,2),1,MATCH(INDEX(Dictionary!$B$3:$C$3,1,MATCH(Form_Responses[[#This Row],[36]],OFFSET(Dictionary!$A$3,MATCH(COLUMNS($AS$2:CB116),Dictionary!$A$4:$A$93,0),1,1,2),0)),Dictionary!$AD$3:$AE$3,0)),"")</f>
        <v>A</v>
      </c>
      <c r="CC117" s="61" t="str">
        <f ca="1">IFERROR(INDEX(OFFSET(Dictionary!$AC$3,MATCH(COLUMNS($AS$2:CC116),Dictionary!$AC$4:$AC$93,0),1,1,2),1,MATCH(INDEX(Dictionary!$B$3:$C$3,1,MATCH(Form_Responses[[#This Row],[37]],OFFSET(Dictionary!$A$3,MATCH(COLUMNS($AS$2:CC116),Dictionary!$A$4:$A$93,0),1,1,2),0)),Dictionary!$AD$3:$AE$3,0)),"")</f>
        <v>P</v>
      </c>
      <c r="CD117" s="61" t="str">
        <f ca="1">IFERROR(INDEX(OFFSET(Dictionary!$AC$3,MATCH(COLUMNS($AS$2:CD116),Dictionary!$AC$4:$AC$93,0),1,1,2),1,MATCH(INDEX(Dictionary!$B$3:$C$3,1,MATCH(Form_Responses[[#This Row],[38]],OFFSET(Dictionary!$A$3,MATCH(COLUMNS($AS$2:CD116),Dictionary!$A$4:$A$93,0),1,1,2),0)),Dictionary!$AD$3:$AE$3,0)),"")</f>
        <v>K</v>
      </c>
      <c r="CE117" s="61" t="str">
        <f ca="1">IFERROR(INDEX(OFFSET(Dictionary!$AC$3,MATCH(COLUMNS($AS$2:CE116),Dictionary!$AC$4:$AC$93,0),1,1,2),1,MATCH(INDEX(Dictionary!$B$3:$C$3,1,MATCH(Form_Responses[[#This Row],[39]],OFFSET(Dictionary!$A$3,MATCH(COLUMNS($AS$2:CE116),Dictionary!$A$4:$A$93,0),1,1,2),0)),Dictionary!$AD$3:$AE$3,0)),"")</f>
        <v>B</v>
      </c>
      <c r="CF117" s="61" t="str">
        <f ca="1">IFERROR(INDEX(OFFSET(Dictionary!$AC$3,MATCH(COLUMNS($AS$2:CF116),Dictionary!$AC$4:$AC$93,0),1,1,2),1,MATCH(INDEX(Dictionary!$B$3:$C$3,1,MATCH(Form_Responses[[#This Row],[40]],OFFSET(Dictionary!$A$3,MATCH(COLUMNS($AS$2:CF116),Dictionary!$A$4:$A$93,0),1,1,2),0)),Dictionary!$AD$3:$AE$3,0)),"")</f>
        <v>W</v>
      </c>
      <c r="CG117" s="61" t="str">
        <f ca="1">IFERROR(INDEX(OFFSET(Dictionary!$AC$3,MATCH(COLUMNS($AS$2:CG116),Dictionary!$AC$4:$AC$93,0),1,1,2),1,MATCH(INDEX(Dictionary!$B$3:$C$3,1,MATCH(Form_Responses[[#This Row],[41]],OFFSET(Dictionary!$A$3,MATCH(COLUMNS($AS$2:CG116),Dictionary!$A$4:$A$93,0),1,1,2),0)),Dictionary!$AD$3:$AE$3,0)),"")</f>
        <v>S</v>
      </c>
      <c r="CH117" s="61" t="str">
        <f ca="1">IFERROR(INDEX(OFFSET(Dictionary!$AC$3,MATCH(COLUMNS($AS$2:CH116),Dictionary!$AC$4:$AC$93,0),1,1,2),1,MATCH(INDEX(Dictionary!$B$3:$C$3,1,MATCH(Form_Responses[[#This Row],[42]],OFFSET(Dictionary!$A$3,MATCH(COLUMNS($AS$2:CH116),Dictionary!$A$4:$A$93,0),1,1,2),0)),Dictionary!$AD$3:$AE$3,0)),"")</f>
        <v>R</v>
      </c>
      <c r="CI117" s="61" t="str">
        <f ca="1">IFERROR(INDEX(OFFSET(Dictionary!$AC$3,MATCH(COLUMNS($AS$2:CI116),Dictionary!$AC$4:$AC$93,0),1,1,2),1,MATCH(INDEX(Dictionary!$B$3:$C$3,1,MATCH(Form_Responses[[#This Row],[43]],OFFSET(Dictionary!$A$3,MATCH(COLUMNS($AS$2:CI116),Dictionary!$A$4:$A$93,0),1,1,2),0)),Dictionary!$AD$3:$AE$3,0)),"")</f>
        <v>I</v>
      </c>
      <c r="CJ117" s="61" t="str">
        <f ca="1">IFERROR(INDEX(OFFSET(Dictionary!$AC$3,MATCH(COLUMNS($AS$2:CJ116),Dictionary!$AC$4:$AC$93,0),1,1,2),1,MATCH(INDEX(Dictionary!$B$3:$C$3,1,MATCH(Form_Responses[[#This Row],[44]],OFFSET(Dictionary!$A$3,MATCH(COLUMNS($AS$2:CJ116),Dictionary!$A$4:$A$93,0),1,1,2),0)),Dictionary!$AD$3:$AE$3,0)),"")</f>
        <v>C</v>
      </c>
      <c r="CK117" s="61" t="str">
        <f ca="1">IFERROR(INDEX(OFFSET(Dictionary!$AC$3,MATCH(COLUMNS($AS$2:CK116),Dictionary!$AC$4:$AC$93,0),1,1,2),1,MATCH(INDEX(Dictionary!$B$3:$C$3,1,MATCH(Form_Responses[[#This Row],[45]],OFFSET(Dictionary!$A$3,MATCH(COLUMNS($AS$2:CK116),Dictionary!$A$4:$A$93,0),1,1,2),0)),Dictionary!$AD$3:$AE$3,0)),"")</f>
        <v>V</v>
      </c>
      <c r="CL117" s="61" t="str">
        <f ca="1">IFERROR(INDEX(OFFSET(Dictionary!$AC$3,MATCH(COLUMNS($AS$2:CL116),Dictionary!$AC$4:$AC$93,0),1,1,2),1,MATCH(INDEX(Dictionary!$B$3:$C$3,1,MATCH(Form_Responses[[#This Row],[46]],OFFSET(Dictionary!$A$3,MATCH(COLUMNS($AS$2:CL116),Dictionary!$A$4:$A$93,0),1,1,2),0)),Dictionary!$AD$3:$AE$3,0)),"")</f>
        <v>N</v>
      </c>
      <c r="CM117" s="61" t="str">
        <f ca="1">IFERROR(INDEX(OFFSET(Dictionary!$AC$3,MATCH(COLUMNS($AS$2:CM116),Dictionary!$AC$4:$AC$93,0),1,1,2),1,MATCH(INDEX(Dictionary!$B$3:$C$3,1,MATCH(Form_Responses[[#This Row],[47]],OFFSET(Dictionary!$A$3,MATCH(COLUMNS($AS$2:CM116),Dictionary!$A$4:$A$93,0),1,1,2),0)),Dictionary!$AD$3:$AE$3,0)),"")</f>
        <v>Z</v>
      </c>
      <c r="CN117" s="61" t="str">
        <f ca="1">IFERROR(INDEX(OFFSET(Dictionary!$AC$3,MATCH(COLUMNS($AS$2:CN116),Dictionary!$AC$4:$AC$93,0),1,1,2),1,MATCH(INDEX(Dictionary!$B$3:$C$3,1,MATCH(Form_Responses[[#This Row],[48]],OFFSET(Dictionary!$A$3,MATCH(COLUMNS($AS$2:CN116),Dictionary!$A$4:$A$93,0),1,1,2),0)),Dictionary!$AD$3:$AE$3,0)),"")</f>
        <v>K</v>
      </c>
      <c r="CO117" s="61" t="str">
        <f ca="1">IFERROR(INDEX(OFFSET(Dictionary!$AC$3,MATCH(COLUMNS($AS$2:CO116),Dictionary!$AC$4:$AC$93,0),1,1,2),1,MATCH(INDEX(Dictionary!$B$3:$C$3,1,MATCH(Form_Responses[[#This Row],[49]],OFFSET(Dictionary!$A$3,MATCH(COLUMNS($AS$2:CO116),Dictionary!$A$4:$A$93,0),1,1,2),0)),Dictionary!$AD$3:$AE$3,0)),"")</f>
        <v>F</v>
      </c>
      <c r="CP117" s="61" t="str">
        <f ca="1">IFERROR(INDEX(OFFSET(Dictionary!$AC$3,MATCH(COLUMNS($AS$2:CP116),Dictionary!$AC$4:$AC$93,0),1,1,2),1,MATCH(INDEX(Dictionary!$B$3:$C$3,1,MATCH(Form_Responses[[#This Row],[50]],OFFSET(Dictionary!$A$3,MATCH(COLUMNS($AS$2:CP116),Dictionary!$A$4:$A$93,0),1,1,2),0)),Dictionary!$AD$3:$AE$3,0)),"")</f>
        <v>W</v>
      </c>
      <c r="CQ117" s="61" t="str">
        <f ca="1">IFERROR(INDEX(OFFSET(Dictionary!$AC$3,MATCH(COLUMNS($AS$2:CQ116),Dictionary!$AC$4:$AC$93,0),1,1,2),1,MATCH(INDEX(Dictionary!$B$3:$C$3,1,MATCH(Form_Responses[[#This Row],[51]],OFFSET(Dictionary!$A$3,MATCH(COLUMNS($AS$2:CQ116),Dictionary!$A$4:$A$93,0),1,1,2),0)),Dictionary!$AD$3:$AE$3,0)),"")</f>
        <v>G</v>
      </c>
      <c r="CR117" s="61" t="str">
        <f ca="1">IFERROR(INDEX(OFFSET(Dictionary!$AC$3,MATCH(COLUMNS($AS$2:CR116),Dictionary!$AC$4:$AC$93,0),1,1,2),1,MATCH(INDEX(Dictionary!$B$3:$C$3,1,MATCH(Form_Responses[[#This Row],[52]],OFFSET(Dictionary!$A$3,MATCH(COLUMNS($AS$2:CR116),Dictionary!$A$4:$A$93,0),1,1,2),0)),Dictionary!$AD$3:$AE$3,0)),"")</f>
        <v>L</v>
      </c>
      <c r="CS117" s="61" t="str">
        <f ca="1">IFERROR(INDEX(OFFSET(Dictionary!$AC$3,MATCH(COLUMNS($AS$2:CS116),Dictionary!$AC$4:$AC$93,0),1,1,2),1,MATCH(INDEX(Dictionary!$B$3:$C$3,1,MATCH(Form_Responses[[#This Row],[53]],OFFSET(Dictionary!$A$3,MATCH(COLUMNS($AS$2:CS116),Dictionary!$A$4:$A$93,0),1,1,2),0)),Dictionary!$AD$3:$AE$3,0)),"")</f>
        <v>I</v>
      </c>
      <c r="CT117" s="61" t="str">
        <f ca="1">IFERROR(INDEX(OFFSET(Dictionary!$AC$3,MATCH(COLUMNS($AS$2:CT116),Dictionary!$AC$4:$AC$93,0),1,1,2),1,MATCH(INDEX(Dictionary!$B$3:$C$3,1,MATCH(Form_Responses[[#This Row],[54]],OFFSET(Dictionary!$A$3,MATCH(COLUMNS($AS$2:CT116),Dictionary!$A$4:$A$93,0),1,1,2),0)),Dictionary!$AD$3:$AE$3,0)),"")</f>
        <v>D</v>
      </c>
      <c r="CU117" s="61" t="str">
        <f ca="1">IFERROR(INDEX(OFFSET(Dictionary!$AC$3,MATCH(COLUMNS($AS$2:CU116),Dictionary!$AC$4:$AC$93,0),1,1,2),1,MATCH(INDEX(Dictionary!$B$3:$C$3,1,MATCH(Form_Responses[[#This Row],[55]],OFFSET(Dictionary!$A$3,MATCH(COLUMNS($AS$2:CU116),Dictionary!$A$4:$A$93,0),1,1,2),0)),Dictionary!$AD$3:$AE$3,0)),"")</f>
        <v>C</v>
      </c>
      <c r="CV117" s="61" t="str">
        <f ca="1">IFERROR(INDEX(OFFSET(Dictionary!$AC$3,MATCH(COLUMNS($AS$2:CV116),Dictionary!$AC$4:$AC$93,0),1,1,2),1,MATCH(INDEX(Dictionary!$B$3:$C$3,1,MATCH(Form_Responses[[#This Row],[56]],OFFSET(Dictionary!$A$3,MATCH(COLUMNS($AS$2:CV116),Dictionary!$A$4:$A$93,0),1,1,2),0)),Dictionary!$AD$3:$AE$3,0)),"")</f>
        <v>E</v>
      </c>
      <c r="CW117" s="61" t="str">
        <f ca="1">IFERROR(INDEX(OFFSET(Dictionary!$AC$3,MATCH(COLUMNS($AS$2:CW116),Dictionary!$AC$4:$AC$93,0),1,1,2),1,MATCH(INDEX(Dictionary!$B$3:$C$3,1,MATCH(Form_Responses[[#This Row],[57]],OFFSET(Dictionary!$A$3,MATCH(COLUMNS($AS$2:CW116),Dictionary!$A$4:$A$93,0),1,1,2),0)),Dictionary!$AD$3:$AE$3,0)),"")</f>
        <v>N</v>
      </c>
      <c r="CX117" s="61" t="str">
        <f ca="1">IFERROR(INDEX(OFFSET(Dictionary!$AC$3,MATCH(COLUMNS($AS$2:CX116),Dictionary!$AC$4:$AC$93,0),1,1,2),1,MATCH(INDEX(Dictionary!$B$3:$C$3,1,MATCH(Form_Responses[[#This Row],[58]],OFFSET(Dictionary!$A$3,MATCH(COLUMNS($AS$2:CX116),Dictionary!$A$4:$A$93,0),1,1,2),0)),Dictionary!$AD$3:$AE$3,0)),"")</f>
        <v>K</v>
      </c>
      <c r="CY117" s="61" t="str">
        <f ca="1">IFERROR(INDEX(OFFSET(Dictionary!$AC$3,MATCH(COLUMNS($AS$2:CY116),Dictionary!$AC$4:$AC$93,0),1,1,2),1,MATCH(INDEX(Dictionary!$B$3:$C$3,1,MATCH(Form_Responses[[#This Row],[59]],OFFSET(Dictionary!$A$3,MATCH(COLUMNS($AS$2:CY116),Dictionary!$A$4:$A$93,0),1,1,2),0)),Dictionary!$AD$3:$AE$3,0)),"")</f>
        <v>F</v>
      </c>
      <c r="CZ117" s="61" t="str">
        <f ca="1">IFERROR(INDEX(OFFSET(Dictionary!$AC$3,MATCH(COLUMNS($AS$2:CZ116),Dictionary!$AC$4:$AC$93,0),1,1,2),1,MATCH(INDEX(Dictionary!$B$3:$C$3,1,MATCH(Form_Responses[[#This Row],[60]],OFFSET(Dictionary!$A$3,MATCH(COLUMNS($AS$2:CZ116),Dictionary!$A$4:$A$93,0),1,1,2),0)),Dictionary!$AD$3:$AE$3,0)),"")</f>
        <v>X</v>
      </c>
      <c r="DA117" s="61" t="str">
        <f ca="1">IFERROR(INDEX(OFFSET(Dictionary!$AC$3,MATCH(COLUMNS($AS$2:DA116),Dictionary!$AC$4:$AC$93,0),1,1,2),1,MATCH(INDEX(Dictionary!$B$3:$C$3,1,MATCH(Form_Responses[[#This Row],[61]],OFFSET(Dictionary!$A$3,MATCH(COLUMNS($AS$2:DA116),Dictionary!$A$4:$A$93,0),1,1,2),0)),Dictionary!$AD$3:$AE$3,0)),"")</f>
        <v>T</v>
      </c>
      <c r="DB117" s="61" t="str">
        <f ca="1">IFERROR(INDEX(OFFSET(Dictionary!$AC$3,MATCH(COLUMNS($AS$2:DB116),Dictionary!$AC$4:$AC$93,0),1,1,2),1,MATCH(INDEX(Dictionary!$B$3:$C$3,1,MATCH(Form_Responses[[#This Row],[62]],OFFSET(Dictionary!$A$3,MATCH(COLUMNS($AS$2:DB116),Dictionary!$A$4:$A$93,0),1,1,2),0)),Dictionary!$AD$3:$AE$3,0)),"")</f>
        <v>L</v>
      </c>
      <c r="DC117" s="61" t="str">
        <f ca="1">IFERROR(INDEX(OFFSET(Dictionary!$AC$3,MATCH(COLUMNS($AS$2:DC116),Dictionary!$AC$4:$AC$93,0),1,1,2),1,MATCH(INDEX(Dictionary!$B$3:$C$3,1,MATCH(Form_Responses[[#This Row],[63]],OFFSET(Dictionary!$A$3,MATCH(COLUMNS($AS$2:DC116),Dictionary!$A$4:$A$93,0),1,1,2),0)),Dictionary!$AD$3:$AE$3,0)),"")</f>
        <v>I</v>
      </c>
      <c r="DD117" s="61" t="str">
        <f ca="1">IFERROR(INDEX(OFFSET(Dictionary!$AC$3,MATCH(COLUMNS($AS$2:DD116),Dictionary!$AC$4:$AC$93,0),1,1,2),1,MATCH(INDEX(Dictionary!$B$3:$C$3,1,MATCH(Form_Responses[[#This Row],[64]],OFFSET(Dictionary!$A$3,MATCH(COLUMNS($AS$2:DD116),Dictionary!$A$4:$A$93,0),1,1,2),0)),Dictionary!$AD$3:$AE$3,0)),"")</f>
        <v>R</v>
      </c>
      <c r="DE117" s="61" t="str">
        <f ca="1">IFERROR(INDEX(OFFSET(Dictionary!$AC$3,MATCH(COLUMNS($AS$2:DE116),Dictionary!$AC$4:$AC$93,0),1,1,2),1,MATCH(INDEX(Dictionary!$B$3:$C$3,1,MATCH(Form_Responses[[#This Row],[65]],OFFSET(Dictionary!$A$3,MATCH(COLUMNS($AS$2:DE116),Dictionary!$A$4:$A$93,0),1,1,2),0)),Dictionary!$AD$3:$AE$3,0)),"")</f>
        <v>D</v>
      </c>
      <c r="DF117" s="61" t="str">
        <f ca="1">IFERROR(INDEX(OFFSET(Dictionary!$AC$3,MATCH(COLUMNS($AS$2:DF116),Dictionary!$AC$4:$AC$93,0),1,1,2),1,MATCH(INDEX(Dictionary!$B$3:$C$3,1,MATCH(Form_Responses[[#This Row],[66]],OFFSET(Dictionary!$A$3,MATCH(COLUMNS($AS$2:DF116),Dictionary!$A$4:$A$93,0),1,1,2),0)),Dictionary!$AD$3:$AE$3,0)),"")</f>
        <v>S</v>
      </c>
      <c r="DG117" s="61" t="str">
        <f ca="1">IFERROR(INDEX(OFFSET(Dictionary!$AC$3,MATCH(COLUMNS($AS$2:DG116),Dictionary!$AC$4:$AC$93,0),1,1,2),1,MATCH(INDEX(Dictionary!$B$3:$C$3,1,MATCH(Form_Responses[[#This Row],[67]],OFFSET(Dictionary!$A$3,MATCH(COLUMNS($AS$2:DG116),Dictionary!$A$4:$A$93,0),1,1,2),0)),Dictionary!$AD$3:$AE$3,0)),"")</f>
        <v>R</v>
      </c>
      <c r="DH117" s="61" t="str">
        <f ca="1">IFERROR(INDEX(OFFSET(Dictionary!$AC$3,MATCH(COLUMNS($AS$2:DH116),Dictionary!$AC$4:$AC$93,0),1,1,2),1,MATCH(INDEX(Dictionary!$B$3:$C$3,1,MATCH(Form_Responses[[#This Row],[68]],OFFSET(Dictionary!$A$3,MATCH(COLUMNS($AS$2:DH116),Dictionary!$A$4:$A$93,0),1,1,2),0)),Dictionary!$AD$3:$AE$3,0)),"")</f>
        <v>N</v>
      </c>
      <c r="DI117" s="61" t="str">
        <f ca="1">IFERROR(INDEX(OFFSET(Dictionary!$AC$3,MATCH(COLUMNS($AS$2:DI116),Dictionary!$AC$4:$AC$93,0),1,1,2),1,MATCH(INDEX(Dictionary!$B$3:$C$3,1,MATCH(Form_Responses[[#This Row],[69]],OFFSET(Dictionary!$A$3,MATCH(COLUMNS($AS$2:DI116),Dictionary!$A$4:$A$93,0),1,1,2),0)),Dictionary!$AD$3:$AE$3,0)),"")</f>
        <v>A</v>
      </c>
      <c r="DJ117" s="61" t="str">
        <f ca="1">IFERROR(INDEX(OFFSET(Dictionary!$AC$3,MATCH(COLUMNS($AS$2:DJ116),Dictionary!$AC$4:$AC$93,0),1,1,2),1,MATCH(INDEX(Dictionary!$B$3:$C$3,1,MATCH(Form_Responses[[#This Row],[70]],OFFSET(Dictionary!$A$3,MATCH(COLUMNS($AS$2:DJ116),Dictionary!$A$4:$A$93,0),1,1,2),0)),Dictionary!$AD$3:$AE$3,0)),"")</f>
        <v>P</v>
      </c>
      <c r="DK117" s="61" t="str">
        <f ca="1">IFERROR(INDEX(OFFSET(Dictionary!$AC$3,MATCH(COLUMNS($AS$2:DK116),Dictionary!$AC$4:$AC$93,0),1,1,2),1,MATCH(INDEX(Dictionary!$B$3:$C$3,1,MATCH(Form_Responses[[#This Row],[71]],OFFSET(Dictionary!$A$3,MATCH(COLUMNS($AS$2:DK116),Dictionary!$A$4:$A$93,0),1,1,2),0)),Dictionary!$AD$3:$AE$3,0)),"")</f>
        <v>G</v>
      </c>
      <c r="DL117" s="61" t="str">
        <f ca="1">IFERROR(INDEX(OFFSET(Dictionary!$AC$3,MATCH(COLUMNS($AS$2:DL116),Dictionary!$AC$4:$AC$93,0),1,1,2),1,MATCH(INDEX(Dictionary!$B$3:$C$3,1,MATCH(Form_Responses[[#This Row],[72]],OFFSET(Dictionary!$A$3,MATCH(COLUMNS($AS$2:DL116),Dictionary!$A$4:$A$93,0),1,1,2),0)),Dictionary!$AD$3:$AE$3,0)),"")</f>
        <v>L</v>
      </c>
      <c r="DM117" s="61" t="str">
        <f ca="1">IFERROR(INDEX(OFFSET(Dictionary!$AC$3,MATCH(COLUMNS($AS$2:DM116),Dictionary!$AC$4:$AC$93,0),1,1,2),1,MATCH(INDEX(Dictionary!$B$3:$C$3,1,MATCH(Form_Responses[[#This Row],[73]],OFFSET(Dictionary!$A$3,MATCH(COLUMNS($AS$2:DM116),Dictionary!$A$4:$A$93,0),1,1,2),0)),Dictionary!$AD$3:$AE$3,0)),"")</f>
        <v>V</v>
      </c>
      <c r="DN117" s="61" t="str">
        <f ca="1">IFERROR(INDEX(OFFSET(Dictionary!$AC$3,MATCH(COLUMNS($AS$2:DN116),Dictionary!$AC$4:$AC$93,0),1,1,2),1,MATCH(INDEX(Dictionary!$B$3:$C$3,1,MATCH(Form_Responses[[#This Row],[74]],OFFSET(Dictionary!$A$3,MATCH(COLUMNS($AS$2:DN116),Dictionary!$A$4:$A$93,0),1,1,2),0)),Dictionary!$AD$3:$AE$3,0)),"")</f>
        <v>T</v>
      </c>
      <c r="DO117" s="61" t="str">
        <f ca="1">IFERROR(INDEX(OFFSET(Dictionary!$AC$3,MATCH(COLUMNS($AS$2:DO116),Dictionary!$AC$4:$AC$93,0),1,1,2),1,MATCH(INDEX(Dictionary!$B$3:$C$3,1,MATCH(Form_Responses[[#This Row],[75]],OFFSET(Dictionary!$A$3,MATCH(COLUMNS($AS$2:DO116),Dictionary!$A$4:$A$93,0),1,1,2),0)),Dictionary!$AD$3:$AE$3,0)),"")</f>
        <v>R</v>
      </c>
      <c r="DP117" s="61" t="str">
        <f ca="1">IFERROR(INDEX(OFFSET(Dictionary!$AC$3,MATCH(COLUMNS($AS$2:DP116),Dictionary!$AC$4:$AC$93,0),1,1,2),1,MATCH(INDEX(Dictionary!$B$3:$C$3,1,MATCH(Form_Responses[[#This Row],[76]],OFFSET(Dictionary!$A$3,MATCH(COLUMNS($AS$2:DP116),Dictionary!$A$4:$A$93,0),1,1,2),0)),Dictionary!$AD$3:$AE$3,0)),"")</f>
        <v>D</v>
      </c>
      <c r="DQ117" s="61" t="str">
        <f ca="1">IFERROR(INDEX(OFFSET(Dictionary!$AC$3,MATCH(COLUMNS($AS$2:DQ116),Dictionary!$AC$4:$AC$93,0),1,1,2),1,MATCH(INDEX(Dictionary!$B$3:$C$3,1,MATCH(Form_Responses[[#This Row],[77]],OFFSET(Dictionary!$A$3,MATCH(COLUMNS($AS$2:DQ116),Dictionary!$A$4:$A$93,0),1,1,2),0)),Dictionary!$AD$3:$AE$3,0)),"")</f>
        <v>R</v>
      </c>
      <c r="DR117" s="61" t="str">
        <f ca="1">IFERROR(INDEX(OFFSET(Dictionary!$AC$3,MATCH(COLUMNS($AS$2:DR116),Dictionary!$AC$4:$AC$93,0),1,1,2),1,MATCH(INDEX(Dictionary!$B$3:$C$3,1,MATCH(Form_Responses[[#This Row],[78]],OFFSET(Dictionary!$A$3,MATCH(COLUMNS($AS$2:DR116),Dictionary!$A$4:$A$93,0),1,1,2),0)),Dictionary!$AD$3:$AE$3,0)),"")</f>
        <v>D</v>
      </c>
      <c r="DS117" s="61" t="str">
        <f ca="1">IFERROR(INDEX(OFFSET(Dictionary!$AC$3,MATCH(COLUMNS($AS$2:DS116),Dictionary!$AC$4:$AC$93,0),1,1,2),1,MATCH(INDEX(Dictionary!$B$3:$C$3,1,MATCH(Form_Responses[[#This Row],[79]],OFFSET(Dictionary!$A$3,MATCH(COLUMNS($AS$2:DS116),Dictionary!$A$4:$A$93,0),1,1,2),0)),Dictionary!$AD$3:$AE$3,0)),"")</f>
        <v>N</v>
      </c>
      <c r="DT117" s="61" t="str">
        <f ca="1">IFERROR(INDEX(OFFSET(Dictionary!$AC$3,MATCH(COLUMNS($AS$2:DT116),Dictionary!$AC$4:$AC$93,0),1,1,2),1,MATCH(INDEX(Dictionary!$B$3:$C$3,1,MATCH(Form_Responses[[#This Row],[80]],OFFSET(Dictionary!$A$3,MATCH(COLUMNS($AS$2:DT116),Dictionary!$A$4:$A$93,0),1,1,2),0)),Dictionary!$AD$3:$AE$3,0)),"")</f>
        <v>W</v>
      </c>
      <c r="DU117" s="61" t="str">
        <f ca="1">IFERROR(INDEX(OFFSET(Dictionary!$AC$3,MATCH(COLUMNS($AS$2:DU116),Dictionary!$AC$4:$AC$93,0),1,1,2),1,MATCH(INDEX(Dictionary!$B$3:$C$3,1,MATCH(Form_Responses[[#This Row],[81]],OFFSET(Dictionary!$A$3,MATCH(COLUMNS($AS$2:DU116),Dictionary!$A$4:$A$93,0),1,1,2),0)),Dictionary!$AD$3:$AE$3,0)),"")</f>
        <v>L</v>
      </c>
      <c r="DV117" s="61" t="str">
        <f ca="1">IFERROR(INDEX(OFFSET(Dictionary!$AC$3,MATCH(COLUMNS($AS$2:DV116),Dictionary!$AC$4:$AC$93,0),1,1,2),1,MATCH(INDEX(Dictionary!$B$3:$C$3,1,MATCH(Form_Responses[[#This Row],[82]],OFFSET(Dictionary!$A$3,MATCH(COLUMNS($AS$2:DV116),Dictionary!$A$4:$A$93,0),1,1,2),0)),Dictionary!$AD$3:$AE$3,0)),"")</f>
        <v>L</v>
      </c>
      <c r="DW117" s="61" t="str">
        <f ca="1">IFERROR(INDEX(OFFSET(Dictionary!$AC$3,MATCH(COLUMNS($AS$2:DW116),Dictionary!$AC$4:$AC$93,0),1,1,2),1,MATCH(INDEX(Dictionary!$B$3:$C$3,1,MATCH(Form_Responses[[#This Row],[83]],OFFSET(Dictionary!$A$3,MATCH(COLUMNS($AS$2:DW116),Dictionary!$A$4:$A$93,0),1,1,2),0)),Dictionary!$AD$3:$AE$3,0)),"")</f>
        <v>I</v>
      </c>
      <c r="DX117" s="61" t="str">
        <f ca="1">IFERROR(INDEX(OFFSET(Dictionary!$AC$3,MATCH(COLUMNS($AS$2:DX116),Dictionary!$AC$4:$AC$93,0),1,1,2),1,MATCH(INDEX(Dictionary!$B$3:$C$3,1,MATCH(Form_Responses[[#This Row],[84]],OFFSET(Dictionary!$A$3,MATCH(COLUMNS($AS$2:DX116),Dictionary!$A$4:$A$93,0),1,1,2),0)),Dictionary!$AD$3:$AE$3,0)),"")</f>
        <v>V</v>
      </c>
      <c r="DY117" s="61" t="str">
        <f ca="1">IFERROR(INDEX(OFFSET(Dictionary!$AC$3,MATCH(COLUMNS($AS$2:DY116),Dictionary!$AC$4:$AC$93,0),1,1,2),1,MATCH(INDEX(Dictionary!$B$3:$C$3,1,MATCH(Form_Responses[[#This Row],[85]],OFFSET(Dictionary!$A$3,MATCH(COLUMNS($AS$2:DY116),Dictionary!$A$4:$A$93,0),1,1,2),0)),Dictionary!$AD$3:$AE$3,0)),"")</f>
        <v>S</v>
      </c>
      <c r="DZ117" s="61" t="str">
        <f ca="1">IFERROR(INDEX(OFFSET(Dictionary!$AC$3,MATCH(COLUMNS($AS$2:DZ116),Dictionary!$AC$4:$AC$93,0),1,1,2),1,MATCH(INDEX(Dictionary!$B$3:$C$3,1,MATCH(Form_Responses[[#This Row],[86]],OFFSET(Dictionary!$A$3,MATCH(COLUMNS($AS$2:DZ116),Dictionary!$A$4:$A$93,0),1,1,2),0)),Dictionary!$AD$3:$AE$3,0)),"")</f>
        <v>R</v>
      </c>
      <c r="EA117" s="61" t="str">
        <f ca="1">IFERROR(INDEX(OFFSET(Dictionary!$AC$3,MATCH(COLUMNS($AS$2:EA116),Dictionary!$AC$4:$AC$93,0),1,1,2),1,MATCH(INDEX(Dictionary!$B$3:$C$3,1,MATCH(Form_Responses[[#This Row],[87]],OFFSET(Dictionary!$A$3,MATCH(COLUMNS($AS$2:EA116),Dictionary!$A$4:$A$93,0),1,1,2),0)),Dictionary!$AD$3:$AE$3,0)),"")</f>
        <v>D</v>
      </c>
      <c r="EB117" s="61" t="str">
        <f ca="1">IFERROR(INDEX(OFFSET(Dictionary!$AC$3,MATCH(COLUMNS($AS$2:EB116),Dictionary!$AC$4:$AC$93,0),1,1,2),1,MATCH(INDEX(Dictionary!$B$3:$C$3,1,MATCH(Form_Responses[[#This Row],[88]],OFFSET(Dictionary!$A$3,MATCH(COLUMNS($AS$2:EB116),Dictionary!$A$4:$A$93,0),1,1,2),0)),Dictionary!$AD$3:$AE$3,0)),"")</f>
        <v>C</v>
      </c>
      <c r="EC117" s="61" t="str">
        <f ca="1">IFERROR(INDEX(OFFSET(Dictionary!$AC$3,MATCH(COLUMNS($AS$2:EC116),Dictionary!$AC$4:$AC$93,0),1,1,2),1,MATCH(INDEX(Dictionary!$B$3:$C$3,1,MATCH(Form_Responses[[#This Row],[89]],OFFSET(Dictionary!$A$3,MATCH(COLUMNS($AS$2:EC116),Dictionary!$A$4:$A$93,0),1,1,2),0)),Dictionary!$AD$3:$AE$3,0)),"")</f>
        <v>C</v>
      </c>
      <c r="ED117" s="61" t="str">
        <f ca="1">IFERROR(INDEX(OFFSET(Dictionary!$AC$3,MATCH(COLUMNS($AS$2:ED116),Dictionary!$AC$4:$AC$93,0),1,1,2),1,MATCH(INDEX(Dictionary!$B$3:$C$3,1,MATCH(Form_Responses[[#This Row],[90]],OFFSET(Dictionary!$A$3,MATCH(COLUMNS($AS$2:ED116),Dictionary!$A$4:$A$93,0),1,1,2),0)),Dictionary!$AD$3:$AE$3,0)),"")</f>
        <v>N</v>
      </c>
    </row>
    <row r="118" spans="1:134" ht="195" x14ac:dyDescent="0.25">
      <c r="A118" s="164">
        <v>116</v>
      </c>
      <c r="B118" s="61" t="s">
        <v>1133</v>
      </c>
      <c r="C118" s="61" t="s">
        <v>1129</v>
      </c>
      <c r="D118" s="59" t="s">
        <v>802</v>
      </c>
      <c r="E118" s="59" cm="1">
        <f t="array" aca="1" ref="E118" ca="1">COUNTIF(OFFSET($AS$2,MATCH(Data_Base_Response[[#This Row],[Nama]:[Nama]],Data_Base_Response[[Nama]:[Nama]],0),0,1,90),Data_Base_Response[[#Headers],[A]])</f>
        <v>5</v>
      </c>
      <c r="F118" s="59" cm="1">
        <f t="array" aca="1" ref="F118" ca="1">COUNTIF(OFFSET($AS$2,MATCH(Data_Base_Response[[#This Row],[Nama]:[Nama]],Data_Base_Response[[Nama]:[Nama]],0),0,1,90),Data_Base_Response[[#Headers],[N]])</f>
        <v>5</v>
      </c>
      <c r="G118" s="59" cm="1">
        <f t="array" aca="1" ref="G118" ca="1">COUNTIF(OFFSET($AS$2,MATCH(Data_Base_Response[[#This Row],[Nama]:[Nama]],Data_Base_Response[[Nama]:[Nama]],0),0,1,90),Data_Base_Response[[#Headers],[G]])</f>
        <v>3</v>
      </c>
      <c r="H118" s="59" cm="1">
        <f t="array" aca="1" ref="H118" ca="1">COUNTIF(OFFSET($AS$2,MATCH(Data_Base_Response[[#This Row],[Nama]:[Nama]],Data_Base_Response[[Nama]:[Nama]],0),0,1,90),Data_Base_Response[[#Headers],[C]])</f>
        <v>7</v>
      </c>
      <c r="I118" s="59" cm="1">
        <f t="array" aca="1" ref="I118" ca="1">COUNTIF(OFFSET($AS$2,MATCH(Data_Base_Response[[#This Row],[Nama]:[Nama]],Data_Base_Response[[Nama]:[Nama]],0),0,1,90),Data_Base_Response[[#Headers],[D]])</f>
        <v>5</v>
      </c>
      <c r="J118" s="59" cm="1">
        <f t="array" aca="1" ref="J118" ca="1">COUNTIF(OFFSET($AS$2,MATCH(Data_Base_Response[[#This Row],[Nama]:[Nama]],Data_Base_Response[[Nama]:[Nama]],0),0,1,90),Data_Base_Response[[#Headers],[R]])</f>
        <v>4</v>
      </c>
      <c r="K118" s="59" cm="1">
        <f t="array" aca="1" ref="K118" ca="1">COUNTIF(OFFSET($AS$2,MATCH(Data_Base_Response[[#This Row],[Nama]:[Nama]],Data_Base_Response[[Nama]:[Nama]],0),0,1,90),Data_Base_Response[[#Headers],[T]])</f>
        <v>4</v>
      </c>
      <c r="L118" s="59" cm="1">
        <f t="array" aca="1" ref="L118" ca="1">COUNTIF(OFFSET($AS$2,MATCH(Data_Base_Response[[#This Row],[Nama]:[Nama]],Data_Base_Response[[Nama]:[Nama]],0),0,1,90),Data_Base_Response[[#Headers],[V]])</f>
        <v>3</v>
      </c>
      <c r="M118" s="59" cm="1">
        <f t="array" aca="1" ref="M118" ca="1">COUNTIF(OFFSET($AS$2,MATCH(Data_Base_Response[[#This Row],[Nama]:[Nama]],Data_Base_Response[[Nama]:[Nama]],0),0,1,90),Data_Base_Response[[#Headers],[W]])</f>
        <v>5</v>
      </c>
      <c r="N118" s="59" cm="1">
        <f t="array" aca="1" ref="N118" ca="1">COUNTIF(OFFSET($AS$2,MATCH(Data_Base_Response[[#This Row],[Nama]:[Nama]],Data_Base_Response[[Nama]:[Nama]],0),0,1,90),Data_Base_Response[[#Headers],[F]])</f>
        <v>4</v>
      </c>
      <c r="O118" s="59" cm="1">
        <f t="array" aca="1" ref="O118" ca="1">COUNTIF(OFFSET($AS$2,MATCH(Data_Base_Response[[#This Row],[Nama]:[Nama]],Data_Base_Response[[Nama]:[Nama]],0),0,1,90),Data_Base_Response[[#Headers],[L]])</f>
        <v>3</v>
      </c>
      <c r="P118" s="59" cm="1">
        <f t="array" aca="1" ref="P118" ca="1">COUNTIF(OFFSET($AS$2,MATCH(Data_Base_Response[[#This Row],[Nama]:[Nama]],Data_Base_Response[[Nama]:[Nama]],0),0,1,90),Data_Base_Response[[#Headers],[P]])</f>
        <v>5</v>
      </c>
      <c r="Q118" s="59" cm="1">
        <f t="array" aca="1" ref="Q118" ca="1">COUNTIF(OFFSET($AS$2,MATCH(Data_Base_Response[[#This Row],[Nama]:[Nama]],Data_Base_Response[[Nama]:[Nama]],0),0,1,90),Data_Base_Response[[#Headers],[I]])</f>
        <v>4</v>
      </c>
      <c r="R118" s="59" cm="1">
        <f t="array" aca="1" ref="R118" ca="1">COUNTIF(OFFSET($AS$2,MATCH(Data_Base_Response[[#This Row],[Nama]:[Nama]],Data_Base_Response[[Nama]:[Nama]],0),0,1,90),Data_Base_Response[[#Headers],[S]])</f>
        <v>7</v>
      </c>
      <c r="S118" s="59" cm="1">
        <f t="array" aca="1" ref="S118" ca="1">COUNTIF(OFFSET($AS$2,MATCH(Data_Base_Response[[#This Row],[Nama]:[Nama]],Data_Base_Response[[Nama]:[Nama]],0),0,1,90),Data_Base_Response[[#Headers],[B]])</f>
        <v>5</v>
      </c>
      <c r="T118" s="59" cm="1">
        <f t="array" aca="1" ref="T118" ca="1">COUNTIF(OFFSET($AS$2,MATCH(Data_Base_Response[[#This Row],[Nama]:[Nama]],Data_Base_Response[[Nama]:[Nama]],0),0,1,90),Data_Base_Response[[#Headers],[O]])</f>
        <v>3</v>
      </c>
      <c r="U118" s="59" cm="1">
        <f t="array" aca="1" ref="U118" ca="1">COUNTIF(OFFSET($AS$2,MATCH(Data_Base_Response[[#This Row],[Nama]:[Nama]],Data_Base_Response[[Nama]:[Nama]],0),0,1,90),Data_Base_Response[[#Headers],[X]])</f>
        <v>5</v>
      </c>
      <c r="V118" s="59" cm="1">
        <f t="array" aca="1" ref="V118" ca="1">COUNTIF(OFFSET($AS$2,MATCH(Data_Base_Response[[#This Row],[Nama]:[Nama]],Data_Base_Response[[Nama]:[Nama]],0),0,1,90),Data_Base_Response[[#Headers],[E]])</f>
        <v>5</v>
      </c>
      <c r="W118" s="59" cm="1">
        <f t="array" aca="1" ref="W118" ca="1">COUNTIF(OFFSET($AS$2,MATCH(Data_Base_Response[[#This Row],[Nama]:[Nama]],Data_Base_Response[[Nama]:[Nama]],0),0,1,90),Data_Base_Response[[#Headers],[K]])</f>
        <v>3</v>
      </c>
      <c r="X118" s="59" cm="1">
        <f t="array" aca="1" ref="X118" ca="1">COUNTIF(OFFSET($AS$2,MATCH(Data_Base_Response[[#This Row],[Nama]:[Nama]],Data_Base_Response[[Nama]:[Nama]],0),0,1,90),Data_Base_Response[[#Headers],[Z]])</f>
        <v>5</v>
      </c>
      <c r="Y11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18"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18"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1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18" s="60" t="str">
        <f ca="1">INDEX(OFFSET(Dictionary!$AJ$3,MATCH(I$2,Dictionary!$AG$4:$AG$84,0),0,COUNTIF(Dictionary!$AG$4:$AG$84,I$2),1),MATCH(Data_Base_Response[[#This Row],[D]],OFFSET(Dictionary!$AH$3,MATCH(I$2,Dictionary!$AG$4:$AG$84,0),0,COUNTIF(Dictionary!$AG$4:$AG$84,I$2),1),1))</f>
        <v xml:space="preserve">Tertarik untuk menangani sendiri detail   </v>
      </c>
      <c r="AD11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18"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1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18" s="60" t="str">
        <f ca="1">INDEX(OFFSET(Dictionary!$AJ$3,MATCH(M$2,Dictionary!$AG$4:$AG$84,0),0,COUNTIF(Dictionary!$AG$4:$AG$84,M$2),1),MATCH(Data_Base_Response[[#This Row],[W]],OFFSET(Dictionary!$AH$3,MATCH(M$2,Dictionary!$AG$4:$AG$84,0),0,COUNTIF(Dictionary!$AG$4:$AG$84,M$2),1),1))</f>
        <v xml:space="preserve">Perlu pengarahan awal dan tolok ukur keberhasilan   </v>
      </c>
      <c r="AH118" s="60" t="str">
        <f ca="1">INDEX(OFFSET(Dictionary!$AJ$3,MATCH(N$2,Dictionary!$AG$4:$AG$84,0),0,COUNTIF(Dictionary!$AG$4:$AG$84,N$2),1),MATCH(Data_Base_Response[[#This Row],[F]],OFFSET(Dictionary!$AH$3,MATCH(N$2,Dictionary!$AG$4:$AG$84,0),0,COUNTIF(Dictionary!$AG$4:$AG$84,N$2),1),1))</f>
        <v xml:space="preserve">Loyal pada Perusahaan   </v>
      </c>
      <c r="AI118"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18"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18" s="60" t="str">
        <f ca="1">INDEX(OFFSET(Dictionary!$AJ$3,MATCH(Q$2,Dictionary!$AG$4:$AG$84,0),0,COUNTIF(Dictionary!$AG$4:$AG$84,Q$2),1),MATCH(Data_Base_Response[[#This Row],[I]],OFFSET(Dictionary!$AH$3,MATCH(Q$2,Dictionary!$AG$4:$AG$84,0),0,COUNTIF(Dictionary!$AG$4:$AG$84,Q$2),1),1))</f>
        <v xml:space="preserve">Berhati - hati dlm pengambilan keputusan   </v>
      </c>
      <c r="AL118"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8"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1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18"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18"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18"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18" s="60" t="str">
        <f ca="1">INDEX(OFFSET(Dictionary!$AJ$3,MATCH(X$2,Dictionary!$AG$4:$AG$84,0),0,COUNTIF(Dictionary!$AG$4:$AG$84,X$2),1),MATCH(Data_Base_Response[[#This Row],[Z]],OFFSET(Dictionary!$AH$3,MATCH(X$2,Dictionary!$AG$4:$AG$84,0),0,COUNTIF(Dictionary!$AG$4:$AG$84,X$2),1),1))</f>
        <v xml:space="preserve">Mudah beradaptasi, cukup menyukai perubahan    </v>
      </c>
      <c r="AS118" s="61" t="str">
        <f ca="1">IFERROR(INDEX(OFFSET(Dictionary!$AC$3,MATCH(COLUMNS($AS$2:AS117),Dictionary!$AC$4:$AC$93,0),1,1,2),1,MATCH(INDEX(Dictionary!$B$3:$C$3,1,MATCH(Form_Responses[[#This Row],[1]],OFFSET(Dictionary!$A$3,MATCH(COLUMNS($AS$2:AS117),Dictionary!$A$4:$A$93,0),1,1,2),0)),Dictionary!$AD$3:$AE$3,0)),"")</f>
        <v>E</v>
      </c>
      <c r="AT118" s="61" t="str">
        <f ca="1">IFERROR(INDEX(OFFSET(Dictionary!$AC$3,MATCH(COLUMNS($AS$2:AT$2),Dictionary!$AC$4:$AC$93,0),1,1,2),1,MATCH(INDEX(Dictionary!$B$3:$C$3,1,MATCH(Form_Responses[[#This Row],[2]],OFFSET(Dictionary!$A$3,MATCH(COLUMNS($AS$2:AT117),Dictionary!$A$4:$A$93,0),1,1,2),0)),Dictionary!$AD$3:$AE$3,0)),"")</f>
        <v>N</v>
      </c>
      <c r="AU118" s="61" t="str">
        <f ca="1">IFERROR(INDEX(OFFSET(Dictionary!$AC$3,MATCH(COLUMNS($AS$2:AU117),Dictionary!$AC$4:$AC$93,0),1,1,2),1,MATCH(INDEX(Dictionary!$B$3:$C$3,1,MATCH(Form_Responses[[#This Row],[3]],OFFSET(Dictionary!$A$3,MATCH(COLUMNS($AS$2:AU117),Dictionary!$A$4:$A$93,0),1,1,2),0)),Dictionary!$AD$3:$AE$3,0)),"")</f>
        <v>A</v>
      </c>
      <c r="AV118" s="61" t="str">
        <f ca="1">IFERROR(INDEX(OFFSET(Dictionary!$AC$3,MATCH(COLUMNS($AS$2:AV117),Dictionary!$AC$4:$AC$93,0),1,1,2),1,MATCH(INDEX(Dictionary!$B$3:$C$3,1,MATCH(Form_Responses[[#This Row],[4]],OFFSET(Dictionary!$A$3,MATCH(COLUMNS($AS$2:AV117),Dictionary!$A$4:$A$93,0),1,1,2),0)),Dictionary!$AD$3:$AE$3,0)),"")</f>
        <v>P</v>
      </c>
      <c r="AW118" s="61" t="str">
        <f ca="1">IFERROR(INDEX(OFFSET(Dictionary!$AC$3,MATCH(COLUMNS($AS$2:AW117),Dictionary!$AC$4:$AC$93,0),1,1,2),1,MATCH(INDEX(Dictionary!$B$3:$C$3,1,MATCH(Form_Responses[[#This Row],[5]],OFFSET(Dictionary!$A$3,MATCH(COLUMNS($AS$2:AW117),Dictionary!$A$4:$A$93,0),1,1,2),0)),Dictionary!$AD$3:$AE$3,0)),"")</f>
        <v>B</v>
      </c>
      <c r="AX118" s="61" t="str">
        <f ca="1">IFERROR(INDEX(OFFSET(Dictionary!$AC$3,MATCH(COLUMNS($AS$2:AX117),Dictionary!$AC$4:$AC$93,0),1,1,2),1,MATCH(INDEX(Dictionary!$B$3:$C$3,1,MATCH(Form_Responses[[#This Row],[6]],OFFSET(Dictionary!$A$3,MATCH(COLUMNS($AS$2:AX117),Dictionary!$A$4:$A$93,0),1,1,2),0)),Dictionary!$AD$3:$AE$3,0)),"")</f>
        <v>O</v>
      </c>
      <c r="AY118" s="61" t="str">
        <f ca="1">IFERROR(INDEX(OFFSET(Dictionary!$AC$3,MATCH(COLUMNS($AS$2:AY117),Dictionary!$AC$4:$AC$93,0),1,1,2),1,MATCH(INDEX(Dictionary!$B$3:$C$3,1,MATCH(Form_Responses[[#This Row],[7]],OFFSET(Dictionary!$A$3,MATCH(COLUMNS($AS$2:AY117),Dictionary!$A$4:$A$93,0),1,1,2),0)),Dictionary!$AD$3:$AE$3,0)),"")</f>
        <v>O</v>
      </c>
      <c r="AZ118" s="61" t="str">
        <f ca="1">IFERROR(INDEX(OFFSET(Dictionary!$AC$3,MATCH(COLUMNS($AS$2:AZ$2),Dictionary!$AC$4:$AC$93,0),1,1,2),1,MATCH(INDEX(Dictionary!$B$3:$C$3,1,MATCH(Form_Responses[[#This Row],[8]],OFFSET(Dictionary!$A$3,MATCH(COLUMNS($AS$2:AZ117),Dictionary!$A$4:$A$93,0),1,1,2),0)),Dictionary!$AD$3:$AE$3,0)),"")</f>
        <v>Z</v>
      </c>
      <c r="BA118" s="61" t="str">
        <f ca="1">IFERROR(INDEX(OFFSET(Dictionary!$AC$3,MATCH(COLUMNS($AS$2:BA117),Dictionary!$AC$4:$AC$93,0),1,1,2),1,MATCH(INDEX(Dictionary!$B$3:$C$3,1,MATCH(Form_Responses[[#This Row],[9]],OFFSET(Dictionary!$A$3,MATCH(COLUMNS($AS$2:BA117),Dictionary!$A$4:$A$93,0),1,1,2),0)),Dictionary!$AD$3:$AE$3,0)),"")</f>
        <v>K</v>
      </c>
      <c r="BB118" s="61" t="str">
        <f ca="1">IFERROR(INDEX(OFFSET(Dictionary!$AC$3,MATCH(COLUMNS($AS$2:BB117),Dictionary!$AC$4:$AC$93,0),1,1,2),1,MATCH(INDEX(Dictionary!$B$3:$C$3,1,MATCH(Form_Responses[[#This Row],[10]],OFFSET(Dictionary!$A$3,MATCH(COLUMNS($AS$2:BB117),Dictionary!$A$4:$A$93,0),1,1,2),0)),Dictionary!$AD$3:$AE$3,0)),"")</f>
        <v>F</v>
      </c>
      <c r="BC118" s="61" t="str">
        <f ca="1">IFERROR(INDEX(OFFSET(Dictionary!$AC$3,MATCH(COLUMNS($AS$2:BC117),Dictionary!$AC$4:$AC$93,0),1,1,2),1,MATCH(INDEX(Dictionary!$B$3:$C$3,1,MATCH(Form_Responses[[#This Row],[11]],OFFSET(Dictionary!$A$3,MATCH(COLUMNS($AS$2:BC117),Dictionary!$A$4:$A$93,0),1,1,2),0)),Dictionary!$AD$3:$AE$3,0)),"")</f>
        <v>C</v>
      </c>
      <c r="BD118" s="61" t="str">
        <f ca="1">IFERROR(INDEX(OFFSET(Dictionary!$AC$3,MATCH(COLUMNS($AS$2:BD117),Dictionary!$AC$4:$AC$93,0),1,1,2),1,MATCH(INDEX(Dictionary!$B$3:$C$3,1,MATCH(Form_Responses[[#This Row],[12]],OFFSET(Dictionary!$A$3,MATCH(COLUMNS($AS$2:BD117),Dictionary!$A$4:$A$93,0),1,1,2),0)),Dictionary!$AD$3:$AE$3,0)),"")</f>
        <v>E</v>
      </c>
      <c r="BE118" s="61" t="str">
        <f ca="1">IFERROR(INDEX(OFFSET(Dictionary!$AC$3,MATCH(COLUMNS($AS$2:BE117),Dictionary!$AC$4:$AC$93,0),1,1,2),1,MATCH(INDEX(Dictionary!$B$3:$C$3,1,MATCH(Form_Responses[[#This Row],[13]],OFFSET(Dictionary!$A$3,MATCH(COLUMNS($AS$2:BE117),Dictionary!$A$4:$A$93,0),1,1,2),0)),Dictionary!$AD$3:$AE$3,0)),"")</f>
        <v>N</v>
      </c>
      <c r="BF118" s="61" t="str">
        <f ca="1">IFERROR(INDEX(OFFSET(Dictionary!$AC$3,MATCH(COLUMNS($AS$2:BF117),Dictionary!$AC$4:$AC$93,0),1,1,2),1,MATCH(INDEX(Dictionary!$B$3:$C$3,1,MATCH(Form_Responses[[#This Row],[14]],OFFSET(Dictionary!$A$3,MATCH(COLUMNS($AS$2:BF117),Dictionary!$A$4:$A$93,0),1,1,2),0)),Dictionary!$AD$3:$AE$3,0)),"")</f>
        <v>A</v>
      </c>
      <c r="BG118" s="61" t="str">
        <f ca="1">IFERROR(INDEX(OFFSET(Dictionary!$AC$3,MATCH(COLUMNS($AS$2:BG117),Dictionary!$AC$4:$AC$93,0),1,1,2),1,MATCH(INDEX(Dictionary!$B$3:$C$3,1,MATCH(Form_Responses[[#This Row],[15]],OFFSET(Dictionary!$A$3,MATCH(COLUMNS($AS$2:BG117),Dictionary!$A$4:$A$93,0),1,1,2),0)),Dictionary!$AD$3:$AE$3,0)),"")</f>
        <v>B</v>
      </c>
      <c r="BH118" s="61" t="str">
        <f ca="1">IFERROR(INDEX(OFFSET(Dictionary!$AC$3,MATCH(COLUMNS($AS$2:BH117),Dictionary!$AC$4:$AC$93,0),1,1,2),1,MATCH(INDEX(Dictionary!$B$3:$C$3,1,MATCH(Form_Responses[[#This Row],[16]],OFFSET(Dictionary!$A$3,MATCH(COLUMNS($AS$2:BH117),Dictionary!$A$4:$A$93,0),1,1,2),0)),Dictionary!$AD$3:$AE$3,0)),"")</f>
        <v>X</v>
      </c>
      <c r="BI118" s="61" t="str">
        <f ca="1">IFERROR(INDEX(OFFSET(Dictionary!$AC$3,MATCH(COLUMNS($AS$2:BI117),Dictionary!$AC$4:$AC$93,0),1,1,2),1,MATCH(INDEX(Dictionary!$B$3:$C$3,1,MATCH(Form_Responses[[#This Row],[17]],OFFSET(Dictionary!$A$3,MATCH(COLUMNS($AS$2:BI117),Dictionary!$A$4:$A$93,0),1,1,2),0)),Dictionary!$AD$3:$AE$3,0)),"")</f>
        <v>Z</v>
      </c>
      <c r="BJ118" s="61" t="str">
        <f ca="1">IFERROR(INDEX(OFFSET(Dictionary!$AC$3,MATCH(COLUMNS($AS$2:BJ117),Dictionary!$AC$4:$AC$93,0),1,1,2),1,MATCH(INDEX(Dictionary!$B$3:$C$3,1,MATCH(Form_Responses[[#This Row],[18]],OFFSET(Dictionary!$A$3,MATCH(COLUMNS($AS$2:BJ117),Dictionary!$A$4:$A$93,0),1,1,2),0)),Dictionary!$AD$3:$AE$3,0)),"")</f>
        <v>K</v>
      </c>
      <c r="BK118" s="61" t="str">
        <f ca="1">IFERROR(INDEX(OFFSET(Dictionary!$AC$3,MATCH(COLUMNS($AS$2:BK117),Dictionary!$AC$4:$AC$93,0),1,1,2),1,MATCH(INDEX(Dictionary!$B$3:$C$3,1,MATCH(Form_Responses[[#This Row],[19]],OFFSET(Dictionary!$A$3,MATCH(COLUMNS($AS$2:BK117),Dictionary!$A$4:$A$93,0),1,1,2),0)),Dictionary!$AD$3:$AE$3,0)),"")</f>
        <v>F</v>
      </c>
      <c r="BL118" s="61" t="str">
        <f ca="1">IFERROR(INDEX(OFFSET(Dictionary!$AC$3,MATCH(COLUMNS($AS$2:BL117),Dictionary!$AC$4:$AC$93,0),1,1,2),1,MATCH(INDEX(Dictionary!$B$3:$C$3,1,MATCH(Form_Responses[[#This Row],[20]],OFFSET(Dictionary!$A$3,MATCH(COLUMNS($AS$2:BL117),Dictionary!$A$4:$A$93,0),1,1,2),0)),Dictionary!$AD$3:$AE$3,0)),"")</f>
        <v>W</v>
      </c>
      <c r="BM118" s="61" t="str">
        <f ca="1">IFERROR(INDEX(OFFSET(Dictionary!$AC$3,MATCH(COLUMNS($AS$2:BM117),Dictionary!$AC$4:$AC$93,0),1,1,2),1,MATCH(INDEX(Dictionary!$B$3:$C$3,1,MATCH(Form_Responses[[#This Row],[21]],OFFSET(Dictionary!$A$3,MATCH(COLUMNS($AS$2:BM117),Dictionary!$A$4:$A$93,0),1,1,2),0)),Dictionary!$AD$3:$AE$3,0)),"")</f>
        <v>D</v>
      </c>
      <c r="BN118" s="61" t="str">
        <f ca="1">IFERROR(INDEX(OFFSET(Dictionary!$AC$3,MATCH(COLUMNS($AS$2:BN117),Dictionary!$AC$4:$AC$93,0),1,1,2),1,MATCH(INDEX(Dictionary!$B$3:$C$3,1,MATCH(Form_Responses[[#This Row],[22]],OFFSET(Dictionary!$A$3,MATCH(COLUMNS($AS$2:BN117),Dictionary!$A$4:$A$93,0),1,1,2),0)),Dictionary!$AD$3:$AE$3,0)),"")</f>
        <v>C</v>
      </c>
      <c r="BO118" s="61" t="str">
        <f ca="1">IFERROR(INDEX(OFFSET(Dictionary!$AC$3,MATCH(COLUMNS($AS$2:BO117),Dictionary!$AC$4:$AC$93,0),1,1,2),1,MATCH(INDEX(Dictionary!$B$3:$C$3,1,MATCH(Form_Responses[[#This Row],[23]],OFFSET(Dictionary!$A$3,MATCH(COLUMNS($AS$2:BO117),Dictionary!$A$4:$A$93,0),1,1,2),0)),Dictionary!$AD$3:$AE$3,0)),"")</f>
        <v>E</v>
      </c>
      <c r="BP118" s="61" t="str">
        <f ca="1">IFERROR(INDEX(OFFSET(Dictionary!$AC$3,MATCH(COLUMNS($AS$2:BP117),Dictionary!$AC$4:$AC$93,0),1,1,2),1,MATCH(INDEX(Dictionary!$B$3:$C$3,1,MATCH(Form_Responses[[#This Row],[24]],OFFSET(Dictionary!$A$3,MATCH(COLUMNS($AS$2:BP117),Dictionary!$A$4:$A$93,0),1,1,2),0)),Dictionary!$AD$3:$AE$3,0)),"")</f>
        <v>X</v>
      </c>
      <c r="BQ118" s="61" t="str">
        <f ca="1">IFERROR(INDEX(OFFSET(Dictionary!$AC$3,MATCH(COLUMNS($AS$2:BQ117),Dictionary!$AC$4:$AC$93,0),1,1,2),1,MATCH(INDEX(Dictionary!$B$3:$C$3,1,MATCH(Form_Responses[[#This Row],[25]],OFFSET(Dictionary!$A$3,MATCH(COLUMNS($AS$2:BQ117),Dictionary!$A$4:$A$93,0),1,1,2),0)),Dictionary!$AD$3:$AE$3,0)),"")</f>
        <v>B</v>
      </c>
      <c r="BR118" s="61" t="str">
        <f ca="1">IFERROR(INDEX(OFFSET(Dictionary!$AC$3,MATCH(COLUMNS($AS$2:BR117),Dictionary!$AC$4:$AC$93,0),1,1,2),1,MATCH(INDEX(Dictionary!$B$3:$C$3,1,MATCH(Form_Responses[[#This Row],[26]],OFFSET(Dictionary!$A$3,MATCH(COLUMNS($AS$2:BR117),Dictionary!$A$4:$A$93,0),1,1,2),0)),Dictionary!$AD$3:$AE$3,0)),"")</f>
        <v>P</v>
      </c>
      <c r="BS118" s="61" t="str">
        <f ca="1">IFERROR(INDEX(OFFSET(Dictionary!$AC$3,MATCH(COLUMNS($AS$2:BS117),Dictionary!$AC$4:$AC$93,0),1,1,2),1,MATCH(INDEX(Dictionary!$B$3:$C$3,1,MATCH(Form_Responses[[#This Row],[27]],OFFSET(Dictionary!$A$3,MATCH(COLUMNS($AS$2:BS117),Dictionary!$A$4:$A$93,0),1,1,2),0)),Dictionary!$AD$3:$AE$3,0)),"")</f>
        <v>Z</v>
      </c>
      <c r="BT118" s="61" t="str">
        <f ca="1">IFERROR(INDEX(OFFSET(Dictionary!$AC$3,MATCH(COLUMNS($AS$2:BT117),Dictionary!$AC$4:$AC$93,0),1,1,2),1,MATCH(INDEX(Dictionary!$B$3:$C$3,1,MATCH(Form_Responses[[#This Row],[28]],OFFSET(Dictionary!$A$3,MATCH(COLUMNS($AS$2:BT117),Dictionary!$A$4:$A$93,0),1,1,2),0)),Dictionary!$AD$3:$AE$3,0)),"")</f>
        <v>B</v>
      </c>
      <c r="BU118" s="61" t="str">
        <f ca="1">IFERROR(INDEX(OFFSET(Dictionary!$AC$3,MATCH(COLUMNS($AS$2:BU117),Dictionary!$AC$4:$AC$93,0),1,1,2),1,MATCH(INDEX(Dictionary!$B$3:$C$3,1,MATCH(Form_Responses[[#This Row],[29]],OFFSET(Dictionary!$A$3,MATCH(COLUMNS($AS$2:BU117),Dictionary!$A$4:$A$93,0),1,1,2),0)),Dictionary!$AD$3:$AE$3,0)),"")</f>
        <v>O</v>
      </c>
      <c r="BV118" s="61" t="str">
        <f ca="1">IFERROR(INDEX(OFFSET(Dictionary!$AC$3,MATCH(COLUMNS($AS$2:BV117),Dictionary!$AC$4:$AC$93,0),1,1,2),1,MATCH(INDEX(Dictionary!$B$3:$C$3,1,MATCH(Form_Responses[[#This Row],[30]],OFFSET(Dictionary!$A$3,MATCH(COLUMNS($AS$2:BV117),Dictionary!$A$4:$A$93,0),1,1,2),0)),Dictionary!$AD$3:$AE$3,0)),"")</f>
        <v>W</v>
      </c>
      <c r="BW118" s="61" t="str">
        <f ca="1">IFERROR(INDEX(OFFSET(Dictionary!$AC$3,MATCH(COLUMNS($AS$2:BW117),Dictionary!$AC$4:$AC$93,0),1,1,2),1,MATCH(INDEX(Dictionary!$B$3:$C$3,1,MATCH(Form_Responses[[#This Row],[31]],OFFSET(Dictionary!$A$3,MATCH(COLUMNS($AS$2:BW117),Dictionary!$A$4:$A$93,0),1,1,2),0)),Dictionary!$AD$3:$AE$3,0)),"")</f>
        <v>G</v>
      </c>
      <c r="BX118" s="61" t="str">
        <f ca="1">IFERROR(INDEX(OFFSET(Dictionary!$AC$3,MATCH(COLUMNS($AS$2:BX117),Dictionary!$AC$4:$AC$93,0),1,1,2),1,MATCH(INDEX(Dictionary!$B$3:$C$3,1,MATCH(Form_Responses[[#This Row],[32]],OFFSET(Dictionary!$A$3,MATCH(COLUMNS($AS$2:BX117),Dictionary!$A$4:$A$93,0),1,1,2),0)),Dictionary!$AD$3:$AE$3,0)),"")</f>
        <v>D</v>
      </c>
      <c r="BY118" s="61" t="str">
        <f ca="1">IFERROR(INDEX(OFFSET(Dictionary!$AC$3,MATCH(COLUMNS($AS$2:BY117),Dictionary!$AC$4:$AC$93,0),1,1,2),1,MATCH(INDEX(Dictionary!$B$3:$C$3,1,MATCH(Form_Responses[[#This Row],[33]],OFFSET(Dictionary!$A$3,MATCH(COLUMNS($AS$2:BY117),Dictionary!$A$4:$A$93,0),1,1,2),0)),Dictionary!$AD$3:$AE$3,0)),"")</f>
        <v>C</v>
      </c>
      <c r="BZ118" s="61" t="str">
        <f ca="1">IFERROR(INDEX(OFFSET(Dictionary!$AC$3,MATCH(COLUMNS($AS$2:BZ117),Dictionary!$AC$4:$AC$93,0),1,1,2),1,MATCH(INDEX(Dictionary!$B$3:$C$3,1,MATCH(Form_Responses[[#This Row],[34]],OFFSET(Dictionary!$A$3,MATCH(COLUMNS($AS$2:BZ117),Dictionary!$A$4:$A$93,0),1,1,2),0)),Dictionary!$AD$3:$AE$3,0)),"")</f>
        <v>T</v>
      </c>
      <c r="CA118" s="61" t="str">
        <f ca="1">IFERROR(INDEX(OFFSET(Dictionary!$AC$3,MATCH(COLUMNS($AS$2:CA117),Dictionary!$AC$4:$AC$93,0),1,1,2),1,MATCH(INDEX(Dictionary!$B$3:$C$3,1,MATCH(Form_Responses[[#This Row],[35]],OFFSET(Dictionary!$A$3,MATCH(COLUMNS($AS$2:CA117),Dictionary!$A$4:$A$93,0),1,1,2),0)),Dictionary!$AD$3:$AE$3,0)),"")</f>
        <v>B</v>
      </c>
      <c r="CB118" s="61" t="str">
        <f ca="1">IFERROR(INDEX(OFFSET(Dictionary!$AC$3,MATCH(COLUMNS($AS$2:CB117),Dictionary!$AC$4:$AC$93,0),1,1,2),1,MATCH(INDEX(Dictionary!$B$3:$C$3,1,MATCH(Form_Responses[[#This Row],[36]],OFFSET(Dictionary!$A$3,MATCH(COLUMNS($AS$2:CB117),Dictionary!$A$4:$A$93,0),1,1,2),0)),Dictionary!$AD$3:$AE$3,0)),"")</f>
        <v>A</v>
      </c>
      <c r="CC118" s="61" t="str">
        <f ca="1">IFERROR(INDEX(OFFSET(Dictionary!$AC$3,MATCH(COLUMNS($AS$2:CC117),Dictionary!$AC$4:$AC$93,0),1,1,2),1,MATCH(INDEX(Dictionary!$B$3:$C$3,1,MATCH(Form_Responses[[#This Row],[37]],OFFSET(Dictionary!$A$3,MATCH(COLUMNS($AS$2:CC117),Dictionary!$A$4:$A$93,0),1,1,2),0)),Dictionary!$AD$3:$AE$3,0)),"")</f>
        <v>P</v>
      </c>
      <c r="CD118" s="61" t="str">
        <f ca="1">IFERROR(INDEX(OFFSET(Dictionary!$AC$3,MATCH(COLUMNS($AS$2:CD117),Dictionary!$AC$4:$AC$93,0),1,1,2),1,MATCH(INDEX(Dictionary!$B$3:$C$3,1,MATCH(Form_Responses[[#This Row],[38]],OFFSET(Dictionary!$A$3,MATCH(COLUMNS($AS$2:CD117),Dictionary!$A$4:$A$93,0),1,1,2),0)),Dictionary!$AD$3:$AE$3,0)),"")</f>
        <v>X</v>
      </c>
      <c r="CE118" s="61" t="str">
        <f ca="1">IFERROR(INDEX(OFFSET(Dictionary!$AC$3,MATCH(COLUMNS($AS$2:CE117),Dictionary!$AC$4:$AC$93,0),1,1,2),1,MATCH(INDEX(Dictionary!$B$3:$C$3,1,MATCH(Form_Responses[[#This Row],[39]],OFFSET(Dictionary!$A$3,MATCH(COLUMNS($AS$2:CE117),Dictionary!$A$4:$A$93,0),1,1,2),0)),Dictionary!$AD$3:$AE$3,0)),"")</f>
        <v>F</v>
      </c>
      <c r="CF118" s="61" t="str">
        <f ca="1">IFERROR(INDEX(OFFSET(Dictionary!$AC$3,MATCH(COLUMNS($AS$2:CF117),Dictionary!$AC$4:$AC$93,0),1,1,2),1,MATCH(INDEX(Dictionary!$B$3:$C$3,1,MATCH(Form_Responses[[#This Row],[40]],OFFSET(Dictionary!$A$3,MATCH(COLUMNS($AS$2:CF117),Dictionary!$A$4:$A$93,0),1,1,2),0)),Dictionary!$AD$3:$AE$3,0)),"")</f>
        <v>W</v>
      </c>
      <c r="CG118" s="61" t="str">
        <f ca="1">IFERROR(INDEX(OFFSET(Dictionary!$AC$3,MATCH(COLUMNS($AS$2:CG117),Dictionary!$AC$4:$AC$93,0),1,1,2),1,MATCH(INDEX(Dictionary!$B$3:$C$3,1,MATCH(Form_Responses[[#This Row],[41]],OFFSET(Dictionary!$A$3,MATCH(COLUMNS($AS$2:CG117),Dictionary!$A$4:$A$93,0),1,1,2),0)),Dictionary!$AD$3:$AE$3,0)),"")</f>
        <v>S</v>
      </c>
      <c r="CH118" s="61" t="str">
        <f ca="1">IFERROR(INDEX(OFFSET(Dictionary!$AC$3,MATCH(COLUMNS($AS$2:CH117),Dictionary!$AC$4:$AC$93,0),1,1,2),1,MATCH(INDEX(Dictionary!$B$3:$C$3,1,MATCH(Form_Responses[[#This Row],[42]],OFFSET(Dictionary!$A$3,MATCH(COLUMNS($AS$2:CH117),Dictionary!$A$4:$A$93,0),1,1,2),0)),Dictionary!$AD$3:$AE$3,0)),"")</f>
        <v>R</v>
      </c>
      <c r="CI118" s="61" t="str">
        <f ca="1">IFERROR(INDEX(OFFSET(Dictionary!$AC$3,MATCH(COLUMNS($AS$2:CI117),Dictionary!$AC$4:$AC$93,0),1,1,2),1,MATCH(INDEX(Dictionary!$B$3:$C$3,1,MATCH(Form_Responses[[#This Row],[43]],OFFSET(Dictionary!$A$3,MATCH(COLUMNS($AS$2:CI117),Dictionary!$A$4:$A$93,0),1,1,2),0)),Dictionary!$AD$3:$AE$3,0)),"")</f>
        <v>I</v>
      </c>
      <c r="CJ118" s="61" t="str">
        <f ca="1">IFERROR(INDEX(OFFSET(Dictionary!$AC$3,MATCH(COLUMNS($AS$2:CJ117),Dictionary!$AC$4:$AC$93,0),1,1,2),1,MATCH(INDEX(Dictionary!$B$3:$C$3,1,MATCH(Form_Responses[[#This Row],[44]],OFFSET(Dictionary!$A$3,MATCH(COLUMNS($AS$2:CJ117),Dictionary!$A$4:$A$93,0),1,1,2),0)),Dictionary!$AD$3:$AE$3,0)),"")</f>
        <v>C</v>
      </c>
      <c r="CK118" s="61" t="str">
        <f ca="1">IFERROR(INDEX(OFFSET(Dictionary!$AC$3,MATCH(COLUMNS($AS$2:CK117),Dictionary!$AC$4:$AC$93,0),1,1,2),1,MATCH(INDEX(Dictionary!$B$3:$C$3,1,MATCH(Form_Responses[[#This Row],[45]],OFFSET(Dictionary!$A$3,MATCH(COLUMNS($AS$2:CK117),Dictionary!$A$4:$A$93,0),1,1,2),0)),Dictionary!$AD$3:$AE$3,0)),"")</f>
        <v>E</v>
      </c>
      <c r="CL118" s="61" t="str">
        <f ca="1">IFERROR(INDEX(OFFSET(Dictionary!$AC$3,MATCH(COLUMNS($AS$2:CL117),Dictionary!$AC$4:$AC$93,0),1,1,2),1,MATCH(INDEX(Dictionary!$B$3:$C$3,1,MATCH(Form_Responses[[#This Row],[46]],OFFSET(Dictionary!$A$3,MATCH(COLUMNS($AS$2:CL117),Dictionary!$A$4:$A$93,0),1,1,2),0)),Dictionary!$AD$3:$AE$3,0)),"")</f>
        <v>N</v>
      </c>
      <c r="CM118" s="61" t="str">
        <f ca="1">IFERROR(INDEX(OFFSET(Dictionary!$AC$3,MATCH(COLUMNS($AS$2:CM117),Dictionary!$AC$4:$AC$93,0),1,1,2),1,MATCH(INDEX(Dictionary!$B$3:$C$3,1,MATCH(Form_Responses[[#This Row],[47]],OFFSET(Dictionary!$A$3,MATCH(COLUMNS($AS$2:CM117),Dictionary!$A$4:$A$93,0),1,1,2),0)),Dictionary!$AD$3:$AE$3,0)),"")</f>
        <v>Z</v>
      </c>
      <c r="CN118" s="61" t="str">
        <f ca="1">IFERROR(INDEX(OFFSET(Dictionary!$AC$3,MATCH(COLUMNS($AS$2:CN117),Dictionary!$AC$4:$AC$93,0),1,1,2),1,MATCH(INDEX(Dictionary!$B$3:$C$3,1,MATCH(Form_Responses[[#This Row],[48]],OFFSET(Dictionary!$A$3,MATCH(COLUMNS($AS$2:CN117),Dictionary!$A$4:$A$93,0),1,1,2),0)),Dictionary!$AD$3:$AE$3,0)),"")</f>
        <v>P</v>
      </c>
      <c r="CO118" s="61" t="str">
        <f ca="1">IFERROR(INDEX(OFFSET(Dictionary!$AC$3,MATCH(COLUMNS($AS$2:CO117),Dictionary!$AC$4:$AC$93,0),1,1,2),1,MATCH(INDEX(Dictionary!$B$3:$C$3,1,MATCH(Form_Responses[[#This Row],[49]],OFFSET(Dictionary!$A$3,MATCH(COLUMNS($AS$2:CO117),Dictionary!$A$4:$A$93,0),1,1,2),0)),Dictionary!$AD$3:$AE$3,0)),"")</f>
        <v>X</v>
      </c>
      <c r="CP118" s="61" t="str">
        <f ca="1">IFERROR(INDEX(OFFSET(Dictionary!$AC$3,MATCH(COLUMNS($AS$2:CP117),Dictionary!$AC$4:$AC$93,0),1,1,2),1,MATCH(INDEX(Dictionary!$B$3:$C$3,1,MATCH(Form_Responses[[#This Row],[50]],OFFSET(Dictionary!$A$3,MATCH(COLUMNS($AS$2:CP117),Dictionary!$A$4:$A$93,0),1,1,2),0)),Dictionary!$AD$3:$AE$3,0)),"")</f>
        <v>W</v>
      </c>
      <c r="CQ118" s="61" t="str">
        <f ca="1">IFERROR(INDEX(OFFSET(Dictionary!$AC$3,MATCH(COLUMNS($AS$2:CQ117),Dictionary!$AC$4:$AC$93,0),1,1,2),1,MATCH(INDEX(Dictionary!$B$3:$C$3,1,MATCH(Form_Responses[[#This Row],[51]],OFFSET(Dictionary!$A$3,MATCH(COLUMNS($AS$2:CQ117),Dictionary!$A$4:$A$93,0),1,1,2),0)),Dictionary!$AD$3:$AE$3,0)),"")</f>
        <v>G</v>
      </c>
      <c r="CR118" s="61" t="str">
        <f ca="1">IFERROR(INDEX(OFFSET(Dictionary!$AC$3,MATCH(COLUMNS($AS$2:CR117),Dictionary!$AC$4:$AC$93,0),1,1,2),1,MATCH(INDEX(Dictionary!$B$3:$C$3,1,MATCH(Form_Responses[[#This Row],[52]],OFFSET(Dictionary!$A$3,MATCH(COLUMNS($AS$2:CR117),Dictionary!$A$4:$A$93,0),1,1,2),0)),Dictionary!$AD$3:$AE$3,0)),"")</f>
        <v>S</v>
      </c>
      <c r="CS118" s="61" t="str">
        <f ca="1">IFERROR(INDEX(OFFSET(Dictionary!$AC$3,MATCH(COLUMNS($AS$2:CS117),Dictionary!$AC$4:$AC$93,0),1,1,2),1,MATCH(INDEX(Dictionary!$B$3:$C$3,1,MATCH(Form_Responses[[#This Row],[53]],OFFSET(Dictionary!$A$3,MATCH(COLUMNS($AS$2:CS117),Dictionary!$A$4:$A$93,0),1,1,2),0)),Dictionary!$AD$3:$AE$3,0)),"")</f>
        <v>I</v>
      </c>
      <c r="CT118" s="61" t="str">
        <f ca="1">IFERROR(INDEX(OFFSET(Dictionary!$AC$3,MATCH(COLUMNS($AS$2:CT117),Dictionary!$AC$4:$AC$93,0),1,1,2),1,MATCH(INDEX(Dictionary!$B$3:$C$3,1,MATCH(Form_Responses[[#This Row],[54]],OFFSET(Dictionary!$A$3,MATCH(COLUMNS($AS$2:CT117),Dictionary!$A$4:$A$93,0),1,1,2),0)),Dictionary!$AD$3:$AE$3,0)),"")</f>
        <v>T</v>
      </c>
      <c r="CU118" s="61" t="str">
        <f ca="1">IFERROR(INDEX(OFFSET(Dictionary!$AC$3,MATCH(COLUMNS($AS$2:CU117),Dictionary!$AC$4:$AC$93,0),1,1,2),1,MATCH(INDEX(Dictionary!$B$3:$C$3,1,MATCH(Form_Responses[[#This Row],[55]],OFFSET(Dictionary!$A$3,MATCH(COLUMNS($AS$2:CU117),Dictionary!$A$4:$A$93,0),1,1,2),0)),Dictionary!$AD$3:$AE$3,0)),"")</f>
        <v>V</v>
      </c>
      <c r="CV118" s="61" t="str">
        <f ca="1">IFERROR(INDEX(OFFSET(Dictionary!$AC$3,MATCH(COLUMNS($AS$2:CV117),Dictionary!$AC$4:$AC$93,0),1,1,2),1,MATCH(INDEX(Dictionary!$B$3:$C$3,1,MATCH(Form_Responses[[#This Row],[56]],OFFSET(Dictionary!$A$3,MATCH(COLUMNS($AS$2:CV117),Dictionary!$A$4:$A$93,0),1,1,2),0)),Dictionary!$AD$3:$AE$3,0)),"")</f>
        <v>E</v>
      </c>
      <c r="CW118" s="61" t="str">
        <f ca="1">IFERROR(INDEX(OFFSET(Dictionary!$AC$3,MATCH(COLUMNS($AS$2:CW117),Dictionary!$AC$4:$AC$93,0),1,1,2),1,MATCH(INDEX(Dictionary!$B$3:$C$3,1,MATCH(Form_Responses[[#This Row],[57]],OFFSET(Dictionary!$A$3,MATCH(COLUMNS($AS$2:CW117),Dictionary!$A$4:$A$93,0),1,1,2),0)),Dictionary!$AD$3:$AE$3,0)),"")</f>
        <v>Z</v>
      </c>
      <c r="CX118" s="61" t="str">
        <f ca="1">IFERROR(INDEX(OFFSET(Dictionary!$AC$3,MATCH(COLUMNS($AS$2:CX117),Dictionary!$AC$4:$AC$93,0),1,1,2),1,MATCH(INDEX(Dictionary!$B$3:$C$3,1,MATCH(Form_Responses[[#This Row],[58]],OFFSET(Dictionary!$A$3,MATCH(COLUMNS($AS$2:CX117),Dictionary!$A$4:$A$93,0),1,1,2),0)),Dictionary!$AD$3:$AE$3,0)),"")</f>
        <v>A</v>
      </c>
      <c r="CY118" s="61" t="str">
        <f ca="1">IFERROR(INDEX(OFFSET(Dictionary!$AC$3,MATCH(COLUMNS($AS$2:CY117),Dictionary!$AC$4:$AC$93,0),1,1,2),1,MATCH(INDEX(Dictionary!$B$3:$C$3,1,MATCH(Form_Responses[[#This Row],[59]],OFFSET(Dictionary!$A$3,MATCH(COLUMNS($AS$2:CY117),Dictionary!$A$4:$A$93,0),1,1,2),0)),Dictionary!$AD$3:$AE$3,0)),"")</f>
        <v>F</v>
      </c>
      <c r="CZ118" s="61" t="str">
        <f ca="1">IFERROR(INDEX(OFFSET(Dictionary!$AC$3,MATCH(COLUMNS($AS$2:CZ117),Dictionary!$AC$4:$AC$93,0),1,1,2),1,MATCH(INDEX(Dictionary!$B$3:$C$3,1,MATCH(Form_Responses[[#This Row],[60]],OFFSET(Dictionary!$A$3,MATCH(COLUMNS($AS$2:CZ117),Dictionary!$A$4:$A$93,0),1,1,2),0)),Dictionary!$AD$3:$AE$3,0)),"")</f>
        <v>X</v>
      </c>
      <c r="DA118" s="61" t="str">
        <f ca="1">IFERROR(INDEX(OFFSET(Dictionary!$AC$3,MATCH(COLUMNS($AS$2:DA117),Dictionary!$AC$4:$AC$93,0),1,1,2),1,MATCH(INDEX(Dictionary!$B$3:$C$3,1,MATCH(Form_Responses[[#This Row],[61]],OFFSET(Dictionary!$A$3,MATCH(COLUMNS($AS$2:DA117),Dictionary!$A$4:$A$93,0),1,1,2),0)),Dictionary!$AD$3:$AE$3,0)),"")</f>
        <v>T</v>
      </c>
      <c r="DB118" s="61" t="str">
        <f ca="1">IFERROR(INDEX(OFFSET(Dictionary!$AC$3,MATCH(COLUMNS($AS$2:DB117),Dictionary!$AC$4:$AC$93,0),1,1,2),1,MATCH(INDEX(Dictionary!$B$3:$C$3,1,MATCH(Form_Responses[[#This Row],[62]],OFFSET(Dictionary!$A$3,MATCH(COLUMNS($AS$2:DB117),Dictionary!$A$4:$A$93,0),1,1,2),0)),Dictionary!$AD$3:$AE$3,0)),"")</f>
        <v>L</v>
      </c>
      <c r="DC118" s="61" t="str">
        <f ca="1">IFERROR(INDEX(OFFSET(Dictionary!$AC$3,MATCH(COLUMNS($AS$2:DC117),Dictionary!$AC$4:$AC$93,0),1,1,2),1,MATCH(INDEX(Dictionary!$B$3:$C$3,1,MATCH(Form_Responses[[#This Row],[63]],OFFSET(Dictionary!$A$3,MATCH(COLUMNS($AS$2:DC117),Dictionary!$A$4:$A$93,0),1,1,2),0)),Dictionary!$AD$3:$AE$3,0)),"")</f>
        <v>S</v>
      </c>
      <c r="DD118" s="61" t="str">
        <f ca="1">IFERROR(INDEX(OFFSET(Dictionary!$AC$3,MATCH(COLUMNS($AS$2:DD117),Dictionary!$AC$4:$AC$93,0),1,1,2),1,MATCH(INDEX(Dictionary!$B$3:$C$3,1,MATCH(Form_Responses[[#This Row],[64]],OFFSET(Dictionary!$A$3,MATCH(COLUMNS($AS$2:DD117),Dictionary!$A$4:$A$93,0),1,1,2),0)),Dictionary!$AD$3:$AE$3,0)),"")</f>
        <v>R</v>
      </c>
      <c r="DE118" s="61" t="str">
        <f ca="1">IFERROR(INDEX(OFFSET(Dictionary!$AC$3,MATCH(COLUMNS($AS$2:DE117),Dictionary!$AC$4:$AC$93,0),1,1,2),1,MATCH(INDEX(Dictionary!$B$3:$C$3,1,MATCH(Form_Responses[[#This Row],[65]],OFFSET(Dictionary!$A$3,MATCH(COLUMNS($AS$2:DE117),Dictionary!$A$4:$A$93,0),1,1,2),0)),Dictionary!$AD$3:$AE$3,0)),"")</f>
        <v>D</v>
      </c>
      <c r="DF118" s="61" t="str">
        <f ca="1">IFERROR(INDEX(OFFSET(Dictionary!$AC$3,MATCH(COLUMNS($AS$2:DF117),Dictionary!$AC$4:$AC$93,0),1,1,2),1,MATCH(INDEX(Dictionary!$B$3:$C$3,1,MATCH(Form_Responses[[#This Row],[66]],OFFSET(Dictionary!$A$3,MATCH(COLUMNS($AS$2:DF117),Dictionary!$A$4:$A$93,0),1,1,2),0)),Dictionary!$AD$3:$AE$3,0)),"")</f>
        <v>S</v>
      </c>
      <c r="DG118" s="61" t="str">
        <f ca="1">IFERROR(INDEX(OFFSET(Dictionary!$AC$3,MATCH(COLUMNS($AS$2:DG117),Dictionary!$AC$4:$AC$93,0),1,1,2),1,MATCH(INDEX(Dictionary!$B$3:$C$3,1,MATCH(Form_Responses[[#This Row],[67]],OFFSET(Dictionary!$A$3,MATCH(COLUMNS($AS$2:DG117),Dictionary!$A$4:$A$93,0),1,1,2),0)),Dictionary!$AD$3:$AE$3,0)),"")</f>
        <v>R</v>
      </c>
      <c r="DH118" s="61" t="str">
        <f ca="1">IFERROR(INDEX(OFFSET(Dictionary!$AC$3,MATCH(COLUMNS($AS$2:DH117),Dictionary!$AC$4:$AC$93,0),1,1,2),1,MATCH(INDEX(Dictionary!$B$3:$C$3,1,MATCH(Form_Responses[[#This Row],[68]],OFFSET(Dictionary!$A$3,MATCH(COLUMNS($AS$2:DH117),Dictionary!$A$4:$A$93,0),1,1,2),0)),Dictionary!$AD$3:$AE$3,0)),"")</f>
        <v>K</v>
      </c>
      <c r="DI118" s="61" t="str">
        <f ca="1">IFERROR(INDEX(OFFSET(Dictionary!$AC$3,MATCH(COLUMNS($AS$2:DI117),Dictionary!$AC$4:$AC$93,0),1,1,2),1,MATCH(INDEX(Dictionary!$B$3:$C$3,1,MATCH(Form_Responses[[#This Row],[69]],OFFSET(Dictionary!$A$3,MATCH(COLUMNS($AS$2:DI117),Dictionary!$A$4:$A$93,0),1,1,2),0)),Dictionary!$AD$3:$AE$3,0)),"")</f>
        <v>A</v>
      </c>
      <c r="DJ118" s="61" t="str">
        <f ca="1">IFERROR(INDEX(OFFSET(Dictionary!$AC$3,MATCH(COLUMNS($AS$2:DJ117),Dictionary!$AC$4:$AC$93,0),1,1,2),1,MATCH(INDEX(Dictionary!$B$3:$C$3,1,MATCH(Form_Responses[[#This Row],[70]],OFFSET(Dictionary!$A$3,MATCH(COLUMNS($AS$2:DJ117),Dictionary!$A$4:$A$93,0),1,1,2),0)),Dictionary!$AD$3:$AE$3,0)),"")</f>
        <v>P</v>
      </c>
      <c r="DK118" s="61" t="str">
        <f ca="1">IFERROR(INDEX(OFFSET(Dictionary!$AC$3,MATCH(COLUMNS($AS$2:DK117),Dictionary!$AC$4:$AC$93,0),1,1,2),1,MATCH(INDEX(Dictionary!$B$3:$C$3,1,MATCH(Form_Responses[[#This Row],[71]],OFFSET(Dictionary!$A$3,MATCH(COLUMNS($AS$2:DK117),Dictionary!$A$4:$A$93,0),1,1,2),0)),Dictionary!$AD$3:$AE$3,0)),"")</f>
        <v>G</v>
      </c>
      <c r="DL118" s="61" t="str">
        <f ca="1">IFERROR(INDEX(OFFSET(Dictionary!$AC$3,MATCH(COLUMNS($AS$2:DL117),Dictionary!$AC$4:$AC$93,0),1,1,2),1,MATCH(INDEX(Dictionary!$B$3:$C$3,1,MATCH(Form_Responses[[#This Row],[72]],OFFSET(Dictionary!$A$3,MATCH(COLUMNS($AS$2:DL117),Dictionary!$A$4:$A$93,0),1,1,2),0)),Dictionary!$AD$3:$AE$3,0)),"")</f>
        <v>T</v>
      </c>
      <c r="DM118" s="61" t="str">
        <f ca="1">IFERROR(INDEX(OFFSET(Dictionary!$AC$3,MATCH(COLUMNS($AS$2:DM117),Dictionary!$AC$4:$AC$93,0),1,1,2),1,MATCH(INDEX(Dictionary!$B$3:$C$3,1,MATCH(Form_Responses[[#This Row],[73]],OFFSET(Dictionary!$A$3,MATCH(COLUMNS($AS$2:DM117),Dictionary!$A$4:$A$93,0),1,1,2),0)),Dictionary!$AD$3:$AE$3,0)),"")</f>
        <v>I</v>
      </c>
      <c r="DN118" s="61" t="str">
        <f ca="1">IFERROR(INDEX(OFFSET(Dictionary!$AC$3,MATCH(COLUMNS($AS$2:DN117),Dictionary!$AC$4:$AC$93,0),1,1,2),1,MATCH(INDEX(Dictionary!$B$3:$C$3,1,MATCH(Form_Responses[[#This Row],[74]],OFFSET(Dictionary!$A$3,MATCH(COLUMNS($AS$2:DN117),Dictionary!$A$4:$A$93,0),1,1,2),0)),Dictionary!$AD$3:$AE$3,0)),"")</f>
        <v>S</v>
      </c>
      <c r="DO118" s="61" t="str">
        <f ca="1">IFERROR(INDEX(OFFSET(Dictionary!$AC$3,MATCH(COLUMNS($AS$2:DO117),Dictionary!$AC$4:$AC$93,0),1,1,2),1,MATCH(INDEX(Dictionary!$B$3:$C$3,1,MATCH(Form_Responses[[#This Row],[75]],OFFSET(Dictionary!$A$3,MATCH(COLUMNS($AS$2:DO117),Dictionary!$A$4:$A$93,0),1,1,2),0)),Dictionary!$AD$3:$AE$3,0)),"")</f>
        <v>V</v>
      </c>
      <c r="DP118" s="61" t="str">
        <f ca="1">IFERROR(INDEX(OFFSET(Dictionary!$AC$3,MATCH(COLUMNS($AS$2:DP117),Dictionary!$AC$4:$AC$93,0),1,1,2),1,MATCH(INDEX(Dictionary!$B$3:$C$3,1,MATCH(Form_Responses[[#This Row],[76]],OFFSET(Dictionary!$A$3,MATCH(COLUMNS($AS$2:DP117),Dictionary!$A$4:$A$93,0),1,1,2),0)),Dictionary!$AD$3:$AE$3,0)),"")</f>
        <v>S</v>
      </c>
      <c r="DQ118" s="61" t="str">
        <f ca="1">IFERROR(INDEX(OFFSET(Dictionary!$AC$3,MATCH(COLUMNS($AS$2:DQ117),Dictionary!$AC$4:$AC$93,0),1,1,2),1,MATCH(INDEX(Dictionary!$B$3:$C$3,1,MATCH(Form_Responses[[#This Row],[77]],OFFSET(Dictionary!$A$3,MATCH(COLUMNS($AS$2:DQ117),Dictionary!$A$4:$A$93,0),1,1,2),0)),Dictionary!$AD$3:$AE$3,0)),"")</f>
        <v>C</v>
      </c>
      <c r="DR118" s="61" t="str">
        <f ca="1">IFERROR(INDEX(OFFSET(Dictionary!$AC$3,MATCH(COLUMNS($AS$2:DR117),Dictionary!$AC$4:$AC$93,0),1,1,2),1,MATCH(INDEX(Dictionary!$B$3:$C$3,1,MATCH(Form_Responses[[#This Row],[78]],OFFSET(Dictionary!$A$3,MATCH(COLUMNS($AS$2:DR117),Dictionary!$A$4:$A$93,0),1,1,2),0)),Dictionary!$AD$3:$AE$3,0)),"")</f>
        <v>D</v>
      </c>
      <c r="DS118" s="61" t="str">
        <f ca="1">IFERROR(INDEX(OFFSET(Dictionary!$AC$3,MATCH(COLUMNS($AS$2:DS117),Dictionary!$AC$4:$AC$93,0),1,1,2),1,MATCH(INDEX(Dictionary!$B$3:$C$3,1,MATCH(Form_Responses[[#This Row],[79]],OFFSET(Dictionary!$A$3,MATCH(COLUMNS($AS$2:DS117),Dictionary!$A$4:$A$93,0),1,1,2),0)),Dictionary!$AD$3:$AE$3,0)),"")</f>
        <v>N</v>
      </c>
      <c r="DT118" s="61" t="str">
        <f ca="1">IFERROR(INDEX(OFFSET(Dictionary!$AC$3,MATCH(COLUMNS($AS$2:DT117),Dictionary!$AC$4:$AC$93,0),1,1,2),1,MATCH(INDEX(Dictionary!$B$3:$C$3,1,MATCH(Form_Responses[[#This Row],[80]],OFFSET(Dictionary!$A$3,MATCH(COLUMNS($AS$2:DT117),Dictionary!$A$4:$A$93,0),1,1,2),0)),Dictionary!$AD$3:$AE$3,0)),"")</f>
        <v>W</v>
      </c>
      <c r="DU118" s="61" t="str">
        <f ca="1">IFERROR(INDEX(OFFSET(Dictionary!$AC$3,MATCH(COLUMNS($AS$2:DU117),Dictionary!$AC$4:$AC$93,0),1,1,2),1,MATCH(INDEX(Dictionary!$B$3:$C$3,1,MATCH(Form_Responses[[#This Row],[81]],OFFSET(Dictionary!$A$3,MATCH(COLUMNS($AS$2:DU117),Dictionary!$A$4:$A$93,0),1,1,2),0)),Dictionary!$AD$3:$AE$3,0)),"")</f>
        <v>L</v>
      </c>
      <c r="DV118" s="61" t="str">
        <f ca="1">IFERROR(INDEX(OFFSET(Dictionary!$AC$3,MATCH(COLUMNS($AS$2:DV117),Dictionary!$AC$4:$AC$93,0),1,1,2),1,MATCH(INDEX(Dictionary!$B$3:$C$3,1,MATCH(Form_Responses[[#This Row],[82]],OFFSET(Dictionary!$A$3,MATCH(COLUMNS($AS$2:DV117),Dictionary!$A$4:$A$93,0),1,1,2),0)),Dictionary!$AD$3:$AE$3,0)),"")</f>
        <v>L</v>
      </c>
      <c r="DW118" s="61" t="str">
        <f ca="1">IFERROR(INDEX(OFFSET(Dictionary!$AC$3,MATCH(COLUMNS($AS$2:DW117),Dictionary!$AC$4:$AC$93,0),1,1,2),1,MATCH(INDEX(Dictionary!$B$3:$C$3,1,MATCH(Form_Responses[[#This Row],[83]],OFFSET(Dictionary!$A$3,MATCH(COLUMNS($AS$2:DW117),Dictionary!$A$4:$A$93,0),1,1,2),0)),Dictionary!$AD$3:$AE$3,0)),"")</f>
        <v>I</v>
      </c>
      <c r="DX118" s="61" t="str">
        <f ca="1">IFERROR(INDEX(OFFSET(Dictionary!$AC$3,MATCH(COLUMNS($AS$2:DX117),Dictionary!$AC$4:$AC$93,0),1,1,2),1,MATCH(INDEX(Dictionary!$B$3:$C$3,1,MATCH(Form_Responses[[#This Row],[84]],OFFSET(Dictionary!$A$3,MATCH(COLUMNS($AS$2:DX117),Dictionary!$A$4:$A$93,0),1,1,2),0)),Dictionary!$AD$3:$AE$3,0)),"")</f>
        <v>V</v>
      </c>
      <c r="DY118" s="61" t="str">
        <f ca="1">IFERROR(INDEX(OFFSET(Dictionary!$AC$3,MATCH(COLUMNS($AS$2:DY117),Dictionary!$AC$4:$AC$93,0),1,1,2),1,MATCH(INDEX(Dictionary!$B$3:$C$3,1,MATCH(Form_Responses[[#This Row],[85]],OFFSET(Dictionary!$A$3,MATCH(COLUMNS($AS$2:DY117),Dictionary!$A$4:$A$93,0),1,1,2),0)),Dictionary!$AD$3:$AE$3,0)),"")</f>
        <v>S</v>
      </c>
      <c r="DZ118" s="61" t="str">
        <f ca="1">IFERROR(INDEX(OFFSET(Dictionary!$AC$3,MATCH(COLUMNS($AS$2:DZ117),Dictionary!$AC$4:$AC$93,0),1,1,2),1,MATCH(INDEX(Dictionary!$B$3:$C$3,1,MATCH(Form_Responses[[#This Row],[86]],OFFSET(Dictionary!$A$3,MATCH(COLUMNS($AS$2:DZ117),Dictionary!$A$4:$A$93,0),1,1,2),0)),Dictionary!$AD$3:$AE$3,0)),"")</f>
        <v>R</v>
      </c>
      <c r="EA118" s="61" t="str">
        <f ca="1">IFERROR(INDEX(OFFSET(Dictionary!$AC$3,MATCH(COLUMNS($AS$2:EA117),Dictionary!$AC$4:$AC$93,0),1,1,2),1,MATCH(INDEX(Dictionary!$B$3:$C$3,1,MATCH(Form_Responses[[#This Row],[87]],OFFSET(Dictionary!$A$3,MATCH(COLUMNS($AS$2:EA117),Dictionary!$A$4:$A$93,0),1,1,2),0)),Dictionary!$AD$3:$AE$3,0)),"")</f>
        <v>D</v>
      </c>
      <c r="EB118" s="61" t="str">
        <f ca="1">IFERROR(INDEX(OFFSET(Dictionary!$AC$3,MATCH(COLUMNS($AS$2:EB117),Dictionary!$AC$4:$AC$93,0),1,1,2),1,MATCH(INDEX(Dictionary!$B$3:$C$3,1,MATCH(Form_Responses[[#This Row],[88]],OFFSET(Dictionary!$A$3,MATCH(COLUMNS($AS$2:EB117),Dictionary!$A$4:$A$93,0),1,1,2),0)),Dictionary!$AD$3:$AE$3,0)),"")</f>
        <v>C</v>
      </c>
      <c r="EC118" s="61" t="str">
        <f ca="1">IFERROR(INDEX(OFFSET(Dictionary!$AC$3,MATCH(COLUMNS($AS$2:EC117),Dictionary!$AC$4:$AC$93,0),1,1,2),1,MATCH(INDEX(Dictionary!$B$3:$C$3,1,MATCH(Form_Responses[[#This Row],[89]],OFFSET(Dictionary!$A$3,MATCH(COLUMNS($AS$2:EC117),Dictionary!$A$4:$A$93,0),1,1,2),0)),Dictionary!$AD$3:$AE$3,0)),"")</f>
        <v>C</v>
      </c>
      <c r="ED118" s="61" t="str">
        <f ca="1">IFERROR(INDEX(OFFSET(Dictionary!$AC$3,MATCH(COLUMNS($AS$2:ED117),Dictionary!$AC$4:$AC$93,0),1,1,2),1,MATCH(INDEX(Dictionary!$B$3:$C$3,1,MATCH(Form_Responses[[#This Row],[90]],OFFSET(Dictionary!$A$3,MATCH(COLUMNS($AS$2:ED117),Dictionary!$A$4:$A$93,0),1,1,2),0)),Dictionary!$AD$3:$AE$3,0)),"")</f>
        <v>N</v>
      </c>
    </row>
    <row r="119" spans="1:134" ht="225" x14ac:dyDescent="0.25">
      <c r="A119" s="164">
        <v>117</v>
      </c>
      <c r="B119" s="61" t="s">
        <v>1136</v>
      </c>
      <c r="C119" s="61" t="s">
        <v>1098</v>
      </c>
      <c r="D119" s="59" t="s">
        <v>794</v>
      </c>
      <c r="E119" s="59" cm="1">
        <f t="array" aca="1" ref="E119" ca="1">COUNTIF(OFFSET($AS$2,MATCH(Data_Base_Response[[#This Row],[Nama]:[Nama]],Data_Base_Response[[Nama]:[Nama]],0),0,1,90),Data_Base_Response[[#Headers],[A]])</f>
        <v>6</v>
      </c>
      <c r="F119" s="59" cm="1">
        <f t="array" aca="1" ref="F119" ca="1">COUNTIF(OFFSET($AS$2,MATCH(Data_Base_Response[[#This Row],[Nama]:[Nama]],Data_Base_Response[[Nama]:[Nama]],0),0,1,90),Data_Base_Response[[#Headers],[N]])</f>
        <v>5</v>
      </c>
      <c r="G119" s="59" cm="1">
        <f t="array" aca="1" ref="G119" ca="1">COUNTIF(OFFSET($AS$2,MATCH(Data_Base_Response[[#This Row],[Nama]:[Nama]],Data_Base_Response[[Nama]:[Nama]],0),0,1,90),Data_Base_Response[[#Headers],[G]])</f>
        <v>6</v>
      </c>
      <c r="H119" s="59" cm="1">
        <f t="array" aca="1" ref="H119" ca="1">COUNTIF(OFFSET($AS$2,MATCH(Data_Base_Response[[#This Row],[Nama]:[Nama]],Data_Base_Response[[Nama]:[Nama]],0),0,1,90),Data_Base_Response[[#Headers],[C]])</f>
        <v>5</v>
      </c>
      <c r="I119" s="59" cm="1">
        <f t="array" aca="1" ref="I119" ca="1">COUNTIF(OFFSET($AS$2,MATCH(Data_Base_Response[[#This Row],[Nama]:[Nama]],Data_Base_Response[[Nama]:[Nama]],0),0,1,90),Data_Base_Response[[#Headers],[D]])</f>
        <v>4</v>
      </c>
      <c r="J119" s="59" cm="1">
        <f t="array" aca="1" ref="J119" ca="1">COUNTIF(OFFSET($AS$2,MATCH(Data_Base_Response[[#This Row],[Nama]:[Nama]],Data_Base_Response[[Nama]:[Nama]],0),0,1,90),Data_Base_Response[[#Headers],[R]])</f>
        <v>5</v>
      </c>
      <c r="K119" s="59" cm="1">
        <f t="array" aca="1" ref="K119" ca="1">COUNTIF(OFFSET($AS$2,MATCH(Data_Base_Response[[#This Row],[Nama]:[Nama]],Data_Base_Response[[Nama]:[Nama]],0),0,1,90),Data_Base_Response[[#Headers],[T]])</f>
        <v>5</v>
      </c>
      <c r="L119" s="59" cm="1">
        <f t="array" aca="1" ref="L119" ca="1">COUNTIF(OFFSET($AS$2,MATCH(Data_Base_Response[[#This Row],[Nama]:[Nama]],Data_Base_Response[[Nama]:[Nama]],0),0,1,90),Data_Base_Response[[#Headers],[V]])</f>
        <v>1</v>
      </c>
      <c r="M119" s="59" cm="1">
        <f t="array" aca="1" ref="M119" ca="1">COUNTIF(OFFSET($AS$2,MATCH(Data_Base_Response[[#This Row],[Nama]:[Nama]],Data_Base_Response[[Nama]:[Nama]],0),0,1,90),Data_Base_Response[[#Headers],[W]])</f>
        <v>4</v>
      </c>
      <c r="N119" s="59" cm="1">
        <f t="array" aca="1" ref="N119" ca="1">COUNTIF(OFFSET($AS$2,MATCH(Data_Base_Response[[#This Row],[Nama]:[Nama]],Data_Base_Response[[Nama]:[Nama]],0),0,1,90),Data_Base_Response[[#Headers],[F]])</f>
        <v>6</v>
      </c>
      <c r="O119" s="59" cm="1">
        <f t="array" aca="1" ref="O119" ca="1">COUNTIF(OFFSET($AS$2,MATCH(Data_Base_Response[[#This Row],[Nama]:[Nama]],Data_Base_Response[[Nama]:[Nama]],0),0,1,90),Data_Base_Response[[#Headers],[L]])</f>
        <v>2</v>
      </c>
      <c r="P119" s="59" cm="1">
        <f t="array" aca="1" ref="P119" ca="1">COUNTIF(OFFSET($AS$2,MATCH(Data_Base_Response[[#This Row],[Nama]:[Nama]],Data_Base_Response[[Nama]:[Nama]],0),0,1,90),Data_Base_Response[[#Headers],[P]])</f>
        <v>7</v>
      </c>
      <c r="Q119" s="59" cm="1">
        <f t="array" aca="1" ref="Q119" ca="1">COUNTIF(OFFSET($AS$2,MATCH(Data_Base_Response[[#This Row],[Nama]:[Nama]],Data_Base_Response[[Nama]:[Nama]],0),0,1,90),Data_Base_Response[[#Headers],[I]])</f>
        <v>8</v>
      </c>
      <c r="R119" s="59" cm="1">
        <f t="array" aca="1" ref="R119" ca="1">COUNTIF(OFFSET($AS$2,MATCH(Data_Base_Response[[#This Row],[Nama]:[Nama]],Data_Base_Response[[Nama]:[Nama]],0),0,1,90),Data_Base_Response[[#Headers],[S]])</f>
        <v>3</v>
      </c>
      <c r="S119" s="59" cm="1">
        <f t="array" aca="1" ref="S119" ca="1">COUNTIF(OFFSET($AS$2,MATCH(Data_Base_Response[[#This Row],[Nama]:[Nama]],Data_Base_Response[[Nama]:[Nama]],0),0,1,90),Data_Base_Response[[#Headers],[B]])</f>
        <v>4</v>
      </c>
      <c r="T119" s="59" cm="1">
        <f t="array" aca="1" ref="T119" ca="1">COUNTIF(OFFSET($AS$2,MATCH(Data_Base_Response[[#This Row],[Nama]:[Nama]],Data_Base_Response[[Nama]:[Nama]],0),0,1,90),Data_Base_Response[[#Headers],[O]])</f>
        <v>2</v>
      </c>
      <c r="U119" s="59" cm="1">
        <f t="array" aca="1" ref="U119" ca="1">COUNTIF(OFFSET($AS$2,MATCH(Data_Base_Response[[#This Row],[Nama]:[Nama]],Data_Base_Response[[Nama]:[Nama]],0),0,1,90),Data_Base_Response[[#Headers],[X]])</f>
        <v>4</v>
      </c>
      <c r="V119" s="59" cm="1">
        <f t="array" aca="1" ref="V119" ca="1">COUNTIF(OFFSET($AS$2,MATCH(Data_Base_Response[[#This Row],[Nama]:[Nama]],Data_Base_Response[[Nama]:[Nama]],0),0,1,90),Data_Base_Response[[#Headers],[E]])</f>
        <v>1</v>
      </c>
      <c r="W119" s="59" cm="1">
        <f t="array" aca="1" ref="W119" ca="1">COUNTIF(OFFSET($AS$2,MATCH(Data_Base_Response[[#This Row],[Nama]:[Nama]],Data_Base_Response[[Nama]:[Nama]],0),0,1,90),Data_Base_Response[[#Headers],[K]])</f>
        <v>4</v>
      </c>
      <c r="X119" s="59" cm="1">
        <f t="array" aca="1" ref="X119" ca="1">COUNTIF(OFFSET($AS$2,MATCH(Data_Base_Response[[#This Row],[Nama]:[Nama]],Data_Base_Response[[Nama]:[Nama]],0),0,1,90),Data_Base_Response[[#Headers],[Z]])</f>
        <v>3</v>
      </c>
      <c r="Y119"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19"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19"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19"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19" s="60" t="str">
        <f ca="1">INDEX(OFFSET(Dictionary!$AJ$3,MATCH(I$2,Dictionary!$AG$4:$AG$84,0),0,COUNTIF(Dictionary!$AG$4:$AG$84,I$2),1),MATCH(Data_Base_Response[[#This Row],[D]],OFFSET(Dictionary!$AH$3,MATCH(I$2,Dictionary!$AG$4:$AG$84,0),0,COUNTIF(Dictionary!$AG$4:$AG$84,I$2),1),1))</f>
        <v xml:space="preserve">Tertarik untuk menangani sendiri detail   </v>
      </c>
      <c r="AD11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19"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19"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119" s="60" t="str">
        <f ca="1">INDEX(OFFSET(Dictionary!$AJ$3,MATCH(M$2,Dictionary!$AG$4:$AG$84,0),0,COUNTIF(Dictionary!$AG$4:$AG$84,M$2),1),MATCH(Data_Base_Response[[#This Row],[W]],OFFSET(Dictionary!$AH$3,MATCH(M$2,Dictionary!$AG$4:$AG$84,0),0,COUNTIF(Dictionary!$AG$4:$AG$84,M$2),1),1))</f>
        <v xml:space="preserve">Perlu pengarahan awal dan tolok ukur keberhasilan   </v>
      </c>
      <c r="AH119" s="60" t="str">
        <f ca="1">INDEX(OFFSET(Dictionary!$AJ$3,MATCH(N$2,Dictionary!$AG$4:$AG$84,0),0,COUNTIF(Dictionary!$AG$4:$AG$84,N$2),1),MATCH(Data_Base_Response[[#This Row],[F]],OFFSET(Dictionary!$AH$3,MATCH(N$2,Dictionary!$AG$4:$AG$84,0),0,COUNTIF(Dictionary!$AG$4:$AG$84,N$2),1),1))</f>
        <v xml:space="preserve">Loyal pada Perusahaan   </v>
      </c>
      <c r="AI119"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19"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19" s="60" t="str">
        <f ca="1">INDEX(OFFSET(Dictionary!$AJ$3,MATCH(Q$2,Dictionary!$AG$4:$AG$84,0),0,COUNTIF(Dictionary!$AG$4:$AG$84,Q$2),1),MATCH(Data_Base_Response[[#This Row],[I]],OFFSET(Dictionary!$AH$3,MATCH(Q$2,Dictionary!$AG$4:$AG$84,0),0,COUNTIF(Dictionary!$AG$4:$AG$84,Q$2),1),1))</f>
        <v>Sangat yakin dl mengambil keputusan, cepat tanggap thd situasi, berani mengambil resiko, mau memanfaatkan kesempatan. Impulsif, dpt mem- buat keputusan yg tdk praktis, cenderung lebih mementingkan kecepatan daripada akurasi, tdk sabar, cenderung meloncat pd keputusan.</v>
      </c>
      <c r="AL119"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1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19"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19"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19"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19"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19"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119" s="61" t="str">
        <f ca="1">IFERROR(INDEX(OFFSET(Dictionary!$AC$3,MATCH(COLUMNS($AS$2:AS118),Dictionary!$AC$4:$AC$93,0),1,1,2),1,MATCH(INDEX(Dictionary!$B$3:$C$3,1,MATCH(Form_Responses[[#This Row],[1]],OFFSET(Dictionary!$A$3,MATCH(COLUMNS($AS$2:AS118),Dictionary!$A$4:$A$93,0),1,1,2),0)),Dictionary!$AD$3:$AE$3,0)),"")</f>
        <v>G</v>
      </c>
      <c r="AT119" s="61" t="str">
        <f ca="1">IFERROR(INDEX(OFFSET(Dictionary!$AC$3,MATCH(COLUMNS($AS$2:AT$2),Dictionary!$AC$4:$AC$93,0),1,1,2),1,MATCH(INDEX(Dictionary!$B$3:$C$3,1,MATCH(Form_Responses[[#This Row],[2]],OFFSET(Dictionary!$A$3,MATCH(COLUMNS($AS$2:AT118),Dictionary!$A$4:$A$93,0),1,1,2),0)),Dictionary!$AD$3:$AE$3,0)),"")</f>
        <v>N</v>
      </c>
      <c r="AU119" s="61" t="str">
        <f ca="1">IFERROR(INDEX(OFFSET(Dictionary!$AC$3,MATCH(COLUMNS($AS$2:AU118),Dictionary!$AC$4:$AC$93,0),1,1,2),1,MATCH(INDEX(Dictionary!$B$3:$C$3,1,MATCH(Form_Responses[[#This Row],[3]],OFFSET(Dictionary!$A$3,MATCH(COLUMNS($AS$2:AU118),Dictionary!$A$4:$A$93,0),1,1,2),0)),Dictionary!$AD$3:$AE$3,0)),"")</f>
        <v>P</v>
      </c>
      <c r="AV119" s="61" t="str">
        <f ca="1">IFERROR(INDEX(OFFSET(Dictionary!$AC$3,MATCH(COLUMNS($AS$2:AV118),Dictionary!$AC$4:$AC$93,0),1,1,2),1,MATCH(INDEX(Dictionary!$B$3:$C$3,1,MATCH(Form_Responses[[#This Row],[4]],OFFSET(Dictionary!$A$3,MATCH(COLUMNS($AS$2:AV118),Dictionary!$A$4:$A$93,0),1,1,2),0)),Dictionary!$AD$3:$AE$3,0)),"")</f>
        <v>P</v>
      </c>
      <c r="AW119" s="61" t="str">
        <f ca="1">IFERROR(INDEX(OFFSET(Dictionary!$AC$3,MATCH(COLUMNS($AS$2:AW118),Dictionary!$AC$4:$AC$93,0),1,1,2),1,MATCH(INDEX(Dictionary!$B$3:$C$3,1,MATCH(Form_Responses[[#This Row],[5]],OFFSET(Dictionary!$A$3,MATCH(COLUMNS($AS$2:AW118),Dictionary!$A$4:$A$93,0),1,1,2),0)),Dictionary!$AD$3:$AE$3,0)),"")</f>
        <v>B</v>
      </c>
      <c r="AX119" s="61" t="str">
        <f ca="1">IFERROR(INDEX(OFFSET(Dictionary!$AC$3,MATCH(COLUMNS($AS$2:AX118),Dictionary!$AC$4:$AC$93,0),1,1,2),1,MATCH(INDEX(Dictionary!$B$3:$C$3,1,MATCH(Form_Responses[[#This Row],[6]],OFFSET(Dictionary!$A$3,MATCH(COLUMNS($AS$2:AX118),Dictionary!$A$4:$A$93,0),1,1,2),0)),Dictionary!$AD$3:$AE$3,0)),"")</f>
        <v>B</v>
      </c>
      <c r="AY119" s="61" t="str">
        <f ca="1">IFERROR(INDEX(OFFSET(Dictionary!$AC$3,MATCH(COLUMNS($AS$2:AY118),Dictionary!$AC$4:$AC$93,0),1,1,2),1,MATCH(INDEX(Dictionary!$B$3:$C$3,1,MATCH(Form_Responses[[#This Row],[7]],OFFSET(Dictionary!$A$3,MATCH(COLUMNS($AS$2:AY118),Dictionary!$A$4:$A$93,0),1,1,2),0)),Dictionary!$AD$3:$AE$3,0)),"")</f>
        <v>Z</v>
      </c>
      <c r="AZ119" s="61" t="str">
        <f ca="1">IFERROR(INDEX(OFFSET(Dictionary!$AC$3,MATCH(COLUMNS($AS$2:AZ$2),Dictionary!$AC$4:$AC$93,0),1,1,2),1,MATCH(INDEX(Dictionary!$B$3:$C$3,1,MATCH(Form_Responses[[#This Row],[8]],OFFSET(Dictionary!$A$3,MATCH(COLUMNS($AS$2:AZ118),Dictionary!$A$4:$A$93,0),1,1,2),0)),Dictionary!$AD$3:$AE$3,0)),"")</f>
        <v>Z</v>
      </c>
      <c r="BA119" s="61" t="str">
        <f ca="1">IFERROR(INDEX(OFFSET(Dictionary!$AC$3,MATCH(COLUMNS($AS$2:BA118),Dictionary!$AC$4:$AC$93,0),1,1,2),1,MATCH(INDEX(Dictionary!$B$3:$C$3,1,MATCH(Form_Responses[[#This Row],[9]],OFFSET(Dictionary!$A$3,MATCH(COLUMNS($AS$2:BA118),Dictionary!$A$4:$A$93,0),1,1,2),0)),Dictionary!$AD$3:$AE$3,0)),"")</f>
        <v>F</v>
      </c>
      <c r="BB119" s="61" t="str">
        <f ca="1">IFERROR(INDEX(OFFSET(Dictionary!$AC$3,MATCH(COLUMNS($AS$2:BB118),Dictionary!$AC$4:$AC$93,0),1,1,2),1,MATCH(INDEX(Dictionary!$B$3:$C$3,1,MATCH(Form_Responses[[#This Row],[10]],OFFSET(Dictionary!$A$3,MATCH(COLUMNS($AS$2:BB118),Dictionary!$A$4:$A$93,0),1,1,2),0)),Dictionary!$AD$3:$AE$3,0)),"")</f>
        <v>F</v>
      </c>
      <c r="BC119" s="61" t="str">
        <f ca="1">IFERROR(INDEX(OFFSET(Dictionary!$AC$3,MATCH(COLUMNS($AS$2:BC118),Dictionary!$AC$4:$AC$93,0),1,1,2),1,MATCH(INDEX(Dictionary!$B$3:$C$3,1,MATCH(Form_Responses[[#This Row],[11]],OFFSET(Dictionary!$A$3,MATCH(COLUMNS($AS$2:BC118),Dictionary!$A$4:$A$93,0),1,1,2),0)),Dictionary!$AD$3:$AE$3,0)),"")</f>
        <v>G</v>
      </c>
      <c r="BD119" s="61" t="str">
        <f ca="1">IFERROR(INDEX(OFFSET(Dictionary!$AC$3,MATCH(COLUMNS($AS$2:BD118),Dictionary!$AC$4:$AC$93,0),1,1,2),1,MATCH(INDEX(Dictionary!$B$3:$C$3,1,MATCH(Form_Responses[[#This Row],[12]],OFFSET(Dictionary!$A$3,MATCH(COLUMNS($AS$2:BD118),Dictionary!$A$4:$A$93,0),1,1,2),0)),Dictionary!$AD$3:$AE$3,0)),"")</f>
        <v>E</v>
      </c>
      <c r="BE119" s="61" t="str">
        <f ca="1">IFERROR(INDEX(OFFSET(Dictionary!$AC$3,MATCH(COLUMNS($AS$2:BE118),Dictionary!$AC$4:$AC$93,0),1,1,2),1,MATCH(INDEX(Dictionary!$B$3:$C$3,1,MATCH(Form_Responses[[#This Row],[13]],OFFSET(Dictionary!$A$3,MATCH(COLUMNS($AS$2:BE118),Dictionary!$A$4:$A$93,0),1,1,2),0)),Dictionary!$AD$3:$AE$3,0)),"")</f>
        <v>N</v>
      </c>
      <c r="BF119" s="61" t="str">
        <f ca="1">IFERROR(INDEX(OFFSET(Dictionary!$AC$3,MATCH(COLUMNS($AS$2:BF118),Dictionary!$AC$4:$AC$93,0),1,1,2),1,MATCH(INDEX(Dictionary!$B$3:$C$3,1,MATCH(Form_Responses[[#This Row],[14]],OFFSET(Dictionary!$A$3,MATCH(COLUMNS($AS$2:BF118),Dictionary!$A$4:$A$93,0),1,1,2),0)),Dictionary!$AD$3:$AE$3,0)),"")</f>
        <v>A</v>
      </c>
      <c r="BG119" s="61" t="str">
        <f ca="1">IFERROR(INDEX(OFFSET(Dictionary!$AC$3,MATCH(COLUMNS($AS$2:BG118),Dictionary!$AC$4:$AC$93,0),1,1,2),1,MATCH(INDEX(Dictionary!$B$3:$C$3,1,MATCH(Form_Responses[[#This Row],[15]],OFFSET(Dictionary!$A$3,MATCH(COLUMNS($AS$2:BG118),Dictionary!$A$4:$A$93,0),1,1,2),0)),Dictionary!$AD$3:$AE$3,0)),"")</f>
        <v>P</v>
      </c>
      <c r="BH119" s="61" t="str">
        <f ca="1">IFERROR(INDEX(OFFSET(Dictionary!$AC$3,MATCH(COLUMNS($AS$2:BH118),Dictionary!$AC$4:$AC$93,0),1,1,2),1,MATCH(INDEX(Dictionary!$B$3:$C$3,1,MATCH(Form_Responses[[#This Row],[16]],OFFSET(Dictionary!$A$3,MATCH(COLUMNS($AS$2:BH118),Dictionary!$A$4:$A$93,0),1,1,2),0)),Dictionary!$AD$3:$AE$3,0)),"")</f>
        <v>X</v>
      </c>
      <c r="BI119" s="61" t="str">
        <f ca="1">IFERROR(INDEX(OFFSET(Dictionary!$AC$3,MATCH(COLUMNS($AS$2:BI118),Dictionary!$AC$4:$AC$93,0),1,1,2),1,MATCH(INDEX(Dictionary!$B$3:$C$3,1,MATCH(Form_Responses[[#This Row],[17]],OFFSET(Dictionary!$A$3,MATCH(COLUMNS($AS$2:BI118),Dictionary!$A$4:$A$93,0),1,1,2),0)),Dictionary!$AD$3:$AE$3,0)),"")</f>
        <v>B</v>
      </c>
      <c r="BJ119" s="61" t="str">
        <f ca="1">IFERROR(INDEX(OFFSET(Dictionary!$AC$3,MATCH(COLUMNS($AS$2:BJ118),Dictionary!$AC$4:$AC$93,0),1,1,2),1,MATCH(INDEX(Dictionary!$B$3:$C$3,1,MATCH(Form_Responses[[#This Row],[18]],OFFSET(Dictionary!$A$3,MATCH(COLUMNS($AS$2:BJ118),Dictionary!$A$4:$A$93,0),1,1,2),0)),Dictionary!$AD$3:$AE$3,0)),"")</f>
        <v>O</v>
      </c>
      <c r="BK119" s="61" t="str">
        <f ca="1">IFERROR(INDEX(OFFSET(Dictionary!$AC$3,MATCH(COLUMNS($AS$2:BK118),Dictionary!$AC$4:$AC$93,0),1,1,2),1,MATCH(INDEX(Dictionary!$B$3:$C$3,1,MATCH(Form_Responses[[#This Row],[19]],OFFSET(Dictionary!$A$3,MATCH(COLUMNS($AS$2:BK118),Dictionary!$A$4:$A$93,0),1,1,2),0)),Dictionary!$AD$3:$AE$3,0)),"")</f>
        <v>F</v>
      </c>
      <c r="BL119" s="61" t="str">
        <f ca="1">IFERROR(INDEX(OFFSET(Dictionary!$AC$3,MATCH(COLUMNS($AS$2:BL118),Dictionary!$AC$4:$AC$93,0),1,1,2),1,MATCH(INDEX(Dictionary!$B$3:$C$3,1,MATCH(Form_Responses[[#This Row],[20]],OFFSET(Dictionary!$A$3,MATCH(COLUMNS($AS$2:BL118),Dictionary!$A$4:$A$93,0),1,1,2),0)),Dictionary!$AD$3:$AE$3,0)),"")</f>
        <v>K</v>
      </c>
      <c r="BM119" s="61" t="str">
        <f ca="1">IFERROR(INDEX(OFFSET(Dictionary!$AC$3,MATCH(COLUMNS($AS$2:BM118),Dictionary!$AC$4:$AC$93,0),1,1,2),1,MATCH(INDEX(Dictionary!$B$3:$C$3,1,MATCH(Form_Responses[[#This Row],[21]],OFFSET(Dictionary!$A$3,MATCH(COLUMNS($AS$2:BM118),Dictionary!$A$4:$A$93,0),1,1,2),0)),Dictionary!$AD$3:$AE$3,0)),"")</f>
        <v>G</v>
      </c>
      <c r="BN119" s="61" t="str">
        <f ca="1">IFERROR(INDEX(OFFSET(Dictionary!$AC$3,MATCH(COLUMNS($AS$2:BN118),Dictionary!$AC$4:$AC$93,0),1,1,2),1,MATCH(INDEX(Dictionary!$B$3:$C$3,1,MATCH(Form_Responses[[#This Row],[22]],OFFSET(Dictionary!$A$3,MATCH(COLUMNS($AS$2:BN118),Dictionary!$A$4:$A$93,0),1,1,2),0)),Dictionary!$AD$3:$AE$3,0)),"")</f>
        <v>C</v>
      </c>
      <c r="BO119" s="61" t="str">
        <f ca="1">IFERROR(INDEX(OFFSET(Dictionary!$AC$3,MATCH(COLUMNS($AS$2:BO118),Dictionary!$AC$4:$AC$93,0),1,1,2),1,MATCH(INDEX(Dictionary!$B$3:$C$3,1,MATCH(Form_Responses[[#This Row],[23]],OFFSET(Dictionary!$A$3,MATCH(COLUMNS($AS$2:BO118),Dictionary!$A$4:$A$93,0),1,1,2),0)),Dictionary!$AD$3:$AE$3,0)),"")</f>
        <v>I</v>
      </c>
      <c r="BP119" s="61" t="str">
        <f ca="1">IFERROR(INDEX(OFFSET(Dictionary!$AC$3,MATCH(COLUMNS($AS$2:BP118),Dictionary!$AC$4:$AC$93,0),1,1,2),1,MATCH(INDEX(Dictionary!$B$3:$C$3,1,MATCH(Form_Responses[[#This Row],[24]],OFFSET(Dictionary!$A$3,MATCH(COLUMNS($AS$2:BP118),Dictionary!$A$4:$A$93,0),1,1,2),0)),Dictionary!$AD$3:$AE$3,0)),"")</f>
        <v>X</v>
      </c>
      <c r="BQ119" s="61" t="str">
        <f ca="1">IFERROR(INDEX(OFFSET(Dictionary!$AC$3,MATCH(COLUMNS($AS$2:BQ118),Dictionary!$AC$4:$AC$93,0),1,1,2),1,MATCH(INDEX(Dictionary!$B$3:$C$3,1,MATCH(Form_Responses[[#This Row],[25]],OFFSET(Dictionary!$A$3,MATCH(COLUMNS($AS$2:BQ118),Dictionary!$A$4:$A$93,0),1,1,2),0)),Dictionary!$AD$3:$AE$3,0)),"")</f>
        <v>A</v>
      </c>
      <c r="BR119" s="61" t="str">
        <f ca="1">IFERROR(INDEX(OFFSET(Dictionary!$AC$3,MATCH(COLUMNS($AS$2:BR118),Dictionary!$AC$4:$AC$93,0),1,1,2),1,MATCH(INDEX(Dictionary!$B$3:$C$3,1,MATCH(Form_Responses[[#This Row],[26]],OFFSET(Dictionary!$A$3,MATCH(COLUMNS($AS$2:BR118),Dictionary!$A$4:$A$93,0),1,1,2),0)),Dictionary!$AD$3:$AE$3,0)),"")</f>
        <v>P</v>
      </c>
      <c r="BS119" s="61" t="str">
        <f ca="1">IFERROR(INDEX(OFFSET(Dictionary!$AC$3,MATCH(COLUMNS($AS$2:BS118),Dictionary!$AC$4:$AC$93,0),1,1,2),1,MATCH(INDEX(Dictionary!$B$3:$C$3,1,MATCH(Form_Responses[[#This Row],[27]],OFFSET(Dictionary!$A$3,MATCH(COLUMNS($AS$2:BS118),Dictionary!$A$4:$A$93,0),1,1,2),0)),Dictionary!$AD$3:$AE$3,0)),"")</f>
        <v>X</v>
      </c>
      <c r="BT119" s="61" t="str">
        <f ca="1">IFERROR(INDEX(OFFSET(Dictionary!$AC$3,MATCH(COLUMNS($AS$2:BT118),Dictionary!$AC$4:$AC$93,0),1,1,2),1,MATCH(INDEX(Dictionary!$B$3:$C$3,1,MATCH(Form_Responses[[#This Row],[28]],OFFSET(Dictionary!$A$3,MATCH(COLUMNS($AS$2:BT118),Dictionary!$A$4:$A$93,0),1,1,2),0)),Dictionary!$AD$3:$AE$3,0)),"")</f>
        <v>K</v>
      </c>
      <c r="BU119" s="61" t="str">
        <f ca="1">IFERROR(INDEX(OFFSET(Dictionary!$AC$3,MATCH(COLUMNS($AS$2:BU118),Dictionary!$AC$4:$AC$93,0),1,1,2),1,MATCH(INDEX(Dictionary!$B$3:$C$3,1,MATCH(Form_Responses[[#This Row],[29]],OFFSET(Dictionary!$A$3,MATCH(COLUMNS($AS$2:BU118),Dictionary!$A$4:$A$93,0),1,1,2),0)),Dictionary!$AD$3:$AE$3,0)),"")</f>
        <v>O</v>
      </c>
      <c r="BV119" s="61" t="str">
        <f ca="1">IFERROR(INDEX(OFFSET(Dictionary!$AC$3,MATCH(COLUMNS($AS$2:BV118),Dictionary!$AC$4:$AC$93,0),1,1,2),1,MATCH(INDEX(Dictionary!$B$3:$C$3,1,MATCH(Form_Responses[[#This Row],[30]],OFFSET(Dictionary!$A$3,MATCH(COLUMNS($AS$2:BV118),Dictionary!$A$4:$A$93,0),1,1,2),0)),Dictionary!$AD$3:$AE$3,0)),"")</f>
        <v>W</v>
      </c>
      <c r="BW119" s="61" t="str">
        <f ca="1">IFERROR(INDEX(OFFSET(Dictionary!$AC$3,MATCH(COLUMNS($AS$2:BW118),Dictionary!$AC$4:$AC$93,0),1,1,2),1,MATCH(INDEX(Dictionary!$B$3:$C$3,1,MATCH(Form_Responses[[#This Row],[31]],OFFSET(Dictionary!$A$3,MATCH(COLUMNS($AS$2:BW118),Dictionary!$A$4:$A$93,0),1,1,2),0)),Dictionary!$AD$3:$AE$3,0)),"")</f>
        <v>R</v>
      </c>
      <c r="BX119" s="61" t="str">
        <f ca="1">IFERROR(INDEX(OFFSET(Dictionary!$AC$3,MATCH(COLUMNS($AS$2:BX118),Dictionary!$AC$4:$AC$93,0),1,1,2),1,MATCH(INDEX(Dictionary!$B$3:$C$3,1,MATCH(Form_Responses[[#This Row],[32]],OFFSET(Dictionary!$A$3,MATCH(COLUMNS($AS$2:BX118),Dictionary!$A$4:$A$93,0),1,1,2),0)),Dictionary!$AD$3:$AE$3,0)),"")</f>
        <v>D</v>
      </c>
      <c r="BY119" s="61" t="str">
        <f ca="1">IFERROR(INDEX(OFFSET(Dictionary!$AC$3,MATCH(COLUMNS($AS$2:BY118),Dictionary!$AC$4:$AC$93,0),1,1,2),1,MATCH(INDEX(Dictionary!$B$3:$C$3,1,MATCH(Form_Responses[[#This Row],[33]],OFFSET(Dictionary!$A$3,MATCH(COLUMNS($AS$2:BY118),Dictionary!$A$4:$A$93,0),1,1,2),0)),Dictionary!$AD$3:$AE$3,0)),"")</f>
        <v>I</v>
      </c>
      <c r="BZ119" s="61" t="str">
        <f ca="1">IFERROR(INDEX(OFFSET(Dictionary!$AC$3,MATCH(COLUMNS($AS$2:BZ118),Dictionary!$AC$4:$AC$93,0),1,1,2),1,MATCH(INDEX(Dictionary!$B$3:$C$3,1,MATCH(Form_Responses[[#This Row],[34]],OFFSET(Dictionary!$A$3,MATCH(COLUMNS($AS$2:BZ118),Dictionary!$A$4:$A$93,0),1,1,2),0)),Dictionary!$AD$3:$AE$3,0)),"")</f>
        <v>T</v>
      </c>
      <c r="CA119" s="61" t="str">
        <f ca="1">IFERROR(INDEX(OFFSET(Dictionary!$AC$3,MATCH(COLUMNS($AS$2:CA118),Dictionary!$AC$4:$AC$93,0),1,1,2),1,MATCH(INDEX(Dictionary!$B$3:$C$3,1,MATCH(Form_Responses[[#This Row],[35]],OFFSET(Dictionary!$A$3,MATCH(COLUMNS($AS$2:CA118),Dictionary!$A$4:$A$93,0),1,1,2),0)),Dictionary!$AD$3:$AE$3,0)),"")</f>
        <v>B</v>
      </c>
      <c r="CB119" s="61" t="str">
        <f ca="1">IFERROR(INDEX(OFFSET(Dictionary!$AC$3,MATCH(COLUMNS($AS$2:CB118),Dictionary!$AC$4:$AC$93,0),1,1,2),1,MATCH(INDEX(Dictionary!$B$3:$C$3,1,MATCH(Form_Responses[[#This Row],[36]],OFFSET(Dictionary!$A$3,MATCH(COLUMNS($AS$2:CB118),Dictionary!$A$4:$A$93,0),1,1,2),0)),Dictionary!$AD$3:$AE$3,0)),"")</f>
        <v>A</v>
      </c>
      <c r="CC119" s="61" t="str">
        <f ca="1">IFERROR(INDEX(OFFSET(Dictionary!$AC$3,MATCH(COLUMNS($AS$2:CC118),Dictionary!$AC$4:$AC$93,0),1,1,2),1,MATCH(INDEX(Dictionary!$B$3:$C$3,1,MATCH(Form_Responses[[#This Row],[37]],OFFSET(Dictionary!$A$3,MATCH(COLUMNS($AS$2:CC118),Dictionary!$A$4:$A$93,0),1,1,2),0)),Dictionary!$AD$3:$AE$3,0)),"")</f>
        <v>P</v>
      </c>
      <c r="CD119" s="61" t="str">
        <f ca="1">IFERROR(INDEX(OFFSET(Dictionary!$AC$3,MATCH(COLUMNS($AS$2:CD118),Dictionary!$AC$4:$AC$93,0),1,1,2),1,MATCH(INDEX(Dictionary!$B$3:$C$3,1,MATCH(Form_Responses[[#This Row],[38]],OFFSET(Dictionary!$A$3,MATCH(COLUMNS($AS$2:CD118),Dictionary!$A$4:$A$93,0),1,1,2),0)),Dictionary!$AD$3:$AE$3,0)),"")</f>
        <v>K</v>
      </c>
      <c r="CE119" s="61" t="str">
        <f ca="1">IFERROR(INDEX(OFFSET(Dictionary!$AC$3,MATCH(COLUMNS($AS$2:CE118),Dictionary!$AC$4:$AC$93,0),1,1,2),1,MATCH(INDEX(Dictionary!$B$3:$C$3,1,MATCH(Form_Responses[[#This Row],[39]],OFFSET(Dictionary!$A$3,MATCH(COLUMNS($AS$2:CE118),Dictionary!$A$4:$A$93,0),1,1,2),0)),Dictionary!$AD$3:$AE$3,0)),"")</f>
        <v>F</v>
      </c>
      <c r="CF119" s="61" t="str">
        <f ca="1">IFERROR(INDEX(OFFSET(Dictionary!$AC$3,MATCH(COLUMNS($AS$2:CF118),Dictionary!$AC$4:$AC$93,0),1,1,2),1,MATCH(INDEX(Dictionary!$B$3:$C$3,1,MATCH(Form_Responses[[#This Row],[40]],OFFSET(Dictionary!$A$3,MATCH(COLUMNS($AS$2:CF118),Dictionary!$A$4:$A$93,0),1,1,2),0)),Dictionary!$AD$3:$AE$3,0)),"")</f>
        <v>W</v>
      </c>
      <c r="CG119" s="61" t="str">
        <f ca="1">IFERROR(INDEX(OFFSET(Dictionary!$AC$3,MATCH(COLUMNS($AS$2:CG118),Dictionary!$AC$4:$AC$93,0),1,1,2),1,MATCH(INDEX(Dictionary!$B$3:$C$3,1,MATCH(Form_Responses[[#This Row],[41]],OFFSET(Dictionary!$A$3,MATCH(COLUMNS($AS$2:CG118),Dictionary!$A$4:$A$93,0),1,1,2),0)),Dictionary!$AD$3:$AE$3,0)),"")</f>
        <v>G</v>
      </c>
      <c r="CH119" s="61" t="str">
        <f ca="1">IFERROR(INDEX(OFFSET(Dictionary!$AC$3,MATCH(COLUMNS($AS$2:CH118),Dictionary!$AC$4:$AC$93,0),1,1,2),1,MATCH(INDEX(Dictionary!$B$3:$C$3,1,MATCH(Form_Responses[[#This Row],[42]],OFFSET(Dictionary!$A$3,MATCH(COLUMNS($AS$2:CH118),Dictionary!$A$4:$A$93,0),1,1,2),0)),Dictionary!$AD$3:$AE$3,0)),"")</f>
        <v>R</v>
      </c>
      <c r="CI119" s="61" t="str">
        <f ca="1">IFERROR(INDEX(OFFSET(Dictionary!$AC$3,MATCH(COLUMNS($AS$2:CI118),Dictionary!$AC$4:$AC$93,0),1,1,2),1,MATCH(INDEX(Dictionary!$B$3:$C$3,1,MATCH(Form_Responses[[#This Row],[43]],OFFSET(Dictionary!$A$3,MATCH(COLUMNS($AS$2:CI118),Dictionary!$A$4:$A$93,0),1,1,2),0)),Dictionary!$AD$3:$AE$3,0)),"")</f>
        <v>I</v>
      </c>
      <c r="CJ119" s="61" t="str">
        <f ca="1">IFERROR(INDEX(OFFSET(Dictionary!$AC$3,MATCH(COLUMNS($AS$2:CJ118),Dictionary!$AC$4:$AC$93,0),1,1,2),1,MATCH(INDEX(Dictionary!$B$3:$C$3,1,MATCH(Form_Responses[[#This Row],[44]],OFFSET(Dictionary!$A$3,MATCH(COLUMNS($AS$2:CJ118),Dictionary!$A$4:$A$93,0),1,1,2),0)),Dictionary!$AD$3:$AE$3,0)),"")</f>
        <v/>
      </c>
      <c r="CK119" s="61" t="str">
        <f ca="1">IFERROR(INDEX(OFFSET(Dictionary!$AC$3,MATCH(COLUMNS($AS$2:CK118),Dictionary!$AC$4:$AC$93,0),1,1,2),1,MATCH(INDEX(Dictionary!$B$3:$C$3,1,MATCH(Form_Responses[[#This Row],[45]],OFFSET(Dictionary!$A$3,MATCH(COLUMNS($AS$2:CK118),Dictionary!$A$4:$A$93,0),1,1,2),0)),Dictionary!$AD$3:$AE$3,0)),"")</f>
        <v/>
      </c>
      <c r="CL119" s="61" t="str">
        <f ca="1">IFERROR(INDEX(OFFSET(Dictionary!$AC$3,MATCH(COLUMNS($AS$2:CL118),Dictionary!$AC$4:$AC$93,0),1,1,2),1,MATCH(INDEX(Dictionary!$B$3:$C$3,1,MATCH(Form_Responses[[#This Row],[46]],OFFSET(Dictionary!$A$3,MATCH(COLUMNS($AS$2:CL118),Dictionary!$A$4:$A$93,0),1,1,2),0)),Dictionary!$AD$3:$AE$3,0)),"")</f>
        <v>N</v>
      </c>
      <c r="CM119" s="61" t="str">
        <f ca="1">IFERROR(INDEX(OFFSET(Dictionary!$AC$3,MATCH(COLUMNS($AS$2:CM118),Dictionary!$AC$4:$AC$93,0),1,1,2),1,MATCH(INDEX(Dictionary!$B$3:$C$3,1,MATCH(Form_Responses[[#This Row],[47]],OFFSET(Dictionary!$A$3,MATCH(COLUMNS($AS$2:CM118),Dictionary!$A$4:$A$93,0),1,1,2),0)),Dictionary!$AD$3:$AE$3,0)),"")</f>
        <v>A</v>
      </c>
      <c r="CN119" s="61" t="str">
        <f ca="1">IFERROR(INDEX(OFFSET(Dictionary!$AC$3,MATCH(COLUMNS($AS$2:CN118),Dictionary!$AC$4:$AC$93,0),1,1,2),1,MATCH(INDEX(Dictionary!$B$3:$C$3,1,MATCH(Form_Responses[[#This Row],[48]],OFFSET(Dictionary!$A$3,MATCH(COLUMNS($AS$2:CN118),Dictionary!$A$4:$A$93,0),1,1,2),0)),Dictionary!$AD$3:$AE$3,0)),"")</f>
        <v>P</v>
      </c>
      <c r="CO119" s="61" t="str">
        <f ca="1">IFERROR(INDEX(OFFSET(Dictionary!$AC$3,MATCH(COLUMNS($AS$2:CO118),Dictionary!$AC$4:$AC$93,0),1,1,2),1,MATCH(INDEX(Dictionary!$B$3:$C$3,1,MATCH(Form_Responses[[#This Row],[49]],OFFSET(Dictionary!$A$3,MATCH(COLUMNS($AS$2:CO118),Dictionary!$A$4:$A$93,0),1,1,2),0)),Dictionary!$AD$3:$AE$3,0)),"")</f>
        <v>F</v>
      </c>
      <c r="CP119" s="61" t="str">
        <f ca="1">IFERROR(INDEX(OFFSET(Dictionary!$AC$3,MATCH(COLUMNS($AS$2:CP118),Dictionary!$AC$4:$AC$93,0),1,1,2),1,MATCH(INDEX(Dictionary!$B$3:$C$3,1,MATCH(Form_Responses[[#This Row],[50]],OFFSET(Dictionary!$A$3,MATCH(COLUMNS($AS$2:CP118),Dictionary!$A$4:$A$93,0),1,1,2),0)),Dictionary!$AD$3:$AE$3,0)),"")</f>
        <v>W</v>
      </c>
      <c r="CQ119" s="61" t="str">
        <f ca="1">IFERROR(INDEX(OFFSET(Dictionary!$AC$3,MATCH(COLUMNS($AS$2:CQ118),Dictionary!$AC$4:$AC$93,0),1,1,2),1,MATCH(INDEX(Dictionary!$B$3:$C$3,1,MATCH(Form_Responses[[#This Row],[51]],OFFSET(Dictionary!$A$3,MATCH(COLUMNS($AS$2:CQ118),Dictionary!$A$4:$A$93,0),1,1,2),0)),Dictionary!$AD$3:$AE$3,0)),"")</f>
        <v>G</v>
      </c>
      <c r="CR119" s="61" t="str">
        <f ca="1">IFERROR(INDEX(OFFSET(Dictionary!$AC$3,MATCH(COLUMNS($AS$2:CR118),Dictionary!$AC$4:$AC$93,0),1,1,2),1,MATCH(INDEX(Dictionary!$B$3:$C$3,1,MATCH(Form_Responses[[#This Row],[52]],OFFSET(Dictionary!$A$3,MATCH(COLUMNS($AS$2:CR118),Dictionary!$A$4:$A$93,0),1,1,2),0)),Dictionary!$AD$3:$AE$3,0)),"")</f>
        <v>S</v>
      </c>
      <c r="CS119" s="61" t="str">
        <f ca="1">IFERROR(INDEX(OFFSET(Dictionary!$AC$3,MATCH(COLUMNS($AS$2:CS118),Dictionary!$AC$4:$AC$93,0),1,1,2),1,MATCH(INDEX(Dictionary!$B$3:$C$3,1,MATCH(Form_Responses[[#This Row],[53]],OFFSET(Dictionary!$A$3,MATCH(COLUMNS($AS$2:CS118),Dictionary!$A$4:$A$93,0),1,1,2),0)),Dictionary!$AD$3:$AE$3,0)),"")</f>
        <v>I</v>
      </c>
      <c r="CT119" s="61" t="str">
        <f ca="1">IFERROR(INDEX(OFFSET(Dictionary!$AC$3,MATCH(COLUMNS($AS$2:CT118),Dictionary!$AC$4:$AC$93,0),1,1,2),1,MATCH(INDEX(Dictionary!$B$3:$C$3,1,MATCH(Form_Responses[[#This Row],[54]],OFFSET(Dictionary!$A$3,MATCH(COLUMNS($AS$2:CT118),Dictionary!$A$4:$A$93,0),1,1,2),0)),Dictionary!$AD$3:$AE$3,0)),"")</f>
        <v>T</v>
      </c>
      <c r="CU119" s="61" t="str">
        <f ca="1">IFERROR(INDEX(OFFSET(Dictionary!$AC$3,MATCH(COLUMNS($AS$2:CU118),Dictionary!$AC$4:$AC$93,0),1,1,2),1,MATCH(INDEX(Dictionary!$B$3:$C$3,1,MATCH(Form_Responses[[#This Row],[55]],OFFSET(Dictionary!$A$3,MATCH(COLUMNS($AS$2:CU118),Dictionary!$A$4:$A$93,0),1,1,2),0)),Dictionary!$AD$3:$AE$3,0)),"")</f>
        <v>C</v>
      </c>
      <c r="CV119" s="61" t="str">
        <f ca="1">IFERROR(INDEX(OFFSET(Dictionary!$AC$3,MATCH(COLUMNS($AS$2:CV118),Dictionary!$AC$4:$AC$93,0),1,1,2),1,MATCH(INDEX(Dictionary!$B$3:$C$3,1,MATCH(Form_Responses[[#This Row],[56]],OFFSET(Dictionary!$A$3,MATCH(COLUMNS($AS$2:CV118),Dictionary!$A$4:$A$93,0),1,1,2),0)),Dictionary!$AD$3:$AE$3,0)),"")</f>
        <v>S</v>
      </c>
      <c r="CW119" s="61" t="str">
        <f ca="1">IFERROR(INDEX(OFFSET(Dictionary!$AC$3,MATCH(COLUMNS($AS$2:CW118),Dictionary!$AC$4:$AC$93,0),1,1,2),1,MATCH(INDEX(Dictionary!$B$3:$C$3,1,MATCH(Form_Responses[[#This Row],[57]],OFFSET(Dictionary!$A$3,MATCH(COLUMNS($AS$2:CW118),Dictionary!$A$4:$A$93,0),1,1,2),0)),Dictionary!$AD$3:$AE$3,0)),"")</f>
        <v>Z</v>
      </c>
      <c r="CX119" s="61" t="str">
        <f ca="1">IFERROR(INDEX(OFFSET(Dictionary!$AC$3,MATCH(COLUMNS($AS$2:CX118),Dictionary!$AC$4:$AC$93,0),1,1,2),1,MATCH(INDEX(Dictionary!$B$3:$C$3,1,MATCH(Form_Responses[[#This Row],[58]],OFFSET(Dictionary!$A$3,MATCH(COLUMNS($AS$2:CX118),Dictionary!$A$4:$A$93,0),1,1,2),0)),Dictionary!$AD$3:$AE$3,0)),"")</f>
        <v>A</v>
      </c>
      <c r="CY119" s="61" t="str">
        <f ca="1">IFERROR(INDEX(OFFSET(Dictionary!$AC$3,MATCH(COLUMNS($AS$2:CY118),Dictionary!$AC$4:$AC$93,0),1,1,2),1,MATCH(INDEX(Dictionary!$B$3:$C$3,1,MATCH(Form_Responses[[#This Row],[59]],OFFSET(Dictionary!$A$3,MATCH(COLUMNS($AS$2:CY118),Dictionary!$A$4:$A$93,0),1,1,2),0)),Dictionary!$AD$3:$AE$3,0)),"")</f>
        <v>F</v>
      </c>
      <c r="CZ119" s="61" t="str">
        <f ca="1">IFERROR(INDEX(OFFSET(Dictionary!$AC$3,MATCH(COLUMNS($AS$2:CZ118),Dictionary!$AC$4:$AC$93,0),1,1,2),1,MATCH(INDEX(Dictionary!$B$3:$C$3,1,MATCH(Form_Responses[[#This Row],[60]],OFFSET(Dictionary!$A$3,MATCH(COLUMNS($AS$2:CZ118),Dictionary!$A$4:$A$93,0),1,1,2),0)),Dictionary!$AD$3:$AE$3,0)),"")</f>
        <v>X</v>
      </c>
      <c r="DA119" s="61" t="str">
        <f ca="1">IFERROR(INDEX(OFFSET(Dictionary!$AC$3,MATCH(COLUMNS($AS$2:DA118),Dictionary!$AC$4:$AC$93,0),1,1,2),1,MATCH(INDEX(Dictionary!$B$3:$C$3,1,MATCH(Form_Responses[[#This Row],[61]],OFFSET(Dictionary!$A$3,MATCH(COLUMNS($AS$2:DA118),Dictionary!$A$4:$A$93,0),1,1,2),0)),Dictionary!$AD$3:$AE$3,0)),"")</f>
        <v>G</v>
      </c>
      <c r="DB119" s="61" t="str">
        <f ca="1">IFERROR(INDEX(OFFSET(Dictionary!$AC$3,MATCH(COLUMNS($AS$2:DB118),Dictionary!$AC$4:$AC$93,0),1,1,2),1,MATCH(INDEX(Dictionary!$B$3:$C$3,1,MATCH(Form_Responses[[#This Row],[62]],OFFSET(Dictionary!$A$3,MATCH(COLUMNS($AS$2:DB118),Dictionary!$A$4:$A$93,0),1,1,2),0)),Dictionary!$AD$3:$AE$3,0)),"")</f>
        <v>L</v>
      </c>
      <c r="DC119" s="61" t="str">
        <f ca="1">IFERROR(INDEX(OFFSET(Dictionary!$AC$3,MATCH(COLUMNS($AS$2:DC118),Dictionary!$AC$4:$AC$93,0),1,1,2),1,MATCH(INDEX(Dictionary!$B$3:$C$3,1,MATCH(Form_Responses[[#This Row],[63]],OFFSET(Dictionary!$A$3,MATCH(COLUMNS($AS$2:DC118),Dictionary!$A$4:$A$93,0),1,1,2),0)),Dictionary!$AD$3:$AE$3,0)),"")</f>
        <v>I</v>
      </c>
      <c r="DD119" s="61" t="str">
        <f ca="1">IFERROR(INDEX(OFFSET(Dictionary!$AC$3,MATCH(COLUMNS($AS$2:DD118),Dictionary!$AC$4:$AC$93,0),1,1,2),1,MATCH(INDEX(Dictionary!$B$3:$C$3,1,MATCH(Form_Responses[[#This Row],[64]],OFFSET(Dictionary!$A$3,MATCH(COLUMNS($AS$2:DD118),Dictionary!$A$4:$A$93,0),1,1,2),0)),Dictionary!$AD$3:$AE$3,0)),"")</f>
        <v>T</v>
      </c>
      <c r="DE119" s="61" t="str">
        <f ca="1">IFERROR(INDEX(OFFSET(Dictionary!$AC$3,MATCH(COLUMNS($AS$2:DE118),Dictionary!$AC$4:$AC$93,0),1,1,2),1,MATCH(INDEX(Dictionary!$B$3:$C$3,1,MATCH(Form_Responses[[#This Row],[65]],OFFSET(Dictionary!$A$3,MATCH(COLUMNS($AS$2:DE118),Dictionary!$A$4:$A$93,0),1,1,2),0)),Dictionary!$AD$3:$AE$3,0)),"")</f>
        <v>D</v>
      </c>
      <c r="DF119" s="61" t="str">
        <f ca="1">IFERROR(INDEX(OFFSET(Dictionary!$AC$3,MATCH(COLUMNS($AS$2:DF118),Dictionary!$AC$4:$AC$93,0),1,1,2),1,MATCH(INDEX(Dictionary!$B$3:$C$3,1,MATCH(Form_Responses[[#This Row],[66]],OFFSET(Dictionary!$A$3,MATCH(COLUMNS($AS$2:DF118),Dictionary!$A$4:$A$93,0),1,1,2),0)),Dictionary!$AD$3:$AE$3,0)),"")</f>
        <v>C</v>
      </c>
      <c r="DG119" s="61" t="str">
        <f ca="1">IFERROR(INDEX(OFFSET(Dictionary!$AC$3,MATCH(COLUMNS($AS$2:DG118),Dictionary!$AC$4:$AC$93,0),1,1,2),1,MATCH(INDEX(Dictionary!$B$3:$C$3,1,MATCH(Form_Responses[[#This Row],[67]],OFFSET(Dictionary!$A$3,MATCH(COLUMNS($AS$2:DG118),Dictionary!$A$4:$A$93,0),1,1,2),0)),Dictionary!$AD$3:$AE$3,0)),"")</f>
        <v>R</v>
      </c>
      <c r="DH119" s="61" t="str">
        <f ca="1">IFERROR(INDEX(OFFSET(Dictionary!$AC$3,MATCH(COLUMNS($AS$2:DH118),Dictionary!$AC$4:$AC$93,0),1,1,2),1,MATCH(INDEX(Dictionary!$B$3:$C$3,1,MATCH(Form_Responses[[#This Row],[68]],OFFSET(Dictionary!$A$3,MATCH(COLUMNS($AS$2:DH118),Dictionary!$A$4:$A$93,0),1,1,2),0)),Dictionary!$AD$3:$AE$3,0)),"")</f>
        <v>K</v>
      </c>
      <c r="DI119" s="61" t="str">
        <f ca="1">IFERROR(INDEX(OFFSET(Dictionary!$AC$3,MATCH(COLUMNS($AS$2:DI118),Dictionary!$AC$4:$AC$93,0),1,1,2),1,MATCH(INDEX(Dictionary!$B$3:$C$3,1,MATCH(Form_Responses[[#This Row],[69]],OFFSET(Dictionary!$A$3,MATCH(COLUMNS($AS$2:DI118),Dictionary!$A$4:$A$93,0),1,1,2),0)),Dictionary!$AD$3:$AE$3,0)),"")</f>
        <v>A</v>
      </c>
      <c r="DJ119" s="61" t="str">
        <f ca="1">IFERROR(INDEX(OFFSET(Dictionary!$AC$3,MATCH(COLUMNS($AS$2:DJ118),Dictionary!$AC$4:$AC$93,0),1,1,2),1,MATCH(INDEX(Dictionary!$B$3:$C$3,1,MATCH(Form_Responses[[#This Row],[70]],OFFSET(Dictionary!$A$3,MATCH(COLUMNS($AS$2:DJ118),Dictionary!$A$4:$A$93,0),1,1,2),0)),Dictionary!$AD$3:$AE$3,0)),"")</f>
        <v>P</v>
      </c>
      <c r="DK119" s="61" t="str">
        <f ca="1">IFERROR(INDEX(OFFSET(Dictionary!$AC$3,MATCH(COLUMNS($AS$2:DK118),Dictionary!$AC$4:$AC$93,0),1,1,2),1,MATCH(INDEX(Dictionary!$B$3:$C$3,1,MATCH(Form_Responses[[#This Row],[71]],OFFSET(Dictionary!$A$3,MATCH(COLUMNS($AS$2:DK118),Dictionary!$A$4:$A$93,0),1,1,2),0)),Dictionary!$AD$3:$AE$3,0)),"")</f>
        <v>I</v>
      </c>
      <c r="DL119" s="61" t="str">
        <f ca="1">IFERROR(INDEX(OFFSET(Dictionary!$AC$3,MATCH(COLUMNS($AS$2:DL118),Dictionary!$AC$4:$AC$93,0),1,1,2),1,MATCH(INDEX(Dictionary!$B$3:$C$3,1,MATCH(Form_Responses[[#This Row],[72]],OFFSET(Dictionary!$A$3,MATCH(COLUMNS($AS$2:DL118),Dictionary!$A$4:$A$93,0),1,1,2),0)),Dictionary!$AD$3:$AE$3,0)),"")</f>
        <v>L</v>
      </c>
      <c r="DM119" s="61" t="str">
        <f ca="1">IFERROR(INDEX(OFFSET(Dictionary!$AC$3,MATCH(COLUMNS($AS$2:DM118),Dictionary!$AC$4:$AC$93,0),1,1,2),1,MATCH(INDEX(Dictionary!$B$3:$C$3,1,MATCH(Form_Responses[[#This Row],[73]],OFFSET(Dictionary!$A$3,MATCH(COLUMNS($AS$2:DM118),Dictionary!$A$4:$A$93,0),1,1,2),0)),Dictionary!$AD$3:$AE$3,0)),"")</f>
        <v>I</v>
      </c>
      <c r="DN119" s="61" t="str">
        <f ca="1">IFERROR(INDEX(OFFSET(Dictionary!$AC$3,MATCH(COLUMNS($AS$2:DN118),Dictionary!$AC$4:$AC$93,0),1,1,2),1,MATCH(INDEX(Dictionary!$B$3:$C$3,1,MATCH(Form_Responses[[#This Row],[74]],OFFSET(Dictionary!$A$3,MATCH(COLUMNS($AS$2:DN118),Dictionary!$A$4:$A$93,0),1,1,2),0)),Dictionary!$AD$3:$AE$3,0)),"")</f>
        <v>T</v>
      </c>
      <c r="DO119" s="61" t="str">
        <f ca="1">IFERROR(INDEX(OFFSET(Dictionary!$AC$3,MATCH(COLUMNS($AS$2:DO118),Dictionary!$AC$4:$AC$93,0),1,1,2),1,MATCH(INDEX(Dictionary!$B$3:$C$3,1,MATCH(Form_Responses[[#This Row],[75]],OFFSET(Dictionary!$A$3,MATCH(COLUMNS($AS$2:DO118),Dictionary!$A$4:$A$93,0),1,1,2),0)),Dictionary!$AD$3:$AE$3,0)),"")</f>
        <v>V</v>
      </c>
      <c r="DP119" s="61" t="str">
        <f ca="1">IFERROR(INDEX(OFFSET(Dictionary!$AC$3,MATCH(COLUMNS($AS$2:DP118),Dictionary!$AC$4:$AC$93,0),1,1,2),1,MATCH(INDEX(Dictionary!$B$3:$C$3,1,MATCH(Form_Responses[[#This Row],[76]],OFFSET(Dictionary!$A$3,MATCH(COLUMNS($AS$2:DP118),Dictionary!$A$4:$A$93,0),1,1,2),0)),Dictionary!$AD$3:$AE$3,0)),"")</f>
        <v>D</v>
      </c>
      <c r="DQ119" s="61" t="str">
        <f ca="1">IFERROR(INDEX(OFFSET(Dictionary!$AC$3,MATCH(COLUMNS($AS$2:DQ118),Dictionary!$AC$4:$AC$93,0),1,1,2),1,MATCH(INDEX(Dictionary!$B$3:$C$3,1,MATCH(Form_Responses[[#This Row],[77]],OFFSET(Dictionary!$A$3,MATCH(COLUMNS($AS$2:DQ118),Dictionary!$A$4:$A$93,0),1,1,2),0)),Dictionary!$AD$3:$AE$3,0)),"")</f>
        <v>R</v>
      </c>
      <c r="DR119" s="61" t="str">
        <f ca="1">IFERROR(INDEX(OFFSET(Dictionary!$AC$3,MATCH(COLUMNS($AS$2:DR118),Dictionary!$AC$4:$AC$93,0),1,1,2),1,MATCH(INDEX(Dictionary!$B$3:$C$3,1,MATCH(Form_Responses[[#This Row],[78]],OFFSET(Dictionary!$A$3,MATCH(COLUMNS($AS$2:DR118),Dictionary!$A$4:$A$93,0),1,1,2),0)),Dictionary!$AD$3:$AE$3,0)),"")</f>
        <v>D</v>
      </c>
      <c r="DS119" s="61" t="str">
        <f ca="1">IFERROR(INDEX(OFFSET(Dictionary!$AC$3,MATCH(COLUMNS($AS$2:DS118),Dictionary!$AC$4:$AC$93,0),1,1,2),1,MATCH(INDEX(Dictionary!$B$3:$C$3,1,MATCH(Form_Responses[[#This Row],[79]],OFFSET(Dictionary!$A$3,MATCH(COLUMNS($AS$2:DS118),Dictionary!$A$4:$A$93,0),1,1,2),0)),Dictionary!$AD$3:$AE$3,0)),"")</f>
        <v>N</v>
      </c>
      <c r="DT119" s="61" t="str">
        <f ca="1">IFERROR(INDEX(OFFSET(Dictionary!$AC$3,MATCH(COLUMNS($AS$2:DT118),Dictionary!$AC$4:$AC$93,0),1,1,2),1,MATCH(INDEX(Dictionary!$B$3:$C$3,1,MATCH(Form_Responses[[#This Row],[80]],OFFSET(Dictionary!$A$3,MATCH(COLUMNS($AS$2:DT118),Dictionary!$A$4:$A$93,0),1,1,2),0)),Dictionary!$AD$3:$AE$3,0)),"")</f>
        <v>W</v>
      </c>
      <c r="DU119" s="61" t="str">
        <f ca="1">IFERROR(INDEX(OFFSET(Dictionary!$AC$3,MATCH(COLUMNS($AS$2:DU118),Dictionary!$AC$4:$AC$93,0),1,1,2),1,MATCH(INDEX(Dictionary!$B$3:$C$3,1,MATCH(Form_Responses[[#This Row],[81]],OFFSET(Dictionary!$A$3,MATCH(COLUMNS($AS$2:DU118),Dictionary!$A$4:$A$93,0),1,1,2),0)),Dictionary!$AD$3:$AE$3,0)),"")</f>
        <v/>
      </c>
      <c r="DV119" s="61" t="str">
        <f ca="1">IFERROR(INDEX(OFFSET(Dictionary!$AC$3,MATCH(COLUMNS($AS$2:DV118),Dictionary!$AC$4:$AC$93,0),1,1,2),1,MATCH(INDEX(Dictionary!$B$3:$C$3,1,MATCH(Form_Responses[[#This Row],[82]],OFFSET(Dictionary!$A$3,MATCH(COLUMNS($AS$2:DV118),Dictionary!$A$4:$A$93,0),1,1,2),0)),Dictionary!$AD$3:$AE$3,0)),"")</f>
        <v/>
      </c>
      <c r="DW119" s="61" t="str">
        <f ca="1">IFERROR(INDEX(OFFSET(Dictionary!$AC$3,MATCH(COLUMNS($AS$2:DW118),Dictionary!$AC$4:$AC$93,0),1,1,2),1,MATCH(INDEX(Dictionary!$B$3:$C$3,1,MATCH(Form_Responses[[#This Row],[83]],OFFSET(Dictionary!$A$3,MATCH(COLUMNS($AS$2:DW118),Dictionary!$A$4:$A$93,0),1,1,2),0)),Dictionary!$AD$3:$AE$3,0)),"")</f>
        <v>I</v>
      </c>
      <c r="DX119" s="61" t="str">
        <f ca="1">IFERROR(INDEX(OFFSET(Dictionary!$AC$3,MATCH(COLUMNS($AS$2:DX118),Dictionary!$AC$4:$AC$93,0),1,1,2),1,MATCH(INDEX(Dictionary!$B$3:$C$3,1,MATCH(Form_Responses[[#This Row],[84]],OFFSET(Dictionary!$A$3,MATCH(COLUMNS($AS$2:DX118),Dictionary!$A$4:$A$93,0),1,1,2),0)),Dictionary!$AD$3:$AE$3,0)),"")</f>
        <v>T</v>
      </c>
      <c r="DY119" s="61" t="str">
        <f ca="1">IFERROR(INDEX(OFFSET(Dictionary!$AC$3,MATCH(COLUMNS($AS$2:DY118),Dictionary!$AC$4:$AC$93,0),1,1,2),1,MATCH(INDEX(Dictionary!$B$3:$C$3,1,MATCH(Form_Responses[[#This Row],[85]],OFFSET(Dictionary!$A$3,MATCH(COLUMNS($AS$2:DY118),Dictionary!$A$4:$A$93,0),1,1,2),0)),Dictionary!$AD$3:$AE$3,0)),"")</f>
        <v>S</v>
      </c>
      <c r="DZ119" s="61" t="str">
        <f ca="1">IFERROR(INDEX(OFFSET(Dictionary!$AC$3,MATCH(COLUMNS($AS$2:DZ118),Dictionary!$AC$4:$AC$93,0),1,1,2),1,MATCH(INDEX(Dictionary!$B$3:$C$3,1,MATCH(Form_Responses[[#This Row],[86]],OFFSET(Dictionary!$A$3,MATCH(COLUMNS($AS$2:DZ118),Dictionary!$A$4:$A$93,0),1,1,2),0)),Dictionary!$AD$3:$AE$3,0)),"")</f>
        <v/>
      </c>
      <c r="EA119" s="61" t="str">
        <f ca="1">IFERROR(INDEX(OFFSET(Dictionary!$AC$3,MATCH(COLUMNS($AS$2:EA118),Dictionary!$AC$4:$AC$93,0),1,1,2),1,MATCH(INDEX(Dictionary!$B$3:$C$3,1,MATCH(Form_Responses[[#This Row],[87]],OFFSET(Dictionary!$A$3,MATCH(COLUMNS($AS$2:EA118),Dictionary!$A$4:$A$93,0),1,1,2),0)),Dictionary!$AD$3:$AE$3,0)),"")</f>
        <v>R</v>
      </c>
      <c r="EB119" s="61" t="str">
        <f ca="1">IFERROR(INDEX(OFFSET(Dictionary!$AC$3,MATCH(COLUMNS($AS$2:EB118),Dictionary!$AC$4:$AC$93,0),1,1,2),1,MATCH(INDEX(Dictionary!$B$3:$C$3,1,MATCH(Form_Responses[[#This Row],[88]],OFFSET(Dictionary!$A$3,MATCH(COLUMNS($AS$2:EB118),Dictionary!$A$4:$A$93,0),1,1,2),0)),Dictionary!$AD$3:$AE$3,0)),"")</f>
        <v>C</v>
      </c>
      <c r="EC119" s="61" t="str">
        <f ca="1">IFERROR(INDEX(OFFSET(Dictionary!$AC$3,MATCH(COLUMNS($AS$2:EC118),Dictionary!$AC$4:$AC$93,0),1,1,2),1,MATCH(INDEX(Dictionary!$B$3:$C$3,1,MATCH(Form_Responses[[#This Row],[89]],OFFSET(Dictionary!$A$3,MATCH(COLUMNS($AS$2:EC118),Dictionary!$A$4:$A$93,0),1,1,2),0)),Dictionary!$AD$3:$AE$3,0)),"")</f>
        <v>C</v>
      </c>
      <c r="ED119" s="61" t="str">
        <f ca="1">IFERROR(INDEX(OFFSET(Dictionary!$AC$3,MATCH(COLUMNS($AS$2:ED118),Dictionary!$AC$4:$AC$93,0),1,1,2),1,MATCH(INDEX(Dictionary!$B$3:$C$3,1,MATCH(Form_Responses[[#This Row],[90]],OFFSET(Dictionary!$A$3,MATCH(COLUMNS($AS$2:ED118),Dictionary!$A$4:$A$93,0),1,1,2),0)),Dictionary!$AD$3:$AE$3,0)),"")</f>
        <v>N</v>
      </c>
    </row>
    <row r="120" spans="1:134" ht="195" x14ac:dyDescent="0.25">
      <c r="A120" s="164">
        <v>118</v>
      </c>
      <c r="B120" s="61" t="s">
        <v>1138</v>
      </c>
      <c r="C120" s="61" t="s">
        <v>1139</v>
      </c>
      <c r="D120" s="59" t="s">
        <v>806</v>
      </c>
      <c r="E120" s="59" cm="1">
        <f t="array" aca="1" ref="E120" ca="1">COUNTIF(OFFSET($AS$2,MATCH(Data_Base_Response[[#This Row],[Nama]:[Nama]],Data_Base_Response[[Nama]:[Nama]],0),0,1,90),Data_Base_Response[[#Headers],[A]])</f>
        <v>6</v>
      </c>
      <c r="F120" s="59" cm="1">
        <f t="array" aca="1" ref="F120" ca="1">COUNTIF(OFFSET($AS$2,MATCH(Data_Base_Response[[#This Row],[Nama]:[Nama]],Data_Base_Response[[Nama]:[Nama]],0),0,1,90),Data_Base_Response[[#Headers],[N]])</f>
        <v>7</v>
      </c>
      <c r="G120" s="59" cm="1">
        <f t="array" aca="1" ref="G120" ca="1">COUNTIF(OFFSET($AS$2,MATCH(Data_Base_Response[[#This Row],[Nama]:[Nama]],Data_Base_Response[[Nama]:[Nama]],0),0,1,90),Data_Base_Response[[#Headers],[G]])</f>
        <v>3</v>
      </c>
      <c r="H120" s="59" cm="1">
        <f t="array" aca="1" ref="H120" ca="1">COUNTIF(OFFSET($AS$2,MATCH(Data_Base_Response[[#This Row],[Nama]:[Nama]],Data_Base_Response[[Nama]:[Nama]],0),0,1,90),Data_Base_Response[[#Headers],[C]])</f>
        <v>7</v>
      </c>
      <c r="I120" s="59" cm="1">
        <f t="array" aca="1" ref="I120" ca="1">COUNTIF(OFFSET($AS$2,MATCH(Data_Base_Response[[#This Row],[Nama]:[Nama]],Data_Base_Response[[Nama]:[Nama]],0),0,1,90),Data_Base_Response[[#Headers],[D]])</f>
        <v>7</v>
      </c>
      <c r="J120" s="59" cm="1">
        <f t="array" aca="1" ref="J120" ca="1">COUNTIF(OFFSET($AS$2,MATCH(Data_Base_Response[[#This Row],[Nama]:[Nama]],Data_Base_Response[[Nama]:[Nama]],0),0,1,90),Data_Base_Response[[#Headers],[R]])</f>
        <v>3</v>
      </c>
      <c r="K120" s="59" cm="1">
        <f t="array" aca="1" ref="K120" ca="1">COUNTIF(OFFSET($AS$2,MATCH(Data_Base_Response[[#This Row],[Nama]:[Nama]],Data_Base_Response[[Nama]:[Nama]],0),0,1,90),Data_Base_Response[[#Headers],[T]])</f>
        <v>0</v>
      </c>
      <c r="L120" s="59" cm="1">
        <f t="array" aca="1" ref="L120" ca="1">COUNTIF(OFFSET($AS$2,MATCH(Data_Base_Response[[#This Row],[Nama]:[Nama]],Data_Base_Response[[Nama]:[Nama]],0),0,1,90),Data_Base_Response[[#Headers],[V]])</f>
        <v>4</v>
      </c>
      <c r="M120" s="59" cm="1">
        <f t="array" aca="1" ref="M120" ca="1">COUNTIF(OFFSET($AS$2,MATCH(Data_Base_Response[[#This Row],[Nama]:[Nama]],Data_Base_Response[[Nama]:[Nama]],0),0,1,90),Data_Base_Response[[#Headers],[W]])</f>
        <v>4</v>
      </c>
      <c r="N120" s="59" cm="1">
        <f t="array" aca="1" ref="N120" ca="1">COUNTIF(OFFSET($AS$2,MATCH(Data_Base_Response[[#This Row],[Nama]:[Nama]],Data_Base_Response[[Nama]:[Nama]],0),0,1,90),Data_Base_Response[[#Headers],[F]])</f>
        <v>2</v>
      </c>
      <c r="O120" s="59" cm="1">
        <f t="array" aca="1" ref="O120" ca="1">COUNTIF(OFFSET($AS$2,MATCH(Data_Base_Response[[#This Row],[Nama]:[Nama]],Data_Base_Response[[Nama]:[Nama]],0),0,1,90),Data_Base_Response[[#Headers],[L]])</f>
        <v>3</v>
      </c>
      <c r="P120" s="59" cm="1">
        <f t="array" aca="1" ref="P120" ca="1">COUNTIF(OFFSET($AS$2,MATCH(Data_Base_Response[[#This Row],[Nama]:[Nama]],Data_Base_Response[[Nama]:[Nama]],0),0,1,90),Data_Base_Response[[#Headers],[P]])</f>
        <v>3</v>
      </c>
      <c r="Q120" s="59" cm="1">
        <f t="array" aca="1" ref="Q120" ca="1">COUNTIF(OFFSET($AS$2,MATCH(Data_Base_Response[[#This Row],[Nama]:[Nama]],Data_Base_Response[[Nama]:[Nama]],0),0,1,90),Data_Base_Response[[#Headers],[I]])</f>
        <v>4</v>
      </c>
      <c r="R120" s="59" cm="1">
        <f t="array" aca="1" ref="R120" ca="1">COUNTIF(OFFSET($AS$2,MATCH(Data_Base_Response[[#This Row],[Nama]:[Nama]],Data_Base_Response[[Nama]:[Nama]],0),0,1,90),Data_Base_Response[[#Headers],[S]])</f>
        <v>9</v>
      </c>
      <c r="S120" s="59" cm="1">
        <f t="array" aca="1" ref="S120" ca="1">COUNTIF(OFFSET($AS$2,MATCH(Data_Base_Response[[#This Row],[Nama]:[Nama]],Data_Base_Response[[Nama]:[Nama]],0),0,1,90),Data_Base_Response[[#Headers],[B]])</f>
        <v>8</v>
      </c>
      <c r="T120" s="59" cm="1">
        <f t="array" aca="1" ref="T120" ca="1">COUNTIF(OFFSET($AS$2,MATCH(Data_Base_Response[[#This Row],[Nama]:[Nama]],Data_Base_Response[[Nama]:[Nama]],0),0,1,90),Data_Base_Response[[#Headers],[O]])</f>
        <v>5</v>
      </c>
      <c r="U120" s="59" cm="1">
        <f t="array" aca="1" ref="U120" ca="1">COUNTIF(OFFSET($AS$2,MATCH(Data_Base_Response[[#This Row],[Nama]:[Nama]],Data_Base_Response[[Nama]:[Nama]],0),0,1,90),Data_Base_Response[[#Headers],[X]])</f>
        <v>4</v>
      </c>
      <c r="V120" s="59" cm="1">
        <f t="array" aca="1" ref="V120" ca="1">COUNTIF(OFFSET($AS$2,MATCH(Data_Base_Response[[#This Row],[Nama]:[Nama]],Data_Base_Response[[Nama]:[Nama]],0),0,1,90),Data_Base_Response[[#Headers],[E]])</f>
        <v>5</v>
      </c>
      <c r="W120" s="59" cm="1">
        <f t="array" aca="1" ref="W120" ca="1">COUNTIF(OFFSET($AS$2,MATCH(Data_Base_Response[[#This Row],[Nama]:[Nama]],Data_Base_Response[[Nama]:[Nama]],0),0,1,90),Data_Base_Response[[#Headers],[K]])</f>
        <v>2</v>
      </c>
      <c r="X120" s="59" cm="1">
        <f t="array" aca="1" ref="X120" ca="1">COUNTIF(OFFSET($AS$2,MATCH(Data_Base_Response[[#This Row],[Nama]:[Nama]],Data_Base_Response[[Nama]:[Nama]],0),0,1,90),Data_Base_Response[[#Headers],[Z]])</f>
        <v>4</v>
      </c>
      <c r="Y120"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20"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20"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20"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20"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20"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20"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20"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0" s="60" t="str">
        <f ca="1">INDEX(OFFSET(Dictionary!$AJ$3,MATCH(M$2,Dictionary!$AG$4:$AG$84,0),0,COUNTIF(Dictionary!$AG$4:$AG$84,M$2),1),MATCH(Data_Base_Response[[#This Row],[W]],OFFSET(Dictionary!$AH$3,MATCH(M$2,Dictionary!$AG$4:$AG$84,0),0,COUNTIF(Dictionary!$AG$4:$AG$84,M$2),1),1))</f>
        <v xml:space="preserve">Perlu pengarahan awal dan tolok ukur keberhasilan   </v>
      </c>
      <c r="AH120"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20"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20"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20" s="60" t="str">
        <f ca="1">INDEX(OFFSET(Dictionary!$AJ$3,MATCH(Q$2,Dictionary!$AG$4:$AG$84,0),0,COUNTIF(Dictionary!$AG$4:$AG$84,Q$2),1),MATCH(Data_Base_Response[[#This Row],[I]],OFFSET(Dictionary!$AH$3,MATCH(Q$2,Dictionary!$AG$4:$AG$84,0),0,COUNTIF(Dictionary!$AG$4:$AG$84,Q$2),1),1))</f>
        <v xml:space="preserve">Berhati - hati dlm pengambilan keputusan   </v>
      </c>
      <c r="AL120"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2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20"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20"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20"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20" s="60" t="str">
        <f ca="1">INDEX(OFFSET(Dictionary!$AJ$3,MATCH(X$2,Dictionary!$AG$4:$AG$84,0),0,COUNTIF(Dictionary!$AG$4:$AG$84,X$2),1),MATCH(Data_Base_Response[[#This Row],[Z]],OFFSET(Dictionary!$AH$3,MATCH(X$2,Dictionary!$AG$4:$AG$84,0),0,COUNTIF(Dictionary!$AG$4:$AG$84,X$2),1),1))</f>
        <v xml:space="preserve">Mudah beradaptasi, cukup menyukai perubahan    </v>
      </c>
      <c r="AS120" s="61" t="str">
        <f ca="1">IFERROR(INDEX(OFFSET(Dictionary!$AC$3,MATCH(COLUMNS($AS$2:AS119),Dictionary!$AC$4:$AC$93,0),1,1,2),1,MATCH(INDEX(Dictionary!$B$3:$C$3,1,MATCH(Form_Responses[[#This Row],[1]],OFFSET(Dictionary!$A$3,MATCH(COLUMNS($AS$2:AS119),Dictionary!$A$4:$A$93,0),1,1,2),0)),Dictionary!$AD$3:$AE$3,0)),"")</f>
        <v>G</v>
      </c>
      <c r="AT120" s="61" t="str">
        <f ca="1">IFERROR(INDEX(OFFSET(Dictionary!$AC$3,MATCH(COLUMNS($AS$2:AT$2),Dictionary!$AC$4:$AC$93,0),1,1,2),1,MATCH(INDEX(Dictionary!$B$3:$C$3,1,MATCH(Form_Responses[[#This Row],[2]],OFFSET(Dictionary!$A$3,MATCH(COLUMNS($AS$2:AT119),Dictionary!$A$4:$A$93,0),1,1,2),0)),Dictionary!$AD$3:$AE$3,0)),"")</f>
        <v>N</v>
      </c>
      <c r="AU120" s="61" t="str">
        <f ca="1">IFERROR(INDEX(OFFSET(Dictionary!$AC$3,MATCH(COLUMNS($AS$2:AU119),Dictionary!$AC$4:$AC$93,0),1,1,2),1,MATCH(INDEX(Dictionary!$B$3:$C$3,1,MATCH(Form_Responses[[#This Row],[3]],OFFSET(Dictionary!$A$3,MATCH(COLUMNS($AS$2:AU119),Dictionary!$A$4:$A$93,0),1,1,2),0)),Dictionary!$AD$3:$AE$3,0)),"")</f>
        <v>A</v>
      </c>
      <c r="AV120" s="61" t="str">
        <f ca="1">IFERROR(INDEX(OFFSET(Dictionary!$AC$3,MATCH(COLUMNS($AS$2:AV119),Dictionary!$AC$4:$AC$93,0),1,1,2),1,MATCH(INDEX(Dictionary!$B$3:$C$3,1,MATCH(Form_Responses[[#This Row],[4]],OFFSET(Dictionary!$A$3,MATCH(COLUMNS($AS$2:AV119),Dictionary!$A$4:$A$93,0),1,1,2),0)),Dictionary!$AD$3:$AE$3,0)),"")</f>
        <v>X</v>
      </c>
      <c r="AW120" s="61" t="str">
        <f ca="1">IFERROR(INDEX(OFFSET(Dictionary!$AC$3,MATCH(COLUMNS($AS$2:AW119),Dictionary!$AC$4:$AC$93,0),1,1,2),1,MATCH(INDEX(Dictionary!$B$3:$C$3,1,MATCH(Form_Responses[[#This Row],[5]],OFFSET(Dictionary!$A$3,MATCH(COLUMNS($AS$2:AW119),Dictionary!$A$4:$A$93,0),1,1,2),0)),Dictionary!$AD$3:$AE$3,0)),"")</f>
        <v>B</v>
      </c>
      <c r="AX120" s="61" t="str">
        <f ca="1">IFERROR(INDEX(OFFSET(Dictionary!$AC$3,MATCH(COLUMNS($AS$2:AX119),Dictionary!$AC$4:$AC$93,0),1,1,2),1,MATCH(INDEX(Dictionary!$B$3:$C$3,1,MATCH(Form_Responses[[#This Row],[6]],OFFSET(Dictionary!$A$3,MATCH(COLUMNS($AS$2:AX119),Dictionary!$A$4:$A$93,0),1,1,2),0)),Dictionary!$AD$3:$AE$3,0)),"")</f>
        <v>B</v>
      </c>
      <c r="AY120" s="61" t="str">
        <f ca="1">IFERROR(INDEX(OFFSET(Dictionary!$AC$3,MATCH(COLUMNS($AS$2:AY119),Dictionary!$AC$4:$AC$93,0),1,1,2),1,MATCH(INDEX(Dictionary!$B$3:$C$3,1,MATCH(Form_Responses[[#This Row],[7]],OFFSET(Dictionary!$A$3,MATCH(COLUMNS($AS$2:AY119),Dictionary!$A$4:$A$93,0),1,1,2),0)),Dictionary!$AD$3:$AE$3,0)),"")</f>
        <v>O</v>
      </c>
      <c r="AZ120" s="61" t="str">
        <f ca="1">IFERROR(INDEX(OFFSET(Dictionary!$AC$3,MATCH(COLUMNS($AS$2:AZ$2),Dictionary!$AC$4:$AC$93,0),1,1,2),1,MATCH(INDEX(Dictionary!$B$3:$C$3,1,MATCH(Form_Responses[[#This Row],[8]],OFFSET(Dictionary!$A$3,MATCH(COLUMNS($AS$2:AZ119),Dictionary!$A$4:$A$93,0),1,1,2),0)),Dictionary!$AD$3:$AE$3,0)),"")</f>
        <v>Z</v>
      </c>
      <c r="BA120" s="61" t="str">
        <f ca="1">IFERROR(INDEX(OFFSET(Dictionary!$AC$3,MATCH(COLUMNS($AS$2:BA119),Dictionary!$AC$4:$AC$93,0),1,1,2),1,MATCH(INDEX(Dictionary!$B$3:$C$3,1,MATCH(Form_Responses[[#This Row],[9]],OFFSET(Dictionary!$A$3,MATCH(COLUMNS($AS$2:BA119),Dictionary!$A$4:$A$93,0),1,1,2),0)),Dictionary!$AD$3:$AE$3,0)),"")</f>
        <v>K</v>
      </c>
      <c r="BB120" s="61" t="str">
        <f ca="1">IFERROR(INDEX(OFFSET(Dictionary!$AC$3,MATCH(COLUMNS($AS$2:BB119),Dictionary!$AC$4:$AC$93,0),1,1,2),1,MATCH(INDEX(Dictionary!$B$3:$C$3,1,MATCH(Form_Responses[[#This Row],[10]],OFFSET(Dictionary!$A$3,MATCH(COLUMNS($AS$2:BB119),Dictionary!$A$4:$A$93,0),1,1,2),0)),Dictionary!$AD$3:$AE$3,0)),"")</f>
        <v>W</v>
      </c>
      <c r="BC120" s="61" t="str">
        <f ca="1">IFERROR(INDEX(OFFSET(Dictionary!$AC$3,MATCH(COLUMNS($AS$2:BC119),Dictionary!$AC$4:$AC$93,0),1,1,2),1,MATCH(INDEX(Dictionary!$B$3:$C$3,1,MATCH(Form_Responses[[#This Row],[11]],OFFSET(Dictionary!$A$3,MATCH(COLUMNS($AS$2:BC119),Dictionary!$A$4:$A$93,0),1,1,2),0)),Dictionary!$AD$3:$AE$3,0)),"")</f>
        <v>C</v>
      </c>
      <c r="BD120" s="61" t="str">
        <f ca="1">IFERROR(INDEX(OFFSET(Dictionary!$AC$3,MATCH(COLUMNS($AS$2:BD119),Dictionary!$AC$4:$AC$93,0),1,1,2),1,MATCH(INDEX(Dictionary!$B$3:$C$3,1,MATCH(Form_Responses[[#This Row],[12]],OFFSET(Dictionary!$A$3,MATCH(COLUMNS($AS$2:BD119),Dictionary!$A$4:$A$93,0),1,1,2),0)),Dictionary!$AD$3:$AE$3,0)),"")</f>
        <v>E</v>
      </c>
      <c r="BE120" s="61" t="str">
        <f ca="1">IFERROR(INDEX(OFFSET(Dictionary!$AC$3,MATCH(COLUMNS($AS$2:BE119),Dictionary!$AC$4:$AC$93,0),1,1,2),1,MATCH(INDEX(Dictionary!$B$3:$C$3,1,MATCH(Form_Responses[[#This Row],[13]],OFFSET(Dictionary!$A$3,MATCH(COLUMNS($AS$2:BE119),Dictionary!$A$4:$A$93,0),1,1,2),0)),Dictionary!$AD$3:$AE$3,0)),"")</f>
        <v>N</v>
      </c>
      <c r="BF120" s="61" t="str">
        <f ca="1">IFERROR(INDEX(OFFSET(Dictionary!$AC$3,MATCH(COLUMNS($AS$2:BF119),Dictionary!$AC$4:$AC$93,0),1,1,2),1,MATCH(INDEX(Dictionary!$B$3:$C$3,1,MATCH(Form_Responses[[#This Row],[14]],OFFSET(Dictionary!$A$3,MATCH(COLUMNS($AS$2:BF119),Dictionary!$A$4:$A$93,0),1,1,2),0)),Dictionary!$AD$3:$AE$3,0)),"")</f>
        <v>X</v>
      </c>
      <c r="BG120" s="61" t="str">
        <f ca="1">IFERROR(INDEX(OFFSET(Dictionary!$AC$3,MATCH(COLUMNS($AS$2:BG119),Dictionary!$AC$4:$AC$93,0),1,1,2),1,MATCH(INDEX(Dictionary!$B$3:$C$3,1,MATCH(Form_Responses[[#This Row],[15]],OFFSET(Dictionary!$A$3,MATCH(COLUMNS($AS$2:BG119),Dictionary!$A$4:$A$93,0),1,1,2),0)),Dictionary!$AD$3:$AE$3,0)),"")</f>
        <v>B</v>
      </c>
      <c r="BH120" s="61" t="str">
        <f ca="1">IFERROR(INDEX(OFFSET(Dictionary!$AC$3,MATCH(COLUMNS($AS$2:BH119),Dictionary!$AC$4:$AC$93,0),1,1,2),1,MATCH(INDEX(Dictionary!$B$3:$C$3,1,MATCH(Form_Responses[[#This Row],[16]],OFFSET(Dictionary!$A$3,MATCH(COLUMNS($AS$2:BH119),Dictionary!$A$4:$A$93,0),1,1,2),0)),Dictionary!$AD$3:$AE$3,0)),"")</f>
        <v>O</v>
      </c>
      <c r="BI120" s="61" t="str">
        <f ca="1">IFERROR(INDEX(OFFSET(Dictionary!$AC$3,MATCH(COLUMNS($AS$2:BI119),Dictionary!$AC$4:$AC$93,0),1,1,2),1,MATCH(INDEX(Dictionary!$B$3:$C$3,1,MATCH(Form_Responses[[#This Row],[17]],OFFSET(Dictionary!$A$3,MATCH(COLUMNS($AS$2:BI119),Dictionary!$A$4:$A$93,0),1,1,2),0)),Dictionary!$AD$3:$AE$3,0)),"")</f>
        <v>B</v>
      </c>
      <c r="BJ120" s="61" t="str">
        <f ca="1">IFERROR(INDEX(OFFSET(Dictionary!$AC$3,MATCH(COLUMNS($AS$2:BJ119),Dictionary!$AC$4:$AC$93,0),1,1,2),1,MATCH(INDEX(Dictionary!$B$3:$C$3,1,MATCH(Form_Responses[[#This Row],[18]],OFFSET(Dictionary!$A$3,MATCH(COLUMNS($AS$2:BJ119),Dictionary!$A$4:$A$93,0),1,1,2),0)),Dictionary!$AD$3:$AE$3,0)),"")</f>
        <v>O</v>
      </c>
      <c r="BK120" s="61" t="str">
        <f ca="1">IFERROR(INDEX(OFFSET(Dictionary!$AC$3,MATCH(COLUMNS($AS$2:BK119),Dictionary!$AC$4:$AC$93,0),1,1,2),1,MATCH(INDEX(Dictionary!$B$3:$C$3,1,MATCH(Form_Responses[[#This Row],[19]],OFFSET(Dictionary!$A$3,MATCH(COLUMNS($AS$2:BK119),Dictionary!$A$4:$A$93,0),1,1,2),0)),Dictionary!$AD$3:$AE$3,0)),"")</f>
        <v>Z</v>
      </c>
      <c r="BL120" s="61" t="str">
        <f ca="1">IFERROR(INDEX(OFFSET(Dictionary!$AC$3,MATCH(COLUMNS($AS$2:BL119),Dictionary!$AC$4:$AC$93,0),1,1,2),1,MATCH(INDEX(Dictionary!$B$3:$C$3,1,MATCH(Form_Responses[[#This Row],[20]],OFFSET(Dictionary!$A$3,MATCH(COLUMNS($AS$2:BL119),Dictionary!$A$4:$A$93,0),1,1,2),0)),Dictionary!$AD$3:$AE$3,0)),"")</f>
        <v>W</v>
      </c>
      <c r="BM120" s="61" t="str">
        <f ca="1">IFERROR(INDEX(OFFSET(Dictionary!$AC$3,MATCH(COLUMNS($AS$2:BM119),Dictionary!$AC$4:$AC$93,0),1,1,2),1,MATCH(INDEX(Dictionary!$B$3:$C$3,1,MATCH(Form_Responses[[#This Row],[21]],OFFSET(Dictionary!$A$3,MATCH(COLUMNS($AS$2:BM119),Dictionary!$A$4:$A$93,0),1,1,2),0)),Dictionary!$AD$3:$AE$3,0)),"")</f>
        <v>D</v>
      </c>
      <c r="BN120" s="61" t="str">
        <f ca="1">IFERROR(INDEX(OFFSET(Dictionary!$AC$3,MATCH(COLUMNS($AS$2:BN119),Dictionary!$AC$4:$AC$93,0),1,1,2),1,MATCH(INDEX(Dictionary!$B$3:$C$3,1,MATCH(Form_Responses[[#This Row],[22]],OFFSET(Dictionary!$A$3,MATCH(COLUMNS($AS$2:BN119),Dictionary!$A$4:$A$93,0),1,1,2),0)),Dictionary!$AD$3:$AE$3,0)),"")</f>
        <v>C</v>
      </c>
      <c r="BO120" s="61" t="str">
        <f ca="1">IFERROR(INDEX(OFFSET(Dictionary!$AC$3,MATCH(COLUMNS($AS$2:BO119),Dictionary!$AC$4:$AC$93,0),1,1,2),1,MATCH(INDEX(Dictionary!$B$3:$C$3,1,MATCH(Form_Responses[[#This Row],[23]],OFFSET(Dictionary!$A$3,MATCH(COLUMNS($AS$2:BO119),Dictionary!$A$4:$A$93,0),1,1,2),0)),Dictionary!$AD$3:$AE$3,0)),"")</f>
        <v>I</v>
      </c>
      <c r="BP120" s="61" t="str">
        <f ca="1">IFERROR(INDEX(OFFSET(Dictionary!$AC$3,MATCH(COLUMNS($AS$2:BP119),Dictionary!$AC$4:$AC$93,0),1,1,2),1,MATCH(INDEX(Dictionary!$B$3:$C$3,1,MATCH(Form_Responses[[#This Row],[24]],OFFSET(Dictionary!$A$3,MATCH(COLUMNS($AS$2:BP119),Dictionary!$A$4:$A$93,0),1,1,2),0)),Dictionary!$AD$3:$AE$3,0)),"")</f>
        <v>X</v>
      </c>
      <c r="BQ120" s="61" t="str">
        <f ca="1">IFERROR(INDEX(OFFSET(Dictionary!$AC$3,MATCH(COLUMNS($AS$2:BQ119),Dictionary!$AC$4:$AC$93,0),1,1,2),1,MATCH(INDEX(Dictionary!$B$3:$C$3,1,MATCH(Form_Responses[[#This Row],[25]],OFFSET(Dictionary!$A$3,MATCH(COLUMNS($AS$2:BQ119),Dictionary!$A$4:$A$93,0),1,1,2),0)),Dictionary!$AD$3:$AE$3,0)),"")</f>
        <v>A</v>
      </c>
      <c r="BR120" s="61" t="str">
        <f ca="1">IFERROR(INDEX(OFFSET(Dictionary!$AC$3,MATCH(COLUMNS($AS$2:BR119),Dictionary!$AC$4:$AC$93,0),1,1,2),1,MATCH(INDEX(Dictionary!$B$3:$C$3,1,MATCH(Form_Responses[[#This Row],[26]],OFFSET(Dictionary!$A$3,MATCH(COLUMNS($AS$2:BR119),Dictionary!$A$4:$A$93,0),1,1,2),0)),Dictionary!$AD$3:$AE$3,0)),"")</f>
        <v>O</v>
      </c>
      <c r="BS120" s="61" t="str">
        <f ca="1">IFERROR(INDEX(OFFSET(Dictionary!$AC$3,MATCH(COLUMNS($AS$2:BS119),Dictionary!$AC$4:$AC$93,0),1,1,2),1,MATCH(INDEX(Dictionary!$B$3:$C$3,1,MATCH(Form_Responses[[#This Row],[27]],OFFSET(Dictionary!$A$3,MATCH(COLUMNS($AS$2:BS119),Dictionary!$A$4:$A$93,0),1,1,2),0)),Dictionary!$AD$3:$AE$3,0)),"")</f>
        <v>Z</v>
      </c>
      <c r="BT120" s="61" t="str">
        <f ca="1">IFERROR(INDEX(OFFSET(Dictionary!$AC$3,MATCH(COLUMNS($AS$2:BT119),Dictionary!$AC$4:$AC$93,0),1,1,2),1,MATCH(INDEX(Dictionary!$B$3:$C$3,1,MATCH(Form_Responses[[#This Row],[28]],OFFSET(Dictionary!$A$3,MATCH(COLUMNS($AS$2:BT119),Dictionary!$A$4:$A$93,0),1,1,2),0)),Dictionary!$AD$3:$AE$3,0)),"")</f>
        <v>B</v>
      </c>
      <c r="BU120" s="61" t="str">
        <f ca="1">IFERROR(INDEX(OFFSET(Dictionary!$AC$3,MATCH(COLUMNS($AS$2:BU119),Dictionary!$AC$4:$AC$93,0),1,1,2),1,MATCH(INDEX(Dictionary!$B$3:$C$3,1,MATCH(Form_Responses[[#This Row],[29]],OFFSET(Dictionary!$A$3,MATCH(COLUMNS($AS$2:BU119),Dictionary!$A$4:$A$93,0),1,1,2),0)),Dictionary!$AD$3:$AE$3,0)),"")</f>
        <v>O</v>
      </c>
      <c r="BV120" s="61" t="str">
        <f ca="1">IFERROR(INDEX(OFFSET(Dictionary!$AC$3,MATCH(COLUMNS($AS$2:BV119),Dictionary!$AC$4:$AC$93,0),1,1,2),1,MATCH(INDEX(Dictionary!$B$3:$C$3,1,MATCH(Form_Responses[[#This Row],[30]],OFFSET(Dictionary!$A$3,MATCH(COLUMNS($AS$2:BV119),Dictionary!$A$4:$A$93,0),1,1,2),0)),Dictionary!$AD$3:$AE$3,0)),"")</f>
        <v>W</v>
      </c>
      <c r="BW120" s="61" t="str">
        <f ca="1">IFERROR(INDEX(OFFSET(Dictionary!$AC$3,MATCH(COLUMNS($AS$2:BW119),Dictionary!$AC$4:$AC$93,0),1,1,2),1,MATCH(INDEX(Dictionary!$B$3:$C$3,1,MATCH(Form_Responses[[#This Row],[31]],OFFSET(Dictionary!$A$3,MATCH(COLUMNS($AS$2:BW119),Dictionary!$A$4:$A$93,0),1,1,2),0)),Dictionary!$AD$3:$AE$3,0)),"")</f>
        <v>R</v>
      </c>
      <c r="BX120" s="61" t="str">
        <f ca="1">IFERROR(INDEX(OFFSET(Dictionary!$AC$3,MATCH(COLUMNS($AS$2:BX119),Dictionary!$AC$4:$AC$93,0),1,1,2),1,MATCH(INDEX(Dictionary!$B$3:$C$3,1,MATCH(Form_Responses[[#This Row],[32]],OFFSET(Dictionary!$A$3,MATCH(COLUMNS($AS$2:BX119),Dictionary!$A$4:$A$93,0),1,1,2),0)),Dictionary!$AD$3:$AE$3,0)),"")</f>
        <v>D</v>
      </c>
      <c r="BY120" s="61" t="str">
        <f ca="1">IFERROR(INDEX(OFFSET(Dictionary!$AC$3,MATCH(COLUMNS($AS$2:BY119),Dictionary!$AC$4:$AC$93,0),1,1,2),1,MATCH(INDEX(Dictionary!$B$3:$C$3,1,MATCH(Form_Responses[[#This Row],[33]],OFFSET(Dictionary!$A$3,MATCH(COLUMNS($AS$2:BY119),Dictionary!$A$4:$A$93,0),1,1,2),0)),Dictionary!$AD$3:$AE$3,0)),"")</f>
        <v>C</v>
      </c>
      <c r="BZ120" s="61" t="str">
        <f ca="1">IFERROR(INDEX(OFFSET(Dictionary!$AC$3,MATCH(COLUMNS($AS$2:BZ119),Dictionary!$AC$4:$AC$93,0),1,1,2),1,MATCH(INDEX(Dictionary!$B$3:$C$3,1,MATCH(Form_Responses[[#This Row],[34]],OFFSET(Dictionary!$A$3,MATCH(COLUMNS($AS$2:BZ119),Dictionary!$A$4:$A$93,0),1,1,2),0)),Dictionary!$AD$3:$AE$3,0)),"")</f>
        <v>E</v>
      </c>
      <c r="CA120" s="61" t="str">
        <f ca="1">IFERROR(INDEX(OFFSET(Dictionary!$AC$3,MATCH(COLUMNS($AS$2:CA119),Dictionary!$AC$4:$AC$93,0),1,1,2),1,MATCH(INDEX(Dictionary!$B$3:$C$3,1,MATCH(Form_Responses[[#This Row],[35]],OFFSET(Dictionary!$A$3,MATCH(COLUMNS($AS$2:CA119),Dictionary!$A$4:$A$93,0),1,1,2),0)),Dictionary!$AD$3:$AE$3,0)),"")</f>
        <v>B</v>
      </c>
      <c r="CB120" s="61" t="str">
        <f ca="1">IFERROR(INDEX(OFFSET(Dictionary!$AC$3,MATCH(COLUMNS($AS$2:CB119),Dictionary!$AC$4:$AC$93,0),1,1,2),1,MATCH(INDEX(Dictionary!$B$3:$C$3,1,MATCH(Form_Responses[[#This Row],[36]],OFFSET(Dictionary!$A$3,MATCH(COLUMNS($AS$2:CB119),Dictionary!$A$4:$A$93,0),1,1,2),0)),Dictionary!$AD$3:$AE$3,0)),"")</f>
        <v>A</v>
      </c>
      <c r="CC120" s="61" t="str">
        <f ca="1">IFERROR(INDEX(OFFSET(Dictionary!$AC$3,MATCH(COLUMNS($AS$2:CC119),Dictionary!$AC$4:$AC$93,0),1,1,2),1,MATCH(INDEX(Dictionary!$B$3:$C$3,1,MATCH(Form_Responses[[#This Row],[37]],OFFSET(Dictionary!$A$3,MATCH(COLUMNS($AS$2:CC119),Dictionary!$A$4:$A$93,0),1,1,2),0)),Dictionary!$AD$3:$AE$3,0)),"")</f>
        <v>P</v>
      </c>
      <c r="CD120" s="61" t="str">
        <f ca="1">IFERROR(INDEX(OFFSET(Dictionary!$AC$3,MATCH(COLUMNS($AS$2:CD119),Dictionary!$AC$4:$AC$93,0),1,1,2),1,MATCH(INDEX(Dictionary!$B$3:$C$3,1,MATCH(Form_Responses[[#This Row],[38]],OFFSET(Dictionary!$A$3,MATCH(COLUMNS($AS$2:CD119),Dictionary!$A$4:$A$93,0),1,1,2),0)),Dictionary!$AD$3:$AE$3,0)),"")</f>
        <v>K</v>
      </c>
      <c r="CE120" s="61" t="str">
        <f ca="1">IFERROR(INDEX(OFFSET(Dictionary!$AC$3,MATCH(COLUMNS($AS$2:CE119),Dictionary!$AC$4:$AC$93,0),1,1,2),1,MATCH(INDEX(Dictionary!$B$3:$C$3,1,MATCH(Form_Responses[[#This Row],[39]],OFFSET(Dictionary!$A$3,MATCH(COLUMNS($AS$2:CE119),Dictionary!$A$4:$A$93,0),1,1,2),0)),Dictionary!$AD$3:$AE$3,0)),"")</f>
        <v>B</v>
      </c>
      <c r="CF120" s="61" t="str">
        <f ca="1">IFERROR(INDEX(OFFSET(Dictionary!$AC$3,MATCH(COLUMNS($AS$2:CF119),Dictionary!$AC$4:$AC$93,0),1,1,2),1,MATCH(INDEX(Dictionary!$B$3:$C$3,1,MATCH(Form_Responses[[#This Row],[40]],OFFSET(Dictionary!$A$3,MATCH(COLUMNS($AS$2:CF119),Dictionary!$A$4:$A$93,0),1,1,2),0)),Dictionary!$AD$3:$AE$3,0)),"")</f>
        <v>W</v>
      </c>
      <c r="CG120" s="61" t="str">
        <f ca="1">IFERROR(INDEX(OFFSET(Dictionary!$AC$3,MATCH(COLUMNS($AS$2:CG119),Dictionary!$AC$4:$AC$93,0),1,1,2),1,MATCH(INDEX(Dictionary!$B$3:$C$3,1,MATCH(Form_Responses[[#This Row],[41]],OFFSET(Dictionary!$A$3,MATCH(COLUMNS($AS$2:CG119),Dictionary!$A$4:$A$93,0),1,1,2),0)),Dictionary!$AD$3:$AE$3,0)),"")</f>
        <v>S</v>
      </c>
      <c r="CH120" s="61" t="str">
        <f ca="1">IFERROR(INDEX(OFFSET(Dictionary!$AC$3,MATCH(COLUMNS($AS$2:CH119),Dictionary!$AC$4:$AC$93,0),1,1,2),1,MATCH(INDEX(Dictionary!$B$3:$C$3,1,MATCH(Form_Responses[[#This Row],[42]],OFFSET(Dictionary!$A$3,MATCH(COLUMNS($AS$2:CH119),Dictionary!$A$4:$A$93,0),1,1,2),0)),Dictionary!$AD$3:$AE$3,0)),"")</f>
        <v>R</v>
      </c>
      <c r="CI120" s="61" t="str">
        <f ca="1">IFERROR(INDEX(OFFSET(Dictionary!$AC$3,MATCH(COLUMNS($AS$2:CI119),Dictionary!$AC$4:$AC$93,0),1,1,2),1,MATCH(INDEX(Dictionary!$B$3:$C$3,1,MATCH(Form_Responses[[#This Row],[43]],OFFSET(Dictionary!$A$3,MATCH(COLUMNS($AS$2:CI119),Dictionary!$A$4:$A$93,0),1,1,2),0)),Dictionary!$AD$3:$AE$3,0)),"")</f>
        <v>D</v>
      </c>
      <c r="CJ120" s="61" t="str">
        <f ca="1">IFERROR(INDEX(OFFSET(Dictionary!$AC$3,MATCH(COLUMNS($AS$2:CJ119),Dictionary!$AC$4:$AC$93,0),1,1,2),1,MATCH(INDEX(Dictionary!$B$3:$C$3,1,MATCH(Form_Responses[[#This Row],[44]],OFFSET(Dictionary!$A$3,MATCH(COLUMNS($AS$2:CJ119),Dictionary!$A$4:$A$93,0),1,1,2),0)),Dictionary!$AD$3:$AE$3,0)),"")</f>
        <v>C</v>
      </c>
      <c r="CK120" s="61" t="str">
        <f ca="1">IFERROR(INDEX(OFFSET(Dictionary!$AC$3,MATCH(COLUMNS($AS$2:CK119),Dictionary!$AC$4:$AC$93,0),1,1,2),1,MATCH(INDEX(Dictionary!$B$3:$C$3,1,MATCH(Form_Responses[[#This Row],[45]],OFFSET(Dictionary!$A$3,MATCH(COLUMNS($AS$2:CK119),Dictionary!$A$4:$A$93,0),1,1,2),0)),Dictionary!$AD$3:$AE$3,0)),"")</f>
        <v>E</v>
      </c>
      <c r="CL120" s="61" t="str">
        <f ca="1">IFERROR(INDEX(OFFSET(Dictionary!$AC$3,MATCH(COLUMNS($AS$2:CL119),Dictionary!$AC$4:$AC$93,0),1,1,2),1,MATCH(INDEX(Dictionary!$B$3:$C$3,1,MATCH(Form_Responses[[#This Row],[46]],OFFSET(Dictionary!$A$3,MATCH(COLUMNS($AS$2:CL119),Dictionary!$A$4:$A$93,0),1,1,2),0)),Dictionary!$AD$3:$AE$3,0)),"")</f>
        <v>N</v>
      </c>
      <c r="CM120" s="61" t="str">
        <f ca="1">IFERROR(INDEX(OFFSET(Dictionary!$AC$3,MATCH(COLUMNS($AS$2:CM119),Dictionary!$AC$4:$AC$93,0),1,1,2),1,MATCH(INDEX(Dictionary!$B$3:$C$3,1,MATCH(Form_Responses[[#This Row],[47]],OFFSET(Dictionary!$A$3,MATCH(COLUMNS($AS$2:CM119),Dictionary!$A$4:$A$93,0),1,1,2),0)),Dictionary!$AD$3:$AE$3,0)),"")</f>
        <v>Z</v>
      </c>
      <c r="CN120" s="61" t="str">
        <f ca="1">IFERROR(INDEX(OFFSET(Dictionary!$AC$3,MATCH(COLUMNS($AS$2:CN119),Dictionary!$AC$4:$AC$93,0),1,1,2),1,MATCH(INDEX(Dictionary!$B$3:$C$3,1,MATCH(Form_Responses[[#This Row],[48]],OFFSET(Dictionary!$A$3,MATCH(COLUMNS($AS$2:CN119),Dictionary!$A$4:$A$93,0),1,1,2),0)),Dictionary!$AD$3:$AE$3,0)),"")</f>
        <v>P</v>
      </c>
      <c r="CO120" s="61" t="str">
        <f ca="1">IFERROR(INDEX(OFFSET(Dictionary!$AC$3,MATCH(COLUMNS($AS$2:CO119),Dictionary!$AC$4:$AC$93,0),1,1,2),1,MATCH(INDEX(Dictionary!$B$3:$C$3,1,MATCH(Form_Responses[[#This Row],[49]],OFFSET(Dictionary!$A$3,MATCH(COLUMNS($AS$2:CO119),Dictionary!$A$4:$A$93,0),1,1,2),0)),Dictionary!$AD$3:$AE$3,0)),"")</f>
        <v>F</v>
      </c>
      <c r="CP120" s="61" t="str">
        <f ca="1">IFERROR(INDEX(OFFSET(Dictionary!$AC$3,MATCH(COLUMNS($AS$2:CP119),Dictionary!$AC$4:$AC$93,0),1,1,2),1,MATCH(INDEX(Dictionary!$B$3:$C$3,1,MATCH(Form_Responses[[#This Row],[50]],OFFSET(Dictionary!$A$3,MATCH(COLUMNS($AS$2:CP119),Dictionary!$A$4:$A$93,0),1,1,2),0)),Dictionary!$AD$3:$AE$3,0)),"")</f>
        <v>B</v>
      </c>
      <c r="CQ120" s="61" t="str">
        <f ca="1">IFERROR(INDEX(OFFSET(Dictionary!$AC$3,MATCH(COLUMNS($AS$2:CQ119),Dictionary!$AC$4:$AC$93,0),1,1,2),1,MATCH(INDEX(Dictionary!$B$3:$C$3,1,MATCH(Form_Responses[[#This Row],[51]],OFFSET(Dictionary!$A$3,MATCH(COLUMNS($AS$2:CQ119),Dictionary!$A$4:$A$93,0),1,1,2),0)),Dictionary!$AD$3:$AE$3,0)),"")</f>
        <v>V</v>
      </c>
      <c r="CR120" s="61" t="str">
        <f ca="1">IFERROR(INDEX(OFFSET(Dictionary!$AC$3,MATCH(COLUMNS($AS$2:CR119),Dictionary!$AC$4:$AC$93,0),1,1,2),1,MATCH(INDEX(Dictionary!$B$3:$C$3,1,MATCH(Form_Responses[[#This Row],[52]],OFFSET(Dictionary!$A$3,MATCH(COLUMNS($AS$2:CR119),Dictionary!$A$4:$A$93,0),1,1,2),0)),Dictionary!$AD$3:$AE$3,0)),"")</f>
        <v>S</v>
      </c>
      <c r="CS120" s="61" t="str">
        <f ca="1">IFERROR(INDEX(OFFSET(Dictionary!$AC$3,MATCH(COLUMNS($AS$2:CS119),Dictionary!$AC$4:$AC$93,0),1,1,2),1,MATCH(INDEX(Dictionary!$B$3:$C$3,1,MATCH(Form_Responses[[#This Row],[53]],OFFSET(Dictionary!$A$3,MATCH(COLUMNS($AS$2:CS119),Dictionary!$A$4:$A$93,0),1,1,2),0)),Dictionary!$AD$3:$AE$3,0)),"")</f>
        <v>I</v>
      </c>
      <c r="CT120" s="61" t="str">
        <f ca="1">IFERROR(INDEX(OFFSET(Dictionary!$AC$3,MATCH(COLUMNS($AS$2:CT119),Dictionary!$AC$4:$AC$93,0),1,1,2),1,MATCH(INDEX(Dictionary!$B$3:$C$3,1,MATCH(Form_Responses[[#This Row],[54]],OFFSET(Dictionary!$A$3,MATCH(COLUMNS($AS$2:CT119),Dictionary!$A$4:$A$93,0),1,1,2),0)),Dictionary!$AD$3:$AE$3,0)),"")</f>
        <v>D</v>
      </c>
      <c r="CU120" s="61" t="str">
        <f ca="1">IFERROR(INDEX(OFFSET(Dictionary!$AC$3,MATCH(COLUMNS($AS$2:CU119),Dictionary!$AC$4:$AC$93,0),1,1,2),1,MATCH(INDEX(Dictionary!$B$3:$C$3,1,MATCH(Form_Responses[[#This Row],[55]],OFFSET(Dictionary!$A$3,MATCH(COLUMNS($AS$2:CU119),Dictionary!$A$4:$A$93,0),1,1,2),0)),Dictionary!$AD$3:$AE$3,0)),"")</f>
        <v>C</v>
      </c>
      <c r="CV120" s="61" t="str">
        <f ca="1">IFERROR(INDEX(OFFSET(Dictionary!$AC$3,MATCH(COLUMNS($AS$2:CV119),Dictionary!$AC$4:$AC$93,0),1,1,2),1,MATCH(INDEX(Dictionary!$B$3:$C$3,1,MATCH(Form_Responses[[#This Row],[56]],OFFSET(Dictionary!$A$3,MATCH(COLUMNS($AS$2:CV119),Dictionary!$A$4:$A$93,0),1,1,2),0)),Dictionary!$AD$3:$AE$3,0)),"")</f>
        <v>S</v>
      </c>
      <c r="CW120" s="61" t="str">
        <f ca="1">IFERROR(INDEX(OFFSET(Dictionary!$AC$3,MATCH(COLUMNS($AS$2:CW119),Dictionary!$AC$4:$AC$93,0),1,1,2),1,MATCH(INDEX(Dictionary!$B$3:$C$3,1,MATCH(Form_Responses[[#This Row],[57]],OFFSET(Dictionary!$A$3,MATCH(COLUMNS($AS$2:CW119),Dictionary!$A$4:$A$93,0),1,1,2),0)),Dictionary!$AD$3:$AE$3,0)),"")</f>
        <v>N</v>
      </c>
      <c r="CX120" s="61" t="str">
        <f ca="1">IFERROR(INDEX(OFFSET(Dictionary!$AC$3,MATCH(COLUMNS($AS$2:CX119),Dictionary!$AC$4:$AC$93,0),1,1,2),1,MATCH(INDEX(Dictionary!$B$3:$C$3,1,MATCH(Form_Responses[[#This Row],[58]],OFFSET(Dictionary!$A$3,MATCH(COLUMNS($AS$2:CX119),Dictionary!$A$4:$A$93,0),1,1,2),0)),Dictionary!$AD$3:$AE$3,0)),"")</f>
        <v>A</v>
      </c>
      <c r="CY120" s="61" t="str">
        <f ca="1">IFERROR(INDEX(OFFSET(Dictionary!$AC$3,MATCH(COLUMNS($AS$2:CY119),Dictionary!$AC$4:$AC$93,0),1,1,2),1,MATCH(INDEX(Dictionary!$B$3:$C$3,1,MATCH(Form_Responses[[#This Row],[59]],OFFSET(Dictionary!$A$3,MATCH(COLUMNS($AS$2:CY119),Dictionary!$A$4:$A$93,0),1,1,2),0)),Dictionary!$AD$3:$AE$3,0)),"")</f>
        <v>F</v>
      </c>
      <c r="CZ120" s="61" t="str">
        <f ca="1">IFERROR(INDEX(OFFSET(Dictionary!$AC$3,MATCH(COLUMNS($AS$2:CZ119),Dictionary!$AC$4:$AC$93,0),1,1,2),1,MATCH(INDEX(Dictionary!$B$3:$C$3,1,MATCH(Form_Responses[[#This Row],[60]],OFFSET(Dictionary!$A$3,MATCH(COLUMNS($AS$2:CZ119),Dictionary!$A$4:$A$93,0),1,1,2),0)),Dictionary!$AD$3:$AE$3,0)),"")</f>
        <v>X</v>
      </c>
      <c r="DA120" s="61" t="str">
        <f ca="1">IFERROR(INDEX(OFFSET(Dictionary!$AC$3,MATCH(COLUMNS($AS$2:DA119),Dictionary!$AC$4:$AC$93,0),1,1,2),1,MATCH(INDEX(Dictionary!$B$3:$C$3,1,MATCH(Form_Responses[[#This Row],[61]],OFFSET(Dictionary!$A$3,MATCH(COLUMNS($AS$2:DA119),Dictionary!$A$4:$A$93,0),1,1,2),0)),Dictionary!$AD$3:$AE$3,0)),"")</f>
        <v>G</v>
      </c>
      <c r="DB120" s="61" t="str">
        <f ca="1">IFERROR(INDEX(OFFSET(Dictionary!$AC$3,MATCH(COLUMNS($AS$2:DB119),Dictionary!$AC$4:$AC$93,0),1,1,2),1,MATCH(INDEX(Dictionary!$B$3:$C$3,1,MATCH(Form_Responses[[#This Row],[62]],OFFSET(Dictionary!$A$3,MATCH(COLUMNS($AS$2:DB119),Dictionary!$A$4:$A$93,0),1,1,2),0)),Dictionary!$AD$3:$AE$3,0)),"")</f>
        <v>V</v>
      </c>
      <c r="DC120" s="61" t="str">
        <f ca="1">IFERROR(INDEX(OFFSET(Dictionary!$AC$3,MATCH(COLUMNS($AS$2:DC119),Dictionary!$AC$4:$AC$93,0),1,1,2),1,MATCH(INDEX(Dictionary!$B$3:$C$3,1,MATCH(Form_Responses[[#This Row],[63]],OFFSET(Dictionary!$A$3,MATCH(COLUMNS($AS$2:DC119),Dictionary!$A$4:$A$93,0),1,1,2),0)),Dictionary!$AD$3:$AE$3,0)),"")</f>
        <v>S</v>
      </c>
      <c r="DD120" s="61" t="str">
        <f ca="1">IFERROR(INDEX(OFFSET(Dictionary!$AC$3,MATCH(COLUMNS($AS$2:DD119),Dictionary!$AC$4:$AC$93,0),1,1,2),1,MATCH(INDEX(Dictionary!$B$3:$C$3,1,MATCH(Form_Responses[[#This Row],[64]],OFFSET(Dictionary!$A$3,MATCH(COLUMNS($AS$2:DD119),Dictionary!$A$4:$A$93,0),1,1,2),0)),Dictionary!$AD$3:$AE$3,0)),"")</f>
        <v>R</v>
      </c>
      <c r="DE120" s="61" t="str">
        <f ca="1">IFERROR(INDEX(OFFSET(Dictionary!$AC$3,MATCH(COLUMNS($AS$2:DE119),Dictionary!$AC$4:$AC$93,0),1,1,2),1,MATCH(INDEX(Dictionary!$B$3:$C$3,1,MATCH(Form_Responses[[#This Row],[65]],OFFSET(Dictionary!$A$3,MATCH(COLUMNS($AS$2:DE119),Dictionary!$A$4:$A$93,0),1,1,2),0)),Dictionary!$AD$3:$AE$3,0)),"")</f>
        <v>D</v>
      </c>
      <c r="DF120" s="61" t="str">
        <f ca="1">IFERROR(INDEX(OFFSET(Dictionary!$AC$3,MATCH(COLUMNS($AS$2:DF119),Dictionary!$AC$4:$AC$93,0),1,1,2),1,MATCH(INDEX(Dictionary!$B$3:$C$3,1,MATCH(Form_Responses[[#This Row],[66]],OFFSET(Dictionary!$A$3,MATCH(COLUMNS($AS$2:DF119),Dictionary!$A$4:$A$93,0),1,1,2),0)),Dictionary!$AD$3:$AE$3,0)),"")</f>
        <v>S</v>
      </c>
      <c r="DG120" s="61" t="str">
        <f ca="1">IFERROR(INDEX(OFFSET(Dictionary!$AC$3,MATCH(COLUMNS($AS$2:DG119),Dictionary!$AC$4:$AC$93,0),1,1,2),1,MATCH(INDEX(Dictionary!$B$3:$C$3,1,MATCH(Form_Responses[[#This Row],[67]],OFFSET(Dictionary!$A$3,MATCH(COLUMNS($AS$2:DG119),Dictionary!$A$4:$A$93,0),1,1,2),0)),Dictionary!$AD$3:$AE$3,0)),"")</f>
        <v>E</v>
      </c>
      <c r="DH120" s="61" t="str">
        <f ca="1">IFERROR(INDEX(OFFSET(Dictionary!$AC$3,MATCH(COLUMNS($AS$2:DH119),Dictionary!$AC$4:$AC$93,0),1,1,2),1,MATCH(INDEX(Dictionary!$B$3:$C$3,1,MATCH(Form_Responses[[#This Row],[68]],OFFSET(Dictionary!$A$3,MATCH(COLUMNS($AS$2:DH119),Dictionary!$A$4:$A$93,0),1,1,2),0)),Dictionary!$AD$3:$AE$3,0)),"")</f>
        <v>N</v>
      </c>
      <c r="DI120" s="61" t="str">
        <f ca="1">IFERROR(INDEX(OFFSET(Dictionary!$AC$3,MATCH(COLUMNS($AS$2:DI119),Dictionary!$AC$4:$AC$93,0),1,1,2),1,MATCH(INDEX(Dictionary!$B$3:$C$3,1,MATCH(Form_Responses[[#This Row],[69]],OFFSET(Dictionary!$A$3,MATCH(COLUMNS($AS$2:DI119),Dictionary!$A$4:$A$93,0),1,1,2),0)),Dictionary!$AD$3:$AE$3,0)),"")</f>
        <v>A</v>
      </c>
      <c r="DJ120" s="61" t="str">
        <f ca="1">IFERROR(INDEX(OFFSET(Dictionary!$AC$3,MATCH(COLUMNS($AS$2:DJ119),Dictionary!$AC$4:$AC$93,0),1,1,2),1,MATCH(INDEX(Dictionary!$B$3:$C$3,1,MATCH(Form_Responses[[#This Row],[70]],OFFSET(Dictionary!$A$3,MATCH(COLUMNS($AS$2:DJ119),Dictionary!$A$4:$A$93,0),1,1,2),0)),Dictionary!$AD$3:$AE$3,0)),"")</f>
        <v>P</v>
      </c>
      <c r="DK120" s="61" t="str">
        <f ca="1">IFERROR(INDEX(OFFSET(Dictionary!$AC$3,MATCH(COLUMNS($AS$2:DK119),Dictionary!$AC$4:$AC$93,0),1,1,2),1,MATCH(INDEX(Dictionary!$B$3:$C$3,1,MATCH(Form_Responses[[#This Row],[71]],OFFSET(Dictionary!$A$3,MATCH(COLUMNS($AS$2:DK119),Dictionary!$A$4:$A$93,0),1,1,2),0)),Dictionary!$AD$3:$AE$3,0)),"")</f>
        <v>G</v>
      </c>
      <c r="DL120" s="61" t="str">
        <f ca="1">IFERROR(INDEX(OFFSET(Dictionary!$AC$3,MATCH(COLUMNS($AS$2:DL119),Dictionary!$AC$4:$AC$93,0),1,1,2),1,MATCH(INDEX(Dictionary!$B$3:$C$3,1,MATCH(Form_Responses[[#This Row],[72]],OFFSET(Dictionary!$A$3,MATCH(COLUMNS($AS$2:DL119),Dictionary!$A$4:$A$93,0),1,1,2),0)),Dictionary!$AD$3:$AE$3,0)),"")</f>
        <v>L</v>
      </c>
      <c r="DM120" s="61" t="str">
        <f ca="1">IFERROR(INDEX(OFFSET(Dictionary!$AC$3,MATCH(COLUMNS($AS$2:DM119),Dictionary!$AC$4:$AC$93,0),1,1,2),1,MATCH(INDEX(Dictionary!$B$3:$C$3,1,MATCH(Form_Responses[[#This Row],[73]],OFFSET(Dictionary!$A$3,MATCH(COLUMNS($AS$2:DM119),Dictionary!$A$4:$A$93,0),1,1,2),0)),Dictionary!$AD$3:$AE$3,0)),"")</f>
        <v>I</v>
      </c>
      <c r="DN120" s="61" t="str">
        <f ca="1">IFERROR(INDEX(OFFSET(Dictionary!$AC$3,MATCH(COLUMNS($AS$2:DN119),Dictionary!$AC$4:$AC$93,0),1,1,2),1,MATCH(INDEX(Dictionary!$B$3:$C$3,1,MATCH(Form_Responses[[#This Row],[74]],OFFSET(Dictionary!$A$3,MATCH(COLUMNS($AS$2:DN119),Dictionary!$A$4:$A$93,0),1,1,2),0)),Dictionary!$AD$3:$AE$3,0)),"")</f>
        <v>S</v>
      </c>
      <c r="DO120" s="61" t="str">
        <f ca="1">IFERROR(INDEX(OFFSET(Dictionary!$AC$3,MATCH(COLUMNS($AS$2:DO119),Dictionary!$AC$4:$AC$93,0),1,1,2),1,MATCH(INDEX(Dictionary!$B$3:$C$3,1,MATCH(Form_Responses[[#This Row],[75]],OFFSET(Dictionary!$A$3,MATCH(COLUMNS($AS$2:DO119),Dictionary!$A$4:$A$93,0),1,1,2),0)),Dictionary!$AD$3:$AE$3,0)),"")</f>
        <v>V</v>
      </c>
      <c r="DP120" s="61" t="str">
        <f ca="1">IFERROR(INDEX(OFFSET(Dictionary!$AC$3,MATCH(COLUMNS($AS$2:DP119),Dictionary!$AC$4:$AC$93,0),1,1,2),1,MATCH(INDEX(Dictionary!$B$3:$C$3,1,MATCH(Form_Responses[[#This Row],[76]],OFFSET(Dictionary!$A$3,MATCH(COLUMNS($AS$2:DP119),Dictionary!$A$4:$A$93,0),1,1,2),0)),Dictionary!$AD$3:$AE$3,0)),"")</f>
        <v>S</v>
      </c>
      <c r="DQ120" s="61" t="str">
        <f ca="1">IFERROR(INDEX(OFFSET(Dictionary!$AC$3,MATCH(COLUMNS($AS$2:DQ119),Dictionary!$AC$4:$AC$93,0),1,1,2),1,MATCH(INDEX(Dictionary!$B$3:$C$3,1,MATCH(Form_Responses[[#This Row],[77]],OFFSET(Dictionary!$A$3,MATCH(COLUMNS($AS$2:DQ119),Dictionary!$A$4:$A$93,0),1,1,2),0)),Dictionary!$AD$3:$AE$3,0)),"")</f>
        <v>C</v>
      </c>
      <c r="DR120" s="61" t="str">
        <f ca="1">IFERROR(INDEX(OFFSET(Dictionary!$AC$3,MATCH(COLUMNS($AS$2:DR119),Dictionary!$AC$4:$AC$93,0),1,1,2),1,MATCH(INDEX(Dictionary!$B$3:$C$3,1,MATCH(Form_Responses[[#This Row],[78]],OFFSET(Dictionary!$A$3,MATCH(COLUMNS($AS$2:DR119),Dictionary!$A$4:$A$93,0),1,1,2),0)),Dictionary!$AD$3:$AE$3,0)),"")</f>
        <v>D</v>
      </c>
      <c r="DS120" s="61" t="str">
        <f ca="1">IFERROR(INDEX(OFFSET(Dictionary!$AC$3,MATCH(COLUMNS($AS$2:DS119),Dictionary!$AC$4:$AC$93,0),1,1,2),1,MATCH(INDEX(Dictionary!$B$3:$C$3,1,MATCH(Form_Responses[[#This Row],[79]],OFFSET(Dictionary!$A$3,MATCH(COLUMNS($AS$2:DS119),Dictionary!$A$4:$A$93,0),1,1,2),0)),Dictionary!$AD$3:$AE$3,0)),"")</f>
        <v>N</v>
      </c>
      <c r="DT120" s="61" t="str">
        <f ca="1">IFERROR(INDEX(OFFSET(Dictionary!$AC$3,MATCH(COLUMNS($AS$2:DT119),Dictionary!$AC$4:$AC$93,0),1,1,2),1,MATCH(INDEX(Dictionary!$B$3:$C$3,1,MATCH(Form_Responses[[#This Row],[80]],OFFSET(Dictionary!$A$3,MATCH(COLUMNS($AS$2:DT119),Dictionary!$A$4:$A$93,0),1,1,2),0)),Dictionary!$AD$3:$AE$3,0)),"")</f>
        <v>A</v>
      </c>
      <c r="DU120" s="61" t="str">
        <f ca="1">IFERROR(INDEX(OFFSET(Dictionary!$AC$3,MATCH(COLUMNS($AS$2:DU119),Dictionary!$AC$4:$AC$93,0),1,1,2),1,MATCH(INDEX(Dictionary!$B$3:$C$3,1,MATCH(Form_Responses[[#This Row],[81]],OFFSET(Dictionary!$A$3,MATCH(COLUMNS($AS$2:DU119),Dictionary!$A$4:$A$93,0),1,1,2),0)),Dictionary!$AD$3:$AE$3,0)),"")</f>
        <v>L</v>
      </c>
      <c r="DV120" s="61" t="str">
        <f ca="1">IFERROR(INDEX(OFFSET(Dictionary!$AC$3,MATCH(COLUMNS($AS$2:DV119),Dictionary!$AC$4:$AC$93,0),1,1,2),1,MATCH(INDEX(Dictionary!$B$3:$C$3,1,MATCH(Form_Responses[[#This Row],[82]],OFFSET(Dictionary!$A$3,MATCH(COLUMNS($AS$2:DV119),Dictionary!$A$4:$A$93,0),1,1,2),0)),Dictionary!$AD$3:$AE$3,0)),"")</f>
        <v>L</v>
      </c>
      <c r="DW120" s="61" t="str">
        <f ca="1">IFERROR(INDEX(OFFSET(Dictionary!$AC$3,MATCH(COLUMNS($AS$2:DW119),Dictionary!$AC$4:$AC$93,0),1,1,2),1,MATCH(INDEX(Dictionary!$B$3:$C$3,1,MATCH(Form_Responses[[#This Row],[83]],OFFSET(Dictionary!$A$3,MATCH(COLUMNS($AS$2:DW119),Dictionary!$A$4:$A$93,0),1,1,2),0)),Dictionary!$AD$3:$AE$3,0)),"")</f>
        <v>I</v>
      </c>
      <c r="DX120" s="61" t="str">
        <f ca="1">IFERROR(INDEX(OFFSET(Dictionary!$AC$3,MATCH(COLUMNS($AS$2:DX119),Dictionary!$AC$4:$AC$93,0),1,1,2),1,MATCH(INDEX(Dictionary!$B$3:$C$3,1,MATCH(Form_Responses[[#This Row],[84]],OFFSET(Dictionary!$A$3,MATCH(COLUMNS($AS$2:DX119),Dictionary!$A$4:$A$93,0),1,1,2),0)),Dictionary!$AD$3:$AE$3,0)),"")</f>
        <v>V</v>
      </c>
      <c r="DY120" s="61" t="str">
        <f ca="1">IFERROR(INDEX(OFFSET(Dictionary!$AC$3,MATCH(COLUMNS($AS$2:DY119),Dictionary!$AC$4:$AC$93,0),1,1,2),1,MATCH(INDEX(Dictionary!$B$3:$C$3,1,MATCH(Form_Responses[[#This Row],[85]],OFFSET(Dictionary!$A$3,MATCH(COLUMNS($AS$2:DY119),Dictionary!$A$4:$A$93,0),1,1,2),0)),Dictionary!$AD$3:$AE$3,0)),"")</f>
        <v>S</v>
      </c>
      <c r="DZ120" s="61" t="str">
        <f ca="1">IFERROR(INDEX(OFFSET(Dictionary!$AC$3,MATCH(COLUMNS($AS$2:DZ119),Dictionary!$AC$4:$AC$93,0),1,1,2),1,MATCH(INDEX(Dictionary!$B$3:$C$3,1,MATCH(Form_Responses[[#This Row],[86]],OFFSET(Dictionary!$A$3,MATCH(COLUMNS($AS$2:DZ119),Dictionary!$A$4:$A$93,0),1,1,2),0)),Dictionary!$AD$3:$AE$3,0)),"")</f>
        <v>S</v>
      </c>
      <c r="EA120" s="61" t="str">
        <f ca="1">IFERROR(INDEX(OFFSET(Dictionary!$AC$3,MATCH(COLUMNS($AS$2:EA119),Dictionary!$AC$4:$AC$93,0),1,1,2),1,MATCH(INDEX(Dictionary!$B$3:$C$3,1,MATCH(Form_Responses[[#This Row],[87]],OFFSET(Dictionary!$A$3,MATCH(COLUMNS($AS$2:EA119),Dictionary!$A$4:$A$93,0),1,1,2),0)),Dictionary!$AD$3:$AE$3,0)),"")</f>
        <v>D</v>
      </c>
      <c r="EB120" s="61" t="str">
        <f ca="1">IFERROR(INDEX(OFFSET(Dictionary!$AC$3,MATCH(COLUMNS($AS$2:EB119),Dictionary!$AC$4:$AC$93,0),1,1,2),1,MATCH(INDEX(Dictionary!$B$3:$C$3,1,MATCH(Form_Responses[[#This Row],[88]],OFFSET(Dictionary!$A$3,MATCH(COLUMNS($AS$2:EB119),Dictionary!$A$4:$A$93,0),1,1,2),0)),Dictionary!$AD$3:$AE$3,0)),"")</f>
        <v>C</v>
      </c>
      <c r="EC120" s="61" t="str">
        <f ca="1">IFERROR(INDEX(OFFSET(Dictionary!$AC$3,MATCH(COLUMNS($AS$2:EC119),Dictionary!$AC$4:$AC$93,0),1,1,2),1,MATCH(INDEX(Dictionary!$B$3:$C$3,1,MATCH(Form_Responses[[#This Row],[89]],OFFSET(Dictionary!$A$3,MATCH(COLUMNS($AS$2:EC119),Dictionary!$A$4:$A$93,0),1,1,2),0)),Dictionary!$AD$3:$AE$3,0)),"")</f>
        <v>E</v>
      </c>
      <c r="ED120" s="61" t="str">
        <f ca="1">IFERROR(INDEX(OFFSET(Dictionary!$AC$3,MATCH(COLUMNS($AS$2:ED119),Dictionary!$AC$4:$AC$93,0),1,1,2),1,MATCH(INDEX(Dictionary!$B$3:$C$3,1,MATCH(Form_Responses[[#This Row],[90]],OFFSET(Dictionary!$A$3,MATCH(COLUMNS($AS$2:ED119),Dictionary!$A$4:$A$93,0),1,1,2),0)),Dictionary!$AD$3:$AE$3,0)),"")</f>
        <v>N</v>
      </c>
    </row>
    <row r="121" spans="1:134" ht="225" x14ac:dyDescent="0.25">
      <c r="A121" s="164">
        <v>119</v>
      </c>
      <c r="B121" s="61" t="s">
        <v>1143</v>
      </c>
      <c r="C121" s="61" t="s">
        <v>1144</v>
      </c>
      <c r="D121" s="59" t="s">
        <v>794</v>
      </c>
      <c r="E121" s="59" cm="1">
        <f t="array" aca="1" ref="E121" ca="1">COUNTIF(OFFSET($AS$2,MATCH(Data_Base_Response[[#This Row],[Nama]:[Nama]],Data_Base_Response[[Nama]:[Nama]],0),0,1,90),Data_Base_Response[[#Headers],[A]])</f>
        <v>5</v>
      </c>
      <c r="F121" s="59" cm="1">
        <f t="array" aca="1" ref="F121" ca="1">COUNTIF(OFFSET($AS$2,MATCH(Data_Base_Response[[#This Row],[Nama]:[Nama]],Data_Base_Response[[Nama]:[Nama]],0),0,1,90),Data_Base_Response[[#Headers],[N]])</f>
        <v>5</v>
      </c>
      <c r="G121" s="59" cm="1">
        <f t="array" aca="1" ref="G121" ca="1">COUNTIF(OFFSET($AS$2,MATCH(Data_Base_Response[[#This Row],[Nama]:[Nama]],Data_Base_Response[[Nama]:[Nama]],0),0,1,90),Data_Base_Response[[#Headers],[G]])</f>
        <v>3</v>
      </c>
      <c r="H121" s="59" cm="1">
        <f t="array" aca="1" ref="H121" ca="1">COUNTIF(OFFSET($AS$2,MATCH(Data_Base_Response[[#This Row],[Nama]:[Nama]],Data_Base_Response[[Nama]:[Nama]],0),0,1,90),Data_Base_Response[[#Headers],[C]])</f>
        <v>6</v>
      </c>
      <c r="I121" s="59" cm="1">
        <f t="array" aca="1" ref="I121" ca="1">COUNTIF(OFFSET($AS$2,MATCH(Data_Base_Response[[#This Row],[Nama]:[Nama]],Data_Base_Response[[Nama]:[Nama]],0),0,1,90),Data_Base_Response[[#Headers],[D]])</f>
        <v>2</v>
      </c>
      <c r="J121" s="59" cm="1">
        <f t="array" aca="1" ref="J121" ca="1">COUNTIF(OFFSET($AS$2,MATCH(Data_Base_Response[[#This Row],[Nama]:[Nama]],Data_Base_Response[[Nama]:[Nama]],0),0,1,90),Data_Base_Response[[#Headers],[R]])</f>
        <v>3</v>
      </c>
      <c r="K121" s="59" cm="1">
        <f t="array" aca="1" ref="K121" ca="1">COUNTIF(OFFSET($AS$2,MATCH(Data_Base_Response[[#This Row],[Nama]:[Nama]],Data_Base_Response[[Nama]:[Nama]],0),0,1,90),Data_Base_Response[[#Headers],[T]])</f>
        <v>5</v>
      </c>
      <c r="L121" s="59" cm="1">
        <f t="array" aca="1" ref="L121" ca="1">COUNTIF(OFFSET($AS$2,MATCH(Data_Base_Response[[#This Row],[Nama]:[Nama]],Data_Base_Response[[Nama]:[Nama]],0),0,1,90),Data_Base_Response[[#Headers],[V]])</f>
        <v>5</v>
      </c>
      <c r="M121" s="59" cm="1">
        <f t="array" aca="1" ref="M121" ca="1">COUNTIF(OFFSET($AS$2,MATCH(Data_Base_Response[[#This Row],[Nama]:[Nama]],Data_Base_Response[[Nama]:[Nama]],0),0,1,90),Data_Base_Response[[#Headers],[W]])</f>
        <v>3</v>
      </c>
      <c r="N121" s="59" cm="1">
        <f t="array" aca="1" ref="N121" ca="1">COUNTIF(OFFSET($AS$2,MATCH(Data_Base_Response[[#This Row],[Nama]:[Nama]],Data_Base_Response[[Nama]:[Nama]],0),0,1,90),Data_Base_Response[[#Headers],[F]])</f>
        <v>3</v>
      </c>
      <c r="O121" s="59" cm="1">
        <f t="array" aca="1" ref="O121" ca="1">COUNTIF(OFFSET($AS$2,MATCH(Data_Base_Response[[#This Row],[Nama]:[Nama]],Data_Base_Response[[Nama]:[Nama]],0),0,1,90),Data_Base_Response[[#Headers],[L]])</f>
        <v>9</v>
      </c>
      <c r="P121" s="59" cm="1">
        <f t="array" aca="1" ref="P121" ca="1">COUNTIF(OFFSET($AS$2,MATCH(Data_Base_Response[[#This Row],[Nama]:[Nama]],Data_Base_Response[[Nama]:[Nama]],0),0,1,90),Data_Base_Response[[#Headers],[P]])</f>
        <v>8</v>
      </c>
      <c r="Q121" s="59" cm="1">
        <f t="array" aca="1" ref="Q121" ca="1">COUNTIF(OFFSET($AS$2,MATCH(Data_Base_Response[[#This Row],[Nama]:[Nama]],Data_Base_Response[[Nama]:[Nama]],0),0,1,90),Data_Base_Response[[#Headers],[I]])</f>
        <v>6</v>
      </c>
      <c r="R121" s="59" cm="1">
        <f t="array" aca="1" ref="R121" ca="1">COUNTIF(OFFSET($AS$2,MATCH(Data_Base_Response[[#This Row],[Nama]:[Nama]],Data_Base_Response[[Nama]:[Nama]],0),0,1,90),Data_Base_Response[[#Headers],[S]])</f>
        <v>6</v>
      </c>
      <c r="S121" s="59" cm="1">
        <f t="array" aca="1" ref="S121" ca="1">COUNTIF(OFFSET($AS$2,MATCH(Data_Base_Response[[#This Row],[Nama]:[Nama]],Data_Base_Response[[Nama]:[Nama]],0),0,1,90),Data_Base_Response[[#Headers],[B]])</f>
        <v>3</v>
      </c>
      <c r="T121" s="59" cm="1">
        <f t="array" aca="1" ref="T121" ca="1">COUNTIF(OFFSET($AS$2,MATCH(Data_Base_Response[[#This Row],[Nama]:[Nama]],Data_Base_Response[[Nama]:[Nama]],0),0,1,90),Data_Base_Response[[#Headers],[O]])</f>
        <v>3</v>
      </c>
      <c r="U121" s="59" cm="1">
        <f t="array" aca="1" ref="U121" ca="1">COUNTIF(OFFSET($AS$2,MATCH(Data_Base_Response[[#This Row],[Nama]:[Nama]],Data_Base_Response[[Nama]:[Nama]],0),0,1,90),Data_Base_Response[[#Headers],[X]])</f>
        <v>7</v>
      </c>
      <c r="V121" s="59" cm="1">
        <f t="array" aca="1" ref="V121" ca="1">COUNTIF(OFFSET($AS$2,MATCH(Data_Base_Response[[#This Row],[Nama]:[Nama]],Data_Base_Response[[Nama]:[Nama]],0),0,1,90),Data_Base_Response[[#Headers],[E]])</f>
        <v>0</v>
      </c>
      <c r="W121" s="59" cm="1">
        <f t="array" aca="1" ref="W121" ca="1">COUNTIF(OFFSET($AS$2,MATCH(Data_Base_Response[[#This Row],[Nama]:[Nama]],Data_Base_Response[[Nama]:[Nama]],0),0,1,90),Data_Base_Response[[#Headers],[K]])</f>
        <v>4</v>
      </c>
      <c r="X121" s="59" cm="1">
        <f t="array" aca="1" ref="X121" ca="1">COUNTIF(OFFSET($AS$2,MATCH(Data_Base_Response[[#This Row],[Nama]:[Nama]],Data_Base_Response[[Nama]:[Nama]],0),0,1,90),Data_Base_Response[[#Headers],[Z]])</f>
        <v>4</v>
      </c>
      <c r="Y12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21"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2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21"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21" s="60" t="str">
        <f ca="1">INDEX(OFFSET(Dictionary!$AJ$3,MATCH(I$2,Dictionary!$AG$4:$AG$84,0),0,COUNTIF(Dictionary!$AG$4:$AG$84,I$2),1),MATCH(Data_Base_Response[[#This Row],[D]],OFFSET(Dictionary!$AH$3,MATCH(I$2,Dictionary!$AG$4:$AG$84,0),0,COUNTIF(Dictionary!$AG$4:$AG$84,I$2),1),1))</f>
        <v xml:space="preserve">Cukup peduli akan akurasi dan kelengkapan data   </v>
      </c>
      <c r="AD121"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21"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2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1"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121"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21"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121"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21"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2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1"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2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21" s="60" t="str">
        <f ca="1">INDEX(OFFSET(Dictionary!$AJ$3,MATCH(U$2,Dictionary!$AG$4:$AG$84,0),0,COUNTIF(Dictionary!$AG$4:$AG$84,U$2),1),MATCH(Data_Base_Response[[#This Row],[X]],OFFSET(Dictionary!$AH$3,MATCH(U$2,Dictionary!$AG$4:$AG$84,0),0,COUNTIF(Dictionary!$AG$4:$AG$84,U$2),1),1))</f>
        <v xml:space="preserve">Bangga akan diri dan gayanya sendiri, senang menjadi pusat perha- tian, mengharapkan penghargaan dari lingkungan. Mencari-cari perhatian dan suka menyombongkan diri.  </v>
      </c>
      <c r="AP121"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21"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21" s="60" t="str">
        <f ca="1">INDEX(OFFSET(Dictionary!$AJ$3,MATCH(X$2,Dictionary!$AG$4:$AG$84,0),0,COUNTIF(Dictionary!$AG$4:$AG$84,X$2),1),MATCH(Data_Base_Response[[#This Row],[Z]],OFFSET(Dictionary!$AH$3,MATCH(X$2,Dictionary!$AG$4:$AG$84,0),0,COUNTIF(Dictionary!$AG$4:$AG$84,X$2),1),1))</f>
        <v xml:space="preserve">Mudah beradaptasi, cukup menyukai perubahan    </v>
      </c>
      <c r="AS121" s="61" t="str">
        <f ca="1">IFERROR(INDEX(OFFSET(Dictionary!$AC$3,MATCH(COLUMNS($AS$2:AS120),Dictionary!$AC$4:$AC$93,0),1,1,2),1,MATCH(INDEX(Dictionary!$B$3:$C$3,1,MATCH(Form_Responses[[#This Row],[1]],OFFSET(Dictionary!$A$3,MATCH(COLUMNS($AS$2:AS120),Dictionary!$A$4:$A$93,0),1,1,2),0)),Dictionary!$AD$3:$AE$3,0)),"")</f>
        <v>G</v>
      </c>
      <c r="AT121" s="61" t="str">
        <f ca="1">IFERROR(INDEX(OFFSET(Dictionary!$AC$3,MATCH(COLUMNS($AS$2:AT$2),Dictionary!$AC$4:$AC$93,0),1,1,2),1,MATCH(INDEX(Dictionary!$B$3:$C$3,1,MATCH(Form_Responses[[#This Row],[2]],OFFSET(Dictionary!$A$3,MATCH(COLUMNS($AS$2:AT120),Dictionary!$A$4:$A$93,0),1,1,2),0)),Dictionary!$AD$3:$AE$3,0)),"")</f>
        <v>N</v>
      </c>
      <c r="AU121" s="61" t="str">
        <f ca="1">IFERROR(INDEX(OFFSET(Dictionary!$AC$3,MATCH(COLUMNS($AS$2:AU120),Dictionary!$AC$4:$AC$93,0),1,1,2),1,MATCH(INDEX(Dictionary!$B$3:$C$3,1,MATCH(Form_Responses[[#This Row],[3]],OFFSET(Dictionary!$A$3,MATCH(COLUMNS($AS$2:AU120),Dictionary!$A$4:$A$93,0),1,1,2),0)),Dictionary!$AD$3:$AE$3,0)),"")</f>
        <v>P</v>
      </c>
      <c r="AV121" s="61" t="str">
        <f ca="1">IFERROR(INDEX(OFFSET(Dictionary!$AC$3,MATCH(COLUMNS($AS$2:AV120),Dictionary!$AC$4:$AC$93,0),1,1,2),1,MATCH(INDEX(Dictionary!$B$3:$C$3,1,MATCH(Form_Responses[[#This Row],[4]],OFFSET(Dictionary!$A$3,MATCH(COLUMNS($AS$2:AV120),Dictionary!$A$4:$A$93,0),1,1,2),0)),Dictionary!$AD$3:$AE$3,0)),"")</f>
        <v>P</v>
      </c>
      <c r="AW121" s="61" t="str">
        <f ca="1">IFERROR(INDEX(OFFSET(Dictionary!$AC$3,MATCH(COLUMNS($AS$2:AW120),Dictionary!$AC$4:$AC$93,0),1,1,2),1,MATCH(INDEX(Dictionary!$B$3:$C$3,1,MATCH(Form_Responses[[#This Row],[5]],OFFSET(Dictionary!$A$3,MATCH(COLUMNS($AS$2:AW120),Dictionary!$A$4:$A$93,0),1,1,2),0)),Dictionary!$AD$3:$AE$3,0)),"")</f>
        <v>X</v>
      </c>
      <c r="AX121" s="61" t="str">
        <f ca="1">IFERROR(INDEX(OFFSET(Dictionary!$AC$3,MATCH(COLUMNS($AS$2:AX120),Dictionary!$AC$4:$AC$93,0),1,1,2),1,MATCH(INDEX(Dictionary!$B$3:$C$3,1,MATCH(Form_Responses[[#This Row],[6]],OFFSET(Dictionary!$A$3,MATCH(COLUMNS($AS$2:AX120),Dictionary!$A$4:$A$93,0),1,1,2),0)),Dictionary!$AD$3:$AE$3,0)),"")</f>
        <v>B</v>
      </c>
      <c r="AY121" s="61" t="str">
        <f ca="1">IFERROR(INDEX(OFFSET(Dictionary!$AC$3,MATCH(COLUMNS($AS$2:AY120),Dictionary!$AC$4:$AC$93,0),1,1,2),1,MATCH(INDEX(Dictionary!$B$3:$C$3,1,MATCH(Form_Responses[[#This Row],[7]],OFFSET(Dictionary!$A$3,MATCH(COLUMNS($AS$2:AY120),Dictionary!$A$4:$A$93,0),1,1,2),0)),Dictionary!$AD$3:$AE$3,0)),"")</f>
        <v>O</v>
      </c>
      <c r="AZ121" s="61" t="str">
        <f ca="1">IFERROR(INDEX(OFFSET(Dictionary!$AC$3,MATCH(COLUMNS($AS$2:AZ$2),Dictionary!$AC$4:$AC$93,0),1,1,2),1,MATCH(INDEX(Dictionary!$B$3:$C$3,1,MATCH(Form_Responses[[#This Row],[8]],OFFSET(Dictionary!$A$3,MATCH(COLUMNS($AS$2:AZ120),Dictionary!$A$4:$A$93,0),1,1,2),0)),Dictionary!$AD$3:$AE$3,0)),"")</f>
        <v>Z</v>
      </c>
      <c r="BA121" s="61" t="str">
        <f ca="1">IFERROR(INDEX(OFFSET(Dictionary!$AC$3,MATCH(COLUMNS($AS$2:BA120),Dictionary!$AC$4:$AC$93,0),1,1,2),1,MATCH(INDEX(Dictionary!$B$3:$C$3,1,MATCH(Form_Responses[[#This Row],[9]],OFFSET(Dictionary!$A$3,MATCH(COLUMNS($AS$2:BA120),Dictionary!$A$4:$A$93,0),1,1,2),0)),Dictionary!$AD$3:$AE$3,0)),"")</f>
        <v>K</v>
      </c>
      <c r="BB121" s="61" t="str">
        <f ca="1">IFERROR(INDEX(OFFSET(Dictionary!$AC$3,MATCH(COLUMNS($AS$2:BB120),Dictionary!$AC$4:$AC$93,0),1,1,2),1,MATCH(INDEX(Dictionary!$B$3:$C$3,1,MATCH(Form_Responses[[#This Row],[10]],OFFSET(Dictionary!$A$3,MATCH(COLUMNS($AS$2:BB120),Dictionary!$A$4:$A$93,0),1,1,2),0)),Dictionary!$AD$3:$AE$3,0)),"")</f>
        <v>F</v>
      </c>
      <c r="BC121" s="61" t="str">
        <f ca="1">IFERROR(INDEX(OFFSET(Dictionary!$AC$3,MATCH(COLUMNS($AS$2:BC120),Dictionary!$AC$4:$AC$93,0),1,1,2),1,MATCH(INDEX(Dictionary!$B$3:$C$3,1,MATCH(Form_Responses[[#This Row],[11]],OFFSET(Dictionary!$A$3,MATCH(COLUMNS($AS$2:BC120),Dictionary!$A$4:$A$93,0),1,1,2),0)),Dictionary!$AD$3:$AE$3,0)),"")</f>
        <v>C</v>
      </c>
      <c r="BD121" s="61" t="str">
        <f ca="1">IFERROR(INDEX(OFFSET(Dictionary!$AC$3,MATCH(COLUMNS($AS$2:BD120),Dictionary!$AC$4:$AC$93,0),1,1,2),1,MATCH(INDEX(Dictionary!$B$3:$C$3,1,MATCH(Form_Responses[[#This Row],[12]],OFFSET(Dictionary!$A$3,MATCH(COLUMNS($AS$2:BD120),Dictionary!$A$4:$A$93,0),1,1,2),0)),Dictionary!$AD$3:$AE$3,0)),"")</f>
        <v>L</v>
      </c>
      <c r="BE121" s="61" t="str">
        <f ca="1">IFERROR(INDEX(OFFSET(Dictionary!$AC$3,MATCH(COLUMNS($AS$2:BE120),Dictionary!$AC$4:$AC$93,0),1,1,2),1,MATCH(INDEX(Dictionary!$B$3:$C$3,1,MATCH(Form_Responses[[#This Row],[13]],OFFSET(Dictionary!$A$3,MATCH(COLUMNS($AS$2:BE120),Dictionary!$A$4:$A$93,0),1,1,2),0)),Dictionary!$AD$3:$AE$3,0)),"")</f>
        <v>P</v>
      </c>
      <c r="BF121" s="61" t="str">
        <f ca="1">IFERROR(INDEX(OFFSET(Dictionary!$AC$3,MATCH(COLUMNS($AS$2:BF120),Dictionary!$AC$4:$AC$93,0),1,1,2),1,MATCH(INDEX(Dictionary!$B$3:$C$3,1,MATCH(Form_Responses[[#This Row],[14]],OFFSET(Dictionary!$A$3,MATCH(COLUMNS($AS$2:BF120),Dictionary!$A$4:$A$93,0),1,1,2),0)),Dictionary!$AD$3:$AE$3,0)),"")</f>
        <v>A</v>
      </c>
      <c r="BG121" s="61" t="str">
        <f ca="1">IFERROR(INDEX(OFFSET(Dictionary!$AC$3,MATCH(COLUMNS($AS$2:BG120),Dictionary!$AC$4:$AC$93,0),1,1,2),1,MATCH(INDEX(Dictionary!$B$3:$C$3,1,MATCH(Form_Responses[[#This Row],[15]],OFFSET(Dictionary!$A$3,MATCH(COLUMNS($AS$2:BG120),Dictionary!$A$4:$A$93,0),1,1,2),0)),Dictionary!$AD$3:$AE$3,0)),"")</f>
        <v>P</v>
      </c>
      <c r="BH121" s="61" t="str">
        <f ca="1">IFERROR(INDEX(OFFSET(Dictionary!$AC$3,MATCH(COLUMNS($AS$2:BH120),Dictionary!$AC$4:$AC$93,0),1,1,2),1,MATCH(INDEX(Dictionary!$B$3:$C$3,1,MATCH(Form_Responses[[#This Row],[16]],OFFSET(Dictionary!$A$3,MATCH(COLUMNS($AS$2:BH120),Dictionary!$A$4:$A$93,0),1,1,2),0)),Dictionary!$AD$3:$AE$3,0)),"")</f>
        <v>X</v>
      </c>
      <c r="BI121" s="61" t="str">
        <f ca="1">IFERROR(INDEX(OFFSET(Dictionary!$AC$3,MATCH(COLUMNS($AS$2:BI120),Dictionary!$AC$4:$AC$93,0),1,1,2),1,MATCH(INDEX(Dictionary!$B$3:$C$3,1,MATCH(Form_Responses[[#This Row],[17]],OFFSET(Dictionary!$A$3,MATCH(COLUMNS($AS$2:BI120),Dictionary!$A$4:$A$93,0),1,1,2),0)),Dictionary!$AD$3:$AE$3,0)),"")</f>
        <v>B</v>
      </c>
      <c r="BJ121" s="61" t="str">
        <f ca="1">IFERROR(INDEX(OFFSET(Dictionary!$AC$3,MATCH(COLUMNS($AS$2:BJ120),Dictionary!$AC$4:$AC$93,0),1,1,2),1,MATCH(INDEX(Dictionary!$B$3:$C$3,1,MATCH(Form_Responses[[#This Row],[18]],OFFSET(Dictionary!$A$3,MATCH(COLUMNS($AS$2:BJ120),Dictionary!$A$4:$A$93,0),1,1,2),0)),Dictionary!$AD$3:$AE$3,0)),"")</f>
        <v>O</v>
      </c>
      <c r="BK121" s="61" t="str">
        <f ca="1">IFERROR(INDEX(OFFSET(Dictionary!$AC$3,MATCH(COLUMNS($AS$2:BK120),Dictionary!$AC$4:$AC$93,0),1,1,2),1,MATCH(INDEX(Dictionary!$B$3:$C$3,1,MATCH(Form_Responses[[#This Row],[19]],OFFSET(Dictionary!$A$3,MATCH(COLUMNS($AS$2:BK120),Dictionary!$A$4:$A$93,0),1,1,2),0)),Dictionary!$AD$3:$AE$3,0)),"")</f>
        <v>Z</v>
      </c>
      <c r="BL121" s="61" t="str">
        <f ca="1">IFERROR(INDEX(OFFSET(Dictionary!$AC$3,MATCH(COLUMNS($AS$2:BL120),Dictionary!$AC$4:$AC$93,0),1,1,2),1,MATCH(INDEX(Dictionary!$B$3:$C$3,1,MATCH(Form_Responses[[#This Row],[20]],OFFSET(Dictionary!$A$3,MATCH(COLUMNS($AS$2:BL120),Dictionary!$A$4:$A$93,0),1,1,2),0)),Dictionary!$AD$3:$AE$3,0)),"")</f>
        <v>W</v>
      </c>
      <c r="BM121" s="61" t="str">
        <f ca="1">IFERROR(INDEX(OFFSET(Dictionary!$AC$3,MATCH(COLUMNS($AS$2:BM120),Dictionary!$AC$4:$AC$93,0),1,1,2),1,MATCH(INDEX(Dictionary!$B$3:$C$3,1,MATCH(Form_Responses[[#This Row],[21]],OFFSET(Dictionary!$A$3,MATCH(COLUMNS($AS$2:BM120),Dictionary!$A$4:$A$93,0),1,1,2),0)),Dictionary!$AD$3:$AE$3,0)),"")</f>
        <v>D</v>
      </c>
      <c r="BN121" s="61" t="str">
        <f ca="1">IFERROR(INDEX(OFFSET(Dictionary!$AC$3,MATCH(COLUMNS($AS$2:BN120),Dictionary!$AC$4:$AC$93,0),1,1,2),1,MATCH(INDEX(Dictionary!$B$3:$C$3,1,MATCH(Form_Responses[[#This Row],[22]],OFFSET(Dictionary!$A$3,MATCH(COLUMNS($AS$2:BN120),Dictionary!$A$4:$A$93,0),1,1,2),0)),Dictionary!$AD$3:$AE$3,0)),"")</f>
        <v>L</v>
      </c>
      <c r="BO121" s="61" t="str">
        <f ca="1">IFERROR(INDEX(OFFSET(Dictionary!$AC$3,MATCH(COLUMNS($AS$2:BO120),Dictionary!$AC$4:$AC$93,0),1,1,2),1,MATCH(INDEX(Dictionary!$B$3:$C$3,1,MATCH(Form_Responses[[#This Row],[23]],OFFSET(Dictionary!$A$3,MATCH(COLUMNS($AS$2:BO120),Dictionary!$A$4:$A$93,0),1,1,2),0)),Dictionary!$AD$3:$AE$3,0)),"")</f>
        <v>I</v>
      </c>
      <c r="BP121" s="61" t="str">
        <f ca="1">IFERROR(INDEX(OFFSET(Dictionary!$AC$3,MATCH(COLUMNS($AS$2:BP120),Dictionary!$AC$4:$AC$93,0),1,1,2),1,MATCH(INDEX(Dictionary!$B$3:$C$3,1,MATCH(Form_Responses[[#This Row],[24]],OFFSET(Dictionary!$A$3,MATCH(COLUMNS($AS$2:BP120),Dictionary!$A$4:$A$93,0),1,1,2),0)),Dictionary!$AD$3:$AE$3,0)),"")</f>
        <v>X</v>
      </c>
      <c r="BQ121" s="61" t="str">
        <f ca="1">IFERROR(INDEX(OFFSET(Dictionary!$AC$3,MATCH(COLUMNS($AS$2:BQ120),Dictionary!$AC$4:$AC$93,0),1,1,2),1,MATCH(INDEX(Dictionary!$B$3:$C$3,1,MATCH(Form_Responses[[#This Row],[25]],OFFSET(Dictionary!$A$3,MATCH(COLUMNS($AS$2:BQ120),Dictionary!$A$4:$A$93,0),1,1,2),0)),Dictionary!$AD$3:$AE$3,0)),"")</f>
        <v>A</v>
      </c>
      <c r="BR121" s="61" t="str">
        <f ca="1">IFERROR(INDEX(OFFSET(Dictionary!$AC$3,MATCH(COLUMNS($AS$2:BR120),Dictionary!$AC$4:$AC$93,0),1,1,2),1,MATCH(INDEX(Dictionary!$B$3:$C$3,1,MATCH(Form_Responses[[#This Row],[26]],OFFSET(Dictionary!$A$3,MATCH(COLUMNS($AS$2:BR120),Dictionary!$A$4:$A$93,0),1,1,2),0)),Dictionary!$AD$3:$AE$3,0)),"")</f>
        <v>P</v>
      </c>
      <c r="BS121" s="61" t="str">
        <f ca="1">IFERROR(INDEX(OFFSET(Dictionary!$AC$3,MATCH(COLUMNS($AS$2:BS120),Dictionary!$AC$4:$AC$93,0),1,1,2),1,MATCH(INDEX(Dictionary!$B$3:$C$3,1,MATCH(Form_Responses[[#This Row],[27]],OFFSET(Dictionary!$A$3,MATCH(COLUMNS($AS$2:BS120),Dictionary!$A$4:$A$93,0),1,1,2),0)),Dictionary!$AD$3:$AE$3,0)),"")</f>
        <v>X</v>
      </c>
      <c r="BT121" s="61" t="str">
        <f ca="1">IFERROR(INDEX(OFFSET(Dictionary!$AC$3,MATCH(COLUMNS($AS$2:BT120),Dictionary!$AC$4:$AC$93,0),1,1,2),1,MATCH(INDEX(Dictionary!$B$3:$C$3,1,MATCH(Form_Responses[[#This Row],[28]],OFFSET(Dictionary!$A$3,MATCH(COLUMNS($AS$2:BT120),Dictionary!$A$4:$A$93,0),1,1,2),0)),Dictionary!$AD$3:$AE$3,0)),"")</f>
        <v>K</v>
      </c>
      <c r="BU121" s="61" t="str">
        <f ca="1">IFERROR(INDEX(OFFSET(Dictionary!$AC$3,MATCH(COLUMNS($AS$2:BU120),Dictionary!$AC$4:$AC$93,0),1,1,2),1,MATCH(INDEX(Dictionary!$B$3:$C$3,1,MATCH(Form_Responses[[#This Row],[29]],OFFSET(Dictionary!$A$3,MATCH(COLUMNS($AS$2:BU120),Dictionary!$A$4:$A$93,0),1,1,2),0)),Dictionary!$AD$3:$AE$3,0)),"")</f>
        <v>O</v>
      </c>
      <c r="BV121" s="61" t="str">
        <f ca="1">IFERROR(INDEX(OFFSET(Dictionary!$AC$3,MATCH(COLUMNS($AS$2:BV120),Dictionary!$AC$4:$AC$93,0),1,1,2),1,MATCH(INDEX(Dictionary!$B$3:$C$3,1,MATCH(Form_Responses[[#This Row],[30]],OFFSET(Dictionary!$A$3,MATCH(COLUMNS($AS$2:BV120),Dictionary!$A$4:$A$93,0),1,1,2),0)),Dictionary!$AD$3:$AE$3,0)),"")</f>
        <v>Z</v>
      </c>
      <c r="BW121" s="61" t="str">
        <f ca="1">IFERROR(INDEX(OFFSET(Dictionary!$AC$3,MATCH(COLUMNS($AS$2:BW120),Dictionary!$AC$4:$AC$93,0),1,1,2),1,MATCH(INDEX(Dictionary!$B$3:$C$3,1,MATCH(Form_Responses[[#This Row],[31]],OFFSET(Dictionary!$A$3,MATCH(COLUMNS($AS$2:BW120),Dictionary!$A$4:$A$93,0),1,1,2),0)),Dictionary!$AD$3:$AE$3,0)),"")</f>
        <v>R</v>
      </c>
      <c r="BX121" s="61" t="str">
        <f ca="1">IFERROR(INDEX(OFFSET(Dictionary!$AC$3,MATCH(COLUMNS($AS$2:BX120),Dictionary!$AC$4:$AC$93,0),1,1,2),1,MATCH(INDEX(Dictionary!$B$3:$C$3,1,MATCH(Form_Responses[[#This Row],[32]],OFFSET(Dictionary!$A$3,MATCH(COLUMNS($AS$2:BX120),Dictionary!$A$4:$A$93,0),1,1,2),0)),Dictionary!$AD$3:$AE$3,0)),"")</f>
        <v>L</v>
      </c>
      <c r="BY121" s="61" t="str">
        <f ca="1">IFERROR(INDEX(OFFSET(Dictionary!$AC$3,MATCH(COLUMNS($AS$2:BY120),Dictionary!$AC$4:$AC$93,0),1,1,2),1,MATCH(INDEX(Dictionary!$B$3:$C$3,1,MATCH(Form_Responses[[#This Row],[33]],OFFSET(Dictionary!$A$3,MATCH(COLUMNS($AS$2:BY120),Dictionary!$A$4:$A$93,0),1,1,2),0)),Dictionary!$AD$3:$AE$3,0)),"")</f>
        <v>I</v>
      </c>
      <c r="BZ121" s="61" t="str">
        <f ca="1">IFERROR(INDEX(OFFSET(Dictionary!$AC$3,MATCH(COLUMNS($AS$2:BZ120),Dictionary!$AC$4:$AC$93,0),1,1,2),1,MATCH(INDEX(Dictionary!$B$3:$C$3,1,MATCH(Form_Responses[[#This Row],[34]],OFFSET(Dictionary!$A$3,MATCH(COLUMNS($AS$2:BZ120),Dictionary!$A$4:$A$93,0),1,1,2),0)),Dictionary!$AD$3:$AE$3,0)),"")</f>
        <v>T</v>
      </c>
      <c r="CA121" s="61" t="str">
        <f ca="1">IFERROR(INDEX(OFFSET(Dictionary!$AC$3,MATCH(COLUMNS($AS$2:CA120),Dictionary!$AC$4:$AC$93,0),1,1,2),1,MATCH(INDEX(Dictionary!$B$3:$C$3,1,MATCH(Form_Responses[[#This Row],[35]],OFFSET(Dictionary!$A$3,MATCH(COLUMNS($AS$2:CA120),Dictionary!$A$4:$A$93,0),1,1,2),0)),Dictionary!$AD$3:$AE$3,0)),"")</f>
        <v>B</v>
      </c>
      <c r="CB121" s="61" t="str">
        <f ca="1">IFERROR(INDEX(OFFSET(Dictionary!$AC$3,MATCH(COLUMNS($AS$2:CB120),Dictionary!$AC$4:$AC$93,0),1,1,2),1,MATCH(INDEX(Dictionary!$B$3:$C$3,1,MATCH(Form_Responses[[#This Row],[36]],OFFSET(Dictionary!$A$3,MATCH(COLUMNS($AS$2:CB120),Dictionary!$A$4:$A$93,0),1,1,2),0)),Dictionary!$AD$3:$AE$3,0)),"")</f>
        <v>A</v>
      </c>
      <c r="CC121" s="61" t="str">
        <f ca="1">IFERROR(INDEX(OFFSET(Dictionary!$AC$3,MATCH(COLUMNS($AS$2:CC120),Dictionary!$AC$4:$AC$93,0),1,1,2),1,MATCH(INDEX(Dictionary!$B$3:$C$3,1,MATCH(Form_Responses[[#This Row],[37]],OFFSET(Dictionary!$A$3,MATCH(COLUMNS($AS$2:CC120),Dictionary!$A$4:$A$93,0),1,1,2),0)),Dictionary!$AD$3:$AE$3,0)),"")</f>
        <v>P</v>
      </c>
      <c r="CD121" s="61" t="str">
        <f ca="1">IFERROR(INDEX(OFFSET(Dictionary!$AC$3,MATCH(COLUMNS($AS$2:CD120),Dictionary!$AC$4:$AC$93,0),1,1,2),1,MATCH(INDEX(Dictionary!$B$3:$C$3,1,MATCH(Form_Responses[[#This Row],[38]],OFFSET(Dictionary!$A$3,MATCH(COLUMNS($AS$2:CD120),Dictionary!$A$4:$A$93,0),1,1,2),0)),Dictionary!$AD$3:$AE$3,0)),"")</f>
        <v>X</v>
      </c>
      <c r="CE121" s="61" t="str">
        <f ca="1">IFERROR(INDEX(OFFSET(Dictionary!$AC$3,MATCH(COLUMNS($AS$2:CE120),Dictionary!$AC$4:$AC$93,0),1,1,2),1,MATCH(INDEX(Dictionary!$B$3:$C$3,1,MATCH(Form_Responses[[#This Row],[39]],OFFSET(Dictionary!$A$3,MATCH(COLUMNS($AS$2:CE120),Dictionary!$A$4:$A$93,0),1,1,2),0)),Dictionary!$AD$3:$AE$3,0)),"")</f>
        <v>F</v>
      </c>
      <c r="CF121" s="61" t="str">
        <f ca="1">IFERROR(INDEX(OFFSET(Dictionary!$AC$3,MATCH(COLUMNS($AS$2:CF120),Dictionary!$AC$4:$AC$93,0),1,1,2),1,MATCH(INDEX(Dictionary!$B$3:$C$3,1,MATCH(Form_Responses[[#This Row],[40]],OFFSET(Dictionary!$A$3,MATCH(COLUMNS($AS$2:CF120),Dictionary!$A$4:$A$93,0),1,1,2),0)),Dictionary!$AD$3:$AE$3,0)),"")</f>
        <v>W</v>
      </c>
      <c r="CG121" s="61" t="str">
        <f ca="1">IFERROR(INDEX(OFFSET(Dictionary!$AC$3,MATCH(COLUMNS($AS$2:CG120),Dictionary!$AC$4:$AC$93,0),1,1,2),1,MATCH(INDEX(Dictionary!$B$3:$C$3,1,MATCH(Form_Responses[[#This Row],[41]],OFFSET(Dictionary!$A$3,MATCH(COLUMNS($AS$2:CG120),Dictionary!$A$4:$A$93,0),1,1,2),0)),Dictionary!$AD$3:$AE$3,0)),"")</f>
        <v>G</v>
      </c>
      <c r="CH121" s="61" t="str">
        <f ca="1">IFERROR(INDEX(OFFSET(Dictionary!$AC$3,MATCH(COLUMNS($AS$2:CH120),Dictionary!$AC$4:$AC$93,0),1,1,2),1,MATCH(INDEX(Dictionary!$B$3:$C$3,1,MATCH(Form_Responses[[#This Row],[42]],OFFSET(Dictionary!$A$3,MATCH(COLUMNS($AS$2:CH120),Dictionary!$A$4:$A$93,0),1,1,2),0)),Dictionary!$AD$3:$AE$3,0)),"")</f>
        <v>L</v>
      </c>
      <c r="CI121" s="61" t="str">
        <f ca="1">IFERROR(INDEX(OFFSET(Dictionary!$AC$3,MATCH(COLUMNS($AS$2:CI120),Dictionary!$AC$4:$AC$93,0),1,1,2),1,MATCH(INDEX(Dictionary!$B$3:$C$3,1,MATCH(Form_Responses[[#This Row],[43]],OFFSET(Dictionary!$A$3,MATCH(COLUMNS($AS$2:CI120),Dictionary!$A$4:$A$93,0),1,1,2),0)),Dictionary!$AD$3:$AE$3,0)),"")</f>
        <v>I</v>
      </c>
      <c r="CJ121" s="61" t="str">
        <f ca="1">IFERROR(INDEX(OFFSET(Dictionary!$AC$3,MATCH(COLUMNS($AS$2:CJ120),Dictionary!$AC$4:$AC$93,0),1,1,2),1,MATCH(INDEX(Dictionary!$B$3:$C$3,1,MATCH(Form_Responses[[#This Row],[44]],OFFSET(Dictionary!$A$3,MATCH(COLUMNS($AS$2:CJ120),Dictionary!$A$4:$A$93,0),1,1,2),0)),Dictionary!$AD$3:$AE$3,0)),"")</f>
        <v>C</v>
      </c>
      <c r="CK121" s="61" t="str">
        <f ca="1">IFERROR(INDEX(OFFSET(Dictionary!$AC$3,MATCH(COLUMNS($AS$2:CK120),Dictionary!$AC$4:$AC$93,0),1,1,2),1,MATCH(INDEX(Dictionary!$B$3:$C$3,1,MATCH(Form_Responses[[#This Row],[45]],OFFSET(Dictionary!$A$3,MATCH(COLUMNS($AS$2:CK120),Dictionary!$A$4:$A$93,0),1,1,2),0)),Dictionary!$AD$3:$AE$3,0)),"")</f>
        <v>V</v>
      </c>
      <c r="CL121" s="61" t="str">
        <f ca="1">IFERROR(INDEX(OFFSET(Dictionary!$AC$3,MATCH(COLUMNS($AS$2:CL120),Dictionary!$AC$4:$AC$93,0),1,1,2),1,MATCH(INDEX(Dictionary!$B$3:$C$3,1,MATCH(Form_Responses[[#This Row],[46]],OFFSET(Dictionary!$A$3,MATCH(COLUMNS($AS$2:CL120),Dictionary!$A$4:$A$93,0),1,1,2),0)),Dictionary!$AD$3:$AE$3,0)),"")</f>
        <v>N</v>
      </c>
      <c r="CM121" s="61" t="str">
        <f ca="1">IFERROR(INDEX(OFFSET(Dictionary!$AC$3,MATCH(COLUMNS($AS$2:CM120),Dictionary!$AC$4:$AC$93,0),1,1,2),1,MATCH(INDEX(Dictionary!$B$3:$C$3,1,MATCH(Form_Responses[[#This Row],[47]],OFFSET(Dictionary!$A$3,MATCH(COLUMNS($AS$2:CM120),Dictionary!$A$4:$A$93,0),1,1,2),0)),Dictionary!$AD$3:$AE$3,0)),"")</f>
        <v>Z</v>
      </c>
      <c r="CN121" s="61" t="str">
        <f ca="1">IFERROR(INDEX(OFFSET(Dictionary!$AC$3,MATCH(COLUMNS($AS$2:CN120),Dictionary!$AC$4:$AC$93,0),1,1,2),1,MATCH(INDEX(Dictionary!$B$3:$C$3,1,MATCH(Form_Responses[[#This Row],[48]],OFFSET(Dictionary!$A$3,MATCH(COLUMNS($AS$2:CN120),Dictionary!$A$4:$A$93,0),1,1,2),0)),Dictionary!$AD$3:$AE$3,0)),"")</f>
        <v>P</v>
      </c>
      <c r="CO121" s="61" t="str">
        <f ca="1">IFERROR(INDEX(OFFSET(Dictionary!$AC$3,MATCH(COLUMNS($AS$2:CO120),Dictionary!$AC$4:$AC$93,0),1,1,2),1,MATCH(INDEX(Dictionary!$B$3:$C$3,1,MATCH(Form_Responses[[#This Row],[49]],OFFSET(Dictionary!$A$3,MATCH(COLUMNS($AS$2:CO120),Dictionary!$A$4:$A$93,0),1,1,2),0)),Dictionary!$AD$3:$AE$3,0)),"")</f>
        <v>X</v>
      </c>
      <c r="CP121" s="61" t="str">
        <f ca="1">IFERROR(INDEX(OFFSET(Dictionary!$AC$3,MATCH(COLUMNS($AS$2:CP120),Dictionary!$AC$4:$AC$93,0),1,1,2),1,MATCH(INDEX(Dictionary!$B$3:$C$3,1,MATCH(Form_Responses[[#This Row],[50]],OFFSET(Dictionary!$A$3,MATCH(COLUMNS($AS$2:CP120),Dictionary!$A$4:$A$93,0),1,1,2),0)),Dictionary!$AD$3:$AE$3,0)),"")</f>
        <v>W</v>
      </c>
      <c r="CQ121" s="61" t="str">
        <f ca="1">IFERROR(INDEX(OFFSET(Dictionary!$AC$3,MATCH(COLUMNS($AS$2:CQ120),Dictionary!$AC$4:$AC$93,0),1,1,2),1,MATCH(INDEX(Dictionary!$B$3:$C$3,1,MATCH(Form_Responses[[#This Row],[51]],OFFSET(Dictionary!$A$3,MATCH(COLUMNS($AS$2:CQ120),Dictionary!$A$4:$A$93,0),1,1,2),0)),Dictionary!$AD$3:$AE$3,0)),"")</f>
        <v>G</v>
      </c>
      <c r="CR121" s="61" t="str">
        <f ca="1">IFERROR(INDEX(OFFSET(Dictionary!$AC$3,MATCH(COLUMNS($AS$2:CR120),Dictionary!$AC$4:$AC$93,0),1,1,2),1,MATCH(INDEX(Dictionary!$B$3:$C$3,1,MATCH(Form_Responses[[#This Row],[52]],OFFSET(Dictionary!$A$3,MATCH(COLUMNS($AS$2:CR120),Dictionary!$A$4:$A$93,0),1,1,2),0)),Dictionary!$AD$3:$AE$3,0)),"")</f>
        <v>L</v>
      </c>
      <c r="CS121" s="61" t="str">
        <f ca="1">IFERROR(INDEX(OFFSET(Dictionary!$AC$3,MATCH(COLUMNS($AS$2:CS120),Dictionary!$AC$4:$AC$93,0),1,1,2),1,MATCH(INDEX(Dictionary!$B$3:$C$3,1,MATCH(Form_Responses[[#This Row],[53]],OFFSET(Dictionary!$A$3,MATCH(COLUMNS($AS$2:CS120),Dictionary!$A$4:$A$93,0),1,1,2),0)),Dictionary!$AD$3:$AE$3,0)),"")</f>
        <v>I</v>
      </c>
      <c r="CT121" s="61" t="str">
        <f ca="1">IFERROR(INDEX(OFFSET(Dictionary!$AC$3,MATCH(COLUMNS($AS$2:CT120),Dictionary!$AC$4:$AC$93,0),1,1,2),1,MATCH(INDEX(Dictionary!$B$3:$C$3,1,MATCH(Form_Responses[[#This Row],[54]],OFFSET(Dictionary!$A$3,MATCH(COLUMNS($AS$2:CT120),Dictionary!$A$4:$A$93,0),1,1,2),0)),Dictionary!$AD$3:$AE$3,0)),"")</f>
        <v>T</v>
      </c>
      <c r="CU121" s="61" t="str">
        <f ca="1">IFERROR(INDEX(OFFSET(Dictionary!$AC$3,MATCH(COLUMNS($AS$2:CU120),Dictionary!$AC$4:$AC$93,0),1,1,2),1,MATCH(INDEX(Dictionary!$B$3:$C$3,1,MATCH(Form_Responses[[#This Row],[55]],OFFSET(Dictionary!$A$3,MATCH(COLUMNS($AS$2:CU120),Dictionary!$A$4:$A$93,0),1,1,2),0)),Dictionary!$AD$3:$AE$3,0)),"")</f>
        <v>C</v>
      </c>
      <c r="CV121" s="61" t="str">
        <f ca="1">IFERROR(INDEX(OFFSET(Dictionary!$AC$3,MATCH(COLUMNS($AS$2:CV120),Dictionary!$AC$4:$AC$93,0),1,1,2),1,MATCH(INDEX(Dictionary!$B$3:$C$3,1,MATCH(Form_Responses[[#This Row],[56]],OFFSET(Dictionary!$A$3,MATCH(COLUMNS($AS$2:CV120),Dictionary!$A$4:$A$93,0),1,1,2),0)),Dictionary!$AD$3:$AE$3,0)),"")</f>
        <v>S</v>
      </c>
      <c r="CW121" s="61" t="str">
        <f ca="1">IFERROR(INDEX(OFFSET(Dictionary!$AC$3,MATCH(COLUMNS($AS$2:CW120),Dictionary!$AC$4:$AC$93,0),1,1,2),1,MATCH(INDEX(Dictionary!$B$3:$C$3,1,MATCH(Form_Responses[[#This Row],[57]],OFFSET(Dictionary!$A$3,MATCH(COLUMNS($AS$2:CW120),Dictionary!$A$4:$A$93,0),1,1,2),0)),Dictionary!$AD$3:$AE$3,0)),"")</f>
        <v>N</v>
      </c>
      <c r="CX121" s="61" t="str">
        <f ca="1">IFERROR(INDEX(OFFSET(Dictionary!$AC$3,MATCH(COLUMNS($AS$2:CX120),Dictionary!$AC$4:$AC$93,0),1,1,2),1,MATCH(INDEX(Dictionary!$B$3:$C$3,1,MATCH(Form_Responses[[#This Row],[58]],OFFSET(Dictionary!$A$3,MATCH(COLUMNS($AS$2:CX120),Dictionary!$A$4:$A$93,0),1,1,2),0)),Dictionary!$AD$3:$AE$3,0)),"")</f>
        <v>K</v>
      </c>
      <c r="CY121" s="61" t="str">
        <f ca="1">IFERROR(INDEX(OFFSET(Dictionary!$AC$3,MATCH(COLUMNS($AS$2:CY120),Dictionary!$AC$4:$AC$93,0),1,1,2),1,MATCH(INDEX(Dictionary!$B$3:$C$3,1,MATCH(Form_Responses[[#This Row],[59]],OFFSET(Dictionary!$A$3,MATCH(COLUMNS($AS$2:CY120),Dictionary!$A$4:$A$93,0),1,1,2),0)),Dictionary!$AD$3:$AE$3,0)),"")</f>
        <v>F</v>
      </c>
      <c r="CZ121" s="61" t="str">
        <f ca="1">IFERROR(INDEX(OFFSET(Dictionary!$AC$3,MATCH(COLUMNS($AS$2:CZ120),Dictionary!$AC$4:$AC$93,0),1,1,2),1,MATCH(INDEX(Dictionary!$B$3:$C$3,1,MATCH(Form_Responses[[#This Row],[60]],OFFSET(Dictionary!$A$3,MATCH(COLUMNS($AS$2:CZ120),Dictionary!$A$4:$A$93,0),1,1,2),0)),Dictionary!$AD$3:$AE$3,0)),"")</f>
        <v>X</v>
      </c>
      <c r="DA121" s="61" t="str">
        <f ca="1">IFERROR(INDEX(OFFSET(Dictionary!$AC$3,MATCH(COLUMNS($AS$2:DA120),Dictionary!$AC$4:$AC$93,0),1,1,2),1,MATCH(INDEX(Dictionary!$B$3:$C$3,1,MATCH(Form_Responses[[#This Row],[61]],OFFSET(Dictionary!$A$3,MATCH(COLUMNS($AS$2:DA120),Dictionary!$A$4:$A$93,0),1,1,2),0)),Dictionary!$AD$3:$AE$3,0)),"")</f>
        <v>T</v>
      </c>
      <c r="DB121" s="61" t="str">
        <f ca="1">IFERROR(INDEX(OFFSET(Dictionary!$AC$3,MATCH(COLUMNS($AS$2:DB120),Dictionary!$AC$4:$AC$93,0),1,1,2),1,MATCH(INDEX(Dictionary!$B$3:$C$3,1,MATCH(Form_Responses[[#This Row],[62]],OFFSET(Dictionary!$A$3,MATCH(COLUMNS($AS$2:DB120),Dictionary!$A$4:$A$93,0),1,1,2),0)),Dictionary!$AD$3:$AE$3,0)),"")</f>
        <v>L</v>
      </c>
      <c r="DC121" s="61" t="str">
        <f ca="1">IFERROR(INDEX(OFFSET(Dictionary!$AC$3,MATCH(COLUMNS($AS$2:DC120),Dictionary!$AC$4:$AC$93,0),1,1,2),1,MATCH(INDEX(Dictionary!$B$3:$C$3,1,MATCH(Form_Responses[[#This Row],[63]],OFFSET(Dictionary!$A$3,MATCH(COLUMNS($AS$2:DC120),Dictionary!$A$4:$A$93,0),1,1,2),0)),Dictionary!$AD$3:$AE$3,0)),"")</f>
        <v>S</v>
      </c>
      <c r="DD121" s="61" t="str">
        <f ca="1">IFERROR(INDEX(OFFSET(Dictionary!$AC$3,MATCH(COLUMNS($AS$2:DD120),Dictionary!$AC$4:$AC$93,0),1,1,2),1,MATCH(INDEX(Dictionary!$B$3:$C$3,1,MATCH(Form_Responses[[#This Row],[64]],OFFSET(Dictionary!$A$3,MATCH(COLUMNS($AS$2:DD120),Dictionary!$A$4:$A$93,0),1,1,2),0)),Dictionary!$AD$3:$AE$3,0)),"")</f>
        <v>T</v>
      </c>
      <c r="DE121" s="61" t="str">
        <f ca="1">IFERROR(INDEX(OFFSET(Dictionary!$AC$3,MATCH(COLUMNS($AS$2:DE120),Dictionary!$AC$4:$AC$93,0),1,1,2),1,MATCH(INDEX(Dictionary!$B$3:$C$3,1,MATCH(Form_Responses[[#This Row],[65]],OFFSET(Dictionary!$A$3,MATCH(COLUMNS($AS$2:DE120),Dictionary!$A$4:$A$93,0),1,1,2),0)),Dictionary!$AD$3:$AE$3,0)),"")</f>
        <v>V</v>
      </c>
      <c r="DF121" s="61" t="str">
        <f ca="1">IFERROR(INDEX(OFFSET(Dictionary!$AC$3,MATCH(COLUMNS($AS$2:DF120),Dictionary!$AC$4:$AC$93,0),1,1,2),1,MATCH(INDEX(Dictionary!$B$3:$C$3,1,MATCH(Form_Responses[[#This Row],[66]],OFFSET(Dictionary!$A$3,MATCH(COLUMNS($AS$2:DF120),Dictionary!$A$4:$A$93,0),1,1,2),0)),Dictionary!$AD$3:$AE$3,0)),"")</f>
        <v>S</v>
      </c>
      <c r="DG121" s="61" t="str">
        <f ca="1">IFERROR(INDEX(OFFSET(Dictionary!$AC$3,MATCH(COLUMNS($AS$2:DG120),Dictionary!$AC$4:$AC$93,0),1,1,2),1,MATCH(INDEX(Dictionary!$B$3:$C$3,1,MATCH(Form_Responses[[#This Row],[67]],OFFSET(Dictionary!$A$3,MATCH(COLUMNS($AS$2:DG120),Dictionary!$A$4:$A$93,0),1,1,2),0)),Dictionary!$AD$3:$AE$3,0)),"")</f>
        <v>R</v>
      </c>
      <c r="DH121" s="61" t="str">
        <f ca="1">IFERROR(INDEX(OFFSET(Dictionary!$AC$3,MATCH(COLUMNS($AS$2:DH120),Dictionary!$AC$4:$AC$93,0),1,1,2),1,MATCH(INDEX(Dictionary!$B$3:$C$3,1,MATCH(Form_Responses[[#This Row],[68]],OFFSET(Dictionary!$A$3,MATCH(COLUMNS($AS$2:DH120),Dictionary!$A$4:$A$93,0),1,1,2),0)),Dictionary!$AD$3:$AE$3,0)),"")</f>
        <v>K</v>
      </c>
      <c r="DI121" s="61" t="str">
        <f ca="1">IFERROR(INDEX(OFFSET(Dictionary!$AC$3,MATCH(COLUMNS($AS$2:DI120),Dictionary!$AC$4:$AC$93,0),1,1,2),1,MATCH(INDEX(Dictionary!$B$3:$C$3,1,MATCH(Form_Responses[[#This Row],[69]],OFFSET(Dictionary!$A$3,MATCH(COLUMNS($AS$2:DI120),Dictionary!$A$4:$A$93,0),1,1,2),0)),Dictionary!$AD$3:$AE$3,0)),"")</f>
        <v>A</v>
      </c>
      <c r="DJ121" s="61" t="str">
        <f ca="1">IFERROR(INDEX(OFFSET(Dictionary!$AC$3,MATCH(COLUMNS($AS$2:DJ120),Dictionary!$AC$4:$AC$93,0),1,1,2),1,MATCH(INDEX(Dictionary!$B$3:$C$3,1,MATCH(Form_Responses[[#This Row],[70]],OFFSET(Dictionary!$A$3,MATCH(COLUMNS($AS$2:DJ120),Dictionary!$A$4:$A$93,0),1,1,2),0)),Dictionary!$AD$3:$AE$3,0)),"")</f>
        <v>P</v>
      </c>
      <c r="DK121" s="61" t="str">
        <f ca="1">IFERROR(INDEX(OFFSET(Dictionary!$AC$3,MATCH(COLUMNS($AS$2:DK120),Dictionary!$AC$4:$AC$93,0),1,1,2),1,MATCH(INDEX(Dictionary!$B$3:$C$3,1,MATCH(Form_Responses[[#This Row],[71]],OFFSET(Dictionary!$A$3,MATCH(COLUMNS($AS$2:DK120),Dictionary!$A$4:$A$93,0),1,1,2),0)),Dictionary!$AD$3:$AE$3,0)),"")</f>
        <v>I</v>
      </c>
      <c r="DL121" s="61" t="str">
        <f ca="1">IFERROR(INDEX(OFFSET(Dictionary!$AC$3,MATCH(COLUMNS($AS$2:DL120),Dictionary!$AC$4:$AC$93,0),1,1,2),1,MATCH(INDEX(Dictionary!$B$3:$C$3,1,MATCH(Form_Responses[[#This Row],[72]],OFFSET(Dictionary!$A$3,MATCH(COLUMNS($AS$2:DL120),Dictionary!$A$4:$A$93,0),1,1,2),0)),Dictionary!$AD$3:$AE$3,0)),"")</f>
        <v>L</v>
      </c>
      <c r="DM121" s="61" t="str">
        <f ca="1">IFERROR(INDEX(OFFSET(Dictionary!$AC$3,MATCH(COLUMNS($AS$2:DM120),Dictionary!$AC$4:$AC$93,0),1,1,2),1,MATCH(INDEX(Dictionary!$B$3:$C$3,1,MATCH(Form_Responses[[#This Row],[73]],OFFSET(Dictionary!$A$3,MATCH(COLUMNS($AS$2:DM120),Dictionary!$A$4:$A$93,0),1,1,2),0)),Dictionary!$AD$3:$AE$3,0)),"")</f>
        <v>V</v>
      </c>
      <c r="DN121" s="61" t="str">
        <f ca="1">IFERROR(INDEX(OFFSET(Dictionary!$AC$3,MATCH(COLUMNS($AS$2:DN120),Dictionary!$AC$4:$AC$93,0),1,1,2),1,MATCH(INDEX(Dictionary!$B$3:$C$3,1,MATCH(Form_Responses[[#This Row],[74]],OFFSET(Dictionary!$A$3,MATCH(COLUMNS($AS$2:DN120),Dictionary!$A$4:$A$93,0),1,1,2),0)),Dictionary!$AD$3:$AE$3,0)),"")</f>
        <v>T</v>
      </c>
      <c r="DO121" s="61" t="str">
        <f ca="1">IFERROR(INDEX(OFFSET(Dictionary!$AC$3,MATCH(COLUMNS($AS$2:DO120),Dictionary!$AC$4:$AC$93,0),1,1,2),1,MATCH(INDEX(Dictionary!$B$3:$C$3,1,MATCH(Form_Responses[[#This Row],[75]],OFFSET(Dictionary!$A$3,MATCH(COLUMNS($AS$2:DO120),Dictionary!$A$4:$A$93,0),1,1,2),0)),Dictionary!$AD$3:$AE$3,0)),"")</f>
        <v>V</v>
      </c>
      <c r="DP121" s="61" t="str">
        <f ca="1">IFERROR(INDEX(OFFSET(Dictionary!$AC$3,MATCH(COLUMNS($AS$2:DP120),Dictionary!$AC$4:$AC$93,0),1,1,2),1,MATCH(INDEX(Dictionary!$B$3:$C$3,1,MATCH(Form_Responses[[#This Row],[76]],OFFSET(Dictionary!$A$3,MATCH(COLUMNS($AS$2:DP120),Dictionary!$A$4:$A$93,0),1,1,2),0)),Dictionary!$AD$3:$AE$3,0)),"")</f>
        <v>S</v>
      </c>
      <c r="DQ121" s="61" t="str">
        <f ca="1">IFERROR(INDEX(OFFSET(Dictionary!$AC$3,MATCH(COLUMNS($AS$2:DQ120),Dictionary!$AC$4:$AC$93,0),1,1,2),1,MATCH(INDEX(Dictionary!$B$3:$C$3,1,MATCH(Form_Responses[[#This Row],[77]],OFFSET(Dictionary!$A$3,MATCH(COLUMNS($AS$2:DQ120),Dictionary!$A$4:$A$93,0),1,1,2),0)),Dictionary!$AD$3:$AE$3,0)),"")</f>
        <v>C</v>
      </c>
      <c r="DR121" s="61" t="str">
        <f ca="1">IFERROR(INDEX(OFFSET(Dictionary!$AC$3,MATCH(COLUMNS($AS$2:DR120),Dictionary!$AC$4:$AC$93,0),1,1,2),1,MATCH(INDEX(Dictionary!$B$3:$C$3,1,MATCH(Form_Responses[[#This Row],[78]],OFFSET(Dictionary!$A$3,MATCH(COLUMNS($AS$2:DR120),Dictionary!$A$4:$A$93,0),1,1,2),0)),Dictionary!$AD$3:$AE$3,0)),"")</f>
        <v>D</v>
      </c>
      <c r="DS121" s="61" t="str">
        <f ca="1">IFERROR(INDEX(OFFSET(Dictionary!$AC$3,MATCH(COLUMNS($AS$2:DS120),Dictionary!$AC$4:$AC$93,0),1,1,2),1,MATCH(INDEX(Dictionary!$B$3:$C$3,1,MATCH(Form_Responses[[#This Row],[79]],OFFSET(Dictionary!$A$3,MATCH(COLUMNS($AS$2:DS120),Dictionary!$A$4:$A$93,0),1,1,2),0)),Dictionary!$AD$3:$AE$3,0)),"")</f>
        <v>N</v>
      </c>
      <c r="DT121" s="61" t="str">
        <f ca="1">IFERROR(INDEX(OFFSET(Dictionary!$AC$3,MATCH(COLUMNS($AS$2:DT120),Dictionary!$AC$4:$AC$93,0),1,1,2),1,MATCH(INDEX(Dictionary!$B$3:$C$3,1,MATCH(Form_Responses[[#This Row],[80]],OFFSET(Dictionary!$A$3,MATCH(COLUMNS($AS$2:DT120),Dictionary!$A$4:$A$93,0),1,1,2),0)),Dictionary!$AD$3:$AE$3,0)),"")</f>
        <v>A</v>
      </c>
      <c r="DU121" s="61" t="str">
        <f ca="1">IFERROR(INDEX(OFFSET(Dictionary!$AC$3,MATCH(COLUMNS($AS$2:DU120),Dictionary!$AC$4:$AC$93,0),1,1,2),1,MATCH(INDEX(Dictionary!$B$3:$C$3,1,MATCH(Form_Responses[[#This Row],[81]],OFFSET(Dictionary!$A$3,MATCH(COLUMNS($AS$2:DU120),Dictionary!$A$4:$A$93,0),1,1,2),0)),Dictionary!$AD$3:$AE$3,0)),"")</f>
        <v>L</v>
      </c>
      <c r="DV121" s="61" t="str">
        <f ca="1">IFERROR(INDEX(OFFSET(Dictionary!$AC$3,MATCH(COLUMNS($AS$2:DV120),Dictionary!$AC$4:$AC$93,0),1,1,2),1,MATCH(INDEX(Dictionary!$B$3:$C$3,1,MATCH(Form_Responses[[#This Row],[82]],OFFSET(Dictionary!$A$3,MATCH(COLUMNS($AS$2:DV120),Dictionary!$A$4:$A$93,0),1,1,2),0)),Dictionary!$AD$3:$AE$3,0)),"")</f>
        <v>L</v>
      </c>
      <c r="DW121" s="61" t="str">
        <f ca="1">IFERROR(INDEX(OFFSET(Dictionary!$AC$3,MATCH(COLUMNS($AS$2:DW120),Dictionary!$AC$4:$AC$93,0),1,1,2),1,MATCH(INDEX(Dictionary!$B$3:$C$3,1,MATCH(Form_Responses[[#This Row],[83]],OFFSET(Dictionary!$A$3,MATCH(COLUMNS($AS$2:DW120),Dictionary!$A$4:$A$93,0),1,1,2),0)),Dictionary!$AD$3:$AE$3,0)),"")</f>
        <v>I</v>
      </c>
      <c r="DX121" s="61" t="str">
        <f ca="1">IFERROR(INDEX(OFFSET(Dictionary!$AC$3,MATCH(COLUMNS($AS$2:DX120),Dictionary!$AC$4:$AC$93,0),1,1,2),1,MATCH(INDEX(Dictionary!$B$3:$C$3,1,MATCH(Form_Responses[[#This Row],[84]],OFFSET(Dictionary!$A$3,MATCH(COLUMNS($AS$2:DX120),Dictionary!$A$4:$A$93,0),1,1,2),0)),Dictionary!$AD$3:$AE$3,0)),"")</f>
        <v>V</v>
      </c>
      <c r="DY121" s="61" t="str">
        <f ca="1">IFERROR(INDEX(OFFSET(Dictionary!$AC$3,MATCH(COLUMNS($AS$2:DY120),Dictionary!$AC$4:$AC$93,0),1,1,2),1,MATCH(INDEX(Dictionary!$B$3:$C$3,1,MATCH(Form_Responses[[#This Row],[85]],OFFSET(Dictionary!$A$3,MATCH(COLUMNS($AS$2:DY120),Dictionary!$A$4:$A$93,0),1,1,2),0)),Dictionary!$AD$3:$AE$3,0)),"")</f>
        <v>S</v>
      </c>
      <c r="DZ121" s="61" t="str">
        <f ca="1">IFERROR(INDEX(OFFSET(Dictionary!$AC$3,MATCH(COLUMNS($AS$2:DZ120),Dictionary!$AC$4:$AC$93,0),1,1,2),1,MATCH(INDEX(Dictionary!$B$3:$C$3,1,MATCH(Form_Responses[[#This Row],[86]],OFFSET(Dictionary!$A$3,MATCH(COLUMNS($AS$2:DZ120),Dictionary!$A$4:$A$93,0),1,1,2),0)),Dictionary!$AD$3:$AE$3,0)),"")</f>
        <v>S</v>
      </c>
      <c r="EA121" s="61" t="str">
        <f ca="1">IFERROR(INDEX(OFFSET(Dictionary!$AC$3,MATCH(COLUMNS($AS$2:EA120),Dictionary!$AC$4:$AC$93,0),1,1,2),1,MATCH(INDEX(Dictionary!$B$3:$C$3,1,MATCH(Form_Responses[[#This Row],[87]],OFFSET(Dictionary!$A$3,MATCH(COLUMNS($AS$2:EA120),Dictionary!$A$4:$A$93,0),1,1,2),0)),Dictionary!$AD$3:$AE$3,0)),"")</f>
        <v>R</v>
      </c>
      <c r="EB121" s="61" t="str">
        <f ca="1">IFERROR(INDEX(OFFSET(Dictionary!$AC$3,MATCH(COLUMNS($AS$2:EB120),Dictionary!$AC$4:$AC$93,0),1,1,2),1,MATCH(INDEX(Dictionary!$B$3:$C$3,1,MATCH(Form_Responses[[#This Row],[88]],OFFSET(Dictionary!$A$3,MATCH(COLUMNS($AS$2:EB120),Dictionary!$A$4:$A$93,0),1,1,2),0)),Dictionary!$AD$3:$AE$3,0)),"")</f>
        <v>C</v>
      </c>
      <c r="EC121" s="61" t="str">
        <f ca="1">IFERROR(INDEX(OFFSET(Dictionary!$AC$3,MATCH(COLUMNS($AS$2:EC120),Dictionary!$AC$4:$AC$93,0),1,1,2),1,MATCH(INDEX(Dictionary!$B$3:$C$3,1,MATCH(Form_Responses[[#This Row],[89]],OFFSET(Dictionary!$A$3,MATCH(COLUMNS($AS$2:EC120),Dictionary!$A$4:$A$93,0),1,1,2),0)),Dictionary!$AD$3:$AE$3,0)),"")</f>
        <v>C</v>
      </c>
      <c r="ED121" s="61" t="str">
        <f ca="1">IFERROR(INDEX(OFFSET(Dictionary!$AC$3,MATCH(COLUMNS($AS$2:ED120),Dictionary!$AC$4:$AC$93,0),1,1,2),1,MATCH(INDEX(Dictionary!$B$3:$C$3,1,MATCH(Form_Responses[[#This Row],[90]],OFFSET(Dictionary!$A$3,MATCH(COLUMNS($AS$2:ED120),Dictionary!$A$4:$A$93,0),1,1,2),0)),Dictionary!$AD$3:$AE$3,0)),"")</f>
        <v>N</v>
      </c>
    </row>
    <row r="122" spans="1:134" ht="195" x14ac:dyDescent="0.25">
      <c r="A122" s="164">
        <v>120</v>
      </c>
      <c r="B122" s="61" t="s">
        <v>1146</v>
      </c>
      <c r="C122" s="61" t="s">
        <v>1139</v>
      </c>
      <c r="D122" s="59" t="s">
        <v>795</v>
      </c>
      <c r="E122" s="59" cm="1">
        <f t="array" aca="1" ref="E122" ca="1">COUNTIF(OFFSET($AS$2,MATCH(Data_Base_Response[[#This Row],[Nama]:[Nama]],Data_Base_Response[[Nama]:[Nama]],0),0,1,90),Data_Base_Response[[#Headers],[A]])</f>
        <v>6</v>
      </c>
      <c r="F122" s="59" cm="1">
        <f t="array" aca="1" ref="F122" ca="1">COUNTIF(OFFSET($AS$2,MATCH(Data_Base_Response[[#This Row],[Nama]:[Nama]],Data_Base_Response[[Nama]:[Nama]],0),0,1,90),Data_Base_Response[[#Headers],[N]])</f>
        <v>6</v>
      </c>
      <c r="G122" s="59" cm="1">
        <f t="array" aca="1" ref="G122" ca="1">COUNTIF(OFFSET($AS$2,MATCH(Data_Base_Response[[#This Row],[Nama]:[Nama]],Data_Base_Response[[Nama]:[Nama]],0),0,1,90),Data_Base_Response[[#Headers],[G]])</f>
        <v>7</v>
      </c>
      <c r="H122" s="59" cm="1">
        <f t="array" aca="1" ref="H122" ca="1">COUNTIF(OFFSET($AS$2,MATCH(Data_Base_Response[[#This Row],[Nama]:[Nama]],Data_Base_Response[[Nama]:[Nama]],0),0,1,90),Data_Base_Response[[#Headers],[C]])</f>
        <v>8</v>
      </c>
      <c r="I122" s="59" cm="1">
        <f t="array" aca="1" ref="I122" ca="1">COUNTIF(OFFSET($AS$2,MATCH(Data_Base_Response[[#This Row],[Nama]:[Nama]],Data_Base_Response[[Nama]:[Nama]],0),0,1,90),Data_Base_Response[[#Headers],[D]])</f>
        <v>9</v>
      </c>
      <c r="J122" s="59" cm="1">
        <f t="array" aca="1" ref="J122" ca="1">COUNTIF(OFFSET($AS$2,MATCH(Data_Base_Response[[#This Row],[Nama]:[Nama]],Data_Base_Response[[Nama]:[Nama]],0),0,1,90),Data_Base_Response[[#Headers],[R]])</f>
        <v>6</v>
      </c>
      <c r="K122" s="59" cm="1">
        <f t="array" aca="1" ref="K122" ca="1">COUNTIF(OFFSET($AS$2,MATCH(Data_Base_Response[[#This Row],[Nama]:[Nama]],Data_Base_Response[[Nama]:[Nama]],0),0,1,90),Data_Base_Response[[#Headers],[T]])</f>
        <v>3</v>
      </c>
      <c r="L122" s="59" cm="1">
        <f t="array" aca="1" ref="L122" ca="1">COUNTIF(OFFSET($AS$2,MATCH(Data_Base_Response[[#This Row],[Nama]:[Nama]],Data_Base_Response[[Nama]:[Nama]],0),0,1,90),Data_Base_Response[[#Headers],[V]])</f>
        <v>5</v>
      </c>
      <c r="M122" s="59" cm="1">
        <f t="array" aca="1" ref="M122" ca="1">COUNTIF(OFFSET($AS$2,MATCH(Data_Base_Response[[#This Row],[Nama]:[Nama]],Data_Base_Response[[Nama]:[Nama]],0),0,1,90),Data_Base_Response[[#Headers],[W]])</f>
        <v>5</v>
      </c>
      <c r="N122" s="59" cm="1">
        <f t="array" aca="1" ref="N122" ca="1">COUNTIF(OFFSET($AS$2,MATCH(Data_Base_Response[[#This Row],[Nama]:[Nama]],Data_Base_Response[[Nama]:[Nama]],0),0,1,90),Data_Base_Response[[#Headers],[F]])</f>
        <v>3</v>
      </c>
      <c r="O122" s="59" cm="1">
        <f t="array" aca="1" ref="O122" ca="1">COUNTIF(OFFSET($AS$2,MATCH(Data_Base_Response[[#This Row],[Nama]:[Nama]],Data_Base_Response[[Nama]:[Nama]],0),0,1,90),Data_Base_Response[[#Headers],[L]])</f>
        <v>2</v>
      </c>
      <c r="P122" s="59" cm="1">
        <f t="array" aca="1" ref="P122" ca="1">COUNTIF(OFFSET($AS$2,MATCH(Data_Base_Response[[#This Row],[Nama]:[Nama]],Data_Base_Response[[Nama]:[Nama]],0),0,1,90),Data_Base_Response[[#Headers],[P]])</f>
        <v>6</v>
      </c>
      <c r="Q122" s="59" cm="1">
        <f t="array" aca="1" ref="Q122" ca="1">COUNTIF(OFFSET($AS$2,MATCH(Data_Base_Response[[#This Row],[Nama]:[Nama]],Data_Base_Response[[Nama]:[Nama]],0),0,1,90),Data_Base_Response[[#Headers],[I]])</f>
        <v>0</v>
      </c>
      <c r="R122" s="59" cm="1">
        <f t="array" aca="1" ref="R122" ca="1">COUNTIF(OFFSET($AS$2,MATCH(Data_Base_Response[[#This Row],[Nama]:[Nama]],Data_Base_Response[[Nama]:[Nama]],0),0,1,90),Data_Base_Response[[#Headers],[S]])</f>
        <v>2</v>
      </c>
      <c r="S122" s="59" cm="1">
        <f t="array" aca="1" ref="S122" ca="1">COUNTIF(OFFSET($AS$2,MATCH(Data_Base_Response[[#This Row],[Nama]:[Nama]],Data_Base_Response[[Nama]:[Nama]],0),0,1,90),Data_Base_Response[[#Headers],[B]])</f>
        <v>8</v>
      </c>
      <c r="T122" s="59" cm="1">
        <f t="array" aca="1" ref="T122" ca="1">COUNTIF(OFFSET($AS$2,MATCH(Data_Base_Response[[#This Row],[Nama]:[Nama]],Data_Base_Response[[Nama]:[Nama]],0),0,1,90),Data_Base_Response[[#Headers],[O]])</f>
        <v>3</v>
      </c>
      <c r="U122" s="59" cm="1">
        <f t="array" aca="1" ref="U122" ca="1">COUNTIF(OFFSET($AS$2,MATCH(Data_Base_Response[[#This Row],[Nama]:[Nama]],Data_Base_Response[[Nama]:[Nama]],0),0,1,90),Data_Base_Response[[#Headers],[X]])</f>
        <v>1</v>
      </c>
      <c r="V122" s="59" cm="1">
        <f t="array" aca="1" ref="V122" ca="1">COUNTIF(OFFSET($AS$2,MATCH(Data_Base_Response[[#This Row],[Nama]:[Nama]],Data_Base_Response[[Nama]:[Nama]],0),0,1,90),Data_Base_Response[[#Headers],[E]])</f>
        <v>3</v>
      </c>
      <c r="W122" s="59" cm="1">
        <f t="array" aca="1" ref="W122" ca="1">COUNTIF(OFFSET($AS$2,MATCH(Data_Base_Response[[#This Row],[Nama]:[Nama]],Data_Base_Response[[Nama]:[Nama]],0),0,1,90),Data_Base_Response[[#Headers],[K]])</f>
        <v>3</v>
      </c>
      <c r="X122" s="59" cm="1">
        <f t="array" aca="1" ref="X122" ca="1">COUNTIF(OFFSET($AS$2,MATCH(Data_Base_Response[[#This Row],[Nama]:[Nama]],Data_Base_Response[[Nama]:[Nama]],0),0,1,90),Data_Base_Response[[#Headers],[Z]])</f>
        <v>4</v>
      </c>
      <c r="Y12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22"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22"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2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22"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22"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2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2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2" s="60" t="str">
        <f ca="1">INDEX(OFFSET(Dictionary!$AJ$3,MATCH(M$2,Dictionary!$AG$4:$AG$84,0),0,COUNTIF(Dictionary!$AG$4:$AG$84,M$2),1),MATCH(Data_Base_Response[[#This Row],[W]],OFFSET(Dictionary!$AH$3,MATCH(M$2,Dictionary!$AG$4:$AG$84,0),0,COUNTIF(Dictionary!$AG$4:$AG$84,M$2),1),1))</f>
        <v xml:space="preserve">Perlu pengarahan awal dan tolok ukur keberhasilan   </v>
      </c>
      <c r="AH122"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22"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22"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22"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22"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2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22"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22"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122"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22"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22" s="60" t="str">
        <f ca="1">INDEX(OFFSET(Dictionary!$AJ$3,MATCH(X$2,Dictionary!$AG$4:$AG$84,0),0,COUNTIF(Dictionary!$AG$4:$AG$84,X$2),1),MATCH(Data_Base_Response[[#This Row],[Z]],OFFSET(Dictionary!$AH$3,MATCH(X$2,Dictionary!$AG$4:$AG$84,0),0,COUNTIF(Dictionary!$AG$4:$AG$84,X$2),1),1))</f>
        <v xml:space="preserve">Mudah beradaptasi, cukup menyukai perubahan    </v>
      </c>
      <c r="AS122" s="61" t="str">
        <f ca="1">IFERROR(INDEX(OFFSET(Dictionary!$AC$3,MATCH(COLUMNS($AS$2:AS121),Dictionary!$AC$4:$AC$93,0),1,1,2),1,MATCH(INDEX(Dictionary!$B$3:$C$3,1,MATCH(Form_Responses[[#This Row],[1]],OFFSET(Dictionary!$A$3,MATCH(COLUMNS($AS$2:AS121),Dictionary!$A$4:$A$93,0),1,1,2),0)),Dictionary!$AD$3:$AE$3,0)),"")</f>
        <v>G</v>
      </c>
      <c r="AT122" s="61" t="str">
        <f ca="1">IFERROR(INDEX(OFFSET(Dictionary!$AC$3,MATCH(COLUMNS($AS$2:AT$2),Dictionary!$AC$4:$AC$93,0),1,1,2),1,MATCH(INDEX(Dictionary!$B$3:$C$3,1,MATCH(Form_Responses[[#This Row],[2]],OFFSET(Dictionary!$A$3,MATCH(COLUMNS($AS$2:AT121),Dictionary!$A$4:$A$93,0),1,1,2),0)),Dictionary!$AD$3:$AE$3,0)),"")</f>
        <v>N</v>
      </c>
      <c r="AU122" s="61" t="str">
        <f ca="1">IFERROR(INDEX(OFFSET(Dictionary!$AC$3,MATCH(COLUMNS($AS$2:AU121),Dictionary!$AC$4:$AC$93,0),1,1,2),1,MATCH(INDEX(Dictionary!$B$3:$C$3,1,MATCH(Form_Responses[[#This Row],[3]],OFFSET(Dictionary!$A$3,MATCH(COLUMNS($AS$2:AU121),Dictionary!$A$4:$A$93,0),1,1,2),0)),Dictionary!$AD$3:$AE$3,0)),"")</f>
        <v>A</v>
      </c>
      <c r="AV122" s="61" t="str">
        <f ca="1">IFERROR(INDEX(OFFSET(Dictionary!$AC$3,MATCH(COLUMNS($AS$2:AV121),Dictionary!$AC$4:$AC$93,0),1,1,2),1,MATCH(INDEX(Dictionary!$B$3:$C$3,1,MATCH(Form_Responses[[#This Row],[4]],OFFSET(Dictionary!$A$3,MATCH(COLUMNS($AS$2:AV121),Dictionary!$A$4:$A$93,0),1,1,2),0)),Dictionary!$AD$3:$AE$3,0)),"")</f>
        <v>P</v>
      </c>
      <c r="AW122" s="61" t="str">
        <f ca="1">IFERROR(INDEX(OFFSET(Dictionary!$AC$3,MATCH(COLUMNS($AS$2:AW121),Dictionary!$AC$4:$AC$93,0),1,1,2),1,MATCH(INDEX(Dictionary!$B$3:$C$3,1,MATCH(Form_Responses[[#This Row],[5]],OFFSET(Dictionary!$A$3,MATCH(COLUMNS($AS$2:AW121),Dictionary!$A$4:$A$93,0),1,1,2),0)),Dictionary!$AD$3:$AE$3,0)),"")</f>
        <v>B</v>
      </c>
      <c r="AX122" s="61" t="str">
        <f ca="1">IFERROR(INDEX(OFFSET(Dictionary!$AC$3,MATCH(COLUMNS($AS$2:AX121),Dictionary!$AC$4:$AC$93,0),1,1,2),1,MATCH(INDEX(Dictionary!$B$3:$C$3,1,MATCH(Form_Responses[[#This Row],[6]],OFFSET(Dictionary!$A$3,MATCH(COLUMNS($AS$2:AX121),Dictionary!$A$4:$A$93,0),1,1,2),0)),Dictionary!$AD$3:$AE$3,0)),"")</f>
        <v>B</v>
      </c>
      <c r="AY122" s="61" t="str">
        <f ca="1">IFERROR(INDEX(OFFSET(Dictionary!$AC$3,MATCH(COLUMNS($AS$2:AY121),Dictionary!$AC$4:$AC$93,0),1,1,2),1,MATCH(INDEX(Dictionary!$B$3:$C$3,1,MATCH(Form_Responses[[#This Row],[7]],OFFSET(Dictionary!$A$3,MATCH(COLUMNS($AS$2:AY121),Dictionary!$A$4:$A$93,0),1,1,2),0)),Dictionary!$AD$3:$AE$3,0)),"")</f>
        <v>Z</v>
      </c>
      <c r="AZ122" s="61" t="str">
        <f ca="1">IFERROR(INDEX(OFFSET(Dictionary!$AC$3,MATCH(COLUMNS($AS$2:AZ$2),Dictionary!$AC$4:$AC$93,0),1,1,2),1,MATCH(INDEX(Dictionary!$B$3:$C$3,1,MATCH(Form_Responses[[#This Row],[8]],OFFSET(Dictionary!$A$3,MATCH(COLUMNS($AS$2:AZ121),Dictionary!$A$4:$A$93,0),1,1,2),0)),Dictionary!$AD$3:$AE$3,0)),"")</f>
        <v>Z</v>
      </c>
      <c r="BA122" s="61" t="str">
        <f ca="1">IFERROR(INDEX(OFFSET(Dictionary!$AC$3,MATCH(COLUMNS($AS$2:BA121),Dictionary!$AC$4:$AC$93,0),1,1,2),1,MATCH(INDEX(Dictionary!$B$3:$C$3,1,MATCH(Form_Responses[[#This Row],[9]],OFFSET(Dictionary!$A$3,MATCH(COLUMNS($AS$2:BA121),Dictionary!$A$4:$A$93,0),1,1,2),0)),Dictionary!$AD$3:$AE$3,0)),"")</f>
        <v>K</v>
      </c>
      <c r="BB122" s="61" t="str">
        <f ca="1">IFERROR(INDEX(OFFSET(Dictionary!$AC$3,MATCH(COLUMNS($AS$2:BB121),Dictionary!$AC$4:$AC$93,0),1,1,2),1,MATCH(INDEX(Dictionary!$B$3:$C$3,1,MATCH(Form_Responses[[#This Row],[10]],OFFSET(Dictionary!$A$3,MATCH(COLUMNS($AS$2:BB121),Dictionary!$A$4:$A$93,0),1,1,2),0)),Dictionary!$AD$3:$AE$3,0)),"")</f>
        <v>W</v>
      </c>
      <c r="BC122" s="61" t="str">
        <f ca="1">IFERROR(INDEX(OFFSET(Dictionary!$AC$3,MATCH(COLUMNS($AS$2:BC121),Dictionary!$AC$4:$AC$93,0),1,1,2),1,MATCH(INDEX(Dictionary!$B$3:$C$3,1,MATCH(Form_Responses[[#This Row],[11]],OFFSET(Dictionary!$A$3,MATCH(COLUMNS($AS$2:BC121),Dictionary!$A$4:$A$93,0),1,1,2),0)),Dictionary!$AD$3:$AE$3,0)),"")</f>
        <v>C</v>
      </c>
      <c r="BD122" s="61" t="str">
        <f ca="1">IFERROR(INDEX(OFFSET(Dictionary!$AC$3,MATCH(COLUMNS($AS$2:BD121),Dictionary!$AC$4:$AC$93,0),1,1,2),1,MATCH(INDEX(Dictionary!$B$3:$C$3,1,MATCH(Form_Responses[[#This Row],[12]],OFFSET(Dictionary!$A$3,MATCH(COLUMNS($AS$2:BD121),Dictionary!$A$4:$A$93,0),1,1,2),0)),Dictionary!$AD$3:$AE$3,0)),"")</f>
        <v>E</v>
      </c>
      <c r="BE122" s="61" t="str">
        <f ca="1">IFERROR(INDEX(OFFSET(Dictionary!$AC$3,MATCH(COLUMNS($AS$2:BE121),Dictionary!$AC$4:$AC$93,0),1,1,2),1,MATCH(INDEX(Dictionary!$B$3:$C$3,1,MATCH(Form_Responses[[#This Row],[13]],OFFSET(Dictionary!$A$3,MATCH(COLUMNS($AS$2:BE121),Dictionary!$A$4:$A$93,0),1,1,2),0)),Dictionary!$AD$3:$AE$3,0)),"")</f>
        <v>P</v>
      </c>
      <c r="BF122" s="61" t="str">
        <f ca="1">IFERROR(INDEX(OFFSET(Dictionary!$AC$3,MATCH(COLUMNS($AS$2:BF121),Dictionary!$AC$4:$AC$93,0),1,1,2),1,MATCH(INDEX(Dictionary!$B$3:$C$3,1,MATCH(Form_Responses[[#This Row],[14]],OFFSET(Dictionary!$A$3,MATCH(COLUMNS($AS$2:BF121),Dictionary!$A$4:$A$93,0),1,1,2),0)),Dictionary!$AD$3:$AE$3,0)),"")</f>
        <v>A</v>
      </c>
      <c r="BG122" s="61" t="str">
        <f ca="1">IFERROR(INDEX(OFFSET(Dictionary!$AC$3,MATCH(COLUMNS($AS$2:BG121),Dictionary!$AC$4:$AC$93,0),1,1,2),1,MATCH(INDEX(Dictionary!$B$3:$C$3,1,MATCH(Form_Responses[[#This Row],[15]],OFFSET(Dictionary!$A$3,MATCH(COLUMNS($AS$2:BG121),Dictionary!$A$4:$A$93,0),1,1,2),0)),Dictionary!$AD$3:$AE$3,0)),"")</f>
        <v>B</v>
      </c>
      <c r="BH122" s="61" t="str">
        <f ca="1">IFERROR(INDEX(OFFSET(Dictionary!$AC$3,MATCH(COLUMNS($AS$2:BH121),Dictionary!$AC$4:$AC$93,0),1,1,2),1,MATCH(INDEX(Dictionary!$B$3:$C$3,1,MATCH(Form_Responses[[#This Row],[16]],OFFSET(Dictionary!$A$3,MATCH(COLUMNS($AS$2:BH121),Dictionary!$A$4:$A$93,0),1,1,2),0)),Dictionary!$AD$3:$AE$3,0)),"")</f>
        <v>O</v>
      </c>
      <c r="BI122" s="61" t="str">
        <f ca="1">IFERROR(INDEX(OFFSET(Dictionary!$AC$3,MATCH(COLUMNS($AS$2:BI121),Dictionary!$AC$4:$AC$93,0),1,1,2),1,MATCH(INDEX(Dictionary!$B$3:$C$3,1,MATCH(Form_Responses[[#This Row],[17]],OFFSET(Dictionary!$A$3,MATCH(COLUMNS($AS$2:BI121),Dictionary!$A$4:$A$93,0),1,1,2),0)),Dictionary!$AD$3:$AE$3,0)),"")</f>
        <v>B</v>
      </c>
      <c r="BJ122" s="61" t="str">
        <f ca="1">IFERROR(INDEX(OFFSET(Dictionary!$AC$3,MATCH(COLUMNS($AS$2:BJ121),Dictionary!$AC$4:$AC$93,0),1,1,2),1,MATCH(INDEX(Dictionary!$B$3:$C$3,1,MATCH(Form_Responses[[#This Row],[18]],OFFSET(Dictionary!$A$3,MATCH(COLUMNS($AS$2:BJ121),Dictionary!$A$4:$A$93,0),1,1,2),0)),Dictionary!$AD$3:$AE$3,0)),"")</f>
        <v>O</v>
      </c>
      <c r="BK122" s="61" t="str">
        <f ca="1">IFERROR(INDEX(OFFSET(Dictionary!$AC$3,MATCH(COLUMNS($AS$2:BK121),Dictionary!$AC$4:$AC$93,0),1,1,2),1,MATCH(INDEX(Dictionary!$B$3:$C$3,1,MATCH(Form_Responses[[#This Row],[19]],OFFSET(Dictionary!$A$3,MATCH(COLUMNS($AS$2:BK121),Dictionary!$A$4:$A$93,0),1,1,2),0)),Dictionary!$AD$3:$AE$3,0)),"")</f>
        <v>Z</v>
      </c>
      <c r="BL122" s="61" t="str">
        <f ca="1">IFERROR(INDEX(OFFSET(Dictionary!$AC$3,MATCH(COLUMNS($AS$2:BL121),Dictionary!$AC$4:$AC$93,0),1,1,2),1,MATCH(INDEX(Dictionary!$B$3:$C$3,1,MATCH(Form_Responses[[#This Row],[20]],OFFSET(Dictionary!$A$3,MATCH(COLUMNS($AS$2:BL121),Dictionary!$A$4:$A$93,0),1,1,2),0)),Dictionary!$AD$3:$AE$3,0)),"")</f>
        <v>K</v>
      </c>
      <c r="BM122" s="61" t="str">
        <f ca="1">IFERROR(INDEX(OFFSET(Dictionary!$AC$3,MATCH(COLUMNS($AS$2:BM121),Dictionary!$AC$4:$AC$93,0),1,1,2),1,MATCH(INDEX(Dictionary!$B$3:$C$3,1,MATCH(Form_Responses[[#This Row],[21]],OFFSET(Dictionary!$A$3,MATCH(COLUMNS($AS$2:BM121),Dictionary!$A$4:$A$93,0),1,1,2),0)),Dictionary!$AD$3:$AE$3,0)),"")</f>
        <v>D</v>
      </c>
      <c r="BN122" s="61" t="str">
        <f ca="1">IFERROR(INDEX(OFFSET(Dictionary!$AC$3,MATCH(COLUMNS($AS$2:BN121),Dictionary!$AC$4:$AC$93,0),1,1,2),1,MATCH(INDEX(Dictionary!$B$3:$C$3,1,MATCH(Form_Responses[[#This Row],[22]],OFFSET(Dictionary!$A$3,MATCH(COLUMNS($AS$2:BN121),Dictionary!$A$4:$A$93,0),1,1,2),0)),Dictionary!$AD$3:$AE$3,0)),"")</f>
        <v>C</v>
      </c>
      <c r="BO122" s="61" t="str">
        <f ca="1">IFERROR(INDEX(OFFSET(Dictionary!$AC$3,MATCH(COLUMNS($AS$2:BO121),Dictionary!$AC$4:$AC$93,0),1,1,2),1,MATCH(INDEX(Dictionary!$B$3:$C$3,1,MATCH(Form_Responses[[#This Row],[23]],OFFSET(Dictionary!$A$3,MATCH(COLUMNS($AS$2:BO121),Dictionary!$A$4:$A$93,0),1,1,2),0)),Dictionary!$AD$3:$AE$3,0)),"")</f>
        <v>E</v>
      </c>
      <c r="BP122" s="61" t="str">
        <f ca="1">IFERROR(INDEX(OFFSET(Dictionary!$AC$3,MATCH(COLUMNS($AS$2:BP121),Dictionary!$AC$4:$AC$93,0),1,1,2),1,MATCH(INDEX(Dictionary!$B$3:$C$3,1,MATCH(Form_Responses[[#This Row],[24]],OFFSET(Dictionary!$A$3,MATCH(COLUMNS($AS$2:BP121),Dictionary!$A$4:$A$93,0),1,1,2),0)),Dictionary!$AD$3:$AE$3,0)),"")</f>
        <v>X</v>
      </c>
      <c r="BQ122" s="61" t="str">
        <f ca="1">IFERROR(INDEX(OFFSET(Dictionary!$AC$3,MATCH(COLUMNS($AS$2:BQ121),Dictionary!$AC$4:$AC$93,0),1,1,2),1,MATCH(INDEX(Dictionary!$B$3:$C$3,1,MATCH(Form_Responses[[#This Row],[25]],OFFSET(Dictionary!$A$3,MATCH(COLUMNS($AS$2:BQ121),Dictionary!$A$4:$A$93,0),1,1,2),0)),Dictionary!$AD$3:$AE$3,0)),"")</f>
        <v>B</v>
      </c>
      <c r="BR122" s="61" t="str">
        <f ca="1">IFERROR(INDEX(OFFSET(Dictionary!$AC$3,MATCH(COLUMNS($AS$2:BR121),Dictionary!$AC$4:$AC$93,0),1,1,2),1,MATCH(INDEX(Dictionary!$B$3:$C$3,1,MATCH(Form_Responses[[#This Row],[26]],OFFSET(Dictionary!$A$3,MATCH(COLUMNS($AS$2:BR121),Dictionary!$A$4:$A$93,0),1,1,2),0)),Dictionary!$AD$3:$AE$3,0)),"")</f>
        <v>P</v>
      </c>
      <c r="BS122" s="61" t="str">
        <f ca="1">IFERROR(INDEX(OFFSET(Dictionary!$AC$3,MATCH(COLUMNS($AS$2:BS121),Dictionary!$AC$4:$AC$93,0),1,1,2),1,MATCH(INDEX(Dictionary!$B$3:$C$3,1,MATCH(Form_Responses[[#This Row],[27]],OFFSET(Dictionary!$A$3,MATCH(COLUMNS($AS$2:BS121),Dictionary!$A$4:$A$93,0),1,1,2),0)),Dictionary!$AD$3:$AE$3,0)),"")</f>
        <v>Z</v>
      </c>
      <c r="BT122" s="61" t="str">
        <f ca="1">IFERROR(INDEX(OFFSET(Dictionary!$AC$3,MATCH(COLUMNS($AS$2:BT121),Dictionary!$AC$4:$AC$93,0),1,1,2),1,MATCH(INDEX(Dictionary!$B$3:$C$3,1,MATCH(Form_Responses[[#This Row],[28]],OFFSET(Dictionary!$A$3,MATCH(COLUMNS($AS$2:BT121),Dictionary!$A$4:$A$93,0),1,1,2),0)),Dictionary!$AD$3:$AE$3,0)),"")</f>
        <v>B</v>
      </c>
      <c r="BU122" s="61" t="str">
        <f ca="1">IFERROR(INDEX(OFFSET(Dictionary!$AC$3,MATCH(COLUMNS($AS$2:BU121),Dictionary!$AC$4:$AC$93,0),1,1,2),1,MATCH(INDEX(Dictionary!$B$3:$C$3,1,MATCH(Form_Responses[[#This Row],[29]],OFFSET(Dictionary!$A$3,MATCH(COLUMNS($AS$2:BU121),Dictionary!$A$4:$A$93,0),1,1,2),0)),Dictionary!$AD$3:$AE$3,0)),"")</f>
        <v>F</v>
      </c>
      <c r="BV122" s="61" t="str">
        <f ca="1">IFERROR(INDEX(OFFSET(Dictionary!$AC$3,MATCH(COLUMNS($AS$2:BV121),Dictionary!$AC$4:$AC$93,0),1,1,2),1,MATCH(INDEX(Dictionary!$B$3:$C$3,1,MATCH(Form_Responses[[#This Row],[30]],OFFSET(Dictionary!$A$3,MATCH(COLUMNS($AS$2:BV121),Dictionary!$A$4:$A$93,0),1,1,2),0)),Dictionary!$AD$3:$AE$3,0)),"")</f>
        <v>W</v>
      </c>
      <c r="BW122" s="61" t="str">
        <f ca="1">IFERROR(INDEX(OFFSET(Dictionary!$AC$3,MATCH(COLUMNS($AS$2:BW121),Dictionary!$AC$4:$AC$93,0),1,1,2),1,MATCH(INDEX(Dictionary!$B$3:$C$3,1,MATCH(Form_Responses[[#This Row],[31]],OFFSET(Dictionary!$A$3,MATCH(COLUMNS($AS$2:BW121),Dictionary!$A$4:$A$93,0),1,1,2),0)),Dictionary!$AD$3:$AE$3,0)),"")</f>
        <v>G</v>
      </c>
      <c r="BX122" s="61" t="str">
        <f ca="1">IFERROR(INDEX(OFFSET(Dictionary!$AC$3,MATCH(COLUMNS($AS$2:BX121),Dictionary!$AC$4:$AC$93,0),1,1,2),1,MATCH(INDEX(Dictionary!$B$3:$C$3,1,MATCH(Form_Responses[[#This Row],[32]],OFFSET(Dictionary!$A$3,MATCH(COLUMNS($AS$2:BX121),Dictionary!$A$4:$A$93,0),1,1,2),0)),Dictionary!$AD$3:$AE$3,0)),"")</f>
        <v>D</v>
      </c>
      <c r="BY122" s="61" t="str">
        <f ca="1">IFERROR(INDEX(OFFSET(Dictionary!$AC$3,MATCH(COLUMNS($AS$2:BY121),Dictionary!$AC$4:$AC$93,0),1,1,2),1,MATCH(INDEX(Dictionary!$B$3:$C$3,1,MATCH(Form_Responses[[#This Row],[33]],OFFSET(Dictionary!$A$3,MATCH(COLUMNS($AS$2:BY121),Dictionary!$A$4:$A$93,0),1,1,2),0)),Dictionary!$AD$3:$AE$3,0)),"")</f>
        <v>C</v>
      </c>
      <c r="BZ122" s="61" t="str">
        <f ca="1">IFERROR(INDEX(OFFSET(Dictionary!$AC$3,MATCH(COLUMNS($AS$2:BZ121),Dictionary!$AC$4:$AC$93,0),1,1,2),1,MATCH(INDEX(Dictionary!$B$3:$C$3,1,MATCH(Form_Responses[[#This Row],[34]],OFFSET(Dictionary!$A$3,MATCH(COLUMNS($AS$2:BZ121),Dictionary!$A$4:$A$93,0),1,1,2),0)),Dictionary!$AD$3:$AE$3,0)),"")</f>
        <v>T</v>
      </c>
      <c r="CA122" s="61" t="str">
        <f ca="1">IFERROR(INDEX(OFFSET(Dictionary!$AC$3,MATCH(COLUMNS($AS$2:CA121),Dictionary!$AC$4:$AC$93,0),1,1,2),1,MATCH(INDEX(Dictionary!$B$3:$C$3,1,MATCH(Form_Responses[[#This Row],[35]],OFFSET(Dictionary!$A$3,MATCH(COLUMNS($AS$2:CA121),Dictionary!$A$4:$A$93,0),1,1,2),0)),Dictionary!$AD$3:$AE$3,0)),"")</f>
        <v>B</v>
      </c>
      <c r="CB122" s="61" t="str">
        <f ca="1">IFERROR(INDEX(OFFSET(Dictionary!$AC$3,MATCH(COLUMNS($AS$2:CB121),Dictionary!$AC$4:$AC$93,0),1,1,2),1,MATCH(INDEX(Dictionary!$B$3:$C$3,1,MATCH(Form_Responses[[#This Row],[36]],OFFSET(Dictionary!$A$3,MATCH(COLUMNS($AS$2:CB121),Dictionary!$A$4:$A$93,0),1,1,2),0)),Dictionary!$AD$3:$AE$3,0)),"")</f>
        <v>O</v>
      </c>
      <c r="CC122" s="61" t="str">
        <f ca="1">IFERROR(INDEX(OFFSET(Dictionary!$AC$3,MATCH(COLUMNS($AS$2:CC121),Dictionary!$AC$4:$AC$93,0),1,1,2),1,MATCH(INDEX(Dictionary!$B$3:$C$3,1,MATCH(Form_Responses[[#This Row],[37]],OFFSET(Dictionary!$A$3,MATCH(COLUMNS($AS$2:CC121),Dictionary!$A$4:$A$93,0),1,1,2),0)),Dictionary!$AD$3:$AE$3,0)),"")</f>
        <v>P</v>
      </c>
      <c r="CD122" s="61" t="str">
        <f ca="1">IFERROR(INDEX(OFFSET(Dictionary!$AC$3,MATCH(COLUMNS($AS$2:CD121),Dictionary!$AC$4:$AC$93,0),1,1,2),1,MATCH(INDEX(Dictionary!$B$3:$C$3,1,MATCH(Form_Responses[[#This Row],[38]],OFFSET(Dictionary!$A$3,MATCH(COLUMNS($AS$2:CD121),Dictionary!$A$4:$A$93,0),1,1,2),0)),Dictionary!$AD$3:$AE$3,0)),"")</f>
        <v>K</v>
      </c>
      <c r="CE122" s="61" t="str">
        <f ca="1">IFERROR(INDEX(OFFSET(Dictionary!$AC$3,MATCH(COLUMNS($AS$2:CE121),Dictionary!$AC$4:$AC$93,0),1,1,2),1,MATCH(INDEX(Dictionary!$B$3:$C$3,1,MATCH(Form_Responses[[#This Row],[39]],OFFSET(Dictionary!$A$3,MATCH(COLUMNS($AS$2:CE121),Dictionary!$A$4:$A$93,0),1,1,2),0)),Dictionary!$AD$3:$AE$3,0)),"")</f>
        <v>B</v>
      </c>
      <c r="CF122" s="61" t="str">
        <f ca="1">IFERROR(INDEX(OFFSET(Dictionary!$AC$3,MATCH(COLUMNS($AS$2:CF121),Dictionary!$AC$4:$AC$93,0),1,1,2),1,MATCH(INDEX(Dictionary!$B$3:$C$3,1,MATCH(Form_Responses[[#This Row],[40]],OFFSET(Dictionary!$A$3,MATCH(COLUMNS($AS$2:CF121),Dictionary!$A$4:$A$93,0),1,1,2),0)),Dictionary!$AD$3:$AE$3,0)),"")</f>
        <v>W</v>
      </c>
      <c r="CG122" s="61" t="str">
        <f ca="1">IFERROR(INDEX(OFFSET(Dictionary!$AC$3,MATCH(COLUMNS($AS$2:CG121),Dictionary!$AC$4:$AC$93,0),1,1,2),1,MATCH(INDEX(Dictionary!$B$3:$C$3,1,MATCH(Form_Responses[[#This Row],[41]],OFFSET(Dictionary!$A$3,MATCH(COLUMNS($AS$2:CG121),Dictionary!$A$4:$A$93,0),1,1,2),0)),Dictionary!$AD$3:$AE$3,0)),"")</f>
        <v>G</v>
      </c>
      <c r="CH122" s="61" t="str">
        <f ca="1">IFERROR(INDEX(OFFSET(Dictionary!$AC$3,MATCH(COLUMNS($AS$2:CH121),Dictionary!$AC$4:$AC$93,0),1,1,2),1,MATCH(INDEX(Dictionary!$B$3:$C$3,1,MATCH(Form_Responses[[#This Row],[42]],OFFSET(Dictionary!$A$3,MATCH(COLUMNS($AS$2:CH121),Dictionary!$A$4:$A$93,0),1,1,2),0)),Dictionary!$AD$3:$AE$3,0)),"")</f>
        <v>R</v>
      </c>
      <c r="CI122" s="61" t="str">
        <f ca="1">IFERROR(INDEX(OFFSET(Dictionary!$AC$3,MATCH(COLUMNS($AS$2:CI121),Dictionary!$AC$4:$AC$93,0),1,1,2),1,MATCH(INDEX(Dictionary!$B$3:$C$3,1,MATCH(Form_Responses[[#This Row],[43]],OFFSET(Dictionary!$A$3,MATCH(COLUMNS($AS$2:CI121),Dictionary!$A$4:$A$93,0),1,1,2),0)),Dictionary!$AD$3:$AE$3,0)),"")</f>
        <v>D</v>
      </c>
      <c r="CJ122" s="61" t="str">
        <f ca="1">IFERROR(INDEX(OFFSET(Dictionary!$AC$3,MATCH(COLUMNS($AS$2:CJ121),Dictionary!$AC$4:$AC$93,0),1,1,2),1,MATCH(INDEX(Dictionary!$B$3:$C$3,1,MATCH(Form_Responses[[#This Row],[44]],OFFSET(Dictionary!$A$3,MATCH(COLUMNS($AS$2:CJ121),Dictionary!$A$4:$A$93,0),1,1,2),0)),Dictionary!$AD$3:$AE$3,0)),"")</f>
        <v>C</v>
      </c>
      <c r="CK122" s="61" t="str">
        <f ca="1">IFERROR(INDEX(OFFSET(Dictionary!$AC$3,MATCH(COLUMNS($AS$2:CK121),Dictionary!$AC$4:$AC$93,0),1,1,2),1,MATCH(INDEX(Dictionary!$B$3:$C$3,1,MATCH(Form_Responses[[#This Row],[45]],OFFSET(Dictionary!$A$3,MATCH(COLUMNS($AS$2:CK121),Dictionary!$A$4:$A$93,0),1,1,2),0)),Dictionary!$AD$3:$AE$3,0)),"")</f>
        <v>V</v>
      </c>
      <c r="CL122" s="61" t="str">
        <f ca="1">IFERROR(INDEX(OFFSET(Dictionary!$AC$3,MATCH(COLUMNS($AS$2:CL121),Dictionary!$AC$4:$AC$93,0),1,1,2),1,MATCH(INDEX(Dictionary!$B$3:$C$3,1,MATCH(Form_Responses[[#This Row],[46]],OFFSET(Dictionary!$A$3,MATCH(COLUMNS($AS$2:CL121),Dictionary!$A$4:$A$93,0),1,1,2),0)),Dictionary!$AD$3:$AE$3,0)),"")</f>
        <v>N</v>
      </c>
      <c r="CM122" s="61" t="str">
        <f ca="1">IFERROR(INDEX(OFFSET(Dictionary!$AC$3,MATCH(COLUMNS($AS$2:CM121),Dictionary!$AC$4:$AC$93,0),1,1,2),1,MATCH(INDEX(Dictionary!$B$3:$C$3,1,MATCH(Form_Responses[[#This Row],[47]],OFFSET(Dictionary!$A$3,MATCH(COLUMNS($AS$2:CM121),Dictionary!$A$4:$A$93,0),1,1,2),0)),Dictionary!$AD$3:$AE$3,0)),"")</f>
        <v>A</v>
      </c>
      <c r="CN122" s="61" t="str">
        <f ca="1">IFERROR(INDEX(OFFSET(Dictionary!$AC$3,MATCH(COLUMNS($AS$2:CN121),Dictionary!$AC$4:$AC$93,0),1,1,2),1,MATCH(INDEX(Dictionary!$B$3:$C$3,1,MATCH(Form_Responses[[#This Row],[48]],OFFSET(Dictionary!$A$3,MATCH(COLUMNS($AS$2:CN121),Dictionary!$A$4:$A$93,0),1,1,2),0)),Dictionary!$AD$3:$AE$3,0)),"")</f>
        <v>P</v>
      </c>
      <c r="CO122" s="61" t="str">
        <f ca="1">IFERROR(INDEX(OFFSET(Dictionary!$AC$3,MATCH(COLUMNS($AS$2:CO121),Dictionary!$AC$4:$AC$93,0),1,1,2),1,MATCH(INDEX(Dictionary!$B$3:$C$3,1,MATCH(Form_Responses[[#This Row],[49]],OFFSET(Dictionary!$A$3,MATCH(COLUMNS($AS$2:CO121),Dictionary!$A$4:$A$93,0),1,1,2),0)),Dictionary!$AD$3:$AE$3,0)),"")</f>
        <v>F</v>
      </c>
      <c r="CP122" s="61" t="str">
        <f ca="1">IFERROR(INDEX(OFFSET(Dictionary!$AC$3,MATCH(COLUMNS($AS$2:CP121),Dictionary!$AC$4:$AC$93,0),1,1,2),1,MATCH(INDEX(Dictionary!$B$3:$C$3,1,MATCH(Form_Responses[[#This Row],[50]],OFFSET(Dictionary!$A$3,MATCH(COLUMNS($AS$2:CP121),Dictionary!$A$4:$A$93,0),1,1,2),0)),Dictionary!$AD$3:$AE$3,0)),"")</f>
        <v>W</v>
      </c>
      <c r="CQ122" s="61" t="str">
        <f ca="1">IFERROR(INDEX(OFFSET(Dictionary!$AC$3,MATCH(COLUMNS($AS$2:CQ121),Dictionary!$AC$4:$AC$93,0),1,1,2),1,MATCH(INDEX(Dictionary!$B$3:$C$3,1,MATCH(Form_Responses[[#This Row],[51]],OFFSET(Dictionary!$A$3,MATCH(COLUMNS($AS$2:CQ121),Dictionary!$A$4:$A$93,0),1,1,2),0)),Dictionary!$AD$3:$AE$3,0)),"")</f>
        <v>G</v>
      </c>
      <c r="CR122" s="61" t="str">
        <f ca="1">IFERROR(INDEX(OFFSET(Dictionary!$AC$3,MATCH(COLUMNS($AS$2:CR121),Dictionary!$AC$4:$AC$93,0),1,1,2),1,MATCH(INDEX(Dictionary!$B$3:$C$3,1,MATCH(Form_Responses[[#This Row],[52]],OFFSET(Dictionary!$A$3,MATCH(COLUMNS($AS$2:CR121),Dictionary!$A$4:$A$93,0),1,1,2),0)),Dictionary!$AD$3:$AE$3,0)),"")</f>
        <v>S</v>
      </c>
      <c r="CS122" s="61" t="str">
        <f ca="1">IFERROR(INDEX(OFFSET(Dictionary!$AC$3,MATCH(COLUMNS($AS$2:CS121),Dictionary!$AC$4:$AC$93,0),1,1,2),1,MATCH(INDEX(Dictionary!$B$3:$C$3,1,MATCH(Form_Responses[[#This Row],[53]],OFFSET(Dictionary!$A$3,MATCH(COLUMNS($AS$2:CS121),Dictionary!$A$4:$A$93,0),1,1,2),0)),Dictionary!$AD$3:$AE$3,0)),"")</f>
        <v>R</v>
      </c>
      <c r="CT122" s="61" t="str">
        <f ca="1">IFERROR(INDEX(OFFSET(Dictionary!$AC$3,MATCH(COLUMNS($AS$2:CT121),Dictionary!$AC$4:$AC$93,0),1,1,2),1,MATCH(INDEX(Dictionary!$B$3:$C$3,1,MATCH(Form_Responses[[#This Row],[54]],OFFSET(Dictionary!$A$3,MATCH(COLUMNS($AS$2:CT121),Dictionary!$A$4:$A$93,0),1,1,2),0)),Dictionary!$AD$3:$AE$3,0)),"")</f>
        <v>D</v>
      </c>
      <c r="CU122" s="61" t="str">
        <f ca="1">IFERROR(INDEX(OFFSET(Dictionary!$AC$3,MATCH(COLUMNS($AS$2:CU121),Dictionary!$AC$4:$AC$93,0),1,1,2),1,MATCH(INDEX(Dictionary!$B$3:$C$3,1,MATCH(Form_Responses[[#This Row],[55]],OFFSET(Dictionary!$A$3,MATCH(COLUMNS($AS$2:CU121),Dictionary!$A$4:$A$93,0),1,1,2),0)),Dictionary!$AD$3:$AE$3,0)),"")</f>
        <v>C</v>
      </c>
      <c r="CV122" s="61" t="str">
        <f ca="1">IFERROR(INDEX(OFFSET(Dictionary!$AC$3,MATCH(COLUMNS($AS$2:CV121),Dictionary!$AC$4:$AC$93,0),1,1,2),1,MATCH(INDEX(Dictionary!$B$3:$C$3,1,MATCH(Form_Responses[[#This Row],[56]],OFFSET(Dictionary!$A$3,MATCH(COLUMNS($AS$2:CV121),Dictionary!$A$4:$A$93,0),1,1,2),0)),Dictionary!$AD$3:$AE$3,0)),"")</f>
        <v>E</v>
      </c>
      <c r="CW122" s="61" t="str">
        <f ca="1">IFERROR(INDEX(OFFSET(Dictionary!$AC$3,MATCH(COLUMNS($AS$2:CW121),Dictionary!$AC$4:$AC$93,0),1,1,2),1,MATCH(INDEX(Dictionary!$B$3:$C$3,1,MATCH(Form_Responses[[#This Row],[57]],OFFSET(Dictionary!$A$3,MATCH(COLUMNS($AS$2:CW121),Dictionary!$A$4:$A$93,0),1,1,2),0)),Dictionary!$AD$3:$AE$3,0)),"")</f>
        <v>N</v>
      </c>
      <c r="CX122" s="61" t="str">
        <f ca="1">IFERROR(INDEX(OFFSET(Dictionary!$AC$3,MATCH(COLUMNS($AS$2:CX121),Dictionary!$AC$4:$AC$93,0),1,1,2),1,MATCH(INDEX(Dictionary!$B$3:$C$3,1,MATCH(Form_Responses[[#This Row],[58]],OFFSET(Dictionary!$A$3,MATCH(COLUMNS($AS$2:CX121),Dictionary!$A$4:$A$93,0),1,1,2),0)),Dictionary!$AD$3:$AE$3,0)),"")</f>
        <v>A</v>
      </c>
      <c r="CY122" s="61" t="str">
        <f ca="1">IFERROR(INDEX(OFFSET(Dictionary!$AC$3,MATCH(COLUMNS($AS$2:CY121),Dictionary!$AC$4:$AC$93,0),1,1,2),1,MATCH(INDEX(Dictionary!$B$3:$C$3,1,MATCH(Form_Responses[[#This Row],[59]],OFFSET(Dictionary!$A$3,MATCH(COLUMNS($AS$2:CY121),Dictionary!$A$4:$A$93,0),1,1,2),0)),Dictionary!$AD$3:$AE$3,0)),"")</f>
        <v>F</v>
      </c>
      <c r="CZ122" s="61" t="str">
        <f ca="1">IFERROR(INDEX(OFFSET(Dictionary!$AC$3,MATCH(COLUMNS($AS$2:CZ121),Dictionary!$AC$4:$AC$93,0),1,1,2),1,MATCH(INDEX(Dictionary!$B$3:$C$3,1,MATCH(Form_Responses[[#This Row],[60]],OFFSET(Dictionary!$A$3,MATCH(COLUMNS($AS$2:CZ121),Dictionary!$A$4:$A$93,0),1,1,2),0)),Dictionary!$AD$3:$AE$3,0)),"")</f>
        <v>W</v>
      </c>
      <c r="DA122" s="61" t="str">
        <f ca="1">IFERROR(INDEX(OFFSET(Dictionary!$AC$3,MATCH(COLUMNS($AS$2:DA121),Dictionary!$AC$4:$AC$93,0),1,1,2),1,MATCH(INDEX(Dictionary!$B$3:$C$3,1,MATCH(Form_Responses[[#This Row],[61]],OFFSET(Dictionary!$A$3,MATCH(COLUMNS($AS$2:DA121),Dictionary!$A$4:$A$93,0),1,1,2),0)),Dictionary!$AD$3:$AE$3,0)),"")</f>
        <v>G</v>
      </c>
      <c r="DB122" s="61" t="str">
        <f ca="1">IFERROR(INDEX(OFFSET(Dictionary!$AC$3,MATCH(COLUMNS($AS$2:DB121),Dictionary!$AC$4:$AC$93,0),1,1,2),1,MATCH(INDEX(Dictionary!$B$3:$C$3,1,MATCH(Form_Responses[[#This Row],[62]],OFFSET(Dictionary!$A$3,MATCH(COLUMNS($AS$2:DB121),Dictionary!$A$4:$A$93,0),1,1,2),0)),Dictionary!$AD$3:$AE$3,0)),"")</f>
        <v>V</v>
      </c>
      <c r="DC122" s="61" t="str">
        <f ca="1">IFERROR(INDEX(OFFSET(Dictionary!$AC$3,MATCH(COLUMNS($AS$2:DC121),Dictionary!$AC$4:$AC$93,0),1,1,2),1,MATCH(INDEX(Dictionary!$B$3:$C$3,1,MATCH(Form_Responses[[#This Row],[63]],OFFSET(Dictionary!$A$3,MATCH(COLUMNS($AS$2:DC121),Dictionary!$A$4:$A$93,0),1,1,2),0)),Dictionary!$AD$3:$AE$3,0)),"")</f>
        <v>S</v>
      </c>
      <c r="DD122" s="61" t="str">
        <f ca="1">IFERROR(INDEX(OFFSET(Dictionary!$AC$3,MATCH(COLUMNS($AS$2:DD121),Dictionary!$AC$4:$AC$93,0),1,1,2),1,MATCH(INDEX(Dictionary!$B$3:$C$3,1,MATCH(Form_Responses[[#This Row],[64]],OFFSET(Dictionary!$A$3,MATCH(COLUMNS($AS$2:DD121),Dictionary!$A$4:$A$93,0),1,1,2),0)),Dictionary!$AD$3:$AE$3,0)),"")</f>
        <v>R</v>
      </c>
      <c r="DE122" s="61" t="str">
        <f ca="1">IFERROR(INDEX(OFFSET(Dictionary!$AC$3,MATCH(COLUMNS($AS$2:DE121),Dictionary!$AC$4:$AC$93,0),1,1,2),1,MATCH(INDEX(Dictionary!$B$3:$C$3,1,MATCH(Form_Responses[[#This Row],[65]],OFFSET(Dictionary!$A$3,MATCH(COLUMNS($AS$2:DE121),Dictionary!$A$4:$A$93,0),1,1,2),0)),Dictionary!$AD$3:$AE$3,0)),"")</f>
        <v>D</v>
      </c>
      <c r="DF122" s="61" t="str">
        <f ca="1">IFERROR(INDEX(OFFSET(Dictionary!$AC$3,MATCH(COLUMNS($AS$2:DF121),Dictionary!$AC$4:$AC$93,0),1,1,2),1,MATCH(INDEX(Dictionary!$B$3:$C$3,1,MATCH(Form_Responses[[#This Row],[66]],OFFSET(Dictionary!$A$3,MATCH(COLUMNS($AS$2:DF121),Dictionary!$A$4:$A$93,0),1,1,2),0)),Dictionary!$AD$3:$AE$3,0)),"")</f>
        <v>C</v>
      </c>
      <c r="DG122" s="61" t="str">
        <f ca="1">IFERROR(INDEX(OFFSET(Dictionary!$AC$3,MATCH(COLUMNS($AS$2:DG121),Dictionary!$AC$4:$AC$93,0),1,1,2),1,MATCH(INDEX(Dictionary!$B$3:$C$3,1,MATCH(Form_Responses[[#This Row],[67]],OFFSET(Dictionary!$A$3,MATCH(COLUMNS($AS$2:DG121),Dictionary!$A$4:$A$93,0),1,1,2),0)),Dictionary!$AD$3:$AE$3,0)),"")</f>
        <v>R</v>
      </c>
      <c r="DH122" s="61" t="str">
        <f ca="1">IFERROR(INDEX(OFFSET(Dictionary!$AC$3,MATCH(COLUMNS($AS$2:DH121),Dictionary!$AC$4:$AC$93,0),1,1,2),1,MATCH(INDEX(Dictionary!$B$3:$C$3,1,MATCH(Form_Responses[[#This Row],[68]],OFFSET(Dictionary!$A$3,MATCH(COLUMNS($AS$2:DH121),Dictionary!$A$4:$A$93,0),1,1,2),0)),Dictionary!$AD$3:$AE$3,0)),"")</f>
        <v>N</v>
      </c>
      <c r="DI122" s="61" t="str">
        <f ca="1">IFERROR(INDEX(OFFSET(Dictionary!$AC$3,MATCH(COLUMNS($AS$2:DI121),Dictionary!$AC$4:$AC$93,0),1,1,2),1,MATCH(INDEX(Dictionary!$B$3:$C$3,1,MATCH(Form_Responses[[#This Row],[69]],OFFSET(Dictionary!$A$3,MATCH(COLUMNS($AS$2:DI121),Dictionary!$A$4:$A$93,0),1,1,2),0)),Dictionary!$AD$3:$AE$3,0)),"")</f>
        <v>A</v>
      </c>
      <c r="DJ122" s="61" t="str">
        <f ca="1">IFERROR(INDEX(OFFSET(Dictionary!$AC$3,MATCH(COLUMNS($AS$2:DJ121),Dictionary!$AC$4:$AC$93,0),1,1,2),1,MATCH(INDEX(Dictionary!$B$3:$C$3,1,MATCH(Form_Responses[[#This Row],[70]],OFFSET(Dictionary!$A$3,MATCH(COLUMNS($AS$2:DJ121),Dictionary!$A$4:$A$93,0),1,1,2),0)),Dictionary!$AD$3:$AE$3,0)),"")</f>
        <v>P</v>
      </c>
      <c r="DK122" s="61" t="str">
        <f ca="1">IFERROR(INDEX(OFFSET(Dictionary!$AC$3,MATCH(COLUMNS($AS$2:DK121),Dictionary!$AC$4:$AC$93,0),1,1,2),1,MATCH(INDEX(Dictionary!$B$3:$C$3,1,MATCH(Form_Responses[[#This Row],[71]],OFFSET(Dictionary!$A$3,MATCH(COLUMNS($AS$2:DK121),Dictionary!$A$4:$A$93,0),1,1,2),0)),Dictionary!$AD$3:$AE$3,0)),"")</f>
        <v>G</v>
      </c>
      <c r="DL122" s="61" t="str">
        <f ca="1">IFERROR(INDEX(OFFSET(Dictionary!$AC$3,MATCH(COLUMNS($AS$2:DL121),Dictionary!$AC$4:$AC$93,0),1,1,2),1,MATCH(INDEX(Dictionary!$B$3:$C$3,1,MATCH(Form_Responses[[#This Row],[72]],OFFSET(Dictionary!$A$3,MATCH(COLUMNS($AS$2:DL121),Dictionary!$A$4:$A$93,0),1,1,2),0)),Dictionary!$AD$3:$AE$3,0)),"")</f>
        <v>L</v>
      </c>
      <c r="DM122" s="61" t="str">
        <f ca="1">IFERROR(INDEX(OFFSET(Dictionary!$AC$3,MATCH(COLUMNS($AS$2:DM121),Dictionary!$AC$4:$AC$93,0),1,1,2),1,MATCH(INDEX(Dictionary!$B$3:$C$3,1,MATCH(Form_Responses[[#This Row],[73]],OFFSET(Dictionary!$A$3,MATCH(COLUMNS($AS$2:DM121),Dictionary!$A$4:$A$93,0),1,1,2),0)),Dictionary!$AD$3:$AE$3,0)),"")</f>
        <v>V</v>
      </c>
      <c r="DN122" s="61" t="str">
        <f ca="1">IFERROR(INDEX(OFFSET(Dictionary!$AC$3,MATCH(COLUMNS($AS$2:DN121),Dictionary!$AC$4:$AC$93,0),1,1,2),1,MATCH(INDEX(Dictionary!$B$3:$C$3,1,MATCH(Form_Responses[[#This Row],[74]],OFFSET(Dictionary!$A$3,MATCH(COLUMNS($AS$2:DN121),Dictionary!$A$4:$A$93,0),1,1,2),0)),Dictionary!$AD$3:$AE$3,0)),"")</f>
        <v>T</v>
      </c>
      <c r="DO122" s="61" t="str">
        <f ca="1">IFERROR(INDEX(OFFSET(Dictionary!$AC$3,MATCH(COLUMNS($AS$2:DO121),Dictionary!$AC$4:$AC$93,0),1,1,2),1,MATCH(INDEX(Dictionary!$B$3:$C$3,1,MATCH(Form_Responses[[#This Row],[75]],OFFSET(Dictionary!$A$3,MATCH(COLUMNS($AS$2:DO121),Dictionary!$A$4:$A$93,0),1,1,2),0)),Dictionary!$AD$3:$AE$3,0)),"")</f>
        <v>R</v>
      </c>
      <c r="DP122" s="61" t="str">
        <f ca="1">IFERROR(INDEX(OFFSET(Dictionary!$AC$3,MATCH(COLUMNS($AS$2:DP121),Dictionary!$AC$4:$AC$93,0),1,1,2),1,MATCH(INDEX(Dictionary!$B$3:$C$3,1,MATCH(Form_Responses[[#This Row],[76]],OFFSET(Dictionary!$A$3,MATCH(COLUMNS($AS$2:DP121),Dictionary!$A$4:$A$93,0),1,1,2),0)),Dictionary!$AD$3:$AE$3,0)),"")</f>
        <v>D</v>
      </c>
      <c r="DQ122" s="61" t="str">
        <f ca="1">IFERROR(INDEX(OFFSET(Dictionary!$AC$3,MATCH(COLUMNS($AS$2:DQ121),Dictionary!$AC$4:$AC$93,0),1,1,2),1,MATCH(INDEX(Dictionary!$B$3:$C$3,1,MATCH(Form_Responses[[#This Row],[77]],OFFSET(Dictionary!$A$3,MATCH(COLUMNS($AS$2:DQ121),Dictionary!$A$4:$A$93,0),1,1,2),0)),Dictionary!$AD$3:$AE$3,0)),"")</f>
        <v>C</v>
      </c>
      <c r="DR122" s="61" t="str">
        <f ca="1">IFERROR(INDEX(OFFSET(Dictionary!$AC$3,MATCH(COLUMNS($AS$2:DR121),Dictionary!$AC$4:$AC$93,0),1,1,2),1,MATCH(INDEX(Dictionary!$B$3:$C$3,1,MATCH(Form_Responses[[#This Row],[78]],OFFSET(Dictionary!$A$3,MATCH(COLUMNS($AS$2:DR121),Dictionary!$A$4:$A$93,0),1,1,2),0)),Dictionary!$AD$3:$AE$3,0)),"")</f>
        <v>D</v>
      </c>
      <c r="DS122" s="61" t="str">
        <f ca="1">IFERROR(INDEX(OFFSET(Dictionary!$AC$3,MATCH(COLUMNS($AS$2:DS121),Dictionary!$AC$4:$AC$93,0),1,1,2),1,MATCH(INDEX(Dictionary!$B$3:$C$3,1,MATCH(Form_Responses[[#This Row],[79]],OFFSET(Dictionary!$A$3,MATCH(COLUMNS($AS$2:DS121),Dictionary!$A$4:$A$93,0),1,1,2),0)),Dictionary!$AD$3:$AE$3,0)),"")</f>
        <v>N</v>
      </c>
      <c r="DT122" s="61" t="str">
        <f ca="1">IFERROR(INDEX(OFFSET(Dictionary!$AC$3,MATCH(COLUMNS($AS$2:DT121),Dictionary!$AC$4:$AC$93,0),1,1,2),1,MATCH(INDEX(Dictionary!$B$3:$C$3,1,MATCH(Form_Responses[[#This Row],[80]],OFFSET(Dictionary!$A$3,MATCH(COLUMNS($AS$2:DT121),Dictionary!$A$4:$A$93,0),1,1,2),0)),Dictionary!$AD$3:$AE$3,0)),"")</f>
        <v>A</v>
      </c>
      <c r="DU122" s="61" t="str">
        <f ca="1">IFERROR(INDEX(OFFSET(Dictionary!$AC$3,MATCH(COLUMNS($AS$2:DU121),Dictionary!$AC$4:$AC$93,0),1,1,2),1,MATCH(INDEX(Dictionary!$B$3:$C$3,1,MATCH(Form_Responses[[#This Row],[81]],OFFSET(Dictionary!$A$3,MATCH(COLUMNS($AS$2:DU121),Dictionary!$A$4:$A$93,0),1,1,2),0)),Dictionary!$AD$3:$AE$3,0)),"")</f>
        <v>G</v>
      </c>
      <c r="DV122" s="61" t="str">
        <f ca="1">IFERROR(INDEX(OFFSET(Dictionary!$AC$3,MATCH(COLUMNS($AS$2:DV121),Dictionary!$AC$4:$AC$93,0),1,1,2),1,MATCH(INDEX(Dictionary!$B$3:$C$3,1,MATCH(Form_Responses[[#This Row],[82]],OFFSET(Dictionary!$A$3,MATCH(COLUMNS($AS$2:DV121),Dictionary!$A$4:$A$93,0),1,1,2),0)),Dictionary!$AD$3:$AE$3,0)),"")</f>
        <v>L</v>
      </c>
      <c r="DW122" s="61" t="str">
        <f ca="1">IFERROR(INDEX(OFFSET(Dictionary!$AC$3,MATCH(COLUMNS($AS$2:DW121),Dictionary!$AC$4:$AC$93,0),1,1,2),1,MATCH(INDEX(Dictionary!$B$3:$C$3,1,MATCH(Form_Responses[[#This Row],[83]],OFFSET(Dictionary!$A$3,MATCH(COLUMNS($AS$2:DW121),Dictionary!$A$4:$A$93,0),1,1,2),0)),Dictionary!$AD$3:$AE$3,0)),"")</f>
        <v>T</v>
      </c>
      <c r="DX122" s="61" t="str">
        <f ca="1">IFERROR(INDEX(OFFSET(Dictionary!$AC$3,MATCH(COLUMNS($AS$2:DX121),Dictionary!$AC$4:$AC$93,0),1,1,2),1,MATCH(INDEX(Dictionary!$B$3:$C$3,1,MATCH(Form_Responses[[#This Row],[84]],OFFSET(Dictionary!$A$3,MATCH(COLUMNS($AS$2:DX121),Dictionary!$A$4:$A$93,0),1,1,2),0)),Dictionary!$AD$3:$AE$3,0)),"")</f>
        <v>V</v>
      </c>
      <c r="DY122" s="61" t="str">
        <f ca="1">IFERROR(INDEX(OFFSET(Dictionary!$AC$3,MATCH(COLUMNS($AS$2:DY121),Dictionary!$AC$4:$AC$93,0),1,1,2),1,MATCH(INDEX(Dictionary!$B$3:$C$3,1,MATCH(Form_Responses[[#This Row],[85]],OFFSET(Dictionary!$A$3,MATCH(COLUMNS($AS$2:DY121),Dictionary!$A$4:$A$93,0),1,1,2),0)),Dictionary!$AD$3:$AE$3,0)),"")</f>
        <v>V</v>
      </c>
      <c r="DZ122" s="61" t="str">
        <f ca="1">IFERROR(INDEX(OFFSET(Dictionary!$AC$3,MATCH(COLUMNS($AS$2:DZ121),Dictionary!$AC$4:$AC$93,0),1,1,2),1,MATCH(INDEX(Dictionary!$B$3:$C$3,1,MATCH(Form_Responses[[#This Row],[86]],OFFSET(Dictionary!$A$3,MATCH(COLUMNS($AS$2:DZ121),Dictionary!$A$4:$A$93,0),1,1,2),0)),Dictionary!$AD$3:$AE$3,0)),"")</f>
        <v>R</v>
      </c>
      <c r="EA122" s="61" t="str">
        <f ca="1">IFERROR(INDEX(OFFSET(Dictionary!$AC$3,MATCH(COLUMNS($AS$2:EA121),Dictionary!$AC$4:$AC$93,0),1,1,2),1,MATCH(INDEX(Dictionary!$B$3:$C$3,1,MATCH(Form_Responses[[#This Row],[87]],OFFSET(Dictionary!$A$3,MATCH(COLUMNS($AS$2:EA121),Dictionary!$A$4:$A$93,0),1,1,2),0)),Dictionary!$AD$3:$AE$3,0)),"")</f>
        <v>D</v>
      </c>
      <c r="EB122" s="61" t="str">
        <f ca="1">IFERROR(INDEX(OFFSET(Dictionary!$AC$3,MATCH(COLUMNS($AS$2:EB121),Dictionary!$AC$4:$AC$93,0),1,1,2),1,MATCH(INDEX(Dictionary!$B$3:$C$3,1,MATCH(Form_Responses[[#This Row],[88]],OFFSET(Dictionary!$A$3,MATCH(COLUMNS($AS$2:EB121),Dictionary!$A$4:$A$93,0),1,1,2),0)),Dictionary!$AD$3:$AE$3,0)),"")</f>
        <v>D</v>
      </c>
      <c r="EC122" s="61" t="str">
        <f ca="1">IFERROR(INDEX(OFFSET(Dictionary!$AC$3,MATCH(COLUMNS($AS$2:EC121),Dictionary!$AC$4:$AC$93,0),1,1,2),1,MATCH(INDEX(Dictionary!$B$3:$C$3,1,MATCH(Form_Responses[[#This Row],[89]],OFFSET(Dictionary!$A$3,MATCH(COLUMNS($AS$2:EC121),Dictionary!$A$4:$A$93,0),1,1,2),0)),Dictionary!$AD$3:$AE$3,0)),"")</f>
        <v>C</v>
      </c>
      <c r="ED122" s="61" t="str">
        <f ca="1">IFERROR(INDEX(OFFSET(Dictionary!$AC$3,MATCH(COLUMNS($AS$2:ED121),Dictionary!$AC$4:$AC$93,0),1,1,2),1,MATCH(INDEX(Dictionary!$B$3:$C$3,1,MATCH(Form_Responses[[#This Row],[90]],OFFSET(Dictionary!$A$3,MATCH(COLUMNS($AS$2:ED121),Dictionary!$A$4:$A$93,0),1,1,2),0)),Dictionary!$AD$3:$AE$3,0)),"")</f>
        <v>N</v>
      </c>
    </row>
    <row r="123" spans="1:134" ht="225" x14ac:dyDescent="0.25">
      <c r="A123" s="164">
        <v>121</v>
      </c>
      <c r="B123" s="61" t="s">
        <v>1154</v>
      </c>
      <c r="C123" s="61" t="s">
        <v>1147</v>
      </c>
      <c r="D123" s="59" t="s">
        <v>798</v>
      </c>
      <c r="E123" s="59" cm="1">
        <f t="array" aca="1" ref="E123" ca="1">COUNTIF(OFFSET($AS$2,MATCH(Data_Base_Response[[#This Row],[Nama]:[Nama]],Data_Base_Response[[Nama]:[Nama]],0),0,1,90),Data_Base_Response[[#Headers],[A]])</f>
        <v>7</v>
      </c>
      <c r="F123" s="59" cm="1">
        <f t="array" aca="1" ref="F123" ca="1">COUNTIF(OFFSET($AS$2,MATCH(Data_Base_Response[[#This Row],[Nama]:[Nama]],Data_Base_Response[[Nama]:[Nama]],0),0,1,90),Data_Base_Response[[#Headers],[N]])</f>
        <v>4</v>
      </c>
      <c r="G123" s="59" cm="1">
        <f t="array" aca="1" ref="G123" ca="1">COUNTIF(OFFSET($AS$2,MATCH(Data_Base_Response[[#This Row],[Nama]:[Nama]],Data_Base_Response[[Nama]:[Nama]],0),0,1,90),Data_Base_Response[[#Headers],[G]])</f>
        <v>2</v>
      </c>
      <c r="H123" s="59" cm="1">
        <f t="array" aca="1" ref="H123" ca="1">COUNTIF(OFFSET($AS$2,MATCH(Data_Base_Response[[#This Row],[Nama]:[Nama]],Data_Base_Response[[Nama]:[Nama]],0),0,1,90),Data_Base_Response[[#Headers],[C]])</f>
        <v>5</v>
      </c>
      <c r="I123" s="59" cm="1">
        <f t="array" aca="1" ref="I123" ca="1">COUNTIF(OFFSET($AS$2,MATCH(Data_Base_Response[[#This Row],[Nama]:[Nama]],Data_Base_Response[[Nama]:[Nama]],0),0,1,90),Data_Base_Response[[#Headers],[D]])</f>
        <v>5</v>
      </c>
      <c r="J123" s="59" cm="1">
        <f t="array" aca="1" ref="J123" ca="1">COUNTIF(OFFSET($AS$2,MATCH(Data_Base_Response[[#This Row],[Nama]:[Nama]],Data_Base_Response[[Nama]:[Nama]],0),0,1,90),Data_Base_Response[[#Headers],[R]])</f>
        <v>3</v>
      </c>
      <c r="K123" s="59" cm="1">
        <f t="array" aca="1" ref="K123" ca="1">COUNTIF(OFFSET($AS$2,MATCH(Data_Base_Response[[#This Row],[Nama]:[Nama]],Data_Base_Response[[Nama]:[Nama]],0),0,1,90),Data_Base_Response[[#Headers],[T]])</f>
        <v>2</v>
      </c>
      <c r="L123" s="59" cm="1">
        <f t="array" aca="1" ref="L123" ca="1">COUNTIF(OFFSET($AS$2,MATCH(Data_Base_Response[[#This Row],[Nama]:[Nama]],Data_Base_Response[[Nama]:[Nama]],0),0,1,90),Data_Base_Response[[#Headers],[V]])</f>
        <v>6</v>
      </c>
      <c r="M123" s="59" cm="1">
        <f t="array" aca="1" ref="M123" ca="1">COUNTIF(OFFSET($AS$2,MATCH(Data_Base_Response[[#This Row],[Nama]:[Nama]],Data_Base_Response[[Nama]:[Nama]],0),0,1,90),Data_Base_Response[[#Headers],[W]])</f>
        <v>2</v>
      </c>
      <c r="N123" s="59" cm="1">
        <f t="array" aca="1" ref="N123" ca="1">COUNTIF(OFFSET($AS$2,MATCH(Data_Base_Response[[#This Row],[Nama]:[Nama]],Data_Base_Response[[Nama]:[Nama]],0),0,1,90),Data_Base_Response[[#Headers],[F]])</f>
        <v>5</v>
      </c>
      <c r="O123" s="59" cm="1">
        <f t="array" aca="1" ref="O123" ca="1">COUNTIF(OFFSET($AS$2,MATCH(Data_Base_Response[[#This Row],[Nama]:[Nama]],Data_Base_Response[[Nama]:[Nama]],0),0,1,90),Data_Base_Response[[#Headers],[L]])</f>
        <v>6</v>
      </c>
      <c r="P123" s="59" cm="1">
        <f t="array" aca="1" ref="P123" ca="1">COUNTIF(OFFSET($AS$2,MATCH(Data_Base_Response[[#This Row],[Nama]:[Nama]],Data_Base_Response[[Nama]:[Nama]],0),0,1,90),Data_Base_Response[[#Headers],[P]])</f>
        <v>4</v>
      </c>
      <c r="Q123" s="59" cm="1">
        <f t="array" aca="1" ref="Q123" ca="1">COUNTIF(OFFSET($AS$2,MATCH(Data_Base_Response[[#This Row],[Nama]:[Nama]],Data_Base_Response[[Nama]:[Nama]],0),0,1,90),Data_Base_Response[[#Headers],[I]])</f>
        <v>5</v>
      </c>
      <c r="R123" s="59" cm="1">
        <f t="array" aca="1" ref="R123" ca="1">COUNTIF(OFFSET($AS$2,MATCH(Data_Base_Response[[#This Row],[Nama]:[Nama]],Data_Base_Response[[Nama]:[Nama]],0),0,1,90),Data_Base_Response[[#Headers],[S]])</f>
        <v>9</v>
      </c>
      <c r="S123" s="59" cm="1">
        <f t="array" aca="1" ref="S123" ca="1">COUNTIF(OFFSET($AS$2,MATCH(Data_Base_Response[[#This Row],[Nama]:[Nama]],Data_Base_Response[[Nama]:[Nama]],0),0,1,90),Data_Base_Response[[#Headers],[B]])</f>
        <v>5</v>
      </c>
      <c r="T123" s="59" cm="1">
        <f t="array" aca="1" ref="T123" ca="1">COUNTIF(OFFSET($AS$2,MATCH(Data_Base_Response[[#This Row],[Nama]:[Nama]],Data_Base_Response[[Nama]:[Nama]],0),0,1,90),Data_Base_Response[[#Headers],[O]])</f>
        <v>2</v>
      </c>
      <c r="U123" s="59" cm="1">
        <f t="array" aca="1" ref="U123" ca="1">COUNTIF(OFFSET($AS$2,MATCH(Data_Base_Response[[#This Row],[Nama]:[Nama]],Data_Base_Response[[Nama]:[Nama]],0),0,1,90),Data_Base_Response[[#Headers],[X]])</f>
        <v>4</v>
      </c>
      <c r="V123" s="59" cm="1">
        <f t="array" aca="1" ref="V123" ca="1">COUNTIF(OFFSET($AS$2,MATCH(Data_Base_Response[[#This Row],[Nama]:[Nama]],Data_Base_Response[[Nama]:[Nama]],0),0,1,90),Data_Base_Response[[#Headers],[E]])</f>
        <v>2</v>
      </c>
      <c r="W123" s="59" cm="1">
        <f t="array" aca="1" ref="W123" ca="1">COUNTIF(OFFSET($AS$2,MATCH(Data_Base_Response[[#This Row],[Nama]:[Nama]],Data_Base_Response[[Nama]:[Nama]],0),0,1,90),Data_Base_Response[[#Headers],[K]])</f>
        <v>4</v>
      </c>
      <c r="X123" s="59" cm="1">
        <f t="array" aca="1" ref="X123" ca="1">COUNTIF(OFFSET($AS$2,MATCH(Data_Base_Response[[#This Row],[Nama]:[Nama]],Data_Base_Response[[Nama]:[Nama]],0),0,1,90),Data_Base_Response[[#Headers],[Z]])</f>
        <v>8</v>
      </c>
      <c r="Y123"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23"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23"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123"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23" s="60" t="str">
        <f ca="1">INDEX(OFFSET(Dictionary!$AJ$3,MATCH(I$2,Dictionary!$AG$4:$AG$84,0),0,COUNTIF(Dictionary!$AG$4:$AG$84,I$2),1),MATCH(Data_Base_Response[[#This Row],[D]],OFFSET(Dictionary!$AH$3,MATCH(I$2,Dictionary!$AG$4:$AG$84,0),0,COUNTIF(Dictionary!$AG$4:$AG$84,I$2),1),1))</f>
        <v xml:space="preserve">Tertarik untuk menangani sendiri detail   </v>
      </c>
      <c r="AD123"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23"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23"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3" s="60" t="str">
        <f ca="1">INDEX(OFFSET(Dictionary!$AJ$3,MATCH(M$2,Dictionary!$AG$4:$AG$84,0),0,COUNTIF(Dictionary!$AG$4:$AG$84,M$2),1),MATCH(Data_Base_Response[[#This Row],[W]],OFFSET(Dictionary!$AH$3,MATCH(M$2,Dictionary!$AG$4:$AG$84,0),0,COUNTIF(Dictionary!$AG$4:$AG$84,M$2),1),1))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123" s="60" t="str">
        <f ca="1">INDEX(OFFSET(Dictionary!$AJ$3,MATCH(N$2,Dictionary!$AG$4:$AG$84,0),0,COUNTIF(Dictionary!$AG$4:$AG$84,N$2),1),MATCH(Data_Base_Response[[#This Row],[F]],OFFSET(Dictionary!$AH$3,MATCH(N$2,Dictionary!$AG$4:$AG$84,0),0,COUNTIF(Dictionary!$AG$4:$AG$84,N$2),1),1))</f>
        <v xml:space="preserve">Loyal pada Perusahaan   </v>
      </c>
      <c r="AI123" s="60" t="str">
        <f ca="1">INDEX(OFFSET(Dictionary!$AJ$3,MATCH(O$2,Dictionary!$AG$4:$AG$84,0),0,COUNTIF(Dictionary!$AG$4:$AG$84,O$2),1),MATCH(Data_Base_Response[[#This Row],[L]],OFFSET(Dictionary!$AH$3,MATCH(O$2,Dictionary!$AG$4:$AG$84,0),0,COUNTIF(Dictionary!$AG$4:$AG$84,O$2),1),1))</f>
        <v xml:space="preserve">Percaya diri dan ingin berperan sebagai pemimpin      </v>
      </c>
      <c r="AJ123" s="60" t="str">
        <f ca="1">INDEX(OFFSET(Dictionary!$AJ$3,MATCH(P$2,Dictionary!$AG$4:$AG$84,0),0,COUNTIF(Dictionary!$AG$4:$AG$84,P$2),1),MATCH(Data_Base_Response[[#This Row],[P]],OFFSET(Dictionary!$AH$3,MATCH(P$2,Dictionary!$AG$4:$AG$84,0),0,COUNTIF(Dictionary!$AG$4:$AG$84,P$2),1),1))</f>
        <v>Cenderung enggan melakukan fungsi pengarahan, pengendalian dan pengawasan, kurang aktif memanfaatkan kapasitas bawahan secara optimal, cenderung bekerja sendiri dalam mencapai tujuan kelompok.</v>
      </c>
      <c r="AK123" s="60" t="str">
        <f ca="1">INDEX(OFFSET(Dictionary!$AJ$3,MATCH(Q$2,Dictionary!$AG$4:$AG$84,0),0,COUNTIF(Dictionary!$AG$4:$AG$84,Q$2),1),MATCH(Data_Base_Response[[#This Row],[I]],OFFSET(Dictionary!$AH$3,MATCH(Q$2,Dictionary!$AG$4:$AG$84,0),0,COUNTIF(Dictionary!$AG$4:$AG$84,Q$2),1),1))</f>
        <v xml:space="preserve">Berhati - hati dlm pengambilan keputusan   </v>
      </c>
      <c r="AL12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3"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23"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23"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2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23"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23"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123" s="61" t="str">
        <f ca="1">IFERROR(INDEX(OFFSET(Dictionary!$AC$3,MATCH(COLUMNS($AS$2:AS122),Dictionary!$AC$4:$AC$93,0),1,1,2),1,MATCH(INDEX(Dictionary!$B$3:$C$3,1,MATCH(Form_Responses[[#This Row],[1]],OFFSET(Dictionary!$A$3,MATCH(COLUMNS($AS$2:AS122),Dictionary!$A$4:$A$93,0),1,1,2),0)),Dictionary!$AD$3:$AE$3,0)),"")</f>
        <v>E</v>
      </c>
      <c r="AT123" s="61" t="str">
        <f ca="1">IFERROR(INDEX(OFFSET(Dictionary!$AC$3,MATCH(COLUMNS($AS$2:AT$2),Dictionary!$AC$4:$AC$93,0),1,1,2),1,MATCH(INDEX(Dictionary!$B$3:$C$3,1,MATCH(Form_Responses[[#This Row],[2]],OFFSET(Dictionary!$A$3,MATCH(COLUMNS($AS$2:AT122),Dictionary!$A$4:$A$93,0),1,1,2),0)),Dictionary!$AD$3:$AE$3,0)),"")</f>
        <v>A</v>
      </c>
      <c r="AU123" s="61" t="str">
        <f ca="1">IFERROR(INDEX(OFFSET(Dictionary!$AC$3,MATCH(COLUMNS($AS$2:AU122),Dictionary!$AC$4:$AC$93,0),1,1,2),1,MATCH(INDEX(Dictionary!$B$3:$C$3,1,MATCH(Form_Responses[[#This Row],[3]],OFFSET(Dictionary!$A$3,MATCH(COLUMNS($AS$2:AU122),Dictionary!$A$4:$A$93,0),1,1,2),0)),Dictionary!$AD$3:$AE$3,0)),"")</f>
        <v>A</v>
      </c>
      <c r="AV123" s="61" t="str">
        <f ca="1">IFERROR(INDEX(OFFSET(Dictionary!$AC$3,MATCH(COLUMNS($AS$2:AV122),Dictionary!$AC$4:$AC$93,0),1,1,2),1,MATCH(INDEX(Dictionary!$B$3:$C$3,1,MATCH(Form_Responses[[#This Row],[4]],OFFSET(Dictionary!$A$3,MATCH(COLUMNS($AS$2:AV122),Dictionary!$A$4:$A$93,0),1,1,2),0)),Dictionary!$AD$3:$AE$3,0)),"")</f>
        <v>X</v>
      </c>
      <c r="AW123" s="61" t="str">
        <f ca="1">IFERROR(INDEX(OFFSET(Dictionary!$AC$3,MATCH(COLUMNS($AS$2:AW122),Dictionary!$AC$4:$AC$93,0),1,1,2),1,MATCH(INDEX(Dictionary!$B$3:$C$3,1,MATCH(Form_Responses[[#This Row],[5]],OFFSET(Dictionary!$A$3,MATCH(COLUMNS($AS$2:AW122),Dictionary!$A$4:$A$93,0),1,1,2),0)),Dictionary!$AD$3:$AE$3,0)),"")</f>
        <v>B</v>
      </c>
      <c r="AX123" s="61" t="str">
        <f ca="1">IFERROR(INDEX(OFFSET(Dictionary!$AC$3,MATCH(COLUMNS($AS$2:AX122),Dictionary!$AC$4:$AC$93,0),1,1,2),1,MATCH(INDEX(Dictionary!$B$3:$C$3,1,MATCH(Form_Responses[[#This Row],[6]],OFFSET(Dictionary!$A$3,MATCH(COLUMNS($AS$2:AX122),Dictionary!$A$4:$A$93,0),1,1,2),0)),Dictionary!$AD$3:$AE$3,0)),"")</f>
        <v>B</v>
      </c>
      <c r="AY123" s="61" t="str">
        <f ca="1">IFERROR(INDEX(OFFSET(Dictionary!$AC$3,MATCH(COLUMNS($AS$2:AY122),Dictionary!$AC$4:$AC$93,0),1,1,2),1,MATCH(INDEX(Dictionary!$B$3:$C$3,1,MATCH(Form_Responses[[#This Row],[7]],OFFSET(Dictionary!$A$3,MATCH(COLUMNS($AS$2:AY122),Dictionary!$A$4:$A$93,0),1,1,2),0)),Dictionary!$AD$3:$AE$3,0)),"")</f>
        <v>Z</v>
      </c>
      <c r="AZ123" s="61" t="str">
        <f ca="1">IFERROR(INDEX(OFFSET(Dictionary!$AC$3,MATCH(COLUMNS($AS$2:AZ$2),Dictionary!$AC$4:$AC$93,0),1,1,2),1,MATCH(INDEX(Dictionary!$B$3:$C$3,1,MATCH(Form_Responses[[#This Row],[8]],OFFSET(Dictionary!$A$3,MATCH(COLUMNS($AS$2:AZ122),Dictionary!$A$4:$A$93,0),1,1,2),0)),Dictionary!$AD$3:$AE$3,0)),"")</f>
        <v>Z</v>
      </c>
      <c r="BA123" s="61" t="str">
        <f ca="1">IFERROR(INDEX(OFFSET(Dictionary!$AC$3,MATCH(COLUMNS($AS$2:BA122),Dictionary!$AC$4:$AC$93,0),1,1,2),1,MATCH(INDEX(Dictionary!$B$3:$C$3,1,MATCH(Form_Responses[[#This Row],[9]],OFFSET(Dictionary!$A$3,MATCH(COLUMNS($AS$2:BA122),Dictionary!$A$4:$A$93,0),1,1,2),0)),Dictionary!$AD$3:$AE$3,0)),"")</f>
        <v>K</v>
      </c>
      <c r="BB123" s="61" t="str">
        <f ca="1">IFERROR(INDEX(OFFSET(Dictionary!$AC$3,MATCH(COLUMNS($AS$2:BB122),Dictionary!$AC$4:$AC$93,0),1,1,2),1,MATCH(INDEX(Dictionary!$B$3:$C$3,1,MATCH(Form_Responses[[#This Row],[10]],OFFSET(Dictionary!$A$3,MATCH(COLUMNS($AS$2:BB122),Dictionary!$A$4:$A$93,0),1,1,2),0)),Dictionary!$AD$3:$AE$3,0)),"")</f>
        <v>F</v>
      </c>
      <c r="BC123" s="61" t="str">
        <f ca="1">IFERROR(INDEX(OFFSET(Dictionary!$AC$3,MATCH(COLUMNS($AS$2:BC122),Dictionary!$AC$4:$AC$93,0),1,1,2),1,MATCH(INDEX(Dictionary!$B$3:$C$3,1,MATCH(Form_Responses[[#This Row],[11]],OFFSET(Dictionary!$A$3,MATCH(COLUMNS($AS$2:BC122),Dictionary!$A$4:$A$93,0),1,1,2),0)),Dictionary!$AD$3:$AE$3,0)),"")</f>
        <v>C</v>
      </c>
      <c r="BD123" s="61" t="str">
        <f ca="1">IFERROR(INDEX(OFFSET(Dictionary!$AC$3,MATCH(COLUMNS($AS$2:BD122),Dictionary!$AC$4:$AC$93,0),1,1,2),1,MATCH(INDEX(Dictionary!$B$3:$C$3,1,MATCH(Form_Responses[[#This Row],[12]],OFFSET(Dictionary!$A$3,MATCH(COLUMNS($AS$2:BD122),Dictionary!$A$4:$A$93,0),1,1,2),0)),Dictionary!$AD$3:$AE$3,0)),"")</f>
        <v>L</v>
      </c>
      <c r="BE123" s="61" t="str">
        <f ca="1">IFERROR(INDEX(OFFSET(Dictionary!$AC$3,MATCH(COLUMNS($AS$2:BE122),Dictionary!$AC$4:$AC$93,0),1,1,2),1,MATCH(INDEX(Dictionary!$B$3:$C$3,1,MATCH(Form_Responses[[#This Row],[13]],OFFSET(Dictionary!$A$3,MATCH(COLUMNS($AS$2:BE122),Dictionary!$A$4:$A$93,0),1,1,2),0)),Dictionary!$AD$3:$AE$3,0)),"")</f>
        <v>P</v>
      </c>
      <c r="BF123" s="61" t="str">
        <f ca="1">IFERROR(INDEX(OFFSET(Dictionary!$AC$3,MATCH(COLUMNS($AS$2:BF122),Dictionary!$AC$4:$AC$93,0),1,1,2),1,MATCH(INDEX(Dictionary!$B$3:$C$3,1,MATCH(Form_Responses[[#This Row],[14]],OFFSET(Dictionary!$A$3,MATCH(COLUMNS($AS$2:BF122),Dictionary!$A$4:$A$93,0),1,1,2),0)),Dictionary!$AD$3:$AE$3,0)),"")</f>
        <v>A</v>
      </c>
      <c r="BG123" s="61" t="str">
        <f ca="1">IFERROR(INDEX(OFFSET(Dictionary!$AC$3,MATCH(COLUMNS($AS$2:BG122),Dictionary!$AC$4:$AC$93,0),1,1,2),1,MATCH(INDEX(Dictionary!$B$3:$C$3,1,MATCH(Form_Responses[[#This Row],[15]],OFFSET(Dictionary!$A$3,MATCH(COLUMNS($AS$2:BG122),Dictionary!$A$4:$A$93,0),1,1,2),0)),Dictionary!$AD$3:$AE$3,0)),"")</f>
        <v>P</v>
      </c>
      <c r="BH123" s="61" t="str">
        <f ca="1">IFERROR(INDEX(OFFSET(Dictionary!$AC$3,MATCH(COLUMNS($AS$2:BH122),Dictionary!$AC$4:$AC$93,0),1,1,2),1,MATCH(INDEX(Dictionary!$B$3:$C$3,1,MATCH(Form_Responses[[#This Row],[16]],OFFSET(Dictionary!$A$3,MATCH(COLUMNS($AS$2:BH122),Dictionary!$A$4:$A$93,0),1,1,2),0)),Dictionary!$AD$3:$AE$3,0)),"")</f>
        <v>X</v>
      </c>
      <c r="BI123" s="61" t="str">
        <f ca="1">IFERROR(INDEX(OFFSET(Dictionary!$AC$3,MATCH(COLUMNS($AS$2:BI122),Dictionary!$AC$4:$AC$93,0),1,1,2),1,MATCH(INDEX(Dictionary!$B$3:$C$3,1,MATCH(Form_Responses[[#This Row],[17]],OFFSET(Dictionary!$A$3,MATCH(COLUMNS($AS$2:BI122),Dictionary!$A$4:$A$93,0),1,1,2),0)),Dictionary!$AD$3:$AE$3,0)),"")</f>
        <v>Z</v>
      </c>
      <c r="BJ123" s="61" t="str">
        <f ca="1">IFERROR(INDEX(OFFSET(Dictionary!$AC$3,MATCH(COLUMNS($AS$2:BJ122),Dictionary!$AC$4:$AC$93,0),1,1,2),1,MATCH(INDEX(Dictionary!$B$3:$C$3,1,MATCH(Form_Responses[[#This Row],[18]],OFFSET(Dictionary!$A$3,MATCH(COLUMNS($AS$2:BJ122),Dictionary!$A$4:$A$93,0),1,1,2),0)),Dictionary!$AD$3:$AE$3,0)),"")</f>
        <v>O</v>
      </c>
      <c r="BK123" s="61" t="str">
        <f ca="1">IFERROR(INDEX(OFFSET(Dictionary!$AC$3,MATCH(COLUMNS($AS$2:BK122),Dictionary!$AC$4:$AC$93,0),1,1,2),1,MATCH(INDEX(Dictionary!$B$3:$C$3,1,MATCH(Form_Responses[[#This Row],[19]],OFFSET(Dictionary!$A$3,MATCH(COLUMNS($AS$2:BK122),Dictionary!$A$4:$A$93,0),1,1,2),0)),Dictionary!$AD$3:$AE$3,0)),"")</f>
        <v>Z</v>
      </c>
      <c r="BL123" s="61" t="str">
        <f ca="1">IFERROR(INDEX(OFFSET(Dictionary!$AC$3,MATCH(COLUMNS($AS$2:BL122),Dictionary!$AC$4:$AC$93,0),1,1,2),1,MATCH(INDEX(Dictionary!$B$3:$C$3,1,MATCH(Form_Responses[[#This Row],[20]],OFFSET(Dictionary!$A$3,MATCH(COLUMNS($AS$2:BL122),Dictionary!$A$4:$A$93,0),1,1,2),0)),Dictionary!$AD$3:$AE$3,0)),"")</f>
        <v>W</v>
      </c>
      <c r="BM123" s="61" t="str">
        <f ca="1">IFERROR(INDEX(OFFSET(Dictionary!$AC$3,MATCH(COLUMNS($AS$2:BM122),Dictionary!$AC$4:$AC$93,0),1,1,2),1,MATCH(INDEX(Dictionary!$B$3:$C$3,1,MATCH(Form_Responses[[#This Row],[21]],OFFSET(Dictionary!$A$3,MATCH(COLUMNS($AS$2:BM122),Dictionary!$A$4:$A$93,0),1,1,2),0)),Dictionary!$AD$3:$AE$3,0)),"")</f>
        <v>D</v>
      </c>
      <c r="BN123" s="61" t="str">
        <f ca="1">IFERROR(INDEX(OFFSET(Dictionary!$AC$3,MATCH(COLUMNS($AS$2:BN122),Dictionary!$AC$4:$AC$93,0),1,1,2),1,MATCH(INDEX(Dictionary!$B$3:$C$3,1,MATCH(Form_Responses[[#This Row],[22]],OFFSET(Dictionary!$A$3,MATCH(COLUMNS($AS$2:BN122),Dictionary!$A$4:$A$93,0),1,1,2),0)),Dictionary!$AD$3:$AE$3,0)),"")</f>
        <v>L</v>
      </c>
      <c r="BO123" s="61" t="str">
        <f ca="1">IFERROR(INDEX(OFFSET(Dictionary!$AC$3,MATCH(COLUMNS($AS$2:BO122),Dictionary!$AC$4:$AC$93,0),1,1,2),1,MATCH(INDEX(Dictionary!$B$3:$C$3,1,MATCH(Form_Responses[[#This Row],[23]],OFFSET(Dictionary!$A$3,MATCH(COLUMNS($AS$2:BO122),Dictionary!$A$4:$A$93,0),1,1,2),0)),Dictionary!$AD$3:$AE$3,0)),"")</f>
        <v>I</v>
      </c>
      <c r="BP123" s="61" t="str">
        <f ca="1">IFERROR(INDEX(OFFSET(Dictionary!$AC$3,MATCH(COLUMNS($AS$2:BP122),Dictionary!$AC$4:$AC$93,0),1,1,2),1,MATCH(INDEX(Dictionary!$B$3:$C$3,1,MATCH(Form_Responses[[#This Row],[24]],OFFSET(Dictionary!$A$3,MATCH(COLUMNS($AS$2:BP122),Dictionary!$A$4:$A$93,0),1,1,2),0)),Dictionary!$AD$3:$AE$3,0)),"")</f>
        <v>X</v>
      </c>
      <c r="BQ123" s="61" t="str">
        <f ca="1">IFERROR(INDEX(OFFSET(Dictionary!$AC$3,MATCH(COLUMNS($AS$2:BQ122),Dictionary!$AC$4:$AC$93,0),1,1,2),1,MATCH(INDEX(Dictionary!$B$3:$C$3,1,MATCH(Form_Responses[[#This Row],[25]],OFFSET(Dictionary!$A$3,MATCH(COLUMNS($AS$2:BQ122),Dictionary!$A$4:$A$93,0),1,1,2),0)),Dictionary!$AD$3:$AE$3,0)),"")</f>
        <v>A</v>
      </c>
      <c r="BR123" s="61" t="str">
        <f ca="1">IFERROR(INDEX(OFFSET(Dictionary!$AC$3,MATCH(COLUMNS($AS$2:BR122),Dictionary!$AC$4:$AC$93,0),1,1,2),1,MATCH(INDEX(Dictionary!$B$3:$C$3,1,MATCH(Form_Responses[[#This Row],[26]],OFFSET(Dictionary!$A$3,MATCH(COLUMNS($AS$2:BR122),Dictionary!$A$4:$A$93,0),1,1,2),0)),Dictionary!$AD$3:$AE$3,0)),"")</f>
        <v>P</v>
      </c>
      <c r="BS123" s="61" t="str">
        <f ca="1">IFERROR(INDEX(OFFSET(Dictionary!$AC$3,MATCH(COLUMNS($AS$2:BS122),Dictionary!$AC$4:$AC$93,0),1,1,2),1,MATCH(INDEX(Dictionary!$B$3:$C$3,1,MATCH(Form_Responses[[#This Row],[27]],OFFSET(Dictionary!$A$3,MATCH(COLUMNS($AS$2:BS122),Dictionary!$A$4:$A$93,0),1,1,2),0)),Dictionary!$AD$3:$AE$3,0)),"")</f>
        <v>Z</v>
      </c>
      <c r="BT123" s="61" t="str">
        <f ca="1">IFERROR(INDEX(OFFSET(Dictionary!$AC$3,MATCH(COLUMNS($AS$2:BT122),Dictionary!$AC$4:$AC$93,0),1,1,2),1,MATCH(INDEX(Dictionary!$B$3:$C$3,1,MATCH(Form_Responses[[#This Row],[28]],OFFSET(Dictionary!$A$3,MATCH(COLUMNS($AS$2:BT122),Dictionary!$A$4:$A$93,0),1,1,2),0)),Dictionary!$AD$3:$AE$3,0)),"")</f>
        <v>B</v>
      </c>
      <c r="BU123" s="61" t="str">
        <f ca="1">IFERROR(INDEX(OFFSET(Dictionary!$AC$3,MATCH(COLUMNS($AS$2:BU122),Dictionary!$AC$4:$AC$93,0),1,1,2),1,MATCH(INDEX(Dictionary!$B$3:$C$3,1,MATCH(Form_Responses[[#This Row],[29]],OFFSET(Dictionary!$A$3,MATCH(COLUMNS($AS$2:BU122),Dictionary!$A$4:$A$93,0),1,1,2),0)),Dictionary!$AD$3:$AE$3,0)),"")</f>
        <v>O</v>
      </c>
      <c r="BV123" s="61" t="str">
        <f ca="1">IFERROR(INDEX(OFFSET(Dictionary!$AC$3,MATCH(COLUMNS($AS$2:BV122),Dictionary!$AC$4:$AC$93,0),1,1,2),1,MATCH(INDEX(Dictionary!$B$3:$C$3,1,MATCH(Form_Responses[[#This Row],[30]],OFFSET(Dictionary!$A$3,MATCH(COLUMNS($AS$2:BV122),Dictionary!$A$4:$A$93,0),1,1,2),0)),Dictionary!$AD$3:$AE$3,0)),"")</f>
        <v>Z</v>
      </c>
      <c r="BW123" s="61" t="str">
        <f ca="1">IFERROR(INDEX(OFFSET(Dictionary!$AC$3,MATCH(COLUMNS($AS$2:BW122),Dictionary!$AC$4:$AC$93,0),1,1,2),1,MATCH(INDEX(Dictionary!$B$3:$C$3,1,MATCH(Form_Responses[[#This Row],[31]],OFFSET(Dictionary!$A$3,MATCH(COLUMNS($AS$2:BW122),Dictionary!$A$4:$A$93,0),1,1,2),0)),Dictionary!$AD$3:$AE$3,0)),"")</f>
        <v>R</v>
      </c>
      <c r="BX123" s="61" t="str">
        <f ca="1">IFERROR(INDEX(OFFSET(Dictionary!$AC$3,MATCH(COLUMNS($AS$2:BX122),Dictionary!$AC$4:$AC$93,0),1,1,2),1,MATCH(INDEX(Dictionary!$B$3:$C$3,1,MATCH(Form_Responses[[#This Row],[32]],OFFSET(Dictionary!$A$3,MATCH(COLUMNS($AS$2:BX122),Dictionary!$A$4:$A$93,0),1,1,2),0)),Dictionary!$AD$3:$AE$3,0)),"")</f>
        <v>D</v>
      </c>
      <c r="BY123" s="61" t="str">
        <f ca="1">IFERROR(INDEX(OFFSET(Dictionary!$AC$3,MATCH(COLUMNS($AS$2:BY122),Dictionary!$AC$4:$AC$93,0),1,1,2),1,MATCH(INDEX(Dictionary!$B$3:$C$3,1,MATCH(Form_Responses[[#This Row],[33]],OFFSET(Dictionary!$A$3,MATCH(COLUMNS($AS$2:BY122),Dictionary!$A$4:$A$93,0),1,1,2),0)),Dictionary!$AD$3:$AE$3,0)),"")</f>
        <v>C</v>
      </c>
      <c r="BZ123" s="61" t="str">
        <f ca="1">IFERROR(INDEX(OFFSET(Dictionary!$AC$3,MATCH(COLUMNS($AS$2:BZ122),Dictionary!$AC$4:$AC$93,0),1,1,2),1,MATCH(INDEX(Dictionary!$B$3:$C$3,1,MATCH(Form_Responses[[#This Row],[34]],OFFSET(Dictionary!$A$3,MATCH(COLUMNS($AS$2:BZ122),Dictionary!$A$4:$A$93,0),1,1,2),0)),Dictionary!$AD$3:$AE$3,0)),"")</f>
        <v>E</v>
      </c>
      <c r="CA123" s="61" t="str">
        <f ca="1">IFERROR(INDEX(OFFSET(Dictionary!$AC$3,MATCH(COLUMNS($AS$2:CA122),Dictionary!$AC$4:$AC$93,0),1,1,2),1,MATCH(INDEX(Dictionary!$B$3:$C$3,1,MATCH(Form_Responses[[#This Row],[35]],OFFSET(Dictionary!$A$3,MATCH(COLUMNS($AS$2:CA122),Dictionary!$A$4:$A$93,0),1,1,2),0)),Dictionary!$AD$3:$AE$3,0)),"")</f>
        <v>B</v>
      </c>
      <c r="CB123" s="61" t="str">
        <f ca="1">IFERROR(INDEX(OFFSET(Dictionary!$AC$3,MATCH(COLUMNS($AS$2:CB122),Dictionary!$AC$4:$AC$93,0),1,1,2),1,MATCH(INDEX(Dictionary!$B$3:$C$3,1,MATCH(Form_Responses[[#This Row],[36]],OFFSET(Dictionary!$A$3,MATCH(COLUMNS($AS$2:CB122),Dictionary!$A$4:$A$93,0),1,1,2),0)),Dictionary!$AD$3:$AE$3,0)),"")</f>
        <v>A</v>
      </c>
      <c r="CC123" s="61" t="str">
        <f ca="1">IFERROR(INDEX(OFFSET(Dictionary!$AC$3,MATCH(COLUMNS($AS$2:CC122),Dictionary!$AC$4:$AC$93,0),1,1,2),1,MATCH(INDEX(Dictionary!$B$3:$C$3,1,MATCH(Form_Responses[[#This Row],[37]],OFFSET(Dictionary!$A$3,MATCH(COLUMNS($AS$2:CC122),Dictionary!$A$4:$A$93,0),1,1,2),0)),Dictionary!$AD$3:$AE$3,0)),"")</f>
        <v>Z</v>
      </c>
      <c r="CD123" s="61" t="str">
        <f ca="1">IFERROR(INDEX(OFFSET(Dictionary!$AC$3,MATCH(COLUMNS($AS$2:CD122),Dictionary!$AC$4:$AC$93,0),1,1,2),1,MATCH(INDEX(Dictionary!$B$3:$C$3,1,MATCH(Form_Responses[[#This Row],[38]],OFFSET(Dictionary!$A$3,MATCH(COLUMNS($AS$2:CD122),Dictionary!$A$4:$A$93,0),1,1,2),0)),Dictionary!$AD$3:$AE$3,0)),"")</f>
        <v>K</v>
      </c>
      <c r="CE123" s="61" t="str">
        <f ca="1">IFERROR(INDEX(OFFSET(Dictionary!$AC$3,MATCH(COLUMNS($AS$2:CE122),Dictionary!$AC$4:$AC$93,0),1,1,2),1,MATCH(INDEX(Dictionary!$B$3:$C$3,1,MATCH(Form_Responses[[#This Row],[39]],OFFSET(Dictionary!$A$3,MATCH(COLUMNS($AS$2:CE122),Dictionary!$A$4:$A$93,0),1,1,2),0)),Dictionary!$AD$3:$AE$3,0)),"")</f>
        <v>F</v>
      </c>
      <c r="CF123" s="61" t="str">
        <f ca="1">IFERROR(INDEX(OFFSET(Dictionary!$AC$3,MATCH(COLUMNS($AS$2:CF122),Dictionary!$AC$4:$AC$93,0),1,1,2),1,MATCH(INDEX(Dictionary!$B$3:$C$3,1,MATCH(Form_Responses[[#This Row],[40]],OFFSET(Dictionary!$A$3,MATCH(COLUMNS($AS$2:CF122),Dictionary!$A$4:$A$93,0),1,1,2),0)),Dictionary!$AD$3:$AE$3,0)),"")</f>
        <v>W</v>
      </c>
      <c r="CG123" s="61" t="str">
        <f ca="1">IFERROR(INDEX(OFFSET(Dictionary!$AC$3,MATCH(COLUMNS($AS$2:CG122),Dictionary!$AC$4:$AC$93,0),1,1,2),1,MATCH(INDEX(Dictionary!$B$3:$C$3,1,MATCH(Form_Responses[[#This Row],[41]],OFFSET(Dictionary!$A$3,MATCH(COLUMNS($AS$2:CG122),Dictionary!$A$4:$A$93,0),1,1,2),0)),Dictionary!$AD$3:$AE$3,0)),"")</f>
        <v>S</v>
      </c>
      <c r="CH123" s="61" t="str">
        <f ca="1">IFERROR(INDEX(OFFSET(Dictionary!$AC$3,MATCH(COLUMNS($AS$2:CH122),Dictionary!$AC$4:$AC$93,0),1,1,2),1,MATCH(INDEX(Dictionary!$B$3:$C$3,1,MATCH(Form_Responses[[#This Row],[42]],OFFSET(Dictionary!$A$3,MATCH(COLUMNS($AS$2:CH122),Dictionary!$A$4:$A$93,0),1,1,2),0)),Dictionary!$AD$3:$AE$3,0)),"")</f>
        <v>L</v>
      </c>
      <c r="CI123" s="61" t="str">
        <f ca="1">IFERROR(INDEX(OFFSET(Dictionary!$AC$3,MATCH(COLUMNS($AS$2:CI122),Dictionary!$AC$4:$AC$93,0),1,1,2),1,MATCH(INDEX(Dictionary!$B$3:$C$3,1,MATCH(Form_Responses[[#This Row],[43]],OFFSET(Dictionary!$A$3,MATCH(COLUMNS($AS$2:CI122),Dictionary!$A$4:$A$93,0),1,1,2),0)),Dictionary!$AD$3:$AE$3,0)),"")</f>
        <v>I</v>
      </c>
      <c r="CJ123" s="61" t="str">
        <f ca="1">IFERROR(INDEX(OFFSET(Dictionary!$AC$3,MATCH(COLUMNS($AS$2:CJ122),Dictionary!$AC$4:$AC$93,0),1,1,2),1,MATCH(INDEX(Dictionary!$B$3:$C$3,1,MATCH(Form_Responses[[#This Row],[44]],OFFSET(Dictionary!$A$3,MATCH(COLUMNS($AS$2:CJ122),Dictionary!$A$4:$A$93,0),1,1,2),0)),Dictionary!$AD$3:$AE$3,0)),"")</f>
        <v>T</v>
      </c>
      <c r="CK123" s="61" t="str">
        <f ca="1">IFERROR(INDEX(OFFSET(Dictionary!$AC$3,MATCH(COLUMNS($AS$2:CK122),Dictionary!$AC$4:$AC$93,0),1,1,2),1,MATCH(INDEX(Dictionary!$B$3:$C$3,1,MATCH(Form_Responses[[#This Row],[45]],OFFSET(Dictionary!$A$3,MATCH(COLUMNS($AS$2:CK122),Dictionary!$A$4:$A$93,0),1,1,2),0)),Dictionary!$AD$3:$AE$3,0)),"")</f>
        <v>V</v>
      </c>
      <c r="CL123" s="61" t="str">
        <f ca="1">IFERROR(INDEX(OFFSET(Dictionary!$AC$3,MATCH(COLUMNS($AS$2:CL122),Dictionary!$AC$4:$AC$93,0),1,1,2),1,MATCH(INDEX(Dictionary!$B$3:$C$3,1,MATCH(Form_Responses[[#This Row],[46]],OFFSET(Dictionary!$A$3,MATCH(COLUMNS($AS$2:CL122),Dictionary!$A$4:$A$93,0),1,1,2),0)),Dictionary!$AD$3:$AE$3,0)),"")</f>
        <v>N</v>
      </c>
      <c r="CM123" s="61" t="str">
        <f ca="1">IFERROR(INDEX(OFFSET(Dictionary!$AC$3,MATCH(COLUMNS($AS$2:CM122),Dictionary!$AC$4:$AC$93,0),1,1,2),1,MATCH(INDEX(Dictionary!$B$3:$C$3,1,MATCH(Form_Responses[[#This Row],[47]],OFFSET(Dictionary!$A$3,MATCH(COLUMNS($AS$2:CM122),Dictionary!$A$4:$A$93,0),1,1,2),0)),Dictionary!$AD$3:$AE$3,0)),"")</f>
        <v>Z</v>
      </c>
      <c r="CN123" s="61" t="str">
        <f ca="1">IFERROR(INDEX(OFFSET(Dictionary!$AC$3,MATCH(COLUMNS($AS$2:CN122),Dictionary!$AC$4:$AC$93,0),1,1,2),1,MATCH(INDEX(Dictionary!$B$3:$C$3,1,MATCH(Form_Responses[[#This Row],[48]],OFFSET(Dictionary!$A$3,MATCH(COLUMNS($AS$2:CN122),Dictionary!$A$4:$A$93,0),1,1,2),0)),Dictionary!$AD$3:$AE$3,0)),"")</f>
        <v>K</v>
      </c>
      <c r="CO123" s="61" t="str">
        <f ca="1">IFERROR(INDEX(OFFSET(Dictionary!$AC$3,MATCH(COLUMNS($AS$2:CO122),Dictionary!$AC$4:$AC$93,0),1,1,2),1,MATCH(INDEX(Dictionary!$B$3:$C$3,1,MATCH(Form_Responses[[#This Row],[49]],OFFSET(Dictionary!$A$3,MATCH(COLUMNS($AS$2:CO122),Dictionary!$A$4:$A$93,0),1,1,2),0)),Dictionary!$AD$3:$AE$3,0)),"")</f>
        <v>F</v>
      </c>
      <c r="CP123" s="61" t="str">
        <f ca="1">IFERROR(INDEX(OFFSET(Dictionary!$AC$3,MATCH(COLUMNS($AS$2:CP122),Dictionary!$AC$4:$AC$93,0),1,1,2),1,MATCH(INDEX(Dictionary!$B$3:$C$3,1,MATCH(Form_Responses[[#This Row],[50]],OFFSET(Dictionary!$A$3,MATCH(COLUMNS($AS$2:CP122),Dictionary!$A$4:$A$93,0),1,1,2),0)),Dictionary!$AD$3:$AE$3,0)),"")</f>
        <v>B</v>
      </c>
      <c r="CQ123" s="61" t="str">
        <f ca="1">IFERROR(INDEX(OFFSET(Dictionary!$AC$3,MATCH(COLUMNS($AS$2:CQ122),Dictionary!$AC$4:$AC$93,0),1,1,2),1,MATCH(INDEX(Dictionary!$B$3:$C$3,1,MATCH(Form_Responses[[#This Row],[51]],OFFSET(Dictionary!$A$3,MATCH(COLUMNS($AS$2:CQ122),Dictionary!$A$4:$A$93,0),1,1,2),0)),Dictionary!$AD$3:$AE$3,0)),"")</f>
        <v>V</v>
      </c>
      <c r="CR123" s="61" t="str">
        <f ca="1">IFERROR(INDEX(OFFSET(Dictionary!$AC$3,MATCH(COLUMNS($AS$2:CR122),Dictionary!$AC$4:$AC$93,0),1,1,2),1,MATCH(INDEX(Dictionary!$B$3:$C$3,1,MATCH(Form_Responses[[#This Row],[52]],OFFSET(Dictionary!$A$3,MATCH(COLUMNS($AS$2:CR122),Dictionary!$A$4:$A$93,0),1,1,2),0)),Dictionary!$AD$3:$AE$3,0)),"")</f>
        <v>S</v>
      </c>
      <c r="CS123" s="61" t="str">
        <f ca="1">IFERROR(INDEX(OFFSET(Dictionary!$AC$3,MATCH(COLUMNS($AS$2:CS122),Dictionary!$AC$4:$AC$93,0),1,1,2),1,MATCH(INDEX(Dictionary!$B$3:$C$3,1,MATCH(Form_Responses[[#This Row],[53]],OFFSET(Dictionary!$A$3,MATCH(COLUMNS($AS$2:CS122),Dictionary!$A$4:$A$93,0),1,1,2),0)),Dictionary!$AD$3:$AE$3,0)),"")</f>
        <v>R</v>
      </c>
      <c r="CT123" s="61" t="str">
        <f ca="1">IFERROR(INDEX(OFFSET(Dictionary!$AC$3,MATCH(COLUMNS($AS$2:CT122),Dictionary!$AC$4:$AC$93,0),1,1,2),1,MATCH(INDEX(Dictionary!$B$3:$C$3,1,MATCH(Form_Responses[[#This Row],[54]],OFFSET(Dictionary!$A$3,MATCH(COLUMNS($AS$2:CT122),Dictionary!$A$4:$A$93,0),1,1,2),0)),Dictionary!$AD$3:$AE$3,0)),"")</f>
        <v>D</v>
      </c>
      <c r="CU123" s="61" t="str">
        <f ca="1">IFERROR(INDEX(OFFSET(Dictionary!$AC$3,MATCH(COLUMNS($AS$2:CU122),Dictionary!$AC$4:$AC$93,0),1,1,2),1,MATCH(INDEX(Dictionary!$B$3:$C$3,1,MATCH(Form_Responses[[#This Row],[55]],OFFSET(Dictionary!$A$3,MATCH(COLUMNS($AS$2:CU122),Dictionary!$A$4:$A$93,0),1,1,2),0)),Dictionary!$AD$3:$AE$3,0)),"")</f>
        <v>V</v>
      </c>
      <c r="CV123" s="61" t="str">
        <f ca="1">IFERROR(INDEX(OFFSET(Dictionary!$AC$3,MATCH(COLUMNS($AS$2:CV122),Dictionary!$AC$4:$AC$93,0),1,1,2),1,MATCH(INDEX(Dictionary!$B$3:$C$3,1,MATCH(Form_Responses[[#This Row],[56]],OFFSET(Dictionary!$A$3,MATCH(COLUMNS($AS$2:CV122),Dictionary!$A$4:$A$93,0),1,1,2),0)),Dictionary!$AD$3:$AE$3,0)),"")</f>
        <v>S</v>
      </c>
      <c r="CW123" s="61" t="str">
        <f ca="1">IFERROR(INDEX(OFFSET(Dictionary!$AC$3,MATCH(COLUMNS($AS$2:CW122),Dictionary!$AC$4:$AC$93,0),1,1,2),1,MATCH(INDEX(Dictionary!$B$3:$C$3,1,MATCH(Form_Responses[[#This Row],[57]],OFFSET(Dictionary!$A$3,MATCH(COLUMNS($AS$2:CW122),Dictionary!$A$4:$A$93,0),1,1,2),0)),Dictionary!$AD$3:$AE$3,0)),"")</f>
        <v>N</v>
      </c>
      <c r="CX123" s="61" t="str">
        <f ca="1">IFERROR(INDEX(OFFSET(Dictionary!$AC$3,MATCH(COLUMNS($AS$2:CX122),Dictionary!$AC$4:$AC$93,0),1,1,2),1,MATCH(INDEX(Dictionary!$B$3:$C$3,1,MATCH(Form_Responses[[#This Row],[58]],OFFSET(Dictionary!$A$3,MATCH(COLUMNS($AS$2:CX122),Dictionary!$A$4:$A$93,0),1,1,2),0)),Dictionary!$AD$3:$AE$3,0)),"")</f>
        <v>K</v>
      </c>
      <c r="CY123" s="61" t="str">
        <f ca="1">IFERROR(INDEX(OFFSET(Dictionary!$AC$3,MATCH(COLUMNS($AS$2:CY122),Dictionary!$AC$4:$AC$93,0),1,1,2),1,MATCH(INDEX(Dictionary!$B$3:$C$3,1,MATCH(Form_Responses[[#This Row],[59]],OFFSET(Dictionary!$A$3,MATCH(COLUMNS($AS$2:CY122),Dictionary!$A$4:$A$93,0),1,1,2),0)),Dictionary!$AD$3:$AE$3,0)),"")</f>
        <v>F</v>
      </c>
      <c r="CZ123" s="61" t="str">
        <f ca="1">IFERROR(INDEX(OFFSET(Dictionary!$AC$3,MATCH(COLUMNS($AS$2:CZ122),Dictionary!$AC$4:$AC$93,0),1,1,2),1,MATCH(INDEX(Dictionary!$B$3:$C$3,1,MATCH(Form_Responses[[#This Row],[60]],OFFSET(Dictionary!$A$3,MATCH(COLUMNS($AS$2:CZ122),Dictionary!$A$4:$A$93,0),1,1,2),0)),Dictionary!$AD$3:$AE$3,0)),"")</f>
        <v>X</v>
      </c>
      <c r="DA123" s="61" t="str">
        <f ca="1">IFERROR(INDEX(OFFSET(Dictionary!$AC$3,MATCH(COLUMNS($AS$2:DA122),Dictionary!$AC$4:$AC$93,0),1,1,2),1,MATCH(INDEX(Dictionary!$B$3:$C$3,1,MATCH(Form_Responses[[#This Row],[61]],OFFSET(Dictionary!$A$3,MATCH(COLUMNS($AS$2:DA122),Dictionary!$A$4:$A$93,0),1,1,2),0)),Dictionary!$AD$3:$AE$3,0)),"")</f>
        <v>G</v>
      </c>
      <c r="DB123" s="61" t="str">
        <f ca="1">IFERROR(INDEX(OFFSET(Dictionary!$AC$3,MATCH(COLUMNS($AS$2:DB122),Dictionary!$AC$4:$AC$93,0),1,1,2),1,MATCH(INDEX(Dictionary!$B$3:$C$3,1,MATCH(Form_Responses[[#This Row],[62]],OFFSET(Dictionary!$A$3,MATCH(COLUMNS($AS$2:DB122),Dictionary!$A$4:$A$93,0),1,1,2),0)),Dictionary!$AD$3:$AE$3,0)),"")</f>
        <v>L</v>
      </c>
      <c r="DC123" s="61" t="str">
        <f ca="1">IFERROR(INDEX(OFFSET(Dictionary!$AC$3,MATCH(COLUMNS($AS$2:DC122),Dictionary!$AC$4:$AC$93,0),1,1,2),1,MATCH(INDEX(Dictionary!$B$3:$C$3,1,MATCH(Form_Responses[[#This Row],[63]],OFFSET(Dictionary!$A$3,MATCH(COLUMNS($AS$2:DC122),Dictionary!$A$4:$A$93,0),1,1,2),0)),Dictionary!$AD$3:$AE$3,0)),"")</f>
        <v>S</v>
      </c>
      <c r="DD123" s="61" t="str">
        <f ca="1">IFERROR(INDEX(OFFSET(Dictionary!$AC$3,MATCH(COLUMNS($AS$2:DD122),Dictionary!$AC$4:$AC$93,0),1,1,2),1,MATCH(INDEX(Dictionary!$B$3:$C$3,1,MATCH(Form_Responses[[#This Row],[64]],OFFSET(Dictionary!$A$3,MATCH(COLUMNS($AS$2:DD122),Dictionary!$A$4:$A$93,0),1,1,2),0)),Dictionary!$AD$3:$AE$3,0)),"")</f>
        <v>T</v>
      </c>
      <c r="DE123" s="61" t="str">
        <f ca="1">IFERROR(INDEX(OFFSET(Dictionary!$AC$3,MATCH(COLUMNS($AS$2:DE122),Dictionary!$AC$4:$AC$93,0),1,1,2),1,MATCH(INDEX(Dictionary!$B$3:$C$3,1,MATCH(Form_Responses[[#This Row],[65]],OFFSET(Dictionary!$A$3,MATCH(COLUMNS($AS$2:DE122),Dictionary!$A$4:$A$93,0),1,1,2),0)),Dictionary!$AD$3:$AE$3,0)),"")</f>
        <v>V</v>
      </c>
      <c r="DF123" s="61" t="str">
        <f ca="1">IFERROR(INDEX(OFFSET(Dictionary!$AC$3,MATCH(COLUMNS($AS$2:DF122),Dictionary!$AC$4:$AC$93,0),1,1,2),1,MATCH(INDEX(Dictionary!$B$3:$C$3,1,MATCH(Form_Responses[[#This Row],[66]],OFFSET(Dictionary!$A$3,MATCH(COLUMNS($AS$2:DF122),Dictionary!$A$4:$A$93,0),1,1,2),0)),Dictionary!$AD$3:$AE$3,0)),"")</f>
        <v>S</v>
      </c>
      <c r="DG123" s="61" t="str">
        <f ca="1">IFERROR(INDEX(OFFSET(Dictionary!$AC$3,MATCH(COLUMNS($AS$2:DG122),Dictionary!$AC$4:$AC$93,0),1,1,2),1,MATCH(INDEX(Dictionary!$B$3:$C$3,1,MATCH(Form_Responses[[#This Row],[67]],OFFSET(Dictionary!$A$3,MATCH(COLUMNS($AS$2:DG122),Dictionary!$A$4:$A$93,0),1,1,2),0)),Dictionary!$AD$3:$AE$3,0)),"")</f>
        <v>R</v>
      </c>
      <c r="DH123" s="61" t="str">
        <f ca="1">IFERROR(INDEX(OFFSET(Dictionary!$AC$3,MATCH(COLUMNS($AS$2:DH122),Dictionary!$AC$4:$AC$93,0),1,1,2),1,MATCH(INDEX(Dictionary!$B$3:$C$3,1,MATCH(Form_Responses[[#This Row],[68]],OFFSET(Dictionary!$A$3,MATCH(COLUMNS($AS$2:DH122),Dictionary!$A$4:$A$93,0),1,1,2),0)),Dictionary!$AD$3:$AE$3,0)),"")</f>
        <v>N</v>
      </c>
      <c r="DI123" s="61" t="str">
        <f ca="1">IFERROR(INDEX(OFFSET(Dictionary!$AC$3,MATCH(COLUMNS($AS$2:DI122),Dictionary!$AC$4:$AC$93,0),1,1,2),1,MATCH(INDEX(Dictionary!$B$3:$C$3,1,MATCH(Form_Responses[[#This Row],[69]],OFFSET(Dictionary!$A$3,MATCH(COLUMNS($AS$2:DI122),Dictionary!$A$4:$A$93,0),1,1,2),0)),Dictionary!$AD$3:$AE$3,0)),"")</f>
        <v>A</v>
      </c>
      <c r="DJ123" s="61" t="str">
        <f ca="1">IFERROR(INDEX(OFFSET(Dictionary!$AC$3,MATCH(COLUMNS($AS$2:DJ122),Dictionary!$AC$4:$AC$93,0),1,1,2),1,MATCH(INDEX(Dictionary!$B$3:$C$3,1,MATCH(Form_Responses[[#This Row],[70]],OFFSET(Dictionary!$A$3,MATCH(COLUMNS($AS$2:DJ122),Dictionary!$A$4:$A$93,0),1,1,2),0)),Dictionary!$AD$3:$AE$3,0)),"")</f>
        <v>P</v>
      </c>
      <c r="DK123" s="61" t="str">
        <f ca="1">IFERROR(INDEX(OFFSET(Dictionary!$AC$3,MATCH(COLUMNS($AS$2:DK122),Dictionary!$AC$4:$AC$93,0),1,1,2),1,MATCH(INDEX(Dictionary!$B$3:$C$3,1,MATCH(Form_Responses[[#This Row],[71]],OFFSET(Dictionary!$A$3,MATCH(COLUMNS($AS$2:DK122),Dictionary!$A$4:$A$93,0),1,1,2),0)),Dictionary!$AD$3:$AE$3,0)),"")</f>
        <v>I</v>
      </c>
      <c r="DL123" s="61" t="str">
        <f ca="1">IFERROR(INDEX(OFFSET(Dictionary!$AC$3,MATCH(COLUMNS($AS$2:DL122),Dictionary!$AC$4:$AC$93,0),1,1,2),1,MATCH(INDEX(Dictionary!$B$3:$C$3,1,MATCH(Form_Responses[[#This Row],[72]],OFFSET(Dictionary!$A$3,MATCH(COLUMNS($AS$2:DL122),Dictionary!$A$4:$A$93,0),1,1,2),0)),Dictionary!$AD$3:$AE$3,0)),"")</f>
        <v>L</v>
      </c>
      <c r="DM123" s="61" t="str">
        <f ca="1">IFERROR(INDEX(OFFSET(Dictionary!$AC$3,MATCH(COLUMNS($AS$2:DM122),Dictionary!$AC$4:$AC$93,0),1,1,2),1,MATCH(INDEX(Dictionary!$B$3:$C$3,1,MATCH(Form_Responses[[#This Row],[73]],OFFSET(Dictionary!$A$3,MATCH(COLUMNS($AS$2:DM122),Dictionary!$A$4:$A$93,0),1,1,2),0)),Dictionary!$AD$3:$AE$3,0)),"")</f>
        <v>I</v>
      </c>
      <c r="DN123" s="61" t="str">
        <f ca="1">IFERROR(INDEX(OFFSET(Dictionary!$AC$3,MATCH(COLUMNS($AS$2:DN122),Dictionary!$AC$4:$AC$93,0),1,1,2),1,MATCH(INDEX(Dictionary!$B$3:$C$3,1,MATCH(Form_Responses[[#This Row],[74]],OFFSET(Dictionary!$A$3,MATCH(COLUMNS($AS$2:DN122),Dictionary!$A$4:$A$93,0),1,1,2),0)),Dictionary!$AD$3:$AE$3,0)),"")</f>
        <v>S</v>
      </c>
      <c r="DO123" s="61" t="str">
        <f ca="1">IFERROR(INDEX(OFFSET(Dictionary!$AC$3,MATCH(COLUMNS($AS$2:DO122),Dictionary!$AC$4:$AC$93,0),1,1,2),1,MATCH(INDEX(Dictionary!$B$3:$C$3,1,MATCH(Form_Responses[[#This Row],[75]],OFFSET(Dictionary!$A$3,MATCH(COLUMNS($AS$2:DO122),Dictionary!$A$4:$A$93,0),1,1,2),0)),Dictionary!$AD$3:$AE$3,0)),"")</f>
        <v>V</v>
      </c>
      <c r="DP123" s="61" t="str">
        <f ca="1">IFERROR(INDEX(OFFSET(Dictionary!$AC$3,MATCH(COLUMNS($AS$2:DP122),Dictionary!$AC$4:$AC$93,0),1,1,2),1,MATCH(INDEX(Dictionary!$B$3:$C$3,1,MATCH(Form_Responses[[#This Row],[76]],OFFSET(Dictionary!$A$3,MATCH(COLUMNS($AS$2:DP122),Dictionary!$A$4:$A$93,0),1,1,2),0)),Dictionary!$AD$3:$AE$3,0)),"")</f>
        <v>S</v>
      </c>
      <c r="DQ123" s="61" t="str">
        <f ca="1">IFERROR(INDEX(OFFSET(Dictionary!$AC$3,MATCH(COLUMNS($AS$2:DQ122),Dictionary!$AC$4:$AC$93,0),1,1,2),1,MATCH(INDEX(Dictionary!$B$3:$C$3,1,MATCH(Form_Responses[[#This Row],[77]],OFFSET(Dictionary!$A$3,MATCH(COLUMNS($AS$2:DQ122),Dictionary!$A$4:$A$93,0),1,1,2),0)),Dictionary!$AD$3:$AE$3,0)),"")</f>
        <v>C</v>
      </c>
      <c r="DR123" s="61" t="str">
        <f ca="1">IFERROR(INDEX(OFFSET(Dictionary!$AC$3,MATCH(COLUMNS($AS$2:DR122),Dictionary!$AC$4:$AC$93,0),1,1,2),1,MATCH(INDEX(Dictionary!$B$3:$C$3,1,MATCH(Form_Responses[[#This Row],[78]],OFFSET(Dictionary!$A$3,MATCH(COLUMNS($AS$2:DR122),Dictionary!$A$4:$A$93,0),1,1,2),0)),Dictionary!$AD$3:$AE$3,0)),"")</f>
        <v>D</v>
      </c>
      <c r="DS123" s="61" t="str">
        <f ca="1">IFERROR(INDEX(OFFSET(Dictionary!$AC$3,MATCH(COLUMNS($AS$2:DS122),Dictionary!$AC$4:$AC$93,0),1,1,2),1,MATCH(INDEX(Dictionary!$B$3:$C$3,1,MATCH(Form_Responses[[#This Row],[79]],OFFSET(Dictionary!$A$3,MATCH(COLUMNS($AS$2:DS122),Dictionary!$A$4:$A$93,0),1,1,2),0)),Dictionary!$AD$3:$AE$3,0)),"")</f>
        <v>F</v>
      </c>
      <c r="DT123" s="61" t="str">
        <f ca="1">IFERROR(INDEX(OFFSET(Dictionary!$AC$3,MATCH(COLUMNS($AS$2:DT122),Dictionary!$AC$4:$AC$93,0),1,1,2),1,MATCH(INDEX(Dictionary!$B$3:$C$3,1,MATCH(Form_Responses[[#This Row],[80]],OFFSET(Dictionary!$A$3,MATCH(COLUMNS($AS$2:DT122),Dictionary!$A$4:$A$93,0),1,1,2),0)),Dictionary!$AD$3:$AE$3,0)),"")</f>
        <v>A</v>
      </c>
      <c r="DU123" s="61" t="str">
        <f ca="1">IFERROR(INDEX(OFFSET(Dictionary!$AC$3,MATCH(COLUMNS($AS$2:DU122),Dictionary!$AC$4:$AC$93,0),1,1,2),1,MATCH(INDEX(Dictionary!$B$3:$C$3,1,MATCH(Form_Responses[[#This Row],[81]],OFFSET(Dictionary!$A$3,MATCH(COLUMNS($AS$2:DU122),Dictionary!$A$4:$A$93,0),1,1,2),0)),Dictionary!$AD$3:$AE$3,0)),"")</f>
        <v>G</v>
      </c>
      <c r="DV123" s="61" t="str">
        <f ca="1">IFERROR(INDEX(OFFSET(Dictionary!$AC$3,MATCH(COLUMNS($AS$2:DV122),Dictionary!$AC$4:$AC$93,0),1,1,2),1,MATCH(INDEX(Dictionary!$B$3:$C$3,1,MATCH(Form_Responses[[#This Row],[82]],OFFSET(Dictionary!$A$3,MATCH(COLUMNS($AS$2:DV122),Dictionary!$A$4:$A$93,0),1,1,2),0)),Dictionary!$AD$3:$AE$3,0)),"")</f>
        <v>L</v>
      </c>
      <c r="DW123" s="61" t="str">
        <f ca="1">IFERROR(INDEX(OFFSET(Dictionary!$AC$3,MATCH(COLUMNS($AS$2:DW122),Dictionary!$AC$4:$AC$93,0),1,1,2),1,MATCH(INDEX(Dictionary!$B$3:$C$3,1,MATCH(Form_Responses[[#This Row],[83]],OFFSET(Dictionary!$A$3,MATCH(COLUMNS($AS$2:DW122),Dictionary!$A$4:$A$93,0),1,1,2),0)),Dictionary!$AD$3:$AE$3,0)),"")</f>
        <v>I</v>
      </c>
      <c r="DX123" s="61" t="str">
        <f ca="1">IFERROR(INDEX(OFFSET(Dictionary!$AC$3,MATCH(COLUMNS($AS$2:DX122),Dictionary!$AC$4:$AC$93,0),1,1,2),1,MATCH(INDEX(Dictionary!$B$3:$C$3,1,MATCH(Form_Responses[[#This Row],[84]],OFFSET(Dictionary!$A$3,MATCH(COLUMNS($AS$2:DX122),Dictionary!$A$4:$A$93,0),1,1,2),0)),Dictionary!$AD$3:$AE$3,0)),"")</f>
        <v>V</v>
      </c>
      <c r="DY123" s="61" t="str">
        <f ca="1">IFERROR(INDEX(OFFSET(Dictionary!$AC$3,MATCH(COLUMNS($AS$2:DY122),Dictionary!$AC$4:$AC$93,0),1,1,2),1,MATCH(INDEX(Dictionary!$B$3:$C$3,1,MATCH(Form_Responses[[#This Row],[85]],OFFSET(Dictionary!$A$3,MATCH(COLUMNS($AS$2:DY122),Dictionary!$A$4:$A$93,0),1,1,2),0)),Dictionary!$AD$3:$AE$3,0)),"")</f>
        <v>S</v>
      </c>
      <c r="DZ123" s="61" t="str">
        <f ca="1">IFERROR(INDEX(OFFSET(Dictionary!$AC$3,MATCH(COLUMNS($AS$2:DZ122),Dictionary!$AC$4:$AC$93,0),1,1,2),1,MATCH(INDEX(Dictionary!$B$3:$C$3,1,MATCH(Form_Responses[[#This Row],[86]],OFFSET(Dictionary!$A$3,MATCH(COLUMNS($AS$2:DZ122),Dictionary!$A$4:$A$93,0),1,1,2),0)),Dictionary!$AD$3:$AE$3,0)),"")</f>
        <v>S</v>
      </c>
      <c r="EA123" s="61" t="str">
        <f ca="1">IFERROR(INDEX(OFFSET(Dictionary!$AC$3,MATCH(COLUMNS($AS$2:EA122),Dictionary!$AC$4:$AC$93,0),1,1,2),1,MATCH(INDEX(Dictionary!$B$3:$C$3,1,MATCH(Form_Responses[[#This Row],[87]],OFFSET(Dictionary!$A$3,MATCH(COLUMNS($AS$2:EA122),Dictionary!$A$4:$A$93,0),1,1,2),0)),Dictionary!$AD$3:$AE$3,0)),"")</f>
        <v>D</v>
      </c>
      <c r="EB123" s="61" t="str">
        <f ca="1">IFERROR(INDEX(OFFSET(Dictionary!$AC$3,MATCH(COLUMNS($AS$2:EB122),Dictionary!$AC$4:$AC$93,0),1,1,2),1,MATCH(INDEX(Dictionary!$B$3:$C$3,1,MATCH(Form_Responses[[#This Row],[88]],OFFSET(Dictionary!$A$3,MATCH(COLUMNS($AS$2:EB122),Dictionary!$A$4:$A$93,0),1,1,2),0)),Dictionary!$AD$3:$AE$3,0)),"")</f>
        <v>C</v>
      </c>
      <c r="EC123" s="61" t="str">
        <f ca="1">IFERROR(INDEX(OFFSET(Dictionary!$AC$3,MATCH(COLUMNS($AS$2:EC122),Dictionary!$AC$4:$AC$93,0),1,1,2),1,MATCH(INDEX(Dictionary!$B$3:$C$3,1,MATCH(Form_Responses[[#This Row],[89]],OFFSET(Dictionary!$A$3,MATCH(COLUMNS($AS$2:EC122),Dictionary!$A$4:$A$93,0),1,1,2),0)),Dictionary!$AD$3:$AE$3,0)),"")</f>
        <v>C</v>
      </c>
      <c r="ED123" s="61" t="str">
        <f ca="1">IFERROR(INDEX(OFFSET(Dictionary!$AC$3,MATCH(COLUMNS($AS$2:ED122),Dictionary!$AC$4:$AC$93,0),1,1,2),1,MATCH(INDEX(Dictionary!$B$3:$C$3,1,MATCH(Form_Responses[[#This Row],[90]],OFFSET(Dictionary!$A$3,MATCH(COLUMNS($AS$2:ED122),Dictionary!$A$4:$A$93,0),1,1,2),0)),Dictionary!$AD$3:$AE$3,0)),"")</f>
        <v>N</v>
      </c>
    </row>
    <row r="124" spans="1:134" ht="180" x14ac:dyDescent="0.25">
      <c r="A124" s="164">
        <v>122</v>
      </c>
      <c r="B124" s="61" t="s">
        <v>1152</v>
      </c>
      <c r="C124" s="61" t="s">
        <v>1147</v>
      </c>
      <c r="D124" s="59" t="s">
        <v>801</v>
      </c>
      <c r="E124" s="59" cm="1">
        <f t="array" aca="1" ref="E124" ca="1">COUNTIF(OFFSET($AS$2,MATCH(Data_Base_Response[[#This Row],[Nama]:[Nama]],Data_Base_Response[[Nama]:[Nama]],0),0,1,90),Data_Base_Response[[#Headers],[A]])</f>
        <v>6</v>
      </c>
      <c r="F124" s="59" cm="1">
        <f t="array" aca="1" ref="F124" ca="1">COUNTIF(OFFSET($AS$2,MATCH(Data_Base_Response[[#This Row],[Nama]:[Nama]],Data_Base_Response[[Nama]:[Nama]],0),0,1,90),Data_Base_Response[[#Headers],[N]])</f>
        <v>5</v>
      </c>
      <c r="G124" s="59" cm="1">
        <f t="array" aca="1" ref="G124" ca="1">COUNTIF(OFFSET($AS$2,MATCH(Data_Base_Response[[#This Row],[Nama]:[Nama]],Data_Base_Response[[Nama]:[Nama]],0),0,1,90),Data_Base_Response[[#Headers],[G]])</f>
        <v>6</v>
      </c>
      <c r="H124" s="59" cm="1">
        <f t="array" aca="1" ref="H124" ca="1">COUNTIF(OFFSET($AS$2,MATCH(Data_Base_Response[[#This Row],[Nama]:[Nama]],Data_Base_Response[[Nama]:[Nama]],0),0,1,90),Data_Base_Response[[#Headers],[C]])</f>
        <v>7</v>
      </c>
      <c r="I124" s="59" cm="1">
        <f t="array" aca="1" ref="I124" ca="1">COUNTIF(OFFSET($AS$2,MATCH(Data_Base_Response[[#This Row],[Nama]:[Nama]],Data_Base_Response[[Nama]:[Nama]],0),0,1,90),Data_Base_Response[[#Headers],[D]])</f>
        <v>9</v>
      </c>
      <c r="J124" s="59" cm="1">
        <f t="array" aca="1" ref="J124" ca="1">COUNTIF(OFFSET($AS$2,MATCH(Data_Base_Response[[#This Row],[Nama]:[Nama]],Data_Base_Response[[Nama]:[Nama]],0),0,1,90),Data_Base_Response[[#Headers],[R]])</f>
        <v>8</v>
      </c>
      <c r="K124" s="59" cm="1">
        <f t="array" aca="1" ref="K124" ca="1">COUNTIF(OFFSET($AS$2,MATCH(Data_Base_Response[[#This Row],[Nama]:[Nama]],Data_Base_Response[[Nama]:[Nama]],0),0,1,90),Data_Base_Response[[#Headers],[T]])</f>
        <v>2</v>
      </c>
      <c r="L124" s="59" cm="1">
        <f t="array" aca="1" ref="L124" ca="1">COUNTIF(OFFSET($AS$2,MATCH(Data_Base_Response[[#This Row],[Nama]:[Nama]],Data_Base_Response[[Nama]:[Nama]],0),0,1,90),Data_Base_Response[[#Headers],[V]])</f>
        <v>2</v>
      </c>
      <c r="M124" s="59" cm="1">
        <f t="array" aca="1" ref="M124" ca="1">COUNTIF(OFFSET($AS$2,MATCH(Data_Base_Response[[#This Row],[Nama]:[Nama]],Data_Base_Response[[Nama]:[Nama]],0),0,1,90),Data_Base_Response[[#Headers],[W]])</f>
        <v>5</v>
      </c>
      <c r="N124" s="59" cm="1">
        <f t="array" aca="1" ref="N124" ca="1">COUNTIF(OFFSET($AS$2,MATCH(Data_Base_Response[[#This Row],[Nama]:[Nama]],Data_Base_Response[[Nama]:[Nama]],0),0,1,90),Data_Base_Response[[#Headers],[F]])</f>
        <v>1</v>
      </c>
      <c r="O124" s="59" cm="1">
        <f t="array" aca="1" ref="O124" ca="1">COUNTIF(OFFSET($AS$2,MATCH(Data_Base_Response[[#This Row],[Nama]:[Nama]],Data_Base_Response[[Nama]:[Nama]],0),0,1,90),Data_Base_Response[[#Headers],[L]])</f>
        <v>5</v>
      </c>
      <c r="P124" s="59" cm="1">
        <f t="array" aca="1" ref="P124" ca="1">COUNTIF(OFFSET($AS$2,MATCH(Data_Base_Response[[#This Row],[Nama]:[Nama]],Data_Base_Response[[Nama]:[Nama]],0),0,1,90),Data_Base_Response[[#Headers],[P]])</f>
        <v>9</v>
      </c>
      <c r="Q124" s="59" cm="1">
        <f t="array" aca="1" ref="Q124" ca="1">COUNTIF(OFFSET($AS$2,MATCH(Data_Base_Response[[#This Row],[Nama]:[Nama]],Data_Base_Response[[Nama]:[Nama]],0),0,1,90),Data_Base_Response[[#Headers],[I]])</f>
        <v>4</v>
      </c>
      <c r="R124" s="59" cm="1">
        <f t="array" aca="1" ref="R124" ca="1">COUNTIF(OFFSET($AS$2,MATCH(Data_Base_Response[[#This Row],[Nama]:[Nama]],Data_Base_Response[[Nama]:[Nama]],0),0,1,90),Data_Base_Response[[#Headers],[S]])</f>
        <v>1</v>
      </c>
      <c r="S124" s="59" cm="1">
        <f t="array" aca="1" ref="S124" ca="1">COUNTIF(OFFSET($AS$2,MATCH(Data_Base_Response[[#This Row],[Nama]:[Nama]],Data_Base_Response[[Nama]:[Nama]],0),0,1,90),Data_Base_Response[[#Headers],[B]])</f>
        <v>5</v>
      </c>
      <c r="T124" s="59" cm="1">
        <f t="array" aca="1" ref="T124" ca="1">COUNTIF(OFFSET($AS$2,MATCH(Data_Base_Response[[#This Row],[Nama]:[Nama]],Data_Base_Response[[Nama]:[Nama]],0),0,1,90),Data_Base_Response[[#Headers],[O]])</f>
        <v>2</v>
      </c>
      <c r="U124" s="59" cm="1">
        <f t="array" aca="1" ref="U124" ca="1">COUNTIF(OFFSET($AS$2,MATCH(Data_Base_Response[[#This Row],[Nama]:[Nama]],Data_Base_Response[[Nama]:[Nama]],0),0,1,90),Data_Base_Response[[#Headers],[X]])</f>
        <v>3</v>
      </c>
      <c r="V124" s="59" cm="1">
        <f t="array" aca="1" ref="V124" ca="1">COUNTIF(OFFSET($AS$2,MATCH(Data_Base_Response[[#This Row],[Nama]:[Nama]],Data_Base_Response[[Nama]:[Nama]],0),0,1,90),Data_Base_Response[[#Headers],[E]])</f>
        <v>1</v>
      </c>
      <c r="W124" s="59" cm="1">
        <f t="array" aca="1" ref="W124" ca="1">COUNTIF(OFFSET($AS$2,MATCH(Data_Base_Response[[#This Row],[Nama]:[Nama]],Data_Base_Response[[Nama]:[Nama]],0),0,1,90),Data_Base_Response[[#Headers],[K]])</f>
        <v>2</v>
      </c>
      <c r="X124" s="59" cm="1">
        <f t="array" aca="1" ref="X124" ca="1">COUNTIF(OFFSET($AS$2,MATCH(Data_Base_Response[[#This Row],[Nama]:[Nama]],Data_Base_Response[[Nama]:[Nama]],0),0,1,90),Data_Base_Response[[#Headers],[Z]])</f>
        <v>7</v>
      </c>
      <c r="Y12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24"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2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24"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24"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24"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12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24"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124" s="60" t="str">
        <f ca="1">INDEX(OFFSET(Dictionary!$AJ$3,MATCH(M$2,Dictionary!$AG$4:$AG$84,0),0,COUNTIF(Dictionary!$AG$4:$AG$84,M$2),1),MATCH(Data_Base_Response[[#This Row],[W]],OFFSET(Dictionary!$AH$3,MATCH(M$2,Dictionary!$AG$4:$AG$84,0),0,COUNTIF(Dictionary!$AG$4:$AG$84,M$2),1),1))</f>
        <v xml:space="preserve">Perlu pengarahan awal dan tolok ukur keberhasilan   </v>
      </c>
      <c r="AH12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24"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24"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24" s="60" t="str">
        <f ca="1">INDEX(OFFSET(Dictionary!$AJ$3,MATCH(Q$2,Dictionary!$AG$4:$AG$84,0),0,COUNTIF(Dictionary!$AG$4:$AG$84,Q$2),1),MATCH(Data_Base_Response[[#This Row],[I]],OFFSET(Dictionary!$AH$3,MATCH(Q$2,Dictionary!$AG$4:$AG$84,0),0,COUNTIF(Dictionary!$AG$4:$AG$84,Q$2),1),1))</f>
        <v xml:space="preserve">Berhati - hati dlm pengambilan keputusan   </v>
      </c>
      <c r="AL124"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24"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24"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2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24"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2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24"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24" s="61" t="str">
        <f ca="1">IFERROR(INDEX(OFFSET(Dictionary!$AC$3,MATCH(COLUMNS($AS$2:AS123),Dictionary!$AC$4:$AC$93,0),1,1,2),1,MATCH(INDEX(Dictionary!$B$3:$C$3,1,MATCH(Form_Responses[[#This Row],[1]],OFFSET(Dictionary!$A$3,MATCH(COLUMNS($AS$2:AS123),Dictionary!$A$4:$A$93,0),1,1,2),0)),Dictionary!$AD$3:$AE$3,0)),"")</f>
        <v>G</v>
      </c>
      <c r="AT124" s="61" t="str">
        <f ca="1">IFERROR(INDEX(OFFSET(Dictionary!$AC$3,MATCH(COLUMNS($AS$2:AT$2),Dictionary!$AC$4:$AC$93,0),1,1,2),1,MATCH(INDEX(Dictionary!$B$3:$C$3,1,MATCH(Form_Responses[[#This Row],[2]],OFFSET(Dictionary!$A$3,MATCH(COLUMNS($AS$2:AT123),Dictionary!$A$4:$A$93,0),1,1,2),0)),Dictionary!$AD$3:$AE$3,0)),"")</f>
        <v>N</v>
      </c>
      <c r="AU124" s="61" t="str">
        <f ca="1">IFERROR(INDEX(OFFSET(Dictionary!$AC$3,MATCH(COLUMNS($AS$2:AU123),Dictionary!$AC$4:$AC$93,0),1,1,2),1,MATCH(INDEX(Dictionary!$B$3:$C$3,1,MATCH(Form_Responses[[#This Row],[3]],OFFSET(Dictionary!$A$3,MATCH(COLUMNS($AS$2:AU123),Dictionary!$A$4:$A$93,0),1,1,2),0)),Dictionary!$AD$3:$AE$3,0)),"")</f>
        <v>P</v>
      </c>
      <c r="AV124" s="61" t="str">
        <f ca="1">IFERROR(INDEX(OFFSET(Dictionary!$AC$3,MATCH(COLUMNS($AS$2:AV123),Dictionary!$AC$4:$AC$93,0),1,1,2),1,MATCH(INDEX(Dictionary!$B$3:$C$3,1,MATCH(Form_Responses[[#This Row],[4]],OFFSET(Dictionary!$A$3,MATCH(COLUMNS($AS$2:AV123),Dictionary!$A$4:$A$93,0),1,1,2),0)),Dictionary!$AD$3:$AE$3,0)),"")</f>
        <v>P</v>
      </c>
      <c r="AW124" s="61" t="str">
        <f ca="1">IFERROR(INDEX(OFFSET(Dictionary!$AC$3,MATCH(COLUMNS($AS$2:AW123),Dictionary!$AC$4:$AC$93,0),1,1,2),1,MATCH(INDEX(Dictionary!$B$3:$C$3,1,MATCH(Form_Responses[[#This Row],[5]],OFFSET(Dictionary!$A$3,MATCH(COLUMNS($AS$2:AW123),Dictionary!$A$4:$A$93,0),1,1,2),0)),Dictionary!$AD$3:$AE$3,0)),"")</f>
        <v>B</v>
      </c>
      <c r="AX124" s="61" t="str">
        <f ca="1">IFERROR(INDEX(OFFSET(Dictionary!$AC$3,MATCH(COLUMNS($AS$2:AX123),Dictionary!$AC$4:$AC$93,0),1,1,2),1,MATCH(INDEX(Dictionary!$B$3:$C$3,1,MATCH(Form_Responses[[#This Row],[6]],OFFSET(Dictionary!$A$3,MATCH(COLUMNS($AS$2:AX123),Dictionary!$A$4:$A$93,0),1,1,2),0)),Dictionary!$AD$3:$AE$3,0)),"")</f>
        <v>B</v>
      </c>
      <c r="AY124" s="61" t="str">
        <f ca="1">IFERROR(INDEX(OFFSET(Dictionary!$AC$3,MATCH(COLUMNS($AS$2:AY123),Dictionary!$AC$4:$AC$93,0),1,1,2),1,MATCH(INDEX(Dictionary!$B$3:$C$3,1,MATCH(Form_Responses[[#This Row],[7]],OFFSET(Dictionary!$A$3,MATCH(COLUMNS($AS$2:AY123),Dictionary!$A$4:$A$93,0),1,1,2),0)),Dictionary!$AD$3:$AE$3,0)),"")</f>
        <v>Z</v>
      </c>
      <c r="AZ124" s="61" t="str">
        <f ca="1">IFERROR(INDEX(OFFSET(Dictionary!$AC$3,MATCH(COLUMNS($AS$2:AZ$2),Dictionary!$AC$4:$AC$93,0),1,1,2),1,MATCH(INDEX(Dictionary!$B$3:$C$3,1,MATCH(Form_Responses[[#This Row],[8]],OFFSET(Dictionary!$A$3,MATCH(COLUMNS($AS$2:AZ123),Dictionary!$A$4:$A$93,0),1,1,2),0)),Dictionary!$AD$3:$AE$3,0)),"")</f>
        <v>Z</v>
      </c>
      <c r="BA124" s="61" t="str">
        <f ca="1">IFERROR(INDEX(OFFSET(Dictionary!$AC$3,MATCH(COLUMNS($AS$2:BA123),Dictionary!$AC$4:$AC$93,0),1,1,2),1,MATCH(INDEX(Dictionary!$B$3:$C$3,1,MATCH(Form_Responses[[#This Row],[9]],OFFSET(Dictionary!$A$3,MATCH(COLUMNS($AS$2:BA123),Dictionary!$A$4:$A$93,0),1,1,2),0)),Dictionary!$AD$3:$AE$3,0)),"")</f>
        <v>K</v>
      </c>
      <c r="BB124" s="61" t="str">
        <f ca="1">IFERROR(INDEX(OFFSET(Dictionary!$AC$3,MATCH(COLUMNS($AS$2:BB123),Dictionary!$AC$4:$AC$93,0),1,1,2),1,MATCH(INDEX(Dictionary!$B$3:$C$3,1,MATCH(Form_Responses[[#This Row],[10]],OFFSET(Dictionary!$A$3,MATCH(COLUMNS($AS$2:BB123),Dictionary!$A$4:$A$93,0),1,1,2),0)),Dictionary!$AD$3:$AE$3,0)),"")</f>
        <v>W</v>
      </c>
      <c r="BC124" s="61" t="str">
        <f ca="1">IFERROR(INDEX(OFFSET(Dictionary!$AC$3,MATCH(COLUMNS($AS$2:BC123),Dictionary!$AC$4:$AC$93,0),1,1,2),1,MATCH(INDEX(Dictionary!$B$3:$C$3,1,MATCH(Form_Responses[[#This Row],[11]],OFFSET(Dictionary!$A$3,MATCH(COLUMNS($AS$2:BC123),Dictionary!$A$4:$A$93,0),1,1,2),0)),Dictionary!$AD$3:$AE$3,0)),"")</f>
        <v>C</v>
      </c>
      <c r="BD124" s="61" t="str">
        <f ca="1">IFERROR(INDEX(OFFSET(Dictionary!$AC$3,MATCH(COLUMNS($AS$2:BD123),Dictionary!$AC$4:$AC$93,0),1,1,2),1,MATCH(INDEX(Dictionary!$B$3:$C$3,1,MATCH(Form_Responses[[#This Row],[12]],OFFSET(Dictionary!$A$3,MATCH(COLUMNS($AS$2:BD123),Dictionary!$A$4:$A$93,0),1,1,2),0)),Dictionary!$AD$3:$AE$3,0)),"")</f>
        <v>L</v>
      </c>
      <c r="BE124" s="61" t="str">
        <f ca="1">IFERROR(INDEX(OFFSET(Dictionary!$AC$3,MATCH(COLUMNS($AS$2:BE123),Dictionary!$AC$4:$AC$93,0),1,1,2),1,MATCH(INDEX(Dictionary!$B$3:$C$3,1,MATCH(Form_Responses[[#This Row],[13]],OFFSET(Dictionary!$A$3,MATCH(COLUMNS($AS$2:BE123),Dictionary!$A$4:$A$93,0),1,1,2),0)),Dictionary!$AD$3:$AE$3,0)),"")</f>
        <v>P</v>
      </c>
      <c r="BF124" s="61" t="str">
        <f ca="1">IFERROR(INDEX(OFFSET(Dictionary!$AC$3,MATCH(COLUMNS($AS$2:BF123),Dictionary!$AC$4:$AC$93,0),1,1,2),1,MATCH(INDEX(Dictionary!$B$3:$C$3,1,MATCH(Form_Responses[[#This Row],[14]],OFFSET(Dictionary!$A$3,MATCH(COLUMNS($AS$2:BF123),Dictionary!$A$4:$A$93,0),1,1,2),0)),Dictionary!$AD$3:$AE$3,0)),"")</f>
        <v>A</v>
      </c>
      <c r="BG124" s="61" t="str">
        <f ca="1">IFERROR(INDEX(OFFSET(Dictionary!$AC$3,MATCH(COLUMNS($AS$2:BG123),Dictionary!$AC$4:$AC$93,0),1,1,2),1,MATCH(INDEX(Dictionary!$B$3:$C$3,1,MATCH(Form_Responses[[#This Row],[15]],OFFSET(Dictionary!$A$3,MATCH(COLUMNS($AS$2:BG123),Dictionary!$A$4:$A$93,0),1,1,2),0)),Dictionary!$AD$3:$AE$3,0)),"")</f>
        <v>P</v>
      </c>
      <c r="BH124" s="61" t="str">
        <f ca="1">IFERROR(INDEX(OFFSET(Dictionary!$AC$3,MATCH(COLUMNS($AS$2:BH123),Dictionary!$AC$4:$AC$93,0),1,1,2),1,MATCH(INDEX(Dictionary!$B$3:$C$3,1,MATCH(Form_Responses[[#This Row],[16]],OFFSET(Dictionary!$A$3,MATCH(COLUMNS($AS$2:BH123),Dictionary!$A$4:$A$93,0),1,1,2),0)),Dictionary!$AD$3:$AE$3,0)),"")</f>
        <v>X</v>
      </c>
      <c r="BI124" s="61" t="str">
        <f ca="1">IFERROR(INDEX(OFFSET(Dictionary!$AC$3,MATCH(COLUMNS($AS$2:BI123),Dictionary!$AC$4:$AC$93,0),1,1,2),1,MATCH(INDEX(Dictionary!$B$3:$C$3,1,MATCH(Form_Responses[[#This Row],[17]],OFFSET(Dictionary!$A$3,MATCH(COLUMNS($AS$2:BI123),Dictionary!$A$4:$A$93,0),1,1,2),0)),Dictionary!$AD$3:$AE$3,0)),"")</f>
        <v>Z</v>
      </c>
      <c r="BJ124" s="61" t="str">
        <f ca="1">IFERROR(INDEX(OFFSET(Dictionary!$AC$3,MATCH(COLUMNS($AS$2:BJ123),Dictionary!$AC$4:$AC$93,0),1,1,2),1,MATCH(INDEX(Dictionary!$B$3:$C$3,1,MATCH(Form_Responses[[#This Row],[18]],OFFSET(Dictionary!$A$3,MATCH(COLUMNS($AS$2:BJ123),Dictionary!$A$4:$A$93,0),1,1,2),0)),Dictionary!$AD$3:$AE$3,0)),"")</f>
        <v>O</v>
      </c>
      <c r="BK124" s="61" t="str">
        <f ca="1">IFERROR(INDEX(OFFSET(Dictionary!$AC$3,MATCH(COLUMNS($AS$2:BK123),Dictionary!$AC$4:$AC$93,0),1,1,2),1,MATCH(INDEX(Dictionary!$B$3:$C$3,1,MATCH(Form_Responses[[#This Row],[19]],OFFSET(Dictionary!$A$3,MATCH(COLUMNS($AS$2:BK123),Dictionary!$A$4:$A$93,0),1,1,2),0)),Dictionary!$AD$3:$AE$3,0)),"")</f>
        <v>Z</v>
      </c>
      <c r="BL124" s="61" t="str">
        <f ca="1">IFERROR(INDEX(OFFSET(Dictionary!$AC$3,MATCH(COLUMNS($AS$2:BL123),Dictionary!$AC$4:$AC$93,0),1,1,2),1,MATCH(INDEX(Dictionary!$B$3:$C$3,1,MATCH(Form_Responses[[#This Row],[20]],OFFSET(Dictionary!$A$3,MATCH(COLUMNS($AS$2:BL123),Dictionary!$A$4:$A$93,0),1,1,2),0)),Dictionary!$AD$3:$AE$3,0)),"")</f>
        <v>W</v>
      </c>
      <c r="BM124" s="61" t="str">
        <f ca="1">IFERROR(INDEX(OFFSET(Dictionary!$AC$3,MATCH(COLUMNS($AS$2:BM123),Dictionary!$AC$4:$AC$93,0),1,1,2),1,MATCH(INDEX(Dictionary!$B$3:$C$3,1,MATCH(Form_Responses[[#This Row],[21]],OFFSET(Dictionary!$A$3,MATCH(COLUMNS($AS$2:BM123),Dictionary!$A$4:$A$93,0),1,1,2),0)),Dictionary!$AD$3:$AE$3,0)),"")</f>
        <v>D</v>
      </c>
      <c r="BN124" s="61" t="str">
        <f ca="1">IFERROR(INDEX(OFFSET(Dictionary!$AC$3,MATCH(COLUMNS($AS$2:BN123),Dictionary!$AC$4:$AC$93,0),1,1,2),1,MATCH(INDEX(Dictionary!$B$3:$C$3,1,MATCH(Form_Responses[[#This Row],[22]],OFFSET(Dictionary!$A$3,MATCH(COLUMNS($AS$2:BN123),Dictionary!$A$4:$A$93,0),1,1,2),0)),Dictionary!$AD$3:$AE$3,0)),"")</f>
        <v>C</v>
      </c>
      <c r="BO124" s="61" t="str">
        <f ca="1">IFERROR(INDEX(OFFSET(Dictionary!$AC$3,MATCH(COLUMNS($AS$2:BO123),Dictionary!$AC$4:$AC$93,0),1,1,2),1,MATCH(INDEX(Dictionary!$B$3:$C$3,1,MATCH(Form_Responses[[#This Row],[23]],OFFSET(Dictionary!$A$3,MATCH(COLUMNS($AS$2:BO123),Dictionary!$A$4:$A$93,0),1,1,2),0)),Dictionary!$AD$3:$AE$3,0)),"")</f>
        <v>I</v>
      </c>
      <c r="BP124" s="61" t="str">
        <f ca="1">IFERROR(INDEX(OFFSET(Dictionary!$AC$3,MATCH(COLUMNS($AS$2:BP123),Dictionary!$AC$4:$AC$93,0),1,1,2),1,MATCH(INDEX(Dictionary!$B$3:$C$3,1,MATCH(Form_Responses[[#This Row],[24]],OFFSET(Dictionary!$A$3,MATCH(COLUMNS($AS$2:BP123),Dictionary!$A$4:$A$93,0),1,1,2),0)),Dictionary!$AD$3:$AE$3,0)),"")</f>
        <v>X</v>
      </c>
      <c r="BQ124" s="61" t="str">
        <f ca="1">IFERROR(INDEX(OFFSET(Dictionary!$AC$3,MATCH(COLUMNS($AS$2:BQ123),Dictionary!$AC$4:$AC$93,0),1,1,2),1,MATCH(INDEX(Dictionary!$B$3:$C$3,1,MATCH(Form_Responses[[#This Row],[25]],OFFSET(Dictionary!$A$3,MATCH(COLUMNS($AS$2:BQ123),Dictionary!$A$4:$A$93,0),1,1,2),0)),Dictionary!$AD$3:$AE$3,0)),"")</f>
        <v>A</v>
      </c>
      <c r="BR124" s="61" t="str">
        <f ca="1">IFERROR(INDEX(OFFSET(Dictionary!$AC$3,MATCH(COLUMNS($AS$2:BR123),Dictionary!$AC$4:$AC$93,0),1,1,2),1,MATCH(INDEX(Dictionary!$B$3:$C$3,1,MATCH(Form_Responses[[#This Row],[26]],OFFSET(Dictionary!$A$3,MATCH(COLUMNS($AS$2:BR123),Dictionary!$A$4:$A$93,0),1,1,2),0)),Dictionary!$AD$3:$AE$3,0)),"")</f>
        <v>P</v>
      </c>
      <c r="BS124" s="61" t="str">
        <f ca="1">IFERROR(INDEX(OFFSET(Dictionary!$AC$3,MATCH(COLUMNS($AS$2:BS123),Dictionary!$AC$4:$AC$93,0),1,1,2),1,MATCH(INDEX(Dictionary!$B$3:$C$3,1,MATCH(Form_Responses[[#This Row],[27]],OFFSET(Dictionary!$A$3,MATCH(COLUMNS($AS$2:BS123),Dictionary!$A$4:$A$93,0),1,1,2),0)),Dictionary!$AD$3:$AE$3,0)),"")</f>
        <v>Z</v>
      </c>
      <c r="BT124" s="61" t="str">
        <f ca="1">IFERROR(INDEX(OFFSET(Dictionary!$AC$3,MATCH(COLUMNS($AS$2:BT123),Dictionary!$AC$4:$AC$93,0),1,1,2),1,MATCH(INDEX(Dictionary!$B$3:$C$3,1,MATCH(Form_Responses[[#This Row],[28]],OFFSET(Dictionary!$A$3,MATCH(COLUMNS($AS$2:BT123),Dictionary!$A$4:$A$93,0),1,1,2),0)),Dictionary!$AD$3:$AE$3,0)),"")</f>
        <v>B</v>
      </c>
      <c r="BU124" s="61" t="str">
        <f ca="1">IFERROR(INDEX(OFFSET(Dictionary!$AC$3,MATCH(COLUMNS($AS$2:BU123),Dictionary!$AC$4:$AC$93,0),1,1,2),1,MATCH(INDEX(Dictionary!$B$3:$C$3,1,MATCH(Form_Responses[[#This Row],[29]],OFFSET(Dictionary!$A$3,MATCH(COLUMNS($AS$2:BU123),Dictionary!$A$4:$A$93,0),1,1,2),0)),Dictionary!$AD$3:$AE$3,0)),"")</f>
        <v>O</v>
      </c>
      <c r="BV124" s="61" t="str">
        <f ca="1">IFERROR(INDEX(OFFSET(Dictionary!$AC$3,MATCH(COLUMNS($AS$2:BV123),Dictionary!$AC$4:$AC$93,0),1,1,2),1,MATCH(INDEX(Dictionary!$B$3:$C$3,1,MATCH(Form_Responses[[#This Row],[30]],OFFSET(Dictionary!$A$3,MATCH(COLUMNS($AS$2:BV123),Dictionary!$A$4:$A$93,0),1,1,2),0)),Dictionary!$AD$3:$AE$3,0)),"")</f>
        <v>W</v>
      </c>
      <c r="BW124" s="61" t="str">
        <f ca="1">IFERROR(INDEX(OFFSET(Dictionary!$AC$3,MATCH(COLUMNS($AS$2:BW123),Dictionary!$AC$4:$AC$93,0),1,1,2),1,MATCH(INDEX(Dictionary!$B$3:$C$3,1,MATCH(Form_Responses[[#This Row],[31]],OFFSET(Dictionary!$A$3,MATCH(COLUMNS($AS$2:BW123),Dictionary!$A$4:$A$93,0),1,1,2),0)),Dictionary!$AD$3:$AE$3,0)),"")</f>
        <v>R</v>
      </c>
      <c r="BX124" s="61" t="str">
        <f ca="1">IFERROR(INDEX(OFFSET(Dictionary!$AC$3,MATCH(COLUMNS($AS$2:BX123),Dictionary!$AC$4:$AC$93,0),1,1,2),1,MATCH(INDEX(Dictionary!$B$3:$C$3,1,MATCH(Form_Responses[[#This Row],[32]],OFFSET(Dictionary!$A$3,MATCH(COLUMNS($AS$2:BX123),Dictionary!$A$4:$A$93,0),1,1,2),0)),Dictionary!$AD$3:$AE$3,0)),"")</f>
        <v>D</v>
      </c>
      <c r="BY124" s="61" t="str">
        <f ca="1">IFERROR(INDEX(OFFSET(Dictionary!$AC$3,MATCH(COLUMNS($AS$2:BY123),Dictionary!$AC$4:$AC$93,0),1,1,2),1,MATCH(INDEX(Dictionary!$B$3:$C$3,1,MATCH(Form_Responses[[#This Row],[33]],OFFSET(Dictionary!$A$3,MATCH(COLUMNS($AS$2:BY123),Dictionary!$A$4:$A$93,0),1,1,2),0)),Dictionary!$AD$3:$AE$3,0)),"")</f>
        <v>C</v>
      </c>
      <c r="BZ124" s="61" t="str">
        <f ca="1">IFERROR(INDEX(OFFSET(Dictionary!$AC$3,MATCH(COLUMNS($AS$2:BZ123),Dictionary!$AC$4:$AC$93,0),1,1,2),1,MATCH(INDEX(Dictionary!$B$3:$C$3,1,MATCH(Form_Responses[[#This Row],[34]],OFFSET(Dictionary!$A$3,MATCH(COLUMNS($AS$2:BZ123),Dictionary!$A$4:$A$93,0),1,1,2),0)),Dictionary!$AD$3:$AE$3,0)),"")</f>
        <v>T</v>
      </c>
      <c r="CA124" s="61" t="str">
        <f ca="1">IFERROR(INDEX(OFFSET(Dictionary!$AC$3,MATCH(COLUMNS($AS$2:CA123),Dictionary!$AC$4:$AC$93,0),1,1,2),1,MATCH(INDEX(Dictionary!$B$3:$C$3,1,MATCH(Form_Responses[[#This Row],[35]],OFFSET(Dictionary!$A$3,MATCH(COLUMNS($AS$2:CA123),Dictionary!$A$4:$A$93,0),1,1,2),0)),Dictionary!$AD$3:$AE$3,0)),"")</f>
        <v>B</v>
      </c>
      <c r="CB124" s="61" t="str">
        <f ca="1">IFERROR(INDEX(OFFSET(Dictionary!$AC$3,MATCH(COLUMNS($AS$2:CB123),Dictionary!$AC$4:$AC$93,0),1,1,2),1,MATCH(INDEX(Dictionary!$B$3:$C$3,1,MATCH(Form_Responses[[#This Row],[36]],OFFSET(Dictionary!$A$3,MATCH(COLUMNS($AS$2:CB123),Dictionary!$A$4:$A$93,0),1,1,2),0)),Dictionary!$AD$3:$AE$3,0)),"")</f>
        <v>A</v>
      </c>
      <c r="CC124" s="61" t="str">
        <f ca="1">IFERROR(INDEX(OFFSET(Dictionary!$AC$3,MATCH(COLUMNS($AS$2:CC123),Dictionary!$AC$4:$AC$93,0),1,1,2),1,MATCH(INDEX(Dictionary!$B$3:$C$3,1,MATCH(Form_Responses[[#This Row],[37]],OFFSET(Dictionary!$A$3,MATCH(COLUMNS($AS$2:CC123),Dictionary!$A$4:$A$93,0),1,1,2),0)),Dictionary!$AD$3:$AE$3,0)),"")</f>
        <v>P</v>
      </c>
      <c r="CD124" s="61" t="str">
        <f ca="1">IFERROR(INDEX(OFFSET(Dictionary!$AC$3,MATCH(COLUMNS($AS$2:CD123),Dictionary!$AC$4:$AC$93,0),1,1,2),1,MATCH(INDEX(Dictionary!$B$3:$C$3,1,MATCH(Form_Responses[[#This Row],[38]],OFFSET(Dictionary!$A$3,MATCH(COLUMNS($AS$2:CD123),Dictionary!$A$4:$A$93,0),1,1,2),0)),Dictionary!$AD$3:$AE$3,0)),"")</f>
        <v>K</v>
      </c>
      <c r="CE124" s="61" t="str">
        <f ca="1">IFERROR(INDEX(OFFSET(Dictionary!$AC$3,MATCH(COLUMNS($AS$2:CE123),Dictionary!$AC$4:$AC$93,0),1,1,2),1,MATCH(INDEX(Dictionary!$B$3:$C$3,1,MATCH(Form_Responses[[#This Row],[39]],OFFSET(Dictionary!$A$3,MATCH(COLUMNS($AS$2:CE123),Dictionary!$A$4:$A$93,0),1,1,2),0)),Dictionary!$AD$3:$AE$3,0)),"")</f>
        <v>B</v>
      </c>
      <c r="CF124" s="61" t="str">
        <f ca="1">IFERROR(INDEX(OFFSET(Dictionary!$AC$3,MATCH(COLUMNS($AS$2:CF123),Dictionary!$AC$4:$AC$93,0),1,1,2),1,MATCH(INDEX(Dictionary!$B$3:$C$3,1,MATCH(Form_Responses[[#This Row],[40]],OFFSET(Dictionary!$A$3,MATCH(COLUMNS($AS$2:CF123),Dictionary!$A$4:$A$93,0),1,1,2),0)),Dictionary!$AD$3:$AE$3,0)),"")</f>
        <v>W</v>
      </c>
      <c r="CG124" s="61" t="str">
        <f ca="1">IFERROR(INDEX(OFFSET(Dictionary!$AC$3,MATCH(COLUMNS($AS$2:CG123),Dictionary!$AC$4:$AC$93,0),1,1,2),1,MATCH(INDEX(Dictionary!$B$3:$C$3,1,MATCH(Form_Responses[[#This Row],[41]],OFFSET(Dictionary!$A$3,MATCH(COLUMNS($AS$2:CG123),Dictionary!$A$4:$A$93,0),1,1,2),0)),Dictionary!$AD$3:$AE$3,0)),"")</f>
        <v>G</v>
      </c>
      <c r="CH124" s="61" t="str">
        <f ca="1">IFERROR(INDEX(OFFSET(Dictionary!$AC$3,MATCH(COLUMNS($AS$2:CH123),Dictionary!$AC$4:$AC$93,0),1,1,2),1,MATCH(INDEX(Dictionary!$B$3:$C$3,1,MATCH(Form_Responses[[#This Row],[42]],OFFSET(Dictionary!$A$3,MATCH(COLUMNS($AS$2:CH123),Dictionary!$A$4:$A$93,0),1,1,2),0)),Dictionary!$AD$3:$AE$3,0)),"")</f>
        <v>R</v>
      </c>
      <c r="CI124" s="61" t="str">
        <f ca="1">IFERROR(INDEX(OFFSET(Dictionary!$AC$3,MATCH(COLUMNS($AS$2:CI123),Dictionary!$AC$4:$AC$93,0),1,1,2),1,MATCH(INDEX(Dictionary!$B$3:$C$3,1,MATCH(Form_Responses[[#This Row],[43]],OFFSET(Dictionary!$A$3,MATCH(COLUMNS($AS$2:CI123),Dictionary!$A$4:$A$93,0),1,1,2),0)),Dictionary!$AD$3:$AE$3,0)),"")</f>
        <v>D</v>
      </c>
      <c r="CJ124" s="61" t="str">
        <f ca="1">IFERROR(INDEX(OFFSET(Dictionary!$AC$3,MATCH(COLUMNS($AS$2:CJ123),Dictionary!$AC$4:$AC$93,0),1,1,2),1,MATCH(INDEX(Dictionary!$B$3:$C$3,1,MATCH(Form_Responses[[#This Row],[44]],OFFSET(Dictionary!$A$3,MATCH(COLUMNS($AS$2:CJ123),Dictionary!$A$4:$A$93,0),1,1,2),0)),Dictionary!$AD$3:$AE$3,0)),"")</f>
        <v>C</v>
      </c>
      <c r="CK124" s="61" t="str">
        <f ca="1">IFERROR(INDEX(OFFSET(Dictionary!$AC$3,MATCH(COLUMNS($AS$2:CK123),Dictionary!$AC$4:$AC$93,0),1,1,2),1,MATCH(INDEX(Dictionary!$B$3:$C$3,1,MATCH(Form_Responses[[#This Row],[45]],OFFSET(Dictionary!$A$3,MATCH(COLUMNS($AS$2:CK123),Dictionary!$A$4:$A$93,0),1,1,2),0)),Dictionary!$AD$3:$AE$3,0)),"")</f>
        <v>V</v>
      </c>
      <c r="CL124" s="61" t="str">
        <f ca="1">IFERROR(INDEX(OFFSET(Dictionary!$AC$3,MATCH(COLUMNS($AS$2:CL123),Dictionary!$AC$4:$AC$93,0),1,1,2),1,MATCH(INDEX(Dictionary!$B$3:$C$3,1,MATCH(Form_Responses[[#This Row],[46]],OFFSET(Dictionary!$A$3,MATCH(COLUMNS($AS$2:CL123),Dictionary!$A$4:$A$93,0),1,1,2),0)),Dictionary!$AD$3:$AE$3,0)),"")</f>
        <v>N</v>
      </c>
      <c r="CM124" s="61" t="str">
        <f ca="1">IFERROR(INDEX(OFFSET(Dictionary!$AC$3,MATCH(COLUMNS($AS$2:CM123),Dictionary!$AC$4:$AC$93,0),1,1,2),1,MATCH(INDEX(Dictionary!$B$3:$C$3,1,MATCH(Form_Responses[[#This Row],[47]],OFFSET(Dictionary!$A$3,MATCH(COLUMNS($AS$2:CM123),Dictionary!$A$4:$A$93,0),1,1,2),0)),Dictionary!$AD$3:$AE$3,0)),"")</f>
        <v>Z</v>
      </c>
      <c r="CN124" s="61" t="str">
        <f ca="1">IFERROR(INDEX(OFFSET(Dictionary!$AC$3,MATCH(COLUMNS($AS$2:CN123),Dictionary!$AC$4:$AC$93,0),1,1,2),1,MATCH(INDEX(Dictionary!$B$3:$C$3,1,MATCH(Form_Responses[[#This Row],[48]],OFFSET(Dictionary!$A$3,MATCH(COLUMNS($AS$2:CN123),Dictionary!$A$4:$A$93,0),1,1,2),0)),Dictionary!$AD$3:$AE$3,0)),"")</f>
        <v>P</v>
      </c>
      <c r="CO124" s="61" t="str">
        <f ca="1">IFERROR(INDEX(OFFSET(Dictionary!$AC$3,MATCH(COLUMNS($AS$2:CO123),Dictionary!$AC$4:$AC$93,0),1,1,2),1,MATCH(INDEX(Dictionary!$B$3:$C$3,1,MATCH(Form_Responses[[#This Row],[49]],OFFSET(Dictionary!$A$3,MATCH(COLUMNS($AS$2:CO123),Dictionary!$A$4:$A$93,0),1,1,2),0)),Dictionary!$AD$3:$AE$3,0)),"")</f>
        <v>F</v>
      </c>
      <c r="CP124" s="61" t="str">
        <f ca="1">IFERROR(INDEX(OFFSET(Dictionary!$AC$3,MATCH(COLUMNS($AS$2:CP123),Dictionary!$AC$4:$AC$93,0),1,1,2),1,MATCH(INDEX(Dictionary!$B$3:$C$3,1,MATCH(Form_Responses[[#This Row],[50]],OFFSET(Dictionary!$A$3,MATCH(COLUMNS($AS$2:CP123),Dictionary!$A$4:$A$93,0),1,1,2),0)),Dictionary!$AD$3:$AE$3,0)),"")</f>
        <v>W</v>
      </c>
      <c r="CQ124" s="61" t="str">
        <f ca="1">IFERROR(INDEX(OFFSET(Dictionary!$AC$3,MATCH(COLUMNS($AS$2:CQ123),Dictionary!$AC$4:$AC$93,0),1,1,2),1,MATCH(INDEX(Dictionary!$B$3:$C$3,1,MATCH(Form_Responses[[#This Row],[51]],OFFSET(Dictionary!$A$3,MATCH(COLUMNS($AS$2:CQ123),Dictionary!$A$4:$A$93,0),1,1,2),0)),Dictionary!$AD$3:$AE$3,0)),"")</f>
        <v>G</v>
      </c>
      <c r="CR124" s="61" t="str">
        <f ca="1">IFERROR(INDEX(OFFSET(Dictionary!$AC$3,MATCH(COLUMNS($AS$2:CR123),Dictionary!$AC$4:$AC$93,0),1,1,2),1,MATCH(INDEX(Dictionary!$B$3:$C$3,1,MATCH(Form_Responses[[#This Row],[52]],OFFSET(Dictionary!$A$3,MATCH(COLUMNS($AS$2:CR123),Dictionary!$A$4:$A$93,0),1,1,2),0)),Dictionary!$AD$3:$AE$3,0)),"")</f>
        <v>L</v>
      </c>
      <c r="CS124" s="61" t="str">
        <f ca="1">IFERROR(INDEX(OFFSET(Dictionary!$AC$3,MATCH(COLUMNS($AS$2:CS123),Dictionary!$AC$4:$AC$93,0),1,1,2),1,MATCH(INDEX(Dictionary!$B$3:$C$3,1,MATCH(Form_Responses[[#This Row],[53]],OFFSET(Dictionary!$A$3,MATCH(COLUMNS($AS$2:CS123),Dictionary!$A$4:$A$93,0),1,1,2),0)),Dictionary!$AD$3:$AE$3,0)),"")</f>
        <v>R</v>
      </c>
      <c r="CT124" s="61" t="str">
        <f ca="1">IFERROR(INDEX(OFFSET(Dictionary!$AC$3,MATCH(COLUMNS($AS$2:CT123),Dictionary!$AC$4:$AC$93,0),1,1,2),1,MATCH(INDEX(Dictionary!$B$3:$C$3,1,MATCH(Form_Responses[[#This Row],[54]],OFFSET(Dictionary!$A$3,MATCH(COLUMNS($AS$2:CT123),Dictionary!$A$4:$A$93,0),1,1,2),0)),Dictionary!$AD$3:$AE$3,0)),"")</f>
        <v>D</v>
      </c>
      <c r="CU124" s="61" t="str">
        <f ca="1">IFERROR(INDEX(OFFSET(Dictionary!$AC$3,MATCH(COLUMNS($AS$2:CU123),Dictionary!$AC$4:$AC$93,0),1,1,2),1,MATCH(INDEX(Dictionary!$B$3:$C$3,1,MATCH(Form_Responses[[#This Row],[55]],OFFSET(Dictionary!$A$3,MATCH(COLUMNS($AS$2:CU123),Dictionary!$A$4:$A$93,0),1,1,2),0)),Dictionary!$AD$3:$AE$3,0)),"")</f>
        <v>C</v>
      </c>
      <c r="CV124" s="61" t="str">
        <f ca="1">IFERROR(INDEX(OFFSET(Dictionary!$AC$3,MATCH(COLUMNS($AS$2:CV123),Dictionary!$AC$4:$AC$93,0),1,1,2),1,MATCH(INDEX(Dictionary!$B$3:$C$3,1,MATCH(Form_Responses[[#This Row],[56]],OFFSET(Dictionary!$A$3,MATCH(COLUMNS($AS$2:CV123),Dictionary!$A$4:$A$93,0),1,1,2),0)),Dictionary!$AD$3:$AE$3,0)),"")</f>
        <v>E</v>
      </c>
      <c r="CW124" s="61" t="str">
        <f ca="1">IFERROR(INDEX(OFFSET(Dictionary!$AC$3,MATCH(COLUMNS($AS$2:CW123),Dictionary!$AC$4:$AC$93,0),1,1,2),1,MATCH(INDEX(Dictionary!$B$3:$C$3,1,MATCH(Form_Responses[[#This Row],[57]],OFFSET(Dictionary!$A$3,MATCH(COLUMNS($AS$2:CW123),Dictionary!$A$4:$A$93,0),1,1,2),0)),Dictionary!$AD$3:$AE$3,0)),"")</f>
        <v>Z</v>
      </c>
      <c r="CX124" s="61" t="str">
        <f ca="1">IFERROR(INDEX(OFFSET(Dictionary!$AC$3,MATCH(COLUMNS($AS$2:CX123),Dictionary!$AC$4:$AC$93,0),1,1,2),1,MATCH(INDEX(Dictionary!$B$3:$C$3,1,MATCH(Form_Responses[[#This Row],[58]],OFFSET(Dictionary!$A$3,MATCH(COLUMNS($AS$2:CX123),Dictionary!$A$4:$A$93,0),1,1,2),0)),Dictionary!$AD$3:$AE$3,0)),"")</f>
        <v>A</v>
      </c>
      <c r="CY124" s="61" t="str">
        <f ca="1">IFERROR(INDEX(OFFSET(Dictionary!$AC$3,MATCH(COLUMNS($AS$2:CY123),Dictionary!$AC$4:$AC$93,0),1,1,2),1,MATCH(INDEX(Dictionary!$B$3:$C$3,1,MATCH(Form_Responses[[#This Row],[59]],OFFSET(Dictionary!$A$3,MATCH(COLUMNS($AS$2:CY123),Dictionary!$A$4:$A$93,0),1,1,2),0)),Dictionary!$AD$3:$AE$3,0)),"")</f>
        <v>P</v>
      </c>
      <c r="CZ124" s="61" t="str">
        <f ca="1">IFERROR(INDEX(OFFSET(Dictionary!$AC$3,MATCH(COLUMNS($AS$2:CZ123),Dictionary!$AC$4:$AC$93,0),1,1,2),1,MATCH(INDEX(Dictionary!$B$3:$C$3,1,MATCH(Form_Responses[[#This Row],[60]],OFFSET(Dictionary!$A$3,MATCH(COLUMNS($AS$2:CZ123),Dictionary!$A$4:$A$93,0),1,1,2),0)),Dictionary!$AD$3:$AE$3,0)),"")</f>
        <v>X</v>
      </c>
      <c r="DA124" s="61" t="str">
        <f ca="1">IFERROR(INDEX(OFFSET(Dictionary!$AC$3,MATCH(COLUMNS($AS$2:DA123),Dictionary!$AC$4:$AC$93,0),1,1,2),1,MATCH(INDEX(Dictionary!$B$3:$C$3,1,MATCH(Form_Responses[[#This Row],[61]],OFFSET(Dictionary!$A$3,MATCH(COLUMNS($AS$2:DA123),Dictionary!$A$4:$A$93,0),1,1,2),0)),Dictionary!$AD$3:$AE$3,0)),"")</f>
        <v>G</v>
      </c>
      <c r="DB124" s="61" t="str">
        <f ca="1">IFERROR(INDEX(OFFSET(Dictionary!$AC$3,MATCH(COLUMNS($AS$2:DB123),Dictionary!$AC$4:$AC$93,0),1,1,2),1,MATCH(INDEX(Dictionary!$B$3:$C$3,1,MATCH(Form_Responses[[#This Row],[62]],OFFSET(Dictionary!$A$3,MATCH(COLUMNS($AS$2:DB123),Dictionary!$A$4:$A$93,0),1,1,2),0)),Dictionary!$AD$3:$AE$3,0)),"")</f>
        <v>L</v>
      </c>
      <c r="DC124" s="61" t="str">
        <f ca="1">IFERROR(INDEX(OFFSET(Dictionary!$AC$3,MATCH(COLUMNS($AS$2:DC123),Dictionary!$AC$4:$AC$93,0),1,1,2),1,MATCH(INDEX(Dictionary!$B$3:$C$3,1,MATCH(Form_Responses[[#This Row],[63]],OFFSET(Dictionary!$A$3,MATCH(COLUMNS($AS$2:DC123),Dictionary!$A$4:$A$93,0),1,1,2),0)),Dictionary!$AD$3:$AE$3,0)),"")</f>
        <v>I</v>
      </c>
      <c r="DD124" s="61" t="str">
        <f ca="1">IFERROR(INDEX(OFFSET(Dictionary!$AC$3,MATCH(COLUMNS($AS$2:DD123),Dictionary!$AC$4:$AC$93,0),1,1,2),1,MATCH(INDEX(Dictionary!$B$3:$C$3,1,MATCH(Form_Responses[[#This Row],[64]],OFFSET(Dictionary!$A$3,MATCH(COLUMNS($AS$2:DD123),Dictionary!$A$4:$A$93,0),1,1,2),0)),Dictionary!$AD$3:$AE$3,0)),"")</f>
        <v>R</v>
      </c>
      <c r="DE124" s="61" t="str">
        <f ca="1">IFERROR(INDEX(OFFSET(Dictionary!$AC$3,MATCH(COLUMNS($AS$2:DE123),Dictionary!$AC$4:$AC$93,0),1,1,2),1,MATCH(INDEX(Dictionary!$B$3:$C$3,1,MATCH(Form_Responses[[#This Row],[65]],OFFSET(Dictionary!$A$3,MATCH(COLUMNS($AS$2:DE123),Dictionary!$A$4:$A$93,0),1,1,2),0)),Dictionary!$AD$3:$AE$3,0)),"")</f>
        <v>D</v>
      </c>
      <c r="DF124" s="61" t="str">
        <f ca="1">IFERROR(INDEX(OFFSET(Dictionary!$AC$3,MATCH(COLUMNS($AS$2:DF123),Dictionary!$AC$4:$AC$93,0),1,1,2),1,MATCH(INDEX(Dictionary!$B$3:$C$3,1,MATCH(Form_Responses[[#This Row],[66]],OFFSET(Dictionary!$A$3,MATCH(COLUMNS($AS$2:DF123),Dictionary!$A$4:$A$93,0),1,1,2),0)),Dictionary!$AD$3:$AE$3,0)),"")</f>
        <v>C</v>
      </c>
      <c r="DG124" s="61" t="str">
        <f ca="1">IFERROR(INDEX(OFFSET(Dictionary!$AC$3,MATCH(COLUMNS($AS$2:DG123),Dictionary!$AC$4:$AC$93,0),1,1,2),1,MATCH(INDEX(Dictionary!$B$3:$C$3,1,MATCH(Form_Responses[[#This Row],[67]],OFFSET(Dictionary!$A$3,MATCH(COLUMNS($AS$2:DG123),Dictionary!$A$4:$A$93,0),1,1,2),0)),Dictionary!$AD$3:$AE$3,0)),"")</f>
        <v>R</v>
      </c>
      <c r="DH124" s="61" t="str">
        <f ca="1">IFERROR(INDEX(OFFSET(Dictionary!$AC$3,MATCH(COLUMNS($AS$2:DH123),Dictionary!$AC$4:$AC$93,0),1,1,2),1,MATCH(INDEX(Dictionary!$B$3:$C$3,1,MATCH(Form_Responses[[#This Row],[68]],OFFSET(Dictionary!$A$3,MATCH(COLUMNS($AS$2:DH123),Dictionary!$A$4:$A$93,0),1,1,2),0)),Dictionary!$AD$3:$AE$3,0)),"")</f>
        <v>N</v>
      </c>
      <c r="DI124" s="61" t="str">
        <f ca="1">IFERROR(INDEX(OFFSET(Dictionary!$AC$3,MATCH(COLUMNS($AS$2:DI123),Dictionary!$AC$4:$AC$93,0),1,1,2),1,MATCH(INDEX(Dictionary!$B$3:$C$3,1,MATCH(Form_Responses[[#This Row],[69]],OFFSET(Dictionary!$A$3,MATCH(COLUMNS($AS$2:DI123),Dictionary!$A$4:$A$93,0),1,1,2),0)),Dictionary!$AD$3:$AE$3,0)),"")</f>
        <v>A</v>
      </c>
      <c r="DJ124" s="61" t="str">
        <f ca="1">IFERROR(INDEX(OFFSET(Dictionary!$AC$3,MATCH(COLUMNS($AS$2:DJ123),Dictionary!$AC$4:$AC$93,0),1,1,2),1,MATCH(INDEX(Dictionary!$B$3:$C$3,1,MATCH(Form_Responses[[#This Row],[70]],OFFSET(Dictionary!$A$3,MATCH(COLUMNS($AS$2:DJ123),Dictionary!$A$4:$A$93,0),1,1,2),0)),Dictionary!$AD$3:$AE$3,0)),"")</f>
        <v>P</v>
      </c>
      <c r="DK124" s="61" t="str">
        <f ca="1">IFERROR(INDEX(OFFSET(Dictionary!$AC$3,MATCH(COLUMNS($AS$2:DK123),Dictionary!$AC$4:$AC$93,0),1,1,2),1,MATCH(INDEX(Dictionary!$B$3:$C$3,1,MATCH(Form_Responses[[#This Row],[71]],OFFSET(Dictionary!$A$3,MATCH(COLUMNS($AS$2:DK123),Dictionary!$A$4:$A$93,0),1,1,2),0)),Dictionary!$AD$3:$AE$3,0)),"")</f>
        <v>G</v>
      </c>
      <c r="DL124" s="61" t="str">
        <f ca="1">IFERROR(INDEX(OFFSET(Dictionary!$AC$3,MATCH(COLUMNS($AS$2:DL123),Dictionary!$AC$4:$AC$93,0),1,1,2),1,MATCH(INDEX(Dictionary!$B$3:$C$3,1,MATCH(Form_Responses[[#This Row],[72]],OFFSET(Dictionary!$A$3,MATCH(COLUMNS($AS$2:DL123),Dictionary!$A$4:$A$93,0),1,1,2),0)),Dictionary!$AD$3:$AE$3,0)),"")</f>
        <v>L</v>
      </c>
      <c r="DM124" s="61" t="str">
        <f ca="1">IFERROR(INDEX(OFFSET(Dictionary!$AC$3,MATCH(COLUMNS($AS$2:DM123),Dictionary!$AC$4:$AC$93,0),1,1,2),1,MATCH(INDEX(Dictionary!$B$3:$C$3,1,MATCH(Form_Responses[[#This Row],[73]],OFFSET(Dictionary!$A$3,MATCH(COLUMNS($AS$2:DM123),Dictionary!$A$4:$A$93,0),1,1,2),0)),Dictionary!$AD$3:$AE$3,0)),"")</f>
        <v>I</v>
      </c>
      <c r="DN124" s="61" t="str">
        <f ca="1">IFERROR(INDEX(OFFSET(Dictionary!$AC$3,MATCH(COLUMNS($AS$2:DN123),Dictionary!$AC$4:$AC$93,0),1,1,2),1,MATCH(INDEX(Dictionary!$B$3:$C$3,1,MATCH(Form_Responses[[#This Row],[74]],OFFSET(Dictionary!$A$3,MATCH(COLUMNS($AS$2:DN123),Dictionary!$A$4:$A$93,0),1,1,2),0)),Dictionary!$AD$3:$AE$3,0)),"")</f>
        <v>T</v>
      </c>
      <c r="DO124" s="61" t="str">
        <f ca="1">IFERROR(INDEX(OFFSET(Dictionary!$AC$3,MATCH(COLUMNS($AS$2:DO123),Dictionary!$AC$4:$AC$93,0),1,1,2),1,MATCH(INDEX(Dictionary!$B$3:$C$3,1,MATCH(Form_Responses[[#This Row],[75]],OFFSET(Dictionary!$A$3,MATCH(COLUMNS($AS$2:DO123),Dictionary!$A$4:$A$93,0),1,1,2),0)),Dictionary!$AD$3:$AE$3,0)),"")</f>
        <v>R</v>
      </c>
      <c r="DP124" s="61" t="str">
        <f ca="1">IFERROR(INDEX(OFFSET(Dictionary!$AC$3,MATCH(COLUMNS($AS$2:DP123),Dictionary!$AC$4:$AC$93,0),1,1,2),1,MATCH(INDEX(Dictionary!$B$3:$C$3,1,MATCH(Form_Responses[[#This Row],[76]],OFFSET(Dictionary!$A$3,MATCH(COLUMNS($AS$2:DP123),Dictionary!$A$4:$A$93,0),1,1,2),0)),Dictionary!$AD$3:$AE$3,0)),"")</f>
        <v>D</v>
      </c>
      <c r="DQ124" s="61" t="str">
        <f ca="1">IFERROR(INDEX(OFFSET(Dictionary!$AC$3,MATCH(COLUMNS($AS$2:DQ123),Dictionary!$AC$4:$AC$93,0),1,1,2),1,MATCH(INDEX(Dictionary!$B$3:$C$3,1,MATCH(Form_Responses[[#This Row],[77]],OFFSET(Dictionary!$A$3,MATCH(COLUMNS($AS$2:DQ123),Dictionary!$A$4:$A$93,0),1,1,2),0)),Dictionary!$AD$3:$AE$3,0)),"")</f>
        <v>R</v>
      </c>
      <c r="DR124" s="61" t="str">
        <f ca="1">IFERROR(INDEX(OFFSET(Dictionary!$AC$3,MATCH(COLUMNS($AS$2:DR123),Dictionary!$AC$4:$AC$93,0),1,1,2),1,MATCH(INDEX(Dictionary!$B$3:$C$3,1,MATCH(Form_Responses[[#This Row],[78]],OFFSET(Dictionary!$A$3,MATCH(COLUMNS($AS$2:DR123),Dictionary!$A$4:$A$93,0),1,1,2),0)),Dictionary!$AD$3:$AE$3,0)),"")</f>
        <v>D</v>
      </c>
      <c r="DS124" s="61" t="str">
        <f ca="1">IFERROR(INDEX(OFFSET(Dictionary!$AC$3,MATCH(COLUMNS($AS$2:DS123),Dictionary!$AC$4:$AC$93,0),1,1,2),1,MATCH(INDEX(Dictionary!$B$3:$C$3,1,MATCH(Form_Responses[[#This Row],[79]],OFFSET(Dictionary!$A$3,MATCH(COLUMNS($AS$2:DS123),Dictionary!$A$4:$A$93,0),1,1,2),0)),Dictionary!$AD$3:$AE$3,0)),"")</f>
        <v>N</v>
      </c>
      <c r="DT124" s="61" t="str">
        <f ca="1">IFERROR(INDEX(OFFSET(Dictionary!$AC$3,MATCH(COLUMNS($AS$2:DT123),Dictionary!$AC$4:$AC$93,0),1,1,2),1,MATCH(INDEX(Dictionary!$B$3:$C$3,1,MATCH(Form_Responses[[#This Row],[80]],OFFSET(Dictionary!$A$3,MATCH(COLUMNS($AS$2:DT123),Dictionary!$A$4:$A$93,0),1,1,2),0)),Dictionary!$AD$3:$AE$3,0)),"")</f>
        <v>A</v>
      </c>
      <c r="DU124" s="61" t="str">
        <f ca="1">IFERROR(INDEX(OFFSET(Dictionary!$AC$3,MATCH(COLUMNS($AS$2:DU123),Dictionary!$AC$4:$AC$93,0),1,1,2),1,MATCH(INDEX(Dictionary!$B$3:$C$3,1,MATCH(Form_Responses[[#This Row],[81]],OFFSET(Dictionary!$A$3,MATCH(COLUMNS($AS$2:DU123),Dictionary!$A$4:$A$93,0),1,1,2),0)),Dictionary!$AD$3:$AE$3,0)),"")</f>
        <v>G</v>
      </c>
      <c r="DV124" s="61" t="str">
        <f ca="1">IFERROR(INDEX(OFFSET(Dictionary!$AC$3,MATCH(COLUMNS($AS$2:DV123),Dictionary!$AC$4:$AC$93,0),1,1,2),1,MATCH(INDEX(Dictionary!$B$3:$C$3,1,MATCH(Form_Responses[[#This Row],[82]],OFFSET(Dictionary!$A$3,MATCH(COLUMNS($AS$2:DV123),Dictionary!$A$4:$A$93,0),1,1,2),0)),Dictionary!$AD$3:$AE$3,0)),"")</f>
        <v>L</v>
      </c>
      <c r="DW124" s="61" t="str">
        <f ca="1">IFERROR(INDEX(OFFSET(Dictionary!$AC$3,MATCH(COLUMNS($AS$2:DW123),Dictionary!$AC$4:$AC$93,0),1,1,2),1,MATCH(INDEX(Dictionary!$B$3:$C$3,1,MATCH(Form_Responses[[#This Row],[83]],OFFSET(Dictionary!$A$3,MATCH(COLUMNS($AS$2:DW123),Dictionary!$A$4:$A$93,0),1,1,2),0)),Dictionary!$AD$3:$AE$3,0)),"")</f>
        <v>I</v>
      </c>
      <c r="DX124" s="61" t="str">
        <f ca="1">IFERROR(INDEX(OFFSET(Dictionary!$AC$3,MATCH(COLUMNS($AS$2:DX123),Dictionary!$AC$4:$AC$93,0),1,1,2),1,MATCH(INDEX(Dictionary!$B$3:$C$3,1,MATCH(Form_Responses[[#This Row],[84]],OFFSET(Dictionary!$A$3,MATCH(COLUMNS($AS$2:DX123),Dictionary!$A$4:$A$93,0),1,1,2),0)),Dictionary!$AD$3:$AE$3,0)),"")</f>
        <v>V</v>
      </c>
      <c r="DY124" s="61" t="str">
        <f ca="1">IFERROR(INDEX(OFFSET(Dictionary!$AC$3,MATCH(COLUMNS($AS$2:DY123),Dictionary!$AC$4:$AC$93,0),1,1,2),1,MATCH(INDEX(Dictionary!$B$3:$C$3,1,MATCH(Form_Responses[[#This Row],[85]],OFFSET(Dictionary!$A$3,MATCH(COLUMNS($AS$2:DY123),Dictionary!$A$4:$A$93,0),1,1,2),0)),Dictionary!$AD$3:$AE$3,0)),"")</f>
        <v>S</v>
      </c>
      <c r="DZ124" s="61" t="str">
        <f ca="1">IFERROR(INDEX(OFFSET(Dictionary!$AC$3,MATCH(COLUMNS($AS$2:DZ123),Dictionary!$AC$4:$AC$93,0),1,1,2),1,MATCH(INDEX(Dictionary!$B$3:$C$3,1,MATCH(Form_Responses[[#This Row],[86]],OFFSET(Dictionary!$A$3,MATCH(COLUMNS($AS$2:DZ123),Dictionary!$A$4:$A$93,0),1,1,2),0)),Dictionary!$AD$3:$AE$3,0)),"")</f>
        <v>R</v>
      </c>
      <c r="EA124" s="61" t="str">
        <f ca="1">IFERROR(INDEX(OFFSET(Dictionary!$AC$3,MATCH(COLUMNS($AS$2:EA123),Dictionary!$AC$4:$AC$93,0),1,1,2),1,MATCH(INDEX(Dictionary!$B$3:$C$3,1,MATCH(Form_Responses[[#This Row],[87]],OFFSET(Dictionary!$A$3,MATCH(COLUMNS($AS$2:EA123),Dictionary!$A$4:$A$93,0),1,1,2),0)),Dictionary!$AD$3:$AE$3,0)),"")</f>
        <v>D</v>
      </c>
      <c r="EB124" s="61" t="str">
        <f ca="1">IFERROR(INDEX(OFFSET(Dictionary!$AC$3,MATCH(COLUMNS($AS$2:EB123),Dictionary!$AC$4:$AC$93,0),1,1,2),1,MATCH(INDEX(Dictionary!$B$3:$C$3,1,MATCH(Form_Responses[[#This Row],[88]],OFFSET(Dictionary!$A$3,MATCH(COLUMNS($AS$2:EB123),Dictionary!$A$4:$A$93,0),1,1,2),0)),Dictionary!$AD$3:$AE$3,0)),"")</f>
        <v>D</v>
      </c>
      <c r="EC124" s="61" t="str">
        <f ca="1">IFERROR(INDEX(OFFSET(Dictionary!$AC$3,MATCH(COLUMNS($AS$2:EC123),Dictionary!$AC$4:$AC$93,0),1,1,2),1,MATCH(INDEX(Dictionary!$B$3:$C$3,1,MATCH(Form_Responses[[#This Row],[89]],OFFSET(Dictionary!$A$3,MATCH(COLUMNS($AS$2:EC123),Dictionary!$A$4:$A$93,0),1,1,2),0)),Dictionary!$AD$3:$AE$3,0)),"")</f>
        <v>C</v>
      </c>
      <c r="ED124" s="61" t="str">
        <f ca="1">IFERROR(INDEX(OFFSET(Dictionary!$AC$3,MATCH(COLUMNS($AS$2:ED123),Dictionary!$AC$4:$AC$93,0),1,1,2),1,MATCH(INDEX(Dictionary!$B$3:$C$3,1,MATCH(Form_Responses[[#This Row],[90]],OFFSET(Dictionary!$A$3,MATCH(COLUMNS($AS$2:ED123),Dictionary!$A$4:$A$93,0),1,1,2),0)),Dictionary!$AD$3:$AE$3,0)),"")</f>
        <v>N</v>
      </c>
    </row>
    <row r="125" spans="1:134" ht="240" x14ac:dyDescent="0.25">
      <c r="A125" s="164">
        <v>123</v>
      </c>
      <c r="B125" s="61" t="s">
        <v>1150</v>
      </c>
      <c r="C125" s="61" t="s">
        <v>1144</v>
      </c>
      <c r="D125" s="59" t="s">
        <v>797</v>
      </c>
      <c r="E125" s="59" cm="1">
        <f t="array" aca="1" ref="E125" ca="1">COUNTIF(OFFSET($AS$2,MATCH(Data_Base_Response[[#This Row],[Nama]:[Nama]],Data_Base_Response[[Nama]:[Nama]],0),0,1,90),Data_Base_Response[[#Headers],[A]])</f>
        <v>4</v>
      </c>
      <c r="F125" s="59" cm="1">
        <f t="array" aca="1" ref="F125" ca="1">COUNTIF(OFFSET($AS$2,MATCH(Data_Base_Response[[#This Row],[Nama]:[Nama]],Data_Base_Response[[Nama]:[Nama]],0),0,1,90),Data_Base_Response[[#Headers],[N]])</f>
        <v>5</v>
      </c>
      <c r="G125" s="59" cm="1">
        <f t="array" aca="1" ref="G125" ca="1">COUNTIF(OFFSET($AS$2,MATCH(Data_Base_Response[[#This Row],[Nama]:[Nama]],Data_Base_Response[[Nama]:[Nama]],0),0,1,90),Data_Base_Response[[#Headers],[G]])</f>
        <v>6</v>
      </c>
      <c r="H125" s="59" cm="1">
        <f t="array" aca="1" ref="H125" ca="1">COUNTIF(OFFSET($AS$2,MATCH(Data_Base_Response[[#This Row],[Nama]:[Nama]],Data_Base_Response[[Nama]:[Nama]],0),0,1,90),Data_Base_Response[[#Headers],[C]])</f>
        <v>4</v>
      </c>
      <c r="I125" s="59" cm="1">
        <f t="array" aca="1" ref="I125" ca="1">COUNTIF(OFFSET($AS$2,MATCH(Data_Base_Response[[#This Row],[Nama]:[Nama]],Data_Base_Response[[Nama]:[Nama]],0),0,1,90),Data_Base_Response[[#Headers],[D]])</f>
        <v>6</v>
      </c>
      <c r="J125" s="59" cm="1">
        <f t="array" aca="1" ref="J125" ca="1">COUNTIF(OFFSET($AS$2,MATCH(Data_Base_Response[[#This Row],[Nama]:[Nama]],Data_Base_Response[[Nama]:[Nama]],0),0,1,90),Data_Base_Response[[#Headers],[R]])</f>
        <v>8</v>
      </c>
      <c r="K125" s="59" cm="1">
        <f t="array" aca="1" ref="K125" ca="1">COUNTIF(OFFSET($AS$2,MATCH(Data_Base_Response[[#This Row],[Nama]:[Nama]],Data_Base_Response[[Nama]:[Nama]],0),0,1,90),Data_Base_Response[[#Headers],[T]])</f>
        <v>3</v>
      </c>
      <c r="L125" s="59" cm="1">
        <f t="array" aca="1" ref="L125" ca="1">COUNTIF(OFFSET($AS$2,MATCH(Data_Base_Response[[#This Row],[Nama]:[Nama]],Data_Base_Response[[Nama]:[Nama]],0),0,1,90),Data_Base_Response[[#Headers],[V]])</f>
        <v>4</v>
      </c>
      <c r="M125" s="59" cm="1">
        <f t="array" aca="1" ref="M125" ca="1">COUNTIF(OFFSET($AS$2,MATCH(Data_Base_Response[[#This Row],[Nama]:[Nama]],Data_Base_Response[[Nama]:[Nama]],0),0,1,90),Data_Base_Response[[#Headers],[W]])</f>
        <v>7</v>
      </c>
      <c r="N125" s="59" cm="1">
        <f t="array" aca="1" ref="N125" ca="1">COUNTIF(OFFSET($AS$2,MATCH(Data_Base_Response[[#This Row],[Nama]:[Nama]],Data_Base_Response[[Nama]:[Nama]],0),0,1,90),Data_Base_Response[[#Headers],[F]])</f>
        <v>2</v>
      </c>
      <c r="O125" s="59" cm="1">
        <f t="array" aca="1" ref="O125" ca="1">COUNTIF(OFFSET($AS$2,MATCH(Data_Base_Response[[#This Row],[Nama]:[Nama]],Data_Base_Response[[Nama]:[Nama]],0),0,1,90),Data_Base_Response[[#Headers],[L]])</f>
        <v>3</v>
      </c>
      <c r="P125" s="59" cm="1">
        <f t="array" aca="1" ref="P125" ca="1">COUNTIF(OFFSET($AS$2,MATCH(Data_Base_Response[[#This Row],[Nama]:[Nama]],Data_Base_Response[[Nama]:[Nama]],0),0,1,90),Data_Base_Response[[#Headers],[P]])</f>
        <v>7</v>
      </c>
      <c r="Q125" s="59" cm="1">
        <f t="array" aca="1" ref="Q125" ca="1">COUNTIF(OFFSET($AS$2,MATCH(Data_Base_Response[[#This Row],[Nama]:[Nama]],Data_Base_Response[[Nama]:[Nama]],0),0,1,90),Data_Base_Response[[#Headers],[I]])</f>
        <v>5</v>
      </c>
      <c r="R125" s="59" cm="1">
        <f t="array" aca="1" ref="R125" ca="1">COUNTIF(OFFSET($AS$2,MATCH(Data_Base_Response[[#This Row],[Nama]:[Nama]],Data_Base_Response[[Nama]:[Nama]],0),0,1,90),Data_Base_Response[[#Headers],[S]])</f>
        <v>4</v>
      </c>
      <c r="S125" s="59" cm="1">
        <f t="array" aca="1" ref="S125" ca="1">COUNTIF(OFFSET($AS$2,MATCH(Data_Base_Response[[#This Row],[Nama]:[Nama]],Data_Base_Response[[Nama]:[Nama]],0),0,1,90),Data_Base_Response[[#Headers],[B]])</f>
        <v>3</v>
      </c>
      <c r="T125" s="59" cm="1">
        <f t="array" aca="1" ref="T125" ca="1">COUNTIF(OFFSET($AS$2,MATCH(Data_Base_Response[[#This Row],[Nama]:[Nama]],Data_Base_Response[[Nama]:[Nama]],0),0,1,90),Data_Base_Response[[#Headers],[O]])</f>
        <v>2</v>
      </c>
      <c r="U125" s="59" cm="1">
        <f t="array" aca="1" ref="U125" ca="1">COUNTIF(OFFSET($AS$2,MATCH(Data_Base_Response[[#This Row],[Nama]:[Nama]],Data_Base_Response[[Nama]:[Nama]],0),0,1,90),Data_Base_Response[[#Headers],[X]])</f>
        <v>3</v>
      </c>
      <c r="V125" s="59" cm="1">
        <f t="array" aca="1" ref="V125" ca="1">COUNTIF(OFFSET($AS$2,MATCH(Data_Base_Response[[#This Row],[Nama]:[Nama]],Data_Base_Response[[Nama]:[Nama]],0),0,1,90),Data_Base_Response[[#Headers],[E]])</f>
        <v>2</v>
      </c>
      <c r="W125" s="59" cm="1">
        <f t="array" aca="1" ref="W125" ca="1">COUNTIF(OFFSET($AS$2,MATCH(Data_Base_Response[[#This Row],[Nama]:[Nama]],Data_Base_Response[[Nama]:[Nama]],0),0,1,90),Data_Base_Response[[#Headers],[K]])</f>
        <v>5</v>
      </c>
      <c r="X125" s="59" cm="1">
        <f t="array" aca="1" ref="X125" ca="1">COUNTIF(OFFSET($AS$2,MATCH(Data_Base_Response[[#This Row],[Nama]:[Nama]],Data_Base_Response[[Nama]:[Nama]],0),0,1,90),Data_Base_Response[[#Headers],[Z]])</f>
        <v>7</v>
      </c>
      <c r="Y125"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5"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2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25"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25" s="60" t="str">
        <f ca="1">INDEX(OFFSET(Dictionary!$AJ$3,MATCH(I$2,Dictionary!$AG$4:$AG$84,0),0,COUNTIF(Dictionary!$AG$4:$AG$84,I$2),1),MATCH(Data_Base_Response[[#This Row],[D]],OFFSET(Dictionary!$AH$3,MATCH(I$2,Dictionary!$AG$4:$AG$84,0),0,COUNTIF(Dictionary!$AG$4:$AG$84,I$2),1),1))</f>
        <v xml:space="preserve">Tertarik untuk menangani sendiri detail   </v>
      </c>
      <c r="AD125" s="60" t="str">
        <f ca="1">INDEX(OFFSET(Dictionary!$AJ$3,MATCH(J$2,Dictionary!$AG$4:$AG$84,0),0,COUNTIF(Dictionary!$AG$4:$AG$84,J$2),1),MATCH(Data_Base_Response[[#This Row],[R]],OFFSET(Dictionary!$AH$3,MATCH(J$2,Dictionary!$AG$4:$AG$84,0),0,COUNTIF(Dictionary!$AG$4:$AG$84,J$2),1),1))</f>
        <v>Tipe pemikir, sangat berminat pada gagasan, konsep, teori,menca- ri alternatif baru, menyukai perencanaan. Mungkin sulit dimengerti  oleh orang lain, terlalu teoritis dan tidak praktis, mengawang-awang dan berbelit-belit.</v>
      </c>
      <c r="AE125"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25"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5"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2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25"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25"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25" s="60" t="str">
        <f ca="1">INDEX(OFFSET(Dictionary!$AJ$3,MATCH(Q$2,Dictionary!$AG$4:$AG$84,0),0,COUNTIF(Dictionary!$AG$4:$AG$84,Q$2),1),MATCH(Data_Base_Response[[#This Row],[I]],OFFSET(Dictionary!$AH$3,MATCH(Q$2,Dictionary!$AG$4:$AG$84,0),0,COUNTIF(Dictionary!$AG$4:$AG$84,Q$2),1),1))</f>
        <v xml:space="preserve">Berhati - hati dlm pengambilan keputusan   </v>
      </c>
      <c r="AL125"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25"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25"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25"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2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25"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25"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25" s="61" t="str">
        <f ca="1">IFERROR(INDEX(OFFSET(Dictionary!$AC$3,MATCH(COLUMNS($AS$2:AS124),Dictionary!$AC$4:$AC$93,0),1,1,2),1,MATCH(INDEX(Dictionary!$B$3:$C$3,1,MATCH(Form_Responses[[#This Row],[1]],OFFSET(Dictionary!$A$3,MATCH(COLUMNS($AS$2:AS124),Dictionary!$A$4:$A$93,0),1,1,2),0)),Dictionary!$AD$3:$AE$3,0)),"")</f>
        <v>G</v>
      </c>
      <c r="AT125" s="61" t="str">
        <f ca="1">IFERROR(INDEX(OFFSET(Dictionary!$AC$3,MATCH(COLUMNS($AS$2:AT$2),Dictionary!$AC$4:$AC$93,0),1,1,2),1,MATCH(INDEX(Dictionary!$B$3:$C$3,1,MATCH(Form_Responses[[#This Row],[2]],OFFSET(Dictionary!$A$3,MATCH(COLUMNS($AS$2:AT124),Dictionary!$A$4:$A$93,0),1,1,2),0)),Dictionary!$AD$3:$AE$3,0)),"")</f>
        <v>N</v>
      </c>
      <c r="AU125" s="61" t="str">
        <f ca="1">IFERROR(INDEX(OFFSET(Dictionary!$AC$3,MATCH(COLUMNS($AS$2:AU124),Dictionary!$AC$4:$AC$93,0),1,1,2),1,MATCH(INDEX(Dictionary!$B$3:$C$3,1,MATCH(Form_Responses[[#This Row],[3]],OFFSET(Dictionary!$A$3,MATCH(COLUMNS($AS$2:AU124),Dictionary!$A$4:$A$93,0),1,1,2),0)),Dictionary!$AD$3:$AE$3,0)),"")</f>
        <v>P</v>
      </c>
      <c r="AV125" s="61" t="str">
        <f ca="1">IFERROR(INDEX(OFFSET(Dictionary!$AC$3,MATCH(COLUMNS($AS$2:AV124),Dictionary!$AC$4:$AC$93,0),1,1,2),1,MATCH(INDEX(Dictionary!$B$3:$C$3,1,MATCH(Form_Responses[[#This Row],[4]],OFFSET(Dictionary!$A$3,MATCH(COLUMNS($AS$2:AV124),Dictionary!$A$4:$A$93,0),1,1,2),0)),Dictionary!$AD$3:$AE$3,0)),"")</f>
        <v>P</v>
      </c>
      <c r="AW125" s="61" t="str">
        <f ca="1">IFERROR(INDEX(OFFSET(Dictionary!$AC$3,MATCH(COLUMNS($AS$2:AW124),Dictionary!$AC$4:$AC$93,0),1,1,2),1,MATCH(INDEX(Dictionary!$B$3:$C$3,1,MATCH(Form_Responses[[#This Row],[5]],OFFSET(Dictionary!$A$3,MATCH(COLUMNS($AS$2:AW124),Dictionary!$A$4:$A$93,0),1,1,2),0)),Dictionary!$AD$3:$AE$3,0)),"")</f>
        <v>B</v>
      </c>
      <c r="AX125" s="61" t="str">
        <f ca="1">IFERROR(INDEX(OFFSET(Dictionary!$AC$3,MATCH(COLUMNS($AS$2:AX124),Dictionary!$AC$4:$AC$93,0),1,1,2),1,MATCH(INDEX(Dictionary!$B$3:$C$3,1,MATCH(Form_Responses[[#This Row],[6]],OFFSET(Dictionary!$A$3,MATCH(COLUMNS($AS$2:AX124),Dictionary!$A$4:$A$93,0),1,1,2),0)),Dictionary!$AD$3:$AE$3,0)),"")</f>
        <v>O</v>
      </c>
      <c r="AY125" s="61" t="str">
        <f ca="1">IFERROR(INDEX(OFFSET(Dictionary!$AC$3,MATCH(COLUMNS($AS$2:AY124),Dictionary!$AC$4:$AC$93,0),1,1,2),1,MATCH(INDEX(Dictionary!$B$3:$C$3,1,MATCH(Form_Responses[[#This Row],[7]],OFFSET(Dictionary!$A$3,MATCH(COLUMNS($AS$2:AY124),Dictionary!$A$4:$A$93,0),1,1,2),0)),Dictionary!$AD$3:$AE$3,0)),"")</f>
        <v>Z</v>
      </c>
      <c r="AZ125" s="61" t="str">
        <f ca="1">IFERROR(INDEX(OFFSET(Dictionary!$AC$3,MATCH(COLUMNS($AS$2:AZ$2),Dictionary!$AC$4:$AC$93,0),1,1,2),1,MATCH(INDEX(Dictionary!$B$3:$C$3,1,MATCH(Form_Responses[[#This Row],[8]],OFFSET(Dictionary!$A$3,MATCH(COLUMNS($AS$2:AZ124),Dictionary!$A$4:$A$93,0),1,1,2),0)),Dictionary!$AD$3:$AE$3,0)),"")</f>
        <v>Z</v>
      </c>
      <c r="BA125" s="61" t="str">
        <f ca="1">IFERROR(INDEX(OFFSET(Dictionary!$AC$3,MATCH(COLUMNS($AS$2:BA124),Dictionary!$AC$4:$AC$93,0),1,1,2),1,MATCH(INDEX(Dictionary!$B$3:$C$3,1,MATCH(Form_Responses[[#This Row],[9]],OFFSET(Dictionary!$A$3,MATCH(COLUMNS($AS$2:BA124),Dictionary!$A$4:$A$93,0),1,1,2),0)),Dictionary!$AD$3:$AE$3,0)),"")</f>
        <v>K</v>
      </c>
      <c r="BB125" s="61" t="str">
        <f ca="1">IFERROR(INDEX(OFFSET(Dictionary!$AC$3,MATCH(COLUMNS($AS$2:BB124),Dictionary!$AC$4:$AC$93,0),1,1,2),1,MATCH(INDEX(Dictionary!$B$3:$C$3,1,MATCH(Form_Responses[[#This Row],[10]],OFFSET(Dictionary!$A$3,MATCH(COLUMNS($AS$2:BB124),Dictionary!$A$4:$A$93,0),1,1,2),0)),Dictionary!$AD$3:$AE$3,0)),"")</f>
        <v>W</v>
      </c>
      <c r="BC125" s="61" t="str">
        <f ca="1">IFERROR(INDEX(OFFSET(Dictionary!$AC$3,MATCH(COLUMNS($AS$2:BC124),Dictionary!$AC$4:$AC$93,0),1,1,2),1,MATCH(INDEX(Dictionary!$B$3:$C$3,1,MATCH(Form_Responses[[#This Row],[11]],OFFSET(Dictionary!$A$3,MATCH(COLUMNS($AS$2:BC124),Dictionary!$A$4:$A$93,0),1,1,2),0)),Dictionary!$AD$3:$AE$3,0)),"")</f>
        <v>G</v>
      </c>
      <c r="BD125" s="61" t="str">
        <f ca="1">IFERROR(INDEX(OFFSET(Dictionary!$AC$3,MATCH(COLUMNS($AS$2:BD124),Dictionary!$AC$4:$AC$93,0),1,1,2),1,MATCH(INDEX(Dictionary!$B$3:$C$3,1,MATCH(Form_Responses[[#This Row],[12]],OFFSET(Dictionary!$A$3,MATCH(COLUMNS($AS$2:BD124),Dictionary!$A$4:$A$93,0),1,1,2),0)),Dictionary!$AD$3:$AE$3,0)),"")</f>
        <v>E</v>
      </c>
      <c r="BE125" s="61" t="str">
        <f ca="1">IFERROR(INDEX(OFFSET(Dictionary!$AC$3,MATCH(COLUMNS($AS$2:BE124),Dictionary!$AC$4:$AC$93,0),1,1,2),1,MATCH(INDEX(Dictionary!$B$3:$C$3,1,MATCH(Form_Responses[[#This Row],[13]],OFFSET(Dictionary!$A$3,MATCH(COLUMNS($AS$2:BE124),Dictionary!$A$4:$A$93,0),1,1,2),0)),Dictionary!$AD$3:$AE$3,0)),"")</f>
        <v>P</v>
      </c>
      <c r="BF125" s="61" t="str">
        <f ca="1">IFERROR(INDEX(OFFSET(Dictionary!$AC$3,MATCH(COLUMNS($AS$2:BF124),Dictionary!$AC$4:$AC$93,0),1,1,2),1,MATCH(INDEX(Dictionary!$B$3:$C$3,1,MATCH(Form_Responses[[#This Row],[14]],OFFSET(Dictionary!$A$3,MATCH(COLUMNS($AS$2:BF124),Dictionary!$A$4:$A$93,0),1,1,2),0)),Dictionary!$AD$3:$AE$3,0)),"")</f>
        <v>A</v>
      </c>
      <c r="BG125" s="61" t="str">
        <f ca="1">IFERROR(INDEX(OFFSET(Dictionary!$AC$3,MATCH(COLUMNS($AS$2:BG124),Dictionary!$AC$4:$AC$93,0),1,1,2),1,MATCH(INDEX(Dictionary!$B$3:$C$3,1,MATCH(Form_Responses[[#This Row],[15]],OFFSET(Dictionary!$A$3,MATCH(COLUMNS($AS$2:BG124),Dictionary!$A$4:$A$93,0),1,1,2),0)),Dictionary!$AD$3:$AE$3,0)),"")</f>
        <v>B</v>
      </c>
      <c r="BH125" s="61" t="str">
        <f ca="1">IFERROR(INDEX(OFFSET(Dictionary!$AC$3,MATCH(COLUMNS($AS$2:BH124),Dictionary!$AC$4:$AC$93,0),1,1,2),1,MATCH(INDEX(Dictionary!$B$3:$C$3,1,MATCH(Form_Responses[[#This Row],[16]],OFFSET(Dictionary!$A$3,MATCH(COLUMNS($AS$2:BH124),Dictionary!$A$4:$A$93,0),1,1,2),0)),Dictionary!$AD$3:$AE$3,0)),"")</f>
        <v>X</v>
      </c>
      <c r="BI125" s="61" t="str">
        <f ca="1">IFERROR(INDEX(OFFSET(Dictionary!$AC$3,MATCH(COLUMNS($AS$2:BI124),Dictionary!$AC$4:$AC$93,0),1,1,2),1,MATCH(INDEX(Dictionary!$B$3:$C$3,1,MATCH(Form_Responses[[#This Row],[17]],OFFSET(Dictionary!$A$3,MATCH(COLUMNS($AS$2:BI124),Dictionary!$A$4:$A$93,0),1,1,2),0)),Dictionary!$AD$3:$AE$3,0)),"")</f>
        <v>Z</v>
      </c>
      <c r="BJ125" s="61" t="str">
        <f ca="1">IFERROR(INDEX(OFFSET(Dictionary!$AC$3,MATCH(COLUMNS($AS$2:BJ124),Dictionary!$AC$4:$AC$93,0),1,1,2),1,MATCH(INDEX(Dictionary!$B$3:$C$3,1,MATCH(Form_Responses[[#This Row],[18]],OFFSET(Dictionary!$A$3,MATCH(COLUMNS($AS$2:BJ124),Dictionary!$A$4:$A$93,0),1,1,2),0)),Dictionary!$AD$3:$AE$3,0)),"")</f>
        <v>K</v>
      </c>
      <c r="BK125" s="61" t="str">
        <f ca="1">IFERROR(INDEX(OFFSET(Dictionary!$AC$3,MATCH(COLUMNS($AS$2:BK124),Dictionary!$AC$4:$AC$93,0),1,1,2),1,MATCH(INDEX(Dictionary!$B$3:$C$3,1,MATCH(Form_Responses[[#This Row],[19]],OFFSET(Dictionary!$A$3,MATCH(COLUMNS($AS$2:BK124),Dictionary!$A$4:$A$93,0),1,1,2),0)),Dictionary!$AD$3:$AE$3,0)),"")</f>
        <v>Z</v>
      </c>
      <c r="BL125" s="61" t="str">
        <f ca="1">IFERROR(INDEX(OFFSET(Dictionary!$AC$3,MATCH(COLUMNS($AS$2:BL124),Dictionary!$AC$4:$AC$93,0),1,1,2),1,MATCH(INDEX(Dictionary!$B$3:$C$3,1,MATCH(Form_Responses[[#This Row],[20]],OFFSET(Dictionary!$A$3,MATCH(COLUMNS($AS$2:BL124),Dictionary!$A$4:$A$93,0),1,1,2),0)),Dictionary!$AD$3:$AE$3,0)),"")</f>
        <v>W</v>
      </c>
      <c r="BM125" s="61" t="str">
        <f ca="1">IFERROR(INDEX(OFFSET(Dictionary!$AC$3,MATCH(COLUMNS($AS$2:BM124),Dictionary!$AC$4:$AC$93,0),1,1,2),1,MATCH(INDEX(Dictionary!$B$3:$C$3,1,MATCH(Form_Responses[[#This Row],[21]],OFFSET(Dictionary!$A$3,MATCH(COLUMNS($AS$2:BM124),Dictionary!$A$4:$A$93,0),1,1,2),0)),Dictionary!$AD$3:$AE$3,0)),"")</f>
        <v>D</v>
      </c>
      <c r="BN125" s="61" t="str">
        <f ca="1">IFERROR(INDEX(OFFSET(Dictionary!$AC$3,MATCH(COLUMNS($AS$2:BN124),Dictionary!$AC$4:$AC$93,0),1,1,2),1,MATCH(INDEX(Dictionary!$B$3:$C$3,1,MATCH(Form_Responses[[#This Row],[22]],OFFSET(Dictionary!$A$3,MATCH(COLUMNS($AS$2:BN124),Dictionary!$A$4:$A$93,0),1,1,2),0)),Dictionary!$AD$3:$AE$3,0)),"")</f>
        <v>C</v>
      </c>
      <c r="BO125" s="61" t="str">
        <f ca="1">IFERROR(INDEX(OFFSET(Dictionary!$AC$3,MATCH(COLUMNS($AS$2:BO124),Dictionary!$AC$4:$AC$93,0),1,1,2),1,MATCH(INDEX(Dictionary!$B$3:$C$3,1,MATCH(Form_Responses[[#This Row],[23]],OFFSET(Dictionary!$A$3,MATCH(COLUMNS($AS$2:BO124),Dictionary!$A$4:$A$93,0),1,1,2),0)),Dictionary!$AD$3:$AE$3,0)),"")</f>
        <v>I</v>
      </c>
      <c r="BP125" s="61" t="str">
        <f ca="1">IFERROR(INDEX(OFFSET(Dictionary!$AC$3,MATCH(COLUMNS($AS$2:BP124),Dictionary!$AC$4:$AC$93,0),1,1,2),1,MATCH(INDEX(Dictionary!$B$3:$C$3,1,MATCH(Form_Responses[[#This Row],[24]],OFFSET(Dictionary!$A$3,MATCH(COLUMNS($AS$2:BP124),Dictionary!$A$4:$A$93,0),1,1,2),0)),Dictionary!$AD$3:$AE$3,0)),"")</f>
        <v>X</v>
      </c>
      <c r="BQ125" s="61" t="str">
        <f ca="1">IFERROR(INDEX(OFFSET(Dictionary!$AC$3,MATCH(COLUMNS($AS$2:BQ124),Dictionary!$AC$4:$AC$93,0),1,1,2),1,MATCH(INDEX(Dictionary!$B$3:$C$3,1,MATCH(Form_Responses[[#This Row],[25]],OFFSET(Dictionary!$A$3,MATCH(COLUMNS($AS$2:BQ124),Dictionary!$A$4:$A$93,0),1,1,2),0)),Dictionary!$AD$3:$AE$3,0)),"")</f>
        <v>A</v>
      </c>
      <c r="BR125" s="61" t="str">
        <f ca="1">IFERROR(INDEX(OFFSET(Dictionary!$AC$3,MATCH(COLUMNS($AS$2:BR124),Dictionary!$AC$4:$AC$93,0),1,1,2),1,MATCH(INDEX(Dictionary!$B$3:$C$3,1,MATCH(Form_Responses[[#This Row],[26]],OFFSET(Dictionary!$A$3,MATCH(COLUMNS($AS$2:BR124),Dictionary!$A$4:$A$93,0),1,1,2),0)),Dictionary!$AD$3:$AE$3,0)),"")</f>
        <v>P</v>
      </c>
      <c r="BS125" s="61" t="str">
        <f ca="1">IFERROR(INDEX(OFFSET(Dictionary!$AC$3,MATCH(COLUMNS($AS$2:BS124),Dictionary!$AC$4:$AC$93,0),1,1,2),1,MATCH(INDEX(Dictionary!$B$3:$C$3,1,MATCH(Form_Responses[[#This Row],[27]],OFFSET(Dictionary!$A$3,MATCH(COLUMNS($AS$2:BS124),Dictionary!$A$4:$A$93,0),1,1,2),0)),Dictionary!$AD$3:$AE$3,0)),"")</f>
        <v>Z</v>
      </c>
      <c r="BT125" s="61" t="str">
        <f ca="1">IFERROR(INDEX(OFFSET(Dictionary!$AC$3,MATCH(COLUMNS($AS$2:BT124),Dictionary!$AC$4:$AC$93,0),1,1,2),1,MATCH(INDEX(Dictionary!$B$3:$C$3,1,MATCH(Form_Responses[[#This Row],[28]],OFFSET(Dictionary!$A$3,MATCH(COLUMNS($AS$2:BT124),Dictionary!$A$4:$A$93,0),1,1,2),0)),Dictionary!$AD$3:$AE$3,0)),"")</f>
        <v>K</v>
      </c>
      <c r="BU125" s="61" t="str">
        <f ca="1">IFERROR(INDEX(OFFSET(Dictionary!$AC$3,MATCH(COLUMNS($AS$2:BU124),Dictionary!$AC$4:$AC$93,0),1,1,2),1,MATCH(INDEX(Dictionary!$B$3:$C$3,1,MATCH(Form_Responses[[#This Row],[29]],OFFSET(Dictionary!$A$3,MATCH(COLUMNS($AS$2:BU124),Dictionary!$A$4:$A$93,0),1,1,2),0)),Dictionary!$AD$3:$AE$3,0)),"")</f>
        <v>O</v>
      </c>
      <c r="BV125" s="61" t="str">
        <f ca="1">IFERROR(INDEX(OFFSET(Dictionary!$AC$3,MATCH(COLUMNS($AS$2:BV124),Dictionary!$AC$4:$AC$93,0),1,1,2),1,MATCH(INDEX(Dictionary!$B$3:$C$3,1,MATCH(Form_Responses[[#This Row],[30]],OFFSET(Dictionary!$A$3,MATCH(COLUMNS($AS$2:BV124),Dictionary!$A$4:$A$93,0),1,1,2),0)),Dictionary!$AD$3:$AE$3,0)),"")</f>
        <v>W</v>
      </c>
      <c r="BW125" s="61" t="str">
        <f ca="1">IFERROR(INDEX(OFFSET(Dictionary!$AC$3,MATCH(COLUMNS($AS$2:BW124),Dictionary!$AC$4:$AC$93,0),1,1,2),1,MATCH(INDEX(Dictionary!$B$3:$C$3,1,MATCH(Form_Responses[[#This Row],[31]],OFFSET(Dictionary!$A$3,MATCH(COLUMNS($AS$2:BW124),Dictionary!$A$4:$A$93,0),1,1,2),0)),Dictionary!$AD$3:$AE$3,0)),"")</f>
        <v>R</v>
      </c>
      <c r="BX125" s="61" t="str">
        <f ca="1">IFERROR(INDEX(OFFSET(Dictionary!$AC$3,MATCH(COLUMNS($AS$2:BX124),Dictionary!$AC$4:$AC$93,0),1,1,2),1,MATCH(INDEX(Dictionary!$B$3:$C$3,1,MATCH(Form_Responses[[#This Row],[32]],OFFSET(Dictionary!$A$3,MATCH(COLUMNS($AS$2:BX124),Dictionary!$A$4:$A$93,0),1,1,2),0)),Dictionary!$AD$3:$AE$3,0)),"")</f>
        <v>D</v>
      </c>
      <c r="BY125" s="61" t="str">
        <f ca="1">IFERROR(INDEX(OFFSET(Dictionary!$AC$3,MATCH(COLUMNS($AS$2:BY124),Dictionary!$AC$4:$AC$93,0),1,1,2),1,MATCH(INDEX(Dictionary!$B$3:$C$3,1,MATCH(Form_Responses[[#This Row],[33]],OFFSET(Dictionary!$A$3,MATCH(COLUMNS($AS$2:BY124),Dictionary!$A$4:$A$93,0),1,1,2),0)),Dictionary!$AD$3:$AE$3,0)),"")</f>
        <v>I</v>
      </c>
      <c r="BZ125" s="61" t="str">
        <f ca="1">IFERROR(INDEX(OFFSET(Dictionary!$AC$3,MATCH(COLUMNS($AS$2:BZ124),Dictionary!$AC$4:$AC$93,0),1,1,2),1,MATCH(INDEX(Dictionary!$B$3:$C$3,1,MATCH(Form_Responses[[#This Row],[34]],OFFSET(Dictionary!$A$3,MATCH(COLUMNS($AS$2:BZ124),Dictionary!$A$4:$A$93,0),1,1,2),0)),Dictionary!$AD$3:$AE$3,0)),"")</f>
        <v>E</v>
      </c>
      <c r="CA125" s="61" t="str">
        <f ca="1">IFERROR(INDEX(OFFSET(Dictionary!$AC$3,MATCH(COLUMNS($AS$2:CA124),Dictionary!$AC$4:$AC$93,0),1,1,2),1,MATCH(INDEX(Dictionary!$B$3:$C$3,1,MATCH(Form_Responses[[#This Row],[35]],OFFSET(Dictionary!$A$3,MATCH(COLUMNS($AS$2:CA124),Dictionary!$A$4:$A$93,0),1,1,2),0)),Dictionary!$AD$3:$AE$3,0)),"")</f>
        <v>N</v>
      </c>
      <c r="CB125" s="61" t="str">
        <f ca="1">IFERROR(INDEX(OFFSET(Dictionary!$AC$3,MATCH(COLUMNS($AS$2:CB124),Dictionary!$AC$4:$AC$93,0),1,1,2),1,MATCH(INDEX(Dictionary!$B$3:$C$3,1,MATCH(Form_Responses[[#This Row],[36]],OFFSET(Dictionary!$A$3,MATCH(COLUMNS($AS$2:CB124),Dictionary!$A$4:$A$93,0),1,1,2),0)),Dictionary!$AD$3:$AE$3,0)),"")</f>
        <v>A</v>
      </c>
      <c r="CC125" s="61" t="str">
        <f ca="1">IFERROR(INDEX(OFFSET(Dictionary!$AC$3,MATCH(COLUMNS($AS$2:CC124),Dictionary!$AC$4:$AC$93,0),1,1,2),1,MATCH(INDEX(Dictionary!$B$3:$C$3,1,MATCH(Form_Responses[[#This Row],[37]],OFFSET(Dictionary!$A$3,MATCH(COLUMNS($AS$2:CC124),Dictionary!$A$4:$A$93,0),1,1,2),0)),Dictionary!$AD$3:$AE$3,0)),"")</f>
        <v>P</v>
      </c>
      <c r="CD125" s="61" t="str">
        <f ca="1">IFERROR(INDEX(OFFSET(Dictionary!$AC$3,MATCH(COLUMNS($AS$2:CD124),Dictionary!$AC$4:$AC$93,0),1,1,2),1,MATCH(INDEX(Dictionary!$B$3:$C$3,1,MATCH(Form_Responses[[#This Row],[38]],OFFSET(Dictionary!$A$3,MATCH(COLUMNS($AS$2:CD124),Dictionary!$A$4:$A$93,0),1,1,2),0)),Dictionary!$AD$3:$AE$3,0)),"")</f>
        <v>K</v>
      </c>
      <c r="CE125" s="61" t="str">
        <f ca="1">IFERROR(INDEX(OFFSET(Dictionary!$AC$3,MATCH(COLUMNS($AS$2:CE124),Dictionary!$AC$4:$AC$93,0),1,1,2),1,MATCH(INDEX(Dictionary!$B$3:$C$3,1,MATCH(Form_Responses[[#This Row],[39]],OFFSET(Dictionary!$A$3,MATCH(COLUMNS($AS$2:CE124),Dictionary!$A$4:$A$93,0),1,1,2),0)),Dictionary!$AD$3:$AE$3,0)),"")</f>
        <v>B</v>
      </c>
      <c r="CF125" s="61" t="str">
        <f ca="1">IFERROR(INDEX(OFFSET(Dictionary!$AC$3,MATCH(COLUMNS($AS$2:CF124),Dictionary!$AC$4:$AC$93,0),1,1,2),1,MATCH(INDEX(Dictionary!$B$3:$C$3,1,MATCH(Form_Responses[[#This Row],[40]],OFFSET(Dictionary!$A$3,MATCH(COLUMNS($AS$2:CF124),Dictionary!$A$4:$A$93,0),1,1,2),0)),Dictionary!$AD$3:$AE$3,0)),"")</f>
        <v>W</v>
      </c>
      <c r="CG125" s="61" t="str">
        <f ca="1">IFERROR(INDEX(OFFSET(Dictionary!$AC$3,MATCH(COLUMNS($AS$2:CG124),Dictionary!$AC$4:$AC$93,0),1,1,2),1,MATCH(INDEX(Dictionary!$B$3:$C$3,1,MATCH(Form_Responses[[#This Row],[41]],OFFSET(Dictionary!$A$3,MATCH(COLUMNS($AS$2:CG124),Dictionary!$A$4:$A$93,0),1,1,2),0)),Dictionary!$AD$3:$AE$3,0)),"")</f>
        <v>G</v>
      </c>
      <c r="CH125" s="61" t="str">
        <f ca="1">IFERROR(INDEX(OFFSET(Dictionary!$AC$3,MATCH(COLUMNS($AS$2:CH124),Dictionary!$AC$4:$AC$93,0),1,1,2),1,MATCH(INDEX(Dictionary!$B$3:$C$3,1,MATCH(Form_Responses[[#This Row],[42]],OFFSET(Dictionary!$A$3,MATCH(COLUMNS($AS$2:CH124),Dictionary!$A$4:$A$93,0),1,1,2),0)),Dictionary!$AD$3:$AE$3,0)),"")</f>
        <v>R</v>
      </c>
      <c r="CI125" s="61" t="str">
        <f ca="1">IFERROR(INDEX(OFFSET(Dictionary!$AC$3,MATCH(COLUMNS($AS$2:CI124),Dictionary!$AC$4:$AC$93,0),1,1,2),1,MATCH(INDEX(Dictionary!$B$3:$C$3,1,MATCH(Form_Responses[[#This Row],[43]],OFFSET(Dictionary!$A$3,MATCH(COLUMNS($AS$2:CI124),Dictionary!$A$4:$A$93,0),1,1,2),0)),Dictionary!$AD$3:$AE$3,0)),"")</f>
        <v>D</v>
      </c>
      <c r="CJ125" s="61" t="str">
        <f ca="1">IFERROR(INDEX(OFFSET(Dictionary!$AC$3,MATCH(COLUMNS($AS$2:CJ124),Dictionary!$AC$4:$AC$93,0),1,1,2),1,MATCH(INDEX(Dictionary!$B$3:$C$3,1,MATCH(Form_Responses[[#This Row],[44]],OFFSET(Dictionary!$A$3,MATCH(COLUMNS($AS$2:CJ124),Dictionary!$A$4:$A$93,0),1,1,2),0)),Dictionary!$AD$3:$AE$3,0)),"")</f>
        <v>C</v>
      </c>
      <c r="CK125" s="61" t="str">
        <f ca="1">IFERROR(INDEX(OFFSET(Dictionary!$AC$3,MATCH(COLUMNS($AS$2:CK124),Dictionary!$AC$4:$AC$93,0),1,1,2),1,MATCH(INDEX(Dictionary!$B$3:$C$3,1,MATCH(Form_Responses[[#This Row],[45]],OFFSET(Dictionary!$A$3,MATCH(COLUMNS($AS$2:CK124),Dictionary!$A$4:$A$93,0),1,1,2),0)),Dictionary!$AD$3:$AE$3,0)),"")</f>
        <v>V</v>
      </c>
      <c r="CL125" s="61" t="str">
        <f ca="1">IFERROR(INDEX(OFFSET(Dictionary!$AC$3,MATCH(COLUMNS($AS$2:CL124),Dictionary!$AC$4:$AC$93,0),1,1,2),1,MATCH(INDEX(Dictionary!$B$3:$C$3,1,MATCH(Form_Responses[[#This Row],[46]],OFFSET(Dictionary!$A$3,MATCH(COLUMNS($AS$2:CL124),Dictionary!$A$4:$A$93,0),1,1,2),0)),Dictionary!$AD$3:$AE$3,0)),"")</f>
        <v>N</v>
      </c>
      <c r="CM125" s="61" t="str">
        <f ca="1">IFERROR(INDEX(OFFSET(Dictionary!$AC$3,MATCH(COLUMNS($AS$2:CM124),Dictionary!$AC$4:$AC$93,0),1,1,2),1,MATCH(INDEX(Dictionary!$B$3:$C$3,1,MATCH(Form_Responses[[#This Row],[47]],OFFSET(Dictionary!$A$3,MATCH(COLUMNS($AS$2:CM124),Dictionary!$A$4:$A$93,0),1,1,2),0)),Dictionary!$AD$3:$AE$3,0)),"")</f>
        <v>Z</v>
      </c>
      <c r="CN125" s="61" t="str">
        <f ca="1">IFERROR(INDEX(OFFSET(Dictionary!$AC$3,MATCH(COLUMNS($AS$2:CN124),Dictionary!$AC$4:$AC$93,0),1,1,2),1,MATCH(INDEX(Dictionary!$B$3:$C$3,1,MATCH(Form_Responses[[#This Row],[48]],OFFSET(Dictionary!$A$3,MATCH(COLUMNS($AS$2:CN124),Dictionary!$A$4:$A$93,0),1,1,2),0)),Dictionary!$AD$3:$AE$3,0)),"")</f>
        <v>P</v>
      </c>
      <c r="CO125" s="61" t="str">
        <f ca="1">IFERROR(INDEX(OFFSET(Dictionary!$AC$3,MATCH(COLUMNS($AS$2:CO124),Dictionary!$AC$4:$AC$93,0),1,1,2),1,MATCH(INDEX(Dictionary!$B$3:$C$3,1,MATCH(Form_Responses[[#This Row],[49]],OFFSET(Dictionary!$A$3,MATCH(COLUMNS($AS$2:CO124),Dictionary!$A$4:$A$93,0),1,1,2),0)),Dictionary!$AD$3:$AE$3,0)),"")</f>
        <v>F</v>
      </c>
      <c r="CP125" s="61" t="str">
        <f ca="1">IFERROR(INDEX(OFFSET(Dictionary!$AC$3,MATCH(COLUMNS($AS$2:CP124),Dictionary!$AC$4:$AC$93,0),1,1,2),1,MATCH(INDEX(Dictionary!$B$3:$C$3,1,MATCH(Form_Responses[[#This Row],[50]],OFFSET(Dictionary!$A$3,MATCH(COLUMNS($AS$2:CP124),Dictionary!$A$4:$A$93,0),1,1,2),0)),Dictionary!$AD$3:$AE$3,0)),"")</f>
        <v>W</v>
      </c>
      <c r="CQ125" s="61" t="str">
        <f ca="1">IFERROR(INDEX(OFFSET(Dictionary!$AC$3,MATCH(COLUMNS($AS$2:CQ124),Dictionary!$AC$4:$AC$93,0),1,1,2),1,MATCH(INDEX(Dictionary!$B$3:$C$3,1,MATCH(Form_Responses[[#This Row],[51]],OFFSET(Dictionary!$A$3,MATCH(COLUMNS($AS$2:CQ124),Dictionary!$A$4:$A$93,0),1,1,2),0)),Dictionary!$AD$3:$AE$3,0)),"")</f>
        <v>G</v>
      </c>
      <c r="CR125" s="61" t="str">
        <f ca="1">IFERROR(INDEX(OFFSET(Dictionary!$AC$3,MATCH(COLUMNS($AS$2:CR124),Dictionary!$AC$4:$AC$93,0),1,1,2),1,MATCH(INDEX(Dictionary!$B$3:$C$3,1,MATCH(Form_Responses[[#This Row],[52]],OFFSET(Dictionary!$A$3,MATCH(COLUMNS($AS$2:CR124),Dictionary!$A$4:$A$93,0),1,1,2),0)),Dictionary!$AD$3:$AE$3,0)),"")</f>
        <v>S</v>
      </c>
      <c r="CS125" s="61" t="str">
        <f ca="1">IFERROR(INDEX(OFFSET(Dictionary!$AC$3,MATCH(COLUMNS($AS$2:CS124),Dictionary!$AC$4:$AC$93,0),1,1,2),1,MATCH(INDEX(Dictionary!$B$3:$C$3,1,MATCH(Form_Responses[[#This Row],[53]],OFFSET(Dictionary!$A$3,MATCH(COLUMNS($AS$2:CS124),Dictionary!$A$4:$A$93,0),1,1,2),0)),Dictionary!$AD$3:$AE$3,0)),"")</f>
        <v>R</v>
      </c>
      <c r="CT125" s="61" t="str">
        <f ca="1">IFERROR(INDEX(OFFSET(Dictionary!$AC$3,MATCH(COLUMNS($AS$2:CT124),Dictionary!$AC$4:$AC$93,0),1,1,2),1,MATCH(INDEX(Dictionary!$B$3:$C$3,1,MATCH(Form_Responses[[#This Row],[54]],OFFSET(Dictionary!$A$3,MATCH(COLUMNS($AS$2:CT124),Dictionary!$A$4:$A$93,0),1,1,2),0)),Dictionary!$AD$3:$AE$3,0)),"")</f>
        <v>D</v>
      </c>
      <c r="CU125" s="61" t="str">
        <f ca="1">IFERROR(INDEX(OFFSET(Dictionary!$AC$3,MATCH(COLUMNS($AS$2:CU124),Dictionary!$AC$4:$AC$93,0),1,1,2),1,MATCH(INDEX(Dictionary!$B$3:$C$3,1,MATCH(Form_Responses[[#This Row],[55]],OFFSET(Dictionary!$A$3,MATCH(COLUMNS($AS$2:CU124),Dictionary!$A$4:$A$93,0),1,1,2),0)),Dictionary!$AD$3:$AE$3,0)),"")</f>
        <v>V</v>
      </c>
      <c r="CV125" s="61" t="str">
        <f ca="1">IFERROR(INDEX(OFFSET(Dictionary!$AC$3,MATCH(COLUMNS($AS$2:CV124),Dictionary!$AC$4:$AC$93,0),1,1,2),1,MATCH(INDEX(Dictionary!$B$3:$C$3,1,MATCH(Form_Responses[[#This Row],[56]],OFFSET(Dictionary!$A$3,MATCH(COLUMNS($AS$2:CV124),Dictionary!$A$4:$A$93,0),1,1,2),0)),Dictionary!$AD$3:$AE$3,0)),"")</f>
        <v>S</v>
      </c>
      <c r="CW125" s="61" t="str">
        <f ca="1">IFERROR(INDEX(OFFSET(Dictionary!$AC$3,MATCH(COLUMNS($AS$2:CW124),Dictionary!$AC$4:$AC$93,0),1,1,2),1,MATCH(INDEX(Dictionary!$B$3:$C$3,1,MATCH(Form_Responses[[#This Row],[57]],OFFSET(Dictionary!$A$3,MATCH(COLUMNS($AS$2:CW124),Dictionary!$A$4:$A$93,0),1,1,2),0)),Dictionary!$AD$3:$AE$3,0)),"")</f>
        <v>Z</v>
      </c>
      <c r="CX125" s="61" t="str">
        <f ca="1">IFERROR(INDEX(OFFSET(Dictionary!$AC$3,MATCH(COLUMNS($AS$2:CX124),Dictionary!$AC$4:$AC$93,0),1,1,2),1,MATCH(INDEX(Dictionary!$B$3:$C$3,1,MATCH(Form_Responses[[#This Row],[58]],OFFSET(Dictionary!$A$3,MATCH(COLUMNS($AS$2:CX124),Dictionary!$A$4:$A$93,0),1,1,2),0)),Dictionary!$AD$3:$AE$3,0)),"")</f>
        <v>K</v>
      </c>
      <c r="CY125" s="61" t="str">
        <f ca="1">IFERROR(INDEX(OFFSET(Dictionary!$AC$3,MATCH(COLUMNS($AS$2:CY124),Dictionary!$AC$4:$AC$93,0),1,1,2),1,MATCH(INDEX(Dictionary!$B$3:$C$3,1,MATCH(Form_Responses[[#This Row],[59]],OFFSET(Dictionary!$A$3,MATCH(COLUMNS($AS$2:CY124),Dictionary!$A$4:$A$93,0),1,1,2),0)),Dictionary!$AD$3:$AE$3,0)),"")</f>
        <v>F</v>
      </c>
      <c r="CZ125" s="61" t="str">
        <f ca="1">IFERROR(INDEX(OFFSET(Dictionary!$AC$3,MATCH(COLUMNS($AS$2:CZ124),Dictionary!$AC$4:$AC$93,0),1,1,2),1,MATCH(INDEX(Dictionary!$B$3:$C$3,1,MATCH(Form_Responses[[#This Row],[60]],OFFSET(Dictionary!$A$3,MATCH(COLUMNS($AS$2:CZ124),Dictionary!$A$4:$A$93,0),1,1,2),0)),Dictionary!$AD$3:$AE$3,0)),"")</f>
        <v>X</v>
      </c>
      <c r="DA125" s="61" t="str">
        <f ca="1">IFERROR(INDEX(OFFSET(Dictionary!$AC$3,MATCH(COLUMNS($AS$2:DA124),Dictionary!$AC$4:$AC$93,0),1,1,2),1,MATCH(INDEX(Dictionary!$B$3:$C$3,1,MATCH(Form_Responses[[#This Row],[61]],OFFSET(Dictionary!$A$3,MATCH(COLUMNS($AS$2:DA124),Dictionary!$A$4:$A$93,0),1,1,2),0)),Dictionary!$AD$3:$AE$3,0)),"")</f>
        <v>G</v>
      </c>
      <c r="DB125" s="61" t="str">
        <f ca="1">IFERROR(INDEX(OFFSET(Dictionary!$AC$3,MATCH(COLUMNS($AS$2:DB124),Dictionary!$AC$4:$AC$93,0),1,1,2),1,MATCH(INDEX(Dictionary!$B$3:$C$3,1,MATCH(Form_Responses[[#This Row],[62]],OFFSET(Dictionary!$A$3,MATCH(COLUMNS($AS$2:DB124),Dictionary!$A$4:$A$93,0),1,1,2),0)),Dictionary!$AD$3:$AE$3,0)),"")</f>
        <v>L</v>
      </c>
      <c r="DC125" s="61" t="str">
        <f ca="1">IFERROR(INDEX(OFFSET(Dictionary!$AC$3,MATCH(COLUMNS($AS$2:DC124),Dictionary!$AC$4:$AC$93,0),1,1,2),1,MATCH(INDEX(Dictionary!$B$3:$C$3,1,MATCH(Form_Responses[[#This Row],[63]],OFFSET(Dictionary!$A$3,MATCH(COLUMNS($AS$2:DC124),Dictionary!$A$4:$A$93,0),1,1,2),0)),Dictionary!$AD$3:$AE$3,0)),"")</f>
        <v>I</v>
      </c>
      <c r="DD125" s="61" t="str">
        <f ca="1">IFERROR(INDEX(OFFSET(Dictionary!$AC$3,MATCH(COLUMNS($AS$2:DD124),Dictionary!$AC$4:$AC$93,0),1,1,2),1,MATCH(INDEX(Dictionary!$B$3:$C$3,1,MATCH(Form_Responses[[#This Row],[64]],OFFSET(Dictionary!$A$3,MATCH(COLUMNS($AS$2:DD124),Dictionary!$A$4:$A$93,0),1,1,2),0)),Dictionary!$AD$3:$AE$3,0)),"")</f>
        <v>R</v>
      </c>
      <c r="DE125" s="61" t="str">
        <f ca="1">IFERROR(INDEX(OFFSET(Dictionary!$AC$3,MATCH(COLUMNS($AS$2:DE124),Dictionary!$AC$4:$AC$93,0),1,1,2),1,MATCH(INDEX(Dictionary!$B$3:$C$3,1,MATCH(Form_Responses[[#This Row],[65]],OFFSET(Dictionary!$A$3,MATCH(COLUMNS($AS$2:DE124),Dictionary!$A$4:$A$93,0),1,1,2),0)),Dictionary!$AD$3:$AE$3,0)),"")</f>
        <v>V</v>
      </c>
      <c r="DF125" s="61" t="str">
        <f ca="1">IFERROR(INDEX(OFFSET(Dictionary!$AC$3,MATCH(COLUMNS($AS$2:DF124),Dictionary!$AC$4:$AC$93,0),1,1,2),1,MATCH(INDEX(Dictionary!$B$3:$C$3,1,MATCH(Form_Responses[[#This Row],[66]],OFFSET(Dictionary!$A$3,MATCH(COLUMNS($AS$2:DF124),Dictionary!$A$4:$A$93,0),1,1,2),0)),Dictionary!$AD$3:$AE$3,0)),"")</f>
        <v>S</v>
      </c>
      <c r="DG125" s="61" t="str">
        <f ca="1">IFERROR(INDEX(OFFSET(Dictionary!$AC$3,MATCH(COLUMNS($AS$2:DG124),Dictionary!$AC$4:$AC$93,0),1,1,2),1,MATCH(INDEX(Dictionary!$B$3:$C$3,1,MATCH(Form_Responses[[#This Row],[67]],OFFSET(Dictionary!$A$3,MATCH(COLUMNS($AS$2:DG124),Dictionary!$A$4:$A$93,0),1,1,2),0)),Dictionary!$AD$3:$AE$3,0)),"")</f>
        <v>R</v>
      </c>
      <c r="DH125" s="61" t="str">
        <f ca="1">IFERROR(INDEX(OFFSET(Dictionary!$AC$3,MATCH(COLUMNS($AS$2:DH124),Dictionary!$AC$4:$AC$93,0),1,1,2),1,MATCH(INDEX(Dictionary!$B$3:$C$3,1,MATCH(Form_Responses[[#This Row],[68]],OFFSET(Dictionary!$A$3,MATCH(COLUMNS($AS$2:DH124),Dictionary!$A$4:$A$93,0),1,1,2),0)),Dictionary!$AD$3:$AE$3,0)),"")</f>
        <v>N</v>
      </c>
      <c r="DI125" s="61" t="str">
        <f ca="1">IFERROR(INDEX(OFFSET(Dictionary!$AC$3,MATCH(COLUMNS($AS$2:DI124),Dictionary!$AC$4:$AC$93,0),1,1,2),1,MATCH(INDEX(Dictionary!$B$3:$C$3,1,MATCH(Form_Responses[[#This Row],[69]],OFFSET(Dictionary!$A$3,MATCH(COLUMNS($AS$2:DI124),Dictionary!$A$4:$A$93,0),1,1,2),0)),Dictionary!$AD$3:$AE$3,0)),"")</f>
        <v>A</v>
      </c>
      <c r="DJ125" s="61" t="str">
        <f ca="1">IFERROR(INDEX(OFFSET(Dictionary!$AC$3,MATCH(COLUMNS($AS$2:DJ124),Dictionary!$AC$4:$AC$93,0),1,1,2),1,MATCH(INDEX(Dictionary!$B$3:$C$3,1,MATCH(Form_Responses[[#This Row],[70]],OFFSET(Dictionary!$A$3,MATCH(COLUMNS($AS$2:DJ124),Dictionary!$A$4:$A$93,0),1,1,2),0)),Dictionary!$AD$3:$AE$3,0)),"")</f>
        <v>P</v>
      </c>
      <c r="DK125" s="61" t="str">
        <f ca="1">IFERROR(INDEX(OFFSET(Dictionary!$AC$3,MATCH(COLUMNS($AS$2:DK124),Dictionary!$AC$4:$AC$93,0),1,1,2),1,MATCH(INDEX(Dictionary!$B$3:$C$3,1,MATCH(Form_Responses[[#This Row],[71]],OFFSET(Dictionary!$A$3,MATCH(COLUMNS($AS$2:DK124),Dictionary!$A$4:$A$93,0),1,1,2),0)),Dictionary!$AD$3:$AE$3,0)),"")</f>
        <v>I</v>
      </c>
      <c r="DL125" s="61" t="str">
        <f ca="1">IFERROR(INDEX(OFFSET(Dictionary!$AC$3,MATCH(COLUMNS($AS$2:DL124),Dictionary!$AC$4:$AC$93,0),1,1,2),1,MATCH(INDEX(Dictionary!$B$3:$C$3,1,MATCH(Form_Responses[[#This Row],[72]],OFFSET(Dictionary!$A$3,MATCH(COLUMNS($AS$2:DL124),Dictionary!$A$4:$A$93,0),1,1,2),0)),Dictionary!$AD$3:$AE$3,0)),"")</f>
        <v>L</v>
      </c>
      <c r="DM125" s="61" t="str">
        <f ca="1">IFERROR(INDEX(OFFSET(Dictionary!$AC$3,MATCH(COLUMNS($AS$2:DM124),Dictionary!$AC$4:$AC$93,0),1,1,2),1,MATCH(INDEX(Dictionary!$B$3:$C$3,1,MATCH(Form_Responses[[#This Row],[73]],OFFSET(Dictionary!$A$3,MATCH(COLUMNS($AS$2:DM124),Dictionary!$A$4:$A$93,0),1,1,2),0)),Dictionary!$AD$3:$AE$3,0)),"")</f>
        <v>I</v>
      </c>
      <c r="DN125" s="61" t="str">
        <f ca="1">IFERROR(INDEX(OFFSET(Dictionary!$AC$3,MATCH(COLUMNS($AS$2:DN124),Dictionary!$AC$4:$AC$93,0),1,1,2),1,MATCH(INDEX(Dictionary!$B$3:$C$3,1,MATCH(Form_Responses[[#This Row],[74]],OFFSET(Dictionary!$A$3,MATCH(COLUMNS($AS$2:DN124),Dictionary!$A$4:$A$93,0),1,1,2),0)),Dictionary!$AD$3:$AE$3,0)),"")</f>
        <v>T</v>
      </c>
      <c r="DO125" s="61" t="str">
        <f ca="1">IFERROR(INDEX(OFFSET(Dictionary!$AC$3,MATCH(COLUMNS($AS$2:DO124),Dictionary!$AC$4:$AC$93,0),1,1,2),1,MATCH(INDEX(Dictionary!$B$3:$C$3,1,MATCH(Form_Responses[[#This Row],[75]],OFFSET(Dictionary!$A$3,MATCH(COLUMNS($AS$2:DO124),Dictionary!$A$4:$A$93,0),1,1,2),0)),Dictionary!$AD$3:$AE$3,0)),"")</f>
        <v>V</v>
      </c>
      <c r="DP125" s="61" t="str">
        <f ca="1">IFERROR(INDEX(OFFSET(Dictionary!$AC$3,MATCH(COLUMNS($AS$2:DP124),Dictionary!$AC$4:$AC$93,0),1,1,2),1,MATCH(INDEX(Dictionary!$B$3:$C$3,1,MATCH(Form_Responses[[#This Row],[76]],OFFSET(Dictionary!$A$3,MATCH(COLUMNS($AS$2:DP124),Dictionary!$A$4:$A$93,0),1,1,2),0)),Dictionary!$AD$3:$AE$3,0)),"")</f>
        <v>D</v>
      </c>
      <c r="DQ125" s="61" t="str">
        <f ca="1">IFERROR(INDEX(OFFSET(Dictionary!$AC$3,MATCH(COLUMNS($AS$2:DQ124),Dictionary!$AC$4:$AC$93,0),1,1,2),1,MATCH(INDEX(Dictionary!$B$3:$C$3,1,MATCH(Form_Responses[[#This Row],[77]],OFFSET(Dictionary!$A$3,MATCH(COLUMNS($AS$2:DQ124),Dictionary!$A$4:$A$93,0),1,1,2),0)),Dictionary!$AD$3:$AE$3,0)),"")</f>
        <v>R</v>
      </c>
      <c r="DR125" s="61" t="str">
        <f ca="1">IFERROR(INDEX(OFFSET(Dictionary!$AC$3,MATCH(COLUMNS($AS$2:DR124),Dictionary!$AC$4:$AC$93,0),1,1,2),1,MATCH(INDEX(Dictionary!$B$3:$C$3,1,MATCH(Form_Responses[[#This Row],[78]],OFFSET(Dictionary!$A$3,MATCH(COLUMNS($AS$2:DR124),Dictionary!$A$4:$A$93,0),1,1,2),0)),Dictionary!$AD$3:$AE$3,0)),"")</f>
        <v>D</v>
      </c>
      <c r="DS125" s="61" t="str">
        <f ca="1">IFERROR(INDEX(OFFSET(Dictionary!$AC$3,MATCH(COLUMNS($AS$2:DS124),Dictionary!$AC$4:$AC$93,0),1,1,2),1,MATCH(INDEX(Dictionary!$B$3:$C$3,1,MATCH(Form_Responses[[#This Row],[79]],OFFSET(Dictionary!$A$3,MATCH(COLUMNS($AS$2:DS124),Dictionary!$A$4:$A$93,0),1,1,2),0)),Dictionary!$AD$3:$AE$3,0)),"")</f>
        <v>N</v>
      </c>
      <c r="DT125" s="61" t="str">
        <f ca="1">IFERROR(INDEX(OFFSET(Dictionary!$AC$3,MATCH(COLUMNS($AS$2:DT124),Dictionary!$AC$4:$AC$93,0),1,1,2),1,MATCH(INDEX(Dictionary!$B$3:$C$3,1,MATCH(Form_Responses[[#This Row],[80]],OFFSET(Dictionary!$A$3,MATCH(COLUMNS($AS$2:DT124),Dictionary!$A$4:$A$93,0),1,1,2),0)),Dictionary!$AD$3:$AE$3,0)),"")</f>
        <v>W</v>
      </c>
      <c r="DU125" s="61" t="str">
        <f ca="1">IFERROR(INDEX(OFFSET(Dictionary!$AC$3,MATCH(COLUMNS($AS$2:DU124),Dictionary!$AC$4:$AC$93,0),1,1,2),1,MATCH(INDEX(Dictionary!$B$3:$C$3,1,MATCH(Form_Responses[[#This Row],[81]],OFFSET(Dictionary!$A$3,MATCH(COLUMNS($AS$2:DU124),Dictionary!$A$4:$A$93,0),1,1,2),0)),Dictionary!$AD$3:$AE$3,0)),"")</f>
        <v>G</v>
      </c>
      <c r="DV125" s="61" t="str">
        <f ca="1">IFERROR(INDEX(OFFSET(Dictionary!$AC$3,MATCH(COLUMNS($AS$2:DV124),Dictionary!$AC$4:$AC$93,0),1,1,2),1,MATCH(INDEX(Dictionary!$B$3:$C$3,1,MATCH(Form_Responses[[#This Row],[82]],OFFSET(Dictionary!$A$3,MATCH(COLUMNS($AS$2:DV124),Dictionary!$A$4:$A$93,0),1,1,2),0)),Dictionary!$AD$3:$AE$3,0)),"")</f>
        <v>L</v>
      </c>
      <c r="DW125" s="61" t="str">
        <f ca="1">IFERROR(INDEX(OFFSET(Dictionary!$AC$3,MATCH(COLUMNS($AS$2:DW124),Dictionary!$AC$4:$AC$93,0),1,1,2),1,MATCH(INDEX(Dictionary!$B$3:$C$3,1,MATCH(Form_Responses[[#This Row],[83]],OFFSET(Dictionary!$A$3,MATCH(COLUMNS($AS$2:DW124),Dictionary!$A$4:$A$93,0),1,1,2),0)),Dictionary!$AD$3:$AE$3,0)),"")</f>
        <v>T</v>
      </c>
      <c r="DX125" s="61" t="str">
        <f ca="1">IFERROR(INDEX(OFFSET(Dictionary!$AC$3,MATCH(COLUMNS($AS$2:DX124),Dictionary!$AC$4:$AC$93,0),1,1,2),1,MATCH(INDEX(Dictionary!$B$3:$C$3,1,MATCH(Form_Responses[[#This Row],[84]],OFFSET(Dictionary!$A$3,MATCH(COLUMNS($AS$2:DX124),Dictionary!$A$4:$A$93,0),1,1,2),0)),Dictionary!$AD$3:$AE$3,0)),"")</f>
        <v>T</v>
      </c>
      <c r="DY125" s="61" t="str">
        <f ca="1">IFERROR(INDEX(OFFSET(Dictionary!$AC$3,MATCH(COLUMNS($AS$2:DY124),Dictionary!$AC$4:$AC$93,0),1,1,2),1,MATCH(INDEX(Dictionary!$B$3:$C$3,1,MATCH(Form_Responses[[#This Row],[85]],OFFSET(Dictionary!$A$3,MATCH(COLUMNS($AS$2:DY124),Dictionary!$A$4:$A$93,0),1,1,2),0)),Dictionary!$AD$3:$AE$3,0)),"")</f>
        <v>S</v>
      </c>
      <c r="DZ125" s="61" t="str">
        <f ca="1">IFERROR(INDEX(OFFSET(Dictionary!$AC$3,MATCH(COLUMNS($AS$2:DZ124),Dictionary!$AC$4:$AC$93,0),1,1,2),1,MATCH(INDEX(Dictionary!$B$3:$C$3,1,MATCH(Form_Responses[[#This Row],[86]],OFFSET(Dictionary!$A$3,MATCH(COLUMNS($AS$2:DZ124),Dictionary!$A$4:$A$93,0),1,1,2),0)),Dictionary!$AD$3:$AE$3,0)),"")</f>
        <v>R</v>
      </c>
      <c r="EA125" s="61" t="str">
        <f ca="1">IFERROR(INDEX(OFFSET(Dictionary!$AC$3,MATCH(COLUMNS($AS$2:EA124),Dictionary!$AC$4:$AC$93,0),1,1,2),1,MATCH(INDEX(Dictionary!$B$3:$C$3,1,MATCH(Form_Responses[[#This Row],[87]],OFFSET(Dictionary!$A$3,MATCH(COLUMNS($AS$2:EA124),Dictionary!$A$4:$A$93,0),1,1,2),0)),Dictionary!$AD$3:$AE$3,0)),"")</f>
        <v>R</v>
      </c>
      <c r="EB125" s="61" t="str">
        <f ca="1">IFERROR(INDEX(OFFSET(Dictionary!$AC$3,MATCH(COLUMNS($AS$2:EB124),Dictionary!$AC$4:$AC$93,0),1,1,2),1,MATCH(INDEX(Dictionary!$B$3:$C$3,1,MATCH(Form_Responses[[#This Row],[88]],OFFSET(Dictionary!$A$3,MATCH(COLUMNS($AS$2:EB124),Dictionary!$A$4:$A$93,0),1,1,2),0)),Dictionary!$AD$3:$AE$3,0)),"")</f>
        <v>C</v>
      </c>
      <c r="EC125" s="61" t="str">
        <f ca="1">IFERROR(INDEX(OFFSET(Dictionary!$AC$3,MATCH(COLUMNS($AS$2:EC124),Dictionary!$AC$4:$AC$93,0),1,1,2),1,MATCH(INDEX(Dictionary!$B$3:$C$3,1,MATCH(Form_Responses[[#This Row],[89]],OFFSET(Dictionary!$A$3,MATCH(COLUMNS($AS$2:EC124),Dictionary!$A$4:$A$93,0),1,1,2),0)),Dictionary!$AD$3:$AE$3,0)),"")</f>
        <v>C</v>
      </c>
      <c r="ED125" s="61" t="str">
        <f ca="1">IFERROR(INDEX(OFFSET(Dictionary!$AC$3,MATCH(COLUMNS($AS$2:ED124),Dictionary!$AC$4:$AC$93,0),1,1,2),1,MATCH(INDEX(Dictionary!$B$3:$C$3,1,MATCH(Form_Responses[[#This Row],[90]],OFFSET(Dictionary!$A$3,MATCH(COLUMNS($AS$2:ED124),Dictionary!$A$4:$A$93,0),1,1,2),0)),Dictionary!$AD$3:$AE$3,0)),"")</f>
        <v>W</v>
      </c>
    </row>
    <row r="126" spans="1:134" ht="240" x14ac:dyDescent="0.25">
      <c r="A126" s="164">
        <v>124</v>
      </c>
      <c r="B126" s="61" t="s">
        <v>1156</v>
      </c>
      <c r="C126" s="61" t="s">
        <v>1147</v>
      </c>
      <c r="D126" s="59" t="s">
        <v>798</v>
      </c>
      <c r="E126" s="59" cm="1">
        <f t="array" aca="1" ref="E126" ca="1">COUNTIF(OFFSET($AS$2,MATCH(Data_Base_Response[[#This Row],[Nama]:[Nama]],Data_Base_Response[[Nama]:[Nama]],0),0,1,90),Data_Base_Response[[#Headers],[A]])</f>
        <v>3</v>
      </c>
      <c r="F126" s="59" cm="1">
        <f t="array" aca="1" ref="F126" ca="1">COUNTIF(OFFSET($AS$2,MATCH(Data_Base_Response[[#This Row],[Nama]:[Nama]],Data_Base_Response[[Nama]:[Nama]],0),0,1,90),Data_Base_Response[[#Headers],[N]])</f>
        <v>6</v>
      </c>
      <c r="G126" s="59" cm="1">
        <f t="array" aca="1" ref="G126" ca="1">COUNTIF(OFFSET($AS$2,MATCH(Data_Base_Response[[#This Row],[Nama]:[Nama]],Data_Base_Response[[Nama]:[Nama]],0),0,1,90),Data_Base_Response[[#Headers],[G]])</f>
        <v>5</v>
      </c>
      <c r="H126" s="59" cm="1">
        <f t="array" aca="1" ref="H126" ca="1">COUNTIF(OFFSET($AS$2,MATCH(Data_Base_Response[[#This Row],[Nama]:[Nama]],Data_Base_Response[[Nama]:[Nama]],0),0,1,90),Data_Base_Response[[#Headers],[C]])</f>
        <v>6</v>
      </c>
      <c r="I126" s="59" cm="1">
        <f t="array" aca="1" ref="I126" ca="1">COUNTIF(OFFSET($AS$2,MATCH(Data_Base_Response[[#This Row],[Nama]:[Nama]],Data_Base_Response[[Nama]:[Nama]],0),0,1,90),Data_Base_Response[[#Headers],[D]])</f>
        <v>5</v>
      </c>
      <c r="J126" s="59" cm="1">
        <f t="array" aca="1" ref="J126" ca="1">COUNTIF(OFFSET($AS$2,MATCH(Data_Base_Response[[#This Row],[Nama]:[Nama]],Data_Base_Response[[Nama]:[Nama]],0),0,1,90),Data_Base_Response[[#Headers],[R]])</f>
        <v>3</v>
      </c>
      <c r="K126" s="59" cm="1">
        <f t="array" aca="1" ref="K126" ca="1">COUNTIF(OFFSET($AS$2,MATCH(Data_Base_Response[[#This Row],[Nama]:[Nama]],Data_Base_Response[[Nama]:[Nama]],0),0,1,90),Data_Base_Response[[#Headers],[T]])</f>
        <v>4</v>
      </c>
      <c r="L126" s="59" cm="1">
        <f t="array" aca="1" ref="L126" ca="1">COUNTIF(OFFSET($AS$2,MATCH(Data_Base_Response[[#This Row],[Nama]:[Nama]],Data_Base_Response[[Nama]:[Nama]],0),0,1,90),Data_Base_Response[[#Headers],[V]])</f>
        <v>3</v>
      </c>
      <c r="M126" s="59" cm="1">
        <f t="array" aca="1" ref="M126" ca="1">COUNTIF(OFFSET($AS$2,MATCH(Data_Base_Response[[#This Row],[Nama]:[Nama]],Data_Base_Response[[Nama]:[Nama]],0),0,1,90),Data_Base_Response[[#Headers],[W]])</f>
        <v>7</v>
      </c>
      <c r="N126" s="59" cm="1">
        <f t="array" aca="1" ref="N126" ca="1">COUNTIF(OFFSET($AS$2,MATCH(Data_Base_Response[[#This Row],[Nama]:[Nama]],Data_Base_Response[[Nama]:[Nama]],0),0,1,90),Data_Base_Response[[#Headers],[F]])</f>
        <v>4</v>
      </c>
      <c r="O126" s="59" cm="1">
        <f t="array" aca="1" ref="O126" ca="1">COUNTIF(OFFSET($AS$2,MATCH(Data_Base_Response[[#This Row],[Nama]:[Nama]],Data_Base_Response[[Nama]:[Nama]],0),0,1,90),Data_Base_Response[[#Headers],[L]])</f>
        <v>7</v>
      </c>
      <c r="P126" s="59" cm="1">
        <f t="array" aca="1" ref="P126" ca="1">COUNTIF(OFFSET($AS$2,MATCH(Data_Base_Response[[#This Row],[Nama]:[Nama]],Data_Base_Response[[Nama]:[Nama]],0),0,1,90),Data_Base_Response[[#Headers],[P]])</f>
        <v>5</v>
      </c>
      <c r="Q126" s="59" cm="1">
        <f t="array" aca="1" ref="Q126" ca="1">COUNTIF(OFFSET($AS$2,MATCH(Data_Base_Response[[#This Row],[Nama]:[Nama]],Data_Base_Response[[Nama]:[Nama]],0),0,1,90),Data_Base_Response[[#Headers],[I]])</f>
        <v>6</v>
      </c>
      <c r="R126" s="59" cm="1">
        <f t="array" aca="1" ref="R126" ca="1">COUNTIF(OFFSET($AS$2,MATCH(Data_Base_Response[[#This Row],[Nama]:[Nama]],Data_Base_Response[[Nama]:[Nama]],0),0,1,90),Data_Base_Response[[#Headers],[S]])</f>
        <v>2</v>
      </c>
      <c r="S126" s="59" cm="1">
        <f t="array" aca="1" ref="S126" ca="1">COUNTIF(OFFSET($AS$2,MATCH(Data_Base_Response[[#This Row],[Nama]:[Nama]],Data_Base_Response[[Nama]:[Nama]],0),0,1,90),Data_Base_Response[[#Headers],[B]])</f>
        <v>6</v>
      </c>
      <c r="T126" s="59" cm="1">
        <f t="array" aca="1" ref="T126" ca="1">COUNTIF(OFFSET($AS$2,MATCH(Data_Base_Response[[#This Row],[Nama]:[Nama]],Data_Base_Response[[Nama]:[Nama]],0),0,1,90),Data_Base_Response[[#Headers],[O]])</f>
        <v>2</v>
      </c>
      <c r="U126" s="59" cm="1">
        <f t="array" aca="1" ref="U126" ca="1">COUNTIF(OFFSET($AS$2,MATCH(Data_Base_Response[[#This Row],[Nama]:[Nama]],Data_Base_Response[[Nama]:[Nama]],0),0,1,90),Data_Base_Response[[#Headers],[X]])</f>
        <v>2</v>
      </c>
      <c r="V126" s="59" cm="1">
        <f t="array" aca="1" ref="V126" ca="1">COUNTIF(OFFSET($AS$2,MATCH(Data_Base_Response[[#This Row],[Nama]:[Nama]],Data_Base_Response[[Nama]:[Nama]],0),0,1,90),Data_Base_Response[[#Headers],[E]])</f>
        <v>4</v>
      </c>
      <c r="W126" s="59" cm="1">
        <f t="array" aca="1" ref="W126" ca="1">COUNTIF(OFFSET($AS$2,MATCH(Data_Base_Response[[#This Row],[Nama]:[Nama]],Data_Base_Response[[Nama]:[Nama]],0),0,1,90),Data_Base_Response[[#Headers],[K]])</f>
        <v>4</v>
      </c>
      <c r="X126" s="59" cm="1">
        <f t="array" aca="1" ref="X126" ca="1">COUNTIF(OFFSET($AS$2,MATCH(Data_Base_Response[[#This Row],[Nama]:[Nama]],Data_Base_Response[[Nama]:[Nama]],0),0,1,90),Data_Base_Response[[#Headers],[Z]])</f>
        <v>6</v>
      </c>
      <c r="Y126"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6"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2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2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26" s="60" t="str">
        <f ca="1">INDEX(OFFSET(Dictionary!$AJ$3,MATCH(I$2,Dictionary!$AG$4:$AG$84,0),0,COUNTIF(Dictionary!$AG$4:$AG$84,I$2),1),MATCH(Data_Base_Response[[#This Row],[D]],OFFSET(Dictionary!$AH$3,MATCH(I$2,Dictionary!$AG$4:$AG$84,0),0,COUNTIF(Dictionary!$AG$4:$AG$84,I$2),1),1))</f>
        <v xml:space="preserve">Tertarik untuk menangani sendiri detail   </v>
      </c>
      <c r="AD126"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26"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26"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6"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26" s="60" t="str">
        <f ca="1">INDEX(OFFSET(Dictionary!$AJ$3,MATCH(N$2,Dictionary!$AG$4:$AG$84,0),0,COUNTIF(Dictionary!$AG$4:$AG$84,N$2),1),MATCH(Data_Base_Response[[#This Row],[F]],OFFSET(Dictionary!$AH$3,MATCH(N$2,Dictionary!$AG$4:$AG$84,0),0,COUNTIF(Dictionary!$AG$4:$AG$84,N$2),1),1))</f>
        <v xml:space="preserve">Loyal pada Perusahaan   </v>
      </c>
      <c r="AI126" s="60" t="str">
        <f ca="1">INDEX(OFFSET(Dictionary!$AJ$3,MATCH(O$2,Dictionary!$AG$4:$AG$84,0),0,COUNTIF(Dictionary!$AG$4:$AG$84,O$2),1),MATCH(Data_Base_Response[[#This Row],[L]],OFFSET(Dictionary!$AH$3,MATCH(O$2,Dictionary!$AG$4:$AG$84,0),0,COUNTIF(Dictionary!$AG$4:$AG$84,O$2),1),1))</f>
        <v xml:space="preserve">Percaya diri dan ingin berperan sebagai pemimpin      </v>
      </c>
      <c r="AJ126"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26"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26"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26"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26"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26"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26"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26"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2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26" s="61" t="str">
        <f ca="1">IFERROR(INDEX(OFFSET(Dictionary!$AC$3,MATCH(COLUMNS($AS$2:AS125),Dictionary!$AC$4:$AC$93,0),1,1,2),1,MATCH(INDEX(Dictionary!$B$3:$C$3,1,MATCH(Form_Responses[[#This Row],[1]],OFFSET(Dictionary!$A$3,MATCH(COLUMNS($AS$2:AS125),Dictionary!$A$4:$A$93,0),1,1,2),0)),Dictionary!$AD$3:$AE$3,0)),"")</f>
        <v>G</v>
      </c>
      <c r="AT126" s="61" t="str">
        <f ca="1">IFERROR(INDEX(OFFSET(Dictionary!$AC$3,MATCH(COLUMNS($AS$2:AT$2),Dictionary!$AC$4:$AC$93,0),1,1,2),1,MATCH(INDEX(Dictionary!$B$3:$C$3,1,MATCH(Form_Responses[[#This Row],[2]],OFFSET(Dictionary!$A$3,MATCH(COLUMNS($AS$2:AT125),Dictionary!$A$4:$A$93,0),1,1,2),0)),Dictionary!$AD$3:$AE$3,0)),"")</f>
        <v>N</v>
      </c>
      <c r="AU126" s="61" t="str">
        <f ca="1">IFERROR(INDEX(OFFSET(Dictionary!$AC$3,MATCH(COLUMNS($AS$2:AU125),Dictionary!$AC$4:$AC$93,0),1,1,2),1,MATCH(INDEX(Dictionary!$B$3:$C$3,1,MATCH(Form_Responses[[#This Row],[3]],OFFSET(Dictionary!$A$3,MATCH(COLUMNS($AS$2:AU125),Dictionary!$A$4:$A$93,0),1,1,2),0)),Dictionary!$AD$3:$AE$3,0)),"")</f>
        <v>P</v>
      </c>
      <c r="AV126" s="61" t="str">
        <f ca="1">IFERROR(INDEX(OFFSET(Dictionary!$AC$3,MATCH(COLUMNS($AS$2:AV125),Dictionary!$AC$4:$AC$93,0),1,1,2),1,MATCH(INDEX(Dictionary!$B$3:$C$3,1,MATCH(Form_Responses[[#This Row],[4]],OFFSET(Dictionary!$A$3,MATCH(COLUMNS($AS$2:AV125),Dictionary!$A$4:$A$93,0),1,1,2),0)),Dictionary!$AD$3:$AE$3,0)),"")</f>
        <v>P</v>
      </c>
      <c r="AW126" s="61" t="str">
        <f ca="1">IFERROR(INDEX(OFFSET(Dictionary!$AC$3,MATCH(COLUMNS($AS$2:AW125),Dictionary!$AC$4:$AC$93,0),1,1,2),1,MATCH(INDEX(Dictionary!$B$3:$C$3,1,MATCH(Form_Responses[[#This Row],[5]],OFFSET(Dictionary!$A$3,MATCH(COLUMNS($AS$2:AW125),Dictionary!$A$4:$A$93,0),1,1,2),0)),Dictionary!$AD$3:$AE$3,0)),"")</f>
        <v>B</v>
      </c>
      <c r="AX126" s="61" t="str">
        <f ca="1">IFERROR(INDEX(OFFSET(Dictionary!$AC$3,MATCH(COLUMNS($AS$2:AX125),Dictionary!$AC$4:$AC$93,0),1,1,2),1,MATCH(INDEX(Dictionary!$B$3:$C$3,1,MATCH(Form_Responses[[#This Row],[6]],OFFSET(Dictionary!$A$3,MATCH(COLUMNS($AS$2:AX125),Dictionary!$A$4:$A$93,0),1,1,2),0)),Dictionary!$AD$3:$AE$3,0)),"")</f>
        <v>B</v>
      </c>
      <c r="AY126" s="61" t="str">
        <f ca="1">IFERROR(INDEX(OFFSET(Dictionary!$AC$3,MATCH(COLUMNS($AS$2:AY125),Dictionary!$AC$4:$AC$93,0),1,1,2),1,MATCH(INDEX(Dictionary!$B$3:$C$3,1,MATCH(Form_Responses[[#This Row],[7]],OFFSET(Dictionary!$A$3,MATCH(COLUMNS($AS$2:AY125),Dictionary!$A$4:$A$93,0),1,1,2),0)),Dictionary!$AD$3:$AE$3,0)),"")</f>
        <v>Z</v>
      </c>
      <c r="AZ126" s="61" t="str">
        <f ca="1">IFERROR(INDEX(OFFSET(Dictionary!$AC$3,MATCH(COLUMNS($AS$2:AZ$2),Dictionary!$AC$4:$AC$93,0),1,1,2),1,MATCH(INDEX(Dictionary!$B$3:$C$3,1,MATCH(Form_Responses[[#This Row],[8]],OFFSET(Dictionary!$A$3,MATCH(COLUMNS($AS$2:AZ125),Dictionary!$A$4:$A$93,0),1,1,2),0)),Dictionary!$AD$3:$AE$3,0)),"")</f>
        <v>Z</v>
      </c>
      <c r="BA126" s="61" t="str">
        <f ca="1">IFERROR(INDEX(OFFSET(Dictionary!$AC$3,MATCH(COLUMNS($AS$2:BA125),Dictionary!$AC$4:$AC$93,0),1,1,2),1,MATCH(INDEX(Dictionary!$B$3:$C$3,1,MATCH(Form_Responses[[#This Row],[9]],OFFSET(Dictionary!$A$3,MATCH(COLUMNS($AS$2:BA125),Dictionary!$A$4:$A$93,0),1,1,2),0)),Dictionary!$AD$3:$AE$3,0)),"")</f>
        <v>K</v>
      </c>
      <c r="BB126" s="61" t="str">
        <f ca="1">IFERROR(INDEX(OFFSET(Dictionary!$AC$3,MATCH(COLUMNS($AS$2:BB125),Dictionary!$AC$4:$AC$93,0),1,1,2),1,MATCH(INDEX(Dictionary!$B$3:$C$3,1,MATCH(Form_Responses[[#This Row],[10]],OFFSET(Dictionary!$A$3,MATCH(COLUMNS($AS$2:BB125),Dictionary!$A$4:$A$93,0),1,1,2),0)),Dictionary!$AD$3:$AE$3,0)),"")</f>
        <v>W</v>
      </c>
      <c r="BC126" s="61" t="str">
        <f ca="1">IFERROR(INDEX(OFFSET(Dictionary!$AC$3,MATCH(COLUMNS($AS$2:BC125),Dictionary!$AC$4:$AC$93,0),1,1,2),1,MATCH(INDEX(Dictionary!$B$3:$C$3,1,MATCH(Form_Responses[[#This Row],[11]],OFFSET(Dictionary!$A$3,MATCH(COLUMNS($AS$2:BC125),Dictionary!$A$4:$A$93,0),1,1,2),0)),Dictionary!$AD$3:$AE$3,0)),"")</f>
        <v>C</v>
      </c>
      <c r="BD126" s="61" t="str">
        <f ca="1">IFERROR(INDEX(OFFSET(Dictionary!$AC$3,MATCH(COLUMNS($AS$2:BD125),Dictionary!$AC$4:$AC$93,0),1,1,2),1,MATCH(INDEX(Dictionary!$B$3:$C$3,1,MATCH(Form_Responses[[#This Row],[12]],OFFSET(Dictionary!$A$3,MATCH(COLUMNS($AS$2:BD125),Dictionary!$A$4:$A$93,0),1,1,2),0)),Dictionary!$AD$3:$AE$3,0)),"")</f>
        <v>E</v>
      </c>
      <c r="BE126" s="61" t="str">
        <f ca="1">IFERROR(INDEX(OFFSET(Dictionary!$AC$3,MATCH(COLUMNS($AS$2:BE125),Dictionary!$AC$4:$AC$93,0),1,1,2),1,MATCH(INDEX(Dictionary!$B$3:$C$3,1,MATCH(Form_Responses[[#This Row],[13]],OFFSET(Dictionary!$A$3,MATCH(COLUMNS($AS$2:BE125),Dictionary!$A$4:$A$93,0),1,1,2),0)),Dictionary!$AD$3:$AE$3,0)),"")</f>
        <v>N</v>
      </c>
      <c r="BF126" s="61" t="str">
        <f ca="1">IFERROR(INDEX(OFFSET(Dictionary!$AC$3,MATCH(COLUMNS($AS$2:BF125),Dictionary!$AC$4:$AC$93,0),1,1,2),1,MATCH(INDEX(Dictionary!$B$3:$C$3,1,MATCH(Form_Responses[[#This Row],[14]],OFFSET(Dictionary!$A$3,MATCH(COLUMNS($AS$2:BF125),Dictionary!$A$4:$A$93,0),1,1,2),0)),Dictionary!$AD$3:$AE$3,0)),"")</f>
        <v>X</v>
      </c>
      <c r="BG126" s="61" t="str">
        <f ca="1">IFERROR(INDEX(OFFSET(Dictionary!$AC$3,MATCH(COLUMNS($AS$2:BG125),Dictionary!$AC$4:$AC$93,0),1,1,2),1,MATCH(INDEX(Dictionary!$B$3:$C$3,1,MATCH(Form_Responses[[#This Row],[15]],OFFSET(Dictionary!$A$3,MATCH(COLUMNS($AS$2:BG125),Dictionary!$A$4:$A$93,0),1,1,2),0)),Dictionary!$AD$3:$AE$3,0)),"")</f>
        <v>B</v>
      </c>
      <c r="BH126" s="61" t="str">
        <f ca="1">IFERROR(INDEX(OFFSET(Dictionary!$AC$3,MATCH(COLUMNS($AS$2:BH125),Dictionary!$AC$4:$AC$93,0),1,1,2),1,MATCH(INDEX(Dictionary!$B$3:$C$3,1,MATCH(Form_Responses[[#This Row],[16]],OFFSET(Dictionary!$A$3,MATCH(COLUMNS($AS$2:BH125),Dictionary!$A$4:$A$93,0),1,1,2),0)),Dictionary!$AD$3:$AE$3,0)),"")</f>
        <v>O</v>
      </c>
      <c r="BI126" s="61" t="str">
        <f ca="1">IFERROR(INDEX(OFFSET(Dictionary!$AC$3,MATCH(COLUMNS($AS$2:BI125),Dictionary!$AC$4:$AC$93,0),1,1,2),1,MATCH(INDEX(Dictionary!$B$3:$C$3,1,MATCH(Form_Responses[[#This Row],[17]],OFFSET(Dictionary!$A$3,MATCH(COLUMNS($AS$2:BI125),Dictionary!$A$4:$A$93,0),1,1,2),0)),Dictionary!$AD$3:$AE$3,0)),"")</f>
        <v>B</v>
      </c>
      <c r="BJ126" s="61" t="str">
        <f ca="1">IFERROR(INDEX(OFFSET(Dictionary!$AC$3,MATCH(COLUMNS($AS$2:BJ125),Dictionary!$AC$4:$AC$93,0),1,1,2),1,MATCH(INDEX(Dictionary!$B$3:$C$3,1,MATCH(Form_Responses[[#This Row],[18]],OFFSET(Dictionary!$A$3,MATCH(COLUMNS($AS$2:BJ125),Dictionary!$A$4:$A$93,0),1,1,2),0)),Dictionary!$AD$3:$AE$3,0)),"")</f>
        <v>O</v>
      </c>
      <c r="BK126" s="61" t="str">
        <f ca="1">IFERROR(INDEX(OFFSET(Dictionary!$AC$3,MATCH(COLUMNS($AS$2:BK125),Dictionary!$AC$4:$AC$93,0),1,1,2),1,MATCH(INDEX(Dictionary!$B$3:$C$3,1,MATCH(Form_Responses[[#This Row],[19]],OFFSET(Dictionary!$A$3,MATCH(COLUMNS($AS$2:BK125),Dictionary!$A$4:$A$93,0),1,1,2),0)),Dictionary!$AD$3:$AE$3,0)),"")</f>
        <v>Z</v>
      </c>
      <c r="BL126" s="61" t="str">
        <f ca="1">IFERROR(INDEX(OFFSET(Dictionary!$AC$3,MATCH(COLUMNS($AS$2:BL125),Dictionary!$AC$4:$AC$93,0),1,1,2),1,MATCH(INDEX(Dictionary!$B$3:$C$3,1,MATCH(Form_Responses[[#This Row],[20]],OFFSET(Dictionary!$A$3,MATCH(COLUMNS($AS$2:BL125),Dictionary!$A$4:$A$93,0),1,1,2),0)),Dictionary!$AD$3:$AE$3,0)),"")</f>
        <v>W</v>
      </c>
      <c r="BM126" s="61" t="str">
        <f ca="1">IFERROR(INDEX(OFFSET(Dictionary!$AC$3,MATCH(COLUMNS($AS$2:BM125),Dictionary!$AC$4:$AC$93,0),1,1,2),1,MATCH(INDEX(Dictionary!$B$3:$C$3,1,MATCH(Form_Responses[[#This Row],[21]],OFFSET(Dictionary!$A$3,MATCH(COLUMNS($AS$2:BM125),Dictionary!$A$4:$A$93,0),1,1,2),0)),Dictionary!$AD$3:$AE$3,0)),"")</f>
        <v>D</v>
      </c>
      <c r="BN126" s="61" t="str">
        <f ca="1">IFERROR(INDEX(OFFSET(Dictionary!$AC$3,MATCH(COLUMNS($AS$2:BN125),Dictionary!$AC$4:$AC$93,0),1,1,2),1,MATCH(INDEX(Dictionary!$B$3:$C$3,1,MATCH(Form_Responses[[#This Row],[22]],OFFSET(Dictionary!$A$3,MATCH(COLUMNS($AS$2:BN125),Dictionary!$A$4:$A$93,0),1,1,2),0)),Dictionary!$AD$3:$AE$3,0)),"")</f>
        <v>C</v>
      </c>
      <c r="BO126" s="61" t="str">
        <f ca="1">IFERROR(INDEX(OFFSET(Dictionary!$AC$3,MATCH(COLUMNS($AS$2:BO125),Dictionary!$AC$4:$AC$93,0),1,1,2),1,MATCH(INDEX(Dictionary!$B$3:$C$3,1,MATCH(Form_Responses[[#This Row],[23]],OFFSET(Dictionary!$A$3,MATCH(COLUMNS($AS$2:BO125),Dictionary!$A$4:$A$93,0),1,1,2),0)),Dictionary!$AD$3:$AE$3,0)),"")</f>
        <v>E</v>
      </c>
      <c r="BP126" s="61" t="str">
        <f ca="1">IFERROR(INDEX(OFFSET(Dictionary!$AC$3,MATCH(COLUMNS($AS$2:BP125),Dictionary!$AC$4:$AC$93,0),1,1,2),1,MATCH(INDEX(Dictionary!$B$3:$C$3,1,MATCH(Form_Responses[[#This Row],[24]],OFFSET(Dictionary!$A$3,MATCH(COLUMNS($AS$2:BP125),Dictionary!$A$4:$A$93,0),1,1,2),0)),Dictionary!$AD$3:$AE$3,0)),"")</f>
        <v>N</v>
      </c>
      <c r="BQ126" s="61" t="str">
        <f ca="1">IFERROR(INDEX(OFFSET(Dictionary!$AC$3,MATCH(COLUMNS($AS$2:BQ125),Dictionary!$AC$4:$AC$93,0),1,1,2),1,MATCH(INDEX(Dictionary!$B$3:$C$3,1,MATCH(Form_Responses[[#This Row],[25]],OFFSET(Dictionary!$A$3,MATCH(COLUMNS($AS$2:BQ125),Dictionary!$A$4:$A$93,0),1,1,2),0)),Dictionary!$AD$3:$AE$3,0)),"")</f>
        <v>A</v>
      </c>
      <c r="BR126" s="61" t="str">
        <f ca="1">IFERROR(INDEX(OFFSET(Dictionary!$AC$3,MATCH(COLUMNS($AS$2:BR125),Dictionary!$AC$4:$AC$93,0),1,1,2),1,MATCH(INDEX(Dictionary!$B$3:$C$3,1,MATCH(Form_Responses[[#This Row],[26]],OFFSET(Dictionary!$A$3,MATCH(COLUMNS($AS$2:BR125),Dictionary!$A$4:$A$93,0),1,1,2),0)),Dictionary!$AD$3:$AE$3,0)),"")</f>
        <v>P</v>
      </c>
      <c r="BS126" s="61" t="str">
        <f ca="1">IFERROR(INDEX(OFFSET(Dictionary!$AC$3,MATCH(COLUMNS($AS$2:BS125),Dictionary!$AC$4:$AC$93,0),1,1,2),1,MATCH(INDEX(Dictionary!$B$3:$C$3,1,MATCH(Form_Responses[[#This Row],[27]],OFFSET(Dictionary!$A$3,MATCH(COLUMNS($AS$2:BS125),Dictionary!$A$4:$A$93,0),1,1,2),0)),Dictionary!$AD$3:$AE$3,0)),"")</f>
        <v>Z</v>
      </c>
      <c r="BT126" s="61" t="str">
        <f ca="1">IFERROR(INDEX(OFFSET(Dictionary!$AC$3,MATCH(COLUMNS($AS$2:BT125),Dictionary!$AC$4:$AC$93,0),1,1,2),1,MATCH(INDEX(Dictionary!$B$3:$C$3,1,MATCH(Form_Responses[[#This Row],[28]],OFFSET(Dictionary!$A$3,MATCH(COLUMNS($AS$2:BT125),Dictionary!$A$4:$A$93,0),1,1,2),0)),Dictionary!$AD$3:$AE$3,0)),"")</f>
        <v>B</v>
      </c>
      <c r="BU126" s="61" t="str">
        <f ca="1">IFERROR(INDEX(OFFSET(Dictionary!$AC$3,MATCH(COLUMNS($AS$2:BU125),Dictionary!$AC$4:$AC$93,0),1,1,2),1,MATCH(INDEX(Dictionary!$B$3:$C$3,1,MATCH(Form_Responses[[#This Row],[29]],OFFSET(Dictionary!$A$3,MATCH(COLUMNS($AS$2:BU125),Dictionary!$A$4:$A$93,0),1,1,2),0)),Dictionary!$AD$3:$AE$3,0)),"")</f>
        <v>F</v>
      </c>
      <c r="BV126" s="61" t="str">
        <f ca="1">IFERROR(INDEX(OFFSET(Dictionary!$AC$3,MATCH(COLUMNS($AS$2:BV125),Dictionary!$AC$4:$AC$93,0),1,1,2),1,MATCH(INDEX(Dictionary!$B$3:$C$3,1,MATCH(Form_Responses[[#This Row],[30]],OFFSET(Dictionary!$A$3,MATCH(COLUMNS($AS$2:BV125),Dictionary!$A$4:$A$93,0),1,1,2),0)),Dictionary!$AD$3:$AE$3,0)),"")</f>
        <v>W</v>
      </c>
      <c r="BW126" s="61" t="str">
        <f ca="1">IFERROR(INDEX(OFFSET(Dictionary!$AC$3,MATCH(COLUMNS($AS$2:BW125),Dictionary!$AC$4:$AC$93,0),1,1,2),1,MATCH(INDEX(Dictionary!$B$3:$C$3,1,MATCH(Form_Responses[[#This Row],[31]],OFFSET(Dictionary!$A$3,MATCH(COLUMNS($AS$2:BW125),Dictionary!$A$4:$A$93,0),1,1,2),0)),Dictionary!$AD$3:$AE$3,0)),"")</f>
        <v>R</v>
      </c>
      <c r="BX126" s="61" t="str">
        <f ca="1">IFERROR(INDEX(OFFSET(Dictionary!$AC$3,MATCH(COLUMNS($AS$2:BX125),Dictionary!$AC$4:$AC$93,0),1,1,2),1,MATCH(INDEX(Dictionary!$B$3:$C$3,1,MATCH(Form_Responses[[#This Row],[32]],OFFSET(Dictionary!$A$3,MATCH(COLUMNS($AS$2:BX125),Dictionary!$A$4:$A$93,0),1,1,2),0)),Dictionary!$AD$3:$AE$3,0)),"")</f>
        <v>L</v>
      </c>
      <c r="BY126" s="61" t="str">
        <f ca="1">IFERROR(INDEX(OFFSET(Dictionary!$AC$3,MATCH(COLUMNS($AS$2:BY125),Dictionary!$AC$4:$AC$93,0),1,1,2),1,MATCH(INDEX(Dictionary!$B$3:$C$3,1,MATCH(Form_Responses[[#This Row],[33]],OFFSET(Dictionary!$A$3,MATCH(COLUMNS($AS$2:BY125),Dictionary!$A$4:$A$93,0),1,1,2),0)),Dictionary!$AD$3:$AE$3,0)),"")</f>
        <v>I</v>
      </c>
      <c r="BZ126" s="61" t="str">
        <f ca="1">IFERROR(INDEX(OFFSET(Dictionary!$AC$3,MATCH(COLUMNS($AS$2:BZ125),Dictionary!$AC$4:$AC$93,0),1,1,2),1,MATCH(INDEX(Dictionary!$B$3:$C$3,1,MATCH(Form_Responses[[#This Row],[34]],OFFSET(Dictionary!$A$3,MATCH(COLUMNS($AS$2:BZ125),Dictionary!$A$4:$A$93,0),1,1,2),0)),Dictionary!$AD$3:$AE$3,0)),"")</f>
        <v>T</v>
      </c>
      <c r="CA126" s="61" t="str">
        <f ca="1">IFERROR(INDEX(OFFSET(Dictionary!$AC$3,MATCH(COLUMNS($AS$2:CA125),Dictionary!$AC$4:$AC$93,0),1,1,2),1,MATCH(INDEX(Dictionary!$B$3:$C$3,1,MATCH(Form_Responses[[#This Row],[35]],OFFSET(Dictionary!$A$3,MATCH(COLUMNS($AS$2:CA125),Dictionary!$A$4:$A$93,0),1,1,2),0)),Dictionary!$AD$3:$AE$3,0)),"")</f>
        <v>B</v>
      </c>
      <c r="CB126" s="61" t="str">
        <f ca="1">IFERROR(INDEX(OFFSET(Dictionary!$AC$3,MATCH(COLUMNS($AS$2:CB125),Dictionary!$AC$4:$AC$93,0),1,1,2),1,MATCH(INDEX(Dictionary!$B$3:$C$3,1,MATCH(Form_Responses[[#This Row],[36]],OFFSET(Dictionary!$A$3,MATCH(COLUMNS($AS$2:CB125),Dictionary!$A$4:$A$93,0),1,1,2),0)),Dictionary!$AD$3:$AE$3,0)),"")</f>
        <v>A</v>
      </c>
      <c r="CC126" s="61" t="str">
        <f ca="1">IFERROR(INDEX(OFFSET(Dictionary!$AC$3,MATCH(COLUMNS($AS$2:CC125),Dictionary!$AC$4:$AC$93,0),1,1,2),1,MATCH(INDEX(Dictionary!$B$3:$C$3,1,MATCH(Form_Responses[[#This Row],[37]],OFFSET(Dictionary!$A$3,MATCH(COLUMNS($AS$2:CC125),Dictionary!$A$4:$A$93,0),1,1,2),0)),Dictionary!$AD$3:$AE$3,0)),"")</f>
        <v>P</v>
      </c>
      <c r="CD126" s="61" t="str">
        <f ca="1">IFERROR(INDEX(OFFSET(Dictionary!$AC$3,MATCH(COLUMNS($AS$2:CD125),Dictionary!$AC$4:$AC$93,0),1,1,2),1,MATCH(INDEX(Dictionary!$B$3:$C$3,1,MATCH(Form_Responses[[#This Row],[38]],OFFSET(Dictionary!$A$3,MATCH(COLUMNS($AS$2:CD125),Dictionary!$A$4:$A$93,0),1,1,2),0)),Dictionary!$AD$3:$AE$3,0)),"")</f>
        <v>K</v>
      </c>
      <c r="CE126" s="61" t="str">
        <f ca="1">IFERROR(INDEX(OFFSET(Dictionary!$AC$3,MATCH(COLUMNS($AS$2:CE125),Dictionary!$AC$4:$AC$93,0),1,1,2),1,MATCH(INDEX(Dictionary!$B$3:$C$3,1,MATCH(Form_Responses[[#This Row],[39]],OFFSET(Dictionary!$A$3,MATCH(COLUMNS($AS$2:CE125),Dictionary!$A$4:$A$93,0),1,1,2),0)),Dictionary!$AD$3:$AE$3,0)),"")</f>
        <v>F</v>
      </c>
      <c r="CF126" s="61" t="str">
        <f ca="1">IFERROR(INDEX(OFFSET(Dictionary!$AC$3,MATCH(COLUMNS($AS$2:CF125),Dictionary!$AC$4:$AC$93,0),1,1,2),1,MATCH(INDEX(Dictionary!$B$3:$C$3,1,MATCH(Form_Responses[[#This Row],[40]],OFFSET(Dictionary!$A$3,MATCH(COLUMNS($AS$2:CF125),Dictionary!$A$4:$A$93,0),1,1,2),0)),Dictionary!$AD$3:$AE$3,0)),"")</f>
        <v>W</v>
      </c>
      <c r="CG126" s="61" t="str">
        <f ca="1">IFERROR(INDEX(OFFSET(Dictionary!$AC$3,MATCH(COLUMNS($AS$2:CG125),Dictionary!$AC$4:$AC$93,0),1,1,2),1,MATCH(INDEX(Dictionary!$B$3:$C$3,1,MATCH(Form_Responses[[#This Row],[41]],OFFSET(Dictionary!$A$3,MATCH(COLUMNS($AS$2:CG125),Dictionary!$A$4:$A$93,0),1,1,2),0)),Dictionary!$AD$3:$AE$3,0)),"")</f>
        <v>G</v>
      </c>
      <c r="CH126" s="61" t="str">
        <f ca="1">IFERROR(INDEX(OFFSET(Dictionary!$AC$3,MATCH(COLUMNS($AS$2:CH125),Dictionary!$AC$4:$AC$93,0),1,1,2),1,MATCH(INDEX(Dictionary!$B$3:$C$3,1,MATCH(Form_Responses[[#This Row],[42]],OFFSET(Dictionary!$A$3,MATCH(COLUMNS($AS$2:CH125),Dictionary!$A$4:$A$93,0),1,1,2),0)),Dictionary!$AD$3:$AE$3,0)),"")</f>
        <v>L</v>
      </c>
      <c r="CI126" s="61" t="str">
        <f ca="1">IFERROR(INDEX(OFFSET(Dictionary!$AC$3,MATCH(COLUMNS($AS$2:CI125),Dictionary!$AC$4:$AC$93,0),1,1,2),1,MATCH(INDEX(Dictionary!$B$3:$C$3,1,MATCH(Form_Responses[[#This Row],[43]],OFFSET(Dictionary!$A$3,MATCH(COLUMNS($AS$2:CI125),Dictionary!$A$4:$A$93,0),1,1,2),0)),Dictionary!$AD$3:$AE$3,0)),"")</f>
        <v>I</v>
      </c>
      <c r="CJ126" s="61" t="str">
        <f ca="1">IFERROR(INDEX(OFFSET(Dictionary!$AC$3,MATCH(COLUMNS($AS$2:CJ125),Dictionary!$AC$4:$AC$93,0),1,1,2),1,MATCH(INDEX(Dictionary!$B$3:$C$3,1,MATCH(Form_Responses[[#This Row],[44]],OFFSET(Dictionary!$A$3,MATCH(COLUMNS($AS$2:CJ125),Dictionary!$A$4:$A$93,0),1,1,2),0)),Dictionary!$AD$3:$AE$3,0)),"")</f>
        <v>C</v>
      </c>
      <c r="CK126" s="61" t="str">
        <f ca="1">IFERROR(INDEX(OFFSET(Dictionary!$AC$3,MATCH(COLUMNS($AS$2:CK125),Dictionary!$AC$4:$AC$93,0),1,1,2),1,MATCH(INDEX(Dictionary!$B$3:$C$3,1,MATCH(Form_Responses[[#This Row],[45]],OFFSET(Dictionary!$A$3,MATCH(COLUMNS($AS$2:CK125),Dictionary!$A$4:$A$93,0),1,1,2),0)),Dictionary!$AD$3:$AE$3,0)),"")</f>
        <v>V</v>
      </c>
      <c r="CL126" s="61" t="str">
        <f ca="1">IFERROR(INDEX(OFFSET(Dictionary!$AC$3,MATCH(COLUMNS($AS$2:CL125),Dictionary!$AC$4:$AC$93,0),1,1,2),1,MATCH(INDEX(Dictionary!$B$3:$C$3,1,MATCH(Form_Responses[[#This Row],[46]],OFFSET(Dictionary!$A$3,MATCH(COLUMNS($AS$2:CL125),Dictionary!$A$4:$A$93,0),1,1,2),0)),Dictionary!$AD$3:$AE$3,0)),"")</f>
        <v>N</v>
      </c>
      <c r="CM126" s="61" t="str">
        <f ca="1">IFERROR(INDEX(OFFSET(Dictionary!$AC$3,MATCH(COLUMNS($AS$2:CM125),Dictionary!$AC$4:$AC$93,0),1,1,2),1,MATCH(INDEX(Dictionary!$B$3:$C$3,1,MATCH(Form_Responses[[#This Row],[47]],OFFSET(Dictionary!$A$3,MATCH(COLUMNS($AS$2:CM125),Dictionary!$A$4:$A$93,0),1,1,2),0)),Dictionary!$AD$3:$AE$3,0)),"")</f>
        <v>Z</v>
      </c>
      <c r="CN126" s="61" t="str">
        <f ca="1">IFERROR(INDEX(OFFSET(Dictionary!$AC$3,MATCH(COLUMNS($AS$2:CN125),Dictionary!$AC$4:$AC$93,0),1,1,2),1,MATCH(INDEX(Dictionary!$B$3:$C$3,1,MATCH(Form_Responses[[#This Row],[48]],OFFSET(Dictionary!$A$3,MATCH(COLUMNS($AS$2:CN125),Dictionary!$A$4:$A$93,0),1,1,2),0)),Dictionary!$AD$3:$AE$3,0)),"")</f>
        <v>K</v>
      </c>
      <c r="CO126" s="61" t="str">
        <f ca="1">IFERROR(INDEX(OFFSET(Dictionary!$AC$3,MATCH(COLUMNS($AS$2:CO125),Dictionary!$AC$4:$AC$93,0),1,1,2),1,MATCH(INDEX(Dictionary!$B$3:$C$3,1,MATCH(Form_Responses[[#This Row],[49]],OFFSET(Dictionary!$A$3,MATCH(COLUMNS($AS$2:CO125),Dictionary!$A$4:$A$93,0),1,1,2),0)),Dictionary!$AD$3:$AE$3,0)),"")</f>
        <v>F</v>
      </c>
      <c r="CP126" s="61" t="str">
        <f ca="1">IFERROR(INDEX(OFFSET(Dictionary!$AC$3,MATCH(COLUMNS($AS$2:CP125),Dictionary!$AC$4:$AC$93,0),1,1,2),1,MATCH(INDEX(Dictionary!$B$3:$C$3,1,MATCH(Form_Responses[[#This Row],[50]],OFFSET(Dictionary!$A$3,MATCH(COLUMNS($AS$2:CP125),Dictionary!$A$4:$A$93,0),1,1,2),0)),Dictionary!$AD$3:$AE$3,0)),"")</f>
        <v>W</v>
      </c>
      <c r="CQ126" s="61" t="str">
        <f ca="1">IFERROR(INDEX(OFFSET(Dictionary!$AC$3,MATCH(COLUMNS($AS$2:CQ125),Dictionary!$AC$4:$AC$93,0),1,1,2),1,MATCH(INDEX(Dictionary!$B$3:$C$3,1,MATCH(Form_Responses[[#This Row],[51]],OFFSET(Dictionary!$A$3,MATCH(COLUMNS($AS$2:CQ125),Dictionary!$A$4:$A$93,0),1,1,2),0)),Dictionary!$AD$3:$AE$3,0)),"")</f>
        <v>G</v>
      </c>
      <c r="CR126" s="61" t="str">
        <f ca="1">IFERROR(INDEX(OFFSET(Dictionary!$AC$3,MATCH(COLUMNS($AS$2:CR125),Dictionary!$AC$4:$AC$93,0),1,1,2),1,MATCH(INDEX(Dictionary!$B$3:$C$3,1,MATCH(Form_Responses[[#This Row],[52]],OFFSET(Dictionary!$A$3,MATCH(COLUMNS($AS$2:CR125),Dictionary!$A$4:$A$93,0),1,1,2),0)),Dictionary!$AD$3:$AE$3,0)),"")</f>
        <v>L</v>
      </c>
      <c r="CS126" s="61" t="str">
        <f ca="1">IFERROR(INDEX(OFFSET(Dictionary!$AC$3,MATCH(COLUMNS($AS$2:CS125),Dictionary!$AC$4:$AC$93,0),1,1,2),1,MATCH(INDEX(Dictionary!$B$3:$C$3,1,MATCH(Form_Responses[[#This Row],[53]],OFFSET(Dictionary!$A$3,MATCH(COLUMNS($AS$2:CS125),Dictionary!$A$4:$A$93,0),1,1,2),0)),Dictionary!$AD$3:$AE$3,0)),"")</f>
        <v>I</v>
      </c>
      <c r="CT126" s="61" t="str">
        <f ca="1">IFERROR(INDEX(OFFSET(Dictionary!$AC$3,MATCH(COLUMNS($AS$2:CT125),Dictionary!$AC$4:$AC$93,0),1,1,2),1,MATCH(INDEX(Dictionary!$B$3:$C$3,1,MATCH(Form_Responses[[#This Row],[54]],OFFSET(Dictionary!$A$3,MATCH(COLUMNS($AS$2:CT125),Dictionary!$A$4:$A$93,0),1,1,2),0)),Dictionary!$AD$3:$AE$3,0)),"")</f>
        <v>T</v>
      </c>
      <c r="CU126" s="61" t="str">
        <f ca="1">IFERROR(INDEX(OFFSET(Dictionary!$AC$3,MATCH(COLUMNS($AS$2:CU125),Dictionary!$AC$4:$AC$93,0),1,1,2),1,MATCH(INDEX(Dictionary!$B$3:$C$3,1,MATCH(Form_Responses[[#This Row],[55]],OFFSET(Dictionary!$A$3,MATCH(COLUMNS($AS$2:CU125),Dictionary!$A$4:$A$93,0),1,1,2),0)),Dictionary!$AD$3:$AE$3,0)),"")</f>
        <v>V</v>
      </c>
      <c r="CV126" s="61" t="str">
        <f ca="1">IFERROR(INDEX(OFFSET(Dictionary!$AC$3,MATCH(COLUMNS($AS$2:CV125),Dictionary!$AC$4:$AC$93,0),1,1,2),1,MATCH(INDEX(Dictionary!$B$3:$C$3,1,MATCH(Form_Responses[[#This Row],[56]],OFFSET(Dictionary!$A$3,MATCH(COLUMNS($AS$2:CV125),Dictionary!$A$4:$A$93,0),1,1,2),0)),Dictionary!$AD$3:$AE$3,0)),"")</f>
        <v>E</v>
      </c>
      <c r="CW126" s="61" t="str">
        <f ca="1">IFERROR(INDEX(OFFSET(Dictionary!$AC$3,MATCH(COLUMNS($AS$2:CW125),Dictionary!$AC$4:$AC$93,0),1,1,2),1,MATCH(INDEX(Dictionary!$B$3:$C$3,1,MATCH(Form_Responses[[#This Row],[57]],OFFSET(Dictionary!$A$3,MATCH(COLUMNS($AS$2:CW125),Dictionary!$A$4:$A$93,0),1,1,2),0)),Dictionary!$AD$3:$AE$3,0)),"")</f>
        <v>Z</v>
      </c>
      <c r="CX126" s="61" t="str">
        <f ca="1">IFERROR(INDEX(OFFSET(Dictionary!$AC$3,MATCH(COLUMNS($AS$2:CX125),Dictionary!$AC$4:$AC$93,0),1,1,2),1,MATCH(INDEX(Dictionary!$B$3:$C$3,1,MATCH(Form_Responses[[#This Row],[58]],OFFSET(Dictionary!$A$3,MATCH(COLUMNS($AS$2:CX125),Dictionary!$A$4:$A$93,0),1,1,2),0)),Dictionary!$AD$3:$AE$3,0)),"")</f>
        <v>K</v>
      </c>
      <c r="CY126" s="61" t="str">
        <f ca="1">IFERROR(INDEX(OFFSET(Dictionary!$AC$3,MATCH(COLUMNS($AS$2:CY125),Dictionary!$AC$4:$AC$93,0),1,1,2),1,MATCH(INDEX(Dictionary!$B$3:$C$3,1,MATCH(Form_Responses[[#This Row],[59]],OFFSET(Dictionary!$A$3,MATCH(COLUMNS($AS$2:CY125),Dictionary!$A$4:$A$93,0),1,1,2),0)),Dictionary!$AD$3:$AE$3,0)),"")</f>
        <v>F</v>
      </c>
      <c r="CZ126" s="61" t="str">
        <f ca="1">IFERROR(INDEX(OFFSET(Dictionary!$AC$3,MATCH(COLUMNS($AS$2:CZ125),Dictionary!$AC$4:$AC$93,0),1,1,2),1,MATCH(INDEX(Dictionary!$B$3:$C$3,1,MATCH(Form_Responses[[#This Row],[60]],OFFSET(Dictionary!$A$3,MATCH(COLUMNS($AS$2:CZ125),Dictionary!$A$4:$A$93,0),1,1,2),0)),Dictionary!$AD$3:$AE$3,0)),"")</f>
        <v>X</v>
      </c>
      <c r="DA126" s="61" t="str">
        <f ca="1">IFERROR(INDEX(OFFSET(Dictionary!$AC$3,MATCH(COLUMNS($AS$2:DA125),Dictionary!$AC$4:$AC$93,0),1,1,2),1,MATCH(INDEX(Dictionary!$B$3:$C$3,1,MATCH(Form_Responses[[#This Row],[61]],OFFSET(Dictionary!$A$3,MATCH(COLUMNS($AS$2:DA125),Dictionary!$A$4:$A$93,0),1,1,2),0)),Dictionary!$AD$3:$AE$3,0)),"")</f>
        <v>G</v>
      </c>
      <c r="DB126" s="61" t="str">
        <f ca="1">IFERROR(INDEX(OFFSET(Dictionary!$AC$3,MATCH(COLUMNS($AS$2:DB125),Dictionary!$AC$4:$AC$93,0),1,1,2),1,MATCH(INDEX(Dictionary!$B$3:$C$3,1,MATCH(Form_Responses[[#This Row],[62]],OFFSET(Dictionary!$A$3,MATCH(COLUMNS($AS$2:DB125),Dictionary!$A$4:$A$93,0),1,1,2),0)),Dictionary!$AD$3:$AE$3,0)),"")</f>
        <v>L</v>
      </c>
      <c r="DC126" s="61" t="str">
        <f ca="1">IFERROR(INDEX(OFFSET(Dictionary!$AC$3,MATCH(COLUMNS($AS$2:DC125),Dictionary!$AC$4:$AC$93,0),1,1,2),1,MATCH(INDEX(Dictionary!$B$3:$C$3,1,MATCH(Form_Responses[[#This Row],[63]],OFFSET(Dictionary!$A$3,MATCH(COLUMNS($AS$2:DC125),Dictionary!$A$4:$A$93,0),1,1,2),0)),Dictionary!$AD$3:$AE$3,0)),"")</f>
        <v>I</v>
      </c>
      <c r="DD126" s="61" t="str">
        <f ca="1">IFERROR(INDEX(OFFSET(Dictionary!$AC$3,MATCH(COLUMNS($AS$2:DD125),Dictionary!$AC$4:$AC$93,0),1,1,2),1,MATCH(INDEX(Dictionary!$B$3:$C$3,1,MATCH(Form_Responses[[#This Row],[64]],OFFSET(Dictionary!$A$3,MATCH(COLUMNS($AS$2:DD125),Dictionary!$A$4:$A$93,0),1,1,2),0)),Dictionary!$AD$3:$AE$3,0)),"")</f>
        <v>T</v>
      </c>
      <c r="DE126" s="61" t="str">
        <f ca="1">IFERROR(INDEX(OFFSET(Dictionary!$AC$3,MATCH(COLUMNS($AS$2:DE125),Dictionary!$AC$4:$AC$93,0),1,1,2),1,MATCH(INDEX(Dictionary!$B$3:$C$3,1,MATCH(Form_Responses[[#This Row],[65]],OFFSET(Dictionary!$A$3,MATCH(COLUMNS($AS$2:DE125),Dictionary!$A$4:$A$93,0),1,1,2),0)),Dictionary!$AD$3:$AE$3,0)),"")</f>
        <v>D</v>
      </c>
      <c r="DF126" s="61" t="str">
        <f ca="1">IFERROR(INDEX(OFFSET(Dictionary!$AC$3,MATCH(COLUMNS($AS$2:DF125),Dictionary!$AC$4:$AC$93,0),1,1,2),1,MATCH(INDEX(Dictionary!$B$3:$C$3,1,MATCH(Form_Responses[[#This Row],[66]],OFFSET(Dictionary!$A$3,MATCH(COLUMNS($AS$2:DF125),Dictionary!$A$4:$A$93,0),1,1,2),0)),Dictionary!$AD$3:$AE$3,0)),"")</f>
        <v>C</v>
      </c>
      <c r="DG126" s="61" t="str">
        <f ca="1">IFERROR(INDEX(OFFSET(Dictionary!$AC$3,MATCH(COLUMNS($AS$2:DG125),Dictionary!$AC$4:$AC$93,0),1,1,2),1,MATCH(INDEX(Dictionary!$B$3:$C$3,1,MATCH(Form_Responses[[#This Row],[67]],OFFSET(Dictionary!$A$3,MATCH(COLUMNS($AS$2:DG125),Dictionary!$A$4:$A$93,0),1,1,2),0)),Dictionary!$AD$3:$AE$3,0)),"")</f>
        <v>E</v>
      </c>
      <c r="DH126" s="61" t="str">
        <f ca="1">IFERROR(INDEX(OFFSET(Dictionary!$AC$3,MATCH(COLUMNS($AS$2:DH125),Dictionary!$AC$4:$AC$93,0),1,1,2),1,MATCH(INDEX(Dictionary!$B$3:$C$3,1,MATCH(Form_Responses[[#This Row],[68]],OFFSET(Dictionary!$A$3,MATCH(COLUMNS($AS$2:DH125),Dictionary!$A$4:$A$93,0),1,1,2),0)),Dictionary!$AD$3:$AE$3,0)),"")</f>
        <v>N</v>
      </c>
      <c r="DI126" s="61" t="str">
        <f ca="1">IFERROR(INDEX(OFFSET(Dictionary!$AC$3,MATCH(COLUMNS($AS$2:DI125),Dictionary!$AC$4:$AC$93,0),1,1,2),1,MATCH(INDEX(Dictionary!$B$3:$C$3,1,MATCH(Form_Responses[[#This Row],[69]],OFFSET(Dictionary!$A$3,MATCH(COLUMNS($AS$2:DI125),Dictionary!$A$4:$A$93,0),1,1,2),0)),Dictionary!$AD$3:$AE$3,0)),"")</f>
        <v>A</v>
      </c>
      <c r="DJ126" s="61" t="str">
        <f ca="1">IFERROR(INDEX(OFFSET(Dictionary!$AC$3,MATCH(COLUMNS($AS$2:DJ125),Dictionary!$AC$4:$AC$93,0),1,1,2),1,MATCH(INDEX(Dictionary!$B$3:$C$3,1,MATCH(Form_Responses[[#This Row],[70]],OFFSET(Dictionary!$A$3,MATCH(COLUMNS($AS$2:DJ125),Dictionary!$A$4:$A$93,0),1,1,2),0)),Dictionary!$AD$3:$AE$3,0)),"")</f>
        <v>P</v>
      </c>
      <c r="DK126" s="61" t="str">
        <f ca="1">IFERROR(INDEX(OFFSET(Dictionary!$AC$3,MATCH(COLUMNS($AS$2:DK125),Dictionary!$AC$4:$AC$93,0),1,1,2),1,MATCH(INDEX(Dictionary!$B$3:$C$3,1,MATCH(Form_Responses[[#This Row],[71]],OFFSET(Dictionary!$A$3,MATCH(COLUMNS($AS$2:DK125),Dictionary!$A$4:$A$93,0),1,1,2),0)),Dictionary!$AD$3:$AE$3,0)),"")</f>
        <v>G</v>
      </c>
      <c r="DL126" s="61" t="str">
        <f ca="1">IFERROR(INDEX(OFFSET(Dictionary!$AC$3,MATCH(COLUMNS($AS$2:DL125),Dictionary!$AC$4:$AC$93,0),1,1,2),1,MATCH(INDEX(Dictionary!$B$3:$C$3,1,MATCH(Form_Responses[[#This Row],[72]],OFFSET(Dictionary!$A$3,MATCH(COLUMNS($AS$2:DL125),Dictionary!$A$4:$A$93,0),1,1,2),0)),Dictionary!$AD$3:$AE$3,0)),"")</f>
        <v>L</v>
      </c>
      <c r="DM126" s="61" t="str">
        <f ca="1">IFERROR(INDEX(OFFSET(Dictionary!$AC$3,MATCH(COLUMNS($AS$2:DM125),Dictionary!$AC$4:$AC$93,0),1,1,2),1,MATCH(INDEX(Dictionary!$B$3:$C$3,1,MATCH(Form_Responses[[#This Row],[73]],OFFSET(Dictionary!$A$3,MATCH(COLUMNS($AS$2:DM125),Dictionary!$A$4:$A$93,0),1,1,2),0)),Dictionary!$AD$3:$AE$3,0)),"")</f>
        <v>I</v>
      </c>
      <c r="DN126" s="61" t="str">
        <f ca="1">IFERROR(INDEX(OFFSET(Dictionary!$AC$3,MATCH(COLUMNS($AS$2:DN125),Dictionary!$AC$4:$AC$93,0),1,1,2),1,MATCH(INDEX(Dictionary!$B$3:$C$3,1,MATCH(Form_Responses[[#This Row],[74]],OFFSET(Dictionary!$A$3,MATCH(COLUMNS($AS$2:DN125),Dictionary!$A$4:$A$93,0),1,1,2),0)),Dictionary!$AD$3:$AE$3,0)),"")</f>
        <v>T</v>
      </c>
      <c r="DO126" s="61" t="str">
        <f ca="1">IFERROR(INDEX(OFFSET(Dictionary!$AC$3,MATCH(COLUMNS($AS$2:DO125),Dictionary!$AC$4:$AC$93,0),1,1,2),1,MATCH(INDEX(Dictionary!$B$3:$C$3,1,MATCH(Form_Responses[[#This Row],[75]],OFFSET(Dictionary!$A$3,MATCH(COLUMNS($AS$2:DO125),Dictionary!$A$4:$A$93,0),1,1,2),0)),Dictionary!$AD$3:$AE$3,0)),"")</f>
        <v>R</v>
      </c>
      <c r="DP126" s="61" t="str">
        <f ca="1">IFERROR(INDEX(OFFSET(Dictionary!$AC$3,MATCH(COLUMNS($AS$2:DP125),Dictionary!$AC$4:$AC$93,0),1,1,2),1,MATCH(INDEX(Dictionary!$B$3:$C$3,1,MATCH(Form_Responses[[#This Row],[76]],OFFSET(Dictionary!$A$3,MATCH(COLUMNS($AS$2:DP125),Dictionary!$A$4:$A$93,0),1,1,2),0)),Dictionary!$AD$3:$AE$3,0)),"")</f>
        <v>D</v>
      </c>
      <c r="DQ126" s="61" t="str">
        <f ca="1">IFERROR(INDEX(OFFSET(Dictionary!$AC$3,MATCH(COLUMNS($AS$2:DQ125),Dictionary!$AC$4:$AC$93,0),1,1,2),1,MATCH(INDEX(Dictionary!$B$3:$C$3,1,MATCH(Form_Responses[[#This Row],[77]],OFFSET(Dictionary!$A$3,MATCH(COLUMNS($AS$2:DQ125),Dictionary!$A$4:$A$93,0),1,1,2),0)),Dictionary!$AD$3:$AE$3,0)),"")</f>
        <v>R</v>
      </c>
      <c r="DR126" s="61" t="str">
        <f ca="1">IFERROR(INDEX(OFFSET(Dictionary!$AC$3,MATCH(COLUMNS($AS$2:DR125),Dictionary!$AC$4:$AC$93,0),1,1,2),1,MATCH(INDEX(Dictionary!$B$3:$C$3,1,MATCH(Form_Responses[[#This Row],[78]],OFFSET(Dictionary!$A$3,MATCH(COLUMNS($AS$2:DR125),Dictionary!$A$4:$A$93,0),1,1,2),0)),Dictionary!$AD$3:$AE$3,0)),"")</f>
        <v>D</v>
      </c>
      <c r="DS126" s="61" t="str">
        <f ca="1">IFERROR(INDEX(OFFSET(Dictionary!$AC$3,MATCH(COLUMNS($AS$2:DS125),Dictionary!$AC$4:$AC$93,0),1,1,2),1,MATCH(INDEX(Dictionary!$B$3:$C$3,1,MATCH(Form_Responses[[#This Row],[79]],OFFSET(Dictionary!$A$3,MATCH(COLUMNS($AS$2:DS125),Dictionary!$A$4:$A$93,0),1,1,2),0)),Dictionary!$AD$3:$AE$3,0)),"")</f>
        <v>N</v>
      </c>
      <c r="DT126" s="61" t="str">
        <f ca="1">IFERROR(INDEX(OFFSET(Dictionary!$AC$3,MATCH(COLUMNS($AS$2:DT125),Dictionary!$AC$4:$AC$93,0),1,1,2),1,MATCH(INDEX(Dictionary!$B$3:$C$3,1,MATCH(Form_Responses[[#This Row],[80]],OFFSET(Dictionary!$A$3,MATCH(COLUMNS($AS$2:DT125),Dictionary!$A$4:$A$93,0),1,1,2),0)),Dictionary!$AD$3:$AE$3,0)),"")</f>
        <v>W</v>
      </c>
      <c r="DU126" s="61" t="str">
        <f ca="1">IFERROR(INDEX(OFFSET(Dictionary!$AC$3,MATCH(COLUMNS($AS$2:DU125),Dictionary!$AC$4:$AC$93,0),1,1,2),1,MATCH(INDEX(Dictionary!$B$3:$C$3,1,MATCH(Form_Responses[[#This Row],[81]],OFFSET(Dictionary!$A$3,MATCH(COLUMNS($AS$2:DU125),Dictionary!$A$4:$A$93,0),1,1,2),0)),Dictionary!$AD$3:$AE$3,0)),"")</f>
        <v>L</v>
      </c>
      <c r="DV126" s="61" t="str">
        <f ca="1">IFERROR(INDEX(OFFSET(Dictionary!$AC$3,MATCH(COLUMNS($AS$2:DV125),Dictionary!$AC$4:$AC$93,0),1,1,2),1,MATCH(INDEX(Dictionary!$B$3:$C$3,1,MATCH(Form_Responses[[#This Row],[82]],OFFSET(Dictionary!$A$3,MATCH(COLUMNS($AS$2:DV125),Dictionary!$A$4:$A$93,0),1,1,2),0)),Dictionary!$AD$3:$AE$3,0)),"")</f>
        <v>L</v>
      </c>
      <c r="DW126" s="61" t="str">
        <f ca="1">IFERROR(INDEX(OFFSET(Dictionary!$AC$3,MATCH(COLUMNS($AS$2:DW125),Dictionary!$AC$4:$AC$93,0),1,1,2),1,MATCH(INDEX(Dictionary!$B$3:$C$3,1,MATCH(Form_Responses[[#This Row],[83]],OFFSET(Dictionary!$A$3,MATCH(COLUMNS($AS$2:DW125),Dictionary!$A$4:$A$93,0),1,1,2),0)),Dictionary!$AD$3:$AE$3,0)),"")</f>
        <v>I</v>
      </c>
      <c r="DX126" s="61" t="str">
        <f ca="1">IFERROR(INDEX(OFFSET(Dictionary!$AC$3,MATCH(COLUMNS($AS$2:DX125),Dictionary!$AC$4:$AC$93,0),1,1,2),1,MATCH(INDEX(Dictionary!$B$3:$C$3,1,MATCH(Form_Responses[[#This Row],[84]],OFFSET(Dictionary!$A$3,MATCH(COLUMNS($AS$2:DX125),Dictionary!$A$4:$A$93,0),1,1,2),0)),Dictionary!$AD$3:$AE$3,0)),"")</f>
        <v>V</v>
      </c>
      <c r="DY126" s="61" t="str">
        <f ca="1">IFERROR(INDEX(OFFSET(Dictionary!$AC$3,MATCH(COLUMNS($AS$2:DY125),Dictionary!$AC$4:$AC$93,0),1,1,2),1,MATCH(INDEX(Dictionary!$B$3:$C$3,1,MATCH(Form_Responses[[#This Row],[85]],OFFSET(Dictionary!$A$3,MATCH(COLUMNS($AS$2:DY125),Dictionary!$A$4:$A$93,0),1,1,2),0)),Dictionary!$AD$3:$AE$3,0)),"")</f>
        <v>S</v>
      </c>
      <c r="DZ126" s="61" t="str">
        <f ca="1">IFERROR(INDEX(OFFSET(Dictionary!$AC$3,MATCH(COLUMNS($AS$2:DZ125),Dictionary!$AC$4:$AC$93,0),1,1,2),1,MATCH(INDEX(Dictionary!$B$3:$C$3,1,MATCH(Form_Responses[[#This Row],[86]],OFFSET(Dictionary!$A$3,MATCH(COLUMNS($AS$2:DZ125),Dictionary!$A$4:$A$93,0),1,1,2),0)),Dictionary!$AD$3:$AE$3,0)),"")</f>
        <v>S</v>
      </c>
      <c r="EA126" s="61" t="str">
        <f ca="1">IFERROR(INDEX(OFFSET(Dictionary!$AC$3,MATCH(COLUMNS($AS$2:EA125),Dictionary!$AC$4:$AC$93,0),1,1,2),1,MATCH(INDEX(Dictionary!$B$3:$C$3,1,MATCH(Form_Responses[[#This Row],[87]],OFFSET(Dictionary!$A$3,MATCH(COLUMNS($AS$2:EA125),Dictionary!$A$4:$A$93,0),1,1,2),0)),Dictionary!$AD$3:$AE$3,0)),"")</f>
        <v>D</v>
      </c>
      <c r="EB126" s="61" t="str">
        <f ca="1">IFERROR(INDEX(OFFSET(Dictionary!$AC$3,MATCH(COLUMNS($AS$2:EB125),Dictionary!$AC$4:$AC$93,0),1,1,2),1,MATCH(INDEX(Dictionary!$B$3:$C$3,1,MATCH(Form_Responses[[#This Row],[88]],OFFSET(Dictionary!$A$3,MATCH(COLUMNS($AS$2:EB125),Dictionary!$A$4:$A$93,0),1,1,2),0)),Dictionary!$AD$3:$AE$3,0)),"")</f>
        <v>C</v>
      </c>
      <c r="EC126" s="61" t="str">
        <f ca="1">IFERROR(INDEX(OFFSET(Dictionary!$AC$3,MATCH(COLUMNS($AS$2:EC125),Dictionary!$AC$4:$AC$93,0),1,1,2),1,MATCH(INDEX(Dictionary!$B$3:$C$3,1,MATCH(Form_Responses[[#This Row],[89]],OFFSET(Dictionary!$A$3,MATCH(COLUMNS($AS$2:EC125),Dictionary!$A$4:$A$93,0),1,1,2),0)),Dictionary!$AD$3:$AE$3,0)),"")</f>
        <v>C</v>
      </c>
      <c r="ED126" s="61" t="str">
        <f ca="1">IFERROR(INDEX(OFFSET(Dictionary!$AC$3,MATCH(COLUMNS($AS$2:ED125),Dictionary!$AC$4:$AC$93,0),1,1,2),1,MATCH(INDEX(Dictionary!$B$3:$C$3,1,MATCH(Form_Responses[[#This Row],[90]],OFFSET(Dictionary!$A$3,MATCH(COLUMNS($AS$2:ED125),Dictionary!$A$4:$A$93,0),1,1,2),0)),Dictionary!$AD$3:$AE$3,0)),"")</f>
        <v>W</v>
      </c>
    </row>
    <row r="127" spans="1:134" ht="240" x14ac:dyDescent="0.25">
      <c r="A127" s="164">
        <v>125</v>
      </c>
      <c r="B127" s="61" t="s">
        <v>1158</v>
      </c>
      <c r="C127" s="61" t="s">
        <v>1147</v>
      </c>
      <c r="D127" s="59" t="s">
        <v>801</v>
      </c>
      <c r="E127" s="59" cm="1">
        <f t="array" aca="1" ref="E127" ca="1">COUNTIF(OFFSET($AS$2,MATCH(Data_Base_Response[[#This Row],[Nama]:[Nama]],Data_Base_Response[[Nama]:[Nama]],0),0,1,90),Data_Base_Response[[#Headers],[A]])</f>
        <v>3</v>
      </c>
      <c r="F127" s="59" cm="1">
        <f t="array" aca="1" ref="F127" ca="1">COUNTIF(OFFSET($AS$2,MATCH(Data_Base_Response[[#This Row],[Nama]:[Nama]],Data_Base_Response[[Nama]:[Nama]],0),0,1,90),Data_Base_Response[[#Headers],[N]])</f>
        <v>6</v>
      </c>
      <c r="G127" s="59" cm="1">
        <f t="array" aca="1" ref="G127" ca="1">COUNTIF(OFFSET($AS$2,MATCH(Data_Base_Response[[#This Row],[Nama]:[Nama]],Data_Base_Response[[Nama]:[Nama]],0),0,1,90),Data_Base_Response[[#Headers],[G]])</f>
        <v>3</v>
      </c>
      <c r="H127" s="59" cm="1">
        <f t="array" aca="1" ref="H127" ca="1">COUNTIF(OFFSET($AS$2,MATCH(Data_Base_Response[[#This Row],[Nama]:[Nama]],Data_Base_Response[[Nama]:[Nama]],0),0,1,90),Data_Base_Response[[#Headers],[C]])</f>
        <v>7</v>
      </c>
      <c r="I127" s="59" cm="1">
        <f t="array" aca="1" ref="I127" ca="1">COUNTIF(OFFSET($AS$2,MATCH(Data_Base_Response[[#This Row],[Nama]:[Nama]],Data_Base_Response[[Nama]:[Nama]],0),0,1,90),Data_Base_Response[[#Headers],[D]])</f>
        <v>6</v>
      </c>
      <c r="J127" s="59" cm="1">
        <f t="array" aca="1" ref="J127" ca="1">COUNTIF(OFFSET($AS$2,MATCH(Data_Base_Response[[#This Row],[Nama]:[Nama]],Data_Base_Response[[Nama]:[Nama]],0),0,1,90),Data_Base_Response[[#Headers],[R]])</f>
        <v>5</v>
      </c>
      <c r="K127" s="59" cm="1">
        <f t="array" aca="1" ref="K127" ca="1">COUNTIF(OFFSET($AS$2,MATCH(Data_Base_Response[[#This Row],[Nama]:[Nama]],Data_Base_Response[[Nama]:[Nama]],0),0,1,90),Data_Base_Response[[#Headers],[T]])</f>
        <v>6</v>
      </c>
      <c r="L127" s="59" cm="1">
        <f t="array" aca="1" ref="L127" ca="1">COUNTIF(OFFSET($AS$2,MATCH(Data_Base_Response[[#This Row],[Nama]:[Nama]],Data_Base_Response[[Nama]:[Nama]],0),0,1,90),Data_Base_Response[[#Headers],[V]])</f>
        <v>6</v>
      </c>
      <c r="M127" s="59" cm="1">
        <f t="array" aca="1" ref="M127" ca="1">COUNTIF(OFFSET($AS$2,MATCH(Data_Base_Response[[#This Row],[Nama]:[Nama]],Data_Base_Response[[Nama]:[Nama]],0),0,1,90),Data_Base_Response[[#Headers],[W]])</f>
        <v>5</v>
      </c>
      <c r="N127" s="59" cm="1">
        <f t="array" aca="1" ref="N127" ca="1">COUNTIF(OFFSET($AS$2,MATCH(Data_Base_Response[[#This Row],[Nama]:[Nama]],Data_Base_Response[[Nama]:[Nama]],0),0,1,90),Data_Base_Response[[#Headers],[F]])</f>
        <v>4</v>
      </c>
      <c r="O127" s="59" cm="1">
        <f t="array" aca="1" ref="O127" ca="1">COUNTIF(OFFSET($AS$2,MATCH(Data_Base_Response[[#This Row],[Nama]:[Nama]],Data_Base_Response[[Nama]:[Nama]],0),0,1,90),Data_Base_Response[[#Headers],[L]])</f>
        <v>5</v>
      </c>
      <c r="P127" s="59" cm="1">
        <f t="array" aca="1" ref="P127" ca="1">COUNTIF(OFFSET($AS$2,MATCH(Data_Base_Response[[#This Row],[Nama]:[Nama]],Data_Base_Response[[Nama]:[Nama]],0),0,1,90),Data_Base_Response[[#Headers],[P]])</f>
        <v>5</v>
      </c>
      <c r="Q127" s="59" cm="1">
        <f t="array" aca="1" ref="Q127" ca="1">COUNTIF(OFFSET($AS$2,MATCH(Data_Base_Response[[#This Row],[Nama]:[Nama]],Data_Base_Response[[Nama]:[Nama]],0),0,1,90),Data_Base_Response[[#Headers],[I]])</f>
        <v>0</v>
      </c>
      <c r="R127" s="59" cm="1">
        <f t="array" aca="1" ref="R127" ca="1">COUNTIF(OFFSET($AS$2,MATCH(Data_Base_Response[[#This Row],[Nama]:[Nama]],Data_Base_Response[[Nama]:[Nama]],0),0,1,90),Data_Base_Response[[#Headers],[S]])</f>
        <v>6</v>
      </c>
      <c r="S127" s="59" cm="1">
        <f t="array" aca="1" ref="S127" ca="1">COUNTIF(OFFSET($AS$2,MATCH(Data_Base_Response[[#This Row],[Nama]:[Nama]],Data_Base_Response[[Nama]:[Nama]],0),0,1,90),Data_Base_Response[[#Headers],[B]])</f>
        <v>4</v>
      </c>
      <c r="T127" s="59" cm="1">
        <f t="array" aca="1" ref="T127" ca="1">COUNTIF(OFFSET($AS$2,MATCH(Data_Base_Response[[#This Row],[Nama]:[Nama]],Data_Base_Response[[Nama]:[Nama]],0),0,1,90),Data_Base_Response[[#Headers],[O]])</f>
        <v>3</v>
      </c>
      <c r="U127" s="59" cm="1">
        <f t="array" aca="1" ref="U127" ca="1">COUNTIF(OFFSET($AS$2,MATCH(Data_Base_Response[[#This Row],[Nama]:[Nama]],Data_Base_Response[[Nama]:[Nama]],0),0,1,90),Data_Base_Response[[#Headers],[X]])</f>
        <v>5</v>
      </c>
      <c r="V127" s="59" cm="1">
        <f t="array" aca="1" ref="V127" ca="1">COUNTIF(OFFSET($AS$2,MATCH(Data_Base_Response[[#This Row],[Nama]:[Nama]],Data_Base_Response[[Nama]:[Nama]],0),0,1,90),Data_Base_Response[[#Headers],[E]])</f>
        <v>1</v>
      </c>
      <c r="W127" s="59" cm="1">
        <f t="array" aca="1" ref="W127" ca="1">COUNTIF(OFFSET($AS$2,MATCH(Data_Base_Response[[#This Row],[Nama]:[Nama]],Data_Base_Response[[Nama]:[Nama]],0),0,1,90),Data_Base_Response[[#Headers],[K]])</f>
        <v>6</v>
      </c>
      <c r="X127" s="59" cm="1">
        <f t="array" aca="1" ref="X127" ca="1">COUNTIF(OFFSET($AS$2,MATCH(Data_Base_Response[[#This Row],[Nama]:[Nama]],Data_Base_Response[[Nama]:[Nama]],0),0,1,90),Data_Base_Response[[#Headers],[Z]])</f>
        <v>4</v>
      </c>
      <c r="Y127"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27"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27"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27" s="60" t="str">
        <f ca="1">INDEX(OFFSET(Dictionary!$AJ$3,MATCH(I$2,Dictionary!$AG$4:$AG$84,0),0,COUNTIF(Dictionary!$AG$4:$AG$84,I$2),1),MATCH(Data_Base_Response[[#This Row],[D]],OFFSET(Dictionary!$AH$3,MATCH(I$2,Dictionary!$AG$4:$AG$84,0),0,COUNTIF(Dictionary!$AG$4:$AG$84,I$2),1),1))</f>
        <v xml:space="preserve">Tertarik untuk menangani sendiri detail   </v>
      </c>
      <c r="AD127"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27"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2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7" s="60" t="str">
        <f ca="1">INDEX(OFFSET(Dictionary!$AJ$3,MATCH(M$2,Dictionary!$AG$4:$AG$84,0),0,COUNTIF(Dictionary!$AG$4:$AG$84,M$2),1),MATCH(Data_Base_Response[[#This Row],[W]],OFFSET(Dictionary!$AH$3,MATCH(M$2,Dictionary!$AG$4:$AG$84,0),0,COUNTIF(Dictionary!$AG$4:$AG$84,M$2),1),1))</f>
        <v xml:space="preserve">Perlu pengarahan awal dan tolok ukur keberhasilan   </v>
      </c>
      <c r="AH127" s="60" t="str">
        <f ca="1">INDEX(OFFSET(Dictionary!$AJ$3,MATCH(N$2,Dictionary!$AG$4:$AG$84,0),0,COUNTIF(Dictionary!$AG$4:$AG$84,N$2),1),MATCH(Data_Base_Response[[#This Row],[F]],OFFSET(Dictionary!$AH$3,MATCH(N$2,Dictionary!$AG$4:$AG$84,0),0,COUNTIF(Dictionary!$AG$4:$AG$84,N$2),1),1))</f>
        <v xml:space="preserve">Loyal pada Perusahaan   </v>
      </c>
      <c r="AI127" s="60" t="str">
        <f ca="1">INDEX(OFFSET(Dictionary!$AJ$3,MATCH(O$2,Dictionary!$AG$4:$AG$84,0),0,COUNTIF(Dictionary!$AG$4:$AG$84,O$2),1),MATCH(Data_Base_Response[[#This Row],[L]],OFFSET(Dictionary!$AH$3,MATCH(O$2,Dictionary!$AG$4:$AG$84,0),0,COUNTIF(Dictionary!$AG$4:$AG$84,O$2),1),1))</f>
        <v xml:space="preserve">Cukup percaya diri, tidak secara aktif mencari posisi kepemimpinan akan tetapi juga tidak akan menghindarinya </v>
      </c>
      <c r="AJ127"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27" s="60" t="str">
        <f ca="1">INDEX(OFFSET(Dictionary!$AJ$3,MATCH(Q$2,Dictionary!$AG$4:$AG$84,0),0,COUNTIF(Dictionary!$AG$4:$AG$84,Q$2),1),MATCH(Data_Base_Response[[#This Row],[I]],OFFSET(Dictionary!$AH$3,MATCH(Q$2,Dictionary!$AG$4:$AG$84,0),0,COUNTIF(Dictionary!$AG$4:$AG$84,Q$2),1),1))</f>
        <v xml:space="preserve">Sangat berhati - hati, memikirkan langkah- langkahnya secara ber- sungguh - sungguh. Lamban dlm mengambil keputusan, terlalu lama merenung, cenderung menghindar mengambil keputusan.  </v>
      </c>
      <c r="AL127"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7"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27"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27"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27"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27" s="60" t="str">
        <f ca="1">INDEX(OFFSET(Dictionary!$AJ$3,MATCH(W$2,Dictionary!$AG$4:$AG$84,0),0,COUNTIF(Dictionary!$AG$4:$AG$84,W$2),1),MATCH(Data_Base_Response[[#This Row],[K]],OFFSET(Dictionary!$AH$3,MATCH(W$2,Dictionary!$AG$4:$AG$84,0),0,COUNTIF(Dictionary!$AG$4:$AG$84,W$2),1),1))</f>
        <v xml:space="preserve">Akan menghadapi konflik, mengungkapkan serta memaksakan pan- dangan dengan cara positif  </v>
      </c>
      <c r="AR127" s="60" t="str">
        <f ca="1">INDEX(OFFSET(Dictionary!$AJ$3,MATCH(X$2,Dictionary!$AG$4:$AG$84,0),0,COUNTIF(Dictionary!$AG$4:$AG$84,X$2),1),MATCH(Data_Base_Response[[#This Row],[Z]],OFFSET(Dictionary!$AH$3,MATCH(X$2,Dictionary!$AG$4:$AG$84,0),0,COUNTIF(Dictionary!$AG$4:$AG$84,X$2),1),1))</f>
        <v xml:space="preserve">Mudah beradaptasi, cukup menyukai perubahan    </v>
      </c>
      <c r="AS127" s="61" t="str">
        <f ca="1">IFERROR(INDEX(OFFSET(Dictionary!$AC$3,MATCH(COLUMNS($AS$2:AS126),Dictionary!$AC$4:$AC$93,0),1,1,2),1,MATCH(INDEX(Dictionary!$B$3:$C$3,1,MATCH(Form_Responses[[#This Row],[1]],OFFSET(Dictionary!$A$3,MATCH(COLUMNS($AS$2:AS126),Dictionary!$A$4:$A$93,0),1,1,2),0)),Dictionary!$AD$3:$AE$3,0)),"")</f>
        <v>G</v>
      </c>
      <c r="AT127" s="61" t="str">
        <f ca="1">IFERROR(INDEX(OFFSET(Dictionary!$AC$3,MATCH(COLUMNS($AS$2:AT$2),Dictionary!$AC$4:$AC$93,0),1,1,2),1,MATCH(INDEX(Dictionary!$B$3:$C$3,1,MATCH(Form_Responses[[#This Row],[2]],OFFSET(Dictionary!$A$3,MATCH(COLUMNS($AS$2:AT126),Dictionary!$A$4:$A$93,0),1,1,2),0)),Dictionary!$AD$3:$AE$3,0)),"")</f>
        <v>N</v>
      </c>
      <c r="AU127" s="61" t="str">
        <f ca="1">IFERROR(INDEX(OFFSET(Dictionary!$AC$3,MATCH(COLUMNS($AS$2:AU126),Dictionary!$AC$4:$AC$93,0),1,1,2),1,MATCH(INDEX(Dictionary!$B$3:$C$3,1,MATCH(Form_Responses[[#This Row],[3]],OFFSET(Dictionary!$A$3,MATCH(COLUMNS($AS$2:AU126),Dictionary!$A$4:$A$93,0),1,1,2),0)),Dictionary!$AD$3:$AE$3,0)),"")</f>
        <v>P</v>
      </c>
      <c r="AV127" s="61" t="str">
        <f ca="1">IFERROR(INDEX(OFFSET(Dictionary!$AC$3,MATCH(COLUMNS($AS$2:AV126),Dictionary!$AC$4:$AC$93,0),1,1,2),1,MATCH(INDEX(Dictionary!$B$3:$C$3,1,MATCH(Form_Responses[[#This Row],[4]],OFFSET(Dictionary!$A$3,MATCH(COLUMNS($AS$2:AV126),Dictionary!$A$4:$A$93,0),1,1,2),0)),Dictionary!$AD$3:$AE$3,0)),"")</f>
        <v>X</v>
      </c>
      <c r="AW127" s="61" t="str">
        <f ca="1">IFERROR(INDEX(OFFSET(Dictionary!$AC$3,MATCH(COLUMNS($AS$2:AW126),Dictionary!$AC$4:$AC$93,0),1,1,2),1,MATCH(INDEX(Dictionary!$B$3:$C$3,1,MATCH(Form_Responses[[#This Row],[5]],OFFSET(Dictionary!$A$3,MATCH(COLUMNS($AS$2:AW126),Dictionary!$A$4:$A$93,0),1,1,2),0)),Dictionary!$AD$3:$AE$3,0)),"")</f>
        <v>B</v>
      </c>
      <c r="AX127" s="61" t="str">
        <f ca="1">IFERROR(INDEX(OFFSET(Dictionary!$AC$3,MATCH(COLUMNS($AS$2:AX126),Dictionary!$AC$4:$AC$93,0),1,1,2),1,MATCH(INDEX(Dictionary!$B$3:$C$3,1,MATCH(Form_Responses[[#This Row],[6]],OFFSET(Dictionary!$A$3,MATCH(COLUMNS($AS$2:AX126),Dictionary!$A$4:$A$93,0),1,1,2),0)),Dictionary!$AD$3:$AE$3,0)),"")</f>
        <v>B</v>
      </c>
      <c r="AY127" s="61" t="str">
        <f ca="1">IFERROR(INDEX(OFFSET(Dictionary!$AC$3,MATCH(COLUMNS($AS$2:AY126),Dictionary!$AC$4:$AC$93,0),1,1,2),1,MATCH(INDEX(Dictionary!$B$3:$C$3,1,MATCH(Form_Responses[[#This Row],[7]],OFFSET(Dictionary!$A$3,MATCH(COLUMNS($AS$2:AY126),Dictionary!$A$4:$A$93,0),1,1,2),0)),Dictionary!$AD$3:$AE$3,0)),"")</f>
        <v>O</v>
      </c>
      <c r="AZ127" s="61" t="str">
        <f ca="1">IFERROR(INDEX(OFFSET(Dictionary!$AC$3,MATCH(COLUMNS($AS$2:AZ$2),Dictionary!$AC$4:$AC$93,0),1,1,2),1,MATCH(INDEX(Dictionary!$B$3:$C$3,1,MATCH(Form_Responses[[#This Row],[8]],OFFSET(Dictionary!$A$3,MATCH(COLUMNS($AS$2:AZ126),Dictionary!$A$4:$A$93,0),1,1,2),0)),Dictionary!$AD$3:$AE$3,0)),"")</f>
        <v>Z</v>
      </c>
      <c r="BA127" s="61" t="str">
        <f ca="1">IFERROR(INDEX(OFFSET(Dictionary!$AC$3,MATCH(COLUMNS($AS$2:BA126),Dictionary!$AC$4:$AC$93,0),1,1,2),1,MATCH(INDEX(Dictionary!$B$3:$C$3,1,MATCH(Form_Responses[[#This Row],[9]],OFFSET(Dictionary!$A$3,MATCH(COLUMNS($AS$2:BA126),Dictionary!$A$4:$A$93,0),1,1,2),0)),Dictionary!$AD$3:$AE$3,0)),"")</f>
        <v>K</v>
      </c>
      <c r="BB127" s="61" t="str">
        <f ca="1">IFERROR(INDEX(OFFSET(Dictionary!$AC$3,MATCH(COLUMNS($AS$2:BB126),Dictionary!$AC$4:$AC$93,0),1,1,2),1,MATCH(INDEX(Dictionary!$B$3:$C$3,1,MATCH(Form_Responses[[#This Row],[10]],OFFSET(Dictionary!$A$3,MATCH(COLUMNS($AS$2:BB126),Dictionary!$A$4:$A$93,0),1,1,2),0)),Dictionary!$AD$3:$AE$3,0)),"")</f>
        <v>F</v>
      </c>
      <c r="BC127" s="61" t="str">
        <f ca="1">IFERROR(INDEX(OFFSET(Dictionary!$AC$3,MATCH(COLUMNS($AS$2:BC126),Dictionary!$AC$4:$AC$93,0),1,1,2),1,MATCH(INDEX(Dictionary!$B$3:$C$3,1,MATCH(Form_Responses[[#This Row],[11]],OFFSET(Dictionary!$A$3,MATCH(COLUMNS($AS$2:BC126),Dictionary!$A$4:$A$93,0),1,1,2),0)),Dictionary!$AD$3:$AE$3,0)),"")</f>
        <v>C</v>
      </c>
      <c r="BD127" s="61" t="str">
        <f ca="1">IFERROR(INDEX(OFFSET(Dictionary!$AC$3,MATCH(COLUMNS($AS$2:BD126),Dictionary!$AC$4:$AC$93,0),1,1,2),1,MATCH(INDEX(Dictionary!$B$3:$C$3,1,MATCH(Form_Responses[[#This Row],[12]],OFFSET(Dictionary!$A$3,MATCH(COLUMNS($AS$2:BD126),Dictionary!$A$4:$A$93,0),1,1,2),0)),Dictionary!$AD$3:$AE$3,0)),"")</f>
        <v>L</v>
      </c>
      <c r="BE127" s="61" t="str">
        <f ca="1">IFERROR(INDEX(OFFSET(Dictionary!$AC$3,MATCH(COLUMNS($AS$2:BE126),Dictionary!$AC$4:$AC$93,0),1,1,2),1,MATCH(INDEX(Dictionary!$B$3:$C$3,1,MATCH(Form_Responses[[#This Row],[13]],OFFSET(Dictionary!$A$3,MATCH(COLUMNS($AS$2:BE126),Dictionary!$A$4:$A$93,0),1,1,2),0)),Dictionary!$AD$3:$AE$3,0)),"")</f>
        <v>N</v>
      </c>
      <c r="BF127" s="61" t="str">
        <f ca="1">IFERROR(INDEX(OFFSET(Dictionary!$AC$3,MATCH(COLUMNS($AS$2:BF126),Dictionary!$AC$4:$AC$93,0),1,1,2),1,MATCH(INDEX(Dictionary!$B$3:$C$3,1,MATCH(Form_Responses[[#This Row],[14]],OFFSET(Dictionary!$A$3,MATCH(COLUMNS($AS$2:BF126),Dictionary!$A$4:$A$93,0),1,1,2),0)),Dictionary!$AD$3:$AE$3,0)),"")</f>
        <v>X</v>
      </c>
      <c r="BG127" s="61" t="str">
        <f ca="1">IFERROR(INDEX(OFFSET(Dictionary!$AC$3,MATCH(COLUMNS($AS$2:BG126),Dictionary!$AC$4:$AC$93,0),1,1,2),1,MATCH(INDEX(Dictionary!$B$3:$C$3,1,MATCH(Form_Responses[[#This Row],[15]],OFFSET(Dictionary!$A$3,MATCH(COLUMNS($AS$2:BG126),Dictionary!$A$4:$A$93,0),1,1,2),0)),Dictionary!$AD$3:$AE$3,0)),"")</f>
        <v>B</v>
      </c>
      <c r="BH127" s="61" t="str">
        <f ca="1">IFERROR(INDEX(OFFSET(Dictionary!$AC$3,MATCH(COLUMNS($AS$2:BH126),Dictionary!$AC$4:$AC$93,0),1,1,2),1,MATCH(INDEX(Dictionary!$B$3:$C$3,1,MATCH(Form_Responses[[#This Row],[16]],OFFSET(Dictionary!$A$3,MATCH(COLUMNS($AS$2:BH126),Dictionary!$A$4:$A$93,0),1,1,2),0)),Dictionary!$AD$3:$AE$3,0)),"")</f>
        <v>X</v>
      </c>
      <c r="BI127" s="61" t="str">
        <f ca="1">IFERROR(INDEX(OFFSET(Dictionary!$AC$3,MATCH(COLUMNS($AS$2:BI126),Dictionary!$AC$4:$AC$93,0),1,1,2),1,MATCH(INDEX(Dictionary!$B$3:$C$3,1,MATCH(Form_Responses[[#This Row],[17]],OFFSET(Dictionary!$A$3,MATCH(COLUMNS($AS$2:BI126),Dictionary!$A$4:$A$93,0),1,1,2),0)),Dictionary!$AD$3:$AE$3,0)),"")</f>
        <v>Z</v>
      </c>
      <c r="BJ127" s="61" t="str">
        <f ca="1">IFERROR(INDEX(OFFSET(Dictionary!$AC$3,MATCH(COLUMNS($AS$2:BJ126),Dictionary!$AC$4:$AC$93,0),1,1,2),1,MATCH(INDEX(Dictionary!$B$3:$C$3,1,MATCH(Form_Responses[[#This Row],[18]],OFFSET(Dictionary!$A$3,MATCH(COLUMNS($AS$2:BJ126),Dictionary!$A$4:$A$93,0),1,1,2),0)),Dictionary!$AD$3:$AE$3,0)),"")</f>
        <v>K</v>
      </c>
      <c r="BK127" s="61" t="str">
        <f ca="1">IFERROR(INDEX(OFFSET(Dictionary!$AC$3,MATCH(COLUMNS($AS$2:BK126),Dictionary!$AC$4:$AC$93,0),1,1,2),1,MATCH(INDEX(Dictionary!$B$3:$C$3,1,MATCH(Form_Responses[[#This Row],[19]],OFFSET(Dictionary!$A$3,MATCH(COLUMNS($AS$2:BK126),Dictionary!$A$4:$A$93,0),1,1,2),0)),Dictionary!$AD$3:$AE$3,0)),"")</f>
        <v>Z</v>
      </c>
      <c r="BL127" s="61" t="str">
        <f ca="1">IFERROR(INDEX(OFFSET(Dictionary!$AC$3,MATCH(COLUMNS($AS$2:BL126),Dictionary!$AC$4:$AC$93,0),1,1,2),1,MATCH(INDEX(Dictionary!$B$3:$C$3,1,MATCH(Form_Responses[[#This Row],[20]],OFFSET(Dictionary!$A$3,MATCH(COLUMNS($AS$2:BL126),Dictionary!$A$4:$A$93,0),1,1,2),0)),Dictionary!$AD$3:$AE$3,0)),"")</f>
        <v>W</v>
      </c>
      <c r="BM127" s="61" t="str">
        <f ca="1">IFERROR(INDEX(OFFSET(Dictionary!$AC$3,MATCH(COLUMNS($AS$2:BM126),Dictionary!$AC$4:$AC$93,0),1,1,2),1,MATCH(INDEX(Dictionary!$B$3:$C$3,1,MATCH(Form_Responses[[#This Row],[21]],OFFSET(Dictionary!$A$3,MATCH(COLUMNS($AS$2:BM126),Dictionary!$A$4:$A$93,0),1,1,2),0)),Dictionary!$AD$3:$AE$3,0)),"")</f>
        <v>D</v>
      </c>
      <c r="BN127" s="61" t="str">
        <f ca="1">IFERROR(INDEX(OFFSET(Dictionary!$AC$3,MATCH(COLUMNS($AS$2:BN126),Dictionary!$AC$4:$AC$93,0),1,1,2),1,MATCH(INDEX(Dictionary!$B$3:$C$3,1,MATCH(Form_Responses[[#This Row],[22]],OFFSET(Dictionary!$A$3,MATCH(COLUMNS($AS$2:BN126),Dictionary!$A$4:$A$93,0),1,1,2),0)),Dictionary!$AD$3:$AE$3,0)),"")</f>
        <v>C</v>
      </c>
      <c r="BO127" s="61" t="str">
        <f ca="1">IFERROR(INDEX(OFFSET(Dictionary!$AC$3,MATCH(COLUMNS($AS$2:BO126),Dictionary!$AC$4:$AC$93,0),1,1,2),1,MATCH(INDEX(Dictionary!$B$3:$C$3,1,MATCH(Form_Responses[[#This Row],[23]],OFFSET(Dictionary!$A$3,MATCH(COLUMNS($AS$2:BO126),Dictionary!$A$4:$A$93,0),1,1,2),0)),Dictionary!$AD$3:$AE$3,0)),"")</f>
        <v>E</v>
      </c>
      <c r="BP127" s="61" t="str">
        <f ca="1">IFERROR(INDEX(OFFSET(Dictionary!$AC$3,MATCH(COLUMNS($AS$2:BP126),Dictionary!$AC$4:$AC$93,0),1,1,2),1,MATCH(INDEX(Dictionary!$B$3:$C$3,1,MATCH(Form_Responses[[#This Row],[24]],OFFSET(Dictionary!$A$3,MATCH(COLUMNS($AS$2:BP126),Dictionary!$A$4:$A$93,0),1,1,2),0)),Dictionary!$AD$3:$AE$3,0)),"")</f>
        <v>X</v>
      </c>
      <c r="BQ127" s="61" t="str">
        <f ca="1">IFERROR(INDEX(OFFSET(Dictionary!$AC$3,MATCH(COLUMNS($AS$2:BQ126),Dictionary!$AC$4:$AC$93,0),1,1,2),1,MATCH(INDEX(Dictionary!$B$3:$C$3,1,MATCH(Form_Responses[[#This Row],[25]],OFFSET(Dictionary!$A$3,MATCH(COLUMNS($AS$2:BQ126),Dictionary!$A$4:$A$93,0),1,1,2),0)),Dictionary!$AD$3:$AE$3,0)),"")</f>
        <v>A</v>
      </c>
      <c r="BR127" s="61" t="str">
        <f ca="1">IFERROR(INDEX(OFFSET(Dictionary!$AC$3,MATCH(COLUMNS($AS$2:BR126),Dictionary!$AC$4:$AC$93,0),1,1,2),1,MATCH(INDEX(Dictionary!$B$3:$C$3,1,MATCH(Form_Responses[[#This Row],[26]],OFFSET(Dictionary!$A$3,MATCH(COLUMNS($AS$2:BR126),Dictionary!$A$4:$A$93,0),1,1,2),0)),Dictionary!$AD$3:$AE$3,0)),"")</f>
        <v>P</v>
      </c>
      <c r="BS127" s="61" t="str">
        <f ca="1">IFERROR(INDEX(OFFSET(Dictionary!$AC$3,MATCH(COLUMNS($AS$2:BS126),Dictionary!$AC$4:$AC$93,0),1,1,2),1,MATCH(INDEX(Dictionary!$B$3:$C$3,1,MATCH(Form_Responses[[#This Row],[27]],OFFSET(Dictionary!$A$3,MATCH(COLUMNS($AS$2:BS126),Dictionary!$A$4:$A$93,0),1,1,2),0)),Dictionary!$AD$3:$AE$3,0)),"")</f>
        <v>Z</v>
      </c>
      <c r="BT127" s="61" t="str">
        <f ca="1">IFERROR(INDEX(OFFSET(Dictionary!$AC$3,MATCH(COLUMNS($AS$2:BT126),Dictionary!$AC$4:$AC$93,0),1,1,2),1,MATCH(INDEX(Dictionary!$B$3:$C$3,1,MATCH(Form_Responses[[#This Row],[28]],OFFSET(Dictionary!$A$3,MATCH(COLUMNS($AS$2:BT126),Dictionary!$A$4:$A$93,0),1,1,2),0)),Dictionary!$AD$3:$AE$3,0)),"")</f>
        <v>K</v>
      </c>
      <c r="BU127" s="61" t="str">
        <f ca="1">IFERROR(INDEX(OFFSET(Dictionary!$AC$3,MATCH(COLUMNS($AS$2:BU126),Dictionary!$AC$4:$AC$93,0),1,1,2),1,MATCH(INDEX(Dictionary!$B$3:$C$3,1,MATCH(Form_Responses[[#This Row],[29]],OFFSET(Dictionary!$A$3,MATCH(COLUMNS($AS$2:BU126),Dictionary!$A$4:$A$93,0),1,1,2),0)),Dictionary!$AD$3:$AE$3,0)),"")</f>
        <v>O</v>
      </c>
      <c r="BV127" s="61" t="str">
        <f ca="1">IFERROR(INDEX(OFFSET(Dictionary!$AC$3,MATCH(COLUMNS($AS$2:BV126),Dictionary!$AC$4:$AC$93,0),1,1,2),1,MATCH(INDEX(Dictionary!$B$3:$C$3,1,MATCH(Form_Responses[[#This Row],[30]],OFFSET(Dictionary!$A$3,MATCH(COLUMNS($AS$2:BV126),Dictionary!$A$4:$A$93,0),1,1,2),0)),Dictionary!$AD$3:$AE$3,0)),"")</f>
        <v>W</v>
      </c>
      <c r="BW127" s="61" t="str">
        <f ca="1">IFERROR(INDEX(OFFSET(Dictionary!$AC$3,MATCH(COLUMNS($AS$2:BW126),Dictionary!$AC$4:$AC$93,0),1,1,2),1,MATCH(INDEX(Dictionary!$B$3:$C$3,1,MATCH(Form_Responses[[#This Row],[31]],OFFSET(Dictionary!$A$3,MATCH(COLUMNS($AS$2:BW126),Dictionary!$A$4:$A$93,0),1,1,2),0)),Dictionary!$AD$3:$AE$3,0)),"")</f>
        <v>R</v>
      </c>
      <c r="BX127" s="61" t="str">
        <f ca="1">IFERROR(INDEX(OFFSET(Dictionary!$AC$3,MATCH(COLUMNS($AS$2:BX126),Dictionary!$AC$4:$AC$93,0),1,1,2),1,MATCH(INDEX(Dictionary!$B$3:$C$3,1,MATCH(Form_Responses[[#This Row],[32]],OFFSET(Dictionary!$A$3,MATCH(COLUMNS($AS$2:BX126),Dictionary!$A$4:$A$93,0),1,1,2),0)),Dictionary!$AD$3:$AE$3,0)),"")</f>
        <v>L</v>
      </c>
      <c r="BY127" s="61" t="str">
        <f ca="1">IFERROR(INDEX(OFFSET(Dictionary!$AC$3,MATCH(COLUMNS($AS$2:BY126),Dictionary!$AC$4:$AC$93,0),1,1,2),1,MATCH(INDEX(Dictionary!$B$3:$C$3,1,MATCH(Form_Responses[[#This Row],[33]],OFFSET(Dictionary!$A$3,MATCH(COLUMNS($AS$2:BY126),Dictionary!$A$4:$A$93,0),1,1,2),0)),Dictionary!$AD$3:$AE$3,0)),"")</f>
        <v>C</v>
      </c>
      <c r="BZ127" s="61" t="str">
        <f ca="1">IFERROR(INDEX(OFFSET(Dictionary!$AC$3,MATCH(COLUMNS($AS$2:BZ126),Dictionary!$AC$4:$AC$93,0),1,1,2),1,MATCH(INDEX(Dictionary!$B$3:$C$3,1,MATCH(Form_Responses[[#This Row],[34]],OFFSET(Dictionary!$A$3,MATCH(COLUMNS($AS$2:BZ126),Dictionary!$A$4:$A$93,0),1,1,2),0)),Dictionary!$AD$3:$AE$3,0)),"")</f>
        <v>T</v>
      </c>
      <c r="CA127" s="61" t="str">
        <f ca="1">IFERROR(INDEX(OFFSET(Dictionary!$AC$3,MATCH(COLUMNS($AS$2:CA126),Dictionary!$AC$4:$AC$93,0),1,1,2),1,MATCH(INDEX(Dictionary!$B$3:$C$3,1,MATCH(Form_Responses[[#This Row],[35]],OFFSET(Dictionary!$A$3,MATCH(COLUMNS($AS$2:CA126),Dictionary!$A$4:$A$93,0),1,1,2),0)),Dictionary!$AD$3:$AE$3,0)),"")</f>
        <v>B</v>
      </c>
      <c r="CB127" s="61" t="str">
        <f ca="1">IFERROR(INDEX(OFFSET(Dictionary!$AC$3,MATCH(COLUMNS($AS$2:CB126),Dictionary!$AC$4:$AC$93,0),1,1,2),1,MATCH(INDEX(Dictionary!$B$3:$C$3,1,MATCH(Form_Responses[[#This Row],[36]],OFFSET(Dictionary!$A$3,MATCH(COLUMNS($AS$2:CB126),Dictionary!$A$4:$A$93,0),1,1,2),0)),Dictionary!$AD$3:$AE$3,0)),"")</f>
        <v>O</v>
      </c>
      <c r="CC127" s="61" t="str">
        <f ca="1">IFERROR(INDEX(OFFSET(Dictionary!$AC$3,MATCH(COLUMNS($AS$2:CC126),Dictionary!$AC$4:$AC$93,0),1,1,2),1,MATCH(INDEX(Dictionary!$B$3:$C$3,1,MATCH(Form_Responses[[#This Row],[37]],OFFSET(Dictionary!$A$3,MATCH(COLUMNS($AS$2:CC126),Dictionary!$A$4:$A$93,0),1,1,2),0)),Dictionary!$AD$3:$AE$3,0)),"")</f>
        <v>P</v>
      </c>
      <c r="CD127" s="61" t="str">
        <f ca="1">IFERROR(INDEX(OFFSET(Dictionary!$AC$3,MATCH(COLUMNS($AS$2:CD126),Dictionary!$AC$4:$AC$93,0),1,1,2),1,MATCH(INDEX(Dictionary!$B$3:$C$3,1,MATCH(Form_Responses[[#This Row],[38]],OFFSET(Dictionary!$A$3,MATCH(COLUMNS($AS$2:CD126),Dictionary!$A$4:$A$93,0),1,1,2),0)),Dictionary!$AD$3:$AE$3,0)),"")</f>
        <v>K</v>
      </c>
      <c r="CE127" s="61" t="str">
        <f ca="1">IFERROR(INDEX(OFFSET(Dictionary!$AC$3,MATCH(COLUMNS($AS$2:CE126),Dictionary!$AC$4:$AC$93,0),1,1,2),1,MATCH(INDEX(Dictionary!$B$3:$C$3,1,MATCH(Form_Responses[[#This Row],[39]],OFFSET(Dictionary!$A$3,MATCH(COLUMNS($AS$2:CE126),Dictionary!$A$4:$A$93,0),1,1,2),0)),Dictionary!$AD$3:$AE$3,0)),"")</f>
        <v>F</v>
      </c>
      <c r="CF127" s="61" t="str">
        <f ca="1">IFERROR(INDEX(OFFSET(Dictionary!$AC$3,MATCH(COLUMNS($AS$2:CF126),Dictionary!$AC$4:$AC$93,0),1,1,2),1,MATCH(INDEX(Dictionary!$B$3:$C$3,1,MATCH(Form_Responses[[#This Row],[40]],OFFSET(Dictionary!$A$3,MATCH(COLUMNS($AS$2:CF126),Dictionary!$A$4:$A$93,0),1,1,2),0)),Dictionary!$AD$3:$AE$3,0)),"")</f>
        <v>W</v>
      </c>
      <c r="CG127" s="61" t="str">
        <f ca="1">IFERROR(INDEX(OFFSET(Dictionary!$AC$3,MATCH(COLUMNS($AS$2:CG126),Dictionary!$AC$4:$AC$93,0),1,1,2),1,MATCH(INDEX(Dictionary!$B$3:$C$3,1,MATCH(Form_Responses[[#This Row],[41]],OFFSET(Dictionary!$A$3,MATCH(COLUMNS($AS$2:CG126),Dictionary!$A$4:$A$93,0),1,1,2),0)),Dictionary!$AD$3:$AE$3,0)),"")</f>
        <v>S</v>
      </c>
      <c r="CH127" s="61" t="str">
        <f ca="1">IFERROR(INDEX(OFFSET(Dictionary!$AC$3,MATCH(COLUMNS($AS$2:CH126),Dictionary!$AC$4:$AC$93,0),1,1,2),1,MATCH(INDEX(Dictionary!$B$3:$C$3,1,MATCH(Form_Responses[[#This Row],[42]],OFFSET(Dictionary!$A$3,MATCH(COLUMNS($AS$2:CH126),Dictionary!$A$4:$A$93,0),1,1,2),0)),Dictionary!$AD$3:$AE$3,0)),"")</f>
        <v>R</v>
      </c>
      <c r="CI127" s="61" t="str">
        <f ca="1">IFERROR(INDEX(OFFSET(Dictionary!$AC$3,MATCH(COLUMNS($AS$2:CI126),Dictionary!$AC$4:$AC$93,0),1,1,2),1,MATCH(INDEX(Dictionary!$B$3:$C$3,1,MATCH(Form_Responses[[#This Row],[43]],OFFSET(Dictionary!$A$3,MATCH(COLUMNS($AS$2:CI126),Dictionary!$A$4:$A$93,0),1,1,2),0)),Dictionary!$AD$3:$AE$3,0)),"")</f>
        <v>D</v>
      </c>
      <c r="CJ127" s="61" t="str">
        <f ca="1">IFERROR(INDEX(OFFSET(Dictionary!$AC$3,MATCH(COLUMNS($AS$2:CJ126),Dictionary!$AC$4:$AC$93,0),1,1,2),1,MATCH(INDEX(Dictionary!$B$3:$C$3,1,MATCH(Form_Responses[[#This Row],[44]],OFFSET(Dictionary!$A$3,MATCH(COLUMNS($AS$2:CJ126),Dictionary!$A$4:$A$93,0),1,1,2),0)),Dictionary!$AD$3:$AE$3,0)),"")</f>
        <v>T</v>
      </c>
      <c r="CK127" s="61" t="str">
        <f ca="1">IFERROR(INDEX(OFFSET(Dictionary!$AC$3,MATCH(COLUMNS($AS$2:CK126),Dictionary!$AC$4:$AC$93,0),1,1,2),1,MATCH(INDEX(Dictionary!$B$3:$C$3,1,MATCH(Form_Responses[[#This Row],[45]],OFFSET(Dictionary!$A$3,MATCH(COLUMNS($AS$2:CK126),Dictionary!$A$4:$A$93,0),1,1,2),0)),Dictionary!$AD$3:$AE$3,0)),"")</f>
        <v>V</v>
      </c>
      <c r="CL127" s="61" t="str">
        <f ca="1">IFERROR(INDEX(OFFSET(Dictionary!$AC$3,MATCH(COLUMNS($AS$2:CL126),Dictionary!$AC$4:$AC$93,0),1,1,2),1,MATCH(INDEX(Dictionary!$B$3:$C$3,1,MATCH(Form_Responses[[#This Row],[46]],OFFSET(Dictionary!$A$3,MATCH(COLUMNS($AS$2:CL126),Dictionary!$A$4:$A$93,0),1,1,2),0)),Dictionary!$AD$3:$AE$3,0)),"")</f>
        <v>N</v>
      </c>
      <c r="CM127" s="61" t="str">
        <f ca="1">IFERROR(INDEX(OFFSET(Dictionary!$AC$3,MATCH(COLUMNS($AS$2:CM126),Dictionary!$AC$4:$AC$93,0),1,1,2),1,MATCH(INDEX(Dictionary!$B$3:$C$3,1,MATCH(Form_Responses[[#This Row],[47]],OFFSET(Dictionary!$A$3,MATCH(COLUMNS($AS$2:CM126),Dictionary!$A$4:$A$93,0),1,1,2),0)),Dictionary!$AD$3:$AE$3,0)),"")</f>
        <v>A</v>
      </c>
      <c r="CN127" s="61" t="str">
        <f ca="1">IFERROR(INDEX(OFFSET(Dictionary!$AC$3,MATCH(COLUMNS($AS$2:CN126),Dictionary!$AC$4:$AC$93,0),1,1,2),1,MATCH(INDEX(Dictionary!$B$3:$C$3,1,MATCH(Form_Responses[[#This Row],[48]],OFFSET(Dictionary!$A$3,MATCH(COLUMNS($AS$2:CN126),Dictionary!$A$4:$A$93,0),1,1,2),0)),Dictionary!$AD$3:$AE$3,0)),"")</f>
        <v>P</v>
      </c>
      <c r="CO127" s="61" t="str">
        <f ca="1">IFERROR(INDEX(OFFSET(Dictionary!$AC$3,MATCH(COLUMNS($AS$2:CO126),Dictionary!$AC$4:$AC$93,0),1,1,2),1,MATCH(INDEX(Dictionary!$B$3:$C$3,1,MATCH(Form_Responses[[#This Row],[49]],OFFSET(Dictionary!$A$3,MATCH(COLUMNS($AS$2:CO126),Dictionary!$A$4:$A$93,0),1,1,2),0)),Dictionary!$AD$3:$AE$3,0)),"")</f>
        <v>F</v>
      </c>
      <c r="CP127" s="61" t="str">
        <f ca="1">IFERROR(INDEX(OFFSET(Dictionary!$AC$3,MATCH(COLUMNS($AS$2:CP126),Dictionary!$AC$4:$AC$93,0),1,1,2),1,MATCH(INDEX(Dictionary!$B$3:$C$3,1,MATCH(Form_Responses[[#This Row],[50]],OFFSET(Dictionary!$A$3,MATCH(COLUMNS($AS$2:CP126),Dictionary!$A$4:$A$93,0),1,1,2),0)),Dictionary!$AD$3:$AE$3,0)),"")</f>
        <v>W</v>
      </c>
      <c r="CQ127" s="61" t="str">
        <f ca="1">IFERROR(INDEX(OFFSET(Dictionary!$AC$3,MATCH(COLUMNS($AS$2:CQ126),Dictionary!$AC$4:$AC$93,0),1,1,2),1,MATCH(INDEX(Dictionary!$B$3:$C$3,1,MATCH(Form_Responses[[#This Row],[51]],OFFSET(Dictionary!$A$3,MATCH(COLUMNS($AS$2:CQ126),Dictionary!$A$4:$A$93,0),1,1,2),0)),Dictionary!$AD$3:$AE$3,0)),"")</f>
        <v>V</v>
      </c>
      <c r="CR127" s="61" t="str">
        <f ca="1">IFERROR(INDEX(OFFSET(Dictionary!$AC$3,MATCH(COLUMNS($AS$2:CR126),Dictionary!$AC$4:$AC$93,0),1,1,2),1,MATCH(INDEX(Dictionary!$B$3:$C$3,1,MATCH(Form_Responses[[#This Row],[52]],OFFSET(Dictionary!$A$3,MATCH(COLUMNS($AS$2:CR126),Dictionary!$A$4:$A$93,0),1,1,2),0)),Dictionary!$AD$3:$AE$3,0)),"")</f>
        <v>S</v>
      </c>
      <c r="CS127" s="61" t="str">
        <f ca="1">IFERROR(INDEX(OFFSET(Dictionary!$AC$3,MATCH(COLUMNS($AS$2:CS126),Dictionary!$AC$4:$AC$93,0),1,1,2),1,MATCH(INDEX(Dictionary!$B$3:$C$3,1,MATCH(Form_Responses[[#This Row],[53]],OFFSET(Dictionary!$A$3,MATCH(COLUMNS($AS$2:CS126),Dictionary!$A$4:$A$93,0),1,1,2),0)),Dictionary!$AD$3:$AE$3,0)),"")</f>
        <v>R</v>
      </c>
      <c r="CT127" s="61" t="str">
        <f ca="1">IFERROR(INDEX(OFFSET(Dictionary!$AC$3,MATCH(COLUMNS($AS$2:CT126),Dictionary!$AC$4:$AC$93,0),1,1,2),1,MATCH(INDEX(Dictionary!$B$3:$C$3,1,MATCH(Form_Responses[[#This Row],[54]],OFFSET(Dictionary!$A$3,MATCH(COLUMNS($AS$2:CT126),Dictionary!$A$4:$A$93,0),1,1,2),0)),Dictionary!$AD$3:$AE$3,0)),"")</f>
        <v>D</v>
      </c>
      <c r="CU127" s="61" t="str">
        <f ca="1">IFERROR(INDEX(OFFSET(Dictionary!$AC$3,MATCH(COLUMNS($AS$2:CU126),Dictionary!$AC$4:$AC$93,0),1,1,2),1,MATCH(INDEX(Dictionary!$B$3:$C$3,1,MATCH(Form_Responses[[#This Row],[55]],OFFSET(Dictionary!$A$3,MATCH(COLUMNS($AS$2:CU126),Dictionary!$A$4:$A$93,0),1,1,2),0)),Dictionary!$AD$3:$AE$3,0)),"")</f>
        <v>C</v>
      </c>
      <c r="CV127" s="61" t="str">
        <f ca="1">IFERROR(INDEX(OFFSET(Dictionary!$AC$3,MATCH(COLUMNS($AS$2:CV126),Dictionary!$AC$4:$AC$93,0),1,1,2),1,MATCH(INDEX(Dictionary!$B$3:$C$3,1,MATCH(Form_Responses[[#This Row],[56]],OFFSET(Dictionary!$A$3,MATCH(COLUMNS($AS$2:CV126),Dictionary!$A$4:$A$93,0),1,1,2),0)),Dictionary!$AD$3:$AE$3,0)),"")</f>
        <v>S</v>
      </c>
      <c r="CW127" s="61" t="str">
        <f ca="1">IFERROR(INDEX(OFFSET(Dictionary!$AC$3,MATCH(COLUMNS($AS$2:CW126),Dictionary!$AC$4:$AC$93,0),1,1,2),1,MATCH(INDEX(Dictionary!$B$3:$C$3,1,MATCH(Form_Responses[[#This Row],[57]],OFFSET(Dictionary!$A$3,MATCH(COLUMNS($AS$2:CW126),Dictionary!$A$4:$A$93,0),1,1,2),0)),Dictionary!$AD$3:$AE$3,0)),"")</f>
        <v>N</v>
      </c>
      <c r="CX127" s="61" t="str">
        <f ca="1">IFERROR(INDEX(OFFSET(Dictionary!$AC$3,MATCH(COLUMNS($AS$2:CX126),Dictionary!$AC$4:$AC$93,0),1,1,2),1,MATCH(INDEX(Dictionary!$B$3:$C$3,1,MATCH(Form_Responses[[#This Row],[58]],OFFSET(Dictionary!$A$3,MATCH(COLUMNS($AS$2:CX126),Dictionary!$A$4:$A$93,0),1,1,2),0)),Dictionary!$AD$3:$AE$3,0)),"")</f>
        <v>K</v>
      </c>
      <c r="CY127" s="61" t="str">
        <f ca="1">IFERROR(INDEX(OFFSET(Dictionary!$AC$3,MATCH(COLUMNS($AS$2:CY126),Dictionary!$AC$4:$AC$93,0),1,1,2),1,MATCH(INDEX(Dictionary!$B$3:$C$3,1,MATCH(Form_Responses[[#This Row],[59]],OFFSET(Dictionary!$A$3,MATCH(COLUMNS($AS$2:CY126),Dictionary!$A$4:$A$93,0),1,1,2),0)),Dictionary!$AD$3:$AE$3,0)),"")</f>
        <v>F</v>
      </c>
      <c r="CZ127" s="61" t="str">
        <f ca="1">IFERROR(INDEX(OFFSET(Dictionary!$AC$3,MATCH(COLUMNS($AS$2:CZ126),Dictionary!$AC$4:$AC$93,0),1,1,2),1,MATCH(INDEX(Dictionary!$B$3:$C$3,1,MATCH(Form_Responses[[#This Row],[60]],OFFSET(Dictionary!$A$3,MATCH(COLUMNS($AS$2:CZ126),Dictionary!$A$4:$A$93,0),1,1,2),0)),Dictionary!$AD$3:$AE$3,0)),"")</f>
        <v>X</v>
      </c>
      <c r="DA127" s="61" t="str">
        <f ca="1">IFERROR(INDEX(OFFSET(Dictionary!$AC$3,MATCH(COLUMNS($AS$2:DA126),Dictionary!$AC$4:$AC$93,0),1,1,2),1,MATCH(INDEX(Dictionary!$B$3:$C$3,1,MATCH(Form_Responses[[#This Row],[61]],OFFSET(Dictionary!$A$3,MATCH(COLUMNS($AS$2:DA126),Dictionary!$A$4:$A$93,0),1,1,2),0)),Dictionary!$AD$3:$AE$3,0)),"")</f>
        <v>T</v>
      </c>
      <c r="DB127" s="61" t="str">
        <f ca="1">IFERROR(INDEX(OFFSET(Dictionary!$AC$3,MATCH(COLUMNS($AS$2:DB126),Dictionary!$AC$4:$AC$93,0),1,1,2),1,MATCH(INDEX(Dictionary!$B$3:$C$3,1,MATCH(Form_Responses[[#This Row],[62]],OFFSET(Dictionary!$A$3,MATCH(COLUMNS($AS$2:DB126),Dictionary!$A$4:$A$93,0),1,1,2),0)),Dictionary!$AD$3:$AE$3,0)),"")</f>
        <v>L</v>
      </c>
      <c r="DC127" s="61" t="str">
        <f ca="1">IFERROR(INDEX(OFFSET(Dictionary!$AC$3,MATCH(COLUMNS($AS$2:DC126),Dictionary!$AC$4:$AC$93,0),1,1,2),1,MATCH(INDEX(Dictionary!$B$3:$C$3,1,MATCH(Form_Responses[[#This Row],[63]],OFFSET(Dictionary!$A$3,MATCH(COLUMNS($AS$2:DC126),Dictionary!$A$4:$A$93,0),1,1,2),0)),Dictionary!$AD$3:$AE$3,0)),"")</f>
        <v>S</v>
      </c>
      <c r="DD127" s="61" t="str">
        <f ca="1">IFERROR(INDEX(OFFSET(Dictionary!$AC$3,MATCH(COLUMNS($AS$2:DD126),Dictionary!$AC$4:$AC$93,0),1,1,2),1,MATCH(INDEX(Dictionary!$B$3:$C$3,1,MATCH(Form_Responses[[#This Row],[64]],OFFSET(Dictionary!$A$3,MATCH(COLUMNS($AS$2:DD126),Dictionary!$A$4:$A$93,0),1,1,2),0)),Dictionary!$AD$3:$AE$3,0)),"")</f>
        <v>T</v>
      </c>
      <c r="DE127" s="61" t="str">
        <f ca="1">IFERROR(INDEX(OFFSET(Dictionary!$AC$3,MATCH(COLUMNS($AS$2:DE126),Dictionary!$AC$4:$AC$93,0),1,1,2),1,MATCH(INDEX(Dictionary!$B$3:$C$3,1,MATCH(Form_Responses[[#This Row],[65]],OFFSET(Dictionary!$A$3,MATCH(COLUMNS($AS$2:DE126),Dictionary!$A$4:$A$93,0),1,1,2),0)),Dictionary!$AD$3:$AE$3,0)),"")</f>
        <v>V</v>
      </c>
      <c r="DF127" s="61" t="str">
        <f ca="1">IFERROR(INDEX(OFFSET(Dictionary!$AC$3,MATCH(COLUMNS($AS$2:DF126),Dictionary!$AC$4:$AC$93,0),1,1,2),1,MATCH(INDEX(Dictionary!$B$3:$C$3,1,MATCH(Form_Responses[[#This Row],[66]],OFFSET(Dictionary!$A$3,MATCH(COLUMNS($AS$2:DF126),Dictionary!$A$4:$A$93,0),1,1,2),0)),Dictionary!$AD$3:$AE$3,0)),"")</f>
        <v>C</v>
      </c>
      <c r="DG127" s="61" t="str">
        <f ca="1">IFERROR(INDEX(OFFSET(Dictionary!$AC$3,MATCH(COLUMNS($AS$2:DG126),Dictionary!$AC$4:$AC$93,0),1,1,2),1,MATCH(INDEX(Dictionary!$B$3:$C$3,1,MATCH(Form_Responses[[#This Row],[67]],OFFSET(Dictionary!$A$3,MATCH(COLUMNS($AS$2:DG126),Dictionary!$A$4:$A$93,0),1,1,2),0)),Dictionary!$AD$3:$AE$3,0)),"")</f>
        <v>R</v>
      </c>
      <c r="DH127" s="61" t="str">
        <f ca="1">IFERROR(INDEX(OFFSET(Dictionary!$AC$3,MATCH(COLUMNS($AS$2:DH126),Dictionary!$AC$4:$AC$93,0),1,1,2),1,MATCH(INDEX(Dictionary!$B$3:$C$3,1,MATCH(Form_Responses[[#This Row],[68]],OFFSET(Dictionary!$A$3,MATCH(COLUMNS($AS$2:DH126),Dictionary!$A$4:$A$93,0),1,1,2),0)),Dictionary!$AD$3:$AE$3,0)),"")</f>
        <v>K</v>
      </c>
      <c r="DI127" s="61" t="str">
        <f ca="1">IFERROR(INDEX(OFFSET(Dictionary!$AC$3,MATCH(COLUMNS($AS$2:DI126),Dictionary!$AC$4:$AC$93,0),1,1,2),1,MATCH(INDEX(Dictionary!$B$3:$C$3,1,MATCH(Form_Responses[[#This Row],[69]],OFFSET(Dictionary!$A$3,MATCH(COLUMNS($AS$2:DI126),Dictionary!$A$4:$A$93,0),1,1,2),0)),Dictionary!$AD$3:$AE$3,0)),"")</f>
        <v>A</v>
      </c>
      <c r="DJ127" s="61" t="str">
        <f ca="1">IFERROR(INDEX(OFFSET(Dictionary!$AC$3,MATCH(COLUMNS($AS$2:DJ126),Dictionary!$AC$4:$AC$93,0),1,1,2),1,MATCH(INDEX(Dictionary!$B$3:$C$3,1,MATCH(Form_Responses[[#This Row],[70]],OFFSET(Dictionary!$A$3,MATCH(COLUMNS($AS$2:DJ126),Dictionary!$A$4:$A$93,0),1,1,2),0)),Dictionary!$AD$3:$AE$3,0)),"")</f>
        <v>P</v>
      </c>
      <c r="DK127" s="61" t="str">
        <f ca="1">IFERROR(INDEX(OFFSET(Dictionary!$AC$3,MATCH(COLUMNS($AS$2:DK126),Dictionary!$AC$4:$AC$93,0),1,1,2),1,MATCH(INDEX(Dictionary!$B$3:$C$3,1,MATCH(Form_Responses[[#This Row],[71]],OFFSET(Dictionary!$A$3,MATCH(COLUMNS($AS$2:DK126),Dictionary!$A$4:$A$93,0),1,1,2),0)),Dictionary!$AD$3:$AE$3,0)),"")</f>
        <v>G</v>
      </c>
      <c r="DL127" s="61" t="str">
        <f ca="1">IFERROR(INDEX(OFFSET(Dictionary!$AC$3,MATCH(COLUMNS($AS$2:DL126),Dictionary!$AC$4:$AC$93,0),1,1,2),1,MATCH(INDEX(Dictionary!$B$3:$C$3,1,MATCH(Form_Responses[[#This Row],[72]],OFFSET(Dictionary!$A$3,MATCH(COLUMNS($AS$2:DL126),Dictionary!$A$4:$A$93,0),1,1,2),0)),Dictionary!$AD$3:$AE$3,0)),"")</f>
        <v>L</v>
      </c>
      <c r="DM127" s="61" t="str">
        <f ca="1">IFERROR(INDEX(OFFSET(Dictionary!$AC$3,MATCH(COLUMNS($AS$2:DM126),Dictionary!$AC$4:$AC$93,0),1,1,2),1,MATCH(INDEX(Dictionary!$B$3:$C$3,1,MATCH(Form_Responses[[#This Row],[73]],OFFSET(Dictionary!$A$3,MATCH(COLUMNS($AS$2:DM126),Dictionary!$A$4:$A$93,0),1,1,2),0)),Dictionary!$AD$3:$AE$3,0)),"")</f>
        <v>V</v>
      </c>
      <c r="DN127" s="61" t="str">
        <f ca="1">IFERROR(INDEX(OFFSET(Dictionary!$AC$3,MATCH(COLUMNS($AS$2:DN126),Dictionary!$AC$4:$AC$93,0),1,1,2),1,MATCH(INDEX(Dictionary!$B$3:$C$3,1,MATCH(Form_Responses[[#This Row],[74]],OFFSET(Dictionary!$A$3,MATCH(COLUMNS($AS$2:DN126),Dictionary!$A$4:$A$93,0),1,1,2),0)),Dictionary!$AD$3:$AE$3,0)),"")</f>
        <v>T</v>
      </c>
      <c r="DO127" s="61" t="str">
        <f ca="1">IFERROR(INDEX(OFFSET(Dictionary!$AC$3,MATCH(COLUMNS($AS$2:DO126),Dictionary!$AC$4:$AC$93,0),1,1,2),1,MATCH(INDEX(Dictionary!$B$3:$C$3,1,MATCH(Form_Responses[[#This Row],[75]],OFFSET(Dictionary!$A$3,MATCH(COLUMNS($AS$2:DO126),Dictionary!$A$4:$A$93,0),1,1,2),0)),Dictionary!$AD$3:$AE$3,0)),"")</f>
        <v>V</v>
      </c>
      <c r="DP127" s="61" t="str">
        <f ca="1">IFERROR(INDEX(OFFSET(Dictionary!$AC$3,MATCH(COLUMNS($AS$2:DP126),Dictionary!$AC$4:$AC$93,0),1,1,2),1,MATCH(INDEX(Dictionary!$B$3:$C$3,1,MATCH(Form_Responses[[#This Row],[76]],OFFSET(Dictionary!$A$3,MATCH(COLUMNS($AS$2:DP126),Dictionary!$A$4:$A$93,0),1,1,2),0)),Dictionary!$AD$3:$AE$3,0)),"")</f>
        <v>D</v>
      </c>
      <c r="DQ127" s="61" t="str">
        <f ca="1">IFERROR(INDEX(OFFSET(Dictionary!$AC$3,MATCH(COLUMNS($AS$2:DQ126),Dictionary!$AC$4:$AC$93,0),1,1,2),1,MATCH(INDEX(Dictionary!$B$3:$C$3,1,MATCH(Form_Responses[[#This Row],[77]],OFFSET(Dictionary!$A$3,MATCH(COLUMNS($AS$2:DQ126),Dictionary!$A$4:$A$93,0),1,1,2),0)),Dictionary!$AD$3:$AE$3,0)),"")</f>
        <v>R</v>
      </c>
      <c r="DR127" s="61" t="str">
        <f ca="1">IFERROR(INDEX(OFFSET(Dictionary!$AC$3,MATCH(COLUMNS($AS$2:DR126),Dictionary!$AC$4:$AC$93,0),1,1,2),1,MATCH(INDEX(Dictionary!$B$3:$C$3,1,MATCH(Form_Responses[[#This Row],[78]],OFFSET(Dictionary!$A$3,MATCH(COLUMNS($AS$2:DR126),Dictionary!$A$4:$A$93,0),1,1,2),0)),Dictionary!$AD$3:$AE$3,0)),"")</f>
        <v>D</v>
      </c>
      <c r="DS127" s="61" t="str">
        <f ca="1">IFERROR(INDEX(OFFSET(Dictionary!$AC$3,MATCH(COLUMNS($AS$2:DS126),Dictionary!$AC$4:$AC$93,0),1,1,2),1,MATCH(INDEX(Dictionary!$B$3:$C$3,1,MATCH(Form_Responses[[#This Row],[79]],OFFSET(Dictionary!$A$3,MATCH(COLUMNS($AS$2:DS126),Dictionary!$A$4:$A$93,0),1,1,2),0)),Dictionary!$AD$3:$AE$3,0)),"")</f>
        <v>N</v>
      </c>
      <c r="DT127" s="61" t="str">
        <f ca="1">IFERROR(INDEX(OFFSET(Dictionary!$AC$3,MATCH(COLUMNS($AS$2:DT126),Dictionary!$AC$4:$AC$93,0),1,1,2),1,MATCH(INDEX(Dictionary!$B$3:$C$3,1,MATCH(Form_Responses[[#This Row],[80]],OFFSET(Dictionary!$A$3,MATCH(COLUMNS($AS$2:DT126),Dictionary!$A$4:$A$93,0),1,1,2),0)),Dictionary!$AD$3:$AE$3,0)),"")</f>
        <v>W</v>
      </c>
      <c r="DU127" s="61" t="str">
        <f ca="1">IFERROR(INDEX(OFFSET(Dictionary!$AC$3,MATCH(COLUMNS($AS$2:DU126),Dictionary!$AC$4:$AC$93,0),1,1,2),1,MATCH(INDEX(Dictionary!$B$3:$C$3,1,MATCH(Form_Responses[[#This Row],[81]],OFFSET(Dictionary!$A$3,MATCH(COLUMNS($AS$2:DU126),Dictionary!$A$4:$A$93,0),1,1,2),0)),Dictionary!$AD$3:$AE$3,0)),"")</f>
        <v>G</v>
      </c>
      <c r="DV127" s="61" t="str">
        <f ca="1">IFERROR(INDEX(OFFSET(Dictionary!$AC$3,MATCH(COLUMNS($AS$2:DV126),Dictionary!$AC$4:$AC$93,0),1,1,2),1,MATCH(INDEX(Dictionary!$B$3:$C$3,1,MATCH(Form_Responses[[#This Row],[82]],OFFSET(Dictionary!$A$3,MATCH(COLUMNS($AS$2:DV126),Dictionary!$A$4:$A$93,0),1,1,2),0)),Dictionary!$AD$3:$AE$3,0)),"")</f>
        <v>L</v>
      </c>
      <c r="DW127" s="61" t="str">
        <f ca="1">IFERROR(INDEX(OFFSET(Dictionary!$AC$3,MATCH(COLUMNS($AS$2:DW126),Dictionary!$AC$4:$AC$93,0),1,1,2),1,MATCH(INDEX(Dictionary!$B$3:$C$3,1,MATCH(Form_Responses[[#This Row],[83]],OFFSET(Dictionary!$A$3,MATCH(COLUMNS($AS$2:DW126),Dictionary!$A$4:$A$93,0),1,1,2),0)),Dictionary!$AD$3:$AE$3,0)),"")</f>
        <v>T</v>
      </c>
      <c r="DX127" s="61" t="str">
        <f ca="1">IFERROR(INDEX(OFFSET(Dictionary!$AC$3,MATCH(COLUMNS($AS$2:DX126),Dictionary!$AC$4:$AC$93,0),1,1,2),1,MATCH(INDEX(Dictionary!$B$3:$C$3,1,MATCH(Form_Responses[[#This Row],[84]],OFFSET(Dictionary!$A$3,MATCH(COLUMNS($AS$2:DX126),Dictionary!$A$4:$A$93,0),1,1,2),0)),Dictionary!$AD$3:$AE$3,0)),"")</f>
        <v>V</v>
      </c>
      <c r="DY127" s="61" t="str">
        <f ca="1">IFERROR(INDEX(OFFSET(Dictionary!$AC$3,MATCH(COLUMNS($AS$2:DY126),Dictionary!$AC$4:$AC$93,0),1,1,2),1,MATCH(INDEX(Dictionary!$B$3:$C$3,1,MATCH(Form_Responses[[#This Row],[85]],OFFSET(Dictionary!$A$3,MATCH(COLUMNS($AS$2:DY126),Dictionary!$A$4:$A$93,0),1,1,2),0)),Dictionary!$AD$3:$AE$3,0)),"")</f>
        <v>S</v>
      </c>
      <c r="DZ127" s="61" t="str">
        <f ca="1">IFERROR(INDEX(OFFSET(Dictionary!$AC$3,MATCH(COLUMNS($AS$2:DZ126),Dictionary!$AC$4:$AC$93,0),1,1,2),1,MATCH(INDEX(Dictionary!$B$3:$C$3,1,MATCH(Form_Responses[[#This Row],[86]],OFFSET(Dictionary!$A$3,MATCH(COLUMNS($AS$2:DZ126),Dictionary!$A$4:$A$93,0),1,1,2),0)),Dictionary!$AD$3:$AE$3,0)),"")</f>
        <v>S</v>
      </c>
      <c r="EA127" s="61" t="str">
        <f ca="1">IFERROR(INDEX(OFFSET(Dictionary!$AC$3,MATCH(COLUMNS($AS$2:EA126),Dictionary!$AC$4:$AC$93,0),1,1,2),1,MATCH(INDEX(Dictionary!$B$3:$C$3,1,MATCH(Form_Responses[[#This Row],[87]],OFFSET(Dictionary!$A$3,MATCH(COLUMNS($AS$2:EA126),Dictionary!$A$4:$A$93,0),1,1,2),0)),Dictionary!$AD$3:$AE$3,0)),"")</f>
        <v>D</v>
      </c>
      <c r="EB127" s="61" t="str">
        <f ca="1">IFERROR(INDEX(OFFSET(Dictionary!$AC$3,MATCH(COLUMNS($AS$2:EB126),Dictionary!$AC$4:$AC$93,0),1,1,2),1,MATCH(INDEX(Dictionary!$B$3:$C$3,1,MATCH(Form_Responses[[#This Row],[88]],OFFSET(Dictionary!$A$3,MATCH(COLUMNS($AS$2:EB126),Dictionary!$A$4:$A$93,0),1,1,2),0)),Dictionary!$AD$3:$AE$3,0)),"")</f>
        <v>C</v>
      </c>
      <c r="EC127" s="61" t="str">
        <f ca="1">IFERROR(INDEX(OFFSET(Dictionary!$AC$3,MATCH(COLUMNS($AS$2:EC126),Dictionary!$AC$4:$AC$93,0),1,1,2),1,MATCH(INDEX(Dictionary!$B$3:$C$3,1,MATCH(Form_Responses[[#This Row],[89]],OFFSET(Dictionary!$A$3,MATCH(COLUMNS($AS$2:EC126),Dictionary!$A$4:$A$93,0),1,1,2),0)),Dictionary!$AD$3:$AE$3,0)),"")</f>
        <v>C</v>
      </c>
      <c r="ED127" s="61" t="str">
        <f ca="1">IFERROR(INDEX(OFFSET(Dictionary!$AC$3,MATCH(COLUMNS($AS$2:ED126),Dictionary!$AC$4:$AC$93,0),1,1,2),1,MATCH(INDEX(Dictionary!$B$3:$C$3,1,MATCH(Form_Responses[[#This Row],[90]],OFFSET(Dictionary!$A$3,MATCH(COLUMNS($AS$2:ED126),Dictionary!$A$4:$A$93,0),1,1,2),0)),Dictionary!$AD$3:$AE$3,0)),"")</f>
        <v>N</v>
      </c>
    </row>
    <row r="128" spans="1:134" ht="240" x14ac:dyDescent="0.25">
      <c r="A128" s="164">
        <v>126</v>
      </c>
      <c r="B128" s="61" t="s">
        <v>1160</v>
      </c>
      <c r="C128" s="61" t="s">
        <v>1139</v>
      </c>
      <c r="D128" s="59" t="s">
        <v>797</v>
      </c>
      <c r="E128" s="59" cm="1">
        <f t="array" aca="1" ref="E128" ca="1">COUNTIF(OFFSET($AS$2,MATCH(Data_Base_Response[[#This Row],[Nama]:[Nama]],Data_Base_Response[[Nama]:[Nama]],0),0,1,90),Data_Base_Response[[#Headers],[A]])</f>
        <v>4</v>
      </c>
      <c r="F128" s="59" cm="1">
        <f t="array" aca="1" ref="F128" ca="1">COUNTIF(OFFSET($AS$2,MATCH(Data_Base_Response[[#This Row],[Nama]:[Nama]],Data_Base_Response[[Nama]:[Nama]],0),0,1,90),Data_Base_Response[[#Headers],[N]])</f>
        <v>7</v>
      </c>
      <c r="G128" s="59" cm="1">
        <f t="array" aca="1" ref="G128" ca="1">COUNTIF(OFFSET($AS$2,MATCH(Data_Base_Response[[#This Row],[Nama]:[Nama]],Data_Base_Response[[Nama]:[Nama]],0),0,1,90),Data_Base_Response[[#Headers],[G]])</f>
        <v>5</v>
      </c>
      <c r="H128" s="59" cm="1">
        <f t="array" aca="1" ref="H128" ca="1">COUNTIF(OFFSET($AS$2,MATCH(Data_Base_Response[[#This Row],[Nama]:[Nama]],Data_Base_Response[[Nama]:[Nama]],0),0,1,90),Data_Base_Response[[#Headers],[C]])</f>
        <v>8</v>
      </c>
      <c r="I128" s="59" cm="1">
        <f t="array" aca="1" ref="I128" ca="1">COUNTIF(OFFSET($AS$2,MATCH(Data_Base_Response[[#This Row],[Nama]:[Nama]],Data_Base_Response[[Nama]:[Nama]],0),0,1,90),Data_Base_Response[[#Headers],[D]])</f>
        <v>8</v>
      </c>
      <c r="J128" s="59" cm="1">
        <f t="array" aca="1" ref="J128" ca="1">COUNTIF(OFFSET($AS$2,MATCH(Data_Base_Response[[#This Row],[Nama]:[Nama]],Data_Base_Response[[Nama]:[Nama]],0),0,1,90),Data_Base_Response[[#Headers],[R]])</f>
        <v>2</v>
      </c>
      <c r="K128" s="59" cm="1">
        <f t="array" aca="1" ref="K128" ca="1">COUNTIF(OFFSET($AS$2,MATCH(Data_Base_Response[[#This Row],[Nama]:[Nama]],Data_Base_Response[[Nama]:[Nama]],0),0,1,90),Data_Base_Response[[#Headers],[T]])</f>
        <v>7</v>
      </c>
      <c r="L128" s="59" cm="1">
        <f t="array" aca="1" ref="L128" ca="1">COUNTIF(OFFSET($AS$2,MATCH(Data_Base_Response[[#This Row],[Nama]:[Nama]],Data_Base_Response[[Nama]:[Nama]],0),0,1,90),Data_Base_Response[[#Headers],[V]])</f>
        <v>3</v>
      </c>
      <c r="M128" s="59" cm="1">
        <f t="array" aca="1" ref="M128" ca="1">COUNTIF(OFFSET($AS$2,MATCH(Data_Base_Response[[#This Row],[Nama]:[Nama]],Data_Base_Response[[Nama]:[Nama]],0),0,1,90),Data_Base_Response[[#Headers],[W]])</f>
        <v>4</v>
      </c>
      <c r="N128" s="59" cm="1">
        <f t="array" aca="1" ref="N128" ca="1">COUNTIF(OFFSET($AS$2,MATCH(Data_Base_Response[[#This Row],[Nama]:[Nama]],Data_Base_Response[[Nama]:[Nama]],0),0,1,90),Data_Base_Response[[#Headers],[F]])</f>
        <v>4</v>
      </c>
      <c r="O128" s="59" cm="1">
        <f t="array" aca="1" ref="O128" ca="1">COUNTIF(OFFSET($AS$2,MATCH(Data_Base_Response[[#This Row],[Nama]:[Nama]],Data_Base_Response[[Nama]:[Nama]],0),0,1,90),Data_Base_Response[[#Headers],[L]])</f>
        <v>3</v>
      </c>
      <c r="P128" s="59" cm="1">
        <f t="array" aca="1" ref="P128" ca="1">COUNTIF(OFFSET($AS$2,MATCH(Data_Base_Response[[#This Row],[Nama]:[Nama]],Data_Base_Response[[Nama]:[Nama]],0),0,1,90),Data_Base_Response[[#Headers],[P]])</f>
        <v>7</v>
      </c>
      <c r="Q128" s="59" cm="1">
        <f t="array" aca="1" ref="Q128" ca="1">COUNTIF(OFFSET($AS$2,MATCH(Data_Base_Response[[#This Row],[Nama]:[Nama]],Data_Base_Response[[Nama]:[Nama]],0),0,1,90),Data_Base_Response[[#Headers],[I]])</f>
        <v>6</v>
      </c>
      <c r="R128" s="59" cm="1">
        <f t="array" aca="1" ref="R128" ca="1">COUNTIF(OFFSET($AS$2,MATCH(Data_Base_Response[[#This Row],[Nama]:[Nama]],Data_Base_Response[[Nama]:[Nama]],0),0,1,90),Data_Base_Response[[#Headers],[S]])</f>
        <v>2</v>
      </c>
      <c r="S128" s="59" cm="1">
        <f t="array" aca="1" ref="S128" ca="1">COUNTIF(OFFSET($AS$2,MATCH(Data_Base_Response[[#This Row],[Nama]:[Nama]],Data_Base_Response[[Nama]:[Nama]],0),0,1,90),Data_Base_Response[[#Headers],[B]])</f>
        <v>1</v>
      </c>
      <c r="T128" s="59" cm="1">
        <f t="array" aca="1" ref="T128" ca="1">COUNTIF(OFFSET($AS$2,MATCH(Data_Base_Response[[#This Row],[Nama]:[Nama]],Data_Base_Response[[Nama]:[Nama]],0),0,1,90),Data_Base_Response[[#Headers],[O]])</f>
        <v>0</v>
      </c>
      <c r="U128" s="59" cm="1">
        <f t="array" aca="1" ref="U128" ca="1">COUNTIF(OFFSET($AS$2,MATCH(Data_Base_Response[[#This Row],[Nama]:[Nama]],Data_Base_Response[[Nama]:[Nama]],0),0,1,90),Data_Base_Response[[#Headers],[X]])</f>
        <v>4</v>
      </c>
      <c r="V128" s="59" cm="1">
        <f t="array" aca="1" ref="V128" ca="1">COUNTIF(OFFSET($AS$2,MATCH(Data_Base_Response[[#This Row],[Nama]:[Nama]],Data_Base_Response[[Nama]:[Nama]],0),0,1,90),Data_Base_Response[[#Headers],[E]])</f>
        <v>1</v>
      </c>
      <c r="W128" s="59" cm="1">
        <f t="array" aca="1" ref="W128" ca="1">COUNTIF(OFFSET($AS$2,MATCH(Data_Base_Response[[#This Row],[Nama]:[Nama]],Data_Base_Response[[Nama]:[Nama]],0),0,1,90),Data_Base_Response[[#Headers],[K]])</f>
        <v>5</v>
      </c>
      <c r="X128" s="59" cm="1">
        <f t="array" aca="1" ref="X128" ca="1">COUNTIF(OFFSET($AS$2,MATCH(Data_Base_Response[[#This Row],[Nama]:[Nama]],Data_Base_Response[[Nama]:[Nama]],0),0,1,90),Data_Base_Response[[#Headers],[Z]])</f>
        <v>9</v>
      </c>
      <c r="Y128"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8"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2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28"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28"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28"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28" s="60" t="str">
        <f ca="1">INDEX(OFFSET(Dictionary!$AJ$3,MATCH(K$2,Dictionary!$AG$4:$AG$84,0),0,COUNTIF(Dictionary!$AG$4:$AG$84,K$2),1),MATCH(Data_Base_Response[[#This Row],[T]],OFFSET(Dictionary!$AH$3,MATCH(K$2,Dictionary!$AG$4:$AG$84,0),0,COUNTIF(Dictionary!$AG$4:$AG$84,K$2),1),1))</f>
        <v xml:space="preserve">Cekatan, selalu siaga, bekerja cepat, ingin segera menyelesaikan tugas.  Negatifnya : Tegang, cemas, impulsif, mungkin ceroboh, banyak gerakan yang tidak perlu.  </v>
      </c>
      <c r="AF12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8" s="60" t="str">
        <f ca="1">INDEX(OFFSET(Dictionary!$AJ$3,MATCH(M$2,Dictionary!$AG$4:$AG$84,0),0,COUNTIF(Dictionary!$AG$4:$AG$84,M$2),1),MATCH(Data_Base_Response[[#This Row],[W]],OFFSET(Dictionary!$AH$3,MATCH(M$2,Dictionary!$AG$4:$AG$84,0),0,COUNTIF(Dictionary!$AG$4:$AG$84,M$2),1),1))</f>
        <v xml:space="preserve">Perlu pengarahan awal dan tolok ukur keberhasilan   </v>
      </c>
      <c r="AH128" s="60" t="str">
        <f ca="1">INDEX(OFFSET(Dictionary!$AJ$3,MATCH(N$2,Dictionary!$AG$4:$AG$84,0),0,COUNTIF(Dictionary!$AG$4:$AG$84,N$2),1),MATCH(Data_Base_Response[[#This Row],[F]],OFFSET(Dictionary!$AH$3,MATCH(N$2,Dictionary!$AG$4:$AG$84,0),0,COUNTIF(Dictionary!$AG$4:$AG$84,N$2),1),1))</f>
        <v xml:space="preserve">Loyal pada Perusahaan   </v>
      </c>
      <c r="AI128"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28"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28"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28"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28" s="60" t="str">
        <f ca="1">INDEX(OFFSET(Dictionary!$AJ$3,MATCH(S$2,Dictionary!$AG$4:$AG$84,0),0,COUNTIF(Dictionary!$AG$4:$AG$84,S$2),1),MATCH(Data_Base_Response[[#This Row],[B]],OFFSET(Dictionary!$AH$3,MATCH(S$2,Dictionary!$AG$4:$AG$84,0),0,COUNTIF(Dictionary!$AG$4:$AG$84,S$2),1),1))</f>
        <v xml:space="preserve">Mandiri (dari segi emosi) , tdk mudah dipengaruhi oleh tekanan kelompok. Penyendiri, kurang peka akan sikap &amp; kebutuhan kelom- pok, mungkin sulit menyesuaikan diri.  </v>
      </c>
      <c r="AN128"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28"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28" s="60" t="str">
        <f ca="1">INDEX(OFFSET(Dictionary!$AJ$3,MATCH(V$2,Dictionary!$AG$4:$AG$84,0),0,COUNTIF(Dictionary!$AG$4:$AG$84,V$2),1),MATCH(Data_Base_Response[[#This Row],[E]],OFFSET(Dictionary!$AH$3,MATCH(V$2,Dictionary!$AG$4:$AG$84,0),0,COUNTIF(Dictionary!$AG$4:$AG$84,V$2),1),1))</f>
        <v>Sangat terbuka, terus terang, mudah terbaca (dari air muka, tindakan, perkataan, sikap). Tidak dapat mengendalikan emosi, cepat  bereaksi, kurang mengindahkan/tidak mempunyai 'nilai' yg meng- haruskannya menahan emosi.</v>
      </c>
      <c r="AQ128"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28"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128" s="61" t="str">
        <f ca="1">IFERROR(INDEX(OFFSET(Dictionary!$AC$3,MATCH(COLUMNS($AS$2:AS127),Dictionary!$AC$4:$AC$93,0),1,1,2),1,MATCH(INDEX(Dictionary!$B$3:$C$3,1,MATCH(Form_Responses[[#This Row],[1]],OFFSET(Dictionary!$A$3,MATCH(COLUMNS($AS$2:AS127),Dictionary!$A$4:$A$93,0),1,1,2),0)),Dictionary!$AD$3:$AE$3,0)),"")</f>
        <v>G</v>
      </c>
      <c r="AT128" s="61" t="str">
        <f ca="1">IFERROR(INDEX(OFFSET(Dictionary!$AC$3,MATCH(COLUMNS($AS$2:AT$2),Dictionary!$AC$4:$AC$93,0),1,1,2),1,MATCH(INDEX(Dictionary!$B$3:$C$3,1,MATCH(Form_Responses[[#This Row],[2]],OFFSET(Dictionary!$A$3,MATCH(COLUMNS($AS$2:AT127),Dictionary!$A$4:$A$93,0),1,1,2),0)),Dictionary!$AD$3:$AE$3,0)),"")</f>
        <v>N</v>
      </c>
      <c r="AU128" s="61" t="str">
        <f ca="1">IFERROR(INDEX(OFFSET(Dictionary!$AC$3,MATCH(COLUMNS($AS$2:AU127),Dictionary!$AC$4:$AC$93,0),1,1,2),1,MATCH(INDEX(Dictionary!$B$3:$C$3,1,MATCH(Form_Responses[[#This Row],[3]],OFFSET(Dictionary!$A$3,MATCH(COLUMNS($AS$2:AU127),Dictionary!$A$4:$A$93,0),1,1,2),0)),Dictionary!$AD$3:$AE$3,0)),"")</f>
        <v>P</v>
      </c>
      <c r="AV128" s="61" t="str">
        <f ca="1">IFERROR(INDEX(OFFSET(Dictionary!$AC$3,MATCH(COLUMNS($AS$2:AV127),Dictionary!$AC$4:$AC$93,0),1,1,2),1,MATCH(INDEX(Dictionary!$B$3:$C$3,1,MATCH(Form_Responses[[#This Row],[4]],OFFSET(Dictionary!$A$3,MATCH(COLUMNS($AS$2:AV127),Dictionary!$A$4:$A$93,0),1,1,2),0)),Dictionary!$AD$3:$AE$3,0)),"")</f>
        <v>P</v>
      </c>
      <c r="AW128" s="61" t="str">
        <f ca="1">IFERROR(INDEX(OFFSET(Dictionary!$AC$3,MATCH(COLUMNS($AS$2:AW127),Dictionary!$AC$4:$AC$93,0),1,1,2),1,MATCH(INDEX(Dictionary!$B$3:$C$3,1,MATCH(Form_Responses[[#This Row],[5]],OFFSET(Dictionary!$A$3,MATCH(COLUMNS($AS$2:AW127),Dictionary!$A$4:$A$93,0),1,1,2),0)),Dictionary!$AD$3:$AE$3,0)),"")</f>
        <v>X</v>
      </c>
      <c r="AX128" s="61" t="str">
        <f ca="1">IFERROR(INDEX(OFFSET(Dictionary!$AC$3,MATCH(COLUMNS($AS$2:AX127),Dictionary!$AC$4:$AC$93,0),1,1,2),1,MATCH(INDEX(Dictionary!$B$3:$C$3,1,MATCH(Form_Responses[[#This Row],[6]],OFFSET(Dictionary!$A$3,MATCH(COLUMNS($AS$2:AX127),Dictionary!$A$4:$A$93,0),1,1,2),0)),Dictionary!$AD$3:$AE$3,0)),"")</f>
        <v>B</v>
      </c>
      <c r="AY128" s="61" t="str">
        <f ca="1">IFERROR(INDEX(OFFSET(Dictionary!$AC$3,MATCH(COLUMNS($AS$2:AY127),Dictionary!$AC$4:$AC$93,0),1,1,2),1,MATCH(INDEX(Dictionary!$B$3:$C$3,1,MATCH(Form_Responses[[#This Row],[7]],OFFSET(Dictionary!$A$3,MATCH(COLUMNS($AS$2:AY127),Dictionary!$A$4:$A$93,0),1,1,2),0)),Dictionary!$AD$3:$AE$3,0)),"")</f>
        <v>Z</v>
      </c>
      <c r="AZ128" s="61" t="str">
        <f ca="1">IFERROR(INDEX(OFFSET(Dictionary!$AC$3,MATCH(COLUMNS($AS$2:AZ$2),Dictionary!$AC$4:$AC$93,0),1,1,2),1,MATCH(INDEX(Dictionary!$B$3:$C$3,1,MATCH(Form_Responses[[#This Row],[8]],OFFSET(Dictionary!$A$3,MATCH(COLUMNS($AS$2:AZ127),Dictionary!$A$4:$A$93,0),1,1,2),0)),Dictionary!$AD$3:$AE$3,0)),"")</f>
        <v>Z</v>
      </c>
      <c r="BA128" s="61" t="str">
        <f ca="1">IFERROR(INDEX(OFFSET(Dictionary!$AC$3,MATCH(COLUMNS($AS$2:BA127),Dictionary!$AC$4:$AC$93,0),1,1,2),1,MATCH(INDEX(Dictionary!$B$3:$C$3,1,MATCH(Form_Responses[[#This Row],[9]],OFFSET(Dictionary!$A$3,MATCH(COLUMNS($AS$2:BA127),Dictionary!$A$4:$A$93,0),1,1,2),0)),Dictionary!$AD$3:$AE$3,0)),"")</f>
        <v>K</v>
      </c>
      <c r="BB128" s="61" t="str">
        <f ca="1">IFERROR(INDEX(OFFSET(Dictionary!$AC$3,MATCH(COLUMNS($AS$2:BB127),Dictionary!$AC$4:$AC$93,0),1,1,2),1,MATCH(INDEX(Dictionary!$B$3:$C$3,1,MATCH(Form_Responses[[#This Row],[10]],OFFSET(Dictionary!$A$3,MATCH(COLUMNS($AS$2:BB127),Dictionary!$A$4:$A$93,0),1,1,2),0)),Dictionary!$AD$3:$AE$3,0)),"")</f>
        <v>F</v>
      </c>
      <c r="BC128" s="61" t="str">
        <f ca="1">IFERROR(INDEX(OFFSET(Dictionary!$AC$3,MATCH(COLUMNS($AS$2:BC127),Dictionary!$AC$4:$AC$93,0),1,1,2),1,MATCH(INDEX(Dictionary!$B$3:$C$3,1,MATCH(Form_Responses[[#This Row],[11]],OFFSET(Dictionary!$A$3,MATCH(COLUMNS($AS$2:BC127),Dictionary!$A$4:$A$93,0),1,1,2),0)),Dictionary!$AD$3:$AE$3,0)),"")</f>
        <v>C</v>
      </c>
      <c r="BD128" s="61" t="str">
        <f ca="1">IFERROR(INDEX(OFFSET(Dictionary!$AC$3,MATCH(COLUMNS($AS$2:BD127),Dictionary!$AC$4:$AC$93,0),1,1,2),1,MATCH(INDEX(Dictionary!$B$3:$C$3,1,MATCH(Form_Responses[[#This Row],[12]],OFFSET(Dictionary!$A$3,MATCH(COLUMNS($AS$2:BD127),Dictionary!$A$4:$A$93,0),1,1,2),0)),Dictionary!$AD$3:$AE$3,0)),"")</f>
        <v>L</v>
      </c>
      <c r="BE128" s="61" t="str">
        <f ca="1">IFERROR(INDEX(OFFSET(Dictionary!$AC$3,MATCH(COLUMNS($AS$2:BE127),Dictionary!$AC$4:$AC$93,0),1,1,2),1,MATCH(INDEX(Dictionary!$B$3:$C$3,1,MATCH(Form_Responses[[#This Row],[13]],OFFSET(Dictionary!$A$3,MATCH(COLUMNS($AS$2:BE127),Dictionary!$A$4:$A$93,0),1,1,2),0)),Dictionary!$AD$3:$AE$3,0)),"")</f>
        <v>N</v>
      </c>
      <c r="BF128" s="61" t="str">
        <f ca="1">IFERROR(INDEX(OFFSET(Dictionary!$AC$3,MATCH(COLUMNS($AS$2:BF127),Dictionary!$AC$4:$AC$93,0),1,1,2),1,MATCH(INDEX(Dictionary!$B$3:$C$3,1,MATCH(Form_Responses[[#This Row],[14]],OFFSET(Dictionary!$A$3,MATCH(COLUMNS($AS$2:BF127),Dictionary!$A$4:$A$93,0),1,1,2),0)),Dictionary!$AD$3:$AE$3,0)),"")</f>
        <v>A</v>
      </c>
      <c r="BG128" s="61" t="str">
        <f ca="1">IFERROR(INDEX(OFFSET(Dictionary!$AC$3,MATCH(COLUMNS($AS$2:BG127),Dictionary!$AC$4:$AC$93,0),1,1,2),1,MATCH(INDEX(Dictionary!$B$3:$C$3,1,MATCH(Form_Responses[[#This Row],[15]],OFFSET(Dictionary!$A$3,MATCH(COLUMNS($AS$2:BG127),Dictionary!$A$4:$A$93,0),1,1,2),0)),Dictionary!$AD$3:$AE$3,0)),"")</f>
        <v>P</v>
      </c>
      <c r="BH128" s="61" t="str">
        <f ca="1">IFERROR(INDEX(OFFSET(Dictionary!$AC$3,MATCH(COLUMNS($AS$2:BH127),Dictionary!$AC$4:$AC$93,0),1,1,2),1,MATCH(INDEX(Dictionary!$B$3:$C$3,1,MATCH(Form_Responses[[#This Row],[16]],OFFSET(Dictionary!$A$3,MATCH(COLUMNS($AS$2:BH127),Dictionary!$A$4:$A$93,0),1,1,2),0)),Dictionary!$AD$3:$AE$3,0)),"")</f>
        <v>X</v>
      </c>
      <c r="BI128" s="61" t="str">
        <f ca="1">IFERROR(INDEX(OFFSET(Dictionary!$AC$3,MATCH(COLUMNS($AS$2:BI127),Dictionary!$AC$4:$AC$93,0),1,1,2),1,MATCH(INDEX(Dictionary!$B$3:$C$3,1,MATCH(Form_Responses[[#This Row],[17]],OFFSET(Dictionary!$A$3,MATCH(COLUMNS($AS$2:BI127),Dictionary!$A$4:$A$93,0),1,1,2),0)),Dictionary!$AD$3:$AE$3,0)),"")</f>
        <v>Z</v>
      </c>
      <c r="BJ128" s="61" t="str">
        <f ca="1">IFERROR(INDEX(OFFSET(Dictionary!$AC$3,MATCH(COLUMNS($AS$2:BJ127),Dictionary!$AC$4:$AC$93,0),1,1,2),1,MATCH(INDEX(Dictionary!$B$3:$C$3,1,MATCH(Form_Responses[[#This Row],[18]],OFFSET(Dictionary!$A$3,MATCH(COLUMNS($AS$2:BJ127),Dictionary!$A$4:$A$93,0),1,1,2),0)),Dictionary!$AD$3:$AE$3,0)),"")</f>
        <v>K</v>
      </c>
      <c r="BK128" s="61" t="str">
        <f ca="1">IFERROR(INDEX(OFFSET(Dictionary!$AC$3,MATCH(COLUMNS($AS$2:BK127),Dictionary!$AC$4:$AC$93,0),1,1,2),1,MATCH(INDEX(Dictionary!$B$3:$C$3,1,MATCH(Form_Responses[[#This Row],[19]],OFFSET(Dictionary!$A$3,MATCH(COLUMNS($AS$2:BK127),Dictionary!$A$4:$A$93,0),1,1,2),0)),Dictionary!$AD$3:$AE$3,0)),"")</f>
        <v>Z</v>
      </c>
      <c r="BL128" s="61" t="str">
        <f ca="1">IFERROR(INDEX(OFFSET(Dictionary!$AC$3,MATCH(COLUMNS($AS$2:BL127),Dictionary!$AC$4:$AC$93,0),1,1,2),1,MATCH(INDEX(Dictionary!$B$3:$C$3,1,MATCH(Form_Responses[[#This Row],[20]],OFFSET(Dictionary!$A$3,MATCH(COLUMNS($AS$2:BL127),Dictionary!$A$4:$A$93,0),1,1,2),0)),Dictionary!$AD$3:$AE$3,0)),"")</f>
        <v>W</v>
      </c>
      <c r="BM128" s="61" t="str">
        <f ca="1">IFERROR(INDEX(OFFSET(Dictionary!$AC$3,MATCH(COLUMNS($AS$2:BM127),Dictionary!$AC$4:$AC$93,0),1,1,2),1,MATCH(INDEX(Dictionary!$B$3:$C$3,1,MATCH(Form_Responses[[#This Row],[21]],OFFSET(Dictionary!$A$3,MATCH(COLUMNS($AS$2:BM127),Dictionary!$A$4:$A$93,0),1,1,2),0)),Dictionary!$AD$3:$AE$3,0)),"")</f>
        <v>D</v>
      </c>
      <c r="BN128" s="61" t="str">
        <f ca="1">IFERROR(INDEX(OFFSET(Dictionary!$AC$3,MATCH(COLUMNS($AS$2:BN127),Dictionary!$AC$4:$AC$93,0),1,1,2),1,MATCH(INDEX(Dictionary!$B$3:$C$3,1,MATCH(Form_Responses[[#This Row],[22]],OFFSET(Dictionary!$A$3,MATCH(COLUMNS($AS$2:BN127),Dictionary!$A$4:$A$93,0),1,1,2),0)),Dictionary!$AD$3:$AE$3,0)),"")</f>
        <v>C</v>
      </c>
      <c r="BO128" s="61" t="str">
        <f ca="1">IFERROR(INDEX(OFFSET(Dictionary!$AC$3,MATCH(COLUMNS($AS$2:BO127),Dictionary!$AC$4:$AC$93,0),1,1,2),1,MATCH(INDEX(Dictionary!$B$3:$C$3,1,MATCH(Form_Responses[[#This Row],[23]],OFFSET(Dictionary!$A$3,MATCH(COLUMNS($AS$2:BO127),Dictionary!$A$4:$A$93,0),1,1,2),0)),Dictionary!$AD$3:$AE$3,0)),"")</f>
        <v>I</v>
      </c>
      <c r="BP128" s="61" t="str">
        <f ca="1">IFERROR(INDEX(OFFSET(Dictionary!$AC$3,MATCH(COLUMNS($AS$2:BP127),Dictionary!$AC$4:$AC$93,0),1,1,2),1,MATCH(INDEX(Dictionary!$B$3:$C$3,1,MATCH(Form_Responses[[#This Row],[24]],OFFSET(Dictionary!$A$3,MATCH(COLUMNS($AS$2:BP127),Dictionary!$A$4:$A$93,0),1,1,2),0)),Dictionary!$AD$3:$AE$3,0)),"")</f>
        <v>X</v>
      </c>
      <c r="BQ128" s="61" t="str">
        <f ca="1">IFERROR(INDEX(OFFSET(Dictionary!$AC$3,MATCH(COLUMNS($AS$2:BQ127),Dictionary!$AC$4:$AC$93,0),1,1,2),1,MATCH(INDEX(Dictionary!$B$3:$C$3,1,MATCH(Form_Responses[[#This Row],[25]],OFFSET(Dictionary!$A$3,MATCH(COLUMNS($AS$2:BQ127),Dictionary!$A$4:$A$93,0),1,1,2),0)),Dictionary!$AD$3:$AE$3,0)),"")</f>
        <v>A</v>
      </c>
      <c r="BR128" s="61" t="str">
        <f ca="1">IFERROR(INDEX(OFFSET(Dictionary!$AC$3,MATCH(COLUMNS($AS$2:BR127),Dictionary!$AC$4:$AC$93,0),1,1,2),1,MATCH(INDEX(Dictionary!$B$3:$C$3,1,MATCH(Form_Responses[[#This Row],[26]],OFFSET(Dictionary!$A$3,MATCH(COLUMNS($AS$2:BR127),Dictionary!$A$4:$A$93,0),1,1,2),0)),Dictionary!$AD$3:$AE$3,0)),"")</f>
        <v>P</v>
      </c>
      <c r="BS128" s="61" t="str">
        <f ca="1">IFERROR(INDEX(OFFSET(Dictionary!$AC$3,MATCH(COLUMNS($AS$2:BS127),Dictionary!$AC$4:$AC$93,0),1,1,2),1,MATCH(INDEX(Dictionary!$B$3:$C$3,1,MATCH(Form_Responses[[#This Row],[27]],OFFSET(Dictionary!$A$3,MATCH(COLUMNS($AS$2:BS127),Dictionary!$A$4:$A$93,0),1,1,2),0)),Dictionary!$AD$3:$AE$3,0)),"")</f>
        <v>Z</v>
      </c>
      <c r="BT128" s="61" t="str">
        <f ca="1">IFERROR(INDEX(OFFSET(Dictionary!$AC$3,MATCH(COLUMNS($AS$2:BT127),Dictionary!$AC$4:$AC$93,0),1,1,2),1,MATCH(INDEX(Dictionary!$B$3:$C$3,1,MATCH(Form_Responses[[#This Row],[28]],OFFSET(Dictionary!$A$3,MATCH(COLUMNS($AS$2:BT127),Dictionary!$A$4:$A$93,0),1,1,2),0)),Dictionary!$AD$3:$AE$3,0)),"")</f>
        <v>K</v>
      </c>
      <c r="BU128" s="61" t="str">
        <f ca="1">IFERROR(INDEX(OFFSET(Dictionary!$AC$3,MATCH(COLUMNS($AS$2:BU127),Dictionary!$AC$4:$AC$93,0),1,1,2),1,MATCH(INDEX(Dictionary!$B$3:$C$3,1,MATCH(Form_Responses[[#This Row],[29]],OFFSET(Dictionary!$A$3,MATCH(COLUMNS($AS$2:BU127),Dictionary!$A$4:$A$93,0),1,1,2),0)),Dictionary!$AD$3:$AE$3,0)),"")</f>
        <v>F</v>
      </c>
      <c r="BV128" s="61" t="str">
        <f ca="1">IFERROR(INDEX(OFFSET(Dictionary!$AC$3,MATCH(COLUMNS($AS$2:BV127),Dictionary!$AC$4:$AC$93,0),1,1,2),1,MATCH(INDEX(Dictionary!$B$3:$C$3,1,MATCH(Form_Responses[[#This Row],[30]],OFFSET(Dictionary!$A$3,MATCH(COLUMNS($AS$2:BV127),Dictionary!$A$4:$A$93,0),1,1,2),0)),Dictionary!$AD$3:$AE$3,0)),"")</f>
        <v>Z</v>
      </c>
      <c r="BW128" s="61" t="str">
        <f ca="1">IFERROR(INDEX(OFFSET(Dictionary!$AC$3,MATCH(COLUMNS($AS$2:BW127),Dictionary!$AC$4:$AC$93,0),1,1,2),1,MATCH(INDEX(Dictionary!$B$3:$C$3,1,MATCH(Form_Responses[[#This Row],[31]],OFFSET(Dictionary!$A$3,MATCH(COLUMNS($AS$2:BW127),Dictionary!$A$4:$A$93,0),1,1,2),0)),Dictionary!$AD$3:$AE$3,0)),"")</f>
        <v>G</v>
      </c>
      <c r="BX128" s="61" t="str">
        <f ca="1">IFERROR(INDEX(OFFSET(Dictionary!$AC$3,MATCH(COLUMNS($AS$2:BX127),Dictionary!$AC$4:$AC$93,0),1,1,2),1,MATCH(INDEX(Dictionary!$B$3:$C$3,1,MATCH(Form_Responses[[#This Row],[32]],OFFSET(Dictionary!$A$3,MATCH(COLUMNS($AS$2:BX127),Dictionary!$A$4:$A$93,0),1,1,2),0)),Dictionary!$AD$3:$AE$3,0)),"")</f>
        <v>D</v>
      </c>
      <c r="BY128" s="61" t="str">
        <f ca="1">IFERROR(INDEX(OFFSET(Dictionary!$AC$3,MATCH(COLUMNS($AS$2:BY127),Dictionary!$AC$4:$AC$93,0),1,1,2),1,MATCH(INDEX(Dictionary!$B$3:$C$3,1,MATCH(Form_Responses[[#This Row],[33]],OFFSET(Dictionary!$A$3,MATCH(COLUMNS($AS$2:BY127),Dictionary!$A$4:$A$93,0),1,1,2),0)),Dictionary!$AD$3:$AE$3,0)),"")</f>
        <v>C</v>
      </c>
      <c r="BZ128" s="61" t="str">
        <f ca="1">IFERROR(INDEX(OFFSET(Dictionary!$AC$3,MATCH(COLUMNS($AS$2:BZ127),Dictionary!$AC$4:$AC$93,0),1,1,2),1,MATCH(INDEX(Dictionary!$B$3:$C$3,1,MATCH(Form_Responses[[#This Row],[34]],OFFSET(Dictionary!$A$3,MATCH(COLUMNS($AS$2:BZ127),Dictionary!$A$4:$A$93,0),1,1,2),0)),Dictionary!$AD$3:$AE$3,0)),"")</f>
        <v>T</v>
      </c>
      <c r="CA128" s="61" t="str">
        <f ca="1">IFERROR(INDEX(OFFSET(Dictionary!$AC$3,MATCH(COLUMNS($AS$2:CA127),Dictionary!$AC$4:$AC$93,0),1,1,2),1,MATCH(INDEX(Dictionary!$B$3:$C$3,1,MATCH(Form_Responses[[#This Row],[35]],OFFSET(Dictionary!$A$3,MATCH(COLUMNS($AS$2:CA127),Dictionary!$A$4:$A$93,0),1,1,2),0)),Dictionary!$AD$3:$AE$3,0)),"")</f>
        <v>N</v>
      </c>
      <c r="CB128" s="61" t="str">
        <f ca="1">IFERROR(INDEX(OFFSET(Dictionary!$AC$3,MATCH(COLUMNS($AS$2:CB127),Dictionary!$AC$4:$AC$93,0),1,1,2),1,MATCH(INDEX(Dictionary!$B$3:$C$3,1,MATCH(Form_Responses[[#This Row],[36]],OFFSET(Dictionary!$A$3,MATCH(COLUMNS($AS$2:CB127),Dictionary!$A$4:$A$93,0),1,1,2),0)),Dictionary!$AD$3:$AE$3,0)),"")</f>
        <v>A</v>
      </c>
      <c r="CC128" s="61" t="str">
        <f ca="1">IFERROR(INDEX(OFFSET(Dictionary!$AC$3,MATCH(COLUMNS($AS$2:CC127),Dictionary!$AC$4:$AC$93,0),1,1,2),1,MATCH(INDEX(Dictionary!$B$3:$C$3,1,MATCH(Form_Responses[[#This Row],[37]],OFFSET(Dictionary!$A$3,MATCH(COLUMNS($AS$2:CC127),Dictionary!$A$4:$A$93,0),1,1,2),0)),Dictionary!$AD$3:$AE$3,0)),"")</f>
        <v>Z</v>
      </c>
      <c r="CD128" s="61" t="str">
        <f ca="1">IFERROR(INDEX(OFFSET(Dictionary!$AC$3,MATCH(COLUMNS($AS$2:CD127),Dictionary!$AC$4:$AC$93,0),1,1,2),1,MATCH(INDEX(Dictionary!$B$3:$C$3,1,MATCH(Form_Responses[[#This Row],[38]],OFFSET(Dictionary!$A$3,MATCH(COLUMNS($AS$2:CD127),Dictionary!$A$4:$A$93,0),1,1,2),0)),Dictionary!$AD$3:$AE$3,0)),"")</f>
        <v>K</v>
      </c>
      <c r="CE128" s="61" t="str">
        <f ca="1">IFERROR(INDEX(OFFSET(Dictionary!$AC$3,MATCH(COLUMNS($AS$2:CE127),Dictionary!$AC$4:$AC$93,0),1,1,2),1,MATCH(INDEX(Dictionary!$B$3:$C$3,1,MATCH(Form_Responses[[#This Row],[39]],OFFSET(Dictionary!$A$3,MATCH(COLUMNS($AS$2:CE127),Dictionary!$A$4:$A$93,0),1,1,2),0)),Dictionary!$AD$3:$AE$3,0)),"")</f>
        <v>F</v>
      </c>
      <c r="CF128" s="61" t="str">
        <f ca="1">IFERROR(INDEX(OFFSET(Dictionary!$AC$3,MATCH(COLUMNS($AS$2:CF127),Dictionary!$AC$4:$AC$93,0),1,1,2),1,MATCH(INDEX(Dictionary!$B$3:$C$3,1,MATCH(Form_Responses[[#This Row],[40]],OFFSET(Dictionary!$A$3,MATCH(COLUMNS($AS$2:CF127),Dictionary!$A$4:$A$93,0),1,1,2),0)),Dictionary!$AD$3:$AE$3,0)),"")</f>
        <v>W</v>
      </c>
      <c r="CG128" s="61" t="str">
        <f ca="1">IFERROR(INDEX(OFFSET(Dictionary!$AC$3,MATCH(COLUMNS($AS$2:CG127),Dictionary!$AC$4:$AC$93,0),1,1,2),1,MATCH(INDEX(Dictionary!$B$3:$C$3,1,MATCH(Form_Responses[[#This Row],[41]],OFFSET(Dictionary!$A$3,MATCH(COLUMNS($AS$2:CG127),Dictionary!$A$4:$A$93,0),1,1,2),0)),Dictionary!$AD$3:$AE$3,0)),"")</f>
        <v>G</v>
      </c>
      <c r="CH128" s="61" t="str">
        <f ca="1">IFERROR(INDEX(OFFSET(Dictionary!$AC$3,MATCH(COLUMNS($AS$2:CH127),Dictionary!$AC$4:$AC$93,0),1,1,2),1,MATCH(INDEX(Dictionary!$B$3:$C$3,1,MATCH(Form_Responses[[#This Row],[42]],OFFSET(Dictionary!$A$3,MATCH(COLUMNS($AS$2:CH127),Dictionary!$A$4:$A$93,0),1,1,2),0)),Dictionary!$AD$3:$AE$3,0)),"")</f>
        <v>R</v>
      </c>
      <c r="CI128" s="61" t="str">
        <f ca="1">IFERROR(INDEX(OFFSET(Dictionary!$AC$3,MATCH(COLUMNS($AS$2:CI127),Dictionary!$AC$4:$AC$93,0),1,1,2),1,MATCH(INDEX(Dictionary!$B$3:$C$3,1,MATCH(Form_Responses[[#This Row],[43]],OFFSET(Dictionary!$A$3,MATCH(COLUMNS($AS$2:CI127),Dictionary!$A$4:$A$93,0),1,1,2),0)),Dictionary!$AD$3:$AE$3,0)),"")</f>
        <v>D</v>
      </c>
      <c r="CJ128" s="61" t="str">
        <f ca="1">IFERROR(INDEX(OFFSET(Dictionary!$AC$3,MATCH(COLUMNS($AS$2:CJ127),Dictionary!$AC$4:$AC$93,0),1,1,2),1,MATCH(INDEX(Dictionary!$B$3:$C$3,1,MATCH(Form_Responses[[#This Row],[44]],OFFSET(Dictionary!$A$3,MATCH(COLUMNS($AS$2:CJ127),Dictionary!$A$4:$A$93,0),1,1,2),0)),Dictionary!$AD$3:$AE$3,0)),"")</f>
        <v>C</v>
      </c>
      <c r="CK128" s="61" t="str">
        <f ca="1">IFERROR(INDEX(OFFSET(Dictionary!$AC$3,MATCH(COLUMNS($AS$2:CK127),Dictionary!$AC$4:$AC$93,0),1,1,2),1,MATCH(INDEX(Dictionary!$B$3:$C$3,1,MATCH(Form_Responses[[#This Row],[45]],OFFSET(Dictionary!$A$3,MATCH(COLUMNS($AS$2:CK127),Dictionary!$A$4:$A$93,0),1,1,2),0)),Dictionary!$AD$3:$AE$3,0)),"")</f>
        <v>V</v>
      </c>
      <c r="CL128" s="61" t="str">
        <f ca="1">IFERROR(INDEX(OFFSET(Dictionary!$AC$3,MATCH(COLUMNS($AS$2:CL127),Dictionary!$AC$4:$AC$93,0),1,1,2),1,MATCH(INDEX(Dictionary!$B$3:$C$3,1,MATCH(Form_Responses[[#This Row],[46]],OFFSET(Dictionary!$A$3,MATCH(COLUMNS($AS$2:CL127),Dictionary!$A$4:$A$93,0),1,1,2),0)),Dictionary!$AD$3:$AE$3,0)),"")</f>
        <v>N</v>
      </c>
      <c r="CM128" s="61" t="str">
        <f ca="1">IFERROR(INDEX(OFFSET(Dictionary!$AC$3,MATCH(COLUMNS($AS$2:CM127),Dictionary!$AC$4:$AC$93,0),1,1,2),1,MATCH(INDEX(Dictionary!$B$3:$C$3,1,MATCH(Form_Responses[[#This Row],[47]],OFFSET(Dictionary!$A$3,MATCH(COLUMNS($AS$2:CM127),Dictionary!$A$4:$A$93,0),1,1,2),0)),Dictionary!$AD$3:$AE$3,0)),"")</f>
        <v>Z</v>
      </c>
      <c r="CN128" s="61" t="str">
        <f ca="1">IFERROR(INDEX(OFFSET(Dictionary!$AC$3,MATCH(COLUMNS($AS$2:CN127),Dictionary!$AC$4:$AC$93,0),1,1,2),1,MATCH(INDEX(Dictionary!$B$3:$C$3,1,MATCH(Form_Responses[[#This Row],[48]],OFFSET(Dictionary!$A$3,MATCH(COLUMNS($AS$2:CN127),Dictionary!$A$4:$A$93,0),1,1,2),0)),Dictionary!$AD$3:$AE$3,0)),"")</f>
        <v>P</v>
      </c>
      <c r="CO128" s="61" t="str">
        <f ca="1">IFERROR(INDEX(OFFSET(Dictionary!$AC$3,MATCH(COLUMNS($AS$2:CO127),Dictionary!$AC$4:$AC$93,0),1,1,2),1,MATCH(INDEX(Dictionary!$B$3:$C$3,1,MATCH(Form_Responses[[#This Row],[49]],OFFSET(Dictionary!$A$3,MATCH(COLUMNS($AS$2:CO127),Dictionary!$A$4:$A$93,0),1,1,2),0)),Dictionary!$AD$3:$AE$3,0)),"")</f>
        <v>F</v>
      </c>
      <c r="CP128" s="61" t="str">
        <f ca="1">IFERROR(INDEX(OFFSET(Dictionary!$AC$3,MATCH(COLUMNS($AS$2:CP127),Dictionary!$AC$4:$AC$93,0),1,1,2),1,MATCH(INDEX(Dictionary!$B$3:$C$3,1,MATCH(Form_Responses[[#This Row],[50]],OFFSET(Dictionary!$A$3,MATCH(COLUMNS($AS$2:CP127),Dictionary!$A$4:$A$93,0),1,1,2),0)),Dictionary!$AD$3:$AE$3,0)),"")</f>
        <v>W</v>
      </c>
      <c r="CQ128" s="61" t="str">
        <f ca="1">IFERROR(INDEX(OFFSET(Dictionary!$AC$3,MATCH(COLUMNS($AS$2:CQ127),Dictionary!$AC$4:$AC$93,0),1,1,2),1,MATCH(INDEX(Dictionary!$B$3:$C$3,1,MATCH(Form_Responses[[#This Row],[51]],OFFSET(Dictionary!$A$3,MATCH(COLUMNS($AS$2:CQ127),Dictionary!$A$4:$A$93,0),1,1,2),0)),Dictionary!$AD$3:$AE$3,0)),"")</f>
        <v>G</v>
      </c>
      <c r="CR128" s="61" t="str">
        <f ca="1">IFERROR(INDEX(OFFSET(Dictionary!$AC$3,MATCH(COLUMNS($AS$2:CR127),Dictionary!$AC$4:$AC$93,0),1,1,2),1,MATCH(INDEX(Dictionary!$B$3:$C$3,1,MATCH(Form_Responses[[#This Row],[52]],OFFSET(Dictionary!$A$3,MATCH(COLUMNS($AS$2:CR127),Dictionary!$A$4:$A$93,0),1,1,2),0)),Dictionary!$AD$3:$AE$3,0)),"")</f>
        <v>L</v>
      </c>
      <c r="CS128" s="61" t="str">
        <f ca="1">IFERROR(INDEX(OFFSET(Dictionary!$AC$3,MATCH(COLUMNS($AS$2:CS127),Dictionary!$AC$4:$AC$93,0),1,1,2),1,MATCH(INDEX(Dictionary!$B$3:$C$3,1,MATCH(Form_Responses[[#This Row],[53]],OFFSET(Dictionary!$A$3,MATCH(COLUMNS($AS$2:CS127),Dictionary!$A$4:$A$93,0),1,1,2),0)),Dictionary!$AD$3:$AE$3,0)),"")</f>
        <v>I</v>
      </c>
      <c r="CT128" s="61" t="str">
        <f ca="1">IFERROR(INDEX(OFFSET(Dictionary!$AC$3,MATCH(COLUMNS($AS$2:CT127),Dictionary!$AC$4:$AC$93,0),1,1,2),1,MATCH(INDEX(Dictionary!$B$3:$C$3,1,MATCH(Form_Responses[[#This Row],[54]],OFFSET(Dictionary!$A$3,MATCH(COLUMNS($AS$2:CT127),Dictionary!$A$4:$A$93,0),1,1,2),0)),Dictionary!$AD$3:$AE$3,0)),"")</f>
        <v>T</v>
      </c>
      <c r="CU128" s="61" t="str">
        <f ca="1">IFERROR(INDEX(OFFSET(Dictionary!$AC$3,MATCH(COLUMNS($AS$2:CU127),Dictionary!$AC$4:$AC$93,0),1,1,2),1,MATCH(INDEX(Dictionary!$B$3:$C$3,1,MATCH(Form_Responses[[#This Row],[55]],OFFSET(Dictionary!$A$3,MATCH(COLUMNS($AS$2:CU127),Dictionary!$A$4:$A$93,0),1,1,2),0)),Dictionary!$AD$3:$AE$3,0)),"")</f>
        <v>C</v>
      </c>
      <c r="CV128" s="61" t="str">
        <f ca="1">IFERROR(INDEX(OFFSET(Dictionary!$AC$3,MATCH(COLUMNS($AS$2:CV127),Dictionary!$AC$4:$AC$93,0),1,1,2),1,MATCH(INDEX(Dictionary!$B$3:$C$3,1,MATCH(Form_Responses[[#This Row],[56]],OFFSET(Dictionary!$A$3,MATCH(COLUMNS($AS$2:CV127),Dictionary!$A$4:$A$93,0),1,1,2),0)),Dictionary!$AD$3:$AE$3,0)),"")</f>
        <v>E</v>
      </c>
      <c r="CW128" s="61" t="str">
        <f ca="1">IFERROR(INDEX(OFFSET(Dictionary!$AC$3,MATCH(COLUMNS($AS$2:CW127),Dictionary!$AC$4:$AC$93,0),1,1,2),1,MATCH(INDEX(Dictionary!$B$3:$C$3,1,MATCH(Form_Responses[[#This Row],[57]],OFFSET(Dictionary!$A$3,MATCH(COLUMNS($AS$2:CW127),Dictionary!$A$4:$A$93,0),1,1,2),0)),Dictionary!$AD$3:$AE$3,0)),"")</f>
        <v>Z</v>
      </c>
      <c r="CX128" s="61" t="str">
        <f ca="1">IFERROR(INDEX(OFFSET(Dictionary!$AC$3,MATCH(COLUMNS($AS$2:CX127),Dictionary!$AC$4:$AC$93,0),1,1,2),1,MATCH(INDEX(Dictionary!$B$3:$C$3,1,MATCH(Form_Responses[[#This Row],[58]],OFFSET(Dictionary!$A$3,MATCH(COLUMNS($AS$2:CX127),Dictionary!$A$4:$A$93,0),1,1,2),0)),Dictionary!$AD$3:$AE$3,0)),"")</f>
        <v>K</v>
      </c>
      <c r="CY128" s="61" t="str">
        <f ca="1">IFERROR(INDEX(OFFSET(Dictionary!$AC$3,MATCH(COLUMNS($AS$2:CY127),Dictionary!$AC$4:$AC$93,0),1,1,2),1,MATCH(INDEX(Dictionary!$B$3:$C$3,1,MATCH(Form_Responses[[#This Row],[59]],OFFSET(Dictionary!$A$3,MATCH(COLUMNS($AS$2:CY127),Dictionary!$A$4:$A$93,0),1,1,2),0)),Dictionary!$AD$3:$AE$3,0)),"")</f>
        <v>P</v>
      </c>
      <c r="CZ128" s="61" t="str">
        <f ca="1">IFERROR(INDEX(OFFSET(Dictionary!$AC$3,MATCH(COLUMNS($AS$2:CZ127),Dictionary!$AC$4:$AC$93,0),1,1,2),1,MATCH(INDEX(Dictionary!$B$3:$C$3,1,MATCH(Form_Responses[[#This Row],[60]],OFFSET(Dictionary!$A$3,MATCH(COLUMNS($AS$2:CZ127),Dictionary!$A$4:$A$93,0),1,1,2),0)),Dictionary!$AD$3:$AE$3,0)),"")</f>
        <v>X</v>
      </c>
      <c r="DA128" s="61" t="str">
        <f ca="1">IFERROR(INDEX(OFFSET(Dictionary!$AC$3,MATCH(COLUMNS($AS$2:DA127),Dictionary!$AC$4:$AC$93,0),1,1,2),1,MATCH(INDEX(Dictionary!$B$3:$C$3,1,MATCH(Form_Responses[[#This Row],[61]],OFFSET(Dictionary!$A$3,MATCH(COLUMNS($AS$2:DA127),Dictionary!$A$4:$A$93,0),1,1,2),0)),Dictionary!$AD$3:$AE$3,0)),"")</f>
        <v>T</v>
      </c>
      <c r="DB128" s="61" t="str">
        <f ca="1">IFERROR(INDEX(OFFSET(Dictionary!$AC$3,MATCH(COLUMNS($AS$2:DB127),Dictionary!$AC$4:$AC$93,0),1,1,2),1,MATCH(INDEX(Dictionary!$B$3:$C$3,1,MATCH(Form_Responses[[#This Row],[62]],OFFSET(Dictionary!$A$3,MATCH(COLUMNS($AS$2:DB127),Dictionary!$A$4:$A$93,0),1,1,2),0)),Dictionary!$AD$3:$AE$3,0)),"")</f>
        <v>V</v>
      </c>
      <c r="DC128" s="61" t="str">
        <f ca="1">IFERROR(INDEX(OFFSET(Dictionary!$AC$3,MATCH(COLUMNS($AS$2:DC127),Dictionary!$AC$4:$AC$93,0),1,1,2),1,MATCH(INDEX(Dictionary!$B$3:$C$3,1,MATCH(Form_Responses[[#This Row],[63]],OFFSET(Dictionary!$A$3,MATCH(COLUMNS($AS$2:DC127),Dictionary!$A$4:$A$93,0),1,1,2),0)),Dictionary!$AD$3:$AE$3,0)),"")</f>
        <v>I</v>
      </c>
      <c r="DD128" s="61" t="str">
        <f ca="1">IFERROR(INDEX(OFFSET(Dictionary!$AC$3,MATCH(COLUMNS($AS$2:DD127),Dictionary!$AC$4:$AC$93,0),1,1,2),1,MATCH(INDEX(Dictionary!$B$3:$C$3,1,MATCH(Form_Responses[[#This Row],[64]],OFFSET(Dictionary!$A$3,MATCH(COLUMNS($AS$2:DD127),Dictionary!$A$4:$A$93,0),1,1,2),0)),Dictionary!$AD$3:$AE$3,0)),"")</f>
        <v>T</v>
      </c>
      <c r="DE128" s="61" t="str">
        <f ca="1">IFERROR(INDEX(OFFSET(Dictionary!$AC$3,MATCH(COLUMNS($AS$2:DE127),Dictionary!$AC$4:$AC$93,0),1,1,2),1,MATCH(INDEX(Dictionary!$B$3:$C$3,1,MATCH(Form_Responses[[#This Row],[65]],OFFSET(Dictionary!$A$3,MATCH(COLUMNS($AS$2:DE127),Dictionary!$A$4:$A$93,0),1,1,2),0)),Dictionary!$AD$3:$AE$3,0)),"")</f>
        <v>D</v>
      </c>
      <c r="DF128" s="61" t="str">
        <f ca="1">IFERROR(INDEX(OFFSET(Dictionary!$AC$3,MATCH(COLUMNS($AS$2:DF127),Dictionary!$AC$4:$AC$93,0),1,1,2),1,MATCH(INDEX(Dictionary!$B$3:$C$3,1,MATCH(Form_Responses[[#This Row],[66]],OFFSET(Dictionary!$A$3,MATCH(COLUMNS($AS$2:DF127),Dictionary!$A$4:$A$93,0),1,1,2),0)),Dictionary!$AD$3:$AE$3,0)),"")</f>
        <v>C</v>
      </c>
      <c r="DG128" s="61" t="str">
        <f ca="1">IFERROR(INDEX(OFFSET(Dictionary!$AC$3,MATCH(COLUMNS($AS$2:DG127),Dictionary!$AC$4:$AC$93,0),1,1,2),1,MATCH(INDEX(Dictionary!$B$3:$C$3,1,MATCH(Form_Responses[[#This Row],[67]],OFFSET(Dictionary!$A$3,MATCH(COLUMNS($AS$2:DG127),Dictionary!$A$4:$A$93,0),1,1,2),0)),Dictionary!$AD$3:$AE$3,0)),"")</f>
        <v>R</v>
      </c>
      <c r="DH128" s="61" t="str">
        <f ca="1">IFERROR(INDEX(OFFSET(Dictionary!$AC$3,MATCH(COLUMNS($AS$2:DH127),Dictionary!$AC$4:$AC$93,0),1,1,2),1,MATCH(INDEX(Dictionary!$B$3:$C$3,1,MATCH(Form_Responses[[#This Row],[68]],OFFSET(Dictionary!$A$3,MATCH(COLUMNS($AS$2:DH127),Dictionary!$A$4:$A$93,0),1,1,2),0)),Dictionary!$AD$3:$AE$3,0)),"")</f>
        <v>N</v>
      </c>
      <c r="DI128" s="61" t="str">
        <f ca="1">IFERROR(INDEX(OFFSET(Dictionary!$AC$3,MATCH(COLUMNS($AS$2:DI127),Dictionary!$AC$4:$AC$93,0),1,1,2),1,MATCH(INDEX(Dictionary!$B$3:$C$3,1,MATCH(Form_Responses[[#This Row],[69]],OFFSET(Dictionary!$A$3,MATCH(COLUMNS($AS$2:DI127),Dictionary!$A$4:$A$93,0),1,1,2),0)),Dictionary!$AD$3:$AE$3,0)),"")</f>
        <v>A</v>
      </c>
      <c r="DJ128" s="61" t="str">
        <f ca="1">IFERROR(INDEX(OFFSET(Dictionary!$AC$3,MATCH(COLUMNS($AS$2:DJ127),Dictionary!$AC$4:$AC$93,0),1,1,2),1,MATCH(INDEX(Dictionary!$B$3:$C$3,1,MATCH(Form_Responses[[#This Row],[70]],OFFSET(Dictionary!$A$3,MATCH(COLUMNS($AS$2:DJ127),Dictionary!$A$4:$A$93,0),1,1,2),0)),Dictionary!$AD$3:$AE$3,0)),"")</f>
        <v>P</v>
      </c>
      <c r="DK128" s="61" t="str">
        <f ca="1">IFERROR(INDEX(OFFSET(Dictionary!$AC$3,MATCH(COLUMNS($AS$2:DK127),Dictionary!$AC$4:$AC$93,0),1,1,2),1,MATCH(INDEX(Dictionary!$B$3:$C$3,1,MATCH(Form_Responses[[#This Row],[71]],OFFSET(Dictionary!$A$3,MATCH(COLUMNS($AS$2:DK127),Dictionary!$A$4:$A$93,0),1,1,2),0)),Dictionary!$AD$3:$AE$3,0)),"")</f>
        <v>I</v>
      </c>
      <c r="DL128" s="61" t="str">
        <f ca="1">IFERROR(INDEX(OFFSET(Dictionary!$AC$3,MATCH(COLUMNS($AS$2:DL127),Dictionary!$AC$4:$AC$93,0),1,1,2),1,MATCH(INDEX(Dictionary!$B$3:$C$3,1,MATCH(Form_Responses[[#This Row],[72]],OFFSET(Dictionary!$A$3,MATCH(COLUMNS($AS$2:DL127),Dictionary!$A$4:$A$93,0),1,1,2),0)),Dictionary!$AD$3:$AE$3,0)),"")</f>
        <v>T</v>
      </c>
      <c r="DM128" s="61" t="str">
        <f ca="1">IFERROR(INDEX(OFFSET(Dictionary!$AC$3,MATCH(COLUMNS($AS$2:DM127),Dictionary!$AC$4:$AC$93,0),1,1,2),1,MATCH(INDEX(Dictionary!$B$3:$C$3,1,MATCH(Form_Responses[[#This Row],[73]],OFFSET(Dictionary!$A$3,MATCH(COLUMNS($AS$2:DM127),Dictionary!$A$4:$A$93,0),1,1,2),0)),Dictionary!$AD$3:$AE$3,0)),"")</f>
        <v>I</v>
      </c>
      <c r="DN128" s="61" t="str">
        <f ca="1">IFERROR(INDEX(OFFSET(Dictionary!$AC$3,MATCH(COLUMNS($AS$2:DN127),Dictionary!$AC$4:$AC$93,0),1,1,2),1,MATCH(INDEX(Dictionary!$B$3:$C$3,1,MATCH(Form_Responses[[#This Row],[74]],OFFSET(Dictionary!$A$3,MATCH(COLUMNS($AS$2:DN127),Dictionary!$A$4:$A$93,0),1,1,2),0)),Dictionary!$AD$3:$AE$3,0)),"")</f>
        <v>T</v>
      </c>
      <c r="DO128" s="61" t="str">
        <f ca="1">IFERROR(INDEX(OFFSET(Dictionary!$AC$3,MATCH(COLUMNS($AS$2:DO127),Dictionary!$AC$4:$AC$93,0),1,1,2),1,MATCH(INDEX(Dictionary!$B$3:$C$3,1,MATCH(Form_Responses[[#This Row],[75]],OFFSET(Dictionary!$A$3,MATCH(COLUMNS($AS$2:DO127),Dictionary!$A$4:$A$93,0),1,1,2),0)),Dictionary!$AD$3:$AE$3,0)),"")</f>
        <v>V</v>
      </c>
      <c r="DP128" s="61" t="str">
        <f ca="1">IFERROR(INDEX(OFFSET(Dictionary!$AC$3,MATCH(COLUMNS($AS$2:DP127),Dictionary!$AC$4:$AC$93,0),1,1,2),1,MATCH(INDEX(Dictionary!$B$3:$C$3,1,MATCH(Form_Responses[[#This Row],[76]],OFFSET(Dictionary!$A$3,MATCH(COLUMNS($AS$2:DP127),Dictionary!$A$4:$A$93,0),1,1,2),0)),Dictionary!$AD$3:$AE$3,0)),"")</f>
        <v>D</v>
      </c>
      <c r="DQ128" s="61" t="str">
        <f ca="1">IFERROR(INDEX(OFFSET(Dictionary!$AC$3,MATCH(COLUMNS($AS$2:DQ127),Dictionary!$AC$4:$AC$93,0),1,1,2),1,MATCH(INDEX(Dictionary!$B$3:$C$3,1,MATCH(Form_Responses[[#This Row],[77]],OFFSET(Dictionary!$A$3,MATCH(COLUMNS($AS$2:DQ127),Dictionary!$A$4:$A$93,0),1,1,2),0)),Dictionary!$AD$3:$AE$3,0)),"")</f>
        <v>C</v>
      </c>
      <c r="DR128" s="61" t="str">
        <f ca="1">IFERROR(INDEX(OFFSET(Dictionary!$AC$3,MATCH(COLUMNS($AS$2:DR127),Dictionary!$AC$4:$AC$93,0),1,1,2),1,MATCH(INDEX(Dictionary!$B$3:$C$3,1,MATCH(Form_Responses[[#This Row],[78]],OFFSET(Dictionary!$A$3,MATCH(COLUMNS($AS$2:DR127),Dictionary!$A$4:$A$93,0),1,1,2),0)),Dictionary!$AD$3:$AE$3,0)),"")</f>
        <v>D</v>
      </c>
      <c r="DS128" s="61" t="str">
        <f ca="1">IFERROR(INDEX(OFFSET(Dictionary!$AC$3,MATCH(COLUMNS($AS$2:DS127),Dictionary!$AC$4:$AC$93,0),1,1,2),1,MATCH(INDEX(Dictionary!$B$3:$C$3,1,MATCH(Form_Responses[[#This Row],[79]],OFFSET(Dictionary!$A$3,MATCH(COLUMNS($AS$2:DS127),Dictionary!$A$4:$A$93,0),1,1,2),0)),Dictionary!$AD$3:$AE$3,0)),"")</f>
        <v>N</v>
      </c>
      <c r="DT128" s="61" t="str">
        <f ca="1">IFERROR(INDEX(OFFSET(Dictionary!$AC$3,MATCH(COLUMNS($AS$2:DT127),Dictionary!$AC$4:$AC$93,0),1,1,2),1,MATCH(INDEX(Dictionary!$B$3:$C$3,1,MATCH(Form_Responses[[#This Row],[80]],OFFSET(Dictionary!$A$3,MATCH(COLUMNS($AS$2:DT127),Dictionary!$A$4:$A$93,0),1,1,2),0)),Dictionary!$AD$3:$AE$3,0)),"")</f>
        <v>W</v>
      </c>
      <c r="DU128" s="61" t="str">
        <f ca="1">IFERROR(INDEX(OFFSET(Dictionary!$AC$3,MATCH(COLUMNS($AS$2:DU127),Dictionary!$AC$4:$AC$93,0),1,1,2),1,MATCH(INDEX(Dictionary!$B$3:$C$3,1,MATCH(Form_Responses[[#This Row],[81]],OFFSET(Dictionary!$A$3,MATCH(COLUMNS($AS$2:DU127),Dictionary!$A$4:$A$93,0),1,1,2),0)),Dictionary!$AD$3:$AE$3,0)),"")</f>
        <v>G</v>
      </c>
      <c r="DV128" s="61" t="str">
        <f ca="1">IFERROR(INDEX(OFFSET(Dictionary!$AC$3,MATCH(COLUMNS($AS$2:DV127),Dictionary!$AC$4:$AC$93,0),1,1,2),1,MATCH(INDEX(Dictionary!$B$3:$C$3,1,MATCH(Form_Responses[[#This Row],[82]],OFFSET(Dictionary!$A$3,MATCH(COLUMNS($AS$2:DV127),Dictionary!$A$4:$A$93,0),1,1,2),0)),Dictionary!$AD$3:$AE$3,0)),"")</f>
        <v>L</v>
      </c>
      <c r="DW128" s="61" t="str">
        <f ca="1">IFERROR(INDEX(OFFSET(Dictionary!$AC$3,MATCH(COLUMNS($AS$2:DW127),Dictionary!$AC$4:$AC$93,0),1,1,2),1,MATCH(INDEX(Dictionary!$B$3:$C$3,1,MATCH(Form_Responses[[#This Row],[83]],OFFSET(Dictionary!$A$3,MATCH(COLUMNS($AS$2:DW127),Dictionary!$A$4:$A$93,0),1,1,2),0)),Dictionary!$AD$3:$AE$3,0)),"")</f>
        <v>I</v>
      </c>
      <c r="DX128" s="61" t="str">
        <f ca="1">IFERROR(INDEX(OFFSET(Dictionary!$AC$3,MATCH(COLUMNS($AS$2:DX127),Dictionary!$AC$4:$AC$93,0),1,1,2),1,MATCH(INDEX(Dictionary!$B$3:$C$3,1,MATCH(Form_Responses[[#This Row],[84]],OFFSET(Dictionary!$A$3,MATCH(COLUMNS($AS$2:DX127),Dictionary!$A$4:$A$93,0),1,1,2),0)),Dictionary!$AD$3:$AE$3,0)),"")</f>
        <v>T</v>
      </c>
      <c r="DY128" s="61" t="str">
        <f ca="1">IFERROR(INDEX(OFFSET(Dictionary!$AC$3,MATCH(COLUMNS($AS$2:DY127),Dictionary!$AC$4:$AC$93,0),1,1,2),1,MATCH(INDEX(Dictionary!$B$3:$C$3,1,MATCH(Form_Responses[[#This Row],[85]],OFFSET(Dictionary!$A$3,MATCH(COLUMNS($AS$2:DY127),Dictionary!$A$4:$A$93,0),1,1,2),0)),Dictionary!$AD$3:$AE$3,0)),"")</f>
        <v>S</v>
      </c>
      <c r="DZ128" s="61" t="str">
        <f ca="1">IFERROR(INDEX(OFFSET(Dictionary!$AC$3,MATCH(COLUMNS($AS$2:DZ127),Dictionary!$AC$4:$AC$93,0),1,1,2),1,MATCH(INDEX(Dictionary!$B$3:$C$3,1,MATCH(Form_Responses[[#This Row],[86]],OFFSET(Dictionary!$A$3,MATCH(COLUMNS($AS$2:DZ127),Dictionary!$A$4:$A$93,0),1,1,2),0)),Dictionary!$AD$3:$AE$3,0)),"")</f>
        <v>S</v>
      </c>
      <c r="EA128" s="61" t="str">
        <f ca="1">IFERROR(INDEX(OFFSET(Dictionary!$AC$3,MATCH(COLUMNS($AS$2:EA127),Dictionary!$AC$4:$AC$93,0),1,1,2),1,MATCH(INDEX(Dictionary!$B$3:$C$3,1,MATCH(Form_Responses[[#This Row],[87]],OFFSET(Dictionary!$A$3,MATCH(COLUMNS($AS$2:EA127),Dictionary!$A$4:$A$93,0),1,1,2),0)),Dictionary!$AD$3:$AE$3,0)),"")</f>
        <v>D</v>
      </c>
      <c r="EB128" s="61" t="str">
        <f ca="1">IFERROR(INDEX(OFFSET(Dictionary!$AC$3,MATCH(COLUMNS($AS$2:EB127),Dictionary!$AC$4:$AC$93,0),1,1,2),1,MATCH(INDEX(Dictionary!$B$3:$C$3,1,MATCH(Form_Responses[[#This Row],[88]],OFFSET(Dictionary!$A$3,MATCH(COLUMNS($AS$2:EB127),Dictionary!$A$4:$A$93,0),1,1,2),0)),Dictionary!$AD$3:$AE$3,0)),"")</f>
        <v>D</v>
      </c>
      <c r="EC128" s="61" t="str">
        <f ca="1">IFERROR(INDEX(OFFSET(Dictionary!$AC$3,MATCH(COLUMNS($AS$2:EC127),Dictionary!$AC$4:$AC$93,0),1,1,2),1,MATCH(INDEX(Dictionary!$B$3:$C$3,1,MATCH(Form_Responses[[#This Row],[89]],OFFSET(Dictionary!$A$3,MATCH(COLUMNS($AS$2:EC127),Dictionary!$A$4:$A$93,0),1,1,2),0)),Dictionary!$AD$3:$AE$3,0)),"")</f>
        <v>C</v>
      </c>
      <c r="ED128" s="61" t="str">
        <f ca="1">IFERROR(INDEX(OFFSET(Dictionary!$AC$3,MATCH(COLUMNS($AS$2:ED127),Dictionary!$AC$4:$AC$93,0),1,1,2),1,MATCH(INDEX(Dictionary!$B$3:$C$3,1,MATCH(Form_Responses[[#This Row],[90]],OFFSET(Dictionary!$A$3,MATCH(COLUMNS($AS$2:ED127),Dictionary!$A$4:$A$93,0),1,1,2),0)),Dictionary!$AD$3:$AE$3,0)),"")</f>
        <v>N</v>
      </c>
    </row>
    <row r="129" spans="1:134" ht="240" x14ac:dyDescent="0.25">
      <c r="A129" s="164">
        <v>127</v>
      </c>
      <c r="B129" s="61" t="s">
        <v>1175</v>
      </c>
      <c r="C129" s="61" t="s">
        <v>1177</v>
      </c>
      <c r="D129" s="59" t="s">
        <v>793</v>
      </c>
      <c r="E129" s="59" cm="1">
        <f t="array" aca="1" ref="E129" ca="1">COUNTIF(OFFSET($AS$2,MATCH(Data_Base_Response[[#This Row],[Nama]:[Nama]],Data_Base_Response[[Nama]:[Nama]],0),0,1,90),Data_Base_Response[[#Headers],[A]])</f>
        <v>3</v>
      </c>
      <c r="F129" s="59" cm="1">
        <f t="array" aca="1" ref="F129" ca="1">COUNTIF(OFFSET($AS$2,MATCH(Data_Base_Response[[#This Row],[Nama]:[Nama]],Data_Base_Response[[Nama]:[Nama]],0),0,1,90),Data_Base_Response[[#Headers],[N]])</f>
        <v>6</v>
      </c>
      <c r="G129" s="59" cm="1">
        <f t="array" aca="1" ref="G129" ca="1">COUNTIF(OFFSET($AS$2,MATCH(Data_Base_Response[[#This Row],[Nama]:[Nama]],Data_Base_Response[[Nama]:[Nama]],0),0,1,90),Data_Base_Response[[#Headers],[G]])</f>
        <v>3</v>
      </c>
      <c r="H129" s="59" cm="1">
        <f t="array" aca="1" ref="H129" ca="1">COUNTIF(OFFSET($AS$2,MATCH(Data_Base_Response[[#This Row],[Nama]:[Nama]],Data_Base_Response[[Nama]:[Nama]],0),0,1,90),Data_Base_Response[[#Headers],[C]])</f>
        <v>7</v>
      </c>
      <c r="I129" s="59" cm="1">
        <f t="array" aca="1" ref="I129" ca="1">COUNTIF(OFFSET($AS$2,MATCH(Data_Base_Response[[#This Row],[Nama]:[Nama]],Data_Base_Response[[Nama]:[Nama]],0),0,1,90),Data_Base_Response[[#Headers],[D]])</f>
        <v>4</v>
      </c>
      <c r="J129" s="59" cm="1">
        <f t="array" aca="1" ref="J129" ca="1">COUNTIF(OFFSET($AS$2,MATCH(Data_Base_Response[[#This Row],[Nama]:[Nama]],Data_Base_Response[[Nama]:[Nama]],0),0,1,90),Data_Base_Response[[#Headers],[R]])</f>
        <v>5</v>
      </c>
      <c r="K129" s="59" cm="1">
        <f t="array" aca="1" ref="K129" ca="1">COUNTIF(OFFSET($AS$2,MATCH(Data_Base_Response[[#This Row],[Nama]:[Nama]],Data_Base_Response[[Nama]:[Nama]],0),0,1,90),Data_Base_Response[[#Headers],[T]])</f>
        <v>3</v>
      </c>
      <c r="L129" s="59" cm="1">
        <f t="array" aca="1" ref="L129" ca="1">COUNTIF(OFFSET($AS$2,MATCH(Data_Base_Response[[#This Row],[Nama]:[Nama]],Data_Base_Response[[Nama]:[Nama]],0),0,1,90),Data_Base_Response[[#Headers],[V]])</f>
        <v>6</v>
      </c>
      <c r="M129" s="59" cm="1">
        <f t="array" aca="1" ref="M129" ca="1">COUNTIF(OFFSET($AS$2,MATCH(Data_Base_Response[[#This Row],[Nama]:[Nama]],Data_Base_Response[[Nama]:[Nama]],0),0,1,90),Data_Base_Response[[#Headers],[W]])</f>
        <v>6</v>
      </c>
      <c r="N129" s="59" cm="1">
        <f t="array" aca="1" ref="N129" ca="1">COUNTIF(OFFSET($AS$2,MATCH(Data_Base_Response[[#This Row],[Nama]:[Nama]],Data_Base_Response[[Nama]:[Nama]],0),0,1,90),Data_Base_Response[[#Headers],[F]])</f>
        <v>1</v>
      </c>
      <c r="O129" s="59" cm="1">
        <f t="array" aca="1" ref="O129" ca="1">COUNTIF(OFFSET($AS$2,MATCH(Data_Base_Response[[#This Row],[Nama]:[Nama]],Data_Base_Response[[Nama]:[Nama]],0),0,1,90),Data_Base_Response[[#Headers],[L]])</f>
        <v>6</v>
      </c>
      <c r="P129" s="59" cm="1">
        <f t="array" aca="1" ref="P129" ca="1">COUNTIF(OFFSET($AS$2,MATCH(Data_Base_Response[[#This Row],[Nama]:[Nama]],Data_Base_Response[[Nama]:[Nama]],0),0,1,90),Data_Base_Response[[#Headers],[P]])</f>
        <v>7</v>
      </c>
      <c r="Q129" s="59" cm="1">
        <f t="array" aca="1" ref="Q129" ca="1">COUNTIF(OFFSET($AS$2,MATCH(Data_Base_Response[[#This Row],[Nama]:[Nama]],Data_Base_Response[[Nama]:[Nama]],0),0,1,90),Data_Base_Response[[#Headers],[I]])</f>
        <v>2</v>
      </c>
      <c r="R129" s="59" cm="1">
        <f t="array" aca="1" ref="R129" ca="1">COUNTIF(OFFSET($AS$2,MATCH(Data_Base_Response[[#This Row],[Nama]:[Nama]],Data_Base_Response[[Nama]:[Nama]],0),0,1,90),Data_Base_Response[[#Headers],[S]])</f>
        <v>6</v>
      </c>
      <c r="S129" s="59" cm="1">
        <f t="array" aca="1" ref="S129" ca="1">COUNTIF(OFFSET($AS$2,MATCH(Data_Base_Response[[#This Row],[Nama]:[Nama]],Data_Base_Response[[Nama]:[Nama]],0),0,1,90),Data_Base_Response[[#Headers],[B]])</f>
        <v>4</v>
      </c>
      <c r="T129" s="59" cm="1">
        <f t="array" aca="1" ref="T129" ca="1">COUNTIF(OFFSET($AS$2,MATCH(Data_Base_Response[[#This Row],[Nama]:[Nama]],Data_Base_Response[[Nama]:[Nama]],0),0,1,90),Data_Base_Response[[#Headers],[O]])</f>
        <v>3</v>
      </c>
      <c r="U129" s="59" cm="1">
        <f t="array" aca="1" ref="U129" ca="1">COUNTIF(OFFSET($AS$2,MATCH(Data_Base_Response[[#This Row],[Nama]:[Nama]],Data_Base_Response[[Nama]:[Nama]],0),0,1,90),Data_Base_Response[[#Headers],[X]])</f>
        <v>5</v>
      </c>
      <c r="V129" s="59" cm="1">
        <f t="array" aca="1" ref="V129" ca="1">COUNTIF(OFFSET($AS$2,MATCH(Data_Base_Response[[#This Row],[Nama]:[Nama]],Data_Base_Response[[Nama]:[Nama]],0),0,1,90),Data_Base_Response[[#Headers],[E]])</f>
        <v>3</v>
      </c>
      <c r="W129" s="59" cm="1">
        <f t="array" aca="1" ref="W129" ca="1">COUNTIF(OFFSET($AS$2,MATCH(Data_Base_Response[[#This Row],[Nama]:[Nama]],Data_Base_Response[[Nama]:[Nama]],0),0,1,90),Data_Base_Response[[#Headers],[K]])</f>
        <v>5</v>
      </c>
      <c r="X129" s="59" cm="1">
        <f t="array" aca="1" ref="X129" ca="1">COUNTIF(OFFSET($AS$2,MATCH(Data_Base_Response[[#This Row],[Nama]:[Nama]],Data_Base_Response[[Nama]:[Nama]],0),0,1,90),Data_Base_Response[[#Headers],[Z]])</f>
        <v>5</v>
      </c>
      <c r="Y129"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9"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29"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29"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29" s="60" t="str">
        <f ca="1">INDEX(OFFSET(Dictionary!$AJ$3,MATCH(I$2,Dictionary!$AG$4:$AG$84,0),0,COUNTIF(Dictionary!$AG$4:$AG$84,I$2),1),MATCH(Data_Base_Response[[#This Row],[D]],OFFSET(Dictionary!$AH$3,MATCH(I$2,Dictionary!$AG$4:$AG$84,0),0,COUNTIF(Dictionary!$AG$4:$AG$84,I$2),1),1))</f>
        <v xml:space="preserve">Tertarik untuk menangani sendiri detail   </v>
      </c>
      <c r="AD129"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29"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29"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29"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29"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29" s="60" t="str">
        <f ca="1">INDEX(OFFSET(Dictionary!$AJ$3,MATCH(O$2,Dictionary!$AG$4:$AG$84,0),0,COUNTIF(Dictionary!$AG$4:$AG$84,O$2),1),MATCH(Data_Base_Response[[#This Row],[L]],OFFSET(Dictionary!$AH$3,MATCH(O$2,Dictionary!$AG$4:$AG$84,0),0,COUNTIF(Dictionary!$AG$4:$AG$84,O$2),1),1))</f>
        <v xml:space="preserve">Percaya diri dan ingin berperan sebagai pemimpin      </v>
      </c>
      <c r="AJ129"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29" s="60" t="str">
        <f ca="1">INDEX(OFFSET(Dictionary!$AJ$3,MATCH(Q$2,Dictionary!$AG$4:$AG$84,0),0,COUNTIF(Dictionary!$AG$4:$AG$84,Q$2),1),MATCH(Data_Base_Response[[#This Row],[I]],OFFSET(Dictionary!$AH$3,MATCH(Q$2,Dictionary!$AG$4:$AG$84,0),0,COUNTIF(Dictionary!$AG$4:$AG$84,Q$2),1),1))</f>
        <v xml:space="preserve">Enggan mengambil keputusan   </v>
      </c>
      <c r="AL129"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9"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29"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29"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29"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29"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29" s="60" t="str">
        <f ca="1">INDEX(OFFSET(Dictionary!$AJ$3,MATCH(X$2,Dictionary!$AG$4:$AG$84,0),0,COUNTIF(Dictionary!$AG$4:$AG$84,X$2),1),MATCH(Data_Base_Response[[#This Row],[Z]],OFFSET(Dictionary!$AH$3,MATCH(X$2,Dictionary!$AG$4:$AG$84,0),0,COUNTIF(Dictionary!$AG$4:$AG$84,X$2),1),1))</f>
        <v xml:space="preserve">Mudah beradaptasi, cukup menyukai perubahan    </v>
      </c>
      <c r="AS129" s="61" t="str">
        <f ca="1">IFERROR(INDEX(OFFSET(Dictionary!$AC$3,MATCH(COLUMNS($AS$2:AS128),Dictionary!$AC$4:$AC$93,0),1,1,2),1,MATCH(INDEX(Dictionary!$B$3:$C$3,1,MATCH(Form_Responses[[#This Row],[1]],OFFSET(Dictionary!$A$3,MATCH(COLUMNS($AS$2:AS128),Dictionary!$A$4:$A$93,0),1,1,2),0)),Dictionary!$AD$3:$AE$3,0)),"")</f>
        <v>G</v>
      </c>
      <c r="AT129" s="61" t="str">
        <f ca="1">IFERROR(INDEX(OFFSET(Dictionary!$AC$3,MATCH(COLUMNS($AS$2:AT$2),Dictionary!$AC$4:$AC$93,0),1,1,2),1,MATCH(INDEX(Dictionary!$B$3:$C$3,1,MATCH(Form_Responses[[#This Row],[2]],OFFSET(Dictionary!$A$3,MATCH(COLUMNS($AS$2:AT128),Dictionary!$A$4:$A$93,0),1,1,2),0)),Dictionary!$AD$3:$AE$3,0)),"")</f>
        <v>N</v>
      </c>
      <c r="AU129" s="61" t="str">
        <f ca="1">IFERROR(INDEX(OFFSET(Dictionary!$AC$3,MATCH(COLUMNS($AS$2:AU128),Dictionary!$AC$4:$AC$93,0),1,1,2),1,MATCH(INDEX(Dictionary!$B$3:$C$3,1,MATCH(Form_Responses[[#This Row],[3]],OFFSET(Dictionary!$A$3,MATCH(COLUMNS($AS$2:AU128),Dictionary!$A$4:$A$93,0),1,1,2),0)),Dictionary!$AD$3:$AE$3,0)),"")</f>
        <v>P</v>
      </c>
      <c r="AV129" s="61" t="str">
        <f ca="1">IFERROR(INDEX(OFFSET(Dictionary!$AC$3,MATCH(COLUMNS($AS$2:AV128),Dictionary!$AC$4:$AC$93,0),1,1,2),1,MATCH(INDEX(Dictionary!$B$3:$C$3,1,MATCH(Form_Responses[[#This Row],[4]],OFFSET(Dictionary!$A$3,MATCH(COLUMNS($AS$2:AV128),Dictionary!$A$4:$A$93,0),1,1,2),0)),Dictionary!$AD$3:$AE$3,0)),"")</f>
        <v>P</v>
      </c>
      <c r="AW129" s="61" t="str">
        <f ca="1">IFERROR(INDEX(OFFSET(Dictionary!$AC$3,MATCH(COLUMNS($AS$2:AW128),Dictionary!$AC$4:$AC$93,0),1,1,2),1,MATCH(INDEX(Dictionary!$B$3:$C$3,1,MATCH(Form_Responses[[#This Row],[5]],OFFSET(Dictionary!$A$3,MATCH(COLUMNS($AS$2:AW128),Dictionary!$A$4:$A$93,0),1,1,2),0)),Dictionary!$AD$3:$AE$3,0)),"")</f>
        <v>B</v>
      </c>
      <c r="AX129" s="61" t="str">
        <f ca="1">IFERROR(INDEX(OFFSET(Dictionary!$AC$3,MATCH(COLUMNS($AS$2:AX128),Dictionary!$AC$4:$AC$93,0),1,1,2),1,MATCH(INDEX(Dictionary!$B$3:$C$3,1,MATCH(Form_Responses[[#This Row],[6]],OFFSET(Dictionary!$A$3,MATCH(COLUMNS($AS$2:AX128),Dictionary!$A$4:$A$93,0),1,1,2),0)),Dictionary!$AD$3:$AE$3,0)),"")</f>
        <v>B</v>
      </c>
      <c r="AY129" s="61" t="str">
        <f ca="1">IFERROR(INDEX(OFFSET(Dictionary!$AC$3,MATCH(COLUMNS($AS$2:AY128),Dictionary!$AC$4:$AC$93,0),1,1,2),1,MATCH(INDEX(Dictionary!$B$3:$C$3,1,MATCH(Form_Responses[[#This Row],[7]],OFFSET(Dictionary!$A$3,MATCH(COLUMNS($AS$2:AY128),Dictionary!$A$4:$A$93,0),1,1,2),0)),Dictionary!$AD$3:$AE$3,0)),"")</f>
        <v>Z</v>
      </c>
      <c r="AZ129" s="61" t="str">
        <f ca="1">IFERROR(INDEX(OFFSET(Dictionary!$AC$3,MATCH(COLUMNS($AS$2:AZ$2),Dictionary!$AC$4:$AC$93,0),1,1,2),1,MATCH(INDEX(Dictionary!$B$3:$C$3,1,MATCH(Form_Responses[[#This Row],[8]],OFFSET(Dictionary!$A$3,MATCH(COLUMNS($AS$2:AZ128),Dictionary!$A$4:$A$93,0),1,1,2),0)),Dictionary!$AD$3:$AE$3,0)),"")</f>
        <v>Z</v>
      </c>
      <c r="BA129" s="61" t="str">
        <f ca="1">IFERROR(INDEX(OFFSET(Dictionary!$AC$3,MATCH(COLUMNS($AS$2:BA128),Dictionary!$AC$4:$AC$93,0),1,1,2),1,MATCH(INDEX(Dictionary!$B$3:$C$3,1,MATCH(Form_Responses[[#This Row],[9]],OFFSET(Dictionary!$A$3,MATCH(COLUMNS($AS$2:BA128),Dictionary!$A$4:$A$93,0),1,1,2),0)),Dictionary!$AD$3:$AE$3,0)),"")</f>
        <v>K</v>
      </c>
      <c r="BB129" s="61" t="str">
        <f ca="1">IFERROR(INDEX(OFFSET(Dictionary!$AC$3,MATCH(COLUMNS($AS$2:BB128),Dictionary!$AC$4:$AC$93,0),1,1,2),1,MATCH(INDEX(Dictionary!$B$3:$C$3,1,MATCH(Form_Responses[[#This Row],[10]],OFFSET(Dictionary!$A$3,MATCH(COLUMNS($AS$2:BB128),Dictionary!$A$4:$A$93,0),1,1,2),0)),Dictionary!$AD$3:$AE$3,0)),"")</f>
        <v>W</v>
      </c>
      <c r="BC129" s="61" t="str">
        <f ca="1">IFERROR(INDEX(OFFSET(Dictionary!$AC$3,MATCH(COLUMNS($AS$2:BC128),Dictionary!$AC$4:$AC$93,0),1,1,2),1,MATCH(INDEX(Dictionary!$B$3:$C$3,1,MATCH(Form_Responses[[#This Row],[11]],OFFSET(Dictionary!$A$3,MATCH(COLUMNS($AS$2:BC128),Dictionary!$A$4:$A$93,0),1,1,2),0)),Dictionary!$AD$3:$AE$3,0)),"")</f>
        <v>C</v>
      </c>
      <c r="BD129" s="61" t="str">
        <f ca="1">IFERROR(INDEX(OFFSET(Dictionary!$AC$3,MATCH(COLUMNS($AS$2:BD128),Dictionary!$AC$4:$AC$93,0),1,1,2),1,MATCH(INDEX(Dictionary!$B$3:$C$3,1,MATCH(Form_Responses[[#This Row],[12]],OFFSET(Dictionary!$A$3,MATCH(COLUMNS($AS$2:BD128),Dictionary!$A$4:$A$93,0),1,1,2),0)),Dictionary!$AD$3:$AE$3,0)),"")</f>
        <v>E</v>
      </c>
      <c r="BE129" s="61" t="str">
        <f ca="1">IFERROR(INDEX(OFFSET(Dictionary!$AC$3,MATCH(COLUMNS($AS$2:BE128),Dictionary!$AC$4:$AC$93,0),1,1,2),1,MATCH(INDEX(Dictionary!$B$3:$C$3,1,MATCH(Form_Responses[[#This Row],[13]],OFFSET(Dictionary!$A$3,MATCH(COLUMNS($AS$2:BE128),Dictionary!$A$4:$A$93,0),1,1,2),0)),Dictionary!$AD$3:$AE$3,0)),"")</f>
        <v>P</v>
      </c>
      <c r="BF129" s="61" t="str">
        <f ca="1">IFERROR(INDEX(OFFSET(Dictionary!$AC$3,MATCH(COLUMNS($AS$2:BF128),Dictionary!$AC$4:$AC$93,0),1,1,2),1,MATCH(INDEX(Dictionary!$B$3:$C$3,1,MATCH(Form_Responses[[#This Row],[14]],OFFSET(Dictionary!$A$3,MATCH(COLUMNS($AS$2:BF128),Dictionary!$A$4:$A$93,0),1,1,2),0)),Dictionary!$AD$3:$AE$3,0)),"")</f>
        <v>X</v>
      </c>
      <c r="BG129" s="61" t="str">
        <f ca="1">IFERROR(INDEX(OFFSET(Dictionary!$AC$3,MATCH(COLUMNS($AS$2:BG128),Dictionary!$AC$4:$AC$93,0),1,1,2),1,MATCH(INDEX(Dictionary!$B$3:$C$3,1,MATCH(Form_Responses[[#This Row],[15]],OFFSET(Dictionary!$A$3,MATCH(COLUMNS($AS$2:BG128),Dictionary!$A$4:$A$93,0),1,1,2),0)),Dictionary!$AD$3:$AE$3,0)),"")</f>
        <v>P</v>
      </c>
      <c r="BH129" s="61" t="str">
        <f ca="1">IFERROR(INDEX(OFFSET(Dictionary!$AC$3,MATCH(COLUMNS($AS$2:BH128),Dictionary!$AC$4:$AC$93,0),1,1,2),1,MATCH(INDEX(Dictionary!$B$3:$C$3,1,MATCH(Form_Responses[[#This Row],[16]],OFFSET(Dictionary!$A$3,MATCH(COLUMNS($AS$2:BH128),Dictionary!$A$4:$A$93,0),1,1,2),0)),Dictionary!$AD$3:$AE$3,0)),"")</f>
        <v>X</v>
      </c>
      <c r="BI129" s="61" t="str">
        <f ca="1">IFERROR(INDEX(OFFSET(Dictionary!$AC$3,MATCH(COLUMNS($AS$2:BI128),Dictionary!$AC$4:$AC$93,0),1,1,2),1,MATCH(INDEX(Dictionary!$B$3:$C$3,1,MATCH(Form_Responses[[#This Row],[17]],OFFSET(Dictionary!$A$3,MATCH(COLUMNS($AS$2:BI128),Dictionary!$A$4:$A$93,0),1,1,2),0)),Dictionary!$AD$3:$AE$3,0)),"")</f>
        <v>B</v>
      </c>
      <c r="BJ129" s="61" t="str">
        <f ca="1">IFERROR(INDEX(OFFSET(Dictionary!$AC$3,MATCH(COLUMNS($AS$2:BJ128),Dictionary!$AC$4:$AC$93,0),1,1,2),1,MATCH(INDEX(Dictionary!$B$3:$C$3,1,MATCH(Form_Responses[[#This Row],[18]],OFFSET(Dictionary!$A$3,MATCH(COLUMNS($AS$2:BJ128),Dictionary!$A$4:$A$93,0),1,1,2),0)),Dictionary!$AD$3:$AE$3,0)),"")</f>
        <v>O</v>
      </c>
      <c r="BK129" s="61" t="str">
        <f ca="1">IFERROR(INDEX(OFFSET(Dictionary!$AC$3,MATCH(COLUMNS($AS$2:BK128),Dictionary!$AC$4:$AC$93,0),1,1,2),1,MATCH(INDEX(Dictionary!$B$3:$C$3,1,MATCH(Form_Responses[[#This Row],[19]],OFFSET(Dictionary!$A$3,MATCH(COLUMNS($AS$2:BK128),Dictionary!$A$4:$A$93,0),1,1,2),0)),Dictionary!$AD$3:$AE$3,0)),"")</f>
        <v>Z</v>
      </c>
      <c r="BL129" s="61" t="str">
        <f ca="1">IFERROR(INDEX(OFFSET(Dictionary!$AC$3,MATCH(COLUMNS($AS$2:BL128),Dictionary!$AC$4:$AC$93,0),1,1,2),1,MATCH(INDEX(Dictionary!$B$3:$C$3,1,MATCH(Form_Responses[[#This Row],[20]],OFFSET(Dictionary!$A$3,MATCH(COLUMNS($AS$2:BL128),Dictionary!$A$4:$A$93,0),1,1,2),0)),Dictionary!$AD$3:$AE$3,0)),"")</f>
        <v>W</v>
      </c>
      <c r="BM129" s="61" t="str">
        <f ca="1">IFERROR(INDEX(OFFSET(Dictionary!$AC$3,MATCH(COLUMNS($AS$2:BM128),Dictionary!$AC$4:$AC$93,0),1,1,2),1,MATCH(INDEX(Dictionary!$B$3:$C$3,1,MATCH(Form_Responses[[#This Row],[21]],OFFSET(Dictionary!$A$3,MATCH(COLUMNS($AS$2:BM128),Dictionary!$A$4:$A$93,0),1,1,2),0)),Dictionary!$AD$3:$AE$3,0)),"")</f>
        <v>D</v>
      </c>
      <c r="BN129" s="61" t="str">
        <f ca="1">IFERROR(INDEX(OFFSET(Dictionary!$AC$3,MATCH(COLUMNS($AS$2:BN128),Dictionary!$AC$4:$AC$93,0),1,1,2),1,MATCH(INDEX(Dictionary!$B$3:$C$3,1,MATCH(Form_Responses[[#This Row],[22]],OFFSET(Dictionary!$A$3,MATCH(COLUMNS($AS$2:BN128),Dictionary!$A$4:$A$93,0),1,1,2),0)),Dictionary!$AD$3:$AE$3,0)),"")</f>
        <v>C</v>
      </c>
      <c r="BO129" s="61" t="str">
        <f ca="1">IFERROR(INDEX(OFFSET(Dictionary!$AC$3,MATCH(COLUMNS($AS$2:BO128),Dictionary!$AC$4:$AC$93,0),1,1,2),1,MATCH(INDEX(Dictionary!$B$3:$C$3,1,MATCH(Form_Responses[[#This Row],[23]],OFFSET(Dictionary!$A$3,MATCH(COLUMNS($AS$2:BO128),Dictionary!$A$4:$A$93,0),1,1,2),0)),Dictionary!$AD$3:$AE$3,0)),"")</f>
        <v>E</v>
      </c>
      <c r="BP129" s="61" t="str">
        <f ca="1">IFERROR(INDEX(OFFSET(Dictionary!$AC$3,MATCH(COLUMNS($AS$2:BP128),Dictionary!$AC$4:$AC$93,0),1,1,2),1,MATCH(INDEX(Dictionary!$B$3:$C$3,1,MATCH(Form_Responses[[#This Row],[24]],OFFSET(Dictionary!$A$3,MATCH(COLUMNS($AS$2:BP128),Dictionary!$A$4:$A$93,0),1,1,2),0)),Dictionary!$AD$3:$AE$3,0)),"")</f>
        <v>X</v>
      </c>
      <c r="BQ129" s="61" t="str">
        <f ca="1">IFERROR(INDEX(OFFSET(Dictionary!$AC$3,MATCH(COLUMNS($AS$2:BQ128),Dictionary!$AC$4:$AC$93,0),1,1,2),1,MATCH(INDEX(Dictionary!$B$3:$C$3,1,MATCH(Form_Responses[[#This Row],[25]],OFFSET(Dictionary!$A$3,MATCH(COLUMNS($AS$2:BQ128),Dictionary!$A$4:$A$93,0),1,1,2),0)),Dictionary!$AD$3:$AE$3,0)),"")</f>
        <v>A</v>
      </c>
      <c r="BR129" s="61" t="str">
        <f ca="1">IFERROR(INDEX(OFFSET(Dictionary!$AC$3,MATCH(COLUMNS($AS$2:BR128),Dictionary!$AC$4:$AC$93,0),1,1,2),1,MATCH(INDEX(Dictionary!$B$3:$C$3,1,MATCH(Form_Responses[[#This Row],[26]],OFFSET(Dictionary!$A$3,MATCH(COLUMNS($AS$2:BR128),Dictionary!$A$4:$A$93,0),1,1,2),0)),Dictionary!$AD$3:$AE$3,0)),"")</f>
        <v>P</v>
      </c>
      <c r="BS129" s="61" t="str">
        <f ca="1">IFERROR(INDEX(OFFSET(Dictionary!$AC$3,MATCH(COLUMNS($AS$2:BS128),Dictionary!$AC$4:$AC$93,0),1,1,2),1,MATCH(INDEX(Dictionary!$B$3:$C$3,1,MATCH(Form_Responses[[#This Row],[27]],OFFSET(Dictionary!$A$3,MATCH(COLUMNS($AS$2:BS128),Dictionary!$A$4:$A$93,0),1,1,2),0)),Dictionary!$AD$3:$AE$3,0)),"")</f>
        <v>Z</v>
      </c>
      <c r="BT129" s="61" t="str">
        <f ca="1">IFERROR(INDEX(OFFSET(Dictionary!$AC$3,MATCH(COLUMNS($AS$2:BT128),Dictionary!$AC$4:$AC$93,0),1,1,2),1,MATCH(INDEX(Dictionary!$B$3:$C$3,1,MATCH(Form_Responses[[#This Row],[28]],OFFSET(Dictionary!$A$3,MATCH(COLUMNS($AS$2:BT128),Dictionary!$A$4:$A$93,0),1,1,2),0)),Dictionary!$AD$3:$AE$3,0)),"")</f>
        <v>K</v>
      </c>
      <c r="BU129" s="61" t="str">
        <f ca="1">IFERROR(INDEX(OFFSET(Dictionary!$AC$3,MATCH(COLUMNS($AS$2:BU128),Dictionary!$AC$4:$AC$93,0),1,1,2),1,MATCH(INDEX(Dictionary!$B$3:$C$3,1,MATCH(Form_Responses[[#This Row],[29]],OFFSET(Dictionary!$A$3,MATCH(COLUMNS($AS$2:BU128),Dictionary!$A$4:$A$93,0),1,1,2),0)),Dictionary!$AD$3:$AE$3,0)),"")</f>
        <v>O</v>
      </c>
      <c r="BV129" s="61" t="str">
        <f ca="1">IFERROR(INDEX(OFFSET(Dictionary!$AC$3,MATCH(COLUMNS($AS$2:BV128),Dictionary!$AC$4:$AC$93,0),1,1,2),1,MATCH(INDEX(Dictionary!$B$3:$C$3,1,MATCH(Form_Responses[[#This Row],[30]],OFFSET(Dictionary!$A$3,MATCH(COLUMNS($AS$2:BV128),Dictionary!$A$4:$A$93,0),1,1,2),0)),Dictionary!$AD$3:$AE$3,0)),"")</f>
        <v>W</v>
      </c>
      <c r="BW129" s="61" t="str">
        <f ca="1">IFERROR(INDEX(OFFSET(Dictionary!$AC$3,MATCH(COLUMNS($AS$2:BW128),Dictionary!$AC$4:$AC$93,0),1,1,2),1,MATCH(INDEX(Dictionary!$B$3:$C$3,1,MATCH(Form_Responses[[#This Row],[31]],OFFSET(Dictionary!$A$3,MATCH(COLUMNS($AS$2:BW128),Dictionary!$A$4:$A$93,0),1,1,2),0)),Dictionary!$AD$3:$AE$3,0)),"")</f>
        <v>R</v>
      </c>
      <c r="BX129" s="61" t="str">
        <f ca="1">IFERROR(INDEX(OFFSET(Dictionary!$AC$3,MATCH(COLUMNS($AS$2:BX128),Dictionary!$AC$4:$AC$93,0),1,1,2),1,MATCH(INDEX(Dictionary!$B$3:$C$3,1,MATCH(Form_Responses[[#This Row],[32]],OFFSET(Dictionary!$A$3,MATCH(COLUMNS($AS$2:BX128),Dictionary!$A$4:$A$93,0),1,1,2),0)),Dictionary!$AD$3:$AE$3,0)),"")</f>
        <v>L</v>
      </c>
      <c r="BY129" s="61" t="str">
        <f ca="1">IFERROR(INDEX(OFFSET(Dictionary!$AC$3,MATCH(COLUMNS($AS$2:BY128),Dictionary!$AC$4:$AC$93,0),1,1,2),1,MATCH(INDEX(Dictionary!$B$3:$C$3,1,MATCH(Form_Responses[[#This Row],[33]],OFFSET(Dictionary!$A$3,MATCH(COLUMNS($AS$2:BY128),Dictionary!$A$4:$A$93,0),1,1,2),0)),Dictionary!$AD$3:$AE$3,0)),"")</f>
        <v>C</v>
      </c>
      <c r="BZ129" s="61" t="str">
        <f ca="1">IFERROR(INDEX(OFFSET(Dictionary!$AC$3,MATCH(COLUMNS($AS$2:BZ128),Dictionary!$AC$4:$AC$93,0),1,1,2),1,MATCH(INDEX(Dictionary!$B$3:$C$3,1,MATCH(Form_Responses[[#This Row],[34]],OFFSET(Dictionary!$A$3,MATCH(COLUMNS($AS$2:BZ128),Dictionary!$A$4:$A$93,0),1,1,2),0)),Dictionary!$AD$3:$AE$3,0)),"")</f>
        <v>E</v>
      </c>
      <c r="CA129" s="61" t="str">
        <f ca="1">IFERROR(INDEX(OFFSET(Dictionary!$AC$3,MATCH(COLUMNS($AS$2:CA128),Dictionary!$AC$4:$AC$93,0),1,1,2),1,MATCH(INDEX(Dictionary!$B$3:$C$3,1,MATCH(Form_Responses[[#This Row],[35]],OFFSET(Dictionary!$A$3,MATCH(COLUMNS($AS$2:CA128),Dictionary!$A$4:$A$93,0),1,1,2),0)),Dictionary!$AD$3:$AE$3,0)),"")</f>
        <v>N</v>
      </c>
      <c r="CB129" s="61" t="str">
        <f ca="1">IFERROR(INDEX(OFFSET(Dictionary!$AC$3,MATCH(COLUMNS($AS$2:CB128),Dictionary!$AC$4:$AC$93,0),1,1,2),1,MATCH(INDEX(Dictionary!$B$3:$C$3,1,MATCH(Form_Responses[[#This Row],[36]],OFFSET(Dictionary!$A$3,MATCH(COLUMNS($AS$2:CB128),Dictionary!$A$4:$A$93,0),1,1,2),0)),Dictionary!$AD$3:$AE$3,0)),"")</f>
        <v>O</v>
      </c>
      <c r="CC129" s="61" t="str">
        <f ca="1">IFERROR(INDEX(OFFSET(Dictionary!$AC$3,MATCH(COLUMNS($AS$2:CC128),Dictionary!$AC$4:$AC$93,0),1,1,2),1,MATCH(INDEX(Dictionary!$B$3:$C$3,1,MATCH(Form_Responses[[#This Row],[37]],OFFSET(Dictionary!$A$3,MATCH(COLUMNS($AS$2:CC128),Dictionary!$A$4:$A$93,0),1,1,2),0)),Dictionary!$AD$3:$AE$3,0)),"")</f>
        <v>P</v>
      </c>
      <c r="CD129" s="61" t="str">
        <f ca="1">IFERROR(INDEX(OFFSET(Dictionary!$AC$3,MATCH(COLUMNS($AS$2:CD128),Dictionary!$AC$4:$AC$93,0),1,1,2),1,MATCH(INDEX(Dictionary!$B$3:$C$3,1,MATCH(Form_Responses[[#This Row],[38]],OFFSET(Dictionary!$A$3,MATCH(COLUMNS($AS$2:CD128),Dictionary!$A$4:$A$93,0),1,1,2),0)),Dictionary!$AD$3:$AE$3,0)),"")</f>
        <v>K</v>
      </c>
      <c r="CE129" s="61" t="str">
        <f ca="1">IFERROR(INDEX(OFFSET(Dictionary!$AC$3,MATCH(COLUMNS($AS$2:CE128),Dictionary!$AC$4:$AC$93,0),1,1,2),1,MATCH(INDEX(Dictionary!$B$3:$C$3,1,MATCH(Form_Responses[[#This Row],[39]],OFFSET(Dictionary!$A$3,MATCH(COLUMNS($AS$2:CE128),Dictionary!$A$4:$A$93,0),1,1,2),0)),Dictionary!$AD$3:$AE$3,0)),"")</f>
        <v>B</v>
      </c>
      <c r="CF129" s="61" t="str">
        <f ca="1">IFERROR(INDEX(OFFSET(Dictionary!$AC$3,MATCH(COLUMNS($AS$2:CF128),Dictionary!$AC$4:$AC$93,0),1,1,2),1,MATCH(INDEX(Dictionary!$B$3:$C$3,1,MATCH(Form_Responses[[#This Row],[40]],OFFSET(Dictionary!$A$3,MATCH(COLUMNS($AS$2:CF128),Dictionary!$A$4:$A$93,0),1,1,2),0)),Dictionary!$AD$3:$AE$3,0)),"")</f>
        <v>W</v>
      </c>
      <c r="CG129" s="61" t="str">
        <f ca="1">IFERROR(INDEX(OFFSET(Dictionary!$AC$3,MATCH(COLUMNS($AS$2:CG128),Dictionary!$AC$4:$AC$93,0),1,1,2),1,MATCH(INDEX(Dictionary!$B$3:$C$3,1,MATCH(Form_Responses[[#This Row],[41]],OFFSET(Dictionary!$A$3,MATCH(COLUMNS($AS$2:CG128),Dictionary!$A$4:$A$93,0),1,1,2),0)),Dictionary!$AD$3:$AE$3,0)),"")</f>
        <v>G</v>
      </c>
      <c r="CH129" s="61" t="str">
        <f ca="1">IFERROR(INDEX(OFFSET(Dictionary!$AC$3,MATCH(COLUMNS($AS$2:CH128),Dictionary!$AC$4:$AC$93,0),1,1,2),1,MATCH(INDEX(Dictionary!$B$3:$C$3,1,MATCH(Form_Responses[[#This Row],[42]],OFFSET(Dictionary!$A$3,MATCH(COLUMNS($AS$2:CH128),Dictionary!$A$4:$A$93,0),1,1,2),0)),Dictionary!$AD$3:$AE$3,0)),"")</f>
        <v>R</v>
      </c>
      <c r="CI129" s="61" t="str">
        <f ca="1">IFERROR(INDEX(OFFSET(Dictionary!$AC$3,MATCH(COLUMNS($AS$2:CI128),Dictionary!$AC$4:$AC$93,0),1,1,2),1,MATCH(INDEX(Dictionary!$B$3:$C$3,1,MATCH(Form_Responses[[#This Row],[43]],OFFSET(Dictionary!$A$3,MATCH(COLUMNS($AS$2:CI128),Dictionary!$A$4:$A$93,0),1,1,2),0)),Dictionary!$AD$3:$AE$3,0)),"")</f>
        <v>I</v>
      </c>
      <c r="CJ129" s="61" t="str">
        <f ca="1">IFERROR(INDEX(OFFSET(Dictionary!$AC$3,MATCH(COLUMNS($AS$2:CJ128),Dictionary!$AC$4:$AC$93,0),1,1,2),1,MATCH(INDEX(Dictionary!$B$3:$C$3,1,MATCH(Form_Responses[[#This Row],[44]],OFFSET(Dictionary!$A$3,MATCH(COLUMNS($AS$2:CJ128),Dictionary!$A$4:$A$93,0),1,1,2),0)),Dictionary!$AD$3:$AE$3,0)),"")</f>
        <v>C</v>
      </c>
      <c r="CK129" s="61" t="str">
        <f ca="1">IFERROR(INDEX(OFFSET(Dictionary!$AC$3,MATCH(COLUMNS($AS$2:CK128),Dictionary!$AC$4:$AC$93,0),1,1,2),1,MATCH(INDEX(Dictionary!$B$3:$C$3,1,MATCH(Form_Responses[[#This Row],[45]],OFFSET(Dictionary!$A$3,MATCH(COLUMNS($AS$2:CK128),Dictionary!$A$4:$A$93,0),1,1,2),0)),Dictionary!$AD$3:$AE$3,0)),"")</f>
        <v>V</v>
      </c>
      <c r="CL129" s="61" t="str">
        <f ca="1">IFERROR(INDEX(OFFSET(Dictionary!$AC$3,MATCH(COLUMNS($AS$2:CL128),Dictionary!$AC$4:$AC$93,0),1,1,2),1,MATCH(INDEX(Dictionary!$B$3:$C$3,1,MATCH(Form_Responses[[#This Row],[46]],OFFSET(Dictionary!$A$3,MATCH(COLUMNS($AS$2:CL128),Dictionary!$A$4:$A$93,0),1,1,2),0)),Dictionary!$AD$3:$AE$3,0)),"")</f>
        <v>N</v>
      </c>
      <c r="CM129" s="61" t="str">
        <f ca="1">IFERROR(INDEX(OFFSET(Dictionary!$AC$3,MATCH(COLUMNS($AS$2:CM128),Dictionary!$AC$4:$AC$93,0),1,1,2),1,MATCH(INDEX(Dictionary!$B$3:$C$3,1,MATCH(Form_Responses[[#This Row],[47]],OFFSET(Dictionary!$A$3,MATCH(COLUMNS($AS$2:CM128),Dictionary!$A$4:$A$93,0),1,1,2),0)),Dictionary!$AD$3:$AE$3,0)),"")</f>
        <v>A</v>
      </c>
      <c r="CN129" s="61" t="str">
        <f ca="1">IFERROR(INDEX(OFFSET(Dictionary!$AC$3,MATCH(COLUMNS($AS$2:CN128),Dictionary!$AC$4:$AC$93,0),1,1,2),1,MATCH(INDEX(Dictionary!$B$3:$C$3,1,MATCH(Form_Responses[[#This Row],[48]],OFFSET(Dictionary!$A$3,MATCH(COLUMNS($AS$2:CN128),Dictionary!$A$4:$A$93,0),1,1,2),0)),Dictionary!$AD$3:$AE$3,0)),"")</f>
        <v>K</v>
      </c>
      <c r="CO129" s="61" t="str">
        <f ca="1">IFERROR(INDEX(OFFSET(Dictionary!$AC$3,MATCH(COLUMNS($AS$2:CO128),Dictionary!$AC$4:$AC$93,0),1,1,2),1,MATCH(INDEX(Dictionary!$B$3:$C$3,1,MATCH(Form_Responses[[#This Row],[49]],OFFSET(Dictionary!$A$3,MATCH(COLUMNS($AS$2:CO128),Dictionary!$A$4:$A$93,0),1,1,2),0)),Dictionary!$AD$3:$AE$3,0)),"")</f>
        <v>X</v>
      </c>
      <c r="CP129" s="61" t="str">
        <f ca="1">IFERROR(INDEX(OFFSET(Dictionary!$AC$3,MATCH(COLUMNS($AS$2:CP128),Dictionary!$AC$4:$AC$93,0),1,1,2),1,MATCH(INDEX(Dictionary!$B$3:$C$3,1,MATCH(Form_Responses[[#This Row],[50]],OFFSET(Dictionary!$A$3,MATCH(COLUMNS($AS$2:CP128),Dictionary!$A$4:$A$93,0),1,1,2),0)),Dictionary!$AD$3:$AE$3,0)),"")</f>
        <v>W</v>
      </c>
      <c r="CQ129" s="61" t="str">
        <f ca="1">IFERROR(INDEX(OFFSET(Dictionary!$AC$3,MATCH(COLUMNS($AS$2:CQ128),Dictionary!$AC$4:$AC$93,0),1,1,2),1,MATCH(INDEX(Dictionary!$B$3:$C$3,1,MATCH(Form_Responses[[#This Row],[51]],OFFSET(Dictionary!$A$3,MATCH(COLUMNS($AS$2:CQ128),Dictionary!$A$4:$A$93,0),1,1,2),0)),Dictionary!$AD$3:$AE$3,0)),"")</f>
        <v>V</v>
      </c>
      <c r="CR129" s="61" t="str">
        <f ca="1">IFERROR(INDEX(OFFSET(Dictionary!$AC$3,MATCH(COLUMNS($AS$2:CR128),Dictionary!$AC$4:$AC$93,0),1,1,2),1,MATCH(INDEX(Dictionary!$B$3:$C$3,1,MATCH(Form_Responses[[#This Row],[52]],OFFSET(Dictionary!$A$3,MATCH(COLUMNS($AS$2:CR128),Dictionary!$A$4:$A$93,0),1,1,2),0)),Dictionary!$AD$3:$AE$3,0)),"")</f>
        <v>L</v>
      </c>
      <c r="CS129" s="61" t="str">
        <f ca="1">IFERROR(INDEX(OFFSET(Dictionary!$AC$3,MATCH(COLUMNS($AS$2:CS128),Dictionary!$AC$4:$AC$93,0),1,1,2),1,MATCH(INDEX(Dictionary!$B$3:$C$3,1,MATCH(Form_Responses[[#This Row],[53]],OFFSET(Dictionary!$A$3,MATCH(COLUMNS($AS$2:CS128),Dictionary!$A$4:$A$93,0),1,1,2),0)),Dictionary!$AD$3:$AE$3,0)),"")</f>
        <v>I</v>
      </c>
      <c r="CT129" s="61" t="str">
        <f ca="1">IFERROR(INDEX(OFFSET(Dictionary!$AC$3,MATCH(COLUMNS($AS$2:CT128),Dictionary!$AC$4:$AC$93,0),1,1,2),1,MATCH(INDEX(Dictionary!$B$3:$C$3,1,MATCH(Form_Responses[[#This Row],[54]],OFFSET(Dictionary!$A$3,MATCH(COLUMNS($AS$2:CT128),Dictionary!$A$4:$A$93,0),1,1,2),0)),Dictionary!$AD$3:$AE$3,0)),"")</f>
        <v>T</v>
      </c>
      <c r="CU129" s="61" t="str">
        <f ca="1">IFERROR(INDEX(OFFSET(Dictionary!$AC$3,MATCH(COLUMNS($AS$2:CU128),Dictionary!$AC$4:$AC$93,0),1,1,2),1,MATCH(INDEX(Dictionary!$B$3:$C$3,1,MATCH(Form_Responses[[#This Row],[55]],OFFSET(Dictionary!$A$3,MATCH(COLUMNS($AS$2:CU128),Dictionary!$A$4:$A$93,0),1,1,2),0)),Dictionary!$AD$3:$AE$3,0)),"")</f>
        <v>C</v>
      </c>
      <c r="CV129" s="61" t="str">
        <f ca="1">IFERROR(INDEX(OFFSET(Dictionary!$AC$3,MATCH(COLUMNS($AS$2:CV128),Dictionary!$AC$4:$AC$93,0),1,1,2),1,MATCH(INDEX(Dictionary!$B$3:$C$3,1,MATCH(Form_Responses[[#This Row],[56]],OFFSET(Dictionary!$A$3,MATCH(COLUMNS($AS$2:CV128),Dictionary!$A$4:$A$93,0),1,1,2),0)),Dictionary!$AD$3:$AE$3,0)),"")</f>
        <v>S</v>
      </c>
      <c r="CW129" s="61" t="str">
        <f ca="1">IFERROR(INDEX(OFFSET(Dictionary!$AC$3,MATCH(COLUMNS($AS$2:CW128),Dictionary!$AC$4:$AC$93,0),1,1,2),1,MATCH(INDEX(Dictionary!$B$3:$C$3,1,MATCH(Form_Responses[[#This Row],[57]],OFFSET(Dictionary!$A$3,MATCH(COLUMNS($AS$2:CW128),Dictionary!$A$4:$A$93,0),1,1,2),0)),Dictionary!$AD$3:$AE$3,0)),"")</f>
        <v>Z</v>
      </c>
      <c r="CX129" s="61" t="str">
        <f ca="1">IFERROR(INDEX(OFFSET(Dictionary!$AC$3,MATCH(COLUMNS($AS$2:CX128),Dictionary!$AC$4:$AC$93,0),1,1,2),1,MATCH(INDEX(Dictionary!$B$3:$C$3,1,MATCH(Form_Responses[[#This Row],[58]],OFFSET(Dictionary!$A$3,MATCH(COLUMNS($AS$2:CX128),Dictionary!$A$4:$A$93,0),1,1,2),0)),Dictionary!$AD$3:$AE$3,0)),"")</f>
        <v>K</v>
      </c>
      <c r="CY129" s="61" t="str">
        <f ca="1">IFERROR(INDEX(OFFSET(Dictionary!$AC$3,MATCH(COLUMNS($AS$2:CY128),Dictionary!$AC$4:$AC$93,0),1,1,2),1,MATCH(INDEX(Dictionary!$B$3:$C$3,1,MATCH(Form_Responses[[#This Row],[59]],OFFSET(Dictionary!$A$3,MATCH(COLUMNS($AS$2:CY128),Dictionary!$A$4:$A$93,0),1,1,2),0)),Dictionary!$AD$3:$AE$3,0)),"")</f>
        <v>F</v>
      </c>
      <c r="CZ129" s="61" t="str">
        <f ca="1">IFERROR(INDEX(OFFSET(Dictionary!$AC$3,MATCH(COLUMNS($AS$2:CZ128),Dictionary!$AC$4:$AC$93,0),1,1,2),1,MATCH(INDEX(Dictionary!$B$3:$C$3,1,MATCH(Form_Responses[[#This Row],[60]],OFFSET(Dictionary!$A$3,MATCH(COLUMNS($AS$2:CZ128),Dictionary!$A$4:$A$93,0),1,1,2),0)),Dictionary!$AD$3:$AE$3,0)),"")</f>
        <v>X</v>
      </c>
      <c r="DA129" s="61" t="str">
        <f ca="1">IFERROR(INDEX(OFFSET(Dictionary!$AC$3,MATCH(COLUMNS($AS$2:DA128),Dictionary!$AC$4:$AC$93,0),1,1,2),1,MATCH(INDEX(Dictionary!$B$3:$C$3,1,MATCH(Form_Responses[[#This Row],[61]],OFFSET(Dictionary!$A$3,MATCH(COLUMNS($AS$2:DA128),Dictionary!$A$4:$A$93,0),1,1,2),0)),Dictionary!$AD$3:$AE$3,0)),"")</f>
        <v>T</v>
      </c>
      <c r="DB129" s="61" t="str">
        <f ca="1">IFERROR(INDEX(OFFSET(Dictionary!$AC$3,MATCH(COLUMNS($AS$2:DB128),Dictionary!$AC$4:$AC$93,0),1,1,2),1,MATCH(INDEX(Dictionary!$B$3:$C$3,1,MATCH(Form_Responses[[#This Row],[62]],OFFSET(Dictionary!$A$3,MATCH(COLUMNS($AS$2:DB128),Dictionary!$A$4:$A$93,0),1,1,2),0)),Dictionary!$AD$3:$AE$3,0)),"")</f>
        <v>L</v>
      </c>
      <c r="DC129" s="61" t="str">
        <f ca="1">IFERROR(INDEX(OFFSET(Dictionary!$AC$3,MATCH(COLUMNS($AS$2:DC128),Dictionary!$AC$4:$AC$93,0),1,1,2),1,MATCH(INDEX(Dictionary!$B$3:$C$3,1,MATCH(Form_Responses[[#This Row],[63]],OFFSET(Dictionary!$A$3,MATCH(COLUMNS($AS$2:DC128),Dictionary!$A$4:$A$93,0),1,1,2),0)),Dictionary!$AD$3:$AE$3,0)),"")</f>
        <v>S</v>
      </c>
      <c r="DD129" s="61" t="str">
        <f ca="1">IFERROR(INDEX(OFFSET(Dictionary!$AC$3,MATCH(COLUMNS($AS$2:DD128),Dictionary!$AC$4:$AC$93,0),1,1,2),1,MATCH(INDEX(Dictionary!$B$3:$C$3,1,MATCH(Form_Responses[[#This Row],[64]],OFFSET(Dictionary!$A$3,MATCH(COLUMNS($AS$2:DD128),Dictionary!$A$4:$A$93,0),1,1,2),0)),Dictionary!$AD$3:$AE$3,0)),"")</f>
        <v>R</v>
      </c>
      <c r="DE129" s="61" t="str">
        <f ca="1">IFERROR(INDEX(OFFSET(Dictionary!$AC$3,MATCH(COLUMNS($AS$2:DE128),Dictionary!$AC$4:$AC$93,0),1,1,2),1,MATCH(INDEX(Dictionary!$B$3:$C$3,1,MATCH(Form_Responses[[#This Row],[65]],OFFSET(Dictionary!$A$3,MATCH(COLUMNS($AS$2:DE128),Dictionary!$A$4:$A$93,0),1,1,2),0)),Dictionary!$AD$3:$AE$3,0)),"")</f>
        <v>V</v>
      </c>
      <c r="DF129" s="61" t="str">
        <f ca="1">IFERROR(INDEX(OFFSET(Dictionary!$AC$3,MATCH(COLUMNS($AS$2:DF128),Dictionary!$AC$4:$AC$93,0),1,1,2),1,MATCH(INDEX(Dictionary!$B$3:$C$3,1,MATCH(Form_Responses[[#This Row],[66]],OFFSET(Dictionary!$A$3,MATCH(COLUMNS($AS$2:DF128),Dictionary!$A$4:$A$93,0),1,1,2),0)),Dictionary!$AD$3:$AE$3,0)),"")</f>
        <v>S</v>
      </c>
      <c r="DG129" s="61" t="str">
        <f ca="1">IFERROR(INDEX(OFFSET(Dictionary!$AC$3,MATCH(COLUMNS($AS$2:DG128),Dictionary!$AC$4:$AC$93,0),1,1,2),1,MATCH(INDEX(Dictionary!$B$3:$C$3,1,MATCH(Form_Responses[[#This Row],[67]],OFFSET(Dictionary!$A$3,MATCH(COLUMNS($AS$2:DG128),Dictionary!$A$4:$A$93,0),1,1,2),0)),Dictionary!$AD$3:$AE$3,0)),"")</f>
        <v>R</v>
      </c>
      <c r="DH129" s="61" t="str">
        <f ca="1">IFERROR(INDEX(OFFSET(Dictionary!$AC$3,MATCH(COLUMNS($AS$2:DH128),Dictionary!$AC$4:$AC$93,0),1,1,2),1,MATCH(INDEX(Dictionary!$B$3:$C$3,1,MATCH(Form_Responses[[#This Row],[68]],OFFSET(Dictionary!$A$3,MATCH(COLUMNS($AS$2:DH128),Dictionary!$A$4:$A$93,0),1,1,2),0)),Dictionary!$AD$3:$AE$3,0)),"")</f>
        <v>N</v>
      </c>
      <c r="DI129" s="61" t="str">
        <f ca="1">IFERROR(INDEX(OFFSET(Dictionary!$AC$3,MATCH(COLUMNS($AS$2:DI128),Dictionary!$AC$4:$AC$93,0),1,1,2),1,MATCH(INDEX(Dictionary!$B$3:$C$3,1,MATCH(Form_Responses[[#This Row],[69]],OFFSET(Dictionary!$A$3,MATCH(COLUMNS($AS$2:DI128),Dictionary!$A$4:$A$93,0),1,1,2),0)),Dictionary!$AD$3:$AE$3,0)),"")</f>
        <v>A</v>
      </c>
      <c r="DJ129" s="61" t="str">
        <f ca="1">IFERROR(INDEX(OFFSET(Dictionary!$AC$3,MATCH(COLUMNS($AS$2:DJ128),Dictionary!$AC$4:$AC$93,0),1,1,2),1,MATCH(INDEX(Dictionary!$B$3:$C$3,1,MATCH(Form_Responses[[#This Row],[70]],OFFSET(Dictionary!$A$3,MATCH(COLUMNS($AS$2:DJ128),Dictionary!$A$4:$A$93,0),1,1,2),0)),Dictionary!$AD$3:$AE$3,0)),"")</f>
        <v>P</v>
      </c>
      <c r="DK129" s="61" t="str">
        <f ca="1">IFERROR(INDEX(OFFSET(Dictionary!$AC$3,MATCH(COLUMNS($AS$2:DK128),Dictionary!$AC$4:$AC$93,0),1,1,2),1,MATCH(INDEX(Dictionary!$B$3:$C$3,1,MATCH(Form_Responses[[#This Row],[71]],OFFSET(Dictionary!$A$3,MATCH(COLUMNS($AS$2:DK128),Dictionary!$A$4:$A$93,0),1,1,2),0)),Dictionary!$AD$3:$AE$3,0)),"")</f>
        <v>G</v>
      </c>
      <c r="DL129" s="61" t="str">
        <f ca="1">IFERROR(INDEX(OFFSET(Dictionary!$AC$3,MATCH(COLUMNS($AS$2:DL128),Dictionary!$AC$4:$AC$93,0),1,1,2),1,MATCH(INDEX(Dictionary!$B$3:$C$3,1,MATCH(Form_Responses[[#This Row],[72]],OFFSET(Dictionary!$A$3,MATCH(COLUMNS($AS$2:DL128),Dictionary!$A$4:$A$93,0),1,1,2),0)),Dictionary!$AD$3:$AE$3,0)),"")</f>
        <v>L</v>
      </c>
      <c r="DM129" s="61" t="str">
        <f ca="1">IFERROR(INDEX(OFFSET(Dictionary!$AC$3,MATCH(COLUMNS($AS$2:DM128),Dictionary!$AC$4:$AC$93,0),1,1,2),1,MATCH(INDEX(Dictionary!$B$3:$C$3,1,MATCH(Form_Responses[[#This Row],[73]],OFFSET(Dictionary!$A$3,MATCH(COLUMNS($AS$2:DM128),Dictionary!$A$4:$A$93,0),1,1,2),0)),Dictionary!$AD$3:$AE$3,0)),"")</f>
        <v>V</v>
      </c>
      <c r="DN129" s="61" t="str">
        <f ca="1">IFERROR(INDEX(OFFSET(Dictionary!$AC$3,MATCH(COLUMNS($AS$2:DN128),Dictionary!$AC$4:$AC$93,0),1,1,2),1,MATCH(INDEX(Dictionary!$B$3:$C$3,1,MATCH(Form_Responses[[#This Row],[74]],OFFSET(Dictionary!$A$3,MATCH(COLUMNS($AS$2:DN128),Dictionary!$A$4:$A$93,0),1,1,2),0)),Dictionary!$AD$3:$AE$3,0)),"")</f>
        <v>S</v>
      </c>
      <c r="DO129" s="61" t="str">
        <f ca="1">IFERROR(INDEX(OFFSET(Dictionary!$AC$3,MATCH(COLUMNS($AS$2:DO128),Dictionary!$AC$4:$AC$93,0),1,1,2),1,MATCH(INDEX(Dictionary!$B$3:$C$3,1,MATCH(Form_Responses[[#This Row],[75]],OFFSET(Dictionary!$A$3,MATCH(COLUMNS($AS$2:DO128),Dictionary!$A$4:$A$93,0),1,1,2),0)),Dictionary!$AD$3:$AE$3,0)),"")</f>
        <v>V</v>
      </c>
      <c r="DP129" s="61" t="str">
        <f ca="1">IFERROR(INDEX(OFFSET(Dictionary!$AC$3,MATCH(COLUMNS($AS$2:DP128),Dictionary!$AC$4:$AC$93,0),1,1,2),1,MATCH(INDEX(Dictionary!$B$3:$C$3,1,MATCH(Form_Responses[[#This Row],[76]],OFFSET(Dictionary!$A$3,MATCH(COLUMNS($AS$2:DP128),Dictionary!$A$4:$A$93,0),1,1,2),0)),Dictionary!$AD$3:$AE$3,0)),"")</f>
        <v>D</v>
      </c>
      <c r="DQ129" s="61" t="str">
        <f ca="1">IFERROR(INDEX(OFFSET(Dictionary!$AC$3,MATCH(COLUMNS($AS$2:DQ128),Dictionary!$AC$4:$AC$93,0),1,1,2),1,MATCH(INDEX(Dictionary!$B$3:$C$3,1,MATCH(Form_Responses[[#This Row],[77]],OFFSET(Dictionary!$A$3,MATCH(COLUMNS($AS$2:DQ128),Dictionary!$A$4:$A$93,0),1,1,2),0)),Dictionary!$AD$3:$AE$3,0)),"")</f>
        <v>R</v>
      </c>
      <c r="DR129" s="61" t="str">
        <f ca="1">IFERROR(INDEX(OFFSET(Dictionary!$AC$3,MATCH(COLUMNS($AS$2:DR128),Dictionary!$AC$4:$AC$93,0),1,1,2),1,MATCH(INDEX(Dictionary!$B$3:$C$3,1,MATCH(Form_Responses[[#This Row],[78]],OFFSET(Dictionary!$A$3,MATCH(COLUMNS($AS$2:DR128),Dictionary!$A$4:$A$93,0),1,1,2),0)),Dictionary!$AD$3:$AE$3,0)),"")</f>
        <v>D</v>
      </c>
      <c r="DS129" s="61" t="str">
        <f ca="1">IFERROR(INDEX(OFFSET(Dictionary!$AC$3,MATCH(COLUMNS($AS$2:DS128),Dictionary!$AC$4:$AC$93,0),1,1,2),1,MATCH(INDEX(Dictionary!$B$3:$C$3,1,MATCH(Form_Responses[[#This Row],[79]],OFFSET(Dictionary!$A$3,MATCH(COLUMNS($AS$2:DS128),Dictionary!$A$4:$A$93,0),1,1,2),0)),Dictionary!$AD$3:$AE$3,0)),"")</f>
        <v>N</v>
      </c>
      <c r="DT129" s="61" t="str">
        <f ca="1">IFERROR(INDEX(OFFSET(Dictionary!$AC$3,MATCH(COLUMNS($AS$2:DT128),Dictionary!$AC$4:$AC$93,0),1,1,2),1,MATCH(INDEX(Dictionary!$B$3:$C$3,1,MATCH(Form_Responses[[#This Row],[80]],OFFSET(Dictionary!$A$3,MATCH(COLUMNS($AS$2:DT128),Dictionary!$A$4:$A$93,0),1,1,2),0)),Dictionary!$AD$3:$AE$3,0)),"")</f>
        <v>W</v>
      </c>
      <c r="DU129" s="61" t="str">
        <f ca="1">IFERROR(INDEX(OFFSET(Dictionary!$AC$3,MATCH(COLUMNS($AS$2:DU128),Dictionary!$AC$4:$AC$93,0),1,1,2),1,MATCH(INDEX(Dictionary!$B$3:$C$3,1,MATCH(Form_Responses[[#This Row],[81]],OFFSET(Dictionary!$A$3,MATCH(COLUMNS($AS$2:DU128),Dictionary!$A$4:$A$93,0),1,1,2),0)),Dictionary!$AD$3:$AE$3,0)),"")</f>
        <v>L</v>
      </c>
      <c r="DV129" s="61" t="str">
        <f ca="1">IFERROR(INDEX(OFFSET(Dictionary!$AC$3,MATCH(COLUMNS($AS$2:DV128),Dictionary!$AC$4:$AC$93,0),1,1,2),1,MATCH(INDEX(Dictionary!$B$3:$C$3,1,MATCH(Form_Responses[[#This Row],[82]],OFFSET(Dictionary!$A$3,MATCH(COLUMNS($AS$2:DV128),Dictionary!$A$4:$A$93,0),1,1,2),0)),Dictionary!$AD$3:$AE$3,0)),"")</f>
        <v>L</v>
      </c>
      <c r="DW129" s="61" t="str">
        <f ca="1">IFERROR(INDEX(OFFSET(Dictionary!$AC$3,MATCH(COLUMNS($AS$2:DW128),Dictionary!$AC$4:$AC$93,0),1,1,2),1,MATCH(INDEX(Dictionary!$B$3:$C$3,1,MATCH(Form_Responses[[#This Row],[83]],OFFSET(Dictionary!$A$3,MATCH(COLUMNS($AS$2:DW128),Dictionary!$A$4:$A$93,0),1,1,2),0)),Dictionary!$AD$3:$AE$3,0)),"")</f>
        <v>T</v>
      </c>
      <c r="DX129" s="61" t="str">
        <f ca="1">IFERROR(INDEX(OFFSET(Dictionary!$AC$3,MATCH(COLUMNS($AS$2:DX128),Dictionary!$AC$4:$AC$93,0),1,1,2),1,MATCH(INDEX(Dictionary!$B$3:$C$3,1,MATCH(Form_Responses[[#This Row],[84]],OFFSET(Dictionary!$A$3,MATCH(COLUMNS($AS$2:DX128),Dictionary!$A$4:$A$93,0),1,1,2),0)),Dictionary!$AD$3:$AE$3,0)),"")</f>
        <v>V</v>
      </c>
      <c r="DY129" s="61" t="str">
        <f ca="1">IFERROR(INDEX(OFFSET(Dictionary!$AC$3,MATCH(COLUMNS($AS$2:DY128),Dictionary!$AC$4:$AC$93,0),1,1,2),1,MATCH(INDEX(Dictionary!$B$3:$C$3,1,MATCH(Form_Responses[[#This Row],[85]],OFFSET(Dictionary!$A$3,MATCH(COLUMNS($AS$2:DY128),Dictionary!$A$4:$A$93,0),1,1,2),0)),Dictionary!$AD$3:$AE$3,0)),"")</f>
        <v>S</v>
      </c>
      <c r="DZ129" s="61" t="str">
        <f ca="1">IFERROR(INDEX(OFFSET(Dictionary!$AC$3,MATCH(COLUMNS($AS$2:DZ128),Dictionary!$AC$4:$AC$93,0),1,1,2),1,MATCH(INDEX(Dictionary!$B$3:$C$3,1,MATCH(Form_Responses[[#This Row],[86]],OFFSET(Dictionary!$A$3,MATCH(COLUMNS($AS$2:DZ128),Dictionary!$A$4:$A$93,0),1,1,2),0)),Dictionary!$AD$3:$AE$3,0)),"")</f>
        <v>S</v>
      </c>
      <c r="EA129" s="61" t="str">
        <f ca="1">IFERROR(INDEX(OFFSET(Dictionary!$AC$3,MATCH(COLUMNS($AS$2:EA128),Dictionary!$AC$4:$AC$93,0),1,1,2),1,MATCH(INDEX(Dictionary!$B$3:$C$3,1,MATCH(Form_Responses[[#This Row],[87]],OFFSET(Dictionary!$A$3,MATCH(COLUMNS($AS$2:EA128),Dictionary!$A$4:$A$93,0),1,1,2),0)),Dictionary!$AD$3:$AE$3,0)),"")</f>
        <v>D</v>
      </c>
      <c r="EB129" s="61" t="str">
        <f ca="1">IFERROR(INDEX(OFFSET(Dictionary!$AC$3,MATCH(COLUMNS($AS$2:EB128),Dictionary!$AC$4:$AC$93,0),1,1,2),1,MATCH(INDEX(Dictionary!$B$3:$C$3,1,MATCH(Form_Responses[[#This Row],[88]],OFFSET(Dictionary!$A$3,MATCH(COLUMNS($AS$2:EB128),Dictionary!$A$4:$A$93,0),1,1,2),0)),Dictionary!$AD$3:$AE$3,0)),"")</f>
        <v>C</v>
      </c>
      <c r="EC129" s="61" t="str">
        <f ca="1">IFERROR(INDEX(OFFSET(Dictionary!$AC$3,MATCH(COLUMNS($AS$2:EC128),Dictionary!$AC$4:$AC$93,0),1,1,2),1,MATCH(INDEX(Dictionary!$B$3:$C$3,1,MATCH(Form_Responses[[#This Row],[89]],OFFSET(Dictionary!$A$3,MATCH(COLUMNS($AS$2:EC128),Dictionary!$A$4:$A$93,0),1,1,2),0)),Dictionary!$AD$3:$AE$3,0)),"")</f>
        <v>C</v>
      </c>
      <c r="ED129" s="61" t="str">
        <f ca="1">IFERROR(INDEX(OFFSET(Dictionary!$AC$3,MATCH(COLUMNS($AS$2:ED128),Dictionary!$AC$4:$AC$93,0),1,1,2),1,MATCH(INDEX(Dictionary!$B$3:$C$3,1,MATCH(Form_Responses[[#This Row],[90]],OFFSET(Dictionary!$A$3,MATCH(COLUMNS($AS$2:ED128),Dictionary!$A$4:$A$93,0),1,1,2),0)),Dictionary!$AD$3:$AE$3,0)),"")</f>
        <v>N</v>
      </c>
    </row>
    <row r="130" spans="1:134" ht="195" x14ac:dyDescent="0.25">
      <c r="A130" s="164">
        <v>128</v>
      </c>
      <c r="B130" s="61" t="s">
        <v>1171</v>
      </c>
      <c r="C130" s="61" t="s">
        <v>1173</v>
      </c>
      <c r="D130" s="59" t="s">
        <v>793</v>
      </c>
      <c r="E130" s="59" cm="1">
        <f t="array" aca="1" ref="E130" ca="1">COUNTIF(OFFSET($AS$2,MATCH(Data_Base_Response[[#This Row],[Nama]:[Nama]],Data_Base_Response[[Nama]:[Nama]],0),0,1,90),Data_Base_Response[[#Headers],[A]])</f>
        <v>7</v>
      </c>
      <c r="F130" s="59" cm="1">
        <f t="array" aca="1" ref="F130" ca="1">COUNTIF(OFFSET($AS$2,MATCH(Data_Base_Response[[#This Row],[Nama]:[Nama]],Data_Base_Response[[Nama]:[Nama]],0),0,1,90),Data_Base_Response[[#Headers],[N]])</f>
        <v>5</v>
      </c>
      <c r="G130" s="59" cm="1">
        <f t="array" aca="1" ref="G130" ca="1">COUNTIF(OFFSET($AS$2,MATCH(Data_Base_Response[[#This Row],[Nama]:[Nama]],Data_Base_Response[[Nama]:[Nama]],0),0,1,90),Data_Base_Response[[#Headers],[G]])</f>
        <v>5</v>
      </c>
      <c r="H130" s="59" cm="1">
        <f t="array" aca="1" ref="H130" ca="1">COUNTIF(OFFSET($AS$2,MATCH(Data_Base_Response[[#This Row],[Nama]:[Nama]],Data_Base_Response[[Nama]:[Nama]],0),0,1,90),Data_Base_Response[[#Headers],[C]])</f>
        <v>4</v>
      </c>
      <c r="I130" s="59" cm="1">
        <f t="array" aca="1" ref="I130" ca="1">COUNTIF(OFFSET($AS$2,MATCH(Data_Base_Response[[#This Row],[Nama]:[Nama]],Data_Base_Response[[Nama]:[Nama]],0),0,1,90),Data_Base_Response[[#Headers],[D]])</f>
        <v>9</v>
      </c>
      <c r="J130" s="59" cm="1">
        <f t="array" aca="1" ref="J130" ca="1">COUNTIF(OFFSET($AS$2,MATCH(Data_Base_Response[[#This Row],[Nama]:[Nama]],Data_Base_Response[[Nama]:[Nama]],0),0,1,90),Data_Base_Response[[#Headers],[R]])</f>
        <v>5</v>
      </c>
      <c r="K130" s="59" cm="1">
        <f t="array" aca="1" ref="K130" ca="1">COUNTIF(OFFSET($AS$2,MATCH(Data_Base_Response[[#This Row],[Nama]:[Nama]],Data_Base_Response[[Nama]:[Nama]],0),0,1,90),Data_Base_Response[[#Headers],[T]])</f>
        <v>4</v>
      </c>
      <c r="L130" s="59" cm="1">
        <f t="array" aca="1" ref="L130" ca="1">COUNTIF(OFFSET($AS$2,MATCH(Data_Base_Response[[#This Row],[Nama]:[Nama]],Data_Base_Response[[Nama]:[Nama]],0),0,1,90),Data_Base_Response[[#Headers],[V]])</f>
        <v>2</v>
      </c>
      <c r="M130" s="59" cm="1">
        <f t="array" aca="1" ref="M130" ca="1">COUNTIF(OFFSET($AS$2,MATCH(Data_Base_Response[[#This Row],[Nama]:[Nama]],Data_Base_Response[[Nama]:[Nama]],0),0,1,90),Data_Base_Response[[#Headers],[W]])</f>
        <v>6</v>
      </c>
      <c r="N130" s="59" cm="1">
        <f t="array" aca="1" ref="N130" ca="1">COUNTIF(OFFSET($AS$2,MATCH(Data_Base_Response[[#This Row],[Nama]:[Nama]],Data_Base_Response[[Nama]:[Nama]],0),0,1,90),Data_Base_Response[[#Headers],[F]])</f>
        <v>2</v>
      </c>
      <c r="O130" s="59" cm="1">
        <f t="array" aca="1" ref="O130" ca="1">COUNTIF(OFFSET($AS$2,MATCH(Data_Base_Response[[#This Row],[Nama]:[Nama]],Data_Base_Response[[Nama]:[Nama]],0),0,1,90),Data_Base_Response[[#Headers],[L]])</f>
        <v>4</v>
      </c>
      <c r="P130" s="59" cm="1">
        <f t="array" aca="1" ref="P130" ca="1">COUNTIF(OFFSET($AS$2,MATCH(Data_Base_Response[[#This Row],[Nama]:[Nama]],Data_Base_Response[[Nama]:[Nama]],0),0,1,90),Data_Base_Response[[#Headers],[P]])</f>
        <v>5</v>
      </c>
      <c r="Q130" s="59" cm="1">
        <f t="array" aca="1" ref="Q130" ca="1">COUNTIF(OFFSET($AS$2,MATCH(Data_Base_Response[[#This Row],[Nama]:[Nama]],Data_Base_Response[[Nama]:[Nama]],0),0,1,90),Data_Base_Response[[#Headers],[I]])</f>
        <v>6</v>
      </c>
      <c r="R130" s="59" cm="1">
        <f t="array" aca="1" ref="R130" ca="1">COUNTIF(OFFSET($AS$2,MATCH(Data_Base_Response[[#This Row],[Nama]:[Nama]],Data_Base_Response[[Nama]:[Nama]],0),0,1,90),Data_Base_Response[[#Headers],[S]])</f>
        <v>3</v>
      </c>
      <c r="S130" s="59" cm="1">
        <f t="array" aca="1" ref="S130" ca="1">COUNTIF(OFFSET($AS$2,MATCH(Data_Base_Response[[#This Row],[Nama]:[Nama]],Data_Base_Response[[Nama]:[Nama]],0),0,1,90),Data_Base_Response[[#Headers],[B]])</f>
        <v>6</v>
      </c>
      <c r="T130" s="59" cm="1">
        <f t="array" aca="1" ref="T130" ca="1">COUNTIF(OFFSET($AS$2,MATCH(Data_Base_Response[[#This Row],[Nama]:[Nama]],Data_Base_Response[[Nama]:[Nama]],0),0,1,90),Data_Base_Response[[#Headers],[O]])</f>
        <v>3</v>
      </c>
      <c r="U130" s="59" cm="1">
        <f t="array" aca="1" ref="U130" ca="1">COUNTIF(OFFSET($AS$2,MATCH(Data_Base_Response[[#This Row],[Nama]:[Nama]],Data_Base_Response[[Nama]:[Nama]],0),0,1,90),Data_Base_Response[[#Headers],[X]])</f>
        <v>3</v>
      </c>
      <c r="V130" s="59" cm="1">
        <f t="array" aca="1" ref="V130" ca="1">COUNTIF(OFFSET($AS$2,MATCH(Data_Base_Response[[#This Row],[Nama]:[Nama]],Data_Base_Response[[Nama]:[Nama]],0),0,1,90),Data_Base_Response[[#Headers],[E]])</f>
        <v>3</v>
      </c>
      <c r="W130" s="59" cm="1">
        <f t="array" aca="1" ref="W130" ca="1">COUNTIF(OFFSET($AS$2,MATCH(Data_Base_Response[[#This Row],[Nama]:[Nama]],Data_Base_Response[[Nama]:[Nama]],0),0,1,90),Data_Base_Response[[#Headers],[K]])</f>
        <v>4</v>
      </c>
      <c r="X130" s="59" cm="1">
        <f t="array" aca="1" ref="X130" ca="1">COUNTIF(OFFSET($AS$2,MATCH(Data_Base_Response[[#This Row],[Nama]:[Nama]],Data_Base_Response[[Nama]:[Nama]],0),0,1,90),Data_Base_Response[[#Headers],[Z]])</f>
        <v>4</v>
      </c>
      <c r="Y130"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0"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30"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30"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30"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30"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30"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30"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130"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30"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0"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130"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30"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30"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30"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30"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30"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30"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0"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30" s="60" t="str">
        <f ca="1">INDEX(OFFSET(Dictionary!$AJ$3,MATCH(X$2,Dictionary!$AG$4:$AG$84,0),0,COUNTIF(Dictionary!$AG$4:$AG$84,X$2),1),MATCH(Data_Base_Response[[#This Row],[Z]],OFFSET(Dictionary!$AH$3,MATCH(X$2,Dictionary!$AG$4:$AG$84,0),0,COUNTIF(Dictionary!$AG$4:$AG$84,X$2),1),1))</f>
        <v xml:space="preserve">Mudah beradaptasi, cukup menyukai perubahan    </v>
      </c>
      <c r="AS130" s="61" t="str">
        <f ca="1">IFERROR(INDEX(OFFSET(Dictionary!$AC$3,MATCH(COLUMNS($AS$2:AS129),Dictionary!$AC$4:$AC$93,0),1,1,2),1,MATCH(INDEX(Dictionary!$B$3:$C$3,1,MATCH(Form_Responses[[#This Row],[1]],OFFSET(Dictionary!$A$3,MATCH(COLUMNS($AS$2:AS129),Dictionary!$A$4:$A$93,0),1,1,2),0)),Dictionary!$AD$3:$AE$3,0)),"")</f>
        <v>G</v>
      </c>
      <c r="AT130" s="61" t="str">
        <f ca="1">IFERROR(INDEX(OFFSET(Dictionary!$AC$3,MATCH(COLUMNS($AS$2:AT$2),Dictionary!$AC$4:$AC$93,0),1,1,2),1,MATCH(INDEX(Dictionary!$B$3:$C$3,1,MATCH(Form_Responses[[#This Row],[2]],OFFSET(Dictionary!$A$3,MATCH(COLUMNS($AS$2:AT129),Dictionary!$A$4:$A$93,0),1,1,2),0)),Dictionary!$AD$3:$AE$3,0)),"")</f>
        <v>A</v>
      </c>
      <c r="AU130" s="61" t="str">
        <f ca="1">IFERROR(INDEX(OFFSET(Dictionary!$AC$3,MATCH(COLUMNS($AS$2:AU129),Dictionary!$AC$4:$AC$93,0),1,1,2),1,MATCH(INDEX(Dictionary!$B$3:$C$3,1,MATCH(Form_Responses[[#This Row],[3]],OFFSET(Dictionary!$A$3,MATCH(COLUMNS($AS$2:AU129),Dictionary!$A$4:$A$93,0),1,1,2),0)),Dictionary!$AD$3:$AE$3,0)),"")</f>
        <v>A</v>
      </c>
      <c r="AV130" s="61" t="str">
        <f ca="1">IFERROR(INDEX(OFFSET(Dictionary!$AC$3,MATCH(COLUMNS($AS$2:AV129),Dictionary!$AC$4:$AC$93,0),1,1,2),1,MATCH(INDEX(Dictionary!$B$3:$C$3,1,MATCH(Form_Responses[[#This Row],[4]],OFFSET(Dictionary!$A$3,MATCH(COLUMNS($AS$2:AV129),Dictionary!$A$4:$A$93,0),1,1,2),0)),Dictionary!$AD$3:$AE$3,0)),"")</f>
        <v>P</v>
      </c>
      <c r="AW130" s="61" t="str">
        <f ca="1">IFERROR(INDEX(OFFSET(Dictionary!$AC$3,MATCH(COLUMNS($AS$2:AW129),Dictionary!$AC$4:$AC$93,0),1,1,2),1,MATCH(INDEX(Dictionary!$B$3:$C$3,1,MATCH(Form_Responses[[#This Row],[5]],OFFSET(Dictionary!$A$3,MATCH(COLUMNS($AS$2:AW129),Dictionary!$A$4:$A$93,0),1,1,2),0)),Dictionary!$AD$3:$AE$3,0)),"")</f>
        <v>B</v>
      </c>
      <c r="AX130" s="61" t="str">
        <f ca="1">IFERROR(INDEX(OFFSET(Dictionary!$AC$3,MATCH(COLUMNS($AS$2:AX129),Dictionary!$AC$4:$AC$93,0),1,1,2),1,MATCH(INDEX(Dictionary!$B$3:$C$3,1,MATCH(Form_Responses[[#This Row],[6]],OFFSET(Dictionary!$A$3,MATCH(COLUMNS($AS$2:AX129),Dictionary!$A$4:$A$93,0),1,1,2),0)),Dictionary!$AD$3:$AE$3,0)),"")</f>
        <v>B</v>
      </c>
      <c r="AY130" s="61" t="str">
        <f ca="1">IFERROR(INDEX(OFFSET(Dictionary!$AC$3,MATCH(COLUMNS($AS$2:AY129),Dictionary!$AC$4:$AC$93,0),1,1,2),1,MATCH(INDEX(Dictionary!$B$3:$C$3,1,MATCH(Form_Responses[[#This Row],[7]],OFFSET(Dictionary!$A$3,MATCH(COLUMNS($AS$2:AY129),Dictionary!$A$4:$A$93,0),1,1,2),0)),Dictionary!$AD$3:$AE$3,0)),"")</f>
        <v>O</v>
      </c>
      <c r="AZ130" s="61" t="str">
        <f ca="1">IFERROR(INDEX(OFFSET(Dictionary!$AC$3,MATCH(COLUMNS($AS$2:AZ$2),Dictionary!$AC$4:$AC$93,0),1,1,2),1,MATCH(INDEX(Dictionary!$B$3:$C$3,1,MATCH(Form_Responses[[#This Row],[8]],OFFSET(Dictionary!$A$3,MATCH(COLUMNS($AS$2:AZ129),Dictionary!$A$4:$A$93,0),1,1,2),0)),Dictionary!$AD$3:$AE$3,0)),"")</f>
        <v>Z</v>
      </c>
      <c r="BA130" s="61" t="str">
        <f ca="1">IFERROR(INDEX(OFFSET(Dictionary!$AC$3,MATCH(COLUMNS($AS$2:BA129),Dictionary!$AC$4:$AC$93,0),1,1,2),1,MATCH(INDEX(Dictionary!$B$3:$C$3,1,MATCH(Form_Responses[[#This Row],[9]],OFFSET(Dictionary!$A$3,MATCH(COLUMNS($AS$2:BA129),Dictionary!$A$4:$A$93,0),1,1,2),0)),Dictionary!$AD$3:$AE$3,0)),"")</f>
        <v>K</v>
      </c>
      <c r="BB130" s="61" t="str">
        <f ca="1">IFERROR(INDEX(OFFSET(Dictionary!$AC$3,MATCH(COLUMNS($AS$2:BB129),Dictionary!$AC$4:$AC$93,0),1,1,2),1,MATCH(INDEX(Dictionary!$B$3:$C$3,1,MATCH(Form_Responses[[#This Row],[10]],OFFSET(Dictionary!$A$3,MATCH(COLUMNS($AS$2:BB129),Dictionary!$A$4:$A$93,0),1,1,2),0)),Dictionary!$AD$3:$AE$3,0)),"")</f>
        <v>W</v>
      </c>
      <c r="BC130" s="61" t="str">
        <f ca="1">IFERROR(INDEX(OFFSET(Dictionary!$AC$3,MATCH(COLUMNS($AS$2:BC129),Dictionary!$AC$4:$AC$93,0),1,1,2),1,MATCH(INDEX(Dictionary!$B$3:$C$3,1,MATCH(Form_Responses[[#This Row],[11]],OFFSET(Dictionary!$A$3,MATCH(COLUMNS($AS$2:BC129),Dictionary!$A$4:$A$93,0),1,1,2),0)),Dictionary!$AD$3:$AE$3,0)),"")</f>
        <v>G</v>
      </c>
      <c r="BD130" s="61" t="str">
        <f ca="1">IFERROR(INDEX(OFFSET(Dictionary!$AC$3,MATCH(COLUMNS($AS$2:BD129),Dictionary!$AC$4:$AC$93,0),1,1,2),1,MATCH(INDEX(Dictionary!$B$3:$C$3,1,MATCH(Form_Responses[[#This Row],[12]],OFFSET(Dictionary!$A$3,MATCH(COLUMNS($AS$2:BD129),Dictionary!$A$4:$A$93,0),1,1,2),0)),Dictionary!$AD$3:$AE$3,0)),"")</f>
        <v>E</v>
      </c>
      <c r="BE130" s="61" t="str">
        <f ca="1">IFERROR(INDEX(OFFSET(Dictionary!$AC$3,MATCH(COLUMNS($AS$2:BE129),Dictionary!$AC$4:$AC$93,0),1,1,2),1,MATCH(INDEX(Dictionary!$B$3:$C$3,1,MATCH(Form_Responses[[#This Row],[13]],OFFSET(Dictionary!$A$3,MATCH(COLUMNS($AS$2:BE129),Dictionary!$A$4:$A$93,0),1,1,2),0)),Dictionary!$AD$3:$AE$3,0)),"")</f>
        <v>P</v>
      </c>
      <c r="BF130" s="61" t="str">
        <f ca="1">IFERROR(INDEX(OFFSET(Dictionary!$AC$3,MATCH(COLUMNS($AS$2:BF129),Dictionary!$AC$4:$AC$93,0),1,1,2),1,MATCH(INDEX(Dictionary!$B$3:$C$3,1,MATCH(Form_Responses[[#This Row],[14]],OFFSET(Dictionary!$A$3,MATCH(COLUMNS($AS$2:BF129),Dictionary!$A$4:$A$93,0),1,1,2),0)),Dictionary!$AD$3:$AE$3,0)),"")</f>
        <v>A</v>
      </c>
      <c r="BG130" s="61" t="str">
        <f ca="1">IFERROR(INDEX(OFFSET(Dictionary!$AC$3,MATCH(COLUMNS($AS$2:BG129),Dictionary!$AC$4:$AC$93,0),1,1,2),1,MATCH(INDEX(Dictionary!$B$3:$C$3,1,MATCH(Form_Responses[[#This Row],[15]],OFFSET(Dictionary!$A$3,MATCH(COLUMNS($AS$2:BG129),Dictionary!$A$4:$A$93,0),1,1,2),0)),Dictionary!$AD$3:$AE$3,0)),"")</f>
        <v>B</v>
      </c>
      <c r="BH130" s="61" t="str">
        <f ca="1">IFERROR(INDEX(OFFSET(Dictionary!$AC$3,MATCH(COLUMNS($AS$2:BH129),Dictionary!$AC$4:$AC$93,0),1,1,2),1,MATCH(INDEX(Dictionary!$B$3:$C$3,1,MATCH(Form_Responses[[#This Row],[16]],OFFSET(Dictionary!$A$3,MATCH(COLUMNS($AS$2:BH129),Dictionary!$A$4:$A$93,0),1,1,2),0)),Dictionary!$AD$3:$AE$3,0)),"")</f>
        <v>X</v>
      </c>
      <c r="BI130" s="61" t="str">
        <f ca="1">IFERROR(INDEX(OFFSET(Dictionary!$AC$3,MATCH(COLUMNS($AS$2:BI129),Dictionary!$AC$4:$AC$93,0),1,1,2),1,MATCH(INDEX(Dictionary!$B$3:$C$3,1,MATCH(Form_Responses[[#This Row],[17]],OFFSET(Dictionary!$A$3,MATCH(COLUMNS($AS$2:BI129),Dictionary!$A$4:$A$93,0),1,1,2),0)),Dictionary!$AD$3:$AE$3,0)),"")</f>
        <v>Z</v>
      </c>
      <c r="BJ130" s="61" t="str">
        <f ca="1">IFERROR(INDEX(OFFSET(Dictionary!$AC$3,MATCH(COLUMNS($AS$2:BJ129),Dictionary!$AC$4:$AC$93,0),1,1,2),1,MATCH(INDEX(Dictionary!$B$3:$C$3,1,MATCH(Form_Responses[[#This Row],[18]],OFFSET(Dictionary!$A$3,MATCH(COLUMNS($AS$2:BJ129),Dictionary!$A$4:$A$93,0),1,1,2),0)),Dictionary!$AD$3:$AE$3,0)),"")</f>
        <v>O</v>
      </c>
      <c r="BK130" s="61" t="str">
        <f ca="1">IFERROR(INDEX(OFFSET(Dictionary!$AC$3,MATCH(COLUMNS($AS$2:BK129),Dictionary!$AC$4:$AC$93,0),1,1,2),1,MATCH(INDEX(Dictionary!$B$3:$C$3,1,MATCH(Form_Responses[[#This Row],[19]],OFFSET(Dictionary!$A$3,MATCH(COLUMNS($AS$2:BK129),Dictionary!$A$4:$A$93,0),1,1,2),0)),Dictionary!$AD$3:$AE$3,0)),"")</f>
        <v>Z</v>
      </c>
      <c r="BL130" s="61" t="str">
        <f ca="1">IFERROR(INDEX(OFFSET(Dictionary!$AC$3,MATCH(COLUMNS($AS$2:BL129),Dictionary!$AC$4:$AC$93,0),1,1,2),1,MATCH(INDEX(Dictionary!$B$3:$C$3,1,MATCH(Form_Responses[[#This Row],[20]],OFFSET(Dictionary!$A$3,MATCH(COLUMNS($AS$2:BL129),Dictionary!$A$4:$A$93,0),1,1,2),0)),Dictionary!$AD$3:$AE$3,0)),"")</f>
        <v>W</v>
      </c>
      <c r="BM130" s="61" t="str">
        <f ca="1">IFERROR(INDEX(OFFSET(Dictionary!$AC$3,MATCH(COLUMNS($AS$2:BM129),Dictionary!$AC$4:$AC$93,0),1,1,2),1,MATCH(INDEX(Dictionary!$B$3:$C$3,1,MATCH(Form_Responses[[#This Row],[21]],OFFSET(Dictionary!$A$3,MATCH(COLUMNS($AS$2:BM129),Dictionary!$A$4:$A$93,0),1,1,2),0)),Dictionary!$AD$3:$AE$3,0)),"")</f>
        <v>D</v>
      </c>
      <c r="BN130" s="61" t="str">
        <f ca="1">IFERROR(INDEX(OFFSET(Dictionary!$AC$3,MATCH(COLUMNS($AS$2:BN129),Dictionary!$AC$4:$AC$93,0),1,1,2),1,MATCH(INDEX(Dictionary!$B$3:$C$3,1,MATCH(Form_Responses[[#This Row],[22]],OFFSET(Dictionary!$A$3,MATCH(COLUMNS($AS$2:BN129),Dictionary!$A$4:$A$93,0),1,1,2),0)),Dictionary!$AD$3:$AE$3,0)),"")</f>
        <v>C</v>
      </c>
      <c r="BO130" s="61" t="str">
        <f ca="1">IFERROR(INDEX(OFFSET(Dictionary!$AC$3,MATCH(COLUMNS($AS$2:BO129),Dictionary!$AC$4:$AC$93,0),1,1,2),1,MATCH(INDEX(Dictionary!$B$3:$C$3,1,MATCH(Form_Responses[[#This Row],[23]],OFFSET(Dictionary!$A$3,MATCH(COLUMNS($AS$2:BO129),Dictionary!$A$4:$A$93,0),1,1,2),0)),Dictionary!$AD$3:$AE$3,0)),"")</f>
        <v>I</v>
      </c>
      <c r="BP130" s="61" t="str">
        <f ca="1">IFERROR(INDEX(OFFSET(Dictionary!$AC$3,MATCH(COLUMNS($AS$2:BP129),Dictionary!$AC$4:$AC$93,0),1,1,2),1,MATCH(INDEX(Dictionary!$B$3:$C$3,1,MATCH(Form_Responses[[#This Row],[24]],OFFSET(Dictionary!$A$3,MATCH(COLUMNS($AS$2:BP129),Dictionary!$A$4:$A$93,0),1,1,2),0)),Dictionary!$AD$3:$AE$3,0)),"")</f>
        <v>X</v>
      </c>
      <c r="BQ130" s="61" t="str">
        <f ca="1">IFERROR(INDEX(OFFSET(Dictionary!$AC$3,MATCH(COLUMNS($AS$2:BQ129),Dictionary!$AC$4:$AC$93,0),1,1,2),1,MATCH(INDEX(Dictionary!$B$3:$C$3,1,MATCH(Form_Responses[[#This Row],[25]],OFFSET(Dictionary!$A$3,MATCH(COLUMNS($AS$2:BQ129),Dictionary!$A$4:$A$93,0),1,1,2),0)),Dictionary!$AD$3:$AE$3,0)),"")</f>
        <v>A</v>
      </c>
      <c r="BR130" s="61" t="str">
        <f ca="1">IFERROR(INDEX(OFFSET(Dictionary!$AC$3,MATCH(COLUMNS($AS$2:BR129),Dictionary!$AC$4:$AC$93,0),1,1,2),1,MATCH(INDEX(Dictionary!$B$3:$C$3,1,MATCH(Form_Responses[[#This Row],[26]],OFFSET(Dictionary!$A$3,MATCH(COLUMNS($AS$2:BR129),Dictionary!$A$4:$A$93,0),1,1,2),0)),Dictionary!$AD$3:$AE$3,0)),"")</f>
        <v>P</v>
      </c>
      <c r="BS130" s="61" t="str">
        <f ca="1">IFERROR(INDEX(OFFSET(Dictionary!$AC$3,MATCH(COLUMNS($AS$2:BS129),Dictionary!$AC$4:$AC$93,0),1,1,2),1,MATCH(INDEX(Dictionary!$B$3:$C$3,1,MATCH(Form_Responses[[#This Row],[27]],OFFSET(Dictionary!$A$3,MATCH(COLUMNS($AS$2:BS129),Dictionary!$A$4:$A$93,0),1,1,2),0)),Dictionary!$AD$3:$AE$3,0)),"")</f>
        <v>Z</v>
      </c>
      <c r="BT130" s="61" t="str">
        <f ca="1">IFERROR(INDEX(OFFSET(Dictionary!$AC$3,MATCH(COLUMNS($AS$2:BT129),Dictionary!$AC$4:$AC$93,0),1,1,2),1,MATCH(INDEX(Dictionary!$B$3:$C$3,1,MATCH(Form_Responses[[#This Row],[28]],OFFSET(Dictionary!$A$3,MATCH(COLUMNS($AS$2:BT129),Dictionary!$A$4:$A$93,0),1,1,2),0)),Dictionary!$AD$3:$AE$3,0)),"")</f>
        <v>B</v>
      </c>
      <c r="BU130" s="61" t="str">
        <f ca="1">IFERROR(INDEX(OFFSET(Dictionary!$AC$3,MATCH(COLUMNS($AS$2:BU129),Dictionary!$AC$4:$AC$93,0),1,1,2),1,MATCH(INDEX(Dictionary!$B$3:$C$3,1,MATCH(Form_Responses[[#This Row],[29]],OFFSET(Dictionary!$A$3,MATCH(COLUMNS($AS$2:BU129),Dictionary!$A$4:$A$93,0),1,1,2),0)),Dictionary!$AD$3:$AE$3,0)),"")</f>
        <v>O</v>
      </c>
      <c r="BV130" s="61" t="str">
        <f ca="1">IFERROR(INDEX(OFFSET(Dictionary!$AC$3,MATCH(COLUMNS($AS$2:BV129),Dictionary!$AC$4:$AC$93,0),1,1,2),1,MATCH(INDEX(Dictionary!$B$3:$C$3,1,MATCH(Form_Responses[[#This Row],[30]],OFFSET(Dictionary!$A$3,MATCH(COLUMNS($AS$2:BV129),Dictionary!$A$4:$A$93,0),1,1,2),0)),Dictionary!$AD$3:$AE$3,0)),"")</f>
        <v>W</v>
      </c>
      <c r="BW130" s="61" t="str">
        <f ca="1">IFERROR(INDEX(OFFSET(Dictionary!$AC$3,MATCH(COLUMNS($AS$2:BW129),Dictionary!$AC$4:$AC$93,0),1,1,2),1,MATCH(INDEX(Dictionary!$B$3:$C$3,1,MATCH(Form_Responses[[#This Row],[31]],OFFSET(Dictionary!$A$3,MATCH(COLUMNS($AS$2:BW129),Dictionary!$A$4:$A$93,0),1,1,2),0)),Dictionary!$AD$3:$AE$3,0)),"")</f>
        <v>R</v>
      </c>
      <c r="BX130" s="61" t="str">
        <f ca="1">IFERROR(INDEX(OFFSET(Dictionary!$AC$3,MATCH(COLUMNS($AS$2:BX129),Dictionary!$AC$4:$AC$93,0),1,1,2),1,MATCH(INDEX(Dictionary!$B$3:$C$3,1,MATCH(Form_Responses[[#This Row],[32]],OFFSET(Dictionary!$A$3,MATCH(COLUMNS($AS$2:BX129),Dictionary!$A$4:$A$93,0),1,1,2),0)),Dictionary!$AD$3:$AE$3,0)),"")</f>
        <v>D</v>
      </c>
      <c r="BY130" s="61" t="str">
        <f ca="1">IFERROR(INDEX(OFFSET(Dictionary!$AC$3,MATCH(COLUMNS($AS$2:BY129),Dictionary!$AC$4:$AC$93,0),1,1,2),1,MATCH(INDEX(Dictionary!$B$3:$C$3,1,MATCH(Form_Responses[[#This Row],[33]],OFFSET(Dictionary!$A$3,MATCH(COLUMNS($AS$2:BY129),Dictionary!$A$4:$A$93,0),1,1,2),0)),Dictionary!$AD$3:$AE$3,0)),"")</f>
        <v>I</v>
      </c>
      <c r="BZ130" s="61" t="str">
        <f ca="1">IFERROR(INDEX(OFFSET(Dictionary!$AC$3,MATCH(COLUMNS($AS$2:BZ129),Dictionary!$AC$4:$AC$93,0),1,1,2),1,MATCH(INDEX(Dictionary!$B$3:$C$3,1,MATCH(Form_Responses[[#This Row],[34]],OFFSET(Dictionary!$A$3,MATCH(COLUMNS($AS$2:BZ129),Dictionary!$A$4:$A$93,0),1,1,2),0)),Dictionary!$AD$3:$AE$3,0)),"")</f>
        <v>T</v>
      </c>
      <c r="CA130" s="61" t="str">
        <f ca="1">IFERROR(INDEX(OFFSET(Dictionary!$AC$3,MATCH(COLUMNS($AS$2:CA129),Dictionary!$AC$4:$AC$93,0),1,1,2),1,MATCH(INDEX(Dictionary!$B$3:$C$3,1,MATCH(Form_Responses[[#This Row],[35]],OFFSET(Dictionary!$A$3,MATCH(COLUMNS($AS$2:CA129),Dictionary!$A$4:$A$93,0),1,1,2),0)),Dictionary!$AD$3:$AE$3,0)),"")</f>
        <v>B</v>
      </c>
      <c r="CB130" s="61" t="str">
        <f ca="1">IFERROR(INDEX(OFFSET(Dictionary!$AC$3,MATCH(COLUMNS($AS$2:CB129),Dictionary!$AC$4:$AC$93,0),1,1,2),1,MATCH(INDEX(Dictionary!$B$3:$C$3,1,MATCH(Form_Responses[[#This Row],[36]],OFFSET(Dictionary!$A$3,MATCH(COLUMNS($AS$2:CB129),Dictionary!$A$4:$A$93,0),1,1,2),0)),Dictionary!$AD$3:$AE$3,0)),"")</f>
        <v>A</v>
      </c>
      <c r="CC130" s="61" t="str">
        <f ca="1">IFERROR(INDEX(OFFSET(Dictionary!$AC$3,MATCH(COLUMNS($AS$2:CC129),Dictionary!$AC$4:$AC$93,0),1,1,2),1,MATCH(INDEX(Dictionary!$B$3:$C$3,1,MATCH(Form_Responses[[#This Row],[37]],OFFSET(Dictionary!$A$3,MATCH(COLUMNS($AS$2:CC129),Dictionary!$A$4:$A$93,0),1,1,2),0)),Dictionary!$AD$3:$AE$3,0)),"")</f>
        <v>P</v>
      </c>
      <c r="CD130" s="61" t="str">
        <f ca="1">IFERROR(INDEX(OFFSET(Dictionary!$AC$3,MATCH(COLUMNS($AS$2:CD129),Dictionary!$AC$4:$AC$93,0),1,1,2),1,MATCH(INDEX(Dictionary!$B$3:$C$3,1,MATCH(Form_Responses[[#This Row],[38]],OFFSET(Dictionary!$A$3,MATCH(COLUMNS($AS$2:CD129),Dictionary!$A$4:$A$93,0),1,1,2),0)),Dictionary!$AD$3:$AE$3,0)),"")</f>
        <v>K</v>
      </c>
      <c r="CE130" s="61" t="str">
        <f ca="1">IFERROR(INDEX(OFFSET(Dictionary!$AC$3,MATCH(COLUMNS($AS$2:CE129),Dictionary!$AC$4:$AC$93,0),1,1,2),1,MATCH(INDEX(Dictionary!$B$3:$C$3,1,MATCH(Form_Responses[[#This Row],[39]],OFFSET(Dictionary!$A$3,MATCH(COLUMNS($AS$2:CE129),Dictionary!$A$4:$A$93,0),1,1,2),0)),Dictionary!$AD$3:$AE$3,0)),"")</f>
        <v>B</v>
      </c>
      <c r="CF130" s="61" t="str">
        <f ca="1">IFERROR(INDEX(OFFSET(Dictionary!$AC$3,MATCH(COLUMNS($AS$2:CF129),Dictionary!$AC$4:$AC$93,0),1,1,2),1,MATCH(INDEX(Dictionary!$B$3:$C$3,1,MATCH(Form_Responses[[#This Row],[40]],OFFSET(Dictionary!$A$3,MATCH(COLUMNS($AS$2:CF129),Dictionary!$A$4:$A$93,0),1,1,2),0)),Dictionary!$AD$3:$AE$3,0)),"")</f>
        <v>W</v>
      </c>
      <c r="CG130" s="61" t="str">
        <f ca="1">IFERROR(INDEX(OFFSET(Dictionary!$AC$3,MATCH(COLUMNS($AS$2:CG129),Dictionary!$AC$4:$AC$93,0),1,1,2),1,MATCH(INDEX(Dictionary!$B$3:$C$3,1,MATCH(Form_Responses[[#This Row],[41]],OFFSET(Dictionary!$A$3,MATCH(COLUMNS($AS$2:CG129),Dictionary!$A$4:$A$93,0),1,1,2),0)),Dictionary!$AD$3:$AE$3,0)),"")</f>
        <v>G</v>
      </c>
      <c r="CH130" s="61" t="str">
        <f ca="1">IFERROR(INDEX(OFFSET(Dictionary!$AC$3,MATCH(COLUMNS($AS$2:CH129),Dictionary!$AC$4:$AC$93,0),1,1,2),1,MATCH(INDEX(Dictionary!$B$3:$C$3,1,MATCH(Form_Responses[[#This Row],[42]],OFFSET(Dictionary!$A$3,MATCH(COLUMNS($AS$2:CH129),Dictionary!$A$4:$A$93,0),1,1,2),0)),Dictionary!$AD$3:$AE$3,0)),"")</f>
        <v>R</v>
      </c>
      <c r="CI130" s="61" t="str">
        <f ca="1">IFERROR(INDEX(OFFSET(Dictionary!$AC$3,MATCH(COLUMNS($AS$2:CI129),Dictionary!$AC$4:$AC$93,0),1,1,2),1,MATCH(INDEX(Dictionary!$B$3:$C$3,1,MATCH(Form_Responses[[#This Row],[43]],OFFSET(Dictionary!$A$3,MATCH(COLUMNS($AS$2:CI129),Dictionary!$A$4:$A$93,0),1,1,2),0)),Dictionary!$AD$3:$AE$3,0)),"")</f>
        <v>D</v>
      </c>
      <c r="CJ130" s="61" t="str">
        <f ca="1">IFERROR(INDEX(OFFSET(Dictionary!$AC$3,MATCH(COLUMNS($AS$2:CJ129),Dictionary!$AC$4:$AC$93,0),1,1,2),1,MATCH(INDEX(Dictionary!$B$3:$C$3,1,MATCH(Form_Responses[[#This Row],[44]],OFFSET(Dictionary!$A$3,MATCH(COLUMNS($AS$2:CJ129),Dictionary!$A$4:$A$93,0),1,1,2),0)),Dictionary!$AD$3:$AE$3,0)),"")</f>
        <v>T</v>
      </c>
      <c r="CK130" s="61" t="str">
        <f ca="1">IFERROR(INDEX(OFFSET(Dictionary!$AC$3,MATCH(COLUMNS($AS$2:CK129),Dictionary!$AC$4:$AC$93,0),1,1,2),1,MATCH(INDEX(Dictionary!$B$3:$C$3,1,MATCH(Form_Responses[[#This Row],[45]],OFFSET(Dictionary!$A$3,MATCH(COLUMNS($AS$2:CK129),Dictionary!$A$4:$A$93,0),1,1,2),0)),Dictionary!$AD$3:$AE$3,0)),"")</f>
        <v>E</v>
      </c>
      <c r="CL130" s="61" t="str">
        <f ca="1">IFERROR(INDEX(OFFSET(Dictionary!$AC$3,MATCH(COLUMNS($AS$2:CL129),Dictionary!$AC$4:$AC$93,0),1,1,2),1,MATCH(INDEX(Dictionary!$B$3:$C$3,1,MATCH(Form_Responses[[#This Row],[46]],OFFSET(Dictionary!$A$3,MATCH(COLUMNS($AS$2:CL129),Dictionary!$A$4:$A$93,0),1,1,2),0)),Dictionary!$AD$3:$AE$3,0)),"")</f>
        <v>N</v>
      </c>
      <c r="CM130" s="61" t="str">
        <f ca="1">IFERROR(INDEX(OFFSET(Dictionary!$AC$3,MATCH(COLUMNS($AS$2:CM129),Dictionary!$AC$4:$AC$93,0),1,1,2),1,MATCH(INDEX(Dictionary!$B$3:$C$3,1,MATCH(Form_Responses[[#This Row],[47]],OFFSET(Dictionary!$A$3,MATCH(COLUMNS($AS$2:CM129),Dictionary!$A$4:$A$93,0),1,1,2),0)),Dictionary!$AD$3:$AE$3,0)),"")</f>
        <v>A</v>
      </c>
      <c r="CN130" s="61" t="str">
        <f ca="1">IFERROR(INDEX(OFFSET(Dictionary!$AC$3,MATCH(COLUMNS($AS$2:CN129),Dictionary!$AC$4:$AC$93,0),1,1,2),1,MATCH(INDEX(Dictionary!$B$3:$C$3,1,MATCH(Form_Responses[[#This Row],[48]],OFFSET(Dictionary!$A$3,MATCH(COLUMNS($AS$2:CN129),Dictionary!$A$4:$A$93,0),1,1,2),0)),Dictionary!$AD$3:$AE$3,0)),"")</f>
        <v>K</v>
      </c>
      <c r="CO130" s="61" t="str">
        <f ca="1">IFERROR(INDEX(OFFSET(Dictionary!$AC$3,MATCH(COLUMNS($AS$2:CO129),Dictionary!$AC$4:$AC$93,0),1,1,2),1,MATCH(INDEX(Dictionary!$B$3:$C$3,1,MATCH(Form_Responses[[#This Row],[49]],OFFSET(Dictionary!$A$3,MATCH(COLUMNS($AS$2:CO129),Dictionary!$A$4:$A$93,0),1,1,2),0)),Dictionary!$AD$3:$AE$3,0)),"")</f>
        <v>F</v>
      </c>
      <c r="CP130" s="61" t="str">
        <f ca="1">IFERROR(INDEX(OFFSET(Dictionary!$AC$3,MATCH(COLUMNS($AS$2:CP129),Dictionary!$AC$4:$AC$93,0),1,1,2),1,MATCH(INDEX(Dictionary!$B$3:$C$3,1,MATCH(Form_Responses[[#This Row],[50]],OFFSET(Dictionary!$A$3,MATCH(COLUMNS($AS$2:CP129),Dictionary!$A$4:$A$93,0),1,1,2),0)),Dictionary!$AD$3:$AE$3,0)),"")</f>
        <v>W</v>
      </c>
      <c r="CQ130" s="61" t="str">
        <f ca="1">IFERROR(INDEX(OFFSET(Dictionary!$AC$3,MATCH(COLUMNS($AS$2:CQ129),Dictionary!$AC$4:$AC$93,0),1,1,2),1,MATCH(INDEX(Dictionary!$B$3:$C$3,1,MATCH(Form_Responses[[#This Row],[51]],OFFSET(Dictionary!$A$3,MATCH(COLUMNS($AS$2:CQ129),Dictionary!$A$4:$A$93,0),1,1,2),0)),Dictionary!$AD$3:$AE$3,0)),"")</f>
        <v>G</v>
      </c>
      <c r="CR130" s="61" t="str">
        <f ca="1">IFERROR(INDEX(OFFSET(Dictionary!$AC$3,MATCH(COLUMNS($AS$2:CR129),Dictionary!$AC$4:$AC$93,0),1,1,2),1,MATCH(INDEX(Dictionary!$B$3:$C$3,1,MATCH(Form_Responses[[#This Row],[52]],OFFSET(Dictionary!$A$3,MATCH(COLUMNS($AS$2:CR129),Dictionary!$A$4:$A$93,0),1,1,2),0)),Dictionary!$AD$3:$AE$3,0)),"")</f>
        <v>L</v>
      </c>
      <c r="CS130" s="61" t="str">
        <f ca="1">IFERROR(INDEX(OFFSET(Dictionary!$AC$3,MATCH(COLUMNS($AS$2:CS129),Dictionary!$AC$4:$AC$93,0),1,1,2),1,MATCH(INDEX(Dictionary!$B$3:$C$3,1,MATCH(Form_Responses[[#This Row],[53]],OFFSET(Dictionary!$A$3,MATCH(COLUMNS($AS$2:CS129),Dictionary!$A$4:$A$93,0),1,1,2),0)),Dictionary!$AD$3:$AE$3,0)),"")</f>
        <v>I</v>
      </c>
      <c r="CT130" s="61" t="str">
        <f ca="1">IFERROR(INDEX(OFFSET(Dictionary!$AC$3,MATCH(COLUMNS($AS$2:CT129),Dictionary!$AC$4:$AC$93,0),1,1,2),1,MATCH(INDEX(Dictionary!$B$3:$C$3,1,MATCH(Form_Responses[[#This Row],[54]],OFFSET(Dictionary!$A$3,MATCH(COLUMNS($AS$2:CT129),Dictionary!$A$4:$A$93,0),1,1,2),0)),Dictionary!$AD$3:$AE$3,0)),"")</f>
        <v>D</v>
      </c>
      <c r="CU130" s="61" t="str">
        <f ca="1">IFERROR(INDEX(OFFSET(Dictionary!$AC$3,MATCH(COLUMNS($AS$2:CU129),Dictionary!$AC$4:$AC$93,0),1,1,2),1,MATCH(INDEX(Dictionary!$B$3:$C$3,1,MATCH(Form_Responses[[#This Row],[55]],OFFSET(Dictionary!$A$3,MATCH(COLUMNS($AS$2:CU129),Dictionary!$A$4:$A$93,0),1,1,2),0)),Dictionary!$AD$3:$AE$3,0)),"")</f>
        <v>C</v>
      </c>
      <c r="CV130" s="61" t="str">
        <f ca="1">IFERROR(INDEX(OFFSET(Dictionary!$AC$3,MATCH(COLUMNS($AS$2:CV129),Dictionary!$AC$4:$AC$93,0),1,1,2),1,MATCH(INDEX(Dictionary!$B$3:$C$3,1,MATCH(Form_Responses[[#This Row],[56]],OFFSET(Dictionary!$A$3,MATCH(COLUMNS($AS$2:CV129),Dictionary!$A$4:$A$93,0),1,1,2),0)),Dictionary!$AD$3:$AE$3,0)),"")</f>
        <v>E</v>
      </c>
      <c r="CW130" s="61" t="str">
        <f ca="1">IFERROR(INDEX(OFFSET(Dictionary!$AC$3,MATCH(COLUMNS($AS$2:CW129),Dictionary!$AC$4:$AC$93,0),1,1,2),1,MATCH(INDEX(Dictionary!$B$3:$C$3,1,MATCH(Form_Responses[[#This Row],[57]],OFFSET(Dictionary!$A$3,MATCH(COLUMNS($AS$2:CW129),Dictionary!$A$4:$A$93,0),1,1,2),0)),Dictionary!$AD$3:$AE$3,0)),"")</f>
        <v>N</v>
      </c>
      <c r="CX130" s="61" t="str">
        <f ca="1">IFERROR(INDEX(OFFSET(Dictionary!$AC$3,MATCH(COLUMNS($AS$2:CX129),Dictionary!$AC$4:$AC$93,0),1,1,2),1,MATCH(INDEX(Dictionary!$B$3:$C$3,1,MATCH(Form_Responses[[#This Row],[58]],OFFSET(Dictionary!$A$3,MATCH(COLUMNS($AS$2:CX129),Dictionary!$A$4:$A$93,0),1,1,2),0)),Dictionary!$AD$3:$AE$3,0)),"")</f>
        <v>K</v>
      </c>
      <c r="CY130" s="61" t="str">
        <f ca="1">IFERROR(INDEX(OFFSET(Dictionary!$AC$3,MATCH(COLUMNS($AS$2:CY129),Dictionary!$AC$4:$AC$93,0),1,1,2),1,MATCH(INDEX(Dictionary!$B$3:$C$3,1,MATCH(Form_Responses[[#This Row],[59]],OFFSET(Dictionary!$A$3,MATCH(COLUMNS($AS$2:CY129),Dictionary!$A$4:$A$93,0),1,1,2),0)),Dictionary!$AD$3:$AE$3,0)),"")</f>
        <v>F</v>
      </c>
      <c r="CZ130" s="61" t="str">
        <f ca="1">IFERROR(INDEX(OFFSET(Dictionary!$AC$3,MATCH(COLUMNS($AS$2:CZ129),Dictionary!$AC$4:$AC$93,0),1,1,2),1,MATCH(INDEX(Dictionary!$B$3:$C$3,1,MATCH(Form_Responses[[#This Row],[60]],OFFSET(Dictionary!$A$3,MATCH(COLUMNS($AS$2:CZ129),Dictionary!$A$4:$A$93,0),1,1,2),0)),Dictionary!$AD$3:$AE$3,0)),"")</f>
        <v>X</v>
      </c>
      <c r="DA130" s="61" t="str">
        <f ca="1">IFERROR(INDEX(OFFSET(Dictionary!$AC$3,MATCH(COLUMNS($AS$2:DA129),Dictionary!$AC$4:$AC$93,0),1,1,2),1,MATCH(INDEX(Dictionary!$B$3:$C$3,1,MATCH(Form_Responses[[#This Row],[61]],OFFSET(Dictionary!$A$3,MATCH(COLUMNS($AS$2:DA129),Dictionary!$A$4:$A$93,0),1,1,2),0)),Dictionary!$AD$3:$AE$3,0)),"")</f>
        <v>T</v>
      </c>
      <c r="DB130" s="61" t="str">
        <f ca="1">IFERROR(INDEX(OFFSET(Dictionary!$AC$3,MATCH(COLUMNS($AS$2:DB129),Dictionary!$AC$4:$AC$93,0),1,1,2),1,MATCH(INDEX(Dictionary!$B$3:$C$3,1,MATCH(Form_Responses[[#This Row],[62]],OFFSET(Dictionary!$A$3,MATCH(COLUMNS($AS$2:DB129),Dictionary!$A$4:$A$93,0),1,1,2),0)),Dictionary!$AD$3:$AE$3,0)),"")</f>
        <v>L</v>
      </c>
      <c r="DC130" s="61" t="str">
        <f ca="1">IFERROR(INDEX(OFFSET(Dictionary!$AC$3,MATCH(COLUMNS($AS$2:DC129),Dictionary!$AC$4:$AC$93,0),1,1,2),1,MATCH(INDEX(Dictionary!$B$3:$C$3,1,MATCH(Form_Responses[[#This Row],[63]],OFFSET(Dictionary!$A$3,MATCH(COLUMNS($AS$2:DC129),Dictionary!$A$4:$A$93,0),1,1,2),0)),Dictionary!$AD$3:$AE$3,0)),"")</f>
        <v>S</v>
      </c>
      <c r="DD130" s="61" t="str">
        <f ca="1">IFERROR(INDEX(OFFSET(Dictionary!$AC$3,MATCH(COLUMNS($AS$2:DD129),Dictionary!$AC$4:$AC$93,0),1,1,2),1,MATCH(INDEX(Dictionary!$B$3:$C$3,1,MATCH(Form_Responses[[#This Row],[64]],OFFSET(Dictionary!$A$3,MATCH(COLUMNS($AS$2:DD129),Dictionary!$A$4:$A$93,0),1,1,2),0)),Dictionary!$AD$3:$AE$3,0)),"")</f>
        <v>R</v>
      </c>
      <c r="DE130" s="61" t="str">
        <f ca="1">IFERROR(INDEX(OFFSET(Dictionary!$AC$3,MATCH(COLUMNS($AS$2:DE129),Dictionary!$AC$4:$AC$93,0),1,1,2),1,MATCH(INDEX(Dictionary!$B$3:$C$3,1,MATCH(Form_Responses[[#This Row],[65]],OFFSET(Dictionary!$A$3,MATCH(COLUMNS($AS$2:DE129),Dictionary!$A$4:$A$93,0),1,1,2),0)),Dictionary!$AD$3:$AE$3,0)),"")</f>
        <v>D</v>
      </c>
      <c r="DF130" s="61" t="str">
        <f ca="1">IFERROR(INDEX(OFFSET(Dictionary!$AC$3,MATCH(COLUMNS($AS$2:DF129),Dictionary!$AC$4:$AC$93,0),1,1,2),1,MATCH(INDEX(Dictionary!$B$3:$C$3,1,MATCH(Form_Responses[[#This Row],[66]],OFFSET(Dictionary!$A$3,MATCH(COLUMNS($AS$2:DF129),Dictionary!$A$4:$A$93,0),1,1,2),0)),Dictionary!$AD$3:$AE$3,0)),"")</f>
        <v>C</v>
      </c>
      <c r="DG130" s="61" t="str">
        <f ca="1">IFERROR(INDEX(OFFSET(Dictionary!$AC$3,MATCH(COLUMNS($AS$2:DG129),Dictionary!$AC$4:$AC$93,0),1,1,2),1,MATCH(INDEX(Dictionary!$B$3:$C$3,1,MATCH(Form_Responses[[#This Row],[67]],OFFSET(Dictionary!$A$3,MATCH(COLUMNS($AS$2:DG129),Dictionary!$A$4:$A$93,0),1,1,2),0)),Dictionary!$AD$3:$AE$3,0)),"")</f>
        <v>R</v>
      </c>
      <c r="DH130" s="61" t="str">
        <f ca="1">IFERROR(INDEX(OFFSET(Dictionary!$AC$3,MATCH(COLUMNS($AS$2:DH129),Dictionary!$AC$4:$AC$93,0),1,1,2),1,MATCH(INDEX(Dictionary!$B$3:$C$3,1,MATCH(Form_Responses[[#This Row],[68]],OFFSET(Dictionary!$A$3,MATCH(COLUMNS($AS$2:DH129),Dictionary!$A$4:$A$93,0),1,1,2),0)),Dictionary!$AD$3:$AE$3,0)),"")</f>
        <v>N</v>
      </c>
      <c r="DI130" s="61" t="str">
        <f ca="1">IFERROR(INDEX(OFFSET(Dictionary!$AC$3,MATCH(COLUMNS($AS$2:DI129),Dictionary!$AC$4:$AC$93,0),1,1,2),1,MATCH(INDEX(Dictionary!$B$3:$C$3,1,MATCH(Form_Responses[[#This Row],[69]],OFFSET(Dictionary!$A$3,MATCH(COLUMNS($AS$2:DI129),Dictionary!$A$4:$A$93,0),1,1,2),0)),Dictionary!$AD$3:$AE$3,0)),"")</f>
        <v>A</v>
      </c>
      <c r="DJ130" s="61" t="str">
        <f ca="1">IFERROR(INDEX(OFFSET(Dictionary!$AC$3,MATCH(COLUMNS($AS$2:DJ129),Dictionary!$AC$4:$AC$93,0),1,1,2),1,MATCH(INDEX(Dictionary!$B$3:$C$3,1,MATCH(Form_Responses[[#This Row],[70]],OFFSET(Dictionary!$A$3,MATCH(COLUMNS($AS$2:DJ129),Dictionary!$A$4:$A$93,0),1,1,2),0)),Dictionary!$AD$3:$AE$3,0)),"")</f>
        <v>P</v>
      </c>
      <c r="DK130" s="61" t="str">
        <f ca="1">IFERROR(INDEX(OFFSET(Dictionary!$AC$3,MATCH(COLUMNS($AS$2:DK129),Dictionary!$AC$4:$AC$93,0),1,1,2),1,MATCH(INDEX(Dictionary!$B$3:$C$3,1,MATCH(Form_Responses[[#This Row],[71]],OFFSET(Dictionary!$A$3,MATCH(COLUMNS($AS$2:DK129),Dictionary!$A$4:$A$93,0),1,1,2),0)),Dictionary!$AD$3:$AE$3,0)),"")</f>
        <v>I</v>
      </c>
      <c r="DL130" s="61" t="str">
        <f ca="1">IFERROR(INDEX(OFFSET(Dictionary!$AC$3,MATCH(COLUMNS($AS$2:DL129),Dictionary!$AC$4:$AC$93,0),1,1,2),1,MATCH(INDEX(Dictionary!$B$3:$C$3,1,MATCH(Form_Responses[[#This Row],[72]],OFFSET(Dictionary!$A$3,MATCH(COLUMNS($AS$2:DL129),Dictionary!$A$4:$A$93,0),1,1,2),0)),Dictionary!$AD$3:$AE$3,0)),"")</f>
        <v>L</v>
      </c>
      <c r="DM130" s="61" t="str">
        <f ca="1">IFERROR(INDEX(OFFSET(Dictionary!$AC$3,MATCH(COLUMNS($AS$2:DM129),Dictionary!$AC$4:$AC$93,0),1,1,2),1,MATCH(INDEX(Dictionary!$B$3:$C$3,1,MATCH(Form_Responses[[#This Row],[73]],OFFSET(Dictionary!$A$3,MATCH(COLUMNS($AS$2:DM129),Dictionary!$A$4:$A$93,0),1,1,2),0)),Dictionary!$AD$3:$AE$3,0)),"")</f>
        <v>I</v>
      </c>
      <c r="DN130" s="61" t="str">
        <f ca="1">IFERROR(INDEX(OFFSET(Dictionary!$AC$3,MATCH(COLUMNS($AS$2:DN129),Dictionary!$AC$4:$AC$93,0),1,1,2),1,MATCH(INDEX(Dictionary!$B$3:$C$3,1,MATCH(Form_Responses[[#This Row],[74]],OFFSET(Dictionary!$A$3,MATCH(COLUMNS($AS$2:DN129),Dictionary!$A$4:$A$93,0),1,1,2),0)),Dictionary!$AD$3:$AE$3,0)),"")</f>
        <v>T</v>
      </c>
      <c r="DO130" s="61" t="str">
        <f ca="1">IFERROR(INDEX(OFFSET(Dictionary!$AC$3,MATCH(COLUMNS($AS$2:DO129),Dictionary!$AC$4:$AC$93,0),1,1,2),1,MATCH(INDEX(Dictionary!$B$3:$C$3,1,MATCH(Form_Responses[[#This Row],[75]],OFFSET(Dictionary!$A$3,MATCH(COLUMNS($AS$2:DO129),Dictionary!$A$4:$A$93,0),1,1,2),0)),Dictionary!$AD$3:$AE$3,0)),"")</f>
        <v>V</v>
      </c>
      <c r="DP130" s="61" t="str">
        <f ca="1">IFERROR(INDEX(OFFSET(Dictionary!$AC$3,MATCH(COLUMNS($AS$2:DP129),Dictionary!$AC$4:$AC$93,0),1,1,2),1,MATCH(INDEX(Dictionary!$B$3:$C$3,1,MATCH(Form_Responses[[#This Row],[76]],OFFSET(Dictionary!$A$3,MATCH(COLUMNS($AS$2:DP129),Dictionary!$A$4:$A$93,0),1,1,2),0)),Dictionary!$AD$3:$AE$3,0)),"")</f>
        <v>D</v>
      </c>
      <c r="DQ130" s="61" t="str">
        <f ca="1">IFERROR(INDEX(OFFSET(Dictionary!$AC$3,MATCH(COLUMNS($AS$2:DQ129),Dictionary!$AC$4:$AC$93,0),1,1,2),1,MATCH(INDEX(Dictionary!$B$3:$C$3,1,MATCH(Form_Responses[[#This Row],[77]],OFFSET(Dictionary!$A$3,MATCH(COLUMNS($AS$2:DQ129),Dictionary!$A$4:$A$93,0),1,1,2),0)),Dictionary!$AD$3:$AE$3,0)),"")</f>
        <v>R</v>
      </c>
      <c r="DR130" s="61" t="str">
        <f ca="1">IFERROR(INDEX(OFFSET(Dictionary!$AC$3,MATCH(COLUMNS($AS$2:DR129),Dictionary!$AC$4:$AC$93,0),1,1,2),1,MATCH(INDEX(Dictionary!$B$3:$C$3,1,MATCH(Form_Responses[[#This Row],[78]],OFFSET(Dictionary!$A$3,MATCH(COLUMNS($AS$2:DR129),Dictionary!$A$4:$A$93,0),1,1,2),0)),Dictionary!$AD$3:$AE$3,0)),"")</f>
        <v>D</v>
      </c>
      <c r="DS130" s="61" t="str">
        <f ca="1">IFERROR(INDEX(OFFSET(Dictionary!$AC$3,MATCH(COLUMNS($AS$2:DS129),Dictionary!$AC$4:$AC$93,0),1,1,2),1,MATCH(INDEX(Dictionary!$B$3:$C$3,1,MATCH(Form_Responses[[#This Row],[79]],OFFSET(Dictionary!$A$3,MATCH(COLUMNS($AS$2:DS129),Dictionary!$A$4:$A$93,0),1,1,2),0)),Dictionary!$AD$3:$AE$3,0)),"")</f>
        <v>N</v>
      </c>
      <c r="DT130" s="61" t="str">
        <f ca="1">IFERROR(INDEX(OFFSET(Dictionary!$AC$3,MATCH(COLUMNS($AS$2:DT129),Dictionary!$AC$4:$AC$93,0),1,1,2),1,MATCH(INDEX(Dictionary!$B$3:$C$3,1,MATCH(Form_Responses[[#This Row],[80]],OFFSET(Dictionary!$A$3,MATCH(COLUMNS($AS$2:DT129),Dictionary!$A$4:$A$93,0),1,1,2),0)),Dictionary!$AD$3:$AE$3,0)),"")</f>
        <v>W</v>
      </c>
      <c r="DU130" s="61" t="str">
        <f ca="1">IFERROR(INDEX(OFFSET(Dictionary!$AC$3,MATCH(COLUMNS($AS$2:DU129),Dictionary!$AC$4:$AC$93,0),1,1,2),1,MATCH(INDEX(Dictionary!$B$3:$C$3,1,MATCH(Form_Responses[[#This Row],[81]],OFFSET(Dictionary!$A$3,MATCH(COLUMNS($AS$2:DU129),Dictionary!$A$4:$A$93,0),1,1,2),0)),Dictionary!$AD$3:$AE$3,0)),"")</f>
        <v>G</v>
      </c>
      <c r="DV130" s="61" t="str">
        <f ca="1">IFERROR(INDEX(OFFSET(Dictionary!$AC$3,MATCH(COLUMNS($AS$2:DV129),Dictionary!$AC$4:$AC$93,0),1,1,2),1,MATCH(INDEX(Dictionary!$B$3:$C$3,1,MATCH(Form_Responses[[#This Row],[82]],OFFSET(Dictionary!$A$3,MATCH(COLUMNS($AS$2:DV129),Dictionary!$A$4:$A$93,0),1,1,2),0)),Dictionary!$AD$3:$AE$3,0)),"")</f>
        <v>L</v>
      </c>
      <c r="DW130" s="61" t="str">
        <f ca="1">IFERROR(INDEX(OFFSET(Dictionary!$AC$3,MATCH(COLUMNS($AS$2:DW129),Dictionary!$AC$4:$AC$93,0),1,1,2),1,MATCH(INDEX(Dictionary!$B$3:$C$3,1,MATCH(Form_Responses[[#This Row],[83]],OFFSET(Dictionary!$A$3,MATCH(COLUMNS($AS$2:DW129),Dictionary!$A$4:$A$93,0),1,1,2),0)),Dictionary!$AD$3:$AE$3,0)),"")</f>
        <v>I</v>
      </c>
      <c r="DX130" s="61" t="str">
        <f ca="1">IFERROR(INDEX(OFFSET(Dictionary!$AC$3,MATCH(COLUMNS($AS$2:DX129),Dictionary!$AC$4:$AC$93,0),1,1,2),1,MATCH(INDEX(Dictionary!$B$3:$C$3,1,MATCH(Form_Responses[[#This Row],[84]],OFFSET(Dictionary!$A$3,MATCH(COLUMNS($AS$2:DX129),Dictionary!$A$4:$A$93,0),1,1,2),0)),Dictionary!$AD$3:$AE$3,0)),"")</f>
        <v>V</v>
      </c>
      <c r="DY130" s="61" t="str">
        <f ca="1">IFERROR(INDEX(OFFSET(Dictionary!$AC$3,MATCH(COLUMNS($AS$2:DY129),Dictionary!$AC$4:$AC$93,0),1,1,2),1,MATCH(INDEX(Dictionary!$B$3:$C$3,1,MATCH(Form_Responses[[#This Row],[85]],OFFSET(Dictionary!$A$3,MATCH(COLUMNS($AS$2:DY129),Dictionary!$A$4:$A$93,0),1,1,2),0)),Dictionary!$AD$3:$AE$3,0)),"")</f>
        <v>S</v>
      </c>
      <c r="DZ130" s="61" t="str">
        <f ca="1">IFERROR(INDEX(OFFSET(Dictionary!$AC$3,MATCH(COLUMNS($AS$2:DZ129),Dictionary!$AC$4:$AC$93,0),1,1,2),1,MATCH(INDEX(Dictionary!$B$3:$C$3,1,MATCH(Form_Responses[[#This Row],[86]],OFFSET(Dictionary!$A$3,MATCH(COLUMNS($AS$2:DZ129),Dictionary!$A$4:$A$93,0),1,1,2),0)),Dictionary!$AD$3:$AE$3,0)),"")</f>
        <v>S</v>
      </c>
      <c r="EA130" s="61" t="str">
        <f ca="1">IFERROR(INDEX(OFFSET(Dictionary!$AC$3,MATCH(COLUMNS($AS$2:EA129),Dictionary!$AC$4:$AC$93,0),1,1,2),1,MATCH(INDEX(Dictionary!$B$3:$C$3,1,MATCH(Form_Responses[[#This Row],[87]],OFFSET(Dictionary!$A$3,MATCH(COLUMNS($AS$2:EA129),Dictionary!$A$4:$A$93,0),1,1,2),0)),Dictionary!$AD$3:$AE$3,0)),"")</f>
        <v>D</v>
      </c>
      <c r="EB130" s="61" t="str">
        <f ca="1">IFERROR(INDEX(OFFSET(Dictionary!$AC$3,MATCH(COLUMNS($AS$2:EB129),Dictionary!$AC$4:$AC$93,0),1,1,2),1,MATCH(INDEX(Dictionary!$B$3:$C$3,1,MATCH(Form_Responses[[#This Row],[88]],OFFSET(Dictionary!$A$3,MATCH(COLUMNS($AS$2:EB129),Dictionary!$A$4:$A$93,0),1,1,2),0)),Dictionary!$AD$3:$AE$3,0)),"")</f>
        <v>D</v>
      </c>
      <c r="EC130" s="61" t="str">
        <f ca="1">IFERROR(INDEX(OFFSET(Dictionary!$AC$3,MATCH(COLUMNS($AS$2:EC129),Dictionary!$AC$4:$AC$93,0),1,1,2),1,MATCH(INDEX(Dictionary!$B$3:$C$3,1,MATCH(Form_Responses[[#This Row],[89]],OFFSET(Dictionary!$A$3,MATCH(COLUMNS($AS$2:EC129),Dictionary!$A$4:$A$93,0),1,1,2),0)),Dictionary!$AD$3:$AE$3,0)),"")</f>
        <v>C</v>
      </c>
      <c r="ED130" s="61" t="str">
        <f ca="1">IFERROR(INDEX(OFFSET(Dictionary!$AC$3,MATCH(COLUMNS($AS$2:ED129),Dictionary!$AC$4:$AC$93,0),1,1,2),1,MATCH(INDEX(Dictionary!$B$3:$C$3,1,MATCH(Form_Responses[[#This Row],[90]],OFFSET(Dictionary!$A$3,MATCH(COLUMNS($AS$2:ED129),Dictionary!$A$4:$A$93,0),1,1,2),0)),Dictionary!$AD$3:$AE$3,0)),"")</f>
        <v>N</v>
      </c>
    </row>
    <row r="131" spans="1:134" ht="195" x14ac:dyDescent="0.25">
      <c r="A131" s="164">
        <v>129</v>
      </c>
      <c r="B131" s="61" t="s">
        <v>1141</v>
      </c>
      <c r="C131" s="61" t="s">
        <v>1179</v>
      </c>
      <c r="D131" s="59" t="s">
        <v>798</v>
      </c>
      <c r="E131" s="59" cm="1">
        <f t="array" aca="1" ref="E131" ca="1">COUNTIF(OFFSET($AS$2,MATCH(Data_Base_Response[[#This Row],[Nama]:[Nama]],Data_Base_Response[[Nama]:[Nama]],0),0,1,90),Data_Base_Response[[#Headers],[A]])</f>
        <v>5</v>
      </c>
      <c r="F131" s="59" cm="1">
        <f t="array" aca="1" ref="F131" ca="1">COUNTIF(OFFSET($AS$2,MATCH(Data_Base_Response[[#This Row],[Nama]:[Nama]],Data_Base_Response[[Nama]:[Nama]],0),0,1,90),Data_Base_Response[[#Headers],[N]])</f>
        <v>6</v>
      </c>
      <c r="G131" s="59" cm="1">
        <f t="array" aca="1" ref="G131" ca="1">COUNTIF(OFFSET($AS$2,MATCH(Data_Base_Response[[#This Row],[Nama]:[Nama]],Data_Base_Response[[Nama]:[Nama]],0),0,1,90),Data_Base_Response[[#Headers],[G]])</f>
        <v>4</v>
      </c>
      <c r="H131" s="59" cm="1">
        <f t="array" aca="1" ref="H131" ca="1">COUNTIF(OFFSET($AS$2,MATCH(Data_Base_Response[[#This Row],[Nama]:[Nama]],Data_Base_Response[[Nama]:[Nama]],0),0,1,90),Data_Base_Response[[#Headers],[C]])</f>
        <v>9</v>
      </c>
      <c r="I131" s="59" cm="1">
        <f t="array" aca="1" ref="I131" ca="1">COUNTIF(OFFSET($AS$2,MATCH(Data_Base_Response[[#This Row],[Nama]:[Nama]],Data_Base_Response[[Nama]:[Nama]],0),0,1,90),Data_Base_Response[[#Headers],[D]])</f>
        <v>6</v>
      </c>
      <c r="J131" s="59" cm="1">
        <f t="array" aca="1" ref="J131" ca="1">COUNTIF(OFFSET($AS$2,MATCH(Data_Base_Response[[#This Row],[Nama]:[Nama]],Data_Base_Response[[Nama]:[Nama]],0),0,1,90),Data_Base_Response[[#Headers],[R]])</f>
        <v>1</v>
      </c>
      <c r="K131" s="59" cm="1">
        <f t="array" aca="1" ref="K131" ca="1">COUNTIF(OFFSET($AS$2,MATCH(Data_Base_Response[[#This Row],[Nama]:[Nama]],Data_Base_Response[[Nama]:[Nama]],0),0,1,90),Data_Base_Response[[#Headers],[T]])</f>
        <v>3</v>
      </c>
      <c r="L131" s="59" cm="1">
        <f t="array" aca="1" ref="L131" ca="1">COUNTIF(OFFSET($AS$2,MATCH(Data_Base_Response[[#This Row],[Nama]:[Nama]],Data_Base_Response[[Nama]:[Nama]],0),0,1,90),Data_Base_Response[[#Headers],[V]])</f>
        <v>4</v>
      </c>
      <c r="M131" s="59" cm="1">
        <f t="array" aca="1" ref="M131" ca="1">COUNTIF(OFFSET($AS$2,MATCH(Data_Base_Response[[#This Row],[Nama]:[Nama]],Data_Base_Response[[Nama]:[Nama]],0),0,1,90),Data_Base_Response[[#Headers],[W]])</f>
        <v>5</v>
      </c>
      <c r="N131" s="59" cm="1">
        <f t="array" aca="1" ref="N131" ca="1">COUNTIF(OFFSET($AS$2,MATCH(Data_Base_Response[[#This Row],[Nama]:[Nama]],Data_Base_Response[[Nama]:[Nama]],0),0,1,90),Data_Base_Response[[#Headers],[F]])</f>
        <v>4</v>
      </c>
      <c r="O131" s="59" cm="1">
        <f t="array" aca="1" ref="O131" ca="1">COUNTIF(OFFSET($AS$2,MATCH(Data_Base_Response[[#This Row],[Nama]:[Nama]],Data_Base_Response[[Nama]:[Nama]],0),0,1,90),Data_Base_Response[[#Headers],[L]])</f>
        <v>2</v>
      </c>
      <c r="P131" s="59" cm="1">
        <f t="array" aca="1" ref="P131" ca="1">COUNTIF(OFFSET($AS$2,MATCH(Data_Base_Response[[#This Row],[Nama]:[Nama]],Data_Base_Response[[Nama]:[Nama]],0),0,1,90),Data_Base_Response[[#Headers],[P]])</f>
        <v>5</v>
      </c>
      <c r="Q131" s="59" cm="1">
        <f t="array" aca="1" ref="Q131" ca="1">COUNTIF(OFFSET($AS$2,MATCH(Data_Base_Response[[#This Row],[Nama]:[Nama]],Data_Base_Response[[Nama]:[Nama]],0),0,1,90),Data_Base_Response[[#Headers],[I]])</f>
        <v>3</v>
      </c>
      <c r="R131" s="59" cm="1">
        <f t="array" aca="1" ref="R131" ca="1">COUNTIF(OFFSET($AS$2,MATCH(Data_Base_Response[[#This Row],[Nama]:[Nama]],Data_Base_Response[[Nama]:[Nama]],0),0,1,90),Data_Base_Response[[#Headers],[S]])</f>
        <v>8</v>
      </c>
      <c r="S131" s="59" cm="1">
        <f t="array" aca="1" ref="S131" ca="1">COUNTIF(OFFSET($AS$2,MATCH(Data_Base_Response[[#This Row],[Nama]:[Nama]],Data_Base_Response[[Nama]:[Nama]],0),0,1,90),Data_Base_Response[[#Headers],[B]])</f>
        <v>3</v>
      </c>
      <c r="T131" s="59" cm="1">
        <f t="array" aca="1" ref="T131" ca="1">COUNTIF(OFFSET($AS$2,MATCH(Data_Base_Response[[#This Row],[Nama]:[Nama]],Data_Base_Response[[Nama]:[Nama]],0),0,1,90),Data_Base_Response[[#Headers],[O]])</f>
        <v>4</v>
      </c>
      <c r="U131" s="59" cm="1">
        <f t="array" aca="1" ref="U131" ca="1">COUNTIF(OFFSET($AS$2,MATCH(Data_Base_Response[[#This Row],[Nama]:[Nama]],Data_Base_Response[[Nama]:[Nama]],0),0,1,90),Data_Base_Response[[#Headers],[X]])</f>
        <v>4</v>
      </c>
      <c r="V131" s="59" cm="1">
        <f t="array" aca="1" ref="V131" ca="1">COUNTIF(OFFSET($AS$2,MATCH(Data_Base_Response[[#This Row],[Nama]:[Nama]],Data_Base_Response[[Nama]:[Nama]],0),0,1,90),Data_Base_Response[[#Headers],[E]])</f>
        <v>5</v>
      </c>
      <c r="W131" s="59" cm="1">
        <f t="array" aca="1" ref="W131" ca="1">COUNTIF(OFFSET($AS$2,MATCH(Data_Base_Response[[#This Row],[Nama]:[Nama]],Data_Base_Response[[Nama]:[Nama]],0),0,1,90),Data_Base_Response[[#Headers],[K]])</f>
        <v>4</v>
      </c>
      <c r="X131" s="59" cm="1">
        <f t="array" aca="1" ref="X131" ca="1">COUNTIF(OFFSET($AS$2,MATCH(Data_Base_Response[[#This Row],[Nama]:[Nama]],Data_Base_Response[[Nama]:[Nama]],0),0,1,90),Data_Base_Response[[#Headers],[Z]])</f>
        <v>5</v>
      </c>
      <c r="Y131"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1"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31" s="60" t="str">
        <f ca="1">INDEX(OFFSET(Dictionary!$AJ$3,MATCH(G$2,Dictionary!$AG$4:$AG$84,0),0,COUNTIF(Dictionary!$AG$4:$AG$84,G$2),1),MATCH(Data_Base_Response[[#This Row],[G]],OFFSET(Dictionary!$AH$3,MATCH(G$2,Dictionary!$AG$4:$AG$84,0),0,COUNTIF(Dictionary!$AG$4:$AG$84,G$2),1),1))</f>
        <v xml:space="preserve">Bekerja keras sesuai tuntutan, menyalurkan usahanya untuk hal-hal yang bermanfaat / menguntungkan </v>
      </c>
      <c r="AB131"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31" s="60" t="str">
        <f ca="1">INDEX(OFFSET(Dictionary!$AJ$3,MATCH(I$2,Dictionary!$AG$4:$AG$84,0),0,COUNTIF(Dictionary!$AG$4:$AG$84,I$2),1),MATCH(Data_Base_Response[[#This Row],[D]],OFFSET(Dictionary!$AH$3,MATCH(I$2,Dictionary!$AG$4:$AG$84,0),0,COUNTIF(Dictionary!$AG$4:$AG$84,I$2),1),1))</f>
        <v xml:space="preserve">Tertarik untuk menangani sendiri detail   </v>
      </c>
      <c r="AD131"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31"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31"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31" s="60" t="str">
        <f ca="1">INDEX(OFFSET(Dictionary!$AJ$3,MATCH(M$2,Dictionary!$AG$4:$AG$84,0),0,COUNTIF(Dictionary!$AG$4:$AG$84,M$2),1),MATCH(Data_Base_Response[[#This Row],[W]],OFFSET(Dictionary!$AH$3,MATCH(M$2,Dictionary!$AG$4:$AG$84,0),0,COUNTIF(Dictionary!$AG$4:$AG$84,M$2),1),1))</f>
        <v xml:space="preserve">Perlu pengarahan awal dan tolok ukur keberhasilan   </v>
      </c>
      <c r="AH131" s="60" t="str">
        <f ca="1">INDEX(OFFSET(Dictionary!$AJ$3,MATCH(N$2,Dictionary!$AG$4:$AG$84,0),0,COUNTIF(Dictionary!$AG$4:$AG$84,N$2),1),MATCH(Data_Base_Response[[#This Row],[F]],OFFSET(Dictionary!$AH$3,MATCH(N$2,Dictionary!$AG$4:$AG$84,0),0,COUNTIF(Dictionary!$AG$4:$AG$84,N$2),1),1))</f>
        <v xml:space="preserve">Loyal pada Perusahaan   </v>
      </c>
      <c r="AI131"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31"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31" s="60" t="str">
        <f ca="1">INDEX(OFFSET(Dictionary!$AJ$3,MATCH(Q$2,Dictionary!$AG$4:$AG$84,0),0,COUNTIF(Dictionary!$AG$4:$AG$84,Q$2),1),MATCH(Data_Base_Response[[#This Row],[I]],OFFSET(Dictionary!$AH$3,MATCH(Q$2,Dictionary!$AG$4:$AG$84,0),0,COUNTIF(Dictionary!$AG$4:$AG$84,Q$2),1),1))</f>
        <v xml:space="preserve">Enggan mengambil keputusan   </v>
      </c>
      <c r="AL131"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1"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31"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31"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31"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31"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31" s="60" t="str">
        <f ca="1">INDEX(OFFSET(Dictionary!$AJ$3,MATCH(X$2,Dictionary!$AG$4:$AG$84,0),0,COUNTIF(Dictionary!$AG$4:$AG$84,X$2),1),MATCH(Data_Base_Response[[#This Row],[Z]],OFFSET(Dictionary!$AH$3,MATCH(X$2,Dictionary!$AG$4:$AG$84,0),0,COUNTIF(Dictionary!$AG$4:$AG$84,X$2),1),1))</f>
        <v xml:space="preserve">Mudah beradaptasi, cukup menyukai perubahan    </v>
      </c>
      <c r="AS131" s="61" t="str">
        <f ca="1">IFERROR(INDEX(OFFSET(Dictionary!$AC$3,MATCH(COLUMNS($AS$2:AS130),Dictionary!$AC$4:$AC$93,0),1,1,2),1,MATCH(INDEX(Dictionary!$B$3:$C$3,1,MATCH(Form_Responses[[#This Row],[1]],OFFSET(Dictionary!$A$3,MATCH(COLUMNS($AS$2:AS130),Dictionary!$A$4:$A$93,0),1,1,2),0)),Dictionary!$AD$3:$AE$3,0)),"")</f>
        <v>E</v>
      </c>
      <c r="AT131" s="61" t="str">
        <f ca="1">IFERROR(INDEX(OFFSET(Dictionary!$AC$3,MATCH(COLUMNS($AS$2:AT$2),Dictionary!$AC$4:$AC$93,0),1,1,2),1,MATCH(INDEX(Dictionary!$B$3:$C$3,1,MATCH(Form_Responses[[#This Row],[2]],OFFSET(Dictionary!$A$3,MATCH(COLUMNS($AS$2:AT130),Dictionary!$A$4:$A$93,0),1,1,2),0)),Dictionary!$AD$3:$AE$3,0)),"")</f>
        <v>N</v>
      </c>
      <c r="AU131" s="61" t="str">
        <f ca="1">IFERROR(INDEX(OFFSET(Dictionary!$AC$3,MATCH(COLUMNS($AS$2:AU130),Dictionary!$AC$4:$AC$93,0),1,1,2),1,MATCH(INDEX(Dictionary!$B$3:$C$3,1,MATCH(Form_Responses[[#This Row],[3]],OFFSET(Dictionary!$A$3,MATCH(COLUMNS($AS$2:AU130),Dictionary!$A$4:$A$93,0),1,1,2),0)),Dictionary!$AD$3:$AE$3,0)),"")</f>
        <v>P</v>
      </c>
      <c r="AV131" s="61" t="str">
        <f ca="1">IFERROR(INDEX(OFFSET(Dictionary!$AC$3,MATCH(COLUMNS($AS$2:AV130),Dictionary!$AC$4:$AC$93,0),1,1,2),1,MATCH(INDEX(Dictionary!$B$3:$C$3,1,MATCH(Form_Responses[[#This Row],[4]],OFFSET(Dictionary!$A$3,MATCH(COLUMNS($AS$2:AV130),Dictionary!$A$4:$A$93,0),1,1,2),0)),Dictionary!$AD$3:$AE$3,0)),"")</f>
        <v>P</v>
      </c>
      <c r="AW131" s="61" t="str">
        <f ca="1">IFERROR(INDEX(OFFSET(Dictionary!$AC$3,MATCH(COLUMNS($AS$2:AW130),Dictionary!$AC$4:$AC$93,0),1,1,2),1,MATCH(INDEX(Dictionary!$B$3:$C$3,1,MATCH(Form_Responses[[#This Row],[5]],OFFSET(Dictionary!$A$3,MATCH(COLUMNS($AS$2:AW130),Dictionary!$A$4:$A$93,0),1,1,2),0)),Dictionary!$AD$3:$AE$3,0)),"")</f>
        <v>B</v>
      </c>
      <c r="AX131" s="61" t="str">
        <f ca="1">IFERROR(INDEX(OFFSET(Dictionary!$AC$3,MATCH(COLUMNS($AS$2:AX130),Dictionary!$AC$4:$AC$93,0),1,1,2),1,MATCH(INDEX(Dictionary!$B$3:$C$3,1,MATCH(Form_Responses[[#This Row],[6]],OFFSET(Dictionary!$A$3,MATCH(COLUMNS($AS$2:AX130),Dictionary!$A$4:$A$93,0),1,1,2),0)),Dictionary!$AD$3:$AE$3,0)),"")</f>
        <v>O</v>
      </c>
      <c r="AY131" s="61" t="str">
        <f ca="1">IFERROR(INDEX(OFFSET(Dictionary!$AC$3,MATCH(COLUMNS($AS$2:AY130),Dictionary!$AC$4:$AC$93,0),1,1,2),1,MATCH(INDEX(Dictionary!$B$3:$C$3,1,MATCH(Form_Responses[[#This Row],[7]],OFFSET(Dictionary!$A$3,MATCH(COLUMNS($AS$2:AY130),Dictionary!$A$4:$A$93,0),1,1,2),0)),Dictionary!$AD$3:$AE$3,0)),"")</f>
        <v>Z</v>
      </c>
      <c r="AZ131" s="61" t="str">
        <f ca="1">IFERROR(INDEX(OFFSET(Dictionary!$AC$3,MATCH(COLUMNS($AS$2:AZ$2),Dictionary!$AC$4:$AC$93,0),1,1,2),1,MATCH(INDEX(Dictionary!$B$3:$C$3,1,MATCH(Form_Responses[[#This Row],[8]],OFFSET(Dictionary!$A$3,MATCH(COLUMNS($AS$2:AZ130),Dictionary!$A$4:$A$93,0),1,1,2),0)),Dictionary!$AD$3:$AE$3,0)),"")</f>
        <v>Z</v>
      </c>
      <c r="BA131" s="61" t="str">
        <f ca="1">IFERROR(INDEX(OFFSET(Dictionary!$AC$3,MATCH(COLUMNS($AS$2:BA130),Dictionary!$AC$4:$AC$93,0),1,1,2),1,MATCH(INDEX(Dictionary!$B$3:$C$3,1,MATCH(Form_Responses[[#This Row],[9]],OFFSET(Dictionary!$A$3,MATCH(COLUMNS($AS$2:BA130),Dictionary!$A$4:$A$93,0),1,1,2),0)),Dictionary!$AD$3:$AE$3,0)),"")</f>
        <v>K</v>
      </c>
      <c r="BB131" s="61" t="str">
        <f ca="1">IFERROR(INDEX(OFFSET(Dictionary!$AC$3,MATCH(COLUMNS($AS$2:BB130),Dictionary!$AC$4:$AC$93,0),1,1,2),1,MATCH(INDEX(Dictionary!$B$3:$C$3,1,MATCH(Form_Responses[[#This Row],[10]],OFFSET(Dictionary!$A$3,MATCH(COLUMNS($AS$2:BB130),Dictionary!$A$4:$A$93,0),1,1,2),0)),Dictionary!$AD$3:$AE$3,0)),"")</f>
        <v>W</v>
      </c>
      <c r="BC131" s="61" t="str">
        <f ca="1">IFERROR(INDEX(OFFSET(Dictionary!$AC$3,MATCH(COLUMNS($AS$2:BC130),Dictionary!$AC$4:$AC$93,0),1,1,2),1,MATCH(INDEX(Dictionary!$B$3:$C$3,1,MATCH(Form_Responses[[#This Row],[11]],OFFSET(Dictionary!$A$3,MATCH(COLUMNS($AS$2:BC130),Dictionary!$A$4:$A$93,0),1,1,2),0)),Dictionary!$AD$3:$AE$3,0)),"")</f>
        <v>C</v>
      </c>
      <c r="BD131" s="61" t="str">
        <f ca="1">IFERROR(INDEX(OFFSET(Dictionary!$AC$3,MATCH(COLUMNS($AS$2:BD130),Dictionary!$AC$4:$AC$93,0),1,1,2),1,MATCH(INDEX(Dictionary!$B$3:$C$3,1,MATCH(Form_Responses[[#This Row],[12]],OFFSET(Dictionary!$A$3,MATCH(COLUMNS($AS$2:BD130),Dictionary!$A$4:$A$93,0),1,1,2),0)),Dictionary!$AD$3:$AE$3,0)),"")</f>
        <v>E</v>
      </c>
      <c r="BE131" s="61" t="str">
        <f ca="1">IFERROR(INDEX(OFFSET(Dictionary!$AC$3,MATCH(COLUMNS($AS$2:BE130),Dictionary!$AC$4:$AC$93,0),1,1,2),1,MATCH(INDEX(Dictionary!$B$3:$C$3,1,MATCH(Form_Responses[[#This Row],[13]],OFFSET(Dictionary!$A$3,MATCH(COLUMNS($AS$2:BE130),Dictionary!$A$4:$A$93,0),1,1,2),0)),Dictionary!$AD$3:$AE$3,0)),"")</f>
        <v>N</v>
      </c>
      <c r="BF131" s="61" t="str">
        <f ca="1">IFERROR(INDEX(OFFSET(Dictionary!$AC$3,MATCH(COLUMNS($AS$2:BF130),Dictionary!$AC$4:$AC$93,0),1,1,2),1,MATCH(INDEX(Dictionary!$B$3:$C$3,1,MATCH(Form_Responses[[#This Row],[14]],OFFSET(Dictionary!$A$3,MATCH(COLUMNS($AS$2:BF130),Dictionary!$A$4:$A$93,0),1,1,2),0)),Dictionary!$AD$3:$AE$3,0)),"")</f>
        <v>A</v>
      </c>
      <c r="BG131" s="61" t="str">
        <f ca="1">IFERROR(INDEX(OFFSET(Dictionary!$AC$3,MATCH(COLUMNS($AS$2:BG130),Dictionary!$AC$4:$AC$93,0),1,1,2),1,MATCH(INDEX(Dictionary!$B$3:$C$3,1,MATCH(Form_Responses[[#This Row],[15]],OFFSET(Dictionary!$A$3,MATCH(COLUMNS($AS$2:BG130),Dictionary!$A$4:$A$93,0),1,1,2),0)),Dictionary!$AD$3:$AE$3,0)),"")</f>
        <v>B</v>
      </c>
      <c r="BH131" s="61" t="str">
        <f ca="1">IFERROR(INDEX(OFFSET(Dictionary!$AC$3,MATCH(COLUMNS($AS$2:BH130),Dictionary!$AC$4:$AC$93,0),1,1,2),1,MATCH(INDEX(Dictionary!$B$3:$C$3,1,MATCH(Form_Responses[[#This Row],[16]],OFFSET(Dictionary!$A$3,MATCH(COLUMNS($AS$2:BH130),Dictionary!$A$4:$A$93,0),1,1,2),0)),Dictionary!$AD$3:$AE$3,0)),"")</f>
        <v>X</v>
      </c>
      <c r="BI131" s="61" t="str">
        <f ca="1">IFERROR(INDEX(OFFSET(Dictionary!$AC$3,MATCH(COLUMNS($AS$2:BI130),Dictionary!$AC$4:$AC$93,0),1,1,2),1,MATCH(INDEX(Dictionary!$B$3:$C$3,1,MATCH(Form_Responses[[#This Row],[17]],OFFSET(Dictionary!$A$3,MATCH(COLUMNS($AS$2:BI130),Dictionary!$A$4:$A$93,0),1,1,2),0)),Dictionary!$AD$3:$AE$3,0)),"")</f>
        <v>Z</v>
      </c>
      <c r="BJ131" s="61" t="str">
        <f ca="1">IFERROR(INDEX(OFFSET(Dictionary!$AC$3,MATCH(COLUMNS($AS$2:BJ130),Dictionary!$AC$4:$AC$93,0),1,1,2),1,MATCH(INDEX(Dictionary!$B$3:$C$3,1,MATCH(Form_Responses[[#This Row],[18]],OFFSET(Dictionary!$A$3,MATCH(COLUMNS($AS$2:BJ130),Dictionary!$A$4:$A$93,0),1,1,2),0)),Dictionary!$AD$3:$AE$3,0)),"")</f>
        <v>O</v>
      </c>
      <c r="BK131" s="61" t="str">
        <f ca="1">IFERROR(INDEX(OFFSET(Dictionary!$AC$3,MATCH(COLUMNS($AS$2:BK130),Dictionary!$AC$4:$AC$93,0),1,1,2),1,MATCH(INDEX(Dictionary!$B$3:$C$3,1,MATCH(Form_Responses[[#This Row],[19]],OFFSET(Dictionary!$A$3,MATCH(COLUMNS($AS$2:BK130),Dictionary!$A$4:$A$93,0),1,1,2),0)),Dictionary!$AD$3:$AE$3,0)),"")</f>
        <v>Z</v>
      </c>
      <c r="BL131" s="61" t="str">
        <f ca="1">IFERROR(INDEX(OFFSET(Dictionary!$AC$3,MATCH(COLUMNS($AS$2:BL130),Dictionary!$AC$4:$AC$93,0),1,1,2),1,MATCH(INDEX(Dictionary!$B$3:$C$3,1,MATCH(Form_Responses[[#This Row],[20]],OFFSET(Dictionary!$A$3,MATCH(COLUMNS($AS$2:BL130),Dictionary!$A$4:$A$93,0),1,1,2),0)),Dictionary!$AD$3:$AE$3,0)),"")</f>
        <v>W</v>
      </c>
      <c r="BM131" s="61" t="str">
        <f ca="1">IFERROR(INDEX(OFFSET(Dictionary!$AC$3,MATCH(COLUMNS($AS$2:BM130),Dictionary!$AC$4:$AC$93,0),1,1,2),1,MATCH(INDEX(Dictionary!$B$3:$C$3,1,MATCH(Form_Responses[[#This Row],[21]],OFFSET(Dictionary!$A$3,MATCH(COLUMNS($AS$2:BM130),Dictionary!$A$4:$A$93,0),1,1,2),0)),Dictionary!$AD$3:$AE$3,0)),"")</f>
        <v>D</v>
      </c>
      <c r="BN131" s="61" t="str">
        <f ca="1">IFERROR(INDEX(OFFSET(Dictionary!$AC$3,MATCH(COLUMNS($AS$2:BN130),Dictionary!$AC$4:$AC$93,0),1,1,2),1,MATCH(INDEX(Dictionary!$B$3:$C$3,1,MATCH(Form_Responses[[#This Row],[22]],OFFSET(Dictionary!$A$3,MATCH(COLUMNS($AS$2:BN130),Dictionary!$A$4:$A$93,0),1,1,2),0)),Dictionary!$AD$3:$AE$3,0)),"")</f>
        <v>C</v>
      </c>
      <c r="BO131" s="61" t="str">
        <f ca="1">IFERROR(INDEX(OFFSET(Dictionary!$AC$3,MATCH(COLUMNS($AS$2:BO130),Dictionary!$AC$4:$AC$93,0),1,1,2),1,MATCH(INDEX(Dictionary!$B$3:$C$3,1,MATCH(Form_Responses[[#This Row],[23]],OFFSET(Dictionary!$A$3,MATCH(COLUMNS($AS$2:BO130),Dictionary!$A$4:$A$93,0),1,1,2),0)),Dictionary!$AD$3:$AE$3,0)),"")</f>
        <v>E</v>
      </c>
      <c r="BP131" s="61" t="str">
        <f ca="1">IFERROR(INDEX(OFFSET(Dictionary!$AC$3,MATCH(COLUMNS($AS$2:BP130),Dictionary!$AC$4:$AC$93,0),1,1,2),1,MATCH(INDEX(Dictionary!$B$3:$C$3,1,MATCH(Form_Responses[[#This Row],[24]],OFFSET(Dictionary!$A$3,MATCH(COLUMNS($AS$2:BP130),Dictionary!$A$4:$A$93,0),1,1,2),0)),Dictionary!$AD$3:$AE$3,0)),"")</f>
        <v>X</v>
      </c>
      <c r="BQ131" s="61" t="str">
        <f ca="1">IFERROR(INDEX(OFFSET(Dictionary!$AC$3,MATCH(COLUMNS($AS$2:BQ130),Dictionary!$AC$4:$AC$93,0),1,1,2),1,MATCH(INDEX(Dictionary!$B$3:$C$3,1,MATCH(Form_Responses[[#This Row],[25]],OFFSET(Dictionary!$A$3,MATCH(COLUMNS($AS$2:BQ130),Dictionary!$A$4:$A$93,0),1,1,2),0)),Dictionary!$AD$3:$AE$3,0)),"")</f>
        <v>A</v>
      </c>
      <c r="BR131" s="61" t="str">
        <f ca="1">IFERROR(INDEX(OFFSET(Dictionary!$AC$3,MATCH(COLUMNS($AS$2:BR130),Dictionary!$AC$4:$AC$93,0),1,1,2),1,MATCH(INDEX(Dictionary!$B$3:$C$3,1,MATCH(Form_Responses[[#This Row],[26]],OFFSET(Dictionary!$A$3,MATCH(COLUMNS($AS$2:BR130),Dictionary!$A$4:$A$93,0),1,1,2),0)),Dictionary!$AD$3:$AE$3,0)),"")</f>
        <v>P</v>
      </c>
      <c r="BS131" s="61" t="str">
        <f ca="1">IFERROR(INDEX(OFFSET(Dictionary!$AC$3,MATCH(COLUMNS($AS$2:BS130),Dictionary!$AC$4:$AC$93,0),1,1,2),1,MATCH(INDEX(Dictionary!$B$3:$C$3,1,MATCH(Form_Responses[[#This Row],[27]],OFFSET(Dictionary!$A$3,MATCH(COLUMNS($AS$2:BS130),Dictionary!$A$4:$A$93,0),1,1,2),0)),Dictionary!$AD$3:$AE$3,0)),"")</f>
        <v>X</v>
      </c>
      <c r="BT131" s="61" t="str">
        <f ca="1">IFERROR(INDEX(OFFSET(Dictionary!$AC$3,MATCH(COLUMNS($AS$2:BT130),Dictionary!$AC$4:$AC$93,0),1,1,2),1,MATCH(INDEX(Dictionary!$B$3:$C$3,1,MATCH(Form_Responses[[#This Row],[28]],OFFSET(Dictionary!$A$3,MATCH(COLUMNS($AS$2:BT130),Dictionary!$A$4:$A$93,0),1,1,2),0)),Dictionary!$AD$3:$AE$3,0)),"")</f>
        <v>B</v>
      </c>
      <c r="BU131" s="61" t="str">
        <f ca="1">IFERROR(INDEX(OFFSET(Dictionary!$AC$3,MATCH(COLUMNS($AS$2:BU130),Dictionary!$AC$4:$AC$93,0),1,1,2),1,MATCH(INDEX(Dictionary!$B$3:$C$3,1,MATCH(Form_Responses[[#This Row],[29]],OFFSET(Dictionary!$A$3,MATCH(COLUMNS($AS$2:BU130),Dictionary!$A$4:$A$93,0),1,1,2),0)),Dictionary!$AD$3:$AE$3,0)),"")</f>
        <v>F</v>
      </c>
      <c r="BV131" s="61" t="str">
        <f ca="1">IFERROR(INDEX(OFFSET(Dictionary!$AC$3,MATCH(COLUMNS($AS$2:BV130),Dictionary!$AC$4:$AC$93,0),1,1,2),1,MATCH(INDEX(Dictionary!$B$3:$C$3,1,MATCH(Form_Responses[[#This Row],[30]],OFFSET(Dictionary!$A$3,MATCH(COLUMNS($AS$2:BV130),Dictionary!$A$4:$A$93,0),1,1,2),0)),Dictionary!$AD$3:$AE$3,0)),"")</f>
        <v>W</v>
      </c>
      <c r="BW131" s="61" t="str">
        <f ca="1">IFERROR(INDEX(OFFSET(Dictionary!$AC$3,MATCH(COLUMNS($AS$2:BW130),Dictionary!$AC$4:$AC$93,0),1,1,2),1,MATCH(INDEX(Dictionary!$B$3:$C$3,1,MATCH(Form_Responses[[#This Row],[31]],OFFSET(Dictionary!$A$3,MATCH(COLUMNS($AS$2:BW130),Dictionary!$A$4:$A$93,0),1,1,2),0)),Dictionary!$AD$3:$AE$3,0)),"")</f>
        <v>G</v>
      </c>
      <c r="BX131" s="61" t="str">
        <f ca="1">IFERROR(INDEX(OFFSET(Dictionary!$AC$3,MATCH(COLUMNS($AS$2:BX130),Dictionary!$AC$4:$AC$93,0),1,1,2),1,MATCH(INDEX(Dictionary!$B$3:$C$3,1,MATCH(Form_Responses[[#This Row],[32]],OFFSET(Dictionary!$A$3,MATCH(COLUMNS($AS$2:BX130),Dictionary!$A$4:$A$93,0),1,1,2),0)),Dictionary!$AD$3:$AE$3,0)),"")</f>
        <v>D</v>
      </c>
      <c r="BY131" s="61" t="str">
        <f ca="1">IFERROR(INDEX(OFFSET(Dictionary!$AC$3,MATCH(COLUMNS($AS$2:BY130),Dictionary!$AC$4:$AC$93,0),1,1,2),1,MATCH(INDEX(Dictionary!$B$3:$C$3,1,MATCH(Form_Responses[[#This Row],[33]],OFFSET(Dictionary!$A$3,MATCH(COLUMNS($AS$2:BY130),Dictionary!$A$4:$A$93,0),1,1,2),0)),Dictionary!$AD$3:$AE$3,0)),"")</f>
        <v>C</v>
      </c>
      <c r="BZ131" s="61" t="str">
        <f ca="1">IFERROR(INDEX(OFFSET(Dictionary!$AC$3,MATCH(COLUMNS($AS$2:BZ130),Dictionary!$AC$4:$AC$93,0),1,1,2),1,MATCH(INDEX(Dictionary!$B$3:$C$3,1,MATCH(Form_Responses[[#This Row],[34]],OFFSET(Dictionary!$A$3,MATCH(COLUMNS($AS$2:BZ130),Dictionary!$A$4:$A$93,0),1,1,2),0)),Dictionary!$AD$3:$AE$3,0)),"")</f>
        <v>T</v>
      </c>
      <c r="CA131" s="61" t="str">
        <f ca="1">IFERROR(INDEX(OFFSET(Dictionary!$AC$3,MATCH(COLUMNS($AS$2:CA130),Dictionary!$AC$4:$AC$93,0),1,1,2),1,MATCH(INDEX(Dictionary!$B$3:$C$3,1,MATCH(Form_Responses[[#This Row],[35]],OFFSET(Dictionary!$A$3,MATCH(COLUMNS($AS$2:CA130),Dictionary!$A$4:$A$93,0),1,1,2),0)),Dictionary!$AD$3:$AE$3,0)),"")</f>
        <v>N</v>
      </c>
      <c r="CB131" s="61" t="str">
        <f ca="1">IFERROR(INDEX(OFFSET(Dictionary!$AC$3,MATCH(COLUMNS($AS$2:CB130),Dictionary!$AC$4:$AC$93,0),1,1,2),1,MATCH(INDEX(Dictionary!$B$3:$C$3,1,MATCH(Form_Responses[[#This Row],[36]],OFFSET(Dictionary!$A$3,MATCH(COLUMNS($AS$2:CB130),Dictionary!$A$4:$A$93,0),1,1,2),0)),Dictionary!$AD$3:$AE$3,0)),"")</f>
        <v>O</v>
      </c>
      <c r="CC131" s="61" t="str">
        <f ca="1">IFERROR(INDEX(OFFSET(Dictionary!$AC$3,MATCH(COLUMNS($AS$2:CC130),Dictionary!$AC$4:$AC$93,0),1,1,2),1,MATCH(INDEX(Dictionary!$B$3:$C$3,1,MATCH(Form_Responses[[#This Row],[37]],OFFSET(Dictionary!$A$3,MATCH(COLUMNS($AS$2:CC130),Dictionary!$A$4:$A$93,0),1,1,2),0)),Dictionary!$AD$3:$AE$3,0)),"")</f>
        <v>P</v>
      </c>
      <c r="CD131" s="61" t="str">
        <f ca="1">IFERROR(INDEX(OFFSET(Dictionary!$AC$3,MATCH(COLUMNS($AS$2:CD130),Dictionary!$AC$4:$AC$93,0),1,1,2),1,MATCH(INDEX(Dictionary!$B$3:$C$3,1,MATCH(Form_Responses[[#This Row],[38]],OFFSET(Dictionary!$A$3,MATCH(COLUMNS($AS$2:CD130),Dictionary!$A$4:$A$93,0),1,1,2),0)),Dictionary!$AD$3:$AE$3,0)),"")</f>
        <v>K</v>
      </c>
      <c r="CE131" s="61" t="str">
        <f ca="1">IFERROR(INDEX(OFFSET(Dictionary!$AC$3,MATCH(COLUMNS($AS$2:CE130),Dictionary!$AC$4:$AC$93,0),1,1,2),1,MATCH(INDEX(Dictionary!$B$3:$C$3,1,MATCH(Form_Responses[[#This Row],[39]],OFFSET(Dictionary!$A$3,MATCH(COLUMNS($AS$2:CE130),Dictionary!$A$4:$A$93,0),1,1,2),0)),Dictionary!$AD$3:$AE$3,0)),"")</f>
        <v>F</v>
      </c>
      <c r="CF131" s="61" t="str">
        <f ca="1">IFERROR(INDEX(OFFSET(Dictionary!$AC$3,MATCH(COLUMNS($AS$2:CF130),Dictionary!$AC$4:$AC$93,0),1,1,2),1,MATCH(INDEX(Dictionary!$B$3:$C$3,1,MATCH(Form_Responses[[#This Row],[40]],OFFSET(Dictionary!$A$3,MATCH(COLUMNS($AS$2:CF130),Dictionary!$A$4:$A$93,0),1,1,2),0)),Dictionary!$AD$3:$AE$3,0)),"")</f>
        <v>O</v>
      </c>
      <c r="CG131" s="61" t="str">
        <f ca="1">IFERROR(INDEX(OFFSET(Dictionary!$AC$3,MATCH(COLUMNS($AS$2:CG130),Dictionary!$AC$4:$AC$93,0),1,1,2),1,MATCH(INDEX(Dictionary!$B$3:$C$3,1,MATCH(Form_Responses[[#This Row],[41]],OFFSET(Dictionary!$A$3,MATCH(COLUMNS($AS$2:CG130),Dictionary!$A$4:$A$93,0),1,1,2),0)),Dictionary!$AD$3:$AE$3,0)),"")</f>
        <v>S</v>
      </c>
      <c r="CH131" s="61" t="str">
        <f ca="1">IFERROR(INDEX(OFFSET(Dictionary!$AC$3,MATCH(COLUMNS($AS$2:CH130),Dictionary!$AC$4:$AC$93,0),1,1,2),1,MATCH(INDEX(Dictionary!$B$3:$C$3,1,MATCH(Form_Responses[[#This Row],[42]],OFFSET(Dictionary!$A$3,MATCH(COLUMNS($AS$2:CH130),Dictionary!$A$4:$A$93,0),1,1,2),0)),Dictionary!$AD$3:$AE$3,0)),"")</f>
        <v>L</v>
      </c>
      <c r="CI131" s="61" t="str">
        <f ca="1">IFERROR(INDEX(OFFSET(Dictionary!$AC$3,MATCH(COLUMNS($AS$2:CI130),Dictionary!$AC$4:$AC$93,0),1,1,2),1,MATCH(INDEX(Dictionary!$B$3:$C$3,1,MATCH(Form_Responses[[#This Row],[43]],OFFSET(Dictionary!$A$3,MATCH(COLUMNS($AS$2:CI130),Dictionary!$A$4:$A$93,0),1,1,2),0)),Dictionary!$AD$3:$AE$3,0)),"")</f>
        <v>D</v>
      </c>
      <c r="CJ131" s="61" t="str">
        <f ca="1">IFERROR(INDEX(OFFSET(Dictionary!$AC$3,MATCH(COLUMNS($AS$2:CJ130),Dictionary!$AC$4:$AC$93,0),1,1,2),1,MATCH(INDEX(Dictionary!$B$3:$C$3,1,MATCH(Form_Responses[[#This Row],[44]],OFFSET(Dictionary!$A$3,MATCH(COLUMNS($AS$2:CJ130),Dictionary!$A$4:$A$93,0),1,1,2),0)),Dictionary!$AD$3:$AE$3,0)),"")</f>
        <v>C</v>
      </c>
      <c r="CK131" s="61" t="str">
        <f ca="1">IFERROR(INDEX(OFFSET(Dictionary!$AC$3,MATCH(COLUMNS($AS$2:CK130),Dictionary!$AC$4:$AC$93,0),1,1,2),1,MATCH(INDEX(Dictionary!$B$3:$C$3,1,MATCH(Form_Responses[[#This Row],[45]],OFFSET(Dictionary!$A$3,MATCH(COLUMNS($AS$2:CK130),Dictionary!$A$4:$A$93,0),1,1,2),0)),Dictionary!$AD$3:$AE$3,0)),"")</f>
        <v>E</v>
      </c>
      <c r="CL131" s="61" t="str">
        <f ca="1">IFERROR(INDEX(OFFSET(Dictionary!$AC$3,MATCH(COLUMNS($AS$2:CL130),Dictionary!$AC$4:$AC$93,0),1,1,2),1,MATCH(INDEX(Dictionary!$B$3:$C$3,1,MATCH(Form_Responses[[#This Row],[46]],OFFSET(Dictionary!$A$3,MATCH(COLUMNS($AS$2:CL130),Dictionary!$A$4:$A$93,0),1,1,2),0)),Dictionary!$AD$3:$AE$3,0)),"")</f>
        <v>N</v>
      </c>
      <c r="CM131" s="61" t="str">
        <f ca="1">IFERROR(INDEX(OFFSET(Dictionary!$AC$3,MATCH(COLUMNS($AS$2:CM130),Dictionary!$AC$4:$AC$93,0),1,1,2),1,MATCH(INDEX(Dictionary!$B$3:$C$3,1,MATCH(Form_Responses[[#This Row],[47]],OFFSET(Dictionary!$A$3,MATCH(COLUMNS($AS$2:CM130),Dictionary!$A$4:$A$93,0),1,1,2),0)),Dictionary!$AD$3:$AE$3,0)),"")</f>
        <v>A</v>
      </c>
      <c r="CN131" s="61" t="str">
        <f ca="1">IFERROR(INDEX(OFFSET(Dictionary!$AC$3,MATCH(COLUMNS($AS$2:CN130),Dictionary!$AC$4:$AC$93,0),1,1,2),1,MATCH(INDEX(Dictionary!$B$3:$C$3,1,MATCH(Form_Responses[[#This Row],[48]],OFFSET(Dictionary!$A$3,MATCH(COLUMNS($AS$2:CN130),Dictionary!$A$4:$A$93,0),1,1,2),0)),Dictionary!$AD$3:$AE$3,0)),"")</f>
        <v>K</v>
      </c>
      <c r="CO131" s="61" t="str">
        <f ca="1">IFERROR(INDEX(OFFSET(Dictionary!$AC$3,MATCH(COLUMNS($AS$2:CO130),Dictionary!$AC$4:$AC$93,0),1,1,2),1,MATCH(INDEX(Dictionary!$B$3:$C$3,1,MATCH(Form_Responses[[#This Row],[49]],OFFSET(Dictionary!$A$3,MATCH(COLUMNS($AS$2:CO130),Dictionary!$A$4:$A$93,0),1,1,2),0)),Dictionary!$AD$3:$AE$3,0)),"")</f>
        <v>F</v>
      </c>
      <c r="CP131" s="61" t="str">
        <f ca="1">IFERROR(INDEX(OFFSET(Dictionary!$AC$3,MATCH(COLUMNS($AS$2:CP130),Dictionary!$AC$4:$AC$93,0),1,1,2),1,MATCH(INDEX(Dictionary!$B$3:$C$3,1,MATCH(Form_Responses[[#This Row],[50]],OFFSET(Dictionary!$A$3,MATCH(COLUMNS($AS$2:CP130),Dictionary!$A$4:$A$93,0),1,1,2),0)),Dictionary!$AD$3:$AE$3,0)),"")</f>
        <v>W</v>
      </c>
      <c r="CQ131" s="61" t="str">
        <f ca="1">IFERROR(INDEX(OFFSET(Dictionary!$AC$3,MATCH(COLUMNS($AS$2:CQ130),Dictionary!$AC$4:$AC$93,0),1,1,2),1,MATCH(INDEX(Dictionary!$B$3:$C$3,1,MATCH(Form_Responses[[#This Row],[51]],OFFSET(Dictionary!$A$3,MATCH(COLUMNS($AS$2:CQ130),Dictionary!$A$4:$A$93,0),1,1,2),0)),Dictionary!$AD$3:$AE$3,0)),"")</f>
        <v>V</v>
      </c>
      <c r="CR131" s="61" t="str">
        <f ca="1">IFERROR(INDEX(OFFSET(Dictionary!$AC$3,MATCH(COLUMNS($AS$2:CR130),Dictionary!$AC$4:$AC$93,0),1,1,2),1,MATCH(INDEX(Dictionary!$B$3:$C$3,1,MATCH(Form_Responses[[#This Row],[52]],OFFSET(Dictionary!$A$3,MATCH(COLUMNS($AS$2:CR130),Dictionary!$A$4:$A$93,0),1,1,2),0)),Dictionary!$AD$3:$AE$3,0)),"")</f>
        <v>S</v>
      </c>
      <c r="CS131" s="61" t="str">
        <f ca="1">IFERROR(INDEX(OFFSET(Dictionary!$AC$3,MATCH(COLUMNS($AS$2:CS130),Dictionary!$AC$4:$AC$93,0),1,1,2),1,MATCH(INDEX(Dictionary!$B$3:$C$3,1,MATCH(Form_Responses[[#This Row],[53]],OFFSET(Dictionary!$A$3,MATCH(COLUMNS($AS$2:CS130),Dictionary!$A$4:$A$93,0),1,1,2),0)),Dictionary!$AD$3:$AE$3,0)),"")</f>
        <v>I</v>
      </c>
      <c r="CT131" s="61" t="str">
        <f ca="1">IFERROR(INDEX(OFFSET(Dictionary!$AC$3,MATCH(COLUMNS($AS$2:CT130),Dictionary!$AC$4:$AC$93,0),1,1,2),1,MATCH(INDEX(Dictionary!$B$3:$C$3,1,MATCH(Form_Responses[[#This Row],[54]],OFFSET(Dictionary!$A$3,MATCH(COLUMNS($AS$2:CT130),Dictionary!$A$4:$A$93,0),1,1,2),0)),Dictionary!$AD$3:$AE$3,0)),"")</f>
        <v>D</v>
      </c>
      <c r="CU131" s="61" t="str">
        <f ca="1">IFERROR(INDEX(OFFSET(Dictionary!$AC$3,MATCH(COLUMNS($AS$2:CU130),Dictionary!$AC$4:$AC$93,0),1,1,2),1,MATCH(INDEX(Dictionary!$B$3:$C$3,1,MATCH(Form_Responses[[#This Row],[55]],OFFSET(Dictionary!$A$3,MATCH(COLUMNS($AS$2:CU130),Dictionary!$A$4:$A$93,0),1,1,2),0)),Dictionary!$AD$3:$AE$3,0)),"")</f>
        <v>C</v>
      </c>
      <c r="CV131" s="61" t="str">
        <f ca="1">IFERROR(INDEX(OFFSET(Dictionary!$AC$3,MATCH(COLUMNS($AS$2:CV130),Dictionary!$AC$4:$AC$93,0),1,1,2),1,MATCH(INDEX(Dictionary!$B$3:$C$3,1,MATCH(Form_Responses[[#This Row],[56]],OFFSET(Dictionary!$A$3,MATCH(COLUMNS($AS$2:CV130),Dictionary!$A$4:$A$93,0),1,1,2),0)),Dictionary!$AD$3:$AE$3,0)),"")</f>
        <v>S</v>
      </c>
      <c r="CW131" s="61" t="str">
        <f ca="1">IFERROR(INDEX(OFFSET(Dictionary!$AC$3,MATCH(COLUMNS($AS$2:CW130),Dictionary!$AC$4:$AC$93,0),1,1,2),1,MATCH(INDEX(Dictionary!$B$3:$C$3,1,MATCH(Form_Responses[[#This Row],[57]],OFFSET(Dictionary!$A$3,MATCH(COLUMNS($AS$2:CW130),Dictionary!$A$4:$A$93,0),1,1,2),0)),Dictionary!$AD$3:$AE$3,0)),"")</f>
        <v>Z</v>
      </c>
      <c r="CX131" s="61" t="str">
        <f ca="1">IFERROR(INDEX(OFFSET(Dictionary!$AC$3,MATCH(COLUMNS($AS$2:CX130),Dictionary!$AC$4:$AC$93,0),1,1,2),1,MATCH(INDEX(Dictionary!$B$3:$C$3,1,MATCH(Form_Responses[[#This Row],[58]],OFFSET(Dictionary!$A$3,MATCH(COLUMNS($AS$2:CX130),Dictionary!$A$4:$A$93,0),1,1,2),0)),Dictionary!$AD$3:$AE$3,0)),"")</f>
        <v>A</v>
      </c>
      <c r="CY131" s="61" t="str">
        <f ca="1">IFERROR(INDEX(OFFSET(Dictionary!$AC$3,MATCH(COLUMNS($AS$2:CY130),Dictionary!$AC$4:$AC$93,0),1,1,2),1,MATCH(INDEX(Dictionary!$B$3:$C$3,1,MATCH(Form_Responses[[#This Row],[59]],OFFSET(Dictionary!$A$3,MATCH(COLUMNS($AS$2:CY130),Dictionary!$A$4:$A$93,0),1,1,2),0)),Dictionary!$AD$3:$AE$3,0)),"")</f>
        <v>F</v>
      </c>
      <c r="CZ131" s="61" t="str">
        <f ca="1">IFERROR(INDEX(OFFSET(Dictionary!$AC$3,MATCH(COLUMNS($AS$2:CZ130),Dictionary!$AC$4:$AC$93,0),1,1,2),1,MATCH(INDEX(Dictionary!$B$3:$C$3,1,MATCH(Form_Responses[[#This Row],[60]],OFFSET(Dictionary!$A$3,MATCH(COLUMNS($AS$2:CZ130),Dictionary!$A$4:$A$93,0),1,1,2),0)),Dictionary!$AD$3:$AE$3,0)),"")</f>
        <v>X</v>
      </c>
      <c r="DA131" s="61" t="str">
        <f ca="1">IFERROR(INDEX(OFFSET(Dictionary!$AC$3,MATCH(COLUMNS($AS$2:DA130),Dictionary!$AC$4:$AC$93,0),1,1,2),1,MATCH(INDEX(Dictionary!$B$3:$C$3,1,MATCH(Form_Responses[[#This Row],[61]],OFFSET(Dictionary!$A$3,MATCH(COLUMNS($AS$2:DA130),Dictionary!$A$4:$A$93,0),1,1,2),0)),Dictionary!$AD$3:$AE$3,0)),"")</f>
        <v>G</v>
      </c>
      <c r="DB131" s="61" t="str">
        <f ca="1">IFERROR(INDEX(OFFSET(Dictionary!$AC$3,MATCH(COLUMNS($AS$2:DB130),Dictionary!$AC$4:$AC$93,0),1,1,2),1,MATCH(INDEX(Dictionary!$B$3:$C$3,1,MATCH(Form_Responses[[#This Row],[62]],OFFSET(Dictionary!$A$3,MATCH(COLUMNS($AS$2:DB130),Dictionary!$A$4:$A$93,0),1,1,2),0)),Dictionary!$AD$3:$AE$3,0)),"")</f>
        <v>L</v>
      </c>
      <c r="DC131" s="61" t="str">
        <f ca="1">IFERROR(INDEX(OFFSET(Dictionary!$AC$3,MATCH(COLUMNS($AS$2:DC130),Dictionary!$AC$4:$AC$93,0),1,1,2),1,MATCH(INDEX(Dictionary!$B$3:$C$3,1,MATCH(Form_Responses[[#This Row],[63]],OFFSET(Dictionary!$A$3,MATCH(COLUMNS($AS$2:DC130),Dictionary!$A$4:$A$93,0),1,1,2),0)),Dictionary!$AD$3:$AE$3,0)),"")</f>
        <v>S</v>
      </c>
      <c r="DD131" s="61" t="str">
        <f ca="1">IFERROR(INDEX(OFFSET(Dictionary!$AC$3,MATCH(COLUMNS($AS$2:DD130),Dictionary!$AC$4:$AC$93,0),1,1,2),1,MATCH(INDEX(Dictionary!$B$3:$C$3,1,MATCH(Form_Responses[[#This Row],[64]],OFFSET(Dictionary!$A$3,MATCH(COLUMNS($AS$2:DD130),Dictionary!$A$4:$A$93,0),1,1,2),0)),Dictionary!$AD$3:$AE$3,0)),"")</f>
        <v>R</v>
      </c>
      <c r="DE131" s="61" t="str">
        <f ca="1">IFERROR(INDEX(OFFSET(Dictionary!$AC$3,MATCH(COLUMNS($AS$2:DE130),Dictionary!$AC$4:$AC$93,0),1,1,2),1,MATCH(INDEX(Dictionary!$B$3:$C$3,1,MATCH(Form_Responses[[#This Row],[65]],OFFSET(Dictionary!$A$3,MATCH(COLUMNS($AS$2:DE130),Dictionary!$A$4:$A$93,0),1,1,2),0)),Dictionary!$AD$3:$AE$3,0)),"")</f>
        <v>V</v>
      </c>
      <c r="DF131" s="61" t="str">
        <f ca="1">IFERROR(INDEX(OFFSET(Dictionary!$AC$3,MATCH(COLUMNS($AS$2:DF130),Dictionary!$AC$4:$AC$93,0),1,1,2),1,MATCH(INDEX(Dictionary!$B$3:$C$3,1,MATCH(Form_Responses[[#This Row],[66]],OFFSET(Dictionary!$A$3,MATCH(COLUMNS($AS$2:DF130),Dictionary!$A$4:$A$93,0),1,1,2),0)),Dictionary!$AD$3:$AE$3,0)),"")</f>
        <v>C</v>
      </c>
      <c r="DG131" s="61" t="str">
        <f ca="1">IFERROR(INDEX(OFFSET(Dictionary!$AC$3,MATCH(COLUMNS($AS$2:DG130),Dictionary!$AC$4:$AC$93,0),1,1,2),1,MATCH(INDEX(Dictionary!$B$3:$C$3,1,MATCH(Form_Responses[[#This Row],[67]],OFFSET(Dictionary!$A$3,MATCH(COLUMNS($AS$2:DG130),Dictionary!$A$4:$A$93,0),1,1,2),0)),Dictionary!$AD$3:$AE$3,0)),"")</f>
        <v>E</v>
      </c>
      <c r="DH131" s="61" t="str">
        <f ca="1">IFERROR(INDEX(OFFSET(Dictionary!$AC$3,MATCH(COLUMNS($AS$2:DH130),Dictionary!$AC$4:$AC$93,0),1,1,2),1,MATCH(INDEX(Dictionary!$B$3:$C$3,1,MATCH(Form_Responses[[#This Row],[68]],OFFSET(Dictionary!$A$3,MATCH(COLUMNS($AS$2:DH130),Dictionary!$A$4:$A$93,0),1,1,2),0)),Dictionary!$AD$3:$AE$3,0)),"")</f>
        <v>K</v>
      </c>
      <c r="DI131" s="61" t="str">
        <f ca="1">IFERROR(INDEX(OFFSET(Dictionary!$AC$3,MATCH(COLUMNS($AS$2:DI130),Dictionary!$AC$4:$AC$93,0),1,1,2),1,MATCH(INDEX(Dictionary!$B$3:$C$3,1,MATCH(Form_Responses[[#This Row],[69]],OFFSET(Dictionary!$A$3,MATCH(COLUMNS($AS$2:DI130),Dictionary!$A$4:$A$93,0),1,1,2),0)),Dictionary!$AD$3:$AE$3,0)),"")</f>
        <v>A</v>
      </c>
      <c r="DJ131" s="61" t="str">
        <f ca="1">IFERROR(INDEX(OFFSET(Dictionary!$AC$3,MATCH(COLUMNS($AS$2:DJ130),Dictionary!$AC$4:$AC$93,0),1,1,2),1,MATCH(INDEX(Dictionary!$B$3:$C$3,1,MATCH(Form_Responses[[#This Row],[70]],OFFSET(Dictionary!$A$3,MATCH(COLUMNS($AS$2:DJ130),Dictionary!$A$4:$A$93,0),1,1,2),0)),Dictionary!$AD$3:$AE$3,0)),"")</f>
        <v>P</v>
      </c>
      <c r="DK131" s="61" t="str">
        <f ca="1">IFERROR(INDEX(OFFSET(Dictionary!$AC$3,MATCH(COLUMNS($AS$2:DK130),Dictionary!$AC$4:$AC$93,0),1,1,2),1,MATCH(INDEX(Dictionary!$B$3:$C$3,1,MATCH(Form_Responses[[#This Row],[71]],OFFSET(Dictionary!$A$3,MATCH(COLUMNS($AS$2:DK130),Dictionary!$A$4:$A$93,0),1,1,2),0)),Dictionary!$AD$3:$AE$3,0)),"")</f>
        <v>G</v>
      </c>
      <c r="DL131" s="61" t="str">
        <f ca="1">IFERROR(INDEX(OFFSET(Dictionary!$AC$3,MATCH(COLUMNS($AS$2:DL130),Dictionary!$AC$4:$AC$93,0),1,1,2),1,MATCH(INDEX(Dictionary!$B$3:$C$3,1,MATCH(Form_Responses[[#This Row],[72]],OFFSET(Dictionary!$A$3,MATCH(COLUMNS($AS$2:DL130),Dictionary!$A$4:$A$93,0),1,1,2),0)),Dictionary!$AD$3:$AE$3,0)),"")</f>
        <v>T</v>
      </c>
      <c r="DM131" s="61" t="str">
        <f ca="1">IFERROR(INDEX(OFFSET(Dictionary!$AC$3,MATCH(COLUMNS($AS$2:DM130),Dictionary!$AC$4:$AC$93,0),1,1,2),1,MATCH(INDEX(Dictionary!$B$3:$C$3,1,MATCH(Form_Responses[[#This Row],[73]],OFFSET(Dictionary!$A$3,MATCH(COLUMNS($AS$2:DM130),Dictionary!$A$4:$A$93,0),1,1,2),0)),Dictionary!$AD$3:$AE$3,0)),"")</f>
        <v>V</v>
      </c>
      <c r="DN131" s="61" t="str">
        <f ca="1">IFERROR(INDEX(OFFSET(Dictionary!$AC$3,MATCH(COLUMNS($AS$2:DN130),Dictionary!$AC$4:$AC$93,0),1,1,2),1,MATCH(INDEX(Dictionary!$B$3:$C$3,1,MATCH(Form_Responses[[#This Row],[74]],OFFSET(Dictionary!$A$3,MATCH(COLUMNS($AS$2:DN130),Dictionary!$A$4:$A$93,0),1,1,2),0)),Dictionary!$AD$3:$AE$3,0)),"")</f>
        <v>S</v>
      </c>
      <c r="DO131" s="61" t="str">
        <f ca="1">IFERROR(INDEX(OFFSET(Dictionary!$AC$3,MATCH(COLUMNS($AS$2:DO130),Dictionary!$AC$4:$AC$93,0),1,1,2),1,MATCH(INDEX(Dictionary!$B$3:$C$3,1,MATCH(Form_Responses[[#This Row],[75]],OFFSET(Dictionary!$A$3,MATCH(COLUMNS($AS$2:DO130),Dictionary!$A$4:$A$93,0),1,1,2),0)),Dictionary!$AD$3:$AE$3,0)),"")</f>
        <v>V</v>
      </c>
      <c r="DP131" s="61" t="str">
        <f ca="1">IFERROR(INDEX(OFFSET(Dictionary!$AC$3,MATCH(COLUMNS($AS$2:DP130),Dictionary!$AC$4:$AC$93,0),1,1,2),1,MATCH(INDEX(Dictionary!$B$3:$C$3,1,MATCH(Form_Responses[[#This Row],[76]],OFFSET(Dictionary!$A$3,MATCH(COLUMNS($AS$2:DP130),Dictionary!$A$4:$A$93,0),1,1,2),0)),Dictionary!$AD$3:$AE$3,0)),"")</f>
        <v>S</v>
      </c>
      <c r="DQ131" s="61" t="str">
        <f ca="1">IFERROR(INDEX(OFFSET(Dictionary!$AC$3,MATCH(COLUMNS($AS$2:DQ130),Dictionary!$AC$4:$AC$93,0),1,1,2),1,MATCH(INDEX(Dictionary!$B$3:$C$3,1,MATCH(Form_Responses[[#This Row],[77]],OFFSET(Dictionary!$A$3,MATCH(COLUMNS($AS$2:DQ130),Dictionary!$A$4:$A$93,0),1,1,2),0)),Dictionary!$AD$3:$AE$3,0)),"")</f>
        <v>C</v>
      </c>
      <c r="DR131" s="61" t="str">
        <f ca="1">IFERROR(INDEX(OFFSET(Dictionary!$AC$3,MATCH(COLUMNS($AS$2:DR130),Dictionary!$AC$4:$AC$93,0),1,1,2),1,MATCH(INDEX(Dictionary!$B$3:$C$3,1,MATCH(Form_Responses[[#This Row],[78]],OFFSET(Dictionary!$A$3,MATCH(COLUMNS($AS$2:DR130),Dictionary!$A$4:$A$93,0),1,1,2),0)),Dictionary!$AD$3:$AE$3,0)),"")</f>
        <v>D</v>
      </c>
      <c r="DS131" s="61" t="str">
        <f ca="1">IFERROR(INDEX(OFFSET(Dictionary!$AC$3,MATCH(COLUMNS($AS$2:DS130),Dictionary!$AC$4:$AC$93,0),1,1,2),1,MATCH(INDEX(Dictionary!$B$3:$C$3,1,MATCH(Form_Responses[[#This Row],[79]],OFFSET(Dictionary!$A$3,MATCH(COLUMNS($AS$2:DS130),Dictionary!$A$4:$A$93,0),1,1,2),0)),Dictionary!$AD$3:$AE$3,0)),"")</f>
        <v>N</v>
      </c>
      <c r="DT131" s="61" t="str">
        <f ca="1">IFERROR(INDEX(OFFSET(Dictionary!$AC$3,MATCH(COLUMNS($AS$2:DT130),Dictionary!$AC$4:$AC$93,0),1,1,2),1,MATCH(INDEX(Dictionary!$B$3:$C$3,1,MATCH(Form_Responses[[#This Row],[80]],OFFSET(Dictionary!$A$3,MATCH(COLUMNS($AS$2:DT130),Dictionary!$A$4:$A$93,0),1,1,2),0)),Dictionary!$AD$3:$AE$3,0)),"")</f>
        <v>W</v>
      </c>
      <c r="DU131" s="61" t="str">
        <f ca="1">IFERROR(INDEX(OFFSET(Dictionary!$AC$3,MATCH(COLUMNS($AS$2:DU130),Dictionary!$AC$4:$AC$93,0),1,1,2),1,MATCH(INDEX(Dictionary!$B$3:$C$3,1,MATCH(Form_Responses[[#This Row],[81]],OFFSET(Dictionary!$A$3,MATCH(COLUMNS($AS$2:DU130),Dictionary!$A$4:$A$93,0),1,1,2),0)),Dictionary!$AD$3:$AE$3,0)),"")</f>
        <v>G</v>
      </c>
      <c r="DV131" s="61" t="str">
        <f ca="1">IFERROR(INDEX(OFFSET(Dictionary!$AC$3,MATCH(COLUMNS($AS$2:DV130),Dictionary!$AC$4:$AC$93,0),1,1,2),1,MATCH(INDEX(Dictionary!$B$3:$C$3,1,MATCH(Form_Responses[[#This Row],[82]],OFFSET(Dictionary!$A$3,MATCH(COLUMNS($AS$2:DV130),Dictionary!$A$4:$A$93,0),1,1,2),0)),Dictionary!$AD$3:$AE$3,0)),"")</f>
        <v>I</v>
      </c>
      <c r="DW131" s="61" t="str">
        <f ca="1">IFERROR(INDEX(OFFSET(Dictionary!$AC$3,MATCH(COLUMNS($AS$2:DW130),Dictionary!$AC$4:$AC$93,0),1,1,2),1,MATCH(INDEX(Dictionary!$B$3:$C$3,1,MATCH(Form_Responses[[#This Row],[83]],OFFSET(Dictionary!$A$3,MATCH(COLUMNS($AS$2:DW130),Dictionary!$A$4:$A$93,0),1,1,2),0)),Dictionary!$AD$3:$AE$3,0)),"")</f>
        <v>I</v>
      </c>
      <c r="DX131" s="61" t="str">
        <f ca="1">IFERROR(INDEX(OFFSET(Dictionary!$AC$3,MATCH(COLUMNS($AS$2:DX130),Dictionary!$AC$4:$AC$93,0),1,1,2),1,MATCH(INDEX(Dictionary!$B$3:$C$3,1,MATCH(Form_Responses[[#This Row],[84]],OFFSET(Dictionary!$A$3,MATCH(COLUMNS($AS$2:DX130),Dictionary!$A$4:$A$93,0),1,1,2),0)),Dictionary!$AD$3:$AE$3,0)),"")</f>
        <v>T</v>
      </c>
      <c r="DY131" s="61" t="str">
        <f ca="1">IFERROR(INDEX(OFFSET(Dictionary!$AC$3,MATCH(COLUMNS($AS$2:DY130),Dictionary!$AC$4:$AC$93,0),1,1,2),1,MATCH(INDEX(Dictionary!$B$3:$C$3,1,MATCH(Form_Responses[[#This Row],[85]],OFFSET(Dictionary!$A$3,MATCH(COLUMNS($AS$2:DY130),Dictionary!$A$4:$A$93,0),1,1,2),0)),Dictionary!$AD$3:$AE$3,0)),"")</f>
        <v>S</v>
      </c>
      <c r="DZ131" s="61" t="str">
        <f ca="1">IFERROR(INDEX(OFFSET(Dictionary!$AC$3,MATCH(COLUMNS($AS$2:DZ130),Dictionary!$AC$4:$AC$93,0),1,1,2),1,MATCH(INDEX(Dictionary!$B$3:$C$3,1,MATCH(Form_Responses[[#This Row],[86]],OFFSET(Dictionary!$A$3,MATCH(COLUMNS($AS$2:DZ130),Dictionary!$A$4:$A$93,0),1,1,2),0)),Dictionary!$AD$3:$AE$3,0)),"")</f>
        <v>S</v>
      </c>
      <c r="EA131" s="61" t="str">
        <f ca="1">IFERROR(INDEX(OFFSET(Dictionary!$AC$3,MATCH(COLUMNS($AS$2:EA130),Dictionary!$AC$4:$AC$93,0),1,1,2),1,MATCH(INDEX(Dictionary!$B$3:$C$3,1,MATCH(Form_Responses[[#This Row],[87]],OFFSET(Dictionary!$A$3,MATCH(COLUMNS($AS$2:EA130),Dictionary!$A$4:$A$93,0),1,1,2),0)),Dictionary!$AD$3:$AE$3,0)),"")</f>
        <v>D</v>
      </c>
      <c r="EB131" s="61" t="str">
        <f ca="1">IFERROR(INDEX(OFFSET(Dictionary!$AC$3,MATCH(COLUMNS($AS$2:EB130),Dictionary!$AC$4:$AC$93,0),1,1,2),1,MATCH(INDEX(Dictionary!$B$3:$C$3,1,MATCH(Form_Responses[[#This Row],[88]],OFFSET(Dictionary!$A$3,MATCH(COLUMNS($AS$2:EB130),Dictionary!$A$4:$A$93,0),1,1,2),0)),Dictionary!$AD$3:$AE$3,0)),"")</f>
        <v>C</v>
      </c>
      <c r="EC131" s="61" t="str">
        <f ca="1">IFERROR(INDEX(OFFSET(Dictionary!$AC$3,MATCH(COLUMNS($AS$2:EC130),Dictionary!$AC$4:$AC$93,0),1,1,2),1,MATCH(INDEX(Dictionary!$B$3:$C$3,1,MATCH(Form_Responses[[#This Row],[89]],OFFSET(Dictionary!$A$3,MATCH(COLUMNS($AS$2:EC130),Dictionary!$A$4:$A$93,0),1,1,2),0)),Dictionary!$AD$3:$AE$3,0)),"")</f>
        <v>C</v>
      </c>
      <c r="ED131" s="61" t="str">
        <f ca="1">IFERROR(INDEX(OFFSET(Dictionary!$AC$3,MATCH(COLUMNS($AS$2:ED130),Dictionary!$AC$4:$AC$93,0),1,1,2),1,MATCH(INDEX(Dictionary!$B$3:$C$3,1,MATCH(Form_Responses[[#This Row],[90]],OFFSET(Dictionary!$A$3,MATCH(COLUMNS($AS$2:ED130),Dictionary!$A$4:$A$93,0),1,1,2),0)),Dictionary!$AD$3:$AE$3,0)),"")</f>
        <v>N</v>
      </c>
    </row>
    <row r="132" spans="1:134" ht="195" x14ac:dyDescent="0.25">
      <c r="A132" s="164">
        <v>130</v>
      </c>
      <c r="B132" s="61" t="s">
        <v>1181</v>
      </c>
      <c r="C132" s="61" t="s">
        <v>1183</v>
      </c>
      <c r="D132" s="59" t="s">
        <v>795</v>
      </c>
      <c r="E132" s="59" cm="1">
        <f t="array" aca="1" ref="E132" ca="1">COUNTIF(OFFSET($AS$2,MATCH(Data_Base_Response[[#This Row],[Nama]:[Nama]],Data_Base_Response[[Nama]:[Nama]],0),0,1,90),Data_Base_Response[[#Headers],[A]])</f>
        <v>5</v>
      </c>
      <c r="F132" s="59" cm="1">
        <f t="array" aca="1" ref="F132" ca="1">COUNTIF(OFFSET($AS$2,MATCH(Data_Base_Response[[#This Row],[Nama]:[Nama]],Data_Base_Response[[Nama]:[Nama]],0),0,1,90),Data_Base_Response[[#Headers],[N]])</f>
        <v>5</v>
      </c>
      <c r="G132" s="59" cm="1">
        <f t="array" aca="1" ref="G132" ca="1">COUNTIF(OFFSET($AS$2,MATCH(Data_Base_Response[[#This Row],[Nama]:[Nama]],Data_Base_Response[[Nama]:[Nama]],0),0,1,90),Data_Base_Response[[#Headers],[G]])</f>
        <v>8</v>
      </c>
      <c r="H132" s="59" cm="1">
        <f t="array" aca="1" ref="H132" ca="1">COUNTIF(OFFSET($AS$2,MATCH(Data_Base_Response[[#This Row],[Nama]:[Nama]],Data_Base_Response[[Nama]:[Nama]],0),0,1,90),Data_Base_Response[[#Headers],[C]])</f>
        <v>7</v>
      </c>
      <c r="I132" s="59" cm="1">
        <f t="array" aca="1" ref="I132" ca="1">COUNTIF(OFFSET($AS$2,MATCH(Data_Base_Response[[#This Row],[Nama]:[Nama]],Data_Base_Response[[Nama]:[Nama]],0),0,1,90),Data_Base_Response[[#Headers],[D]])</f>
        <v>4</v>
      </c>
      <c r="J132" s="59" cm="1">
        <f t="array" aca="1" ref="J132" ca="1">COUNTIF(OFFSET($AS$2,MATCH(Data_Base_Response[[#This Row],[Nama]:[Nama]],Data_Base_Response[[Nama]:[Nama]],0),0,1,90),Data_Base_Response[[#Headers],[R]])</f>
        <v>5</v>
      </c>
      <c r="K132" s="59" cm="1">
        <f t="array" aca="1" ref="K132" ca="1">COUNTIF(OFFSET($AS$2,MATCH(Data_Base_Response[[#This Row],[Nama]:[Nama]],Data_Base_Response[[Nama]:[Nama]],0),0,1,90),Data_Base_Response[[#Headers],[T]])</f>
        <v>2</v>
      </c>
      <c r="L132" s="59" cm="1">
        <f t="array" aca="1" ref="L132" ca="1">COUNTIF(OFFSET($AS$2,MATCH(Data_Base_Response[[#This Row],[Nama]:[Nama]],Data_Base_Response[[Nama]:[Nama]],0),0,1,90),Data_Base_Response[[#Headers],[V]])</f>
        <v>5</v>
      </c>
      <c r="M132" s="59" cm="1">
        <f t="array" aca="1" ref="M132" ca="1">COUNTIF(OFFSET($AS$2,MATCH(Data_Base_Response[[#This Row],[Nama]:[Nama]],Data_Base_Response[[Nama]:[Nama]],0),0,1,90),Data_Base_Response[[#Headers],[W]])</f>
        <v>6</v>
      </c>
      <c r="N132" s="59" cm="1">
        <f t="array" aca="1" ref="N132" ca="1">COUNTIF(OFFSET($AS$2,MATCH(Data_Base_Response[[#This Row],[Nama]:[Nama]],Data_Base_Response[[Nama]:[Nama]],0),0,1,90),Data_Base_Response[[#Headers],[F]])</f>
        <v>5</v>
      </c>
      <c r="O132" s="59" cm="1">
        <f t="array" aca="1" ref="O132" ca="1">COUNTIF(OFFSET($AS$2,MATCH(Data_Base_Response[[#This Row],[Nama]:[Nama]],Data_Base_Response[[Nama]:[Nama]],0),0,1,90),Data_Base_Response[[#Headers],[L]])</f>
        <v>4</v>
      </c>
      <c r="P132" s="59" cm="1">
        <f t="array" aca="1" ref="P132" ca="1">COUNTIF(OFFSET($AS$2,MATCH(Data_Base_Response[[#This Row],[Nama]:[Nama]],Data_Base_Response[[Nama]:[Nama]],0),0,1,90),Data_Base_Response[[#Headers],[P]])</f>
        <v>5</v>
      </c>
      <c r="Q132" s="59" cm="1">
        <f t="array" aca="1" ref="Q132" ca="1">COUNTIF(OFFSET($AS$2,MATCH(Data_Base_Response[[#This Row],[Nama]:[Nama]],Data_Base_Response[[Nama]:[Nama]],0),0,1,90),Data_Base_Response[[#Headers],[I]])</f>
        <v>4</v>
      </c>
      <c r="R132" s="59" cm="1">
        <f t="array" aca="1" ref="R132" ca="1">COUNTIF(OFFSET($AS$2,MATCH(Data_Base_Response[[#This Row],[Nama]:[Nama]],Data_Base_Response[[Nama]:[Nama]],0),0,1,90),Data_Base_Response[[#Headers],[S]])</f>
        <v>2</v>
      </c>
      <c r="S132" s="59" cm="1">
        <f t="array" aca="1" ref="S132" ca="1">COUNTIF(OFFSET($AS$2,MATCH(Data_Base_Response[[#This Row],[Nama]:[Nama]],Data_Base_Response[[Nama]:[Nama]],0),0,1,90),Data_Base_Response[[#Headers],[B]])</f>
        <v>6</v>
      </c>
      <c r="T132" s="59" cm="1">
        <f t="array" aca="1" ref="T132" ca="1">COUNTIF(OFFSET($AS$2,MATCH(Data_Base_Response[[#This Row],[Nama]:[Nama]],Data_Base_Response[[Nama]:[Nama]],0),0,1,90),Data_Base_Response[[#Headers],[O]])</f>
        <v>1</v>
      </c>
      <c r="U132" s="59" cm="1">
        <f t="array" aca="1" ref="U132" ca="1">COUNTIF(OFFSET($AS$2,MATCH(Data_Base_Response[[#This Row],[Nama]:[Nama]],Data_Base_Response[[Nama]:[Nama]],0),0,1,90),Data_Base_Response[[#Headers],[X]])</f>
        <v>3</v>
      </c>
      <c r="V132" s="59" cm="1">
        <f t="array" aca="1" ref="V132" ca="1">COUNTIF(OFFSET($AS$2,MATCH(Data_Base_Response[[#This Row],[Nama]:[Nama]],Data_Base_Response[[Nama]:[Nama]],0),0,1,90),Data_Base_Response[[#Headers],[E]])</f>
        <v>4</v>
      </c>
      <c r="W132" s="59" cm="1">
        <f t="array" aca="1" ref="W132" ca="1">COUNTIF(OFFSET($AS$2,MATCH(Data_Base_Response[[#This Row],[Nama]:[Nama]],Data_Base_Response[[Nama]:[Nama]],0),0,1,90),Data_Base_Response[[#Headers],[K]])</f>
        <v>6</v>
      </c>
      <c r="X132" s="59" cm="1">
        <f t="array" aca="1" ref="X132" ca="1">COUNTIF(OFFSET($AS$2,MATCH(Data_Base_Response[[#This Row],[Nama]:[Nama]],Data_Base_Response[[Nama]:[Nama]],0),0,1,90),Data_Base_Response[[#Headers],[Z]])</f>
        <v>3</v>
      </c>
      <c r="Y132"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2"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32" s="60" t="str">
        <f ca="1">INDEX(OFFSET(Dictionary!$AJ$3,MATCH(G$2,Dictionary!$AG$4:$AG$84,0),0,COUNTIF(Dictionary!$AG$4:$AG$84,G$2),1),MATCH(Data_Base_Response[[#This Row],[G]],OFFSET(Dictionary!$AH$3,MATCH(G$2,Dictionary!$AG$4:$AG$84,0),0,COUNTIF(Dictionary!$AG$4:$AG$84,G$2),1),1))</f>
        <v>Ingin tampil sbg pekerja keras, sangat suka bila orang lain meman- dangnya sbg pekerja keras.  Cenderung menciptakan pekerjaan yang tidak perlu agar terlihat tetap sibuk, kadang kala tanpa  tujuan yang jelas.</v>
      </c>
      <c r="AB132"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32" s="60" t="str">
        <f ca="1">INDEX(OFFSET(Dictionary!$AJ$3,MATCH(I$2,Dictionary!$AG$4:$AG$84,0),0,COUNTIF(Dictionary!$AG$4:$AG$84,I$2),1),MATCH(Data_Base_Response[[#This Row],[D]],OFFSET(Dictionary!$AH$3,MATCH(I$2,Dictionary!$AG$4:$AG$84,0),0,COUNTIF(Dictionary!$AG$4:$AG$84,I$2),1),1))</f>
        <v xml:space="preserve">Tertarik untuk menangani sendiri detail   </v>
      </c>
      <c r="AD132"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32"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32"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32"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32" s="60" t="str">
        <f ca="1">INDEX(OFFSET(Dictionary!$AJ$3,MATCH(N$2,Dictionary!$AG$4:$AG$84,0),0,COUNTIF(Dictionary!$AG$4:$AG$84,N$2),1),MATCH(Data_Base_Response[[#This Row],[F]],OFFSET(Dictionary!$AH$3,MATCH(N$2,Dictionary!$AG$4:$AG$84,0),0,COUNTIF(Dictionary!$AG$4:$AG$84,N$2),1),1))</f>
        <v xml:space="preserve">Loyal pada Perusahaan   </v>
      </c>
      <c r="AI132" s="60" t="str">
        <f ca="1">INDEX(OFFSET(Dictionary!$AJ$3,MATCH(O$2,Dictionary!$AG$4:$AG$84,0),0,COUNTIF(Dictionary!$AG$4:$AG$84,O$2),1),MATCH(Data_Base_Response[[#This Row],[L]],OFFSET(Dictionary!$AH$3,MATCH(O$2,Dictionary!$AG$4:$AG$84,0),0,COUNTIF(Dictionary!$AG$4:$AG$84,O$2),1),1))</f>
        <v xml:space="preserve">Kurang percaya diri dan kurang berminat utk menjadi pemimpin      </v>
      </c>
      <c r="AJ132"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32" s="60" t="str">
        <f ca="1">INDEX(OFFSET(Dictionary!$AJ$3,MATCH(Q$2,Dictionary!$AG$4:$AG$84,0),0,COUNTIF(Dictionary!$AG$4:$AG$84,Q$2),1),MATCH(Data_Base_Response[[#This Row],[I]],OFFSET(Dictionary!$AH$3,MATCH(Q$2,Dictionary!$AG$4:$AG$84,0),0,COUNTIF(Dictionary!$AG$4:$AG$84,Q$2),1),1))</f>
        <v xml:space="preserve">Berhati - hati dlm pengambilan keputusan   </v>
      </c>
      <c r="AL132" s="60" t="str">
        <f ca="1">INDEX(OFFSET(Dictionary!$AJ$3,MATCH(R$2,Dictionary!$AG$4:$AG$84,0),0,COUNTIF(Dictionary!$AG$4:$AG$84,R$2),1),MATCH(Data_Base_Response[[#This Row],[S]],OFFSET(Dictionary!$AH$3,MATCH(R$2,Dictionary!$AG$4:$AG$84,0),0,COUNTIF(Dictionary!$AG$4:$AG$84,R$2),1),1))</f>
        <v xml:space="preserve">Dpt. bekerja sendiri, tdk membutuhkan kehadiran org lain. Menarik diri, kaku dlm bergaul, canggung dlm situasi sosial, lebih memperha- tikan hal - hal lain daripada manusia.  </v>
      </c>
      <c r="AM132"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32"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32"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32" s="60" t="str">
        <f ca="1">INDEX(OFFSET(Dictionary!$AJ$3,MATCH(V$2,Dictionary!$AG$4:$AG$84,0),0,COUNTIF(Dictionary!$AG$4:$AG$84,V$2),1),MATCH(Data_Base_Response[[#This Row],[E]],OFFSET(Dictionary!$AH$3,MATCH(V$2,Dictionary!$AG$4:$AG$84,0),0,COUNTIF(Dictionary!$AG$4:$AG$84,V$2),1),1))</f>
        <v xml:space="preserve">Mampu mengungkap atau menyimpan perasaan, dapat mengen- dalikan emosi </v>
      </c>
      <c r="AQ132" s="60" t="str">
        <f ca="1">INDEX(OFFSET(Dictionary!$AJ$3,MATCH(W$2,Dictionary!$AG$4:$AG$84,0),0,COUNTIF(Dictionary!$AG$4:$AG$84,W$2),1),MATCH(Data_Base_Response[[#This Row],[K]],OFFSET(Dictionary!$AH$3,MATCH(W$2,Dictionary!$AG$4:$AG$84,0),0,COUNTIF(Dictionary!$AG$4:$AG$84,W$2),1),1))</f>
        <v xml:space="preserve">Akan menghadapi konflik, mengungkapkan serta memaksakan pan- dangan dengan cara positif  </v>
      </c>
      <c r="AR132" s="60" t="str">
        <f ca="1">INDEX(OFFSET(Dictionary!$AJ$3,MATCH(X$2,Dictionary!$AG$4:$AG$84,0),0,COUNTIF(Dictionary!$AG$4:$AG$84,X$2),1),MATCH(Data_Base_Response[[#This Row],[Z]],OFFSET(Dictionary!$AH$3,MATCH(X$2,Dictionary!$AG$4:$AG$84,0),0,COUNTIF(Dictionary!$AG$4:$AG$84,X$2),1),1))</f>
        <v xml:space="preserve">Enggan berubah, tidak siap untuk beradaptasi, hanya mau menerima perubahan jika alasannya jelas dan meyakinkan  </v>
      </c>
      <c r="AS132" s="61" t="str">
        <f ca="1">IFERROR(INDEX(OFFSET(Dictionary!$AC$3,MATCH(COLUMNS($AS$2:AS131),Dictionary!$AC$4:$AC$93,0),1,1,2),1,MATCH(INDEX(Dictionary!$B$3:$C$3,1,MATCH(Form_Responses[[#This Row],[1]],OFFSET(Dictionary!$A$3,MATCH(COLUMNS($AS$2:AS131),Dictionary!$A$4:$A$93,0),1,1,2),0)),Dictionary!$AD$3:$AE$3,0)),"")</f>
        <v>G</v>
      </c>
      <c r="AT132" s="61" t="str">
        <f ca="1">IFERROR(INDEX(OFFSET(Dictionary!$AC$3,MATCH(COLUMNS($AS$2:AT$2),Dictionary!$AC$4:$AC$93,0),1,1,2),1,MATCH(INDEX(Dictionary!$B$3:$C$3,1,MATCH(Form_Responses[[#This Row],[2]],OFFSET(Dictionary!$A$3,MATCH(COLUMNS($AS$2:AT131),Dictionary!$A$4:$A$93,0),1,1,2),0)),Dictionary!$AD$3:$AE$3,0)),"")</f>
        <v>N</v>
      </c>
      <c r="AU132" s="61" t="str">
        <f ca="1">IFERROR(INDEX(OFFSET(Dictionary!$AC$3,MATCH(COLUMNS($AS$2:AU131),Dictionary!$AC$4:$AC$93,0),1,1,2),1,MATCH(INDEX(Dictionary!$B$3:$C$3,1,MATCH(Form_Responses[[#This Row],[3]],OFFSET(Dictionary!$A$3,MATCH(COLUMNS($AS$2:AU131),Dictionary!$A$4:$A$93,0),1,1,2),0)),Dictionary!$AD$3:$AE$3,0)),"")</f>
        <v>A</v>
      </c>
      <c r="AV132" s="61" t="str">
        <f ca="1">IFERROR(INDEX(OFFSET(Dictionary!$AC$3,MATCH(COLUMNS($AS$2:AV131),Dictionary!$AC$4:$AC$93,0),1,1,2),1,MATCH(INDEX(Dictionary!$B$3:$C$3,1,MATCH(Form_Responses[[#This Row],[4]],OFFSET(Dictionary!$A$3,MATCH(COLUMNS($AS$2:AV131),Dictionary!$A$4:$A$93,0),1,1,2),0)),Dictionary!$AD$3:$AE$3,0)),"")</f>
        <v>P</v>
      </c>
      <c r="AW132" s="61" t="str">
        <f ca="1">IFERROR(INDEX(OFFSET(Dictionary!$AC$3,MATCH(COLUMNS($AS$2:AW131),Dictionary!$AC$4:$AC$93,0),1,1,2),1,MATCH(INDEX(Dictionary!$B$3:$C$3,1,MATCH(Form_Responses[[#This Row],[5]],OFFSET(Dictionary!$A$3,MATCH(COLUMNS($AS$2:AW131),Dictionary!$A$4:$A$93,0),1,1,2),0)),Dictionary!$AD$3:$AE$3,0)),"")</f>
        <v>B</v>
      </c>
      <c r="AX132" s="61" t="str">
        <f ca="1">IFERROR(INDEX(OFFSET(Dictionary!$AC$3,MATCH(COLUMNS($AS$2:AX131),Dictionary!$AC$4:$AC$93,0),1,1,2),1,MATCH(INDEX(Dictionary!$B$3:$C$3,1,MATCH(Form_Responses[[#This Row],[6]],OFFSET(Dictionary!$A$3,MATCH(COLUMNS($AS$2:AX131),Dictionary!$A$4:$A$93,0),1,1,2),0)),Dictionary!$AD$3:$AE$3,0)),"")</f>
        <v>B</v>
      </c>
      <c r="AY132" s="61" t="str">
        <f ca="1">IFERROR(INDEX(OFFSET(Dictionary!$AC$3,MATCH(COLUMNS($AS$2:AY131),Dictionary!$AC$4:$AC$93,0),1,1,2),1,MATCH(INDEX(Dictionary!$B$3:$C$3,1,MATCH(Form_Responses[[#This Row],[7]],OFFSET(Dictionary!$A$3,MATCH(COLUMNS($AS$2:AY131),Dictionary!$A$4:$A$93,0),1,1,2),0)),Dictionary!$AD$3:$AE$3,0)),"")</f>
        <v>Z</v>
      </c>
      <c r="AZ132" s="61" t="str">
        <f ca="1">IFERROR(INDEX(OFFSET(Dictionary!$AC$3,MATCH(COLUMNS($AS$2:AZ$2),Dictionary!$AC$4:$AC$93,0),1,1,2),1,MATCH(INDEX(Dictionary!$B$3:$C$3,1,MATCH(Form_Responses[[#This Row],[8]],OFFSET(Dictionary!$A$3,MATCH(COLUMNS($AS$2:AZ131),Dictionary!$A$4:$A$93,0),1,1,2),0)),Dictionary!$AD$3:$AE$3,0)),"")</f>
        <v>Z</v>
      </c>
      <c r="BA132" s="61" t="str">
        <f ca="1">IFERROR(INDEX(OFFSET(Dictionary!$AC$3,MATCH(COLUMNS($AS$2:BA131),Dictionary!$AC$4:$AC$93,0),1,1,2),1,MATCH(INDEX(Dictionary!$B$3:$C$3,1,MATCH(Form_Responses[[#This Row],[9]],OFFSET(Dictionary!$A$3,MATCH(COLUMNS($AS$2:BA131),Dictionary!$A$4:$A$93,0),1,1,2),0)),Dictionary!$AD$3:$AE$3,0)),"")</f>
        <v>K</v>
      </c>
      <c r="BB132" s="61" t="str">
        <f ca="1">IFERROR(INDEX(OFFSET(Dictionary!$AC$3,MATCH(COLUMNS($AS$2:BB131),Dictionary!$AC$4:$AC$93,0),1,1,2),1,MATCH(INDEX(Dictionary!$B$3:$C$3,1,MATCH(Form_Responses[[#This Row],[10]],OFFSET(Dictionary!$A$3,MATCH(COLUMNS($AS$2:BB131),Dictionary!$A$4:$A$93,0),1,1,2),0)),Dictionary!$AD$3:$AE$3,0)),"")</f>
        <v>W</v>
      </c>
      <c r="BC132" s="61" t="str">
        <f ca="1">IFERROR(INDEX(OFFSET(Dictionary!$AC$3,MATCH(COLUMNS($AS$2:BC131),Dictionary!$AC$4:$AC$93,0),1,1,2),1,MATCH(INDEX(Dictionary!$B$3:$C$3,1,MATCH(Form_Responses[[#This Row],[11]],OFFSET(Dictionary!$A$3,MATCH(COLUMNS($AS$2:BC131),Dictionary!$A$4:$A$93,0),1,1,2),0)),Dictionary!$AD$3:$AE$3,0)),"")</f>
        <v>C</v>
      </c>
      <c r="BD132" s="61" t="str">
        <f ca="1">IFERROR(INDEX(OFFSET(Dictionary!$AC$3,MATCH(COLUMNS($AS$2:BD131),Dictionary!$AC$4:$AC$93,0),1,1,2),1,MATCH(INDEX(Dictionary!$B$3:$C$3,1,MATCH(Form_Responses[[#This Row],[12]],OFFSET(Dictionary!$A$3,MATCH(COLUMNS($AS$2:BD131),Dictionary!$A$4:$A$93,0),1,1,2),0)),Dictionary!$AD$3:$AE$3,0)),"")</f>
        <v>E</v>
      </c>
      <c r="BE132" s="61" t="str">
        <f ca="1">IFERROR(INDEX(OFFSET(Dictionary!$AC$3,MATCH(COLUMNS($AS$2:BE131),Dictionary!$AC$4:$AC$93,0),1,1,2),1,MATCH(INDEX(Dictionary!$B$3:$C$3,1,MATCH(Form_Responses[[#This Row],[13]],OFFSET(Dictionary!$A$3,MATCH(COLUMNS($AS$2:BE131),Dictionary!$A$4:$A$93,0),1,1,2),0)),Dictionary!$AD$3:$AE$3,0)),"")</f>
        <v>N</v>
      </c>
      <c r="BF132" s="61" t="str">
        <f ca="1">IFERROR(INDEX(OFFSET(Dictionary!$AC$3,MATCH(COLUMNS($AS$2:BF131),Dictionary!$AC$4:$AC$93,0),1,1,2),1,MATCH(INDEX(Dictionary!$B$3:$C$3,1,MATCH(Form_Responses[[#This Row],[14]],OFFSET(Dictionary!$A$3,MATCH(COLUMNS($AS$2:BF131),Dictionary!$A$4:$A$93,0),1,1,2),0)),Dictionary!$AD$3:$AE$3,0)),"")</f>
        <v>A</v>
      </c>
      <c r="BG132" s="61" t="str">
        <f ca="1">IFERROR(INDEX(OFFSET(Dictionary!$AC$3,MATCH(COLUMNS($AS$2:BG131),Dictionary!$AC$4:$AC$93,0),1,1,2),1,MATCH(INDEX(Dictionary!$B$3:$C$3,1,MATCH(Form_Responses[[#This Row],[15]],OFFSET(Dictionary!$A$3,MATCH(COLUMNS($AS$2:BG131),Dictionary!$A$4:$A$93,0),1,1,2),0)),Dictionary!$AD$3:$AE$3,0)),"")</f>
        <v>P</v>
      </c>
      <c r="BH132" s="61" t="str">
        <f ca="1">IFERROR(INDEX(OFFSET(Dictionary!$AC$3,MATCH(COLUMNS($AS$2:BH131),Dictionary!$AC$4:$AC$93,0),1,1,2),1,MATCH(INDEX(Dictionary!$B$3:$C$3,1,MATCH(Form_Responses[[#This Row],[16]],OFFSET(Dictionary!$A$3,MATCH(COLUMNS($AS$2:BH131),Dictionary!$A$4:$A$93,0),1,1,2),0)),Dictionary!$AD$3:$AE$3,0)),"")</f>
        <v>X</v>
      </c>
      <c r="BI132" s="61" t="str">
        <f ca="1">IFERROR(INDEX(OFFSET(Dictionary!$AC$3,MATCH(COLUMNS($AS$2:BI131),Dictionary!$AC$4:$AC$93,0),1,1,2),1,MATCH(INDEX(Dictionary!$B$3:$C$3,1,MATCH(Form_Responses[[#This Row],[17]],OFFSET(Dictionary!$A$3,MATCH(COLUMNS($AS$2:BI131),Dictionary!$A$4:$A$93,0),1,1,2),0)),Dictionary!$AD$3:$AE$3,0)),"")</f>
        <v>B</v>
      </c>
      <c r="BJ132" s="61" t="str">
        <f ca="1">IFERROR(INDEX(OFFSET(Dictionary!$AC$3,MATCH(COLUMNS($AS$2:BJ131),Dictionary!$AC$4:$AC$93,0),1,1,2),1,MATCH(INDEX(Dictionary!$B$3:$C$3,1,MATCH(Form_Responses[[#This Row],[18]],OFFSET(Dictionary!$A$3,MATCH(COLUMNS($AS$2:BJ131),Dictionary!$A$4:$A$93,0),1,1,2),0)),Dictionary!$AD$3:$AE$3,0)),"")</f>
        <v>O</v>
      </c>
      <c r="BK132" s="61" t="str">
        <f ca="1">IFERROR(INDEX(OFFSET(Dictionary!$AC$3,MATCH(COLUMNS($AS$2:BK131),Dictionary!$AC$4:$AC$93,0),1,1,2),1,MATCH(INDEX(Dictionary!$B$3:$C$3,1,MATCH(Form_Responses[[#This Row],[19]],OFFSET(Dictionary!$A$3,MATCH(COLUMNS($AS$2:BK131),Dictionary!$A$4:$A$93,0),1,1,2),0)),Dictionary!$AD$3:$AE$3,0)),"")</f>
        <v>F</v>
      </c>
      <c r="BL132" s="61" t="str">
        <f ca="1">IFERROR(INDEX(OFFSET(Dictionary!$AC$3,MATCH(COLUMNS($AS$2:BL131),Dictionary!$AC$4:$AC$93,0),1,1,2),1,MATCH(INDEX(Dictionary!$B$3:$C$3,1,MATCH(Form_Responses[[#This Row],[20]],OFFSET(Dictionary!$A$3,MATCH(COLUMNS($AS$2:BL131),Dictionary!$A$4:$A$93,0),1,1,2),0)),Dictionary!$AD$3:$AE$3,0)),"")</f>
        <v>W</v>
      </c>
      <c r="BM132" s="61" t="str">
        <f ca="1">IFERROR(INDEX(OFFSET(Dictionary!$AC$3,MATCH(COLUMNS($AS$2:BM131),Dictionary!$AC$4:$AC$93,0),1,1,2),1,MATCH(INDEX(Dictionary!$B$3:$C$3,1,MATCH(Form_Responses[[#This Row],[21]],OFFSET(Dictionary!$A$3,MATCH(COLUMNS($AS$2:BM131),Dictionary!$A$4:$A$93,0),1,1,2),0)),Dictionary!$AD$3:$AE$3,0)),"")</f>
        <v>G</v>
      </c>
      <c r="BN132" s="61" t="str">
        <f ca="1">IFERROR(INDEX(OFFSET(Dictionary!$AC$3,MATCH(COLUMNS($AS$2:BN131),Dictionary!$AC$4:$AC$93,0),1,1,2),1,MATCH(INDEX(Dictionary!$B$3:$C$3,1,MATCH(Form_Responses[[#This Row],[22]],OFFSET(Dictionary!$A$3,MATCH(COLUMNS($AS$2:BN131),Dictionary!$A$4:$A$93,0),1,1,2),0)),Dictionary!$AD$3:$AE$3,0)),"")</f>
        <v>L</v>
      </c>
      <c r="BO132" s="61" t="str">
        <f ca="1">IFERROR(INDEX(OFFSET(Dictionary!$AC$3,MATCH(COLUMNS($AS$2:BO131),Dictionary!$AC$4:$AC$93,0),1,1,2),1,MATCH(INDEX(Dictionary!$B$3:$C$3,1,MATCH(Form_Responses[[#This Row],[23]],OFFSET(Dictionary!$A$3,MATCH(COLUMNS($AS$2:BO131),Dictionary!$A$4:$A$93,0),1,1,2),0)),Dictionary!$AD$3:$AE$3,0)),"")</f>
        <v>E</v>
      </c>
      <c r="BP132" s="61" t="str">
        <f ca="1">IFERROR(INDEX(OFFSET(Dictionary!$AC$3,MATCH(COLUMNS($AS$2:BP131),Dictionary!$AC$4:$AC$93,0),1,1,2),1,MATCH(INDEX(Dictionary!$B$3:$C$3,1,MATCH(Form_Responses[[#This Row],[24]],OFFSET(Dictionary!$A$3,MATCH(COLUMNS($AS$2:BP131),Dictionary!$A$4:$A$93,0),1,1,2),0)),Dictionary!$AD$3:$AE$3,0)),"")</f>
        <v>X</v>
      </c>
      <c r="BQ132" s="61" t="str">
        <f ca="1">IFERROR(INDEX(OFFSET(Dictionary!$AC$3,MATCH(COLUMNS($AS$2:BQ131),Dictionary!$AC$4:$AC$93,0),1,1,2),1,MATCH(INDEX(Dictionary!$B$3:$C$3,1,MATCH(Form_Responses[[#This Row],[25]],OFFSET(Dictionary!$A$3,MATCH(COLUMNS($AS$2:BQ131),Dictionary!$A$4:$A$93,0),1,1,2),0)),Dictionary!$AD$3:$AE$3,0)),"")</f>
        <v>B</v>
      </c>
      <c r="BR132" s="61" t="str">
        <f ca="1">IFERROR(INDEX(OFFSET(Dictionary!$AC$3,MATCH(COLUMNS($AS$2:BR131),Dictionary!$AC$4:$AC$93,0),1,1,2),1,MATCH(INDEX(Dictionary!$B$3:$C$3,1,MATCH(Form_Responses[[#This Row],[26]],OFFSET(Dictionary!$A$3,MATCH(COLUMNS($AS$2:BR131),Dictionary!$A$4:$A$93,0),1,1,2),0)),Dictionary!$AD$3:$AE$3,0)),"")</f>
        <v>P</v>
      </c>
      <c r="BS132" s="61" t="str">
        <f ca="1">IFERROR(INDEX(OFFSET(Dictionary!$AC$3,MATCH(COLUMNS($AS$2:BS131),Dictionary!$AC$4:$AC$93,0),1,1,2),1,MATCH(INDEX(Dictionary!$B$3:$C$3,1,MATCH(Form_Responses[[#This Row],[27]],OFFSET(Dictionary!$A$3,MATCH(COLUMNS($AS$2:BS131),Dictionary!$A$4:$A$93,0),1,1,2),0)),Dictionary!$AD$3:$AE$3,0)),"")</f>
        <v>Z</v>
      </c>
      <c r="BT132" s="61" t="str">
        <f ca="1">IFERROR(INDEX(OFFSET(Dictionary!$AC$3,MATCH(COLUMNS($AS$2:BT131),Dictionary!$AC$4:$AC$93,0),1,1,2),1,MATCH(INDEX(Dictionary!$B$3:$C$3,1,MATCH(Form_Responses[[#This Row],[28]],OFFSET(Dictionary!$A$3,MATCH(COLUMNS($AS$2:BT131),Dictionary!$A$4:$A$93,0),1,1,2),0)),Dictionary!$AD$3:$AE$3,0)),"")</f>
        <v>K</v>
      </c>
      <c r="BU132" s="61" t="str">
        <f ca="1">IFERROR(INDEX(OFFSET(Dictionary!$AC$3,MATCH(COLUMNS($AS$2:BU131),Dictionary!$AC$4:$AC$93,0),1,1,2),1,MATCH(INDEX(Dictionary!$B$3:$C$3,1,MATCH(Form_Responses[[#This Row],[29]],OFFSET(Dictionary!$A$3,MATCH(COLUMNS($AS$2:BU131),Dictionary!$A$4:$A$93,0),1,1,2),0)),Dictionary!$AD$3:$AE$3,0)),"")</f>
        <v>F</v>
      </c>
      <c r="BV132" s="61" t="str">
        <f ca="1">IFERROR(INDEX(OFFSET(Dictionary!$AC$3,MATCH(COLUMNS($AS$2:BV131),Dictionary!$AC$4:$AC$93,0),1,1,2),1,MATCH(INDEX(Dictionary!$B$3:$C$3,1,MATCH(Form_Responses[[#This Row],[30]],OFFSET(Dictionary!$A$3,MATCH(COLUMNS($AS$2:BV131),Dictionary!$A$4:$A$93,0),1,1,2),0)),Dictionary!$AD$3:$AE$3,0)),"")</f>
        <v>W</v>
      </c>
      <c r="BW132" s="61" t="str">
        <f ca="1">IFERROR(INDEX(OFFSET(Dictionary!$AC$3,MATCH(COLUMNS($AS$2:BW131),Dictionary!$AC$4:$AC$93,0),1,1,2),1,MATCH(INDEX(Dictionary!$B$3:$C$3,1,MATCH(Form_Responses[[#This Row],[31]],OFFSET(Dictionary!$A$3,MATCH(COLUMNS($AS$2:BW131),Dictionary!$A$4:$A$93,0),1,1,2),0)),Dictionary!$AD$3:$AE$3,0)),"")</f>
        <v>G</v>
      </c>
      <c r="BX132" s="61" t="str">
        <f ca="1">IFERROR(INDEX(OFFSET(Dictionary!$AC$3,MATCH(COLUMNS($AS$2:BX131),Dictionary!$AC$4:$AC$93,0),1,1,2),1,MATCH(INDEX(Dictionary!$B$3:$C$3,1,MATCH(Form_Responses[[#This Row],[32]],OFFSET(Dictionary!$A$3,MATCH(COLUMNS($AS$2:BX131),Dictionary!$A$4:$A$93,0),1,1,2),0)),Dictionary!$AD$3:$AE$3,0)),"")</f>
        <v>L</v>
      </c>
      <c r="BY132" s="61" t="str">
        <f ca="1">IFERROR(INDEX(OFFSET(Dictionary!$AC$3,MATCH(COLUMNS($AS$2:BY131),Dictionary!$AC$4:$AC$93,0),1,1,2),1,MATCH(INDEX(Dictionary!$B$3:$C$3,1,MATCH(Form_Responses[[#This Row],[33]],OFFSET(Dictionary!$A$3,MATCH(COLUMNS($AS$2:BY131),Dictionary!$A$4:$A$93,0),1,1,2),0)),Dictionary!$AD$3:$AE$3,0)),"")</f>
        <v>C</v>
      </c>
      <c r="BZ132" s="61" t="str">
        <f ca="1">IFERROR(INDEX(OFFSET(Dictionary!$AC$3,MATCH(COLUMNS($AS$2:BZ131),Dictionary!$AC$4:$AC$93,0),1,1,2),1,MATCH(INDEX(Dictionary!$B$3:$C$3,1,MATCH(Form_Responses[[#This Row],[34]],OFFSET(Dictionary!$A$3,MATCH(COLUMNS($AS$2:BZ131),Dictionary!$A$4:$A$93,0),1,1,2),0)),Dictionary!$AD$3:$AE$3,0)),"")</f>
        <v>E</v>
      </c>
      <c r="CA132" s="61" t="str">
        <f ca="1">IFERROR(INDEX(OFFSET(Dictionary!$AC$3,MATCH(COLUMNS($AS$2:CA131),Dictionary!$AC$4:$AC$93,0),1,1,2),1,MATCH(INDEX(Dictionary!$B$3:$C$3,1,MATCH(Form_Responses[[#This Row],[35]],OFFSET(Dictionary!$A$3,MATCH(COLUMNS($AS$2:CA131),Dictionary!$A$4:$A$93,0),1,1,2),0)),Dictionary!$AD$3:$AE$3,0)),"")</f>
        <v>B</v>
      </c>
      <c r="CB132" s="61" t="str">
        <f ca="1">IFERROR(INDEX(OFFSET(Dictionary!$AC$3,MATCH(COLUMNS($AS$2:CB131),Dictionary!$AC$4:$AC$93,0),1,1,2),1,MATCH(INDEX(Dictionary!$B$3:$C$3,1,MATCH(Form_Responses[[#This Row],[36]],OFFSET(Dictionary!$A$3,MATCH(COLUMNS($AS$2:CB131),Dictionary!$A$4:$A$93,0),1,1,2),0)),Dictionary!$AD$3:$AE$3,0)),"")</f>
        <v>A</v>
      </c>
      <c r="CC132" s="61" t="str">
        <f ca="1">IFERROR(INDEX(OFFSET(Dictionary!$AC$3,MATCH(COLUMNS($AS$2:CC131),Dictionary!$AC$4:$AC$93,0),1,1,2),1,MATCH(INDEX(Dictionary!$B$3:$C$3,1,MATCH(Form_Responses[[#This Row],[37]],OFFSET(Dictionary!$A$3,MATCH(COLUMNS($AS$2:CC131),Dictionary!$A$4:$A$93,0),1,1,2),0)),Dictionary!$AD$3:$AE$3,0)),"")</f>
        <v>P</v>
      </c>
      <c r="CD132" s="61" t="str">
        <f ca="1">IFERROR(INDEX(OFFSET(Dictionary!$AC$3,MATCH(COLUMNS($AS$2:CD131),Dictionary!$AC$4:$AC$93,0),1,1,2),1,MATCH(INDEX(Dictionary!$B$3:$C$3,1,MATCH(Form_Responses[[#This Row],[38]],OFFSET(Dictionary!$A$3,MATCH(COLUMNS($AS$2:CD131),Dictionary!$A$4:$A$93,0),1,1,2),0)),Dictionary!$AD$3:$AE$3,0)),"")</f>
        <v>K</v>
      </c>
      <c r="CE132" s="61" t="str">
        <f ca="1">IFERROR(INDEX(OFFSET(Dictionary!$AC$3,MATCH(COLUMNS($AS$2:CE131),Dictionary!$AC$4:$AC$93,0),1,1,2),1,MATCH(INDEX(Dictionary!$B$3:$C$3,1,MATCH(Form_Responses[[#This Row],[39]],OFFSET(Dictionary!$A$3,MATCH(COLUMNS($AS$2:CE131),Dictionary!$A$4:$A$93,0),1,1,2),0)),Dictionary!$AD$3:$AE$3,0)),"")</f>
        <v>B</v>
      </c>
      <c r="CF132" s="61" t="str">
        <f ca="1">IFERROR(INDEX(OFFSET(Dictionary!$AC$3,MATCH(COLUMNS($AS$2:CF131),Dictionary!$AC$4:$AC$93,0),1,1,2),1,MATCH(INDEX(Dictionary!$B$3:$C$3,1,MATCH(Form_Responses[[#This Row],[40]],OFFSET(Dictionary!$A$3,MATCH(COLUMNS($AS$2:CF131),Dictionary!$A$4:$A$93,0),1,1,2),0)),Dictionary!$AD$3:$AE$3,0)),"")</f>
        <v>W</v>
      </c>
      <c r="CG132" s="61" t="str">
        <f ca="1">IFERROR(INDEX(OFFSET(Dictionary!$AC$3,MATCH(COLUMNS($AS$2:CG131),Dictionary!$AC$4:$AC$93,0),1,1,2),1,MATCH(INDEX(Dictionary!$B$3:$C$3,1,MATCH(Form_Responses[[#This Row],[41]],OFFSET(Dictionary!$A$3,MATCH(COLUMNS($AS$2:CG131),Dictionary!$A$4:$A$93,0),1,1,2),0)),Dictionary!$AD$3:$AE$3,0)),"")</f>
        <v>G</v>
      </c>
      <c r="CH132" s="61" t="str">
        <f ca="1">IFERROR(INDEX(OFFSET(Dictionary!$AC$3,MATCH(COLUMNS($AS$2:CH131),Dictionary!$AC$4:$AC$93,0),1,1,2),1,MATCH(INDEX(Dictionary!$B$3:$C$3,1,MATCH(Form_Responses[[#This Row],[42]],OFFSET(Dictionary!$A$3,MATCH(COLUMNS($AS$2:CH131),Dictionary!$A$4:$A$93,0),1,1,2),0)),Dictionary!$AD$3:$AE$3,0)),"")</f>
        <v>R</v>
      </c>
      <c r="CI132" s="61" t="str">
        <f ca="1">IFERROR(INDEX(OFFSET(Dictionary!$AC$3,MATCH(COLUMNS($AS$2:CI131),Dictionary!$AC$4:$AC$93,0),1,1,2),1,MATCH(INDEX(Dictionary!$B$3:$C$3,1,MATCH(Form_Responses[[#This Row],[43]],OFFSET(Dictionary!$A$3,MATCH(COLUMNS($AS$2:CI131),Dictionary!$A$4:$A$93,0),1,1,2),0)),Dictionary!$AD$3:$AE$3,0)),"")</f>
        <v>I</v>
      </c>
      <c r="CJ132" s="61" t="str">
        <f ca="1">IFERROR(INDEX(OFFSET(Dictionary!$AC$3,MATCH(COLUMNS($AS$2:CJ131),Dictionary!$AC$4:$AC$93,0),1,1,2),1,MATCH(INDEX(Dictionary!$B$3:$C$3,1,MATCH(Form_Responses[[#This Row],[44]],OFFSET(Dictionary!$A$3,MATCH(COLUMNS($AS$2:CJ131),Dictionary!$A$4:$A$93,0),1,1,2),0)),Dictionary!$AD$3:$AE$3,0)),"")</f>
        <v>C</v>
      </c>
      <c r="CK132" s="61" t="str">
        <f ca="1">IFERROR(INDEX(OFFSET(Dictionary!$AC$3,MATCH(COLUMNS($AS$2:CK131),Dictionary!$AC$4:$AC$93,0),1,1,2),1,MATCH(INDEX(Dictionary!$B$3:$C$3,1,MATCH(Form_Responses[[#This Row],[45]],OFFSET(Dictionary!$A$3,MATCH(COLUMNS($AS$2:CK131),Dictionary!$A$4:$A$93,0),1,1,2),0)),Dictionary!$AD$3:$AE$3,0)),"")</f>
        <v>V</v>
      </c>
      <c r="CL132" s="61" t="str">
        <f ca="1">IFERROR(INDEX(OFFSET(Dictionary!$AC$3,MATCH(COLUMNS($AS$2:CL131),Dictionary!$AC$4:$AC$93,0),1,1,2),1,MATCH(INDEX(Dictionary!$B$3:$C$3,1,MATCH(Form_Responses[[#This Row],[46]],OFFSET(Dictionary!$A$3,MATCH(COLUMNS($AS$2:CL131),Dictionary!$A$4:$A$93,0),1,1,2),0)),Dictionary!$AD$3:$AE$3,0)),"")</f>
        <v>N</v>
      </c>
      <c r="CM132" s="61" t="str">
        <f ca="1">IFERROR(INDEX(OFFSET(Dictionary!$AC$3,MATCH(COLUMNS($AS$2:CM131),Dictionary!$AC$4:$AC$93,0),1,1,2),1,MATCH(INDEX(Dictionary!$B$3:$C$3,1,MATCH(Form_Responses[[#This Row],[47]],OFFSET(Dictionary!$A$3,MATCH(COLUMNS($AS$2:CM131),Dictionary!$A$4:$A$93,0),1,1,2),0)),Dictionary!$AD$3:$AE$3,0)),"")</f>
        <v>A</v>
      </c>
      <c r="CN132" s="61" t="str">
        <f ca="1">IFERROR(INDEX(OFFSET(Dictionary!$AC$3,MATCH(COLUMNS($AS$2:CN131),Dictionary!$AC$4:$AC$93,0),1,1,2),1,MATCH(INDEX(Dictionary!$B$3:$C$3,1,MATCH(Form_Responses[[#This Row],[48]],OFFSET(Dictionary!$A$3,MATCH(COLUMNS($AS$2:CN131),Dictionary!$A$4:$A$93,0),1,1,2),0)),Dictionary!$AD$3:$AE$3,0)),"")</f>
        <v>K</v>
      </c>
      <c r="CO132" s="61" t="str">
        <f ca="1">IFERROR(INDEX(OFFSET(Dictionary!$AC$3,MATCH(COLUMNS($AS$2:CO131),Dictionary!$AC$4:$AC$93,0),1,1,2),1,MATCH(INDEX(Dictionary!$B$3:$C$3,1,MATCH(Form_Responses[[#This Row],[49]],OFFSET(Dictionary!$A$3,MATCH(COLUMNS($AS$2:CO131),Dictionary!$A$4:$A$93,0),1,1,2),0)),Dictionary!$AD$3:$AE$3,0)),"")</f>
        <v>F</v>
      </c>
      <c r="CP132" s="61" t="str">
        <f ca="1">IFERROR(INDEX(OFFSET(Dictionary!$AC$3,MATCH(COLUMNS($AS$2:CP131),Dictionary!$AC$4:$AC$93,0),1,1,2),1,MATCH(INDEX(Dictionary!$B$3:$C$3,1,MATCH(Form_Responses[[#This Row],[50]],OFFSET(Dictionary!$A$3,MATCH(COLUMNS($AS$2:CP131),Dictionary!$A$4:$A$93,0),1,1,2),0)),Dictionary!$AD$3:$AE$3,0)),"")</f>
        <v>W</v>
      </c>
      <c r="CQ132" s="61" t="str">
        <f ca="1">IFERROR(INDEX(OFFSET(Dictionary!$AC$3,MATCH(COLUMNS($AS$2:CQ131),Dictionary!$AC$4:$AC$93,0),1,1,2),1,MATCH(INDEX(Dictionary!$B$3:$C$3,1,MATCH(Form_Responses[[#This Row],[51]],OFFSET(Dictionary!$A$3,MATCH(COLUMNS($AS$2:CQ131),Dictionary!$A$4:$A$93,0),1,1,2),0)),Dictionary!$AD$3:$AE$3,0)),"")</f>
        <v>G</v>
      </c>
      <c r="CR132" s="61" t="str">
        <f ca="1">IFERROR(INDEX(OFFSET(Dictionary!$AC$3,MATCH(COLUMNS($AS$2:CR131),Dictionary!$AC$4:$AC$93,0),1,1,2),1,MATCH(INDEX(Dictionary!$B$3:$C$3,1,MATCH(Form_Responses[[#This Row],[52]],OFFSET(Dictionary!$A$3,MATCH(COLUMNS($AS$2:CR131),Dictionary!$A$4:$A$93,0),1,1,2),0)),Dictionary!$AD$3:$AE$3,0)),"")</f>
        <v>L</v>
      </c>
      <c r="CS132" s="61" t="str">
        <f ca="1">IFERROR(INDEX(OFFSET(Dictionary!$AC$3,MATCH(COLUMNS($AS$2:CS131),Dictionary!$AC$4:$AC$93,0),1,1,2),1,MATCH(INDEX(Dictionary!$B$3:$C$3,1,MATCH(Form_Responses[[#This Row],[53]],OFFSET(Dictionary!$A$3,MATCH(COLUMNS($AS$2:CS131),Dictionary!$A$4:$A$93,0),1,1,2),0)),Dictionary!$AD$3:$AE$3,0)),"")</f>
        <v>I</v>
      </c>
      <c r="CT132" s="61" t="str">
        <f ca="1">IFERROR(INDEX(OFFSET(Dictionary!$AC$3,MATCH(COLUMNS($AS$2:CT131),Dictionary!$AC$4:$AC$93,0),1,1,2),1,MATCH(INDEX(Dictionary!$B$3:$C$3,1,MATCH(Form_Responses[[#This Row],[54]],OFFSET(Dictionary!$A$3,MATCH(COLUMNS($AS$2:CT131),Dictionary!$A$4:$A$93,0),1,1,2),0)),Dictionary!$AD$3:$AE$3,0)),"")</f>
        <v>T</v>
      </c>
      <c r="CU132" s="61" t="str">
        <f ca="1">IFERROR(INDEX(OFFSET(Dictionary!$AC$3,MATCH(COLUMNS($AS$2:CU131),Dictionary!$AC$4:$AC$93,0),1,1,2),1,MATCH(INDEX(Dictionary!$B$3:$C$3,1,MATCH(Form_Responses[[#This Row],[55]],OFFSET(Dictionary!$A$3,MATCH(COLUMNS($AS$2:CU131),Dictionary!$A$4:$A$93,0),1,1,2),0)),Dictionary!$AD$3:$AE$3,0)),"")</f>
        <v>C</v>
      </c>
      <c r="CV132" s="61" t="str">
        <f ca="1">IFERROR(INDEX(OFFSET(Dictionary!$AC$3,MATCH(COLUMNS($AS$2:CV131),Dictionary!$AC$4:$AC$93,0),1,1,2),1,MATCH(INDEX(Dictionary!$B$3:$C$3,1,MATCH(Form_Responses[[#This Row],[56]],OFFSET(Dictionary!$A$3,MATCH(COLUMNS($AS$2:CV131),Dictionary!$A$4:$A$93,0),1,1,2),0)),Dictionary!$AD$3:$AE$3,0)),"")</f>
        <v>E</v>
      </c>
      <c r="CW132" s="61" t="str">
        <f ca="1">IFERROR(INDEX(OFFSET(Dictionary!$AC$3,MATCH(COLUMNS($AS$2:CW131),Dictionary!$AC$4:$AC$93,0),1,1,2),1,MATCH(INDEX(Dictionary!$B$3:$C$3,1,MATCH(Form_Responses[[#This Row],[57]],OFFSET(Dictionary!$A$3,MATCH(COLUMNS($AS$2:CW131),Dictionary!$A$4:$A$93,0),1,1,2),0)),Dictionary!$AD$3:$AE$3,0)),"")</f>
        <v>N</v>
      </c>
      <c r="CX132" s="61" t="str">
        <f ca="1">IFERROR(INDEX(OFFSET(Dictionary!$AC$3,MATCH(COLUMNS($AS$2:CX131),Dictionary!$AC$4:$AC$93,0),1,1,2),1,MATCH(INDEX(Dictionary!$B$3:$C$3,1,MATCH(Form_Responses[[#This Row],[58]],OFFSET(Dictionary!$A$3,MATCH(COLUMNS($AS$2:CX131),Dictionary!$A$4:$A$93,0),1,1,2),0)),Dictionary!$AD$3:$AE$3,0)),"")</f>
        <v>K</v>
      </c>
      <c r="CY132" s="61" t="str">
        <f ca="1">IFERROR(INDEX(OFFSET(Dictionary!$AC$3,MATCH(COLUMNS($AS$2:CY131),Dictionary!$AC$4:$AC$93,0),1,1,2),1,MATCH(INDEX(Dictionary!$B$3:$C$3,1,MATCH(Form_Responses[[#This Row],[59]],OFFSET(Dictionary!$A$3,MATCH(COLUMNS($AS$2:CY131),Dictionary!$A$4:$A$93,0),1,1,2),0)),Dictionary!$AD$3:$AE$3,0)),"")</f>
        <v>F</v>
      </c>
      <c r="CZ132" s="61" t="str">
        <f ca="1">IFERROR(INDEX(OFFSET(Dictionary!$AC$3,MATCH(COLUMNS($AS$2:CZ131),Dictionary!$AC$4:$AC$93,0),1,1,2),1,MATCH(INDEX(Dictionary!$B$3:$C$3,1,MATCH(Form_Responses[[#This Row],[60]],OFFSET(Dictionary!$A$3,MATCH(COLUMNS($AS$2:CZ131),Dictionary!$A$4:$A$93,0),1,1,2),0)),Dictionary!$AD$3:$AE$3,0)),"")</f>
        <v>X</v>
      </c>
      <c r="DA132" s="61" t="str">
        <f ca="1">IFERROR(INDEX(OFFSET(Dictionary!$AC$3,MATCH(COLUMNS($AS$2:DA131),Dictionary!$AC$4:$AC$93,0),1,1,2),1,MATCH(INDEX(Dictionary!$B$3:$C$3,1,MATCH(Form_Responses[[#This Row],[61]],OFFSET(Dictionary!$A$3,MATCH(COLUMNS($AS$2:DA131),Dictionary!$A$4:$A$93,0),1,1,2),0)),Dictionary!$AD$3:$AE$3,0)),"")</f>
        <v>G</v>
      </c>
      <c r="DB132" s="61" t="str">
        <f ca="1">IFERROR(INDEX(OFFSET(Dictionary!$AC$3,MATCH(COLUMNS($AS$2:DB131),Dictionary!$AC$4:$AC$93,0),1,1,2),1,MATCH(INDEX(Dictionary!$B$3:$C$3,1,MATCH(Form_Responses[[#This Row],[62]],OFFSET(Dictionary!$A$3,MATCH(COLUMNS($AS$2:DB131),Dictionary!$A$4:$A$93,0),1,1,2),0)),Dictionary!$AD$3:$AE$3,0)),"")</f>
        <v>V</v>
      </c>
      <c r="DC132" s="61" t="str">
        <f ca="1">IFERROR(INDEX(OFFSET(Dictionary!$AC$3,MATCH(COLUMNS($AS$2:DC131),Dictionary!$AC$4:$AC$93,0),1,1,2),1,MATCH(INDEX(Dictionary!$B$3:$C$3,1,MATCH(Form_Responses[[#This Row],[63]],OFFSET(Dictionary!$A$3,MATCH(COLUMNS($AS$2:DC131),Dictionary!$A$4:$A$93,0),1,1,2),0)),Dictionary!$AD$3:$AE$3,0)),"")</f>
        <v>S</v>
      </c>
      <c r="DD132" s="61" t="str">
        <f ca="1">IFERROR(INDEX(OFFSET(Dictionary!$AC$3,MATCH(COLUMNS($AS$2:DD131),Dictionary!$AC$4:$AC$93,0),1,1,2),1,MATCH(INDEX(Dictionary!$B$3:$C$3,1,MATCH(Form_Responses[[#This Row],[64]],OFFSET(Dictionary!$A$3,MATCH(COLUMNS($AS$2:DD131),Dictionary!$A$4:$A$93,0),1,1,2),0)),Dictionary!$AD$3:$AE$3,0)),"")</f>
        <v>R</v>
      </c>
      <c r="DE132" s="61" t="str">
        <f ca="1">IFERROR(INDEX(OFFSET(Dictionary!$AC$3,MATCH(COLUMNS($AS$2:DE131),Dictionary!$AC$4:$AC$93,0),1,1,2),1,MATCH(INDEX(Dictionary!$B$3:$C$3,1,MATCH(Form_Responses[[#This Row],[65]],OFFSET(Dictionary!$A$3,MATCH(COLUMNS($AS$2:DE131),Dictionary!$A$4:$A$93,0),1,1,2),0)),Dictionary!$AD$3:$AE$3,0)),"")</f>
        <v>D</v>
      </c>
      <c r="DF132" s="61" t="str">
        <f ca="1">IFERROR(INDEX(OFFSET(Dictionary!$AC$3,MATCH(COLUMNS($AS$2:DF131),Dictionary!$AC$4:$AC$93,0),1,1,2),1,MATCH(INDEX(Dictionary!$B$3:$C$3,1,MATCH(Form_Responses[[#This Row],[66]],OFFSET(Dictionary!$A$3,MATCH(COLUMNS($AS$2:DF131),Dictionary!$A$4:$A$93,0),1,1,2),0)),Dictionary!$AD$3:$AE$3,0)),"")</f>
        <v>C</v>
      </c>
      <c r="DG132" s="61" t="str">
        <f ca="1">IFERROR(INDEX(OFFSET(Dictionary!$AC$3,MATCH(COLUMNS($AS$2:DG131),Dictionary!$AC$4:$AC$93,0),1,1,2),1,MATCH(INDEX(Dictionary!$B$3:$C$3,1,MATCH(Form_Responses[[#This Row],[67]],OFFSET(Dictionary!$A$3,MATCH(COLUMNS($AS$2:DG131),Dictionary!$A$4:$A$93,0),1,1,2),0)),Dictionary!$AD$3:$AE$3,0)),"")</f>
        <v>R</v>
      </c>
      <c r="DH132" s="61" t="str">
        <f ca="1">IFERROR(INDEX(OFFSET(Dictionary!$AC$3,MATCH(COLUMNS($AS$2:DH131),Dictionary!$AC$4:$AC$93,0),1,1,2),1,MATCH(INDEX(Dictionary!$B$3:$C$3,1,MATCH(Form_Responses[[#This Row],[68]],OFFSET(Dictionary!$A$3,MATCH(COLUMNS($AS$2:DH131),Dictionary!$A$4:$A$93,0),1,1,2),0)),Dictionary!$AD$3:$AE$3,0)),"")</f>
        <v>K</v>
      </c>
      <c r="DI132" s="61" t="str">
        <f ca="1">IFERROR(INDEX(OFFSET(Dictionary!$AC$3,MATCH(COLUMNS($AS$2:DI131),Dictionary!$AC$4:$AC$93,0),1,1,2),1,MATCH(INDEX(Dictionary!$B$3:$C$3,1,MATCH(Form_Responses[[#This Row],[69]],OFFSET(Dictionary!$A$3,MATCH(COLUMNS($AS$2:DI131),Dictionary!$A$4:$A$93,0),1,1,2),0)),Dictionary!$AD$3:$AE$3,0)),"")</f>
        <v>A</v>
      </c>
      <c r="DJ132" s="61" t="str">
        <f ca="1">IFERROR(INDEX(OFFSET(Dictionary!$AC$3,MATCH(COLUMNS($AS$2:DJ131),Dictionary!$AC$4:$AC$93,0),1,1,2),1,MATCH(INDEX(Dictionary!$B$3:$C$3,1,MATCH(Form_Responses[[#This Row],[70]],OFFSET(Dictionary!$A$3,MATCH(COLUMNS($AS$2:DJ131),Dictionary!$A$4:$A$93,0),1,1,2),0)),Dictionary!$AD$3:$AE$3,0)),"")</f>
        <v>P</v>
      </c>
      <c r="DK132" s="61" t="str">
        <f ca="1">IFERROR(INDEX(OFFSET(Dictionary!$AC$3,MATCH(COLUMNS($AS$2:DK131),Dictionary!$AC$4:$AC$93,0),1,1,2),1,MATCH(INDEX(Dictionary!$B$3:$C$3,1,MATCH(Form_Responses[[#This Row],[71]],OFFSET(Dictionary!$A$3,MATCH(COLUMNS($AS$2:DK131),Dictionary!$A$4:$A$93,0),1,1,2),0)),Dictionary!$AD$3:$AE$3,0)),"")</f>
        <v>G</v>
      </c>
      <c r="DL132" s="61" t="str">
        <f ca="1">IFERROR(INDEX(OFFSET(Dictionary!$AC$3,MATCH(COLUMNS($AS$2:DL131),Dictionary!$AC$4:$AC$93,0),1,1,2),1,MATCH(INDEX(Dictionary!$B$3:$C$3,1,MATCH(Form_Responses[[#This Row],[72]],OFFSET(Dictionary!$A$3,MATCH(COLUMNS($AS$2:DL131),Dictionary!$A$4:$A$93,0),1,1,2),0)),Dictionary!$AD$3:$AE$3,0)),"")</f>
        <v>L</v>
      </c>
      <c r="DM132" s="61" t="str">
        <f ca="1">IFERROR(INDEX(OFFSET(Dictionary!$AC$3,MATCH(COLUMNS($AS$2:DM131),Dictionary!$AC$4:$AC$93,0),1,1,2),1,MATCH(INDEX(Dictionary!$B$3:$C$3,1,MATCH(Form_Responses[[#This Row],[73]],OFFSET(Dictionary!$A$3,MATCH(COLUMNS($AS$2:DM131),Dictionary!$A$4:$A$93,0),1,1,2),0)),Dictionary!$AD$3:$AE$3,0)),"")</f>
        <v>V</v>
      </c>
      <c r="DN132" s="61" t="str">
        <f ca="1">IFERROR(INDEX(OFFSET(Dictionary!$AC$3,MATCH(COLUMNS($AS$2:DN131),Dictionary!$AC$4:$AC$93,0),1,1,2),1,MATCH(INDEX(Dictionary!$B$3:$C$3,1,MATCH(Form_Responses[[#This Row],[74]],OFFSET(Dictionary!$A$3,MATCH(COLUMNS($AS$2:DN131),Dictionary!$A$4:$A$93,0),1,1,2),0)),Dictionary!$AD$3:$AE$3,0)),"")</f>
        <v>T</v>
      </c>
      <c r="DO132" s="61" t="str">
        <f ca="1">IFERROR(INDEX(OFFSET(Dictionary!$AC$3,MATCH(COLUMNS($AS$2:DO131),Dictionary!$AC$4:$AC$93,0),1,1,2),1,MATCH(INDEX(Dictionary!$B$3:$C$3,1,MATCH(Form_Responses[[#This Row],[75]],OFFSET(Dictionary!$A$3,MATCH(COLUMNS($AS$2:DO131),Dictionary!$A$4:$A$93,0),1,1,2),0)),Dictionary!$AD$3:$AE$3,0)),"")</f>
        <v>R</v>
      </c>
      <c r="DP132" s="61" t="str">
        <f ca="1">IFERROR(INDEX(OFFSET(Dictionary!$AC$3,MATCH(COLUMNS($AS$2:DP131),Dictionary!$AC$4:$AC$93,0),1,1,2),1,MATCH(INDEX(Dictionary!$B$3:$C$3,1,MATCH(Form_Responses[[#This Row],[76]],OFFSET(Dictionary!$A$3,MATCH(COLUMNS($AS$2:DP131),Dictionary!$A$4:$A$93,0),1,1,2),0)),Dictionary!$AD$3:$AE$3,0)),"")</f>
        <v>S</v>
      </c>
      <c r="DQ132" s="61" t="str">
        <f ca="1">IFERROR(INDEX(OFFSET(Dictionary!$AC$3,MATCH(COLUMNS($AS$2:DQ131),Dictionary!$AC$4:$AC$93,0),1,1,2),1,MATCH(INDEX(Dictionary!$B$3:$C$3,1,MATCH(Form_Responses[[#This Row],[77]],OFFSET(Dictionary!$A$3,MATCH(COLUMNS($AS$2:DQ131),Dictionary!$A$4:$A$93,0),1,1,2),0)),Dictionary!$AD$3:$AE$3,0)),"")</f>
        <v>C</v>
      </c>
      <c r="DR132" s="61" t="str">
        <f ca="1">IFERROR(INDEX(OFFSET(Dictionary!$AC$3,MATCH(COLUMNS($AS$2:DR131),Dictionary!$AC$4:$AC$93,0),1,1,2),1,MATCH(INDEX(Dictionary!$B$3:$C$3,1,MATCH(Form_Responses[[#This Row],[78]],OFFSET(Dictionary!$A$3,MATCH(COLUMNS($AS$2:DR131),Dictionary!$A$4:$A$93,0),1,1,2),0)),Dictionary!$AD$3:$AE$3,0)),"")</f>
        <v>D</v>
      </c>
      <c r="DS132" s="61" t="str">
        <f ca="1">IFERROR(INDEX(OFFSET(Dictionary!$AC$3,MATCH(COLUMNS($AS$2:DS131),Dictionary!$AC$4:$AC$93,0),1,1,2),1,MATCH(INDEX(Dictionary!$B$3:$C$3,1,MATCH(Form_Responses[[#This Row],[79]],OFFSET(Dictionary!$A$3,MATCH(COLUMNS($AS$2:DS131),Dictionary!$A$4:$A$93,0),1,1,2),0)),Dictionary!$AD$3:$AE$3,0)),"")</f>
        <v>F</v>
      </c>
      <c r="DT132" s="61" t="str">
        <f ca="1">IFERROR(INDEX(OFFSET(Dictionary!$AC$3,MATCH(COLUMNS($AS$2:DT131),Dictionary!$AC$4:$AC$93,0),1,1,2),1,MATCH(INDEX(Dictionary!$B$3:$C$3,1,MATCH(Form_Responses[[#This Row],[80]],OFFSET(Dictionary!$A$3,MATCH(COLUMNS($AS$2:DT131),Dictionary!$A$4:$A$93,0),1,1,2),0)),Dictionary!$AD$3:$AE$3,0)),"")</f>
        <v>W</v>
      </c>
      <c r="DU132" s="61" t="str">
        <f ca="1">IFERROR(INDEX(OFFSET(Dictionary!$AC$3,MATCH(COLUMNS($AS$2:DU131),Dictionary!$AC$4:$AC$93,0),1,1,2),1,MATCH(INDEX(Dictionary!$B$3:$C$3,1,MATCH(Form_Responses[[#This Row],[81]],OFFSET(Dictionary!$A$3,MATCH(COLUMNS($AS$2:DU131),Dictionary!$A$4:$A$93,0),1,1,2),0)),Dictionary!$AD$3:$AE$3,0)),"")</f>
        <v>G</v>
      </c>
      <c r="DV132" s="61" t="str">
        <f ca="1">IFERROR(INDEX(OFFSET(Dictionary!$AC$3,MATCH(COLUMNS($AS$2:DV131),Dictionary!$AC$4:$AC$93,0),1,1,2),1,MATCH(INDEX(Dictionary!$B$3:$C$3,1,MATCH(Form_Responses[[#This Row],[82]],OFFSET(Dictionary!$A$3,MATCH(COLUMNS($AS$2:DV131),Dictionary!$A$4:$A$93,0),1,1,2),0)),Dictionary!$AD$3:$AE$3,0)),"")</f>
        <v>I</v>
      </c>
      <c r="DW132" s="61" t="str">
        <f ca="1">IFERROR(INDEX(OFFSET(Dictionary!$AC$3,MATCH(COLUMNS($AS$2:DW131),Dictionary!$AC$4:$AC$93,0),1,1,2),1,MATCH(INDEX(Dictionary!$B$3:$C$3,1,MATCH(Form_Responses[[#This Row],[83]],OFFSET(Dictionary!$A$3,MATCH(COLUMNS($AS$2:DW131),Dictionary!$A$4:$A$93,0),1,1,2),0)),Dictionary!$AD$3:$AE$3,0)),"")</f>
        <v>I</v>
      </c>
      <c r="DX132" s="61" t="str">
        <f ca="1">IFERROR(INDEX(OFFSET(Dictionary!$AC$3,MATCH(COLUMNS($AS$2:DX131),Dictionary!$AC$4:$AC$93,0),1,1,2),1,MATCH(INDEX(Dictionary!$B$3:$C$3,1,MATCH(Form_Responses[[#This Row],[84]],OFFSET(Dictionary!$A$3,MATCH(COLUMNS($AS$2:DX131),Dictionary!$A$4:$A$93,0),1,1,2),0)),Dictionary!$AD$3:$AE$3,0)),"")</f>
        <v>V</v>
      </c>
      <c r="DY132" s="61" t="str">
        <f ca="1">IFERROR(INDEX(OFFSET(Dictionary!$AC$3,MATCH(COLUMNS($AS$2:DY131),Dictionary!$AC$4:$AC$93,0),1,1,2),1,MATCH(INDEX(Dictionary!$B$3:$C$3,1,MATCH(Form_Responses[[#This Row],[85]],OFFSET(Dictionary!$A$3,MATCH(COLUMNS($AS$2:DY131),Dictionary!$A$4:$A$93,0),1,1,2),0)),Dictionary!$AD$3:$AE$3,0)),"")</f>
        <v>V</v>
      </c>
      <c r="DZ132" s="61" t="str">
        <f ca="1">IFERROR(INDEX(OFFSET(Dictionary!$AC$3,MATCH(COLUMNS($AS$2:DZ131),Dictionary!$AC$4:$AC$93,0),1,1,2),1,MATCH(INDEX(Dictionary!$B$3:$C$3,1,MATCH(Form_Responses[[#This Row],[86]],OFFSET(Dictionary!$A$3,MATCH(COLUMNS($AS$2:DZ131),Dictionary!$A$4:$A$93,0),1,1,2),0)),Dictionary!$AD$3:$AE$3,0)),"")</f>
        <v>R</v>
      </c>
      <c r="EA132" s="61" t="str">
        <f ca="1">IFERROR(INDEX(OFFSET(Dictionary!$AC$3,MATCH(COLUMNS($AS$2:EA131),Dictionary!$AC$4:$AC$93,0),1,1,2),1,MATCH(INDEX(Dictionary!$B$3:$C$3,1,MATCH(Form_Responses[[#This Row],[87]],OFFSET(Dictionary!$A$3,MATCH(COLUMNS($AS$2:EA131),Dictionary!$A$4:$A$93,0),1,1,2),0)),Dictionary!$AD$3:$AE$3,0)),"")</f>
        <v>D</v>
      </c>
      <c r="EB132" s="61" t="str">
        <f ca="1">IFERROR(INDEX(OFFSET(Dictionary!$AC$3,MATCH(COLUMNS($AS$2:EB131),Dictionary!$AC$4:$AC$93,0),1,1,2),1,MATCH(INDEX(Dictionary!$B$3:$C$3,1,MATCH(Form_Responses[[#This Row],[88]],OFFSET(Dictionary!$A$3,MATCH(COLUMNS($AS$2:EB131),Dictionary!$A$4:$A$93,0),1,1,2),0)),Dictionary!$AD$3:$AE$3,0)),"")</f>
        <v>D</v>
      </c>
      <c r="EC132" s="61" t="str">
        <f ca="1">IFERROR(INDEX(OFFSET(Dictionary!$AC$3,MATCH(COLUMNS($AS$2:EC131),Dictionary!$AC$4:$AC$93,0),1,1,2),1,MATCH(INDEX(Dictionary!$B$3:$C$3,1,MATCH(Form_Responses[[#This Row],[89]],OFFSET(Dictionary!$A$3,MATCH(COLUMNS($AS$2:EC131),Dictionary!$A$4:$A$93,0),1,1,2),0)),Dictionary!$AD$3:$AE$3,0)),"")</f>
        <v>C</v>
      </c>
      <c r="ED132" s="61" t="str">
        <f ca="1">IFERROR(INDEX(OFFSET(Dictionary!$AC$3,MATCH(COLUMNS($AS$2:ED131),Dictionary!$AC$4:$AC$93,0),1,1,2),1,MATCH(INDEX(Dictionary!$B$3:$C$3,1,MATCH(Form_Responses[[#This Row],[90]],OFFSET(Dictionary!$A$3,MATCH(COLUMNS($AS$2:ED131),Dictionary!$A$4:$A$93,0),1,1,2),0)),Dictionary!$AD$3:$AE$3,0)),"")</f>
        <v>N</v>
      </c>
    </row>
    <row r="133" spans="1:134" ht="240" x14ac:dyDescent="0.25">
      <c r="A133" s="164">
        <v>131</v>
      </c>
      <c r="B133" s="61" t="s">
        <v>1184</v>
      </c>
      <c r="C133" s="61" t="s">
        <v>1183</v>
      </c>
      <c r="D133" s="59" t="s">
        <v>798</v>
      </c>
      <c r="E133" s="59" cm="1">
        <f t="array" aca="1" ref="E133" ca="1">COUNTIF(OFFSET($AS$2,MATCH(Data_Base_Response[[#This Row],[Nama]:[Nama]],Data_Base_Response[[Nama]:[Nama]],0),0,1,90),Data_Base_Response[[#Headers],[A]])</f>
        <v>1</v>
      </c>
      <c r="F133" s="59" cm="1">
        <f t="array" aca="1" ref="F133" ca="1">COUNTIF(OFFSET($AS$2,MATCH(Data_Base_Response[[#This Row],[Nama]:[Nama]],Data_Base_Response[[Nama]:[Nama]],0),0,1,90),Data_Base_Response[[#Headers],[N]])</f>
        <v>3</v>
      </c>
      <c r="G133" s="59" cm="1">
        <f t="array" aca="1" ref="G133" ca="1">COUNTIF(OFFSET($AS$2,MATCH(Data_Base_Response[[#This Row],[Nama]:[Nama]],Data_Base_Response[[Nama]:[Nama]],0),0,1,90),Data_Base_Response[[#Headers],[G]])</f>
        <v>2</v>
      </c>
      <c r="H133" s="59" cm="1">
        <f t="array" aca="1" ref="H133" ca="1">COUNTIF(OFFSET($AS$2,MATCH(Data_Base_Response[[#This Row],[Nama]:[Nama]],Data_Base_Response[[Nama]:[Nama]],0),0,1,90),Data_Base_Response[[#Headers],[C]])</f>
        <v>6</v>
      </c>
      <c r="I133" s="59" cm="1">
        <f t="array" aca="1" ref="I133" ca="1">COUNTIF(OFFSET($AS$2,MATCH(Data_Base_Response[[#This Row],[Nama]:[Nama]],Data_Base_Response[[Nama]:[Nama]],0),0,1,90),Data_Base_Response[[#Headers],[D]])</f>
        <v>6</v>
      </c>
      <c r="J133" s="59" cm="1">
        <f t="array" aca="1" ref="J133" ca="1">COUNTIF(OFFSET($AS$2,MATCH(Data_Base_Response[[#This Row],[Nama]:[Nama]],Data_Base_Response[[Nama]:[Nama]],0),0,1,90),Data_Base_Response[[#Headers],[R]])</f>
        <v>5</v>
      </c>
      <c r="K133" s="59" cm="1">
        <f t="array" aca="1" ref="K133" ca="1">COUNTIF(OFFSET($AS$2,MATCH(Data_Base_Response[[#This Row],[Nama]:[Nama]],Data_Base_Response[[Nama]:[Nama]],0),0,1,90),Data_Base_Response[[#Headers],[T]])</f>
        <v>5</v>
      </c>
      <c r="L133" s="59" cm="1">
        <f t="array" aca="1" ref="L133" ca="1">COUNTIF(OFFSET($AS$2,MATCH(Data_Base_Response[[#This Row],[Nama]:[Nama]],Data_Base_Response[[Nama]:[Nama]],0),0,1,90),Data_Base_Response[[#Headers],[V]])</f>
        <v>7</v>
      </c>
      <c r="M133" s="59" cm="1">
        <f t="array" aca="1" ref="M133" ca="1">COUNTIF(OFFSET($AS$2,MATCH(Data_Base_Response[[#This Row],[Nama]:[Nama]],Data_Base_Response[[Nama]:[Nama]],0),0,1,90),Data_Base_Response[[#Headers],[W]])</f>
        <v>7</v>
      </c>
      <c r="N133" s="59" cm="1">
        <f t="array" aca="1" ref="N133" ca="1">COUNTIF(OFFSET($AS$2,MATCH(Data_Base_Response[[#This Row],[Nama]:[Nama]],Data_Base_Response[[Nama]:[Nama]],0),0,1,90),Data_Base_Response[[#Headers],[F]])</f>
        <v>5</v>
      </c>
      <c r="O133" s="59" cm="1">
        <f t="array" aca="1" ref="O133" ca="1">COUNTIF(OFFSET($AS$2,MATCH(Data_Base_Response[[#This Row],[Nama]:[Nama]],Data_Base_Response[[Nama]:[Nama]],0),0,1,90),Data_Base_Response[[#Headers],[L]])</f>
        <v>0</v>
      </c>
      <c r="P133" s="59" cm="1">
        <f t="array" aca="1" ref="P133" ca="1">COUNTIF(OFFSET($AS$2,MATCH(Data_Base_Response[[#This Row],[Nama]:[Nama]],Data_Base_Response[[Nama]:[Nama]],0),0,1,90),Data_Base_Response[[#Headers],[P]])</f>
        <v>3</v>
      </c>
      <c r="Q133" s="59" cm="1">
        <f t="array" aca="1" ref="Q133" ca="1">COUNTIF(OFFSET($AS$2,MATCH(Data_Base_Response[[#This Row],[Nama]:[Nama]],Data_Base_Response[[Nama]:[Nama]],0),0,1,90),Data_Base_Response[[#Headers],[I]])</f>
        <v>3</v>
      </c>
      <c r="R133" s="59" cm="1">
        <f t="array" aca="1" ref="R133" ca="1">COUNTIF(OFFSET($AS$2,MATCH(Data_Base_Response[[#This Row],[Nama]:[Nama]],Data_Base_Response[[Nama]:[Nama]],0),0,1,90),Data_Base_Response[[#Headers],[S]])</f>
        <v>8</v>
      </c>
      <c r="S133" s="59" cm="1">
        <f t="array" aca="1" ref="S133" ca="1">COUNTIF(OFFSET($AS$2,MATCH(Data_Base_Response[[#This Row],[Nama]:[Nama]],Data_Base_Response[[Nama]:[Nama]],0),0,1,90),Data_Base_Response[[#Headers],[B]])</f>
        <v>5</v>
      </c>
      <c r="T133" s="59" cm="1">
        <f t="array" aca="1" ref="T133" ca="1">COUNTIF(OFFSET($AS$2,MATCH(Data_Base_Response[[#This Row],[Nama]:[Nama]],Data_Base_Response[[Nama]:[Nama]],0),0,1,90),Data_Base_Response[[#Headers],[O]])</f>
        <v>7</v>
      </c>
      <c r="U133" s="59" cm="1">
        <f t="array" aca="1" ref="U133" ca="1">COUNTIF(OFFSET($AS$2,MATCH(Data_Base_Response[[#This Row],[Nama]:[Nama]],Data_Base_Response[[Nama]:[Nama]],0),0,1,90),Data_Base_Response[[#Headers],[X]])</f>
        <v>2</v>
      </c>
      <c r="V133" s="59" cm="1">
        <f t="array" aca="1" ref="V133" ca="1">COUNTIF(OFFSET($AS$2,MATCH(Data_Base_Response[[#This Row],[Nama]:[Nama]],Data_Base_Response[[Nama]:[Nama]],0),0,1,90),Data_Base_Response[[#Headers],[E]])</f>
        <v>3</v>
      </c>
      <c r="W133" s="59" cm="1">
        <f t="array" aca="1" ref="W133" ca="1">COUNTIF(OFFSET($AS$2,MATCH(Data_Base_Response[[#This Row],[Nama]:[Nama]],Data_Base_Response[[Nama]:[Nama]],0),0,1,90),Data_Base_Response[[#Headers],[K]])</f>
        <v>4</v>
      </c>
      <c r="X133" s="59" cm="1">
        <f t="array" aca="1" ref="X133" ca="1">COUNTIF(OFFSET($AS$2,MATCH(Data_Base_Response[[#This Row],[Nama]:[Nama]],Data_Base_Response[[Nama]:[Nama]],0),0,1,90),Data_Base_Response[[#Headers],[Z]])</f>
        <v>8</v>
      </c>
      <c r="Y133"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33"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33" s="60" t="str">
        <f ca="1">INDEX(OFFSET(Dictionary!$AJ$3,MATCH(G$2,Dictionary!$AG$4:$AG$84,0),0,COUNTIF(Dictionary!$AG$4:$AG$84,G$2),1),MATCH(Data_Base_Response[[#This Row],[G]],OFFSET(Dictionary!$AH$3,MATCH(G$2,Dictionary!$AG$4:$AG$84,0),0,COUNTIF(Dictionary!$AG$4:$AG$84,G$2),1),1))</f>
        <v>Santai, kerja adalah sesuatu yang menyenangkan-bukan beban yg mem- butuhkan usaha besar. Mungkin termotivasi utk mencari cara atau sistem yg dpt mempermudah dirinya dlm menyelesaikan pekerjaan, akan ber- usaha menghindari kerja keras, sehingga dapat memberi kesan malas.</v>
      </c>
      <c r="AB133"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33" s="60" t="str">
        <f ca="1">INDEX(OFFSET(Dictionary!$AJ$3,MATCH(I$2,Dictionary!$AG$4:$AG$84,0),0,COUNTIF(Dictionary!$AG$4:$AG$84,I$2),1),MATCH(Data_Base_Response[[#This Row],[D]],OFFSET(Dictionary!$AH$3,MATCH(I$2,Dictionary!$AG$4:$AG$84,0),0,COUNTIF(Dictionary!$AG$4:$AG$84,I$2),1),1))</f>
        <v xml:space="preserve">Tertarik untuk menangani sendiri detail   </v>
      </c>
      <c r="AD133"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33"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33"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133"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33" s="60" t="str">
        <f ca="1">INDEX(OFFSET(Dictionary!$AJ$3,MATCH(N$2,Dictionary!$AG$4:$AG$84,0),0,COUNTIF(Dictionary!$AG$4:$AG$84,N$2),1),MATCH(Data_Base_Response[[#This Row],[F]],OFFSET(Dictionary!$AH$3,MATCH(N$2,Dictionary!$AG$4:$AG$84,0),0,COUNTIF(Dictionary!$AG$4:$AG$84,N$2),1),1))</f>
        <v xml:space="preserve">Loyal pada Perusahaan   </v>
      </c>
      <c r="AI133" s="60" t="str">
        <f ca="1">INDEX(OFFSET(Dictionary!$AJ$3,MATCH(O$2,Dictionary!$AG$4:$AG$84,0),0,COUNTIF(Dictionary!$AG$4:$AG$84,O$2),1),MATCH(Data_Base_Response[[#This Row],[L]],OFFSET(Dictionary!$AH$3,MATCH(O$2,Dictionary!$AG$4:$AG$84,0),0,COUNTIF(Dictionary!$AG$4:$AG$84,O$2),1),1))</f>
        <v>Puas dengan peran sebagai bawahan, memberikan kesempatan  pada orang lain untuk memimpin, tidak dominan. Tidak percaya diri; sama sekali tidak berminat untuk berperan sebagai pemimpin; ber- sikap pasif dalam kelompok.</v>
      </c>
      <c r="AJ133"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33" s="60" t="str">
        <f ca="1">INDEX(OFFSET(Dictionary!$AJ$3,MATCH(Q$2,Dictionary!$AG$4:$AG$84,0),0,COUNTIF(Dictionary!$AG$4:$AG$84,Q$2),1),MATCH(Data_Base_Response[[#This Row],[I]],OFFSET(Dictionary!$AH$3,MATCH(Q$2,Dictionary!$AG$4:$AG$84,0),0,COUNTIF(Dictionary!$AG$4:$AG$84,Q$2),1),1))</f>
        <v xml:space="preserve">Enggan mengambil keputusan   </v>
      </c>
      <c r="AL133"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3"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33" s="60" t="str">
        <f ca="1">INDEX(OFFSET(Dictionary!$AJ$3,MATCH(T$2,Dictionary!$AG$4:$AG$84,0),0,COUNTIF(Dictionary!$AG$4:$AG$84,T$2),1),MATCH(Data_Base_Response[[#This Row],[O]],OFFSET(Dictionary!$AH$3,MATCH(T$2,Dictionary!$AG$4:$AG$84,0),0,COUNTIF(Dictionary!$AG$4:$AG$84,T$2),1),1))</f>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33"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33"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3"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33" s="60" t="str">
        <f ca="1">INDEX(OFFSET(Dictionary!$AJ$3,MATCH(X$2,Dictionary!$AG$4:$AG$84,0),0,COUNTIF(Dictionary!$AG$4:$AG$84,X$2),1),MATCH(Data_Base_Response[[#This Row],[Z]],OFFSET(Dictionary!$AH$3,MATCH(X$2,Dictionary!$AG$4:$AG$84,0),0,COUNTIF(Dictionary!$AG$4:$AG$84,X$2),1),1))</f>
        <v>Sangat menyukai perubahan, gagasan baru/variasi, aktif mencari per- ubahan, antusias dg hal-hal baru, fleksibel dlm berpikir, mudah beradap- tasi pd situasi yg berbeda-beda. Gelisah, frustasi, mudah bosan, sangat membutuhkan variasi, tidak menyukai tugas/situasi yg rutin-monoton.</v>
      </c>
      <c r="AS133" s="61" t="str">
        <f ca="1">IFERROR(INDEX(OFFSET(Dictionary!$AC$3,MATCH(COLUMNS($AS$2:AS132),Dictionary!$AC$4:$AC$93,0),1,1,2),1,MATCH(INDEX(Dictionary!$B$3:$C$3,1,MATCH(Form_Responses[[#This Row],[1]],OFFSET(Dictionary!$A$3,MATCH(COLUMNS($AS$2:AS132),Dictionary!$A$4:$A$93,0),1,1,2),0)),Dictionary!$AD$3:$AE$3,0)),"")</f>
        <v>G</v>
      </c>
      <c r="AT133" s="61" t="str">
        <f ca="1">IFERROR(INDEX(OFFSET(Dictionary!$AC$3,MATCH(COLUMNS($AS$2:AT$2),Dictionary!$AC$4:$AC$93,0),1,1,2),1,MATCH(INDEX(Dictionary!$B$3:$C$3,1,MATCH(Form_Responses[[#This Row],[2]],OFFSET(Dictionary!$A$3,MATCH(COLUMNS($AS$2:AT132),Dictionary!$A$4:$A$93,0),1,1,2),0)),Dictionary!$AD$3:$AE$3,0)),"")</f>
        <v>N</v>
      </c>
      <c r="AU133" s="61" t="str">
        <f ca="1">IFERROR(INDEX(OFFSET(Dictionary!$AC$3,MATCH(COLUMNS($AS$2:AU132),Dictionary!$AC$4:$AC$93,0),1,1,2),1,MATCH(INDEX(Dictionary!$B$3:$C$3,1,MATCH(Form_Responses[[#This Row],[3]],OFFSET(Dictionary!$A$3,MATCH(COLUMNS($AS$2:AU132),Dictionary!$A$4:$A$93,0),1,1,2),0)),Dictionary!$AD$3:$AE$3,0)),"")</f>
        <v>P</v>
      </c>
      <c r="AV133" s="61" t="str">
        <f ca="1">IFERROR(INDEX(OFFSET(Dictionary!$AC$3,MATCH(COLUMNS($AS$2:AV132),Dictionary!$AC$4:$AC$93,0),1,1,2),1,MATCH(INDEX(Dictionary!$B$3:$C$3,1,MATCH(Form_Responses[[#This Row],[4]],OFFSET(Dictionary!$A$3,MATCH(COLUMNS($AS$2:AV132),Dictionary!$A$4:$A$93,0),1,1,2),0)),Dictionary!$AD$3:$AE$3,0)),"")</f>
        <v>P</v>
      </c>
      <c r="AW133" s="61" t="str">
        <f ca="1">IFERROR(INDEX(OFFSET(Dictionary!$AC$3,MATCH(COLUMNS($AS$2:AW132),Dictionary!$AC$4:$AC$93,0),1,1,2),1,MATCH(INDEX(Dictionary!$B$3:$C$3,1,MATCH(Form_Responses[[#This Row],[5]],OFFSET(Dictionary!$A$3,MATCH(COLUMNS($AS$2:AW132),Dictionary!$A$4:$A$93,0),1,1,2),0)),Dictionary!$AD$3:$AE$3,0)),"")</f>
        <v>B</v>
      </c>
      <c r="AX133" s="61" t="str">
        <f ca="1">IFERROR(INDEX(OFFSET(Dictionary!$AC$3,MATCH(COLUMNS($AS$2:AX132),Dictionary!$AC$4:$AC$93,0),1,1,2),1,MATCH(INDEX(Dictionary!$B$3:$C$3,1,MATCH(Form_Responses[[#This Row],[6]],OFFSET(Dictionary!$A$3,MATCH(COLUMNS($AS$2:AX132),Dictionary!$A$4:$A$93,0),1,1,2),0)),Dictionary!$AD$3:$AE$3,0)),"")</f>
        <v>B</v>
      </c>
      <c r="AY133" s="61" t="str">
        <f ca="1">IFERROR(INDEX(OFFSET(Dictionary!$AC$3,MATCH(COLUMNS($AS$2:AY132),Dictionary!$AC$4:$AC$93,0),1,1,2),1,MATCH(INDEX(Dictionary!$B$3:$C$3,1,MATCH(Form_Responses[[#This Row],[7]],OFFSET(Dictionary!$A$3,MATCH(COLUMNS($AS$2:AY132),Dictionary!$A$4:$A$93,0),1,1,2),0)),Dictionary!$AD$3:$AE$3,0)),"")</f>
        <v>O</v>
      </c>
      <c r="AZ133" s="61" t="str">
        <f ca="1">IFERROR(INDEX(OFFSET(Dictionary!$AC$3,MATCH(COLUMNS($AS$2:AZ$2),Dictionary!$AC$4:$AC$93,0),1,1,2),1,MATCH(INDEX(Dictionary!$B$3:$C$3,1,MATCH(Form_Responses[[#This Row],[8]],OFFSET(Dictionary!$A$3,MATCH(COLUMNS($AS$2:AZ132),Dictionary!$A$4:$A$93,0),1,1,2),0)),Dictionary!$AD$3:$AE$3,0)),"")</f>
        <v>Z</v>
      </c>
      <c r="BA133" s="61" t="str">
        <f ca="1">IFERROR(INDEX(OFFSET(Dictionary!$AC$3,MATCH(COLUMNS($AS$2:BA132),Dictionary!$AC$4:$AC$93,0),1,1,2),1,MATCH(INDEX(Dictionary!$B$3:$C$3,1,MATCH(Form_Responses[[#This Row],[9]],OFFSET(Dictionary!$A$3,MATCH(COLUMNS($AS$2:BA132),Dictionary!$A$4:$A$93,0),1,1,2),0)),Dictionary!$AD$3:$AE$3,0)),"")</f>
        <v>K</v>
      </c>
      <c r="BB133" s="61" t="str">
        <f ca="1">IFERROR(INDEX(OFFSET(Dictionary!$AC$3,MATCH(COLUMNS($AS$2:BB132),Dictionary!$AC$4:$AC$93,0),1,1,2),1,MATCH(INDEX(Dictionary!$B$3:$C$3,1,MATCH(Form_Responses[[#This Row],[10]],OFFSET(Dictionary!$A$3,MATCH(COLUMNS($AS$2:BB132),Dictionary!$A$4:$A$93,0),1,1,2),0)),Dictionary!$AD$3:$AE$3,0)),"")</f>
        <v>F</v>
      </c>
      <c r="BC133" s="61" t="str">
        <f ca="1">IFERROR(INDEX(OFFSET(Dictionary!$AC$3,MATCH(COLUMNS($AS$2:BC132),Dictionary!$AC$4:$AC$93,0),1,1,2),1,MATCH(INDEX(Dictionary!$B$3:$C$3,1,MATCH(Form_Responses[[#This Row],[11]],OFFSET(Dictionary!$A$3,MATCH(COLUMNS($AS$2:BC132),Dictionary!$A$4:$A$93,0),1,1,2),0)),Dictionary!$AD$3:$AE$3,0)),"")</f>
        <v>C</v>
      </c>
      <c r="BD133" s="61" t="str">
        <f ca="1">IFERROR(INDEX(OFFSET(Dictionary!$AC$3,MATCH(COLUMNS($AS$2:BD132),Dictionary!$AC$4:$AC$93,0),1,1,2),1,MATCH(INDEX(Dictionary!$B$3:$C$3,1,MATCH(Form_Responses[[#This Row],[12]],OFFSET(Dictionary!$A$3,MATCH(COLUMNS($AS$2:BD132),Dictionary!$A$4:$A$93,0),1,1,2),0)),Dictionary!$AD$3:$AE$3,0)),"")</f>
        <v>E</v>
      </c>
      <c r="BE133" s="61" t="str">
        <f ca="1">IFERROR(INDEX(OFFSET(Dictionary!$AC$3,MATCH(COLUMNS($AS$2:BE132),Dictionary!$AC$4:$AC$93,0),1,1,2),1,MATCH(INDEX(Dictionary!$B$3:$C$3,1,MATCH(Form_Responses[[#This Row],[13]],OFFSET(Dictionary!$A$3,MATCH(COLUMNS($AS$2:BE132),Dictionary!$A$4:$A$93,0),1,1,2),0)),Dictionary!$AD$3:$AE$3,0)),"")</f>
        <v>P</v>
      </c>
      <c r="BF133" s="61" t="str">
        <f ca="1">IFERROR(INDEX(OFFSET(Dictionary!$AC$3,MATCH(COLUMNS($AS$2:BF132),Dictionary!$AC$4:$AC$93,0),1,1,2),1,MATCH(INDEX(Dictionary!$B$3:$C$3,1,MATCH(Form_Responses[[#This Row],[14]],OFFSET(Dictionary!$A$3,MATCH(COLUMNS($AS$2:BF132),Dictionary!$A$4:$A$93,0),1,1,2),0)),Dictionary!$AD$3:$AE$3,0)),"")</f>
        <v>X</v>
      </c>
      <c r="BG133" s="61" t="str">
        <f ca="1">IFERROR(INDEX(OFFSET(Dictionary!$AC$3,MATCH(COLUMNS($AS$2:BG132),Dictionary!$AC$4:$AC$93,0),1,1,2),1,MATCH(INDEX(Dictionary!$B$3:$C$3,1,MATCH(Form_Responses[[#This Row],[15]],OFFSET(Dictionary!$A$3,MATCH(COLUMNS($AS$2:BG132),Dictionary!$A$4:$A$93,0),1,1,2),0)),Dictionary!$AD$3:$AE$3,0)),"")</f>
        <v>B</v>
      </c>
      <c r="BH133" s="61" t="str">
        <f ca="1">IFERROR(INDEX(OFFSET(Dictionary!$AC$3,MATCH(COLUMNS($AS$2:BH132),Dictionary!$AC$4:$AC$93,0),1,1,2),1,MATCH(INDEX(Dictionary!$B$3:$C$3,1,MATCH(Form_Responses[[#This Row],[16]],OFFSET(Dictionary!$A$3,MATCH(COLUMNS($AS$2:BH132),Dictionary!$A$4:$A$93,0),1,1,2),0)),Dictionary!$AD$3:$AE$3,0)),"")</f>
        <v>O</v>
      </c>
      <c r="BI133" s="61" t="str">
        <f ca="1">IFERROR(INDEX(OFFSET(Dictionary!$AC$3,MATCH(COLUMNS($AS$2:BI132),Dictionary!$AC$4:$AC$93,0),1,1,2),1,MATCH(INDEX(Dictionary!$B$3:$C$3,1,MATCH(Form_Responses[[#This Row],[17]],OFFSET(Dictionary!$A$3,MATCH(COLUMNS($AS$2:BI132),Dictionary!$A$4:$A$93,0),1,1,2),0)),Dictionary!$AD$3:$AE$3,0)),"")</f>
        <v>Z</v>
      </c>
      <c r="BJ133" s="61" t="str">
        <f ca="1">IFERROR(INDEX(OFFSET(Dictionary!$AC$3,MATCH(COLUMNS($AS$2:BJ132),Dictionary!$AC$4:$AC$93,0),1,1,2),1,MATCH(INDEX(Dictionary!$B$3:$C$3,1,MATCH(Form_Responses[[#This Row],[18]],OFFSET(Dictionary!$A$3,MATCH(COLUMNS($AS$2:BJ132),Dictionary!$A$4:$A$93,0),1,1,2),0)),Dictionary!$AD$3:$AE$3,0)),"")</f>
        <v>O</v>
      </c>
      <c r="BK133" s="61" t="str">
        <f ca="1">IFERROR(INDEX(OFFSET(Dictionary!$AC$3,MATCH(COLUMNS($AS$2:BK132),Dictionary!$AC$4:$AC$93,0),1,1,2),1,MATCH(INDEX(Dictionary!$B$3:$C$3,1,MATCH(Form_Responses[[#This Row],[19]],OFFSET(Dictionary!$A$3,MATCH(COLUMNS($AS$2:BK132),Dictionary!$A$4:$A$93,0),1,1,2),0)),Dictionary!$AD$3:$AE$3,0)),"")</f>
        <v>Z</v>
      </c>
      <c r="BL133" s="61" t="str">
        <f ca="1">IFERROR(INDEX(OFFSET(Dictionary!$AC$3,MATCH(COLUMNS($AS$2:BL132),Dictionary!$AC$4:$AC$93,0),1,1,2),1,MATCH(INDEX(Dictionary!$B$3:$C$3,1,MATCH(Form_Responses[[#This Row],[20]],OFFSET(Dictionary!$A$3,MATCH(COLUMNS($AS$2:BL132),Dictionary!$A$4:$A$93,0),1,1,2),0)),Dictionary!$AD$3:$AE$3,0)),"")</f>
        <v>W</v>
      </c>
      <c r="BM133" s="61" t="str">
        <f ca="1">IFERROR(INDEX(OFFSET(Dictionary!$AC$3,MATCH(COLUMNS($AS$2:BM132),Dictionary!$AC$4:$AC$93,0),1,1,2),1,MATCH(INDEX(Dictionary!$B$3:$C$3,1,MATCH(Form_Responses[[#This Row],[21]],OFFSET(Dictionary!$A$3,MATCH(COLUMNS($AS$2:BM132),Dictionary!$A$4:$A$93,0),1,1,2),0)),Dictionary!$AD$3:$AE$3,0)),"")</f>
        <v>D</v>
      </c>
      <c r="BN133" s="61" t="str">
        <f ca="1">IFERROR(INDEX(OFFSET(Dictionary!$AC$3,MATCH(COLUMNS($AS$2:BN132),Dictionary!$AC$4:$AC$93,0),1,1,2),1,MATCH(INDEX(Dictionary!$B$3:$C$3,1,MATCH(Form_Responses[[#This Row],[22]],OFFSET(Dictionary!$A$3,MATCH(COLUMNS($AS$2:BN132),Dictionary!$A$4:$A$93,0),1,1,2),0)),Dictionary!$AD$3:$AE$3,0)),"")</f>
        <v>C</v>
      </c>
      <c r="BO133" s="61" t="str">
        <f ca="1">IFERROR(INDEX(OFFSET(Dictionary!$AC$3,MATCH(COLUMNS($AS$2:BO132),Dictionary!$AC$4:$AC$93,0),1,1,2),1,MATCH(INDEX(Dictionary!$B$3:$C$3,1,MATCH(Form_Responses[[#This Row],[23]],OFFSET(Dictionary!$A$3,MATCH(COLUMNS($AS$2:BO132),Dictionary!$A$4:$A$93,0),1,1,2),0)),Dictionary!$AD$3:$AE$3,0)),"")</f>
        <v>I</v>
      </c>
      <c r="BP133" s="61" t="str">
        <f ca="1">IFERROR(INDEX(OFFSET(Dictionary!$AC$3,MATCH(COLUMNS($AS$2:BP132),Dictionary!$AC$4:$AC$93,0),1,1,2),1,MATCH(INDEX(Dictionary!$B$3:$C$3,1,MATCH(Form_Responses[[#This Row],[24]],OFFSET(Dictionary!$A$3,MATCH(COLUMNS($AS$2:BP132),Dictionary!$A$4:$A$93,0),1,1,2),0)),Dictionary!$AD$3:$AE$3,0)),"")</f>
        <v>X</v>
      </c>
      <c r="BQ133" s="61" t="str">
        <f ca="1">IFERROR(INDEX(OFFSET(Dictionary!$AC$3,MATCH(COLUMNS($AS$2:BQ132),Dictionary!$AC$4:$AC$93,0),1,1,2),1,MATCH(INDEX(Dictionary!$B$3:$C$3,1,MATCH(Form_Responses[[#This Row],[25]],OFFSET(Dictionary!$A$3,MATCH(COLUMNS($AS$2:BQ132),Dictionary!$A$4:$A$93,0),1,1,2),0)),Dictionary!$AD$3:$AE$3,0)),"")</f>
        <v>A</v>
      </c>
      <c r="BR133" s="61" t="str">
        <f ca="1">IFERROR(INDEX(OFFSET(Dictionary!$AC$3,MATCH(COLUMNS($AS$2:BR132),Dictionary!$AC$4:$AC$93,0),1,1,2),1,MATCH(INDEX(Dictionary!$B$3:$C$3,1,MATCH(Form_Responses[[#This Row],[26]],OFFSET(Dictionary!$A$3,MATCH(COLUMNS($AS$2:BR132),Dictionary!$A$4:$A$93,0),1,1,2),0)),Dictionary!$AD$3:$AE$3,0)),"")</f>
        <v>O</v>
      </c>
      <c r="BS133" s="61" t="str">
        <f ca="1">IFERROR(INDEX(OFFSET(Dictionary!$AC$3,MATCH(COLUMNS($AS$2:BS132),Dictionary!$AC$4:$AC$93,0),1,1,2),1,MATCH(INDEX(Dictionary!$B$3:$C$3,1,MATCH(Form_Responses[[#This Row],[27]],OFFSET(Dictionary!$A$3,MATCH(COLUMNS($AS$2:BS132),Dictionary!$A$4:$A$93,0),1,1,2),0)),Dictionary!$AD$3:$AE$3,0)),"")</f>
        <v>Z</v>
      </c>
      <c r="BT133" s="61" t="str">
        <f ca="1">IFERROR(INDEX(OFFSET(Dictionary!$AC$3,MATCH(COLUMNS($AS$2:BT132),Dictionary!$AC$4:$AC$93,0),1,1,2),1,MATCH(INDEX(Dictionary!$B$3:$C$3,1,MATCH(Form_Responses[[#This Row],[28]],OFFSET(Dictionary!$A$3,MATCH(COLUMNS($AS$2:BT132),Dictionary!$A$4:$A$93,0),1,1,2),0)),Dictionary!$AD$3:$AE$3,0)),"")</f>
        <v>B</v>
      </c>
      <c r="BU133" s="61" t="str">
        <f ca="1">IFERROR(INDEX(OFFSET(Dictionary!$AC$3,MATCH(COLUMNS($AS$2:BU132),Dictionary!$AC$4:$AC$93,0),1,1,2),1,MATCH(INDEX(Dictionary!$B$3:$C$3,1,MATCH(Form_Responses[[#This Row],[29]],OFFSET(Dictionary!$A$3,MATCH(COLUMNS($AS$2:BU132),Dictionary!$A$4:$A$93,0),1,1,2),0)),Dictionary!$AD$3:$AE$3,0)),"")</f>
        <v>O</v>
      </c>
      <c r="BV133" s="61" t="str">
        <f ca="1">IFERROR(INDEX(OFFSET(Dictionary!$AC$3,MATCH(COLUMNS($AS$2:BV132),Dictionary!$AC$4:$AC$93,0),1,1,2),1,MATCH(INDEX(Dictionary!$B$3:$C$3,1,MATCH(Form_Responses[[#This Row],[30]],OFFSET(Dictionary!$A$3,MATCH(COLUMNS($AS$2:BV132),Dictionary!$A$4:$A$93,0),1,1,2),0)),Dictionary!$AD$3:$AE$3,0)),"")</f>
        <v>Z</v>
      </c>
      <c r="BW133" s="61" t="str">
        <f ca="1">IFERROR(INDEX(OFFSET(Dictionary!$AC$3,MATCH(COLUMNS($AS$2:BW132),Dictionary!$AC$4:$AC$93,0),1,1,2),1,MATCH(INDEX(Dictionary!$B$3:$C$3,1,MATCH(Form_Responses[[#This Row],[31]],OFFSET(Dictionary!$A$3,MATCH(COLUMNS($AS$2:BW132),Dictionary!$A$4:$A$93,0),1,1,2),0)),Dictionary!$AD$3:$AE$3,0)),"")</f>
        <v>R</v>
      </c>
      <c r="BX133" s="61" t="str">
        <f ca="1">IFERROR(INDEX(OFFSET(Dictionary!$AC$3,MATCH(COLUMNS($AS$2:BX132),Dictionary!$AC$4:$AC$93,0),1,1,2),1,MATCH(INDEX(Dictionary!$B$3:$C$3,1,MATCH(Form_Responses[[#This Row],[32]],OFFSET(Dictionary!$A$3,MATCH(COLUMNS($AS$2:BX132),Dictionary!$A$4:$A$93,0),1,1,2),0)),Dictionary!$AD$3:$AE$3,0)),"")</f>
        <v>D</v>
      </c>
      <c r="BY133" s="61" t="str">
        <f ca="1">IFERROR(INDEX(OFFSET(Dictionary!$AC$3,MATCH(COLUMNS($AS$2:BY132),Dictionary!$AC$4:$AC$93,0),1,1,2),1,MATCH(INDEX(Dictionary!$B$3:$C$3,1,MATCH(Form_Responses[[#This Row],[33]],OFFSET(Dictionary!$A$3,MATCH(COLUMNS($AS$2:BY132),Dictionary!$A$4:$A$93,0),1,1,2),0)),Dictionary!$AD$3:$AE$3,0)),"")</f>
        <v>C</v>
      </c>
      <c r="BZ133" s="61" t="str">
        <f ca="1">IFERROR(INDEX(OFFSET(Dictionary!$AC$3,MATCH(COLUMNS($AS$2:BZ132),Dictionary!$AC$4:$AC$93,0),1,1,2),1,MATCH(INDEX(Dictionary!$B$3:$C$3,1,MATCH(Form_Responses[[#This Row],[34]],OFFSET(Dictionary!$A$3,MATCH(COLUMNS($AS$2:BZ132),Dictionary!$A$4:$A$93,0),1,1,2),0)),Dictionary!$AD$3:$AE$3,0)),"")</f>
        <v>E</v>
      </c>
      <c r="CA133" s="61" t="str">
        <f ca="1">IFERROR(INDEX(OFFSET(Dictionary!$AC$3,MATCH(COLUMNS($AS$2:CA132),Dictionary!$AC$4:$AC$93,0),1,1,2),1,MATCH(INDEX(Dictionary!$B$3:$C$3,1,MATCH(Form_Responses[[#This Row],[35]],OFFSET(Dictionary!$A$3,MATCH(COLUMNS($AS$2:CA132),Dictionary!$A$4:$A$93,0),1,1,2),0)),Dictionary!$AD$3:$AE$3,0)),"")</f>
        <v>N</v>
      </c>
      <c r="CB133" s="61" t="str">
        <f ca="1">IFERROR(INDEX(OFFSET(Dictionary!$AC$3,MATCH(COLUMNS($AS$2:CB132),Dictionary!$AC$4:$AC$93,0),1,1,2),1,MATCH(INDEX(Dictionary!$B$3:$C$3,1,MATCH(Form_Responses[[#This Row],[36]],OFFSET(Dictionary!$A$3,MATCH(COLUMNS($AS$2:CB132),Dictionary!$A$4:$A$93,0),1,1,2),0)),Dictionary!$AD$3:$AE$3,0)),"")</f>
        <v>O</v>
      </c>
      <c r="CC133" s="61" t="str">
        <f ca="1">IFERROR(INDEX(OFFSET(Dictionary!$AC$3,MATCH(COLUMNS($AS$2:CC132),Dictionary!$AC$4:$AC$93,0),1,1,2),1,MATCH(INDEX(Dictionary!$B$3:$C$3,1,MATCH(Form_Responses[[#This Row],[37]],OFFSET(Dictionary!$A$3,MATCH(COLUMNS($AS$2:CC132),Dictionary!$A$4:$A$93,0),1,1,2),0)),Dictionary!$AD$3:$AE$3,0)),"")</f>
        <v>Z</v>
      </c>
      <c r="CD133" s="61" t="str">
        <f ca="1">IFERROR(INDEX(OFFSET(Dictionary!$AC$3,MATCH(COLUMNS($AS$2:CD132),Dictionary!$AC$4:$AC$93,0),1,1,2),1,MATCH(INDEX(Dictionary!$B$3:$C$3,1,MATCH(Form_Responses[[#This Row],[38]],OFFSET(Dictionary!$A$3,MATCH(COLUMNS($AS$2:CD132),Dictionary!$A$4:$A$93,0),1,1,2),0)),Dictionary!$AD$3:$AE$3,0)),"")</f>
        <v>K</v>
      </c>
      <c r="CE133" s="61" t="str">
        <f ca="1">IFERROR(INDEX(OFFSET(Dictionary!$AC$3,MATCH(COLUMNS($AS$2:CE132),Dictionary!$AC$4:$AC$93,0),1,1,2),1,MATCH(INDEX(Dictionary!$B$3:$C$3,1,MATCH(Form_Responses[[#This Row],[39]],OFFSET(Dictionary!$A$3,MATCH(COLUMNS($AS$2:CE132),Dictionary!$A$4:$A$93,0),1,1,2),0)),Dictionary!$AD$3:$AE$3,0)),"")</f>
        <v>B</v>
      </c>
      <c r="CF133" s="61" t="str">
        <f ca="1">IFERROR(INDEX(OFFSET(Dictionary!$AC$3,MATCH(COLUMNS($AS$2:CF132),Dictionary!$AC$4:$AC$93,0),1,1,2),1,MATCH(INDEX(Dictionary!$B$3:$C$3,1,MATCH(Form_Responses[[#This Row],[40]],OFFSET(Dictionary!$A$3,MATCH(COLUMNS($AS$2:CF132),Dictionary!$A$4:$A$93,0),1,1,2),0)),Dictionary!$AD$3:$AE$3,0)),"")</f>
        <v>W</v>
      </c>
      <c r="CG133" s="61" t="str">
        <f ca="1">IFERROR(INDEX(OFFSET(Dictionary!$AC$3,MATCH(COLUMNS($AS$2:CG132),Dictionary!$AC$4:$AC$93,0),1,1,2),1,MATCH(INDEX(Dictionary!$B$3:$C$3,1,MATCH(Form_Responses[[#This Row],[41]],OFFSET(Dictionary!$A$3,MATCH(COLUMNS($AS$2:CG132),Dictionary!$A$4:$A$93,0),1,1,2),0)),Dictionary!$AD$3:$AE$3,0)),"")</f>
        <v>S</v>
      </c>
      <c r="CH133" s="61" t="str">
        <f ca="1">IFERROR(INDEX(OFFSET(Dictionary!$AC$3,MATCH(COLUMNS($AS$2:CH132),Dictionary!$AC$4:$AC$93,0),1,1,2),1,MATCH(INDEX(Dictionary!$B$3:$C$3,1,MATCH(Form_Responses[[#This Row],[42]],OFFSET(Dictionary!$A$3,MATCH(COLUMNS($AS$2:CH132),Dictionary!$A$4:$A$93,0),1,1,2),0)),Dictionary!$AD$3:$AE$3,0)),"")</f>
        <v>R</v>
      </c>
      <c r="CI133" s="61" t="str">
        <f ca="1">IFERROR(INDEX(OFFSET(Dictionary!$AC$3,MATCH(COLUMNS($AS$2:CI132),Dictionary!$AC$4:$AC$93,0),1,1,2),1,MATCH(INDEX(Dictionary!$B$3:$C$3,1,MATCH(Form_Responses[[#This Row],[43]],OFFSET(Dictionary!$A$3,MATCH(COLUMNS($AS$2:CI132),Dictionary!$A$4:$A$93,0),1,1,2),0)),Dictionary!$AD$3:$AE$3,0)),"")</f>
        <v>D</v>
      </c>
      <c r="CJ133" s="61" t="str">
        <f ca="1">IFERROR(INDEX(OFFSET(Dictionary!$AC$3,MATCH(COLUMNS($AS$2:CJ132),Dictionary!$AC$4:$AC$93,0),1,1,2),1,MATCH(INDEX(Dictionary!$B$3:$C$3,1,MATCH(Form_Responses[[#This Row],[44]],OFFSET(Dictionary!$A$3,MATCH(COLUMNS($AS$2:CJ132),Dictionary!$A$4:$A$93,0),1,1,2),0)),Dictionary!$AD$3:$AE$3,0)),"")</f>
        <v>C</v>
      </c>
      <c r="CK133" s="61" t="str">
        <f ca="1">IFERROR(INDEX(OFFSET(Dictionary!$AC$3,MATCH(COLUMNS($AS$2:CK132),Dictionary!$AC$4:$AC$93,0),1,1,2),1,MATCH(INDEX(Dictionary!$B$3:$C$3,1,MATCH(Form_Responses[[#This Row],[45]],OFFSET(Dictionary!$A$3,MATCH(COLUMNS($AS$2:CK132),Dictionary!$A$4:$A$93,0),1,1,2),0)),Dictionary!$AD$3:$AE$3,0)),"")</f>
        <v>V</v>
      </c>
      <c r="CL133" s="61" t="str">
        <f ca="1">IFERROR(INDEX(OFFSET(Dictionary!$AC$3,MATCH(COLUMNS($AS$2:CL132),Dictionary!$AC$4:$AC$93,0),1,1,2),1,MATCH(INDEX(Dictionary!$B$3:$C$3,1,MATCH(Form_Responses[[#This Row],[46]],OFFSET(Dictionary!$A$3,MATCH(COLUMNS($AS$2:CL132),Dictionary!$A$4:$A$93,0),1,1,2),0)),Dictionary!$AD$3:$AE$3,0)),"")</f>
        <v>O</v>
      </c>
      <c r="CM133" s="61" t="str">
        <f ca="1">IFERROR(INDEX(OFFSET(Dictionary!$AC$3,MATCH(COLUMNS($AS$2:CM132),Dictionary!$AC$4:$AC$93,0),1,1,2),1,MATCH(INDEX(Dictionary!$B$3:$C$3,1,MATCH(Form_Responses[[#This Row],[47]],OFFSET(Dictionary!$A$3,MATCH(COLUMNS($AS$2:CM132),Dictionary!$A$4:$A$93,0),1,1,2),0)),Dictionary!$AD$3:$AE$3,0)),"")</f>
        <v>Z</v>
      </c>
      <c r="CN133" s="61" t="str">
        <f ca="1">IFERROR(INDEX(OFFSET(Dictionary!$AC$3,MATCH(COLUMNS($AS$2:CN132),Dictionary!$AC$4:$AC$93,0),1,1,2),1,MATCH(INDEX(Dictionary!$B$3:$C$3,1,MATCH(Form_Responses[[#This Row],[48]],OFFSET(Dictionary!$A$3,MATCH(COLUMNS($AS$2:CN132),Dictionary!$A$4:$A$93,0),1,1,2),0)),Dictionary!$AD$3:$AE$3,0)),"")</f>
        <v>K</v>
      </c>
      <c r="CO133" s="61" t="str">
        <f ca="1">IFERROR(INDEX(OFFSET(Dictionary!$AC$3,MATCH(COLUMNS($AS$2:CO132),Dictionary!$AC$4:$AC$93,0),1,1,2),1,MATCH(INDEX(Dictionary!$B$3:$C$3,1,MATCH(Form_Responses[[#This Row],[49]],OFFSET(Dictionary!$A$3,MATCH(COLUMNS($AS$2:CO132),Dictionary!$A$4:$A$93,0),1,1,2),0)),Dictionary!$AD$3:$AE$3,0)),"")</f>
        <v>F</v>
      </c>
      <c r="CP133" s="61" t="str">
        <f ca="1">IFERROR(INDEX(OFFSET(Dictionary!$AC$3,MATCH(COLUMNS($AS$2:CP132),Dictionary!$AC$4:$AC$93,0),1,1,2),1,MATCH(INDEX(Dictionary!$B$3:$C$3,1,MATCH(Form_Responses[[#This Row],[50]],OFFSET(Dictionary!$A$3,MATCH(COLUMNS($AS$2:CP132),Dictionary!$A$4:$A$93,0),1,1,2),0)),Dictionary!$AD$3:$AE$3,0)),"")</f>
        <v>W</v>
      </c>
      <c r="CQ133" s="61" t="str">
        <f ca="1">IFERROR(INDEX(OFFSET(Dictionary!$AC$3,MATCH(COLUMNS($AS$2:CQ132),Dictionary!$AC$4:$AC$93,0),1,1,2),1,MATCH(INDEX(Dictionary!$B$3:$C$3,1,MATCH(Form_Responses[[#This Row],[51]],OFFSET(Dictionary!$A$3,MATCH(COLUMNS($AS$2:CQ132),Dictionary!$A$4:$A$93,0),1,1,2),0)),Dictionary!$AD$3:$AE$3,0)),"")</f>
        <v>V</v>
      </c>
      <c r="CR133" s="61" t="str">
        <f ca="1">IFERROR(INDEX(OFFSET(Dictionary!$AC$3,MATCH(COLUMNS($AS$2:CR132),Dictionary!$AC$4:$AC$93,0),1,1,2),1,MATCH(INDEX(Dictionary!$B$3:$C$3,1,MATCH(Form_Responses[[#This Row],[52]],OFFSET(Dictionary!$A$3,MATCH(COLUMNS($AS$2:CR132),Dictionary!$A$4:$A$93,0),1,1,2),0)),Dictionary!$AD$3:$AE$3,0)),"")</f>
        <v>S</v>
      </c>
      <c r="CS133" s="61" t="str">
        <f ca="1">IFERROR(INDEX(OFFSET(Dictionary!$AC$3,MATCH(COLUMNS($AS$2:CS132),Dictionary!$AC$4:$AC$93,0),1,1,2),1,MATCH(INDEX(Dictionary!$B$3:$C$3,1,MATCH(Form_Responses[[#This Row],[53]],OFFSET(Dictionary!$A$3,MATCH(COLUMNS($AS$2:CS132),Dictionary!$A$4:$A$93,0),1,1,2),0)),Dictionary!$AD$3:$AE$3,0)),"")</f>
        <v>R</v>
      </c>
      <c r="CT133" s="61" t="str">
        <f ca="1">IFERROR(INDEX(OFFSET(Dictionary!$AC$3,MATCH(COLUMNS($AS$2:CT132),Dictionary!$AC$4:$AC$93,0),1,1,2),1,MATCH(INDEX(Dictionary!$B$3:$C$3,1,MATCH(Form_Responses[[#This Row],[54]],OFFSET(Dictionary!$A$3,MATCH(COLUMNS($AS$2:CT132),Dictionary!$A$4:$A$93,0),1,1,2),0)),Dictionary!$AD$3:$AE$3,0)),"")</f>
        <v>T</v>
      </c>
      <c r="CU133" s="61" t="str">
        <f ca="1">IFERROR(INDEX(OFFSET(Dictionary!$AC$3,MATCH(COLUMNS($AS$2:CU132),Dictionary!$AC$4:$AC$93,0),1,1,2),1,MATCH(INDEX(Dictionary!$B$3:$C$3,1,MATCH(Form_Responses[[#This Row],[55]],OFFSET(Dictionary!$A$3,MATCH(COLUMNS($AS$2:CU132),Dictionary!$A$4:$A$93,0),1,1,2),0)),Dictionary!$AD$3:$AE$3,0)),"")</f>
        <v>V</v>
      </c>
      <c r="CV133" s="61" t="str">
        <f ca="1">IFERROR(INDEX(OFFSET(Dictionary!$AC$3,MATCH(COLUMNS($AS$2:CV132),Dictionary!$AC$4:$AC$93,0),1,1,2),1,MATCH(INDEX(Dictionary!$B$3:$C$3,1,MATCH(Form_Responses[[#This Row],[56]],OFFSET(Dictionary!$A$3,MATCH(COLUMNS($AS$2:CV132),Dictionary!$A$4:$A$93,0),1,1,2),0)),Dictionary!$AD$3:$AE$3,0)),"")</f>
        <v>S</v>
      </c>
      <c r="CW133" s="61" t="str">
        <f ca="1">IFERROR(INDEX(OFFSET(Dictionary!$AC$3,MATCH(COLUMNS($AS$2:CW132),Dictionary!$AC$4:$AC$93,0),1,1,2),1,MATCH(INDEX(Dictionary!$B$3:$C$3,1,MATCH(Form_Responses[[#This Row],[57]],OFFSET(Dictionary!$A$3,MATCH(COLUMNS($AS$2:CW132),Dictionary!$A$4:$A$93,0),1,1,2),0)),Dictionary!$AD$3:$AE$3,0)),"")</f>
        <v>Z</v>
      </c>
      <c r="CX133" s="61" t="str">
        <f ca="1">IFERROR(INDEX(OFFSET(Dictionary!$AC$3,MATCH(COLUMNS($AS$2:CX132),Dictionary!$AC$4:$AC$93,0),1,1,2),1,MATCH(INDEX(Dictionary!$B$3:$C$3,1,MATCH(Form_Responses[[#This Row],[58]],OFFSET(Dictionary!$A$3,MATCH(COLUMNS($AS$2:CX132),Dictionary!$A$4:$A$93,0),1,1,2),0)),Dictionary!$AD$3:$AE$3,0)),"")</f>
        <v>K</v>
      </c>
      <c r="CY133" s="61" t="str">
        <f ca="1">IFERROR(INDEX(OFFSET(Dictionary!$AC$3,MATCH(COLUMNS($AS$2:CY132),Dictionary!$AC$4:$AC$93,0),1,1,2),1,MATCH(INDEX(Dictionary!$B$3:$C$3,1,MATCH(Form_Responses[[#This Row],[59]],OFFSET(Dictionary!$A$3,MATCH(COLUMNS($AS$2:CY132),Dictionary!$A$4:$A$93,0),1,1,2),0)),Dictionary!$AD$3:$AE$3,0)),"")</f>
        <v>F</v>
      </c>
      <c r="CZ133" s="61" t="str">
        <f ca="1">IFERROR(INDEX(OFFSET(Dictionary!$AC$3,MATCH(COLUMNS($AS$2:CZ132),Dictionary!$AC$4:$AC$93,0),1,1,2),1,MATCH(INDEX(Dictionary!$B$3:$C$3,1,MATCH(Form_Responses[[#This Row],[60]],OFFSET(Dictionary!$A$3,MATCH(COLUMNS($AS$2:CZ132),Dictionary!$A$4:$A$93,0),1,1,2),0)),Dictionary!$AD$3:$AE$3,0)),"")</f>
        <v>W</v>
      </c>
      <c r="DA133" s="61" t="str">
        <f ca="1">IFERROR(INDEX(OFFSET(Dictionary!$AC$3,MATCH(COLUMNS($AS$2:DA132),Dictionary!$AC$4:$AC$93,0),1,1,2),1,MATCH(INDEX(Dictionary!$B$3:$C$3,1,MATCH(Form_Responses[[#This Row],[61]],OFFSET(Dictionary!$A$3,MATCH(COLUMNS($AS$2:DA132),Dictionary!$A$4:$A$93,0),1,1,2),0)),Dictionary!$AD$3:$AE$3,0)),"")</f>
        <v>T</v>
      </c>
      <c r="DB133" s="61" t="str">
        <f ca="1">IFERROR(INDEX(OFFSET(Dictionary!$AC$3,MATCH(COLUMNS($AS$2:DB132),Dictionary!$AC$4:$AC$93,0),1,1,2),1,MATCH(INDEX(Dictionary!$B$3:$C$3,1,MATCH(Form_Responses[[#This Row],[62]],OFFSET(Dictionary!$A$3,MATCH(COLUMNS($AS$2:DB132),Dictionary!$A$4:$A$93,0),1,1,2),0)),Dictionary!$AD$3:$AE$3,0)),"")</f>
        <v>V</v>
      </c>
      <c r="DC133" s="61" t="str">
        <f ca="1">IFERROR(INDEX(OFFSET(Dictionary!$AC$3,MATCH(COLUMNS($AS$2:DC132),Dictionary!$AC$4:$AC$93,0),1,1,2),1,MATCH(INDEX(Dictionary!$B$3:$C$3,1,MATCH(Form_Responses[[#This Row],[63]],OFFSET(Dictionary!$A$3,MATCH(COLUMNS($AS$2:DC132),Dictionary!$A$4:$A$93,0),1,1,2),0)),Dictionary!$AD$3:$AE$3,0)),"")</f>
        <v>S</v>
      </c>
      <c r="DD133" s="61" t="str">
        <f ca="1">IFERROR(INDEX(OFFSET(Dictionary!$AC$3,MATCH(COLUMNS($AS$2:DD132),Dictionary!$AC$4:$AC$93,0),1,1,2),1,MATCH(INDEX(Dictionary!$B$3:$C$3,1,MATCH(Form_Responses[[#This Row],[64]],OFFSET(Dictionary!$A$3,MATCH(COLUMNS($AS$2:DD132),Dictionary!$A$4:$A$93,0),1,1,2),0)),Dictionary!$AD$3:$AE$3,0)),"")</f>
        <v>R</v>
      </c>
      <c r="DE133" s="61" t="str">
        <f ca="1">IFERROR(INDEX(OFFSET(Dictionary!$AC$3,MATCH(COLUMNS($AS$2:DE132),Dictionary!$AC$4:$AC$93,0),1,1,2),1,MATCH(INDEX(Dictionary!$B$3:$C$3,1,MATCH(Form_Responses[[#This Row],[65]],OFFSET(Dictionary!$A$3,MATCH(COLUMNS($AS$2:DE132),Dictionary!$A$4:$A$93,0),1,1,2),0)),Dictionary!$AD$3:$AE$3,0)),"")</f>
        <v>V</v>
      </c>
      <c r="DF133" s="61" t="str">
        <f ca="1">IFERROR(INDEX(OFFSET(Dictionary!$AC$3,MATCH(COLUMNS($AS$2:DF132),Dictionary!$AC$4:$AC$93,0),1,1,2),1,MATCH(INDEX(Dictionary!$B$3:$C$3,1,MATCH(Form_Responses[[#This Row],[66]],OFFSET(Dictionary!$A$3,MATCH(COLUMNS($AS$2:DF132),Dictionary!$A$4:$A$93,0),1,1,2),0)),Dictionary!$AD$3:$AE$3,0)),"")</f>
        <v>S</v>
      </c>
      <c r="DG133" s="61" t="str">
        <f ca="1">IFERROR(INDEX(OFFSET(Dictionary!$AC$3,MATCH(COLUMNS($AS$2:DG132),Dictionary!$AC$4:$AC$93,0),1,1,2),1,MATCH(INDEX(Dictionary!$B$3:$C$3,1,MATCH(Form_Responses[[#This Row],[67]],OFFSET(Dictionary!$A$3,MATCH(COLUMNS($AS$2:DG132),Dictionary!$A$4:$A$93,0),1,1,2),0)),Dictionary!$AD$3:$AE$3,0)),"")</f>
        <v>E</v>
      </c>
      <c r="DH133" s="61" t="str">
        <f ca="1">IFERROR(INDEX(OFFSET(Dictionary!$AC$3,MATCH(COLUMNS($AS$2:DH132),Dictionary!$AC$4:$AC$93,0),1,1,2),1,MATCH(INDEX(Dictionary!$B$3:$C$3,1,MATCH(Form_Responses[[#This Row],[68]],OFFSET(Dictionary!$A$3,MATCH(COLUMNS($AS$2:DH132),Dictionary!$A$4:$A$93,0),1,1,2),0)),Dictionary!$AD$3:$AE$3,0)),"")</f>
        <v>N</v>
      </c>
      <c r="DI133" s="61" t="str">
        <f ca="1">IFERROR(INDEX(OFFSET(Dictionary!$AC$3,MATCH(COLUMNS($AS$2:DI132),Dictionary!$AC$4:$AC$93,0),1,1,2),1,MATCH(INDEX(Dictionary!$B$3:$C$3,1,MATCH(Form_Responses[[#This Row],[69]],OFFSET(Dictionary!$A$3,MATCH(COLUMNS($AS$2:DI132),Dictionary!$A$4:$A$93,0),1,1,2),0)),Dictionary!$AD$3:$AE$3,0)),"")</f>
        <v>F</v>
      </c>
      <c r="DJ133" s="61" t="str">
        <f ca="1">IFERROR(INDEX(OFFSET(Dictionary!$AC$3,MATCH(COLUMNS($AS$2:DJ132),Dictionary!$AC$4:$AC$93,0),1,1,2),1,MATCH(INDEX(Dictionary!$B$3:$C$3,1,MATCH(Form_Responses[[#This Row],[70]],OFFSET(Dictionary!$A$3,MATCH(COLUMNS($AS$2:DJ132),Dictionary!$A$4:$A$93,0),1,1,2),0)),Dictionary!$AD$3:$AE$3,0)),"")</f>
        <v>W</v>
      </c>
      <c r="DK133" s="61" t="str">
        <f ca="1">IFERROR(INDEX(OFFSET(Dictionary!$AC$3,MATCH(COLUMNS($AS$2:DK132),Dictionary!$AC$4:$AC$93,0),1,1,2),1,MATCH(INDEX(Dictionary!$B$3:$C$3,1,MATCH(Form_Responses[[#This Row],[71]],OFFSET(Dictionary!$A$3,MATCH(COLUMNS($AS$2:DK132),Dictionary!$A$4:$A$93,0),1,1,2),0)),Dictionary!$AD$3:$AE$3,0)),"")</f>
        <v>I</v>
      </c>
      <c r="DL133" s="61" t="str">
        <f ca="1">IFERROR(INDEX(OFFSET(Dictionary!$AC$3,MATCH(COLUMNS($AS$2:DL132),Dictionary!$AC$4:$AC$93,0),1,1,2),1,MATCH(INDEX(Dictionary!$B$3:$C$3,1,MATCH(Form_Responses[[#This Row],[72]],OFFSET(Dictionary!$A$3,MATCH(COLUMNS($AS$2:DL132),Dictionary!$A$4:$A$93,0),1,1,2),0)),Dictionary!$AD$3:$AE$3,0)),"")</f>
        <v>T</v>
      </c>
      <c r="DM133" s="61" t="str">
        <f ca="1">IFERROR(INDEX(OFFSET(Dictionary!$AC$3,MATCH(COLUMNS($AS$2:DM132),Dictionary!$AC$4:$AC$93,0),1,1,2),1,MATCH(INDEX(Dictionary!$B$3:$C$3,1,MATCH(Form_Responses[[#This Row],[73]],OFFSET(Dictionary!$A$3,MATCH(COLUMNS($AS$2:DM132),Dictionary!$A$4:$A$93,0),1,1,2),0)),Dictionary!$AD$3:$AE$3,0)),"")</f>
        <v>V</v>
      </c>
      <c r="DN133" s="61" t="str">
        <f ca="1">IFERROR(INDEX(OFFSET(Dictionary!$AC$3,MATCH(COLUMNS($AS$2:DN132),Dictionary!$AC$4:$AC$93,0),1,1,2),1,MATCH(INDEX(Dictionary!$B$3:$C$3,1,MATCH(Form_Responses[[#This Row],[74]],OFFSET(Dictionary!$A$3,MATCH(COLUMNS($AS$2:DN132),Dictionary!$A$4:$A$93,0),1,1,2),0)),Dictionary!$AD$3:$AE$3,0)),"")</f>
        <v>S</v>
      </c>
      <c r="DO133" s="61" t="str">
        <f ca="1">IFERROR(INDEX(OFFSET(Dictionary!$AC$3,MATCH(COLUMNS($AS$2:DO132),Dictionary!$AC$4:$AC$93,0),1,1,2),1,MATCH(INDEX(Dictionary!$B$3:$C$3,1,MATCH(Form_Responses[[#This Row],[75]],OFFSET(Dictionary!$A$3,MATCH(COLUMNS($AS$2:DO132),Dictionary!$A$4:$A$93,0),1,1,2),0)),Dictionary!$AD$3:$AE$3,0)),"")</f>
        <v>V</v>
      </c>
      <c r="DP133" s="61" t="str">
        <f ca="1">IFERROR(INDEX(OFFSET(Dictionary!$AC$3,MATCH(COLUMNS($AS$2:DP132),Dictionary!$AC$4:$AC$93,0),1,1,2),1,MATCH(INDEX(Dictionary!$B$3:$C$3,1,MATCH(Form_Responses[[#This Row],[76]],OFFSET(Dictionary!$A$3,MATCH(COLUMNS($AS$2:DP132),Dictionary!$A$4:$A$93,0),1,1,2),0)),Dictionary!$AD$3:$AE$3,0)),"")</f>
        <v>S</v>
      </c>
      <c r="DQ133" s="61" t="str">
        <f ca="1">IFERROR(INDEX(OFFSET(Dictionary!$AC$3,MATCH(COLUMNS($AS$2:DQ132),Dictionary!$AC$4:$AC$93,0),1,1,2),1,MATCH(INDEX(Dictionary!$B$3:$C$3,1,MATCH(Form_Responses[[#This Row],[77]],OFFSET(Dictionary!$A$3,MATCH(COLUMNS($AS$2:DQ132),Dictionary!$A$4:$A$93,0),1,1,2),0)),Dictionary!$AD$3:$AE$3,0)),"")</f>
        <v>C</v>
      </c>
      <c r="DR133" s="61" t="str">
        <f ca="1">IFERROR(INDEX(OFFSET(Dictionary!$AC$3,MATCH(COLUMNS($AS$2:DR132),Dictionary!$AC$4:$AC$93,0),1,1,2),1,MATCH(INDEX(Dictionary!$B$3:$C$3,1,MATCH(Form_Responses[[#This Row],[78]],OFFSET(Dictionary!$A$3,MATCH(COLUMNS($AS$2:DR132),Dictionary!$A$4:$A$93,0),1,1,2),0)),Dictionary!$AD$3:$AE$3,0)),"")</f>
        <v>D</v>
      </c>
      <c r="DS133" s="61" t="str">
        <f ca="1">IFERROR(INDEX(OFFSET(Dictionary!$AC$3,MATCH(COLUMNS($AS$2:DS132),Dictionary!$AC$4:$AC$93,0),1,1,2),1,MATCH(INDEX(Dictionary!$B$3:$C$3,1,MATCH(Form_Responses[[#This Row],[79]],OFFSET(Dictionary!$A$3,MATCH(COLUMNS($AS$2:DS132),Dictionary!$A$4:$A$93,0),1,1,2),0)),Dictionary!$AD$3:$AE$3,0)),"")</f>
        <v>F</v>
      </c>
      <c r="DT133" s="61" t="str">
        <f ca="1">IFERROR(INDEX(OFFSET(Dictionary!$AC$3,MATCH(COLUMNS($AS$2:DT132),Dictionary!$AC$4:$AC$93,0),1,1,2),1,MATCH(INDEX(Dictionary!$B$3:$C$3,1,MATCH(Form_Responses[[#This Row],[80]],OFFSET(Dictionary!$A$3,MATCH(COLUMNS($AS$2:DT132),Dictionary!$A$4:$A$93,0),1,1,2),0)),Dictionary!$AD$3:$AE$3,0)),"")</f>
        <v>W</v>
      </c>
      <c r="DU133" s="61" t="str">
        <f ca="1">IFERROR(INDEX(OFFSET(Dictionary!$AC$3,MATCH(COLUMNS($AS$2:DU132),Dictionary!$AC$4:$AC$93,0),1,1,2),1,MATCH(INDEX(Dictionary!$B$3:$C$3,1,MATCH(Form_Responses[[#This Row],[81]],OFFSET(Dictionary!$A$3,MATCH(COLUMNS($AS$2:DU132),Dictionary!$A$4:$A$93,0),1,1,2),0)),Dictionary!$AD$3:$AE$3,0)),"")</f>
        <v>G</v>
      </c>
      <c r="DV133" s="61" t="str">
        <f ca="1">IFERROR(INDEX(OFFSET(Dictionary!$AC$3,MATCH(COLUMNS($AS$2:DV132),Dictionary!$AC$4:$AC$93,0),1,1,2),1,MATCH(INDEX(Dictionary!$B$3:$C$3,1,MATCH(Form_Responses[[#This Row],[82]],OFFSET(Dictionary!$A$3,MATCH(COLUMNS($AS$2:DV132),Dictionary!$A$4:$A$93,0),1,1,2),0)),Dictionary!$AD$3:$AE$3,0)),"")</f>
        <v>I</v>
      </c>
      <c r="DW133" s="61" t="str">
        <f ca="1">IFERROR(INDEX(OFFSET(Dictionary!$AC$3,MATCH(COLUMNS($AS$2:DW132),Dictionary!$AC$4:$AC$93,0),1,1,2),1,MATCH(INDEX(Dictionary!$B$3:$C$3,1,MATCH(Form_Responses[[#This Row],[83]],OFFSET(Dictionary!$A$3,MATCH(COLUMNS($AS$2:DW132),Dictionary!$A$4:$A$93,0),1,1,2),0)),Dictionary!$AD$3:$AE$3,0)),"")</f>
        <v>T</v>
      </c>
      <c r="DX133" s="61" t="str">
        <f ca="1">IFERROR(INDEX(OFFSET(Dictionary!$AC$3,MATCH(COLUMNS($AS$2:DX132),Dictionary!$AC$4:$AC$93,0),1,1,2),1,MATCH(INDEX(Dictionary!$B$3:$C$3,1,MATCH(Form_Responses[[#This Row],[84]],OFFSET(Dictionary!$A$3,MATCH(COLUMNS($AS$2:DX132),Dictionary!$A$4:$A$93,0),1,1,2),0)),Dictionary!$AD$3:$AE$3,0)),"")</f>
        <v>T</v>
      </c>
      <c r="DY133" s="61" t="str">
        <f ca="1">IFERROR(INDEX(OFFSET(Dictionary!$AC$3,MATCH(COLUMNS($AS$2:DY132),Dictionary!$AC$4:$AC$93,0),1,1,2),1,MATCH(INDEX(Dictionary!$B$3:$C$3,1,MATCH(Form_Responses[[#This Row],[85]],OFFSET(Dictionary!$A$3,MATCH(COLUMNS($AS$2:DY132),Dictionary!$A$4:$A$93,0),1,1,2),0)),Dictionary!$AD$3:$AE$3,0)),"")</f>
        <v>S</v>
      </c>
      <c r="DZ133" s="61" t="str">
        <f ca="1">IFERROR(INDEX(OFFSET(Dictionary!$AC$3,MATCH(COLUMNS($AS$2:DZ132),Dictionary!$AC$4:$AC$93,0),1,1,2),1,MATCH(INDEX(Dictionary!$B$3:$C$3,1,MATCH(Form_Responses[[#This Row],[86]],OFFSET(Dictionary!$A$3,MATCH(COLUMNS($AS$2:DZ132),Dictionary!$A$4:$A$93,0),1,1,2),0)),Dictionary!$AD$3:$AE$3,0)),"")</f>
        <v>R</v>
      </c>
      <c r="EA133" s="61" t="str">
        <f ca="1">IFERROR(INDEX(OFFSET(Dictionary!$AC$3,MATCH(COLUMNS($AS$2:EA132),Dictionary!$AC$4:$AC$93,0),1,1,2),1,MATCH(INDEX(Dictionary!$B$3:$C$3,1,MATCH(Form_Responses[[#This Row],[87]],OFFSET(Dictionary!$A$3,MATCH(COLUMNS($AS$2:EA132),Dictionary!$A$4:$A$93,0),1,1,2),0)),Dictionary!$AD$3:$AE$3,0)),"")</f>
        <v>D</v>
      </c>
      <c r="EB133" s="61" t="str">
        <f ca="1">IFERROR(INDEX(OFFSET(Dictionary!$AC$3,MATCH(COLUMNS($AS$2:EB132),Dictionary!$AC$4:$AC$93,0),1,1,2),1,MATCH(INDEX(Dictionary!$B$3:$C$3,1,MATCH(Form_Responses[[#This Row],[88]],OFFSET(Dictionary!$A$3,MATCH(COLUMNS($AS$2:EB132),Dictionary!$A$4:$A$93,0),1,1,2),0)),Dictionary!$AD$3:$AE$3,0)),"")</f>
        <v>D</v>
      </c>
      <c r="EC133" s="61" t="str">
        <f ca="1">IFERROR(INDEX(OFFSET(Dictionary!$AC$3,MATCH(COLUMNS($AS$2:EC132),Dictionary!$AC$4:$AC$93,0),1,1,2),1,MATCH(INDEX(Dictionary!$B$3:$C$3,1,MATCH(Form_Responses[[#This Row],[89]],OFFSET(Dictionary!$A$3,MATCH(COLUMNS($AS$2:EC132),Dictionary!$A$4:$A$93,0),1,1,2),0)),Dictionary!$AD$3:$AE$3,0)),"")</f>
        <v>C</v>
      </c>
      <c r="ED133" s="61" t="str">
        <f ca="1">IFERROR(INDEX(OFFSET(Dictionary!$AC$3,MATCH(COLUMNS($AS$2:ED132),Dictionary!$AC$4:$AC$93,0),1,1,2),1,MATCH(INDEX(Dictionary!$B$3:$C$3,1,MATCH(Form_Responses[[#This Row],[90]],OFFSET(Dictionary!$A$3,MATCH(COLUMNS($AS$2:ED132),Dictionary!$A$4:$A$93,0),1,1,2),0)),Dictionary!$AD$3:$AE$3,0)),"")</f>
        <v>W</v>
      </c>
    </row>
    <row r="134" spans="1:134" ht="195" x14ac:dyDescent="0.25">
      <c r="A134" s="164">
        <v>132</v>
      </c>
      <c r="B134" s="61" t="s">
        <v>1186</v>
      </c>
      <c r="C134" s="61" t="s">
        <v>1098</v>
      </c>
      <c r="D134" s="59" t="s">
        <v>796</v>
      </c>
      <c r="E134" s="59" cm="1">
        <f t="array" aca="1" ref="E134" ca="1">COUNTIF(OFFSET($AS$2,MATCH(Data_Base_Response[[#This Row],[Nama]:[Nama]],Data_Base_Response[[Nama]:[Nama]],0),0,1,90),Data_Base_Response[[#Headers],[A]])</f>
        <v>5</v>
      </c>
      <c r="F134" s="59" cm="1">
        <f t="array" aca="1" ref="F134" ca="1">COUNTIF(OFFSET($AS$2,MATCH(Data_Base_Response[[#This Row],[Nama]:[Nama]],Data_Base_Response[[Nama]:[Nama]],0),0,1,90),Data_Base_Response[[#Headers],[N]])</f>
        <v>7</v>
      </c>
      <c r="G134" s="59" cm="1">
        <f t="array" aca="1" ref="G134" ca="1">COUNTIF(OFFSET($AS$2,MATCH(Data_Base_Response[[#This Row],[Nama]:[Nama]],Data_Base_Response[[Nama]:[Nama]],0),0,1,90),Data_Base_Response[[#Headers],[G]])</f>
        <v>5</v>
      </c>
      <c r="H134" s="59" cm="1">
        <f t="array" aca="1" ref="H134" ca="1">COUNTIF(OFFSET($AS$2,MATCH(Data_Base_Response[[#This Row],[Nama]:[Nama]],Data_Base_Response[[Nama]:[Nama]],0),0,1,90),Data_Base_Response[[#Headers],[C]])</f>
        <v>8</v>
      </c>
      <c r="I134" s="59" cm="1">
        <f t="array" aca="1" ref="I134" ca="1">COUNTIF(OFFSET($AS$2,MATCH(Data_Base_Response[[#This Row],[Nama]:[Nama]],Data_Base_Response[[Nama]:[Nama]],0),0,1,90),Data_Base_Response[[#Headers],[D]])</f>
        <v>9</v>
      </c>
      <c r="J134" s="59" cm="1">
        <f t="array" aca="1" ref="J134" ca="1">COUNTIF(OFFSET($AS$2,MATCH(Data_Base_Response[[#This Row],[Nama]:[Nama]],Data_Base_Response[[Nama]:[Nama]],0),0,1,90),Data_Base_Response[[#Headers],[R]])</f>
        <v>6</v>
      </c>
      <c r="K134" s="59" cm="1">
        <f t="array" aca="1" ref="K134" ca="1">COUNTIF(OFFSET($AS$2,MATCH(Data_Base_Response[[#This Row],[Nama]:[Nama]],Data_Base_Response[[Nama]:[Nama]],0),0,1,90),Data_Base_Response[[#Headers],[T]])</f>
        <v>3</v>
      </c>
      <c r="L134" s="59" cm="1">
        <f t="array" aca="1" ref="L134" ca="1">COUNTIF(OFFSET($AS$2,MATCH(Data_Base_Response[[#This Row],[Nama]:[Nama]],Data_Base_Response[[Nama]:[Nama]],0),0,1,90),Data_Base_Response[[#Headers],[V]])</f>
        <v>4</v>
      </c>
      <c r="M134" s="59" cm="1">
        <f t="array" aca="1" ref="M134" ca="1">COUNTIF(OFFSET($AS$2,MATCH(Data_Base_Response[[#This Row],[Nama]:[Nama]],Data_Base_Response[[Nama]:[Nama]],0),0,1,90),Data_Base_Response[[#Headers],[W]])</f>
        <v>6</v>
      </c>
      <c r="N134" s="59" cm="1">
        <f t="array" aca="1" ref="N134" ca="1">COUNTIF(OFFSET($AS$2,MATCH(Data_Base_Response[[#This Row],[Nama]:[Nama]],Data_Base_Response[[Nama]:[Nama]],0),0,1,90),Data_Base_Response[[#Headers],[F]])</f>
        <v>2</v>
      </c>
      <c r="O134" s="59" cm="1">
        <f t="array" aca="1" ref="O134" ca="1">COUNTIF(OFFSET($AS$2,MATCH(Data_Base_Response[[#This Row],[Nama]:[Nama]],Data_Base_Response[[Nama]:[Nama]],0),0,1,90),Data_Base_Response[[#Headers],[L]])</f>
        <v>2</v>
      </c>
      <c r="P134" s="59" cm="1">
        <f t="array" aca="1" ref="P134" ca="1">COUNTIF(OFFSET($AS$2,MATCH(Data_Base_Response[[#This Row],[Nama]:[Nama]],Data_Base_Response[[Nama]:[Nama]],0),0,1,90),Data_Base_Response[[#Headers],[P]])</f>
        <v>5</v>
      </c>
      <c r="Q134" s="59" cm="1">
        <f t="array" aca="1" ref="Q134" ca="1">COUNTIF(OFFSET($AS$2,MATCH(Data_Base_Response[[#This Row],[Nama]:[Nama]],Data_Base_Response[[Nama]:[Nama]],0),0,1,90),Data_Base_Response[[#Headers],[I]])</f>
        <v>2</v>
      </c>
      <c r="R134" s="59" cm="1">
        <f t="array" aca="1" ref="R134" ca="1">COUNTIF(OFFSET($AS$2,MATCH(Data_Base_Response[[#This Row],[Nama]:[Nama]],Data_Base_Response[[Nama]:[Nama]],0),0,1,90),Data_Base_Response[[#Headers],[S]])</f>
        <v>3</v>
      </c>
      <c r="S134" s="59" cm="1">
        <f t="array" aca="1" ref="S134" ca="1">COUNTIF(OFFSET($AS$2,MATCH(Data_Base_Response[[#This Row],[Nama]:[Nama]],Data_Base_Response[[Nama]:[Nama]],0),0,1,90),Data_Base_Response[[#Headers],[B]])</f>
        <v>6</v>
      </c>
      <c r="T134" s="59" cm="1">
        <f t="array" aca="1" ref="T134" ca="1">COUNTIF(OFFSET($AS$2,MATCH(Data_Base_Response[[#This Row],[Nama]:[Nama]],Data_Base_Response[[Nama]:[Nama]],0),0,1,90),Data_Base_Response[[#Headers],[O]])</f>
        <v>5</v>
      </c>
      <c r="U134" s="59" cm="1">
        <f t="array" aca="1" ref="U134" ca="1">COUNTIF(OFFSET($AS$2,MATCH(Data_Base_Response[[#This Row],[Nama]:[Nama]],Data_Base_Response[[Nama]:[Nama]],0),0,1,90),Data_Base_Response[[#Headers],[X]])</f>
        <v>2</v>
      </c>
      <c r="V134" s="59" cm="1">
        <f t="array" aca="1" ref="V134" ca="1">COUNTIF(OFFSET($AS$2,MATCH(Data_Base_Response[[#This Row],[Nama]:[Nama]],Data_Base_Response[[Nama]:[Nama]],0),0,1,90),Data_Base_Response[[#Headers],[E]])</f>
        <v>3</v>
      </c>
      <c r="W134" s="59" cm="1">
        <f t="array" aca="1" ref="W134" ca="1">COUNTIF(OFFSET($AS$2,MATCH(Data_Base_Response[[#This Row],[Nama]:[Nama]],Data_Base_Response[[Nama]:[Nama]],0),0,1,90),Data_Base_Response[[#Headers],[K]])</f>
        <v>3</v>
      </c>
      <c r="X134" s="59" cm="1">
        <f t="array" aca="1" ref="X134" ca="1">COUNTIF(OFFSET($AS$2,MATCH(Data_Base_Response[[#This Row],[Nama]:[Nama]],Data_Base_Response[[Nama]:[Nama]],0),0,1,90),Data_Base_Response[[#Headers],[Z]])</f>
        <v>4</v>
      </c>
      <c r="Y134"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4"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34"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34" s="60" t="str">
        <f ca="1">INDEX(OFFSET(Dictionary!$AJ$3,MATCH(H$2,Dictionary!$AG$4:$AG$84,0),0,COUNTIF(Dictionary!$AG$4:$AG$84,H$2),1),MATCH(Data_Base_Response[[#This Row],[C]],OFFSET(Dictionary!$AH$3,MATCH(H$2,Dictionary!$AG$4:$AG$84,0),0,COUNTIF(Dictionary!$AG$4:$AG$84,H$2),1),1))</f>
        <v xml:space="preserve">Sistematis, bermetoda, berstruktur, rapi dan teratur, dapat menata tugas dengan baik.  Cenderung kaku, tidak fleksibel </v>
      </c>
      <c r="AC134"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34" s="60" t="str">
        <f ca="1">INDEX(OFFSET(Dictionary!$AJ$3,MATCH(J$2,Dictionary!$AG$4:$AG$84,0),0,COUNTIF(Dictionary!$AG$4:$AG$84,J$2),1),MATCH(Data_Base_Response[[#This Row],[R]],OFFSET(Dictionary!$AH$3,MATCH(J$2,Dictionary!$AG$4:$AG$84,0),0,COUNTIF(Dictionary!$AG$4:$AG$84,J$2),1),1))</f>
        <v xml:space="preserve">Suka memikirkan suatu problem secara mendalam, merujuk pada   teori dan konsep </v>
      </c>
      <c r="AE134"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34"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34"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34"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4"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34" s="60" t="str">
        <f ca="1">INDEX(OFFSET(Dictionary!$AJ$3,MATCH(P$2,Dictionary!$AG$4:$AG$84,0),0,COUNTIF(Dictionary!$AG$4:$AG$84,P$2),1),MATCH(Data_Base_Response[[#This Row],[P]],OFFSET(Dictionary!$AH$3,MATCH(P$2,Dictionary!$AG$4:$AG$84,0),0,COUNTIF(Dictionary!$AG$4:$AG$84,P$2),1),1))</f>
        <v xml:space="preserve">Bertanggung jawab, akan melakukan fungsi pengarahan, pengendalian dan pengawasan, tapi tidak mendominasi </v>
      </c>
      <c r="AK134" s="60" t="str">
        <f ca="1">INDEX(OFFSET(Dictionary!$AJ$3,MATCH(Q$2,Dictionary!$AG$4:$AG$84,0),0,COUNTIF(Dictionary!$AG$4:$AG$84,Q$2),1),MATCH(Data_Base_Response[[#This Row],[I]],OFFSET(Dictionary!$AH$3,MATCH(Q$2,Dictionary!$AG$4:$AG$84,0),0,COUNTIF(Dictionary!$AG$4:$AG$84,Q$2),1),1))</f>
        <v xml:space="preserve">Enggan mengambil keputusan   </v>
      </c>
      <c r="AL134"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34"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34"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34"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34"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4"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34" s="60" t="str">
        <f ca="1">INDEX(OFFSET(Dictionary!$AJ$3,MATCH(X$2,Dictionary!$AG$4:$AG$84,0),0,COUNTIF(Dictionary!$AG$4:$AG$84,X$2),1),MATCH(Data_Base_Response[[#This Row],[Z]],OFFSET(Dictionary!$AH$3,MATCH(X$2,Dictionary!$AG$4:$AG$84,0),0,COUNTIF(Dictionary!$AG$4:$AG$84,X$2),1),1))</f>
        <v xml:space="preserve">Mudah beradaptasi, cukup menyukai perubahan    </v>
      </c>
      <c r="AS134" s="61" t="str">
        <f ca="1">IFERROR(INDEX(OFFSET(Dictionary!$AC$3,MATCH(COLUMNS($AS$2:AS133),Dictionary!$AC$4:$AC$93,0),1,1,2),1,MATCH(INDEX(Dictionary!$B$3:$C$3,1,MATCH(Form_Responses[[#This Row],[1]],OFFSET(Dictionary!$A$3,MATCH(COLUMNS($AS$2:AS133),Dictionary!$A$4:$A$93,0),1,1,2),0)),Dictionary!$AD$3:$AE$3,0)),"")</f>
        <v>G</v>
      </c>
      <c r="AT134" s="61" t="str">
        <f ca="1">IFERROR(INDEX(OFFSET(Dictionary!$AC$3,MATCH(COLUMNS($AS$2:AT$2),Dictionary!$AC$4:$AC$93,0),1,1,2),1,MATCH(INDEX(Dictionary!$B$3:$C$3,1,MATCH(Form_Responses[[#This Row],[2]],OFFSET(Dictionary!$A$3,MATCH(COLUMNS($AS$2:AT133),Dictionary!$A$4:$A$93,0),1,1,2),0)),Dictionary!$AD$3:$AE$3,0)),"")</f>
        <v>N</v>
      </c>
      <c r="AU134" s="61" t="str">
        <f ca="1">IFERROR(INDEX(OFFSET(Dictionary!$AC$3,MATCH(COLUMNS($AS$2:AU133),Dictionary!$AC$4:$AC$93,0),1,1,2),1,MATCH(INDEX(Dictionary!$B$3:$C$3,1,MATCH(Form_Responses[[#This Row],[3]],OFFSET(Dictionary!$A$3,MATCH(COLUMNS($AS$2:AU133),Dictionary!$A$4:$A$93,0),1,1,2),0)),Dictionary!$AD$3:$AE$3,0)),"")</f>
        <v>A</v>
      </c>
      <c r="AV134" s="61" t="str">
        <f ca="1">IFERROR(INDEX(OFFSET(Dictionary!$AC$3,MATCH(COLUMNS($AS$2:AV133),Dictionary!$AC$4:$AC$93,0),1,1,2),1,MATCH(INDEX(Dictionary!$B$3:$C$3,1,MATCH(Form_Responses[[#This Row],[4]],OFFSET(Dictionary!$A$3,MATCH(COLUMNS($AS$2:AV133),Dictionary!$A$4:$A$93,0),1,1,2),0)),Dictionary!$AD$3:$AE$3,0)),"")</f>
        <v>P</v>
      </c>
      <c r="AW134" s="61" t="str">
        <f ca="1">IFERROR(INDEX(OFFSET(Dictionary!$AC$3,MATCH(COLUMNS($AS$2:AW133),Dictionary!$AC$4:$AC$93,0),1,1,2),1,MATCH(INDEX(Dictionary!$B$3:$C$3,1,MATCH(Form_Responses[[#This Row],[5]],OFFSET(Dictionary!$A$3,MATCH(COLUMNS($AS$2:AW133),Dictionary!$A$4:$A$93,0),1,1,2),0)),Dictionary!$AD$3:$AE$3,0)),"")</f>
        <v>B</v>
      </c>
      <c r="AX134" s="61" t="str">
        <f ca="1">IFERROR(INDEX(OFFSET(Dictionary!$AC$3,MATCH(COLUMNS($AS$2:AX133),Dictionary!$AC$4:$AC$93,0),1,1,2),1,MATCH(INDEX(Dictionary!$B$3:$C$3,1,MATCH(Form_Responses[[#This Row],[6]],OFFSET(Dictionary!$A$3,MATCH(COLUMNS($AS$2:AX133),Dictionary!$A$4:$A$93,0),1,1,2),0)),Dictionary!$AD$3:$AE$3,0)),"")</f>
        <v>B</v>
      </c>
      <c r="AY134" s="61" t="str">
        <f ca="1">IFERROR(INDEX(OFFSET(Dictionary!$AC$3,MATCH(COLUMNS($AS$2:AY133),Dictionary!$AC$4:$AC$93,0),1,1,2),1,MATCH(INDEX(Dictionary!$B$3:$C$3,1,MATCH(Form_Responses[[#This Row],[7]],OFFSET(Dictionary!$A$3,MATCH(COLUMNS($AS$2:AY133),Dictionary!$A$4:$A$93,0),1,1,2),0)),Dictionary!$AD$3:$AE$3,0)),"")</f>
        <v>O</v>
      </c>
      <c r="AZ134" s="61" t="str">
        <f ca="1">IFERROR(INDEX(OFFSET(Dictionary!$AC$3,MATCH(COLUMNS($AS$2:AZ$2),Dictionary!$AC$4:$AC$93,0),1,1,2),1,MATCH(INDEX(Dictionary!$B$3:$C$3,1,MATCH(Form_Responses[[#This Row],[8]],OFFSET(Dictionary!$A$3,MATCH(COLUMNS($AS$2:AZ133),Dictionary!$A$4:$A$93,0),1,1,2),0)),Dictionary!$AD$3:$AE$3,0)),"")</f>
        <v>Z</v>
      </c>
      <c r="BA134" s="61" t="str">
        <f ca="1">IFERROR(INDEX(OFFSET(Dictionary!$AC$3,MATCH(COLUMNS($AS$2:BA133),Dictionary!$AC$4:$AC$93,0),1,1,2),1,MATCH(INDEX(Dictionary!$B$3:$C$3,1,MATCH(Form_Responses[[#This Row],[9]],OFFSET(Dictionary!$A$3,MATCH(COLUMNS($AS$2:BA133),Dictionary!$A$4:$A$93,0),1,1,2),0)),Dictionary!$AD$3:$AE$3,0)),"")</f>
        <v>K</v>
      </c>
      <c r="BB134" s="61" t="str">
        <f ca="1">IFERROR(INDEX(OFFSET(Dictionary!$AC$3,MATCH(COLUMNS($AS$2:BB133),Dictionary!$AC$4:$AC$93,0),1,1,2),1,MATCH(INDEX(Dictionary!$B$3:$C$3,1,MATCH(Form_Responses[[#This Row],[10]],OFFSET(Dictionary!$A$3,MATCH(COLUMNS($AS$2:BB133),Dictionary!$A$4:$A$93,0),1,1,2),0)),Dictionary!$AD$3:$AE$3,0)),"")</f>
        <v>W</v>
      </c>
      <c r="BC134" s="61" t="str">
        <f ca="1">IFERROR(INDEX(OFFSET(Dictionary!$AC$3,MATCH(COLUMNS($AS$2:BC133),Dictionary!$AC$4:$AC$93,0),1,1,2),1,MATCH(INDEX(Dictionary!$B$3:$C$3,1,MATCH(Form_Responses[[#This Row],[11]],OFFSET(Dictionary!$A$3,MATCH(COLUMNS($AS$2:BC133),Dictionary!$A$4:$A$93,0),1,1,2),0)),Dictionary!$AD$3:$AE$3,0)),"")</f>
        <v>C</v>
      </c>
      <c r="BD134" s="61" t="str">
        <f ca="1">IFERROR(INDEX(OFFSET(Dictionary!$AC$3,MATCH(COLUMNS($AS$2:BD133),Dictionary!$AC$4:$AC$93,0),1,1,2),1,MATCH(INDEX(Dictionary!$B$3:$C$3,1,MATCH(Form_Responses[[#This Row],[12]],OFFSET(Dictionary!$A$3,MATCH(COLUMNS($AS$2:BD133),Dictionary!$A$4:$A$93,0),1,1,2),0)),Dictionary!$AD$3:$AE$3,0)),"")</f>
        <v>E</v>
      </c>
      <c r="BE134" s="61" t="str">
        <f ca="1">IFERROR(INDEX(OFFSET(Dictionary!$AC$3,MATCH(COLUMNS($AS$2:BE133),Dictionary!$AC$4:$AC$93,0),1,1,2),1,MATCH(INDEX(Dictionary!$B$3:$C$3,1,MATCH(Form_Responses[[#This Row],[13]],OFFSET(Dictionary!$A$3,MATCH(COLUMNS($AS$2:BE133),Dictionary!$A$4:$A$93,0),1,1,2),0)),Dictionary!$AD$3:$AE$3,0)),"")</f>
        <v>N</v>
      </c>
      <c r="BF134" s="61" t="str">
        <f ca="1">IFERROR(INDEX(OFFSET(Dictionary!$AC$3,MATCH(COLUMNS($AS$2:BF133),Dictionary!$AC$4:$AC$93,0),1,1,2),1,MATCH(INDEX(Dictionary!$B$3:$C$3,1,MATCH(Form_Responses[[#This Row],[14]],OFFSET(Dictionary!$A$3,MATCH(COLUMNS($AS$2:BF133),Dictionary!$A$4:$A$93,0),1,1,2),0)),Dictionary!$AD$3:$AE$3,0)),"")</f>
        <v>A</v>
      </c>
      <c r="BG134" s="61" t="str">
        <f ca="1">IFERROR(INDEX(OFFSET(Dictionary!$AC$3,MATCH(COLUMNS($AS$2:BG133),Dictionary!$AC$4:$AC$93,0),1,1,2),1,MATCH(INDEX(Dictionary!$B$3:$C$3,1,MATCH(Form_Responses[[#This Row],[15]],OFFSET(Dictionary!$A$3,MATCH(COLUMNS($AS$2:BG133),Dictionary!$A$4:$A$93,0),1,1,2),0)),Dictionary!$AD$3:$AE$3,0)),"")</f>
        <v>P</v>
      </c>
      <c r="BH134" s="61" t="str">
        <f ca="1">IFERROR(INDEX(OFFSET(Dictionary!$AC$3,MATCH(COLUMNS($AS$2:BH133),Dictionary!$AC$4:$AC$93,0),1,1,2),1,MATCH(INDEX(Dictionary!$B$3:$C$3,1,MATCH(Form_Responses[[#This Row],[16]],OFFSET(Dictionary!$A$3,MATCH(COLUMNS($AS$2:BH133),Dictionary!$A$4:$A$93,0),1,1,2),0)),Dictionary!$AD$3:$AE$3,0)),"")</f>
        <v>O</v>
      </c>
      <c r="BI134" s="61" t="str">
        <f ca="1">IFERROR(INDEX(OFFSET(Dictionary!$AC$3,MATCH(COLUMNS($AS$2:BI133),Dictionary!$AC$4:$AC$93,0),1,1,2),1,MATCH(INDEX(Dictionary!$B$3:$C$3,1,MATCH(Form_Responses[[#This Row],[17]],OFFSET(Dictionary!$A$3,MATCH(COLUMNS($AS$2:BI133),Dictionary!$A$4:$A$93,0),1,1,2),0)),Dictionary!$AD$3:$AE$3,0)),"")</f>
        <v>Z</v>
      </c>
      <c r="BJ134" s="61" t="str">
        <f ca="1">IFERROR(INDEX(OFFSET(Dictionary!$AC$3,MATCH(COLUMNS($AS$2:BJ133),Dictionary!$AC$4:$AC$93,0),1,1,2),1,MATCH(INDEX(Dictionary!$B$3:$C$3,1,MATCH(Form_Responses[[#This Row],[18]],OFFSET(Dictionary!$A$3,MATCH(COLUMNS($AS$2:BJ133),Dictionary!$A$4:$A$93,0),1,1,2),0)),Dictionary!$AD$3:$AE$3,0)),"")</f>
        <v>O</v>
      </c>
      <c r="BK134" s="61" t="str">
        <f ca="1">IFERROR(INDEX(OFFSET(Dictionary!$AC$3,MATCH(COLUMNS($AS$2:BK133),Dictionary!$AC$4:$AC$93,0),1,1,2),1,MATCH(INDEX(Dictionary!$B$3:$C$3,1,MATCH(Form_Responses[[#This Row],[19]],OFFSET(Dictionary!$A$3,MATCH(COLUMNS($AS$2:BK133),Dictionary!$A$4:$A$93,0),1,1,2),0)),Dictionary!$AD$3:$AE$3,0)),"")</f>
        <v>Z</v>
      </c>
      <c r="BL134" s="61" t="str">
        <f ca="1">IFERROR(INDEX(OFFSET(Dictionary!$AC$3,MATCH(COLUMNS($AS$2:BL133),Dictionary!$AC$4:$AC$93,0),1,1,2),1,MATCH(INDEX(Dictionary!$B$3:$C$3,1,MATCH(Form_Responses[[#This Row],[20]],OFFSET(Dictionary!$A$3,MATCH(COLUMNS($AS$2:BL133),Dictionary!$A$4:$A$93,0),1,1,2),0)),Dictionary!$AD$3:$AE$3,0)),"")</f>
        <v>W</v>
      </c>
      <c r="BM134" s="61" t="str">
        <f ca="1">IFERROR(INDEX(OFFSET(Dictionary!$AC$3,MATCH(COLUMNS($AS$2:BM133),Dictionary!$AC$4:$AC$93,0),1,1,2),1,MATCH(INDEX(Dictionary!$B$3:$C$3,1,MATCH(Form_Responses[[#This Row],[21]],OFFSET(Dictionary!$A$3,MATCH(COLUMNS($AS$2:BM133),Dictionary!$A$4:$A$93,0),1,1,2),0)),Dictionary!$AD$3:$AE$3,0)),"")</f>
        <v>D</v>
      </c>
      <c r="BN134" s="61" t="str">
        <f ca="1">IFERROR(INDEX(OFFSET(Dictionary!$AC$3,MATCH(COLUMNS($AS$2:BN133),Dictionary!$AC$4:$AC$93,0),1,1,2),1,MATCH(INDEX(Dictionary!$B$3:$C$3,1,MATCH(Form_Responses[[#This Row],[22]],OFFSET(Dictionary!$A$3,MATCH(COLUMNS($AS$2:BN133),Dictionary!$A$4:$A$93,0),1,1,2),0)),Dictionary!$AD$3:$AE$3,0)),"")</f>
        <v>C</v>
      </c>
      <c r="BO134" s="61" t="str">
        <f ca="1">IFERROR(INDEX(OFFSET(Dictionary!$AC$3,MATCH(COLUMNS($AS$2:BO133),Dictionary!$AC$4:$AC$93,0),1,1,2),1,MATCH(INDEX(Dictionary!$B$3:$C$3,1,MATCH(Form_Responses[[#This Row],[23]],OFFSET(Dictionary!$A$3,MATCH(COLUMNS($AS$2:BO133),Dictionary!$A$4:$A$93,0),1,1,2),0)),Dictionary!$AD$3:$AE$3,0)),"")</f>
        <v>E</v>
      </c>
      <c r="BP134" s="61" t="str">
        <f ca="1">IFERROR(INDEX(OFFSET(Dictionary!$AC$3,MATCH(COLUMNS($AS$2:BP133),Dictionary!$AC$4:$AC$93,0),1,1,2),1,MATCH(INDEX(Dictionary!$B$3:$C$3,1,MATCH(Form_Responses[[#This Row],[24]],OFFSET(Dictionary!$A$3,MATCH(COLUMNS($AS$2:BP133),Dictionary!$A$4:$A$93,0),1,1,2),0)),Dictionary!$AD$3:$AE$3,0)),"")</f>
        <v>X</v>
      </c>
      <c r="BQ134" s="61" t="str">
        <f ca="1">IFERROR(INDEX(OFFSET(Dictionary!$AC$3,MATCH(COLUMNS($AS$2:BQ133),Dictionary!$AC$4:$AC$93,0),1,1,2),1,MATCH(INDEX(Dictionary!$B$3:$C$3,1,MATCH(Form_Responses[[#This Row],[25]],OFFSET(Dictionary!$A$3,MATCH(COLUMNS($AS$2:BQ133),Dictionary!$A$4:$A$93,0),1,1,2),0)),Dictionary!$AD$3:$AE$3,0)),"")</f>
        <v>B</v>
      </c>
      <c r="BR134" s="61" t="str">
        <f ca="1">IFERROR(INDEX(OFFSET(Dictionary!$AC$3,MATCH(COLUMNS($AS$2:BR133),Dictionary!$AC$4:$AC$93,0),1,1,2),1,MATCH(INDEX(Dictionary!$B$3:$C$3,1,MATCH(Form_Responses[[#This Row],[26]],OFFSET(Dictionary!$A$3,MATCH(COLUMNS($AS$2:BR133),Dictionary!$A$4:$A$93,0),1,1,2),0)),Dictionary!$AD$3:$AE$3,0)),"")</f>
        <v>O</v>
      </c>
      <c r="BS134" s="61" t="str">
        <f ca="1">IFERROR(INDEX(OFFSET(Dictionary!$AC$3,MATCH(COLUMNS($AS$2:BS133),Dictionary!$AC$4:$AC$93,0),1,1,2),1,MATCH(INDEX(Dictionary!$B$3:$C$3,1,MATCH(Form_Responses[[#This Row],[27]],OFFSET(Dictionary!$A$3,MATCH(COLUMNS($AS$2:BS133),Dictionary!$A$4:$A$93,0),1,1,2),0)),Dictionary!$AD$3:$AE$3,0)),"")</f>
        <v>Z</v>
      </c>
      <c r="BT134" s="61" t="str">
        <f ca="1">IFERROR(INDEX(OFFSET(Dictionary!$AC$3,MATCH(COLUMNS($AS$2:BT133),Dictionary!$AC$4:$AC$93,0),1,1,2),1,MATCH(INDEX(Dictionary!$B$3:$C$3,1,MATCH(Form_Responses[[#This Row],[28]],OFFSET(Dictionary!$A$3,MATCH(COLUMNS($AS$2:BT133),Dictionary!$A$4:$A$93,0),1,1,2),0)),Dictionary!$AD$3:$AE$3,0)),"")</f>
        <v>B</v>
      </c>
      <c r="BU134" s="61" t="str">
        <f ca="1">IFERROR(INDEX(OFFSET(Dictionary!$AC$3,MATCH(COLUMNS($AS$2:BU133),Dictionary!$AC$4:$AC$93,0),1,1,2),1,MATCH(INDEX(Dictionary!$B$3:$C$3,1,MATCH(Form_Responses[[#This Row],[29]],OFFSET(Dictionary!$A$3,MATCH(COLUMNS($AS$2:BU133),Dictionary!$A$4:$A$93,0),1,1,2),0)),Dictionary!$AD$3:$AE$3,0)),"")</f>
        <v>O</v>
      </c>
      <c r="BV134" s="61" t="str">
        <f ca="1">IFERROR(INDEX(OFFSET(Dictionary!$AC$3,MATCH(COLUMNS($AS$2:BV133),Dictionary!$AC$4:$AC$93,0),1,1,2),1,MATCH(INDEX(Dictionary!$B$3:$C$3,1,MATCH(Form_Responses[[#This Row],[30]],OFFSET(Dictionary!$A$3,MATCH(COLUMNS($AS$2:BV133),Dictionary!$A$4:$A$93,0),1,1,2),0)),Dictionary!$AD$3:$AE$3,0)),"")</f>
        <v>W</v>
      </c>
      <c r="BW134" s="61" t="str">
        <f ca="1">IFERROR(INDEX(OFFSET(Dictionary!$AC$3,MATCH(COLUMNS($AS$2:BW133),Dictionary!$AC$4:$AC$93,0),1,1,2),1,MATCH(INDEX(Dictionary!$B$3:$C$3,1,MATCH(Form_Responses[[#This Row],[31]],OFFSET(Dictionary!$A$3,MATCH(COLUMNS($AS$2:BW133),Dictionary!$A$4:$A$93,0),1,1,2),0)),Dictionary!$AD$3:$AE$3,0)),"")</f>
        <v>R</v>
      </c>
      <c r="BX134" s="61" t="str">
        <f ca="1">IFERROR(INDEX(OFFSET(Dictionary!$AC$3,MATCH(COLUMNS($AS$2:BX133),Dictionary!$AC$4:$AC$93,0),1,1,2),1,MATCH(INDEX(Dictionary!$B$3:$C$3,1,MATCH(Form_Responses[[#This Row],[32]],OFFSET(Dictionary!$A$3,MATCH(COLUMNS($AS$2:BX133),Dictionary!$A$4:$A$93,0),1,1,2),0)),Dictionary!$AD$3:$AE$3,0)),"")</f>
        <v>D</v>
      </c>
      <c r="BY134" s="61" t="str">
        <f ca="1">IFERROR(INDEX(OFFSET(Dictionary!$AC$3,MATCH(COLUMNS($AS$2:BY133),Dictionary!$AC$4:$AC$93,0),1,1,2),1,MATCH(INDEX(Dictionary!$B$3:$C$3,1,MATCH(Form_Responses[[#This Row],[33]],OFFSET(Dictionary!$A$3,MATCH(COLUMNS($AS$2:BY133),Dictionary!$A$4:$A$93,0),1,1,2),0)),Dictionary!$AD$3:$AE$3,0)),"")</f>
        <v>C</v>
      </c>
      <c r="BZ134" s="61" t="str">
        <f ca="1">IFERROR(INDEX(OFFSET(Dictionary!$AC$3,MATCH(COLUMNS($AS$2:BZ133),Dictionary!$AC$4:$AC$93,0),1,1,2),1,MATCH(INDEX(Dictionary!$B$3:$C$3,1,MATCH(Form_Responses[[#This Row],[34]],OFFSET(Dictionary!$A$3,MATCH(COLUMNS($AS$2:BZ133),Dictionary!$A$4:$A$93,0),1,1,2),0)),Dictionary!$AD$3:$AE$3,0)),"")</f>
        <v>T</v>
      </c>
      <c r="CA134" s="61" t="str">
        <f ca="1">IFERROR(INDEX(OFFSET(Dictionary!$AC$3,MATCH(COLUMNS($AS$2:CA133),Dictionary!$AC$4:$AC$93,0),1,1,2),1,MATCH(INDEX(Dictionary!$B$3:$C$3,1,MATCH(Form_Responses[[#This Row],[35]],OFFSET(Dictionary!$A$3,MATCH(COLUMNS($AS$2:CA133),Dictionary!$A$4:$A$93,0),1,1,2),0)),Dictionary!$AD$3:$AE$3,0)),"")</f>
        <v>B</v>
      </c>
      <c r="CB134" s="61" t="str">
        <f ca="1">IFERROR(INDEX(OFFSET(Dictionary!$AC$3,MATCH(COLUMNS($AS$2:CB133),Dictionary!$AC$4:$AC$93,0),1,1,2),1,MATCH(INDEX(Dictionary!$B$3:$C$3,1,MATCH(Form_Responses[[#This Row],[36]],OFFSET(Dictionary!$A$3,MATCH(COLUMNS($AS$2:CB133),Dictionary!$A$4:$A$93,0),1,1,2),0)),Dictionary!$AD$3:$AE$3,0)),"")</f>
        <v>A</v>
      </c>
      <c r="CC134" s="61" t="str">
        <f ca="1">IFERROR(INDEX(OFFSET(Dictionary!$AC$3,MATCH(COLUMNS($AS$2:CC133),Dictionary!$AC$4:$AC$93,0),1,1,2),1,MATCH(INDEX(Dictionary!$B$3:$C$3,1,MATCH(Form_Responses[[#This Row],[37]],OFFSET(Dictionary!$A$3,MATCH(COLUMNS($AS$2:CC133),Dictionary!$A$4:$A$93,0),1,1,2),0)),Dictionary!$AD$3:$AE$3,0)),"")</f>
        <v>P</v>
      </c>
      <c r="CD134" s="61" t="str">
        <f ca="1">IFERROR(INDEX(OFFSET(Dictionary!$AC$3,MATCH(COLUMNS($AS$2:CD133),Dictionary!$AC$4:$AC$93,0),1,1,2),1,MATCH(INDEX(Dictionary!$B$3:$C$3,1,MATCH(Form_Responses[[#This Row],[38]],OFFSET(Dictionary!$A$3,MATCH(COLUMNS($AS$2:CD133),Dictionary!$A$4:$A$93,0),1,1,2),0)),Dictionary!$AD$3:$AE$3,0)),"")</f>
        <v>K</v>
      </c>
      <c r="CE134" s="61" t="str">
        <f ca="1">IFERROR(INDEX(OFFSET(Dictionary!$AC$3,MATCH(COLUMNS($AS$2:CE133),Dictionary!$AC$4:$AC$93,0),1,1,2),1,MATCH(INDEX(Dictionary!$B$3:$C$3,1,MATCH(Form_Responses[[#This Row],[39]],OFFSET(Dictionary!$A$3,MATCH(COLUMNS($AS$2:CE133),Dictionary!$A$4:$A$93,0),1,1,2),0)),Dictionary!$AD$3:$AE$3,0)),"")</f>
        <v>B</v>
      </c>
      <c r="CF134" s="61" t="str">
        <f ca="1">IFERROR(INDEX(OFFSET(Dictionary!$AC$3,MATCH(COLUMNS($AS$2:CF133),Dictionary!$AC$4:$AC$93,0),1,1,2),1,MATCH(INDEX(Dictionary!$B$3:$C$3,1,MATCH(Form_Responses[[#This Row],[40]],OFFSET(Dictionary!$A$3,MATCH(COLUMNS($AS$2:CF133),Dictionary!$A$4:$A$93,0),1,1,2),0)),Dictionary!$AD$3:$AE$3,0)),"")</f>
        <v>W</v>
      </c>
      <c r="CG134" s="61" t="str">
        <f ca="1">IFERROR(INDEX(OFFSET(Dictionary!$AC$3,MATCH(COLUMNS($AS$2:CG133),Dictionary!$AC$4:$AC$93,0),1,1,2),1,MATCH(INDEX(Dictionary!$B$3:$C$3,1,MATCH(Form_Responses[[#This Row],[41]],OFFSET(Dictionary!$A$3,MATCH(COLUMNS($AS$2:CG133),Dictionary!$A$4:$A$93,0),1,1,2),0)),Dictionary!$AD$3:$AE$3,0)),"")</f>
        <v>G</v>
      </c>
      <c r="CH134" s="61" t="str">
        <f ca="1">IFERROR(INDEX(OFFSET(Dictionary!$AC$3,MATCH(COLUMNS($AS$2:CH133),Dictionary!$AC$4:$AC$93,0),1,1,2),1,MATCH(INDEX(Dictionary!$B$3:$C$3,1,MATCH(Form_Responses[[#This Row],[42]],OFFSET(Dictionary!$A$3,MATCH(COLUMNS($AS$2:CH133),Dictionary!$A$4:$A$93,0),1,1,2),0)),Dictionary!$AD$3:$AE$3,0)),"")</f>
        <v>R</v>
      </c>
      <c r="CI134" s="61" t="str">
        <f ca="1">IFERROR(INDEX(OFFSET(Dictionary!$AC$3,MATCH(COLUMNS($AS$2:CI133),Dictionary!$AC$4:$AC$93,0),1,1,2),1,MATCH(INDEX(Dictionary!$B$3:$C$3,1,MATCH(Form_Responses[[#This Row],[43]],OFFSET(Dictionary!$A$3,MATCH(COLUMNS($AS$2:CI133),Dictionary!$A$4:$A$93,0),1,1,2),0)),Dictionary!$AD$3:$AE$3,0)),"")</f>
        <v>D</v>
      </c>
      <c r="CJ134" s="61" t="str">
        <f ca="1">IFERROR(INDEX(OFFSET(Dictionary!$AC$3,MATCH(COLUMNS($AS$2:CJ133),Dictionary!$AC$4:$AC$93,0),1,1,2),1,MATCH(INDEX(Dictionary!$B$3:$C$3,1,MATCH(Form_Responses[[#This Row],[44]],OFFSET(Dictionary!$A$3,MATCH(COLUMNS($AS$2:CJ133),Dictionary!$A$4:$A$93,0),1,1,2),0)),Dictionary!$AD$3:$AE$3,0)),"")</f>
        <v>C</v>
      </c>
      <c r="CK134" s="61" t="str">
        <f ca="1">IFERROR(INDEX(OFFSET(Dictionary!$AC$3,MATCH(COLUMNS($AS$2:CK133),Dictionary!$AC$4:$AC$93,0),1,1,2),1,MATCH(INDEX(Dictionary!$B$3:$C$3,1,MATCH(Form_Responses[[#This Row],[45]],OFFSET(Dictionary!$A$3,MATCH(COLUMNS($AS$2:CK133),Dictionary!$A$4:$A$93,0),1,1,2),0)),Dictionary!$AD$3:$AE$3,0)),"")</f>
        <v>V</v>
      </c>
      <c r="CL134" s="61" t="str">
        <f ca="1">IFERROR(INDEX(OFFSET(Dictionary!$AC$3,MATCH(COLUMNS($AS$2:CL133),Dictionary!$AC$4:$AC$93,0),1,1,2),1,MATCH(INDEX(Dictionary!$B$3:$C$3,1,MATCH(Form_Responses[[#This Row],[46]],OFFSET(Dictionary!$A$3,MATCH(COLUMNS($AS$2:CL133),Dictionary!$A$4:$A$93,0),1,1,2),0)),Dictionary!$AD$3:$AE$3,0)),"")</f>
        <v>N</v>
      </c>
      <c r="CM134" s="61" t="str">
        <f ca="1">IFERROR(INDEX(OFFSET(Dictionary!$AC$3,MATCH(COLUMNS($AS$2:CM133),Dictionary!$AC$4:$AC$93,0),1,1,2),1,MATCH(INDEX(Dictionary!$B$3:$C$3,1,MATCH(Form_Responses[[#This Row],[47]],OFFSET(Dictionary!$A$3,MATCH(COLUMNS($AS$2:CM133),Dictionary!$A$4:$A$93,0),1,1,2),0)),Dictionary!$AD$3:$AE$3,0)),"")</f>
        <v>A</v>
      </c>
      <c r="CN134" s="61" t="str">
        <f ca="1">IFERROR(INDEX(OFFSET(Dictionary!$AC$3,MATCH(COLUMNS($AS$2:CN133),Dictionary!$AC$4:$AC$93,0),1,1,2),1,MATCH(INDEX(Dictionary!$B$3:$C$3,1,MATCH(Form_Responses[[#This Row],[48]],OFFSET(Dictionary!$A$3,MATCH(COLUMNS($AS$2:CN133),Dictionary!$A$4:$A$93,0),1,1,2),0)),Dictionary!$AD$3:$AE$3,0)),"")</f>
        <v>P</v>
      </c>
      <c r="CO134" s="61" t="str">
        <f ca="1">IFERROR(INDEX(OFFSET(Dictionary!$AC$3,MATCH(COLUMNS($AS$2:CO133),Dictionary!$AC$4:$AC$93,0),1,1,2),1,MATCH(INDEX(Dictionary!$B$3:$C$3,1,MATCH(Form_Responses[[#This Row],[49]],OFFSET(Dictionary!$A$3,MATCH(COLUMNS($AS$2:CO133),Dictionary!$A$4:$A$93,0),1,1,2),0)),Dictionary!$AD$3:$AE$3,0)),"")</f>
        <v>F</v>
      </c>
      <c r="CP134" s="61" t="str">
        <f ca="1">IFERROR(INDEX(OFFSET(Dictionary!$AC$3,MATCH(COLUMNS($AS$2:CP133),Dictionary!$AC$4:$AC$93,0),1,1,2),1,MATCH(INDEX(Dictionary!$B$3:$C$3,1,MATCH(Form_Responses[[#This Row],[50]],OFFSET(Dictionary!$A$3,MATCH(COLUMNS($AS$2:CP133),Dictionary!$A$4:$A$93,0),1,1,2),0)),Dictionary!$AD$3:$AE$3,0)),"")</f>
        <v>W</v>
      </c>
      <c r="CQ134" s="61" t="str">
        <f ca="1">IFERROR(INDEX(OFFSET(Dictionary!$AC$3,MATCH(COLUMNS($AS$2:CQ133),Dictionary!$AC$4:$AC$93,0),1,1,2),1,MATCH(INDEX(Dictionary!$B$3:$C$3,1,MATCH(Form_Responses[[#This Row],[51]],OFFSET(Dictionary!$A$3,MATCH(COLUMNS($AS$2:CQ133),Dictionary!$A$4:$A$93,0),1,1,2),0)),Dictionary!$AD$3:$AE$3,0)),"")</f>
        <v>G</v>
      </c>
      <c r="CR134" s="61" t="str">
        <f ca="1">IFERROR(INDEX(OFFSET(Dictionary!$AC$3,MATCH(COLUMNS($AS$2:CR133),Dictionary!$AC$4:$AC$93,0),1,1,2),1,MATCH(INDEX(Dictionary!$B$3:$C$3,1,MATCH(Form_Responses[[#This Row],[52]],OFFSET(Dictionary!$A$3,MATCH(COLUMNS($AS$2:CR133),Dictionary!$A$4:$A$93,0),1,1,2),0)),Dictionary!$AD$3:$AE$3,0)),"")</f>
        <v>L</v>
      </c>
      <c r="CS134" s="61" t="str">
        <f ca="1">IFERROR(INDEX(OFFSET(Dictionary!$AC$3,MATCH(COLUMNS($AS$2:CS133),Dictionary!$AC$4:$AC$93,0),1,1,2),1,MATCH(INDEX(Dictionary!$B$3:$C$3,1,MATCH(Form_Responses[[#This Row],[53]],OFFSET(Dictionary!$A$3,MATCH(COLUMNS($AS$2:CS133),Dictionary!$A$4:$A$93,0),1,1,2),0)),Dictionary!$AD$3:$AE$3,0)),"")</f>
        <v>I</v>
      </c>
      <c r="CT134" s="61" t="str">
        <f ca="1">IFERROR(INDEX(OFFSET(Dictionary!$AC$3,MATCH(COLUMNS($AS$2:CT133),Dictionary!$AC$4:$AC$93,0),1,1,2),1,MATCH(INDEX(Dictionary!$B$3:$C$3,1,MATCH(Form_Responses[[#This Row],[54]],OFFSET(Dictionary!$A$3,MATCH(COLUMNS($AS$2:CT133),Dictionary!$A$4:$A$93,0),1,1,2),0)),Dictionary!$AD$3:$AE$3,0)),"")</f>
        <v>D</v>
      </c>
      <c r="CU134" s="61" t="str">
        <f ca="1">IFERROR(INDEX(OFFSET(Dictionary!$AC$3,MATCH(COLUMNS($AS$2:CU133),Dictionary!$AC$4:$AC$93,0),1,1,2),1,MATCH(INDEX(Dictionary!$B$3:$C$3,1,MATCH(Form_Responses[[#This Row],[55]],OFFSET(Dictionary!$A$3,MATCH(COLUMNS($AS$2:CU133),Dictionary!$A$4:$A$93,0),1,1,2),0)),Dictionary!$AD$3:$AE$3,0)),"")</f>
        <v>C</v>
      </c>
      <c r="CV134" s="61" t="str">
        <f ca="1">IFERROR(INDEX(OFFSET(Dictionary!$AC$3,MATCH(COLUMNS($AS$2:CV133),Dictionary!$AC$4:$AC$93,0),1,1,2),1,MATCH(INDEX(Dictionary!$B$3:$C$3,1,MATCH(Form_Responses[[#This Row],[56]],OFFSET(Dictionary!$A$3,MATCH(COLUMNS($AS$2:CV133),Dictionary!$A$4:$A$93,0),1,1,2),0)),Dictionary!$AD$3:$AE$3,0)),"")</f>
        <v>E</v>
      </c>
      <c r="CW134" s="61" t="str">
        <f ca="1">IFERROR(INDEX(OFFSET(Dictionary!$AC$3,MATCH(COLUMNS($AS$2:CW133),Dictionary!$AC$4:$AC$93,0),1,1,2),1,MATCH(INDEX(Dictionary!$B$3:$C$3,1,MATCH(Form_Responses[[#This Row],[57]],OFFSET(Dictionary!$A$3,MATCH(COLUMNS($AS$2:CW133),Dictionary!$A$4:$A$93,0),1,1,2),0)),Dictionary!$AD$3:$AE$3,0)),"")</f>
        <v>N</v>
      </c>
      <c r="CX134" s="61" t="str">
        <f ca="1">IFERROR(INDEX(OFFSET(Dictionary!$AC$3,MATCH(COLUMNS($AS$2:CX133),Dictionary!$AC$4:$AC$93,0),1,1,2),1,MATCH(INDEX(Dictionary!$B$3:$C$3,1,MATCH(Form_Responses[[#This Row],[58]],OFFSET(Dictionary!$A$3,MATCH(COLUMNS($AS$2:CX133),Dictionary!$A$4:$A$93,0),1,1,2),0)),Dictionary!$AD$3:$AE$3,0)),"")</f>
        <v>K</v>
      </c>
      <c r="CY134" s="61" t="str">
        <f ca="1">IFERROR(INDEX(OFFSET(Dictionary!$AC$3,MATCH(COLUMNS($AS$2:CY133),Dictionary!$AC$4:$AC$93,0),1,1,2),1,MATCH(INDEX(Dictionary!$B$3:$C$3,1,MATCH(Form_Responses[[#This Row],[59]],OFFSET(Dictionary!$A$3,MATCH(COLUMNS($AS$2:CY133),Dictionary!$A$4:$A$93,0),1,1,2),0)),Dictionary!$AD$3:$AE$3,0)),"")</f>
        <v>F</v>
      </c>
      <c r="CZ134" s="61" t="str">
        <f ca="1">IFERROR(INDEX(OFFSET(Dictionary!$AC$3,MATCH(COLUMNS($AS$2:CZ133),Dictionary!$AC$4:$AC$93,0),1,1,2),1,MATCH(INDEX(Dictionary!$B$3:$C$3,1,MATCH(Form_Responses[[#This Row],[60]],OFFSET(Dictionary!$A$3,MATCH(COLUMNS($AS$2:CZ133),Dictionary!$A$4:$A$93,0),1,1,2),0)),Dictionary!$AD$3:$AE$3,0)),"")</f>
        <v>X</v>
      </c>
      <c r="DA134" s="61" t="str">
        <f ca="1">IFERROR(INDEX(OFFSET(Dictionary!$AC$3,MATCH(COLUMNS($AS$2:DA133),Dictionary!$AC$4:$AC$93,0),1,1,2),1,MATCH(INDEX(Dictionary!$B$3:$C$3,1,MATCH(Form_Responses[[#This Row],[61]],OFFSET(Dictionary!$A$3,MATCH(COLUMNS($AS$2:DA133),Dictionary!$A$4:$A$93,0),1,1,2),0)),Dictionary!$AD$3:$AE$3,0)),"")</f>
        <v>T</v>
      </c>
      <c r="DB134" s="61" t="str">
        <f ca="1">IFERROR(INDEX(OFFSET(Dictionary!$AC$3,MATCH(COLUMNS($AS$2:DB133),Dictionary!$AC$4:$AC$93,0),1,1,2),1,MATCH(INDEX(Dictionary!$B$3:$C$3,1,MATCH(Form_Responses[[#This Row],[62]],OFFSET(Dictionary!$A$3,MATCH(COLUMNS($AS$2:DB133),Dictionary!$A$4:$A$93,0),1,1,2),0)),Dictionary!$AD$3:$AE$3,0)),"")</f>
        <v>V</v>
      </c>
      <c r="DC134" s="61" t="str">
        <f ca="1">IFERROR(INDEX(OFFSET(Dictionary!$AC$3,MATCH(COLUMNS($AS$2:DC133),Dictionary!$AC$4:$AC$93,0),1,1,2),1,MATCH(INDEX(Dictionary!$B$3:$C$3,1,MATCH(Form_Responses[[#This Row],[63]],OFFSET(Dictionary!$A$3,MATCH(COLUMNS($AS$2:DC133),Dictionary!$A$4:$A$93,0),1,1,2),0)),Dictionary!$AD$3:$AE$3,0)),"")</f>
        <v>S</v>
      </c>
      <c r="DD134" s="61" t="str">
        <f ca="1">IFERROR(INDEX(OFFSET(Dictionary!$AC$3,MATCH(COLUMNS($AS$2:DD133),Dictionary!$AC$4:$AC$93,0),1,1,2),1,MATCH(INDEX(Dictionary!$B$3:$C$3,1,MATCH(Form_Responses[[#This Row],[64]],OFFSET(Dictionary!$A$3,MATCH(COLUMNS($AS$2:DD133),Dictionary!$A$4:$A$93,0),1,1,2),0)),Dictionary!$AD$3:$AE$3,0)),"")</f>
        <v>R</v>
      </c>
      <c r="DE134" s="61" t="str">
        <f ca="1">IFERROR(INDEX(OFFSET(Dictionary!$AC$3,MATCH(COLUMNS($AS$2:DE133),Dictionary!$AC$4:$AC$93,0),1,1,2),1,MATCH(INDEX(Dictionary!$B$3:$C$3,1,MATCH(Form_Responses[[#This Row],[65]],OFFSET(Dictionary!$A$3,MATCH(COLUMNS($AS$2:DE133),Dictionary!$A$4:$A$93,0),1,1,2),0)),Dictionary!$AD$3:$AE$3,0)),"")</f>
        <v>D</v>
      </c>
      <c r="DF134" s="61" t="str">
        <f ca="1">IFERROR(INDEX(OFFSET(Dictionary!$AC$3,MATCH(COLUMNS($AS$2:DF133),Dictionary!$AC$4:$AC$93,0),1,1,2),1,MATCH(INDEX(Dictionary!$B$3:$C$3,1,MATCH(Form_Responses[[#This Row],[66]],OFFSET(Dictionary!$A$3,MATCH(COLUMNS($AS$2:DF133),Dictionary!$A$4:$A$93,0),1,1,2),0)),Dictionary!$AD$3:$AE$3,0)),"")</f>
        <v>C</v>
      </c>
      <c r="DG134" s="61" t="str">
        <f ca="1">IFERROR(INDEX(OFFSET(Dictionary!$AC$3,MATCH(COLUMNS($AS$2:DG133),Dictionary!$AC$4:$AC$93,0),1,1,2),1,MATCH(INDEX(Dictionary!$B$3:$C$3,1,MATCH(Form_Responses[[#This Row],[67]],OFFSET(Dictionary!$A$3,MATCH(COLUMNS($AS$2:DG133),Dictionary!$A$4:$A$93,0),1,1,2),0)),Dictionary!$AD$3:$AE$3,0)),"")</f>
        <v>R</v>
      </c>
      <c r="DH134" s="61" t="str">
        <f ca="1">IFERROR(INDEX(OFFSET(Dictionary!$AC$3,MATCH(COLUMNS($AS$2:DH133),Dictionary!$AC$4:$AC$93,0),1,1,2),1,MATCH(INDEX(Dictionary!$B$3:$C$3,1,MATCH(Form_Responses[[#This Row],[68]],OFFSET(Dictionary!$A$3,MATCH(COLUMNS($AS$2:DH133),Dictionary!$A$4:$A$93,0),1,1,2),0)),Dictionary!$AD$3:$AE$3,0)),"")</f>
        <v>N</v>
      </c>
      <c r="DI134" s="61" t="str">
        <f ca="1">IFERROR(INDEX(OFFSET(Dictionary!$AC$3,MATCH(COLUMNS($AS$2:DI133),Dictionary!$AC$4:$AC$93,0),1,1,2),1,MATCH(INDEX(Dictionary!$B$3:$C$3,1,MATCH(Form_Responses[[#This Row],[69]],OFFSET(Dictionary!$A$3,MATCH(COLUMNS($AS$2:DI133),Dictionary!$A$4:$A$93,0),1,1,2),0)),Dictionary!$AD$3:$AE$3,0)),"")</f>
        <v>A</v>
      </c>
      <c r="DJ134" s="61" t="str">
        <f ca="1">IFERROR(INDEX(OFFSET(Dictionary!$AC$3,MATCH(COLUMNS($AS$2:DJ133),Dictionary!$AC$4:$AC$93,0),1,1,2),1,MATCH(INDEX(Dictionary!$B$3:$C$3,1,MATCH(Form_Responses[[#This Row],[70]],OFFSET(Dictionary!$A$3,MATCH(COLUMNS($AS$2:DJ133),Dictionary!$A$4:$A$93,0),1,1,2),0)),Dictionary!$AD$3:$AE$3,0)),"")</f>
        <v>P</v>
      </c>
      <c r="DK134" s="61" t="str">
        <f ca="1">IFERROR(INDEX(OFFSET(Dictionary!$AC$3,MATCH(COLUMNS($AS$2:DK133),Dictionary!$AC$4:$AC$93,0),1,1,2),1,MATCH(INDEX(Dictionary!$B$3:$C$3,1,MATCH(Form_Responses[[#This Row],[71]],OFFSET(Dictionary!$A$3,MATCH(COLUMNS($AS$2:DK133),Dictionary!$A$4:$A$93,0),1,1,2),0)),Dictionary!$AD$3:$AE$3,0)),"")</f>
        <v>G</v>
      </c>
      <c r="DL134" s="61" t="str">
        <f ca="1">IFERROR(INDEX(OFFSET(Dictionary!$AC$3,MATCH(COLUMNS($AS$2:DL133),Dictionary!$AC$4:$AC$93,0),1,1,2),1,MATCH(INDEX(Dictionary!$B$3:$C$3,1,MATCH(Form_Responses[[#This Row],[72]],OFFSET(Dictionary!$A$3,MATCH(COLUMNS($AS$2:DL133),Dictionary!$A$4:$A$93,0),1,1,2),0)),Dictionary!$AD$3:$AE$3,0)),"")</f>
        <v>L</v>
      </c>
      <c r="DM134" s="61" t="str">
        <f ca="1">IFERROR(INDEX(OFFSET(Dictionary!$AC$3,MATCH(COLUMNS($AS$2:DM133),Dictionary!$AC$4:$AC$93,0),1,1,2),1,MATCH(INDEX(Dictionary!$B$3:$C$3,1,MATCH(Form_Responses[[#This Row],[73]],OFFSET(Dictionary!$A$3,MATCH(COLUMNS($AS$2:DM133),Dictionary!$A$4:$A$93,0),1,1,2),0)),Dictionary!$AD$3:$AE$3,0)),"")</f>
        <v>V</v>
      </c>
      <c r="DN134" s="61" t="str">
        <f ca="1">IFERROR(INDEX(OFFSET(Dictionary!$AC$3,MATCH(COLUMNS($AS$2:DN133),Dictionary!$AC$4:$AC$93,0),1,1,2),1,MATCH(INDEX(Dictionary!$B$3:$C$3,1,MATCH(Form_Responses[[#This Row],[74]],OFFSET(Dictionary!$A$3,MATCH(COLUMNS($AS$2:DN133),Dictionary!$A$4:$A$93,0),1,1,2),0)),Dictionary!$AD$3:$AE$3,0)),"")</f>
        <v>S</v>
      </c>
      <c r="DO134" s="61" t="str">
        <f ca="1">IFERROR(INDEX(OFFSET(Dictionary!$AC$3,MATCH(COLUMNS($AS$2:DO133),Dictionary!$AC$4:$AC$93,0),1,1,2),1,MATCH(INDEX(Dictionary!$B$3:$C$3,1,MATCH(Form_Responses[[#This Row],[75]],OFFSET(Dictionary!$A$3,MATCH(COLUMNS($AS$2:DO133),Dictionary!$A$4:$A$93,0),1,1,2),0)),Dictionary!$AD$3:$AE$3,0)),"")</f>
        <v>R</v>
      </c>
      <c r="DP134" s="61" t="str">
        <f ca="1">IFERROR(INDEX(OFFSET(Dictionary!$AC$3,MATCH(COLUMNS($AS$2:DP133),Dictionary!$AC$4:$AC$93,0),1,1,2),1,MATCH(INDEX(Dictionary!$B$3:$C$3,1,MATCH(Form_Responses[[#This Row],[76]],OFFSET(Dictionary!$A$3,MATCH(COLUMNS($AS$2:DP133),Dictionary!$A$4:$A$93,0),1,1,2),0)),Dictionary!$AD$3:$AE$3,0)),"")</f>
        <v>D</v>
      </c>
      <c r="DQ134" s="61" t="str">
        <f ca="1">IFERROR(INDEX(OFFSET(Dictionary!$AC$3,MATCH(COLUMNS($AS$2:DQ133),Dictionary!$AC$4:$AC$93,0),1,1,2),1,MATCH(INDEX(Dictionary!$B$3:$C$3,1,MATCH(Form_Responses[[#This Row],[77]],OFFSET(Dictionary!$A$3,MATCH(COLUMNS($AS$2:DQ133),Dictionary!$A$4:$A$93,0),1,1,2),0)),Dictionary!$AD$3:$AE$3,0)),"")</f>
        <v>C</v>
      </c>
      <c r="DR134" s="61" t="str">
        <f ca="1">IFERROR(INDEX(OFFSET(Dictionary!$AC$3,MATCH(COLUMNS($AS$2:DR133),Dictionary!$AC$4:$AC$93,0),1,1,2),1,MATCH(INDEX(Dictionary!$B$3:$C$3,1,MATCH(Form_Responses[[#This Row],[78]],OFFSET(Dictionary!$A$3,MATCH(COLUMNS($AS$2:DR133),Dictionary!$A$4:$A$93,0),1,1,2),0)),Dictionary!$AD$3:$AE$3,0)),"")</f>
        <v>D</v>
      </c>
      <c r="DS134" s="61" t="str">
        <f ca="1">IFERROR(INDEX(OFFSET(Dictionary!$AC$3,MATCH(COLUMNS($AS$2:DS133),Dictionary!$AC$4:$AC$93,0),1,1,2),1,MATCH(INDEX(Dictionary!$B$3:$C$3,1,MATCH(Form_Responses[[#This Row],[79]],OFFSET(Dictionary!$A$3,MATCH(COLUMNS($AS$2:DS133),Dictionary!$A$4:$A$93,0),1,1,2),0)),Dictionary!$AD$3:$AE$3,0)),"")</f>
        <v>N</v>
      </c>
      <c r="DT134" s="61" t="str">
        <f ca="1">IFERROR(INDEX(OFFSET(Dictionary!$AC$3,MATCH(COLUMNS($AS$2:DT133),Dictionary!$AC$4:$AC$93,0),1,1,2),1,MATCH(INDEX(Dictionary!$B$3:$C$3,1,MATCH(Form_Responses[[#This Row],[80]],OFFSET(Dictionary!$A$3,MATCH(COLUMNS($AS$2:DT133),Dictionary!$A$4:$A$93,0),1,1,2),0)),Dictionary!$AD$3:$AE$3,0)),"")</f>
        <v>W</v>
      </c>
      <c r="DU134" s="61" t="str">
        <f ca="1">IFERROR(INDEX(OFFSET(Dictionary!$AC$3,MATCH(COLUMNS($AS$2:DU133),Dictionary!$AC$4:$AC$93,0),1,1,2),1,MATCH(INDEX(Dictionary!$B$3:$C$3,1,MATCH(Form_Responses[[#This Row],[81]],OFFSET(Dictionary!$A$3,MATCH(COLUMNS($AS$2:DU133),Dictionary!$A$4:$A$93,0),1,1,2),0)),Dictionary!$AD$3:$AE$3,0)),"")</f>
        <v>G</v>
      </c>
      <c r="DV134" s="61" t="str">
        <f ca="1">IFERROR(INDEX(OFFSET(Dictionary!$AC$3,MATCH(COLUMNS($AS$2:DV133),Dictionary!$AC$4:$AC$93,0),1,1,2),1,MATCH(INDEX(Dictionary!$B$3:$C$3,1,MATCH(Form_Responses[[#This Row],[82]],OFFSET(Dictionary!$A$3,MATCH(COLUMNS($AS$2:DV133),Dictionary!$A$4:$A$93,0),1,1,2),0)),Dictionary!$AD$3:$AE$3,0)),"")</f>
        <v>I</v>
      </c>
      <c r="DW134" s="61" t="str">
        <f ca="1">IFERROR(INDEX(OFFSET(Dictionary!$AC$3,MATCH(COLUMNS($AS$2:DW133),Dictionary!$AC$4:$AC$93,0),1,1,2),1,MATCH(INDEX(Dictionary!$B$3:$C$3,1,MATCH(Form_Responses[[#This Row],[83]],OFFSET(Dictionary!$A$3,MATCH(COLUMNS($AS$2:DW133),Dictionary!$A$4:$A$93,0),1,1,2),0)),Dictionary!$AD$3:$AE$3,0)),"")</f>
        <v>T</v>
      </c>
      <c r="DX134" s="61" t="str">
        <f ca="1">IFERROR(INDEX(OFFSET(Dictionary!$AC$3,MATCH(COLUMNS($AS$2:DX133),Dictionary!$AC$4:$AC$93,0),1,1,2),1,MATCH(INDEX(Dictionary!$B$3:$C$3,1,MATCH(Form_Responses[[#This Row],[84]],OFFSET(Dictionary!$A$3,MATCH(COLUMNS($AS$2:DX133),Dictionary!$A$4:$A$93,0),1,1,2),0)),Dictionary!$AD$3:$AE$3,0)),"")</f>
        <v>V</v>
      </c>
      <c r="DY134" s="61" t="str">
        <f ca="1">IFERROR(INDEX(OFFSET(Dictionary!$AC$3,MATCH(COLUMNS($AS$2:DY133),Dictionary!$AC$4:$AC$93,0),1,1,2),1,MATCH(INDEX(Dictionary!$B$3:$C$3,1,MATCH(Form_Responses[[#This Row],[85]],OFFSET(Dictionary!$A$3,MATCH(COLUMNS($AS$2:DY133),Dictionary!$A$4:$A$93,0),1,1,2),0)),Dictionary!$AD$3:$AE$3,0)),"")</f>
        <v>S</v>
      </c>
      <c r="DZ134" s="61" t="str">
        <f ca="1">IFERROR(INDEX(OFFSET(Dictionary!$AC$3,MATCH(COLUMNS($AS$2:DZ133),Dictionary!$AC$4:$AC$93,0),1,1,2),1,MATCH(INDEX(Dictionary!$B$3:$C$3,1,MATCH(Form_Responses[[#This Row],[86]],OFFSET(Dictionary!$A$3,MATCH(COLUMNS($AS$2:DZ133),Dictionary!$A$4:$A$93,0),1,1,2),0)),Dictionary!$AD$3:$AE$3,0)),"")</f>
        <v>R</v>
      </c>
      <c r="EA134" s="61" t="str">
        <f ca="1">IFERROR(INDEX(OFFSET(Dictionary!$AC$3,MATCH(COLUMNS($AS$2:EA133),Dictionary!$AC$4:$AC$93,0),1,1,2),1,MATCH(INDEX(Dictionary!$B$3:$C$3,1,MATCH(Form_Responses[[#This Row],[87]],OFFSET(Dictionary!$A$3,MATCH(COLUMNS($AS$2:EA133),Dictionary!$A$4:$A$93,0),1,1,2),0)),Dictionary!$AD$3:$AE$3,0)),"")</f>
        <v>D</v>
      </c>
      <c r="EB134" s="61" t="str">
        <f ca="1">IFERROR(INDEX(OFFSET(Dictionary!$AC$3,MATCH(COLUMNS($AS$2:EB133),Dictionary!$AC$4:$AC$93,0),1,1,2),1,MATCH(INDEX(Dictionary!$B$3:$C$3,1,MATCH(Form_Responses[[#This Row],[88]],OFFSET(Dictionary!$A$3,MATCH(COLUMNS($AS$2:EB133),Dictionary!$A$4:$A$93,0),1,1,2),0)),Dictionary!$AD$3:$AE$3,0)),"")</f>
        <v>D</v>
      </c>
      <c r="EC134" s="61" t="str">
        <f ca="1">IFERROR(INDEX(OFFSET(Dictionary!$AC$3,MATCH(COLUMNS($AS$2:EC133),Dictionary!$AC$4:$AC$93,0),1,1,2),1,MATCH(INDEX(Dictionary!$B$3:$C$3,1,MATCH(Form_Responses[[#This Row],[89]],OFFSET(Dictionary!$A$3,MATCH(COLUMNS($AS$2:EC133),Dictionary!$A$4:$A$93,0),1,1,2),0)),Dictionary!$AD$3:$AE$3,0)),"")</f>
        <v>C</v>
      </c>
      <c r="ED134" s="61" t="str">
        <f ca="1">IFERROR(INDEX(OFFSET(Dictionary!$AC$3,MATCH(COLUMNS($AS$2:ED133),Dictionary!$AC$4:$AC$93,0),1,1,2),1,MATCH(INDEX(Dictionary!$B$3:$C$3,1,MATCH(Form_Responses[[#This Row],[90]],OFFSET(Dictionary!$A$3,MATCH(COLUMNS($AS$2:ED133),Dictionary!$A$4:$A$93,0),1,1,2),0)),Dictionary!$AD$3:$AE$3,0)),"")</f>
        <v>N</v>
      </c>
    </row>
    <row r="135" spans="1:134" ht="195" x14ac:dyDescent="0.25">
      <c r="A135" s="164">
        <v>133</v>
      </c>
      <c r="B135" s="61" t="s">
        <v>1189</v>
      </c>
      <c r="C135" s="61" t="s">
        <v>1173</v>
      </c>
      <c r="D135" s="59" t="s">
        <v>1191</v>
      </c>
      <c r="E135" s="59" cm="1">
        <f t="array" aca="1" ref="E135" ca="1">COUNTIF(OFFSET($AS$2,MATCH(Data_Base_Response[[#This Row],[Nama]:[Nama]],Data_Base_Response[[Nama]:[Nama]],0),0,1,90),Data_Base_Response[[#Headers],[A]])</f>
        <v>7</v>
      </c>
      <c r="F135" s="59" cm="1">
        <f t="array" aca="1" ref="F135" ca="1">COUNTIF(OFFSET($AS$2,MATCH(Data_Base_Response[[#This Row],[Nama]:[Nama]],Data_Base_Response[[Nama]:[Nama]],0),0,1,90),Data_Base_Response[[#Headers],[N]])</f>
        <v>7</v>
      </c>
      <c r="G135" s="59" cm="1">
        <f t="array" aca="1" ref="G135" ca="1">COUNTIF(OFFSET($AS$2,MATCH(Data_Base_Response[[#This Row],[Nama]:[Nama]],Data_Base_Response[[Nama]:[Nama]],0),0,1,90),Data_Base_Response[[#Headers],[G]])</f>
        <v>5</v>
      </c>
      <c r="H135" s="59" cm="1">
        <f t="array" aca="1" ref="H135" ca="1">COUNTIF(OFFSET($AS$2,MATCH(Data_Base_Response[[#This Row],[Nama]:[Nama]],Data_Base_Response[[Nama]:[Nama]],0),0,1,90),Data_Base_Response[[#Headers],[C]])</f>
        <v>1</v>
      </c>
      <c r="I135" s="59" cm="1">
        <f t="array" aca="1" ref="I135" ca="1">COUNTIF(OFFSET($AS$2,MATCH(Data_Base_Response[[#This Row],[Nama]:[Nama]],Data_Base_Response[[Nama]:[Nama]],0),0,1,90),Data_Base_Response[[#Headers],[D]])</f>
        <v>3</v>
      </c>
      <c r="J135" s="59" cm="1">
        <f t="array" aca="1" ref="J135" ca="1">COUNTIF(OFFSET($AS$2,MATCH(Data_Base_Response[[#This Row],[Nama]:[Nama]],Data_Base_Response[[Nama]:[Nama]],0),0,1,90),Data_Base_Response[[#Headers],[R]])</f>
        <v>4</v>
      </c>
      <c r="K135" s="59" cm="1">
        <f t="array" aca="1" ref="K135" ca="1">COUNTIF(OFFSET($AS$2,MATCH(Data_Base_Response[[#This Row],[Nama]:[Nama]],Data_Base_Response[[Nama]:[Nama]],0),0,1,90),Data_Base_Response[[#Headers],[T]])</f>
        <v>5</v>
      </c>
      <c r="L135" s="59" cm="1">
        <f t="array" aca="1" ref="L135" ca="1">COUNTIF(OFFSET($AS$2,MATCH(Data_Base_Response[[#This Row],[Nama]:[Nama]],Data_Base_Response[[Nama]:[Nama]],0),0,1,90),Data_Base_Response[[#Headers],[V]])</f>
        <v>7</v>
      </c>
      <c r="M135" s="59" cm="1">
        <f t="array" aca="1" ref="M135" ca="1">COUNTIF(OFFSET($AS$2,MATCH(Data_Base_Response[[#This Row],[Nama]:[Nama]],Data_Base_Response[[Nama]:[Nama]],0),0,1,90),Data_Base_Response[[#Headers],[W]])</f>
        <v>5</v>
      </c>
      <c r="N135" s="59" cm="1">
        <f t="array" aca="1" ref="N135" ca="1">COUNTIF(OFFSET($AS$2,MATCH(Data_Base_Response[[#This Row],[Nama]:[Nama]],Data_Base_Response[[Nama]:[Nama]],0),0,1,90),Data_Base_Response[[#Headers],[F]])</f>
        <v>3</v>
      </c>
      <c r="O135" s="59" cm="1">
        <f t="array" aca="1" ref="O135" ca="1">COUNTIF(OFFSET($AS$2,MATCH(Data_Base_Response[[#This Row],[Nama]:[Nama]],Data_Base_Response[[Nama]:[Nama]],0),0,1,90),Data_Base_Response[[#Headers],[L]])</f>
        <v>7</v>
      </c>
      <c r="P135" s="59" cm="1">
        <f t="array" aca="1" ref="P135" ca="1">COUNTIF(OFFSET($AS$2,MATCH(Data_Base_Response[[#This Row],[Nama]:[Nama]],Data_Base_Response[[Nama]:[Nama]],0),0,1,90),Data_Base_Response[[#Headers],[P]])</f>
        <v>6</v>
      </c>
      <c r="Q135" s="59" cm="1">
        <f t="array" aca="1" ref="Q135" ca="1">COUNTIF(OFFSET($AS$2,MATCH(Data_Base_Response[[#This Row],[Nama]:[Nama]],Data_Base_Response[[Nama]:[Nama]],0),0,1,90),Data_Base_Response[[#Headers],[I]])</f>
        <v>7</v>
      </c>
      <c r="R135" s="59" cm="1">
        <f t="array" aca="1" ref="R135" ca="1">COUNTIF(OFFSET($AS$2,MATCH(Data_Base_Response[[#This Row],[Nama]:[Nama]],Data_Base_Response[[Nama]:[Nama]],0),0,1,90),Data_Base_Response[[#Headers],[S]])</f>
        <v>3</v>
      </c>
      <c r="S135" s="59" cm="1">
        <f t="array" aca="1" ref="S135" ca="1">COUNTIF(OFFSET($AS$2,MATCH(Data_Base_Response[[#This Row],[Nama]:[Nama]],Data_Base_Response[[Nama]:[Nama]],0),0,1,90),Data_Base_Response[[#Headers],[B]])</f>
        <v>7</v>
      </c>
      <c r="T135" s="59" cm="1">
        <f t="array" aca="1" ref="T135" ca="1">COUNTIF(OFFSET($AS$2,MATCH(Data_Base_Response[[#This Row],[Nama]:[Nama]],Data_Base_Response[[Nama]:[Nama]],0),0,1,90),Data_Base_Response[[#Headers],[O]])</f>
        <v>0</v>
      </c>
      <c r="U135" s="59" cm="1">
        <f t="array" aca="1" ref="U135" ca="1">COUNTIF(OFFSET($AS$2,MATCH(Data_Base_Response[[#This Row],[Nama]:[Nama]],Data_Base_Response[[Nama]:[Nama]],0),0,1,90),Data_Base_Response[[#Headers],[X]])</f>
        <v>4</v>
      </c>
      <c r="V135" s="59" cm="1">
        <f t="array" aca="1" ref="V135" ca="1">COUNTIF(OFFSET($AS$2,MATCH(Data_Base_Response[[#This Row],[Nama]:[Nama]],Data_Base_Response[[Nama]:[Nama]],0),0,1,90),Data_Base_Response[[#Headers],[E]])</f>
        <v>3</v>
      </c>
      <c r="W135" s="59" cm="1">
        <f t="array" aca="1" ref="W135" ca="1">COUNTIF(OFFSET($AS$2,MATCH(Data_Base_Response[[#This Row],[Nama]:[Nama]],Data_Base_Response[[Nama]:[Nama]],0),0,1,90),Data_Base_Response[[#Headers],[K]])</f>
        <v>2</v>
      </c>
      <c r="X135" s="59" cm="1">
        <f t="array" aca="1" ref="X135" ca="1">COUNTIF(OFFSET($AS$2,MATCH(Data_Base_Response[[#This Row],[Nama]:[Nama]],Data_Base_Response[[Nama]:[Nama]],0),0,1,90),Data_Base_Response[[#Headers],[Z]])</f>
        <v>4</v>
      </c>
      <c r="Y135"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5"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35"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35"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135" s="60" t="str">
        <f ca="1">INDEX(OFFSET(Dictionary!$AJ$3,MATCH(I$2,Dictionary!$AG$4:$AG$84,0),0,COUNTIF(Dictionary!$AG$4:$AG$84,I$2),1),MATCH(Data_Base_Response[[#This Row],[D]],OFFSET(Dictionary!$AH$3,MATCH(I$2,Dictionary!$AG$4:$AG$84,0),0,COUNTIF(Dictionary!$AG$4:$AG$84,I$2),1),1))</f>
        <v xml:space="preserve">Cukup peduli akan akurasi dan kelengkapan data   </v>
      </c>
      <c r="AD135"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35"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35" s="60" t="str">
        <f ca="1">INDEX(OFFSET(Dictionary!$AJ$3,MATCH(L$2,Dictionary!$AG$4:$AG$84,0),0,COUNTIF(Dictionary!$AG$4:$AG$84,L$2),1),MATCH(Data_Base_Response[[#This Row],[V]],OFFSET(Dictionary!$AH$3,MATCH(L$2,Dictionary!$AG$4:$AG$84,0),0,COUNTIF(Dictionary!$AG$4:$AG$84,L$2),1),1))</f>
        <v xml:space="preserve">Menyukai aktifitas fisik (a.l. : olah raga), enerjik, memiliki stamina untuk menangani tugas-tugas berat, tidak mudah lelah. Tidak betah duduk lama, kurang dapat konsentrasi  'di belakang meja'.  </v>
      </c>
      <c r="AG135" s="60" t="str">
        <f ca="1">INDEX(OFFSET(Dictionary!$AJ$3,MATCH(M$2,Dictionary!$AG$4:$AG$84,0),0,COUNTIF(Dictionary!$AG$4:$AG$84,M$2),1),MATCH(Data_Base_Response[[#This Row],[W]],OFFSET(Dictionary!$AH$3,MATCH(M$2,Dictionary!$AG$4:$AG$84,0),0,COUNTIF(Dictionary!$AG$4:$AG$84,M$2),1),1))</f>
        <v xml:space="preserve">Perlu pengarahan awal dan tolok ukur keberhasilan   </v>
      </c>
      <c r="AH135"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5" s="60" t="str">
        <f ca="1">INDEX(OFFSET(Dictionary!$AJ$3,MATCH(O$2,Dictionary!$AG$4:$AG$84,0),0,COUNTIF(Dictionary!$AG$4:$AG$84,O$2),1),MATCH(Data_Base_Response[[#This Row],[L]],OFFSET(Dictionary!$AH$3,MATCH(O$2,Dictionary!$AG$4:$AG$84,0),0,COUNTIF(Dictionary!$AG$4:$AG$84,O$2),1),1))</f>
        <v xml:space="preserve">Percaya diri dan ingin berperan sebagai pemimpin      </v>
      </c>
      <c r="AJ135" s="60" t="str">
        <f ca="1">INDEX(OFFSET(Dictionary!$AJ$3,MATCH(P$2,Dictionary!$AG$4:$AG$84,0),0,COUNTIF(Dictionary!$AG$4:$AG$84,P$2),1),MATCH(Data_Base_Response[[#This Row],[P]],OFFSET(Dictionary!$AH$3,MATCH(P$2,Dictionary!$AG$4:$AG$84,0),0,COUNTIF(Dictionary!$AG$4:$AG$84,P$2),1),1))</f>
        <v xml:space="preserve">Dominan dan bertanggung jawab, akan melakukan fungsi pengarahan, pengendalian dan pengawasan    </v>
      </c>
      <c r="AK135"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35"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35" s="60" t="str">
        <f ca="1">INDEX(OFFSET(Dictionary!$AJ$3,MATCH(S$2,Dictionary!$AG$4:$AG$84,0),0,COUNTIF(Dictionary!$AG$4:$AG$84,S$2),1),MATCH(Data_Base_Response[[#This Row],[B]],OFFSET(Dictionary!$AH$3,MATCH(S$2,Dictionary!$AG$4:$AG$84,0),0,COUNTIF(Dictionary!$AG$4:$AG$84,S$2),1),1))</f>
        <v>Suka bergabung dlm kelompok, sadar akan sikap &amp; kebutuhan ke- lompok, suka bekerja sama, ingin menjadi bagian dari kelompok, ingin disukai &amp; diakui oleh lingkungan; sangat tergantung pd kelom- pok, lebih memperhatikan kebutuhan kelompok daripada pekerjaan.</v>
      </c>
      <c r="AN135"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35"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35"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5"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35" s="60" t="str">
        <f ca="1">INDEX(OFFSET(Dictionary!$AJ$3,MATCH(X$2,Dictionary!$AG$4:$AG$84,0),0,COUNTIF(Dictionary!$AG$4:$AG$84,X$2),1),MATCH(Data_Base_Response[[#This Row],[Z]],OFFSET(Dictionary!$AH$3,MATCH(X$2,Dictionary!$AG$4:$AG$84,0),0,COUNTIF(Dictionary!$AG$4:$AG$84,X$2),1),1))</f>
        <v xml:space="preserve">Mudah beradaptasi, cukup menyukai perubahan    </v>
      </c>
      <c r="AS135" s="61" t="str">
        <f ca="1">IFERROR(INDEX(OFFSET(Dictionary!$AC$3,MATCH(COLUMNS($AS$2:AS134),Dictionary!$AC$4:$AC$93,0),1,1,2),1,MATCH(INDEX(Dictionary!$B$3:$C$3,1,MATCH(Form_Responses[[#This Row],[1]],OFFSET(Dictionary!$A$3,MATCH(COLUMNS($AS$2:AS134),Dictionary!$A$4:$A$93,0),1,1,2),0)),Dictionary!$AD$3:$AE$3,0)),"")</f>
        <v>G</v>
      </c>
      <c r="AT135" s="61" t="str">
        <f ca="1">IFERROR(INDEX(OFFSET(Dictionary!$AC$3,MATCH(COLUMNS($AS$2:AT$2),Dictionary!$AC$4:$AC$93,0),1,1,2),1,MATCH(INDEX(Dictionary!$B$3:$C$3,1,MATCH(Form_Responses[[#This Row],[2]],OFFSET(Dictionary!$A$3,MATCH(COLUMNS($AS$2:AT134),Dictionary!$A$4:$A$93,0),1,1,2),0)),Dictionary!$AD$3:$AE$3,0)),"")</f>
        <v>N</v>
      </c>
      <c r="AU135" s="61" t="str">
        <f ca="1">IFERROR(INDEX(OFFSET(Dictionary!$AC$3,MATCH(COLUMNS($AS$2:AU134),Dictionary!$AC$4:$AC$93,0),1,1,2),1,MATCH(INDEX(Dictionary!$B$3:$C$3,1,MATCH(Form_Responses[[#This Row],[3]],OFFSET(Dictionary!$A$3,MATCH(COLUMNS($AS$2:AU134),Dictionary!$A$4:$A$93,0),1,1,2),0)),Dictionary!$AD$3:$AE$3,0)),"")</f>
        <v>P</v>
      </c>
      <c r="AV135" s="61" t="str">
        <f ca="1">IFERROR(INDEX(OFFSET(Dictionary!$AC$3,MATCH(COLUMNS($AS$2:AV134),Dictionary!$AC$4:$AC$93,0),1,1,2),1,MATCH(INDEX(Dictionary!$B$3:$C$3,1,MATCH(Form_Responses[[#This Row],[4]],OFFSET(Dictionary!$A$3,MATCH(COLUMNS($AS$2:AV134),Dictionary!$A$4:$A$93,0),1,1,2),0)),Dictionary!$AD$3:$AE$3,0)),"")</f>
        <v>P</v>
      </c>
      <c r="AW135" s="61" t="str">
        <f ca="1">IFERROR(INDEX(OFFSET(Dictionary!$AC$3,MATCH(COLUMNS($AS$2:AW134),Dictionary!$AC$4:$AC$93,0),1,1,2),1,MATCH(INDEX(Dictionary!$B$3:$C$3,1,MATCH(Form_Responses[[#This Row],[5]],OFFSET(Dictionary!$A$3,MATCH(COLUMNS($AS$2:AW134),Dictionary!$A$4:$A$93,0),1,1,2),0)),Dictionary!$AD$3:$AE$3,0)),"")</f>
        <v>B</v>
      </c>
      <c r="AX135" s="61" t="str">
        <f ca="1">IFERROR(INDEX(OFFSET(Dictionary!$AC$3,MATCH(COLUMNS($AS$2:AX134),Dictionary!$AC$4:$AC$93,0),1,1,2),1,MATCH(INDEX(Dictionary!$B$3:$C$3,1,MATCH(Form_Responses[[#This Row],[6]],OFFSET(Dictionary!$A$3,MATCH(COLUMNS($AS$2:AX134),Dictionary!$A$4:$A$93,0),1,1,2),0)),Dictionary!$AD$3:$AE$3,0)),"")</f>
        <v>B</v>
      </c>
      <c r="AY135" s="61" t="str">
        <f ca="1">IFERROR(INDEX(OFFSET(Dictionary!$AC$3,MATCH(COLUMNS($AS$2:AY134),Dictionary!$AC$4:$AC$93,0),1,1,2),1,MATCH(INDEX(Dictionary!$B$3:$C$3,1,MATCH(Form_Responses[[#This Row],[7]],OFFSET(Dictionary!$A$3,MATCH(COLUMNS($AS$2:AY134),Dictionary!$A$4:$A$93,0),1,1,2),0)),Dictionary!$AD$3:$AE$3,0)),"")</f>
        <v>Z</v>
      </c>
      <c r="AZ135" s="61" t="str">
        <f ca="1">IFERROR(INDEX(OFFSET(Dictionary!$AC$3,MATCH(COLUMNS($AS$2:AZ$2),Dictionary!$AC$4:$AC$93,0),1,1,2),1,MATCH(INDEX(Dictionary!$B$3:$C$3,1,MATCH(Form_Responses[[#This Row],[8]],OFFSET(Dictionary!$A$3,MATCH(COLUMNS($AS$2:AZ134),Dictionary!$A$4:$A$93,0),1,1,2),0)),Dictionary!$AD$3:$AE$3,0)),"")</f>
        <v>Z</v>
      </c>
      <c r="BA135" s="61" t="str">
        <f ca="1">IFERROR(INDEX(OFFSET(Dictionary!$AC$3,MATCH(COLUMNS($AS$2:BA134),Dictionary!$AC$4:$AC$93,0),1,1,2),1,MATCH(INDEX(Dictionary!$B$3:$C$3,1,MATCH(Form_Responses[[#This Row],[9]],OFFSET(Dictionary!$A$3,MATCH(COLUMNS($AS$2:BA134),Dictionary!$A$4:$A$93,0),1,1,2),0)),Dictionary!$AD$3:$AE$3,0)),"")</f>
        <v>K</v>
      </c>
      <c r="BB135" s="61" t="str">
        <f ca="1">IFERROR(INDEX(OFFSET(Dictionary!$AC$3,MATCH(COLUMNS($AS$2:BB134),Dictionary!$AC$4:$AC$93,0),1,1,2),1,MATCH(INDEX(Dictionary!$B$3:$C$3,1,MATCH(Form_Responses[[#This Row],[10]],OFFSET(Dictionary!$A$3,MATCH(COLUMNS($AS$2:BB134),Dictionary!$A$4:$A$93,0),1,1,2),0)),Dictionary!$AD$3:$AE$3,0)),"")</f>
        <v>W</v>
      </c>
      <c r="BC135" s="61" t="str">
        <f ca="1">IFERROR(INDEX(OFFSET(Dictionary!$AC$3,MATCH(COLUMNS($AS$2:BC134),Dictionary!$AC$4:$AC$93,0),1,1,2),1,MATCH(INDEX(Dictionary!$B$3:$C$3,1,MATCH(Form_Responses[[#This Row],[11]],OFFSET(Dictionary!$A$3,MATCH(COLUMNS($AS$2:BC134),Dictionary!$A$4:$A$93,0),1,1,2),0)),Dictionary!$AD$3:$AE$3,0)),"")</f>
        <v>G</v>
      </c>
      <c r="BD135" s="61" t="str">
        <f ca="1">IFERROR(INDEX(OFFSET(Dictionary!$AC$3,MATCH(COLUMNS($AS$2:BD134),Dictionary!$AC$4:$AC$93,0),1,1,2),1,MATCH(INDEX(Dictionary!$B$3:$C$3,1,MATCH(Form_Responses[[#This Row],[12]],OFFSET(Dictionary!$A$3,MATCH(COLUMNS($AS$2:BD134),Dictionary!$A$4:$A$93,0),1,1,2),0)),Dictionary!$AD$3:$AE$3,0)),"")</f>
        <v>E</v>
      </c>
      <c r="BE135" s="61" t="str">
        <f ca="1">IFERROR(INDEX(OFFSET(Dictionary!$AC$3,MATCH(COLUMNS($AS$2:BE134),Dictionary!$AC$4:$AC$93,0),1,1,2),1,MATCH(INDEX(Dictionary!$B$3:$C$3,1,MATCH(Form_Responses[[#This Row],[13]],OFFSET(Dictionary!$A$3,MATCH(COLUMNS($AS$2:BE134),Dictionary!$A$4:$A$93,0),1,1,2),0)),Dictionary!$AD$3:$AE$3,0)),"")</f>
        <v>N</v>
      </c>
      <c r="BF135" s="61" t="str">
        <f ca="1">IFERROR(INDEX(OFFSET(Dictionary!$AC$3,MATCH(COLUMNS($AS$2:BF134),Dictionary!$AC$4:$AC$93,0),1,1,2),1,MATCH(INDEX(Dictionary!$B$3:$C$3,1,MATCH(Form_Responses[[#This Row],[14]],OFFSET(Dictionary!$A$3,MATCH(COLUMNS($AS$2:BF134),Dictionary!$A$4:$A$93,0),1,1,2),0)),Dictionary!$AD$3:$AE$3,0)),"")</f>
        <v>A</v>
      </c>
      <c r="BG135" s="61" t="str">
        <f ca="1">IFERROR(INDEX(OFFSET(Dictionary!$AC$3,MATCH(COLUMNS($AS$2:BG134),Dictionary!$AC$4:$AC$93,0),1,1,2),1,MATCH(INDEX(Dictionary!$B$3:$C$3,1,MATCH(Form_Responses[[#This Row],[15]],OFFSET(Dictionary!$A$3,MATCH(COLUMNS($AS$2:BG134),Dictionary!$A$4:$A$93,0),1,1,2),0)),Dictionary!$AD$3:$AE$3,0)),"")</f>
        <v>B</v>
      </c>
      <c r="BH135" s="61" t="str">
        <f ca="1">IFERROR(INDEX(OFFSET(Dictionary!$AC$3,MATCH(COLUMNS($AS$2:BH134),Dictionary!$AC$4:$AC$93,0),1,1,2),1,MATCH(INDEX(Dictionary!$B$3:$C$3,1,MATCH(Form_Responses[[#This Row],[16]],OFFSET(Dictionary!$A$3,MATCH(COLUMNS($AS$2:BH134),Dictionary!$A$4:$A$93,0),1,1,2),0)),Dictionary!$AD$3:$AE$3,0)),"")</f>
        <v>X</v>
      </c>
      <c r="BI135" s="61" t="str">
        <f ca="1">IFERROR(INDEX(OFFSET(Dictionary!$AC$3,MATCH(COLUMNS($AS$2:BI134),Dictionary!$AC$4:$AC$93,0),1,1,2),1,MATCH(INDEX(Dictionary!$B$3:$C$3,1,MATCH(Form_Responses[[#This Row],[17]],OFFSET(Dictionary!$A$3,MATCH(COLUMNS($AS$2:BI134),Dictionary!$A$4:$A$93,0),1,1,2),0)),Dictionary!$AD$3:$AE$3,0)),"")</f>
        <v>B</v>
      </c>
      <c r="BJ135" s="61" t="str">
        <f ca="1">IFERROR(INDEX(OFFSET(Dictionary!$AC$3,MATCH(COLUMNS($AS$2:BJ134),Dictionary!$AC$4:$AC$93,0),1,1,2),1,MATCH(INDEX(Dictionary!$B$3:$C$3,1,MATCH(Form_Responses[[#This Row],[18]],OFFSET(Dictionary!$A$3,MATCH(COLUMNS($AS$2:BJ134),Dictionary!$A$4:$A$93,0),1,1,2),0)),Dictionary!$AD$3:$AE$3,0)),"")</f>
        <v>K</v>
      </c>
      <c r="BK135" s="61" t="str">
        <f ca="1">IFERROR(INDEX(OFFSET(Dictionary!$AC$3,MATCH(COLUMNS($AS$2:BK134),Dictionary!$AC$4:$AC$93,0),1,1,2),1,MATCH(INDEX(Dictionary!$B$3:$C$3,1,MATCH(Form_Responses[[#This Row],[19]],OFFSET(Dictionary!$A$3,MATCH(COLUMNS($AS$2:BK134),Dictionary!$A$4:$A$93,0),1,1,2),0)),Dictionary!$AD$3:$AE$3,0)),"")</f>
        <v>Z</v>
      </c>
      <c r="BL135" s="61" t="str">
        <f ca="1">IFERROR(INDEX(OFFSET(Dictionary!$AC$3,MATCH(COLUMNS($AS$2:BL134),Dictionary!$AC$4:$AC$93,0),1,1,2),1,MATCH(INDEX(Dictionary!$B$3:$C$3,1,MATCH(Form_Responses[[#This Row],[20]],OFFSET(Dictionary!$A$3,MATCH(COLUMNS($AS$2:BL134),Dictionary!$A$4:$A$93,0),1,1,2),0)),Dictionary!$AD$3:$AE$3,0)),"")</f>
        <v>W</v>
      </c>
      <c r="BM135" s="61" t="str">
        <f ca="1">IFERROR(INDEX(OFFSET(Dictionary!$AC$3,MATCH(COLUMNS($AS$2:BM134),Dictionary!$AC$4:$AC$93,0),1,1,2),1,MATCH(INDEX(Dictionary!$B$3:$C$3,1,MATCH(Form_Responses[[#This Row],[21]],OFFSET(Dictionary!$A$3,MATCH(COLUMNS($AS$2:BM134),Dictionary!$A$4:$A$93,0),1,1,2),0)),Dictionary!$AD$3:$AE$3,0)),"")</f>
        <v>D</v>
      </c>
      <c r="BN135" s="61" t="str">
        <f ca="1">IFERROR(INDEX(OFFSET(Dictionary!$AC$3,MATCH(COLUMNS($AS$2:BN134),Dictionary!$AC$4:$AC$93,0),1,1,2),1,MATCH(INDEX(Dictionary!$B$3:$C$3,1,MATCH(Form_Responses[[#This Row],[22]],OFFSET(Dictionary!$A$3,MATCH(COLUMNS($AS$2:BN134),Dictionary!$A$4:$A$93,0),1,1,2),0)),Dictionary!$AD$3:$AE$3,0)),"")</f>
        <v>L</v>
      </c>
      <c r="BO135" s="61" t="str">
        <f ca="1">IFERROR(INDEX(OFFSET(Dictionary!$AC$3,MATCH(COLUMNS($AS$2:BO134),Dictionary!$AC$4:$AC$93,0),1,1,2),1,MATCH(INDEX(Dictionary!$B$3:$C$3,1,MATCH(Form_Responses[[#This Row],[23]],OFFSET(Dictionary!$A$3,MATCH(COLUMNS($AS$2:BO134),Dictionary!$A$4:$A$93,0),1,1,2),0)),Dictionary!$AD$3:$AE$3,0)),"")</f>
        <v>I</v>
      </c>
      <c r="BP135" s="61" t="str">
        <f ca="1">IFERROR(INDEX(OFFSET(Dictionary!$AC$3,MATCH(COLUMNS($AS$2:BP134),Dictionary!$AC$4:$AC$93,0),1,1,2),1,MATCH(INDEX(Dictionary!$B$3:$C$3,1,MATCH(Form_Responses[[#This Row],[24]],OFFSET(Dictionary!$A$3,MATCH(COLUMNS($AS$2:BP134),Dictionary!$A$4:$A$93,0),1,1,2),0)),Dictionary!$AD$3:$AE$3,0)),"")</f>
        <v>X</v>
      </c>
      <c r="BQ135" s="61" t="str">
        <f ca="1">IFERROR(INDEX(OFFSET(Dictionary!$AC$3,MATCH(COLUMNS($AS$2:BQ134),Dictionary!$AC$4:$AC$93,0),1,1,2),1,MATCH(INDEX(Dictionary!$B$3:$C$3,1,MATCH(Form_Responses[[#This Row],[25]],OFFSET(Dictionary!$A$3,MATCH(COLUMNS($AS$2:BQ134),Dictionary!$A$4:$A$93,0),1,1,2),0)),Dictionary!$AD$3:$AE$3,0)),"")</f>
        <v>A</v>
      </c>
      <c r="BR135" s="61" t="str">
        <f ca="1">IFERROR(INDEX(OFFSET(Dictionary!$AC$3,MATCH(COLUMNS($AS$2:BR134),Dictionary!$AC$4:$AC$93,0),1,1,2),1,MATCH(INDEX(Dictionary!$B$3:$C$3,1,MATCH(Form_Responses[[#This Row],[26]],OFFSET(Dictionary!$A$3,MATCH(COLUMNS($AS$2:BR134),Dictionary!$A$4:$A$93,0),1,1,2),0)),Dictionary!$AD$3:$AE$3,0)),"")</f>
        <v>P</v>
      </c>
      <c r="BS135" s="61" t="str">
        <f ca="1">IFERROR(INDEX(OFFSET(Dictionary!$AC$3,MATCH(COLUMNS($AS$2:BS134),Dictionary!$AC$4:$AC$93,0),1,1,2),1,MATCH(INDEX(Dictionary!$B$3:$C$3,1,MATCH(Form_Responses[[#This Row],[27]],OFFSET(Dictionary!$A$3,MATCH(COLUMNS($AS$2:BS134),Dictionary!$A$4:$A$93,0),1,1,2),0)),Dictionary!$AD$3:$AE$3,0)),"")</f>
        <v>Z</v>
      </c>
      <c r="BT135" s="61" t="str">
        <f ca="1">IFERROR(INDEX(OFFSET(Dictionary!$AC$3,MATCH(COLUMNS($AS$2:BT134),Dictionary!$AC$4:$AC$93,0),1,1,2),1,MATCH(INDEX(Dictionary!$B$3:$C$3,1,MATCH(Form_Responses[[#This Row],[28]],OFFSET(Dictionary!$A$3,MATCH(COLUMNS($AS$2:BT134),Dictionary!$A$4:$A$93,0),1,1,2),0)),Dictionary!$AD$3:$AE$3,0)),"")</f>
        <v>B</v>
      </c>
      <c r="BU135" s="61" t="str">
        <f ca="1">IFERROR(INDEX(OFFSET(Dictionary!$AC$3,MATCH(COLUMNS($AS$2:BU134),Dictionary!$AC$4:$AC$93,0),1,1,2),1,MATCH(INDEX(Dictionary!$B$3:$C$3,1,MATCH(Form_Responses[[#This Row],[29]],OFFSET(Dictionary!$A$3,MATCH(COLUMNS($AS$2:BU134),Dictionary!$A$4:$A$93,0),1,1,2),0)),Dictionary!$AD$3:$AE$3,0)),"")</f>
        <v>F</v>
      </c>
      <c r="BV135" s="61" t="str">
        <f ca="1">IFERROR(INDEX(OFFSET(Dictionary!$AC$3,MATCH(COLUMNS($AS$2:BV134),Dictionary!$AC$4:$AC$93,0),1,1,2),1,MATCH(INDEX(Dictionary!$B$3:$C$3,1,MATCH(Form_Responses[[#This Row],[30]],OFFSET(Dictionary!$A$3,MATCH(COLUMNS($AS$2:BV134),Dictionary!$A$4:$A$93,0),1,1,2),0)),Dictionary!$AD$3:$AE$3,0)),"")</f>
        <v>W</v>
      </c>
      <c r="BW135" s="61" t="str">
        <f ca="1">IFERROR(INDEX(OFFSET(Dictionary!$AC$3,MATCH(COLUMNS($AS$2:BW134),Dictionary!$AC$4:$AC$93,0),1,1,2),1,MATCH(INDEX(Dictionary!$B$3:$C$3,1,MATCH(Form_Responses[[#This Row],[31]],OFFSET(Dictionary!$A$3,MATCH(COLUMNS($AS$2:BW134),Dictionary!$A$4:$A$93,0),1,1,2),0)),Dictionary!$AD$3:$AE$3,0)),"")</f>
        <v>G</v>
      </c>
      <c r="BX135" s="61" t="str">
        <f ca="1">IFERROR(INDEX(OFFSET(Dictionary!$AC$3,MATCH(COLUMNS($AS$2:BX134),Dictionary!$AC$4:$AC$93,0),1,1,2),1,MATCH(INDEX(Dictionary!$B$3:$C$3,1,MATCH(Form_Responses[[#This Row],[32]],OFFSET(Dictionary!$A$3,MATCH(COLUMNS($AS$2:BX134),Dictionary!$A$4:$A$93,0),1,1,2),0)),Dictionary!$AD$3:$AE$3,0)),"")</f>
        <v>L</v>
      </c>
      <c r="BY135" s="61" t="str">
        <f ca="1">IFERROR(INDEX(OFFSET(Dictionary!$AC$3,MATCH(COLUMNS($AS$2:BY134),Dictionary!$AC$4:$AC$93,0),1,1,2),1,MATCH(INDEX(Dictionary!$B$3:$C$3,1,MATCH(Form_Responses[[#This Row],[33]],OFFSET(Dictionary!$A$3,MATCH(COLUMNS($AS$2:BY134),Dictionary!$A$4:$A$93,0),1,1,2),0)),Dictionary!$AD$3:$AE$3,0)),"")</f>
        <v>I</v>
      </c>
      <c r="BZ135" s="61" t="str">
        <f ca="1">IFERROR(INDEX(OFFSET(Dictionary!$AC$3,MATCH(COLUMNS($AS$2:BZ134),Dictionary!$AC$4:$AC$93,0),1,1,2),1,MATCH(INDEX(Dictionary!$B$3:$C$3,1,MATCH(Form_Responses[[#This Row],[34]],OFFSET(Dictionary!$A$3,MATCH(COLUMNS($AS$2:BZ134),Dictionary!$A$4:$A$93,0),1,1,2),0)),Dictionary!$AD$3:$AE$3,0)),"")</f>
        <v>T</v>
      </c>
      <c r="CA135" s="61" t="str">
        <f ca="1">IFERROR(INDEX(OFFSET(Dictionary!$AC$3,MATCH(COLUMNS($AS$2:CA134),Dictionary!$AC$4:$AC$93,0),1,1,2),1,MATCH(INDEX(Dictionary!$B$3:$C$3,1,MATCH(Form_Responses[[#This Row],[35]],OFFSET(Dictionary!$A$3,MATCH(COLUMNS($AS$2:CA134),Dictionary!$A$4:$A$93,0),1,1,2),0)),Dictionary!$AD$3:$AE$3,0)),"")</f>
        <v>B</v>
      </c>
      <c r="CB135" s="61" t="str">
        <f ca="1">IFERROR(INDEX(OFFSET(Dictionary!$AC$3,MATCH(COLUMNS($AS$2:CB134),Dictionary!$AC$4:$AC$93,0),1,1,2),1,MATCH(INDEX(Dictionary!$B$3:$C$3,1,MATCH(Form_Responses[[#This Row],[36]],OFFSET(Dictionary!$A$3,MATCH(COLUMNS($AS$2:CB134),Dictionary!$A$4:$A$93,0),1,1,2),0)),Dictionary!$AD$3:$AE$3,0)),"")</f>
        <v>A</v>
      </c>
      <c r="CC135" s="61" t="str">
        <f ca="1">IFERROR(INDEX(OFFSET(Dictionary!$AC$3,MATCH(COLUMNS($AS$2:CC134),Dictionary!$AC$4:$AC$93,0),1,1,2),1,MATCH(INDEX(Dictionary!$B$3:$C$3,1,MATCH(Form_Responses[[#This Row],[37]],OFFSET(Dictionary!$A$3,MATCH(COLUMNS($AS$2:CC134),Dictionary!$A$4:$A$93,0),1,1,2),0)),Dictionary!$AD$3:$AE$3,0)),"")</f>
        <v>P</v>
      </c>
      <c r="CD135" s="61" t="str">
        <f ca="1">IFERROR(INDEX(OFFSET(Dictionary!$AC$3,MATCH(COLUMNS($AS$2:CD134),Dictionary!$AC$4:$AC$93,0),1,1,2),1,MATCH(INDEX(Dictionary!$B$3:$C$3,1,MATCH(Form_Responses[[#This Row],[38]],OFFSET(Dictionary!$A$3,MATCH(COLUMNS($AS$2:CD134),Dictionary!$A$4:$A$93,0),1,1,2),0)),Dictionary!$AD$3:$AE$3,0)),"")</f>
        <v>X</v>
      </c>
      <c r="CE135" s="61" t="str">
        <f ca="1">IFERROR(INDEX(OFFSET(Dictionary!$AC$3,MATCH(COLUMNS($AS$2:CE134),Dictionary!$AC$4:$AC$93,0),1,1,2),1,MATCH(INDEX(Dictionary!$B$3:$C$3,1,MATCH(Form_Responses[[#This Row],[39]],OFFSET(Dictionary!$A$3,MATCH(COLUMNS($AS$2:CE134),Dictionary!$A$4:$A$93,0),1,1,2),0)),Dictionary!$AD$3:$AE$3,0)),"")</f>
        <v>B</v>
      </c>
      <c r="CF135" s="61" t="str">
        <f ca="1">IFERROR(INDEX(OFFSET(Dictionary!$AC$3,MATCH(COLUMNS($AS$2:CF134),Dictionary!$AC$4:$AC$93,0),1,1,2),1,MATCH(INDEX(Dictionary!$B$3:$C$3,1,MATCH(Form_Responses[[#This Row],[40]],OFFSET(Dictionary!$A$3,MATCH(COLUMNS($AS$2:CF134),Dictionary!$A$4:$A$93,0),1,1,2),0)),Dictionary!$AD$3:$AE$3,0)),"")</f>
        <v>W</v>
      </c>
      <c r="CG135" s="61" t="str">
        <f ca="1">IFERROR(INDEX(OFFSET(Dictionary!$AC$3,MATCH(COLUMNS($AS$2:CG134),Dictionary!$AC$4:$AC$93,0),1,1,2),1,MATCH(INDEX(Dictionary!$B$3:$C$3,1,MATCH(Form_Responses[[#This Row],[41]],OFFSET(Dictionary!$A$3,MATCH(COLUMNS($AS$2:CG134),Dictionary!$A$4:$A$93,0),1,1,2),0)),Dictionary!$AD$3:$AE$3,0)),"")</f>
        <v>G</v>
      </c>
      <c r="CH135" s="61" t="str">
        <f ca="1">IFERROR(INDEX(OFFSET(Dictionary!$AC$3,MATCH(COLUMNS($AS$2:CH134),Dictionary!$AC$4:$AC$93,0),1,1,2),1,MATCH(INDEX(Dictionary!$B$3:$C$3,1,MATCH(Form_Responses[[#This Row],[42]],OFFSET(Dictionary!$A$3,MATCH(COLUMNS($AS$2:CH134),Dictionary!$A$4:$A$93,0),1,1,2),0)),Dictionary!$AD$3:$AE$3,0)),"")</f>
        <v>R</v>
      </c>
      <c r="CI135" s="61" t="str">
        <f ca="1">IFERROR(INDEX(OFFSET(Dictionary!$AC$3,MATCH(COLUMNS($AS$2:CI134),Dictionary!$AC$4:$AC$93,0),1,1,2),1,MATCH(INDEX(Dictionary!$B$3:$C$3,1,MATCH(Form_Responses[[#This Row],[43]],OFFSET(Dictionary!$A$3,MATCH(COLUMNS($AS$2:CI134),Dictionary!$A$4:$A$93,0),1,1,2),0)),Dictionary!$AD$3:$AE$3,0)),"")</f>
        <v>I</v>
      </c>
      <c r="CJ135" s="61" t="str">
        <f ca="1">IFERROR(INDEX(OFFSET(Dictionary!$AC$3,MATCH(COLUMNS($AS$2:CJ134),Dictionary!$AC$4:$AC$93,0),1,1,2),1,MATCH(INDEX(Dictionary!$B$3:$C$3,1,MATCH(Form_Responses[[#This Row],[44]],OFFSET(Dictionary!$A$3,MATCH(COLUMNS($AS$2:CJ134),Dictionary!$A$4:$A$93,0),1,1,2),0)),Dictionary!$AD$3:$AE$3,0)),"")</f>
        <v>T</v>
      </c>
      <c r="CK135" s="61" t="str">
        <f ca="1">IFERROR(INDEX(OFFSET(Dictionary!$AC$3,MATCH(COLUMNS($AS$2:CK134),Dictionary!$AC$4:$AC$93,0),1,1,2),1,MATCH(INDEX(Dictionary!$B$3:$C$3,1,MATCH(Form_Responses[[#This Row],[45]],OFFSET(Dictionary!$A$3,MATCH(COLUMNS($AS$2:CK134),Dictionary!$A$4:$A$93,0),1,1,2),0)),Dictionary!$AD$3:$AE$3,0)),"")</f>
        <v>V</v>
      </c>
      <c r="CL135" s="61" t="str">
        <f ca="1">IFERROR(INDEX(OFFSET(Dictionary!$AC$3,MATCH(COLUMNS($AS$2:CL134),Dictionary!$AC$4:$AC$93,0),1,1,2),1,MATCH(INDEX(Dictionary!$B$3:$C$3,1,MATCH(Form_Responses[[#This Row],[46]],OFFSET(Dictionary!$A$3,MATCH(COLUMNS($AS$2:CL134),Dictionary!$A$4:$A$93,0),1,1,2),0)),Dictionary!$AD$3:$AE$3,0)),"")</f>
        <v>N</v>
      </c>
      <c r="CM135" s="61" t="str">
        <f ca="1">IFERROR(INDEX(OFFSET(Dictionary!$AC$3,MATCH(COLUMNS($AS$2:CM134),Dictionary!$AC$4:$AC$93,0),1,1,2),1,MATCH(INDEX(Dictionary!$B$3:$C$3,1,MATCH(Form_Responses[[#This Row],[47]],OFFSET(Dictionary!$A$3,MATCH(COLUMNS($AS$2:CM134),Dictionary!$A$4:$A$93,0),1,1,2),0)),Dictionary!$AD$3:$AE$3,0)),"")</f>
        <v>A</v>
      </c>
      <c r="CN135" s="61" t="str">
        <f ca="1">IFERROR(INDEX(OFFSET(Dictionary!$AC$3,MATCH(COLUMNS($AS$2:CN134),Dictionary!$AC$4:$AC$93,0),1,1,2),1,MATCH(INDEX(Dictionary!$B$3:$C$3,1,MATCH(Form_Responses[[#This Row],[48]],OFFSET(Dictionary!$A$3,MATCH(COLUMNS($AS$2:CN134),Dictionary!$A$4:$A$93,0),1,1,2),0)),Dictionary!$AD$3:$AE$3,0)),"")</f>
        <v>P</v>
      </c>
      <c r="CO135" s="61" t="str">
        <f ca="1">IFERROR(INDEX(OFFSET(Dictionary!$AC$3,MATCH(COLUMNS($AS$2:CO134),Dictionary!$AC$4:$AC$93,0),1,1,2),1,MATCH(INDEX(Dictionary!$B$3:$C$3,1,MATCH(Form_Responses[[#This Row],[49]],OFFSET(Dictionary!$A$3,MATCH(COLUMNS($AS$2:CO134),Dictionary!$A$4:$A$93,0),1,1,2),0)),Dictionary!$AD$3:$AE$3,0)),"")</f>
        <v>F</v>
      </c>
      <c r="CP135" s="61" t="str">
        <f ca="1">IFERROR(INDEX(OFFSET(Dictionary!$AC$3,MATCH(COLUMNS($AS$2:CP134),Dictionary!$AC$4:$AC$93,0),1,1,2),1,MATCH(INDEX(Dictionary!$B$3:$C$3,1,MATCH(Form_Responses[[#This Row],[50]],OFFSET(Dictionary!$A$3,MATCH(COLUMNS($AS$2:CP134),Dictionary!$A$4:$A$93,0),1,1,2),0)),Dictionary!$AD$3:$AE$3,0)),"")</f>
        <v>W</v>
      </c>
      <c r="CQ135" s="61" t="str">
        <f ca="1">IFERROR(INDEX(OFFSET(Dictionary!$AC$3,MATCH(COLUMNS($AS$2:CQ134),Dictionary!$AC$4:$AC$93,0),1,1,2),1,MATCH(INDEX(Dictionary!$B$3:$C$3,1,MATCH(Form_Responses[[#This Row],[51]],OFFSET(Dictionary!$A$3,MATCH(COLUMNS($AS$2:CQ134),Dictionary!$A$4:$A$93,0),1,1,2),0)),Dictionary!$AD$3:$AE$3,0)),"")</f>
        <v>G</v>
      </c>
      <c r="CR135" s="61" t="str">
        <f ca="1">IFERROR(INDEX(OFFSET(Dictionary!$AC$3,MATCH(COLUMNS($AS$2:CR134),Dictionary!$AC$4:$AC$93,0),1,1,2),1,MATCH(INDEX(Dictionary!$B$3:$C$3,1,MATCH(Form_Responses[[#This Row],[52]],OFFSET(Dictionary!$A$3,MATCH(COLUMNS($AS$2:CR134),Dictionary!$A$4:$A$93,0),1,1,2),0)),Dictionary!$AD$3:$AE$3,0)),"")</f>
        <v>L</v>
      </c>
      <c r="CS135" s="61" t="str">
        <f ca="1">IFERROR(INDEX(OFFSET(Dictionary!$AC$3,MATCH(COLUMNS($AS$2:CS134),Dictionary!$AC$4:$AC$93,0),1,1,2),1,MATCH(INDEX(Dictionary!$B$3:$C$3,1,MATCH(Form_Responses[[#This Row],[53]],OFFSET(Dictionary!$A$3,MATCH(COLUMNS($AS$2:CS134),Dictionary!$A$4:$A$93,0),1,1,2),0)),Dictionary!$AD$3:$AE$3,0)),"")</f>
        <v>I</v>
      </c>
      <c r="CT135" s="61" t="str">
        <f ca="1">IFERROR(INDEX(OFFSET(Dictionary!$AC$3,MATCH(COLUMNS($AS$2:CT134),Dictionary!$AC$4:$AC$93,0),1,1,2),1,MATCH(INDEX(Dictionary!$B$3:$C$3,1,MATCH(Form_Responses[[#This Row],[54]],OFFSET(Dictionary!$A$3,MATCH(COLUMNS($AS$2:CT134),Dictionary!$A$4:$A$93,0),1,1,2),0)),Dictionary!$AD$3:$AE$3,0)),"")</f>
        <v>T</v>
      </c>
      <c r="CU135" s="61" t="str">
        <f ca="1">IFERROR(INDEX(OFFSET(Dictionary!$AC$3,MATCH(COLUMNS($AS$2:CU134),Dictionary!$AC$4:$AC$93,0),1,1,2),1,MATCH(INDEX(Dictionary!$B$3:$C$3,1,MATCH(Form_Responses[[#This Row],[55]],OFFSET(Dictionary!$A$3,MATCH(COLUMNS($AS$2:CU134),Dictionary!$A$4:$A$93,0),1,1,2),0)),Dictionary!$AD$3:$AE$3,0)),"")</f>
        <v>V</v>
      </c>
      <c r="CV135" s="61" t="str">
        <f ca="1">IFERROR(INDEX(OFFSET(Dictionary!$AC$3,MATCH(COLUMNS($AS$2:CV134),Dictionary!$AC$4:$AC$93,0),1,1,2),1,MATCH(INDEX(Dictionary!$B$3:$C$3,1,MATCH(Form_Responses[[#This Row],[56]],OFFSET(Dictionary!$A$3,MATCH(COLUMNS($AS$2:CV134),Dictionary!$A$4:$A$93,0),1,1,2),0)),Dictionary!$AD$3:$AE$3,0)),"")</f>
        <v>S</v>
      </c>
      <c r="CW135" s="61" t="str">
        <f ca="1">IFERROR(INDEX(OFFSET(Dictionary!$AC$3,MATCH(COLUMNS($AS$2:CW134),Dictionary!$AC$4:$AC$93,0),1,1,2),1,MATCH(INDEX(Dictionary!$B$3:$C$3,1,MATCH(Form_Responses[[#This Row],[57]],OFFSET(Dictionary!$A$3,MATCH(COLUMNS($AS$2:CW134),Dictionary!$A$4:$A$93,0),1,1,2),0)),Dictionary!$AD$3:$AE$3,0)),"")</f>
        <v>N</v>
      </c>
      <c r="CX135" s="61" t="str">
        <f ca="1">IFERROR(INDEX(OFFSET(Dictionary!$AC$3,MATCH(COLUMNS($AS$2:CX134),Dictionary!$AC$4:$AC$93,0),1,1,2),1,MATCH(INDEX(Dictionary!$B$3:$C$3,1,MATCH(Form_Responses[[#This Row],[58]],OFFSET(Dictionary!$A$3,MATCH(COLUMNS($AS$2:CX134),Dictionary!$A$4:$A$93,0),1,1,2),0)),Dictionary!$AD$3:$AE$3,0)),"")</f>
        <v>A</v>
      </c>
      <c r="CY135" s="61" t="str">
        <f ca="1">IFERROR(INDEX(OFFSET(Dictionary!$AC$3,MATCH(COLUMNS($AS$2:CY134),Dictionary!$AC$4:$AC$93,0),1,1,2),1,MATCH(INDEX(Dictionary!$B$3:$C$3,1,MATCH(Form_Responses[[#This Row],[59]],OFFSET(Dictionary!$A$3,MATCH(COLUMNS($AS$2:CY134),Dictionary!$A$4:$A$93,0),1,1,2),0)),Dictionary!$AD$3:$AE$3,0)),"")</f>
        <v>F</v>
      </c>
      <c r="CZ135" s="61" t="str">
        <f ca="1">IFERROR(INDEX(OFFSET(Dictionary!$AC$3,MATCH(COLUMNS($AS$2:CZ134),Dictionary!$AC$4:$AC$93,0),1,1,2),1,MATCH(INDEX(Dictionary!$B$3:$C$3,1,MATCH(Form_Responses[[#This Row],[60]],OFFSET(Dictionary!$A$3,MATCH(COLUMNS($AS$2:CZ134),Dictionary!$A$4:$A$93,0),1,1,2),0)),Dictionary!$AD$3:$AE$3,0)),"")</f>
        <v>X</v>
      </c>
      <c r="DA135" s="61" t="str">
        <f ca="1">IFERROR(INDEX(OFFSET(Dictionary!$AC$3,MATCH(COLUMNS($AS$2:DA134),Dictionary!$AC$4:$AC$93,0),1,1,2),1,MATCH(INDEX(Dictionary!$B$3:$C$3,1,MATCH(Form_Responses[[#This Row],[61]],OFFSET(Dictionary!$A$3,MATCH(COLUMNS($AS$2:DA134),Dictionary!$A$4:$A$93,0),1,1,2),0)),Dictionary!$AD$3:$AE$3,0)),"")</f>
        <v>T</v>
      </c>
      <c r="DB135" s="61" t="str">
        <f ca="1">IFERROR(INDEX(OFFSET(Dictionary!$AC$3,MATCH(COLUMNS($AS$2:DB134),Dictionary!$AC$4:$AC$93,0),1,1,2),1,MATCH(INDEX(Dictionary!$B$3:$C$3,1,MATCH(Form_Responses[[#This Row],[62]],OFFSET(Dictionary!$A$3,MATCH(COLUMNS($AS$2:DB134),Dictionary!$A$4:$A$93,0),1,1,2),0)),Dictionary!$AD$3:$AE$3,0)),"")</f>
        <v>L</v>
      </c>
      <c r="DC135" s="61" t="str">
        <f ca="1">IFERROR(INDEX(OFFSET(Dictionary!$AC$3,MATCH(COLUMNS($AS$2:DC134),Dictionary!$AC$4:$AC$93,0),1,1,2),1,MATCH(INDEX(Dictionary!$B$3:$C$3,1,MATCH(Form_Responses[[#This Row],[63]],OFFSET(Dictionary!$A$3,MATCH(COLUMNS($AS$2:DC134),Dictionary!$A$4:$A$93,0),1,1,2),0)),Dictionary!$AD$3:$AE$3,0)),"")</f>
        <v>I</v>
      </c>
      <c r="DD135" s="61" t="str">
        <f ca="1">IFERROR(INDEX(OFFSET(Dictionary!$AC$3,MATCH(COLUMNS($AS$2:DD134),Dictionary!$AC$4:$AC$93,0),1,1,2),1,MATCH(INDEX(Dictionary!$B$3:$C$3,1,MATCH(Form_Responses[[#This Row],[64]],OFFSET(Dictionary!$A$3,MATCH(COLUMNS($AS$2:DD134),Dictionary!$A$4:$A$93,0),1,1,2),0)),Dictionary!$AD$3:$AE$3,0)),"")</f>
        <v>R</v>
      </c>
      <c r="DE135" s="61" t="str">
        <f ca="1">IFERROR(INDEX(OFFSET(Dictionary!$AC$3,MATCH(COLUMNS($AS$2:DE134),Dictionary!$AC$4:$AC$93,0),1,1,2),1,MATCH(INDEX(Dictionary!$B$3:$C$3,1,MATCH(Form_Responses[[#This Row],[65]],OFFSET(Dictionary!$A$3,MATCH(COLUMNS($AS$2:DE134),Dictionary!$A$4:$A$93,0),1,1,2),0)),Dictionary!$AD$3:$AE$3,0)),"")</f>
        <v>V</v>
      </c>
      <c r="DF135" s="61" t="str">
        <f ca="1">IFERROR(INDEX(OFFSET(Dictionary!$AC$3,MATCH(COLUMNS($AS$2:DF134),Dictionary!$AC$4:$AC$93,0),1,1,2),1,MATCH(INDEX(Dictionary!$B$3:$C$3,1,MATCH(Form_Responses[[#This Row],[66]],OFFSET(Dictionary!$A$3,MATCH(COLUMNS($AS$2:DF134),Dictionary!$A$4:$A$93,0),1,1,2),0)),Dictionary!$AD$3:$AE$3,0)),"")</f>
        <v>S</v>
      </c>
      <c r="DG135" s="61" t="str">
        <f ca="1">IFERROR(INDEX(OFFSET(Dictionary!$AC$3,MATCH(COLUMNS($AS$2:DG134),Dictionary!$AC$4:$AC$93,0),1,1,2),1,MATCH(INDEX(Dictionary!$B$3:$C$3,1,MATCH(Form_Responses[[#This Row],[67]],OFFSET(Dictionary!$A$3,MATCH(COLUMNS($AS$2:DG134),Dictionary!$A$4:$A$93,0),1,1,2),0)),Dictionary!$AD$3:$AE$3,0)),"")</f>
        <v>R</v>
      </c>
      <c r="DH135" s="61" t="str">
        <f ca="1">IFERROR(INDEX(OFFSET(Dictionary!$AC$3,MATCH(COLUMNS($AS$2:DH134),Dictionary!$AC$4:$AC$93,0),1,1,2),1,MATCH(INDEX(Dictionary!$B$3:$C$3,1,MATCH(Form_Responses[[#This Row],[68]],OFFSET(Dictionary!$A$3,MATCH(COLUMNS($AS$2:DH134),Dictionary!$A$4:$A$93,0),1,1,2),0)),Dictionary!$AD$3:$AE$3,0)),"")</f>
        <v>N</v>
      </c>
      <c r="DI135" s="61" t="str">
        <f ca="1">IFERROR(INDEX(OFFSET(Dictionary!$AC$3,MATCH(COLUMNS($AS$2:DI134),Dictionary!$AC$4:$AC$93,0),1,1,2),1,MATCH(INDEX(Dictionary!$B$3:$C$3,1,MATCH(Form_Responses[[#This Row],[69]],OFFSET(Dictionary!$A$3,MATCH(COLUMNS($AS$2:DI134),Dictionary!$A$4:$A$93,0),1,1,2),0)),Dictionary!$AD$3:$AE$3,0)),"")</f>
        <v>A</v>
      </c>
      <c r="DJ135" s="61" t="str">
        <f ca="1">IFERROR(INDEX(OFFSET(Dictionary!$AC$3,MATCH(COLUMNS($AS$2:DJ134),Dictionary!$AC$4:$AC$93,0),1,1,2),1,MATCH(INDEX(Dictionary!$B$3:$C$3,1,MATCH(Form_Responses[[#This Row],[70]],OFFSET(Dictionary!$A$3,MATCH(COLUMNS($AS$2:DJ134),Dictionary!$A$4:$A$93,0),1,1,2),0)),Dictionary!$AD$3:$AE$3,0)),"")</f>
        <v>P</v>
      </c>
      <c r="DK135" s="61" t="str">
        <f ca="1">IFERROR(INDEX(OFFSET(Dictionary!$AC$3,MATCH(COLUMNS($AS$2:DK134),Dictionary!$AC$4:$AC$93,0),1,1,2),1,MATCH(INDEX(Dictionary!$B$3:$C$3,1,MATCH(Form_Responses[[#This Row],[71]],OFFSET(Dictionary!$A$3,MATCH(COLUMNS($AS$2:DK134),Dictionary!$A$4:$A$93,0),1,1,2),0)),Dictionary!$AD$3:$AE$3,0)),"")</f>
        <v>I</v>
      </c>
      <c r="DL135" s="61" t="str">
        <f ca="1">IFERROR(INDEX(OFFSET(Dictionary!$AC$3,MATCH(COLUMNS($AS$2:DL134),Dictionary!$AC$4:$AC$93,0),1,1,2),1,MATCH(INDEX(Dictionary!$B$3:$C$3,1,MATCH(Form_Responses[[#This Row],[72]],OFFSET(Dictionary!$A$3,MATCH(COLUMNS($AS$2:DL134),Dictionary!$A$4:$A$93,0),1,1,2),0)),Dictionary!$AD$3:$AE$3,0)),"")</f>
        <v>L</v>
      </c>
      <c r="DM135" s="61" t="str">
        <f ca="1">IFERROR(INDEX(OFFSET(Dictionary!$AC$3,MATCH(COLUMNS($AS$2:DM134),Dictionary!$AC$4:$AC$93,0),1,1,2),1,MATCH(INDEX(Dictionary!$B$3:$C$3,1,MATCH(Form_Responses[[#This Row],[73]],OFFSET(Dictionary!$A$3,MATCH(COLUMNS($AS$2:DM134),Dictionary!$A$4:$A$93,0),1,1,2),0)),Dictionary!$AD$3:$AE$3,0)),"")</f>
        <v>V</v>
      </c>
      <c r="DN135" s="61" t="str">
        <f ca="1">IFERROR(INDEX(OFFSET(Dictionary!$AC$3,MATCH(COLUMNS($AS$2:DN134),Dictionary!$AC$4:$AC$93,0),1,1,2),1,MATCH(INDEX(Dictionary!$B$3:$C$3,1,MATCH(Form_Responses[[#This Row],[74]],OFFSET(Dictionary!$A$3,MATCH(COLUMNS($AS$2:DN134),Dictionary!$A$4:$A$93,0),1,1,2),0)),Dictionary!$AD$3:$AE$3,0)),"")</f>
        <v>T</v>
      </c>
      <c r="DO135" s="61" t="str">
        <f ca="1">IFERROR(INDEX(OFFSET(Dictionary!$AC$3,MATCH(COLUMNS($AS$2:DO134),Dictionary!$AC$4:$AC$93,0),1,1,2),1,MATCH(INDEX(Dictionary!$B$3:$C$3,1,MATCH(Form_Responses[[#This Row],[75]],OFFSET(Dictionary!$A$3,MATCH(COLUMNS($AS$2:DO134),Dictionary!$A$4:$A$93,0),1,1,2),0)),Dictionary!$AD$3:$AE$3,0)),"")</f>
        <v>V</v>
      </c>
      <c r="DP135" s="61" t="str">
        <f ca="1">IFERROR(INDEX(OFFSET(Dictionary!$AC$3,MATCH(COLUMNS($AS$2:DP134),Dictionary!$AC$4:$AC$93,0),1,1,2),1,MATCH(INDEX(Dictionary!$B$3:$C$3,1,MATCH(Form_Responses[[#This Row],[76]],OFFSET(Dictionary!$A$3,MATCH(COLUMNS($AS$2:DP134),Dictionary!$A$4:$A$93,0),1,1,2),0)),Dictionary!$AD$3:$AE$3,0)),"")</f>
        <v>D</v>
      </c>
      <c r="DQ135" s="61" t="str">
        <f ca="1">IFERROR(INDEX(OFFSET(Dictionary!$AC$3,MATCH(COLUMNS($AS$2:DQ134),Dictionary!$AC$4:$AC$93,0),1,1,2),1,MATCH(INDEX(Dictionary!$B$3:$C$3,1,MATCH(Form_Responses[[#This Row],[77]],OFFSET(Dictionary!$A$3,MATCH(COLUMNS($AS$2:DQ134),Dictionary!$A$4:$A$93,0),1,1,2),0)),Dictionary!$AD$3:$AE$3,0)),"")</f>
        <v>R</v>
      </c>
      <c r="DR135" s="61" t="str">
        <f ca="1">IFERROR(INDEX(OFFSET(Dictionary!$AC$3,MATCH(COLUMNS($AS$2:DR134),Dictionary!$AC$4:$AC$93,0),1,1,2),1,MATCH(INDEX(Dictionary!$B$3:$C$3,1,MATCH(Form_Responses[[#This Row],[78]],OFFSET(Dictionary!$A$3,MATCH(COLUMNS($AS$2:DR134),Dictionary!$A$4:$A$93,0),1,1,2),0)),Dictionary!$AD$3:$AE$3,0)),"")</f>
        <v>E</v>
      </c>
      <c r="DS135" s="61" t="str">
        <f ca="1">IFERROR(INDEX(OFFSET(Dictionary!$AC$3,MATCH(COLUMNS($AS$2:DS134),Dictionary!$AC$4:$AC$93,0),1,1,2),1,MATCH(INDEX(Dictionary!$B$3:$C$3,1,MATCH(Form_Responses[[#This Row],[79]],OFFSET(Dictionary!$A$3,MATCH(COLUMNS($AS$2:DS134),Dictionary!$A$4:$A$93,0),1,1,2),0)),Dictionary!$AD$3:$AE$3,0)),"")</f>
        <v>N</v>
      </c>
      <c r="DT135" s="61" t="str">
        <f ca="1">IFERROR(INDEX(OFFSET(Dictionary!$AC$3,MATCH(COLUMNS($AS$2:DT134),Dictionary!$AC$4:$AC$93,0),1,1,2),1,MATCH(INDEX(Dictionary!$B$3:$C$3,1,MATCH(Form_Responses[[#This Row],[80]],OFFSET(Dictionary!$A$3,MATCH(COLUMNS($AS$2:DT134),Dictionary!$A$4:$A$93,0),1,1,2),0)),Dictionary!$AD$3:$AE$3,0)),"")</f>
        <v>A</v>
      </c>
      <c r="DU135" s="61" t="str">
        <f ca="1">IFERROR(INDEX(OFFSET(Dictionary!$AC$3,MATCH(COLUMNS($AS$2:DU134),Dictionary!$AC$4:$AC$93,0),1,1,2),1,MATCH(INDEX(Dictionary!$B$3:$C$3,1,MATCH(Form_Responses[[#This Row],[81]],OFFSET(Dictionary!$A$3,MATCH(COLUMNS($AS$2:DU134),Dictionary!$A$4:$A$93,0),1,1,2),0)),Dictionary!$AD$3:$AE$3,0)),"")</f>
        <v>L</v>
      </c>
      <c r="DV135" s="61" t="str">
        <f ca="1">IFERROR(INDEX(OFFSET(Dictionary!$AC$3,MATCH(COLUMNS($AS$2:DV134),Dictionary!$AC$4:$AC$93,0),1,1,2),1,MATCH(INDEX(Dictionary!$B$3:$C$3,1,MATCH(Form_Responses[[#This Row],[82]],OFFSET(Dictionary!$A$3,MATCH(COLUMNS($AS$2:DV134),Dictionary!$A$4:$A$93,0),1,1,2),0)),Dictionary!$AD$3:$AE$3,0)),"")</f>
        <v>L</v>
      </c>
      <c r="DW135" s="61" t="str">
        <f ca="1">IFERROR(INDEX(OFFSET(Dictionary!$AC$3,MATCH(COLUMNS($AS$2:DW134),Dictionary!$AC$4:$AC$93,0),1,1,2),1,MATCH(INDEX(Dictionary!$B$3:$C$3,1,MATCH(Form_Responses[[#This Row],[83]],OFFSET(Dictionary!$A$3,MATCH(COLUMNS($AS$2:DW134),Dictionary!$A$4:$A$93,0),1,1,2),0)),Dictionary!$AD$3:$AE$3,0)),"")</f>
        <v>I</v>
      </c>
      <c r="DX135" s="61" t="str">
        <f ca="1">IFERROR(INDEX(OFFSET(Dictionary!$AC$3,MATCH(COLUMNS($AS$2:DX134),Dictionary!$AC$4:$AC$93,0),1,1,2),1,MATCH(INDEX(Dictionary!$B$3:$C$3,1,MATCH(Form_Responses[[#This Row],[84]],OFFSET(Dictionary!$A$3,MATCH(COLUMNS($AS$2:DX134),Dictionary!$A$4:$A$93,0),1,1,2),0)),Dictionary!$AD$3:$AE$3,0)),"")</f>
        <v>V</v>
      </c>
      <c r="DY135" s="61" t="str">
        <f ca="1">IFERROR(INDEX(OFFSET(Dictionary!$AC$3,MATCH(COLUMNS($AS$2:DY134),Dictionary!$AC$4:$AC$93,0),1,1,2),1,MATCH(INDEX(Dictionary!$B$3:$C$3,1,MATCH(Form_Responses[[#This Row],[85]],OFFSET(Dictionary!$A$3,MATCH(COLUMNS($AS$2:DY134),Dictionary!$A$4:$A$93,0),1,1,2),0)),Dictionary!$AD$3:$AE$3,0)),"")</f>
        <v>V</v>
      </c>
      <c r="DZ135" s="61" t="str">
        <f ca="1">IFERROR(INDEX(OFFSET(Dictionary!$AC$3,MATCH(COLUMNS($AS$2:DZ134),Dictionary!$AC$4:$AC$93,0),1,1,2),1,MATCH(INDEX(Dictionary!$B$3:$C$3,1,MATCH(Form_Responses[[#This Row],[86]],OFFSET(Dictionary!$A$3,MATCH(COLUMNS($AS$2:DZ134),Dictionary!$A$4:$A$93,0),1,1,2),0)),Dictionary!$AD$3:$AE$3,0)),"")</f>
        <v>S</v>
      </c>
      <c r="EA135" s="61" t="str">
        <f ca="1">IFERROR(INDEX(OFFSET(Dictionary!$AC$3,MATCH(COLUMNS($AS$2:EA134),Dictionary!$AC$4:$AC$93,0),1,1,2),1,MATCH(INDEX(Dictionary!$B$3:$C$3,1,MATCH(Form_Responses[[#This Row],[87]],OFFSET(Dictionary!$A$3,MATCH(COLUMNS($AS$2:EA134),Dictionary!$A$4:$A$93,0),1,1,2),0)),Dictionary!$AD$3:$AE$3,0)),"")</f>
        <v>D</v>
      </c>
      <c r="EB135" s="61" t="str">
        <f ca="1">IFERROR(INDEX(OFFSET(Dictionary!$AC$3,MATCH(COLUMNS($AS$2:EB134),Dictionary!$AC$4:$AC$93,0),1,1,2),1,MATCH(INDEX(Dictionary!$B$3:$C$3,1,MATCH(Form_Responses[[#This Row],[88]],OFFSET(Dictionary!$A$3,MATCH(COLUMNS($AS$2:EB134),Dictionary!$A$4:$A$93,0),1,1,2),0)),Dictionary!$AD$3:$AE$3,0)),"")</f>
        <v>C</v>
      </c>
      <c r="EC135" s="61" t="str">
        <f ca="1">IFERROR(INDEX(OFFSET(Dictionary!$AC$3,MATCH(COLUMNS($AS$2:EC134),Dictionary!$AC$4:$AC$93,0),1,1,2),1,MATCH(INDEX(Dictionary!$B$3:$C$3,1,MATCH(Form_Responses[[#This Row],[89]],OFFSET(Dictionary!$A$3,MATCH(COLUMNS($AS$2:EC134),Dictionary!$A$4:$A$93,0),1,1,2),0)),Dictionary!$AD$3:$AE$3,0)),"")</f>
        <v>E</v>
      </c>
      <c r="ED135" s="61" t="str">
        <f ca="1">IFERROR(INDEX(OFFSET(Dictionary!$AC$3,MATCH(COLUMNS($AS$2:ED134),Dictionary!$AC$4:$AC$93,0),1,1,2),1,MATCH(INDEX(Dictionary!$B$3:$C$3,1,MATCH(Form_Responses[[#This Row],[90]],OFFSET(Dictionary!$A$3,MATCH(COLUMNS($AS$2:ED134),Dictionary!$A$4:$A$93,0),1,1,2),0)),Dictionary!$AD$3:$AE$3,0)),"")</f>
        <v>N</v>
      </c>
    </row>
    <row r="136" spans="1:134" ht="195" x14ac:dyDescent="0.25">
      <c r="A136" s="164">
        <v>134</v>
      </c>
      <c r="B136" s="61" t="s">
        <v>1192</v>
      </c>
      <c r="C136" s="61" t="s">
        <v>1167</v>
      </c>
      <c r="D136" s="59" t="s">
        <v>805</v>
      </c>
      <c r="E136" s="59" cm="1">
        <f t="array" aca="1" ref="E136" ca="1">COUNTIF(OFFSET($AS$2,MATCH(Data_Base_Response[[#This Row],[Nama]:[Nama]],Data_Base_Response[[Nama]:[Nama]],0),0,1,90),Data_Base_Response[[#Headers],[A]])</f>
        <v>6</v>
      </c>
      <c r="F136" s="59" cm="1">
        <f t="array" aca="1" ref="F136" ca="1">COUNTIF(OFFSET($AS$2,MATCH(Data_Base_Response[[#This Row],[Nama]:[Nama]],Data_Base_Response[[Nama]:[Nama]],0),0,1,90),Data_Base_Response[[#Headers],[N]])</f>
        <v>5</v>
      </c>
      <c r="G136" s="59" cm="1">
        <f t="array" aca="1" ref="G136" ca="1">COUNTIF(OFFSET($AS$2,MATCH(Data_Base_Response[[#This Row],[Nama]:[Nama]],Data_Base_Response[[Nama]:[Nama]],0),0,1,90),Data_Base_Response[[#Headers],[G]])</f>
        <v>5</v>
      </c>
      <c r="H136" s="59" cm="1">
        <f t="array" aca="1" ref="H136" ca="1">COUNTIF(OFFSET($AS$2,MATCH(Data_Base_Response[[#This Row],[Nama]:[Nama]],Data_Base_Response[[Nama]:[Nama]],0),0,1,90),Data_Base_Response[[#Headers],[C]])</f>
        <v>5</v>
      </c>
      <c r="I136" s="59" cm="1">
        <f t="array" aca="1" ref="I136" ca="1">COUNTIF(OFFSET($AS$2,MATCH(Data_Base_Response[[#This Row],[Nama]:[Nama]],Data_Base_Response[[Nama]:[Nama]],0),0,1,90),Data_Base_Response[[#Headers],[D]])</f>
        <v>8</v>
      </c>
      <c r="J136" s="59" cm="1">
        <f t="array" aca="1" ref="J136" ca="1">COUNTIF(OFFSET($AS$2,MATCH(Data_Base_Response[[#This Row],[Nama]:[Nama]],Data_Base_Response[[Nama]:[Nama]],0),0,1,90),Data_Base_Response[[#Headers],[R]])</f>
        <v>4</v>
      </c>
      <c r="K136" s="59" cm="1">
        <f t="array" aca="1" ref="K136" ca="1">COUNTIF(OFFSET($AS$2,MATCH(Data_Base_Response[[#This Row],[Nama]:[Nama]],Data_Base_Response[[Nama]:[Nama]],0),0,1,90),Data_Base_Response[[#Headers],[T]])</f>
        <v>3</v>
      </c>
      <c r="L136" s="59" cm="1">
        <f t="array" aca="1" ref="L136" ca="1">COUNTIF(OFFSET($AS$2,MATCH(Data_Base_Response[[#This Row],[Nama]:[Nama]],Data_Base_Response[[Nama]:[Nama]],0),0,1,90),Data_Base_Response[[#Headers],[V]])</f>
        <v>2</v>
      </c>
      <c r="M136" s="59" cm="1">
        <f t="array" aca="1" ref="M136" ca="1">COUNTIF(OFFSET($AS$2,MATCH(Data_Base_Response[[#This Row],[Nama]:[Nama]],Data_Base_Response[[Nama]:[Nama]],0),0,1,90),Data_Base_Response[[#Headers],[W]])</f>
        <v>4</v>
      </c>
      <c r="N136" s="59" cm="1">
        <f t="array" aca="1" ref="N136" ca="1">COUNTIF(OFFSET($AS$2,MATCH(Data_Base_Response[[#This Row],[Nama]:[Nama]],Data_Base_Response[[Nama]:[Nama]],0),0,1,90),Data_Base_Response[[#Headers],[F]])</f>
        <v>2</v>
      </c>
      <c r="O136" s="59" cm="1">
        <f t="array" aca="1" ref="O136" ca="1">COUNTIF(OFFSET($AS$2,MATCH(Data_Base_Response[[#This Row],[Nama]:[Nama]],Data_Base_Response[[Nama]:[Nama]],0),0,1,90),Data_Base_Response[[#Headers],[L]])</f>
        <v>6</v>
      </c>
      <c r="P136" s="59" cm="1">
        <f t="array" aca="1" ref="P136" ca="1">COUNTIF(OFFSET($AS$2,MATCH(Data_Base_Response[[#This Row],[Nama]:[Nama]],Data_Base_Response[[Nama]:[Nama]],0),0,1,90),Data_Base_Response[[#Headers],[P]])</f>
        <v>8</v>
      </c>
      <c r="Q136" s="59" cm="1">
        <f t="array" aca="1" ref="Q136" ca="1">COUNTIF(OFFSET($AS$2,MATCH(Data_Base_Response[[#This Row],[Nama]:[Nama]],Data_Base_Response[[Nama]:[Nama]],0),0,1,90),Data_Base_Response[[#Headers],[I]])</f>
        <v>4</v>
      </c>
      <c r="R136" s="59" cm="1">
        <f t="array" aca="1" ref="R136" ca="1">COUNTIF(OFFSET($AS$2,MATCH(Data_Base_Response[[#This Row],[Nama]:[Nama]],Data_Base_Response[[Nama]:[Nama]],0),0,1,90),Data_Base_Response[[#Headers],[S]])</f>
        <v>6</v>
      </c>
      <c r="S136" s="59" cm="1">
        <f t="array" aca="1" ref="S136" ca="1">COUNTIF(OFFSET($AS$2,MATCH(Data_Base_Response[[#This Row],[Nama]:[Nama]],Data_Base_Response[[Nama]:[Nama]],0),0,1,90),Data_Base_Response[[#Headers],[B]])</f>
        <v>4</v>
      </c>
      <c r="T136" s="59" cm="1">
        <f t="array" aca="1" ref="T136" ca="1">COUNTIF(OFFSET($AS$2,MATCH(Data_Base_Response[[#This Row],[Nama]:[Nama]],Data_Base_Response[[Nama]:[Nama]],0),0,1,90),Data_Base_Response[[#Headers],[O]])</f>
        <v>2</v>
      </c>
      <c r="U136" s="59" cm="1">
        <f t="array" aca="1" ref="U136" ca="1">COUNTIF(OFFSET($AS$2,MATCH(Data_Base_Response[[#This Row],[Nama]:[Nama]],Data_Base_Response[[Nama]:[Nama]],0),0,1,90),Data_Base_Response[[#Headers],[X]])</f>
        <v>5</v>
      </c>
      <c r="V136" s="59" cm="1">
        <f t="array" aca="1" ref="V136" ca="1">COUNTIF(OFFSET($AS$2,MATCH(Data_Base_Response[[#This Row],[Nama]:[Nama]],Data_Base_Response[[Nama]:[Nama]],0),0,1,90),Data_Base_Response[[#Headers],[E]])</f>
        <v>2</v>
      </c>
      <c r="W136" s="59" cm="1">
        <f t="array" aca="1" ref="W136" ca="1">COUNTIF(OFFSET($AS$2,MATCH(Data_Base_Response[[#This Row],[Nama]:[Nama]],Data_Base_Response[[Nama]:[Nama]],0),0,1,90),Data_Base_Response[[#Headers],[K]])</f>
        <v>2</v>
      </c>
      <c r="X136" s="59" cm="1">
        <f t="array" aca="1" ref="X136" ca="1">COUNTIF(OFFSET($AS$2,MATCH(Data_Base_Response[[#This Row],[Nama]:[Nama]],Data_Base_Response[[Nama]:[Nama]],0),0,1,90),Data_Base_Response[[#Headers],[Z]])</f>
        <v>7</v>
      </c>
      <c r="Y136"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6" s="60" t="str">
        <f ca="1">INDEX(OFFSET(Dictionary!$AJ$3,MATCH(F$2,Dictionary!$AG$4:$AG$84,0),0,COUNTIF(Dictionary!$AG$4:$AG$84,F$2),1),MATCH(Data_Base_Response[[#This Row],[N]],OFFSET(Dictionary!$AH$3,MATCH(F$2,Dictionary!$AG$4:$AG$84,0),0,COUNTIF(Dictionary!$AG$4:$AG$84,F$2),1),1))</f>
        <v xml:space="preserve">Cukup memiliki komitmen untuk menuntaskan tugas, akan tetapi jika memungkinkan akan mendelegasikan sebagian dari pekerjaan nya kepada orang lain.  </v>
      </c>
      <c r="AA136"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36" s="60" t="str">
        <f ca="1">INDEX(OFFSET(Dictionary!$AJ$3,MATCH(H$2,Dictionary!$AG$4:$AG$84,0),0,COUNTIF(Dictionary!$AG$4:$AG$84,H$2),1),MATCH(Data_Base_Response[[#This Row],[C]],OFFSET(Dictionary!$AH$3,MATCH(H$2,Dictionary!$AG$4:$AG$84,0),0,COUNTIF(Dictionary!$AG$4:$AG$84,H$2),1),1))</f>
        <v xml:space="preserve">Memperhatikan keteraturan dan sistematika kerja, tapi cukup  fleksibel </v>
      </c>
      <c r="AC136" s="60" t="str">
        <f ca="1">INDEX(OFFSET(Dictionary!$AJ$3,MATCH(I$2,Dictionary!$AG$4:$AG$84,0),0,COUNTIF(Dictionary!$AG$4:$AG$84,I$2),1),MATCH(Data_Base_Response[[#This Row],[D]],OFFSET(Dictionary!$AH$3,MATCH(I$2,Dictionary!$AG$4:$AG$84,0),0,COUNTIF(Dictionary!$AG$4:$AG$84,I$2),1),1))</f>
        <v xml:space="preserve">Sangat menyukai detail, sangat peduli akan akurasi dan keleng- kapan data.  Cenderung terlalu terlibat dengan detail sehingga melupakan tujuan utama.  </v>
      </c>
      <c r="AD136"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36" s="60" t="str">
        <f ca="1">INDEX(OFFSET(Dictionary!$AJ$3,MATCH(K$2,Dictionary!$AG$4:$AG$84,0),0,COUNTIF(Dictionary!$AG$4:$AG$84,K$2),1),MATCH(Data_Base_Response[[#This Row],[T]],OFFSET(Dictionary!$AH$3,MATCH(K$2,Dictionary!$AG$4:$AG$84,0),0,COUNTIF(Dictionary!$AG$4:$AG$84,K$2),1),1))</f>
        <v xml:space="preserve">Santai. Kurang peduli akan waktu, kurang memiliki rasa urgensi, membuang-buang waktu, bukan pekerja yang tepat waktu </v>
      </c>
      <c r="AF136" s="60" t="str">
        <f ca="1">INDEX(OFFSET(Dictionary!$AJ$3,MATCH(L$2,Dictionary!$AG$4:$AG$84,0),0,COUNTIF(Dictionary!$AG$4:$AG$84,L$2),1),MATCH(Data_Base_Response[[#This Row],[V]],OFFSET(Dictionary!$AH$3,MATCH(L$2,Dictionary!$AG$4:$AG$84,0),0,COUNTIF(Dictionary!$AG$4:$AG$84,L$2),1),1))</f>
        <v xml:space="preserve">Cocok untuk pekerjaan  ' di belakang meja '. Cenderung lamban, tidak tanggap, mudah lelah, daya tahan lemah </v>
      </c>
      <c r="AG136" s="60" t="str">
        <f ca="1">INDEX(OFFSET(Dictionary!$AJ$3,MATCH(M$2,Dictionary!$AG$4:$AG$84,0),0,COUNTIF(Dictionary!$AG$4:$AG$84,M$2),1),MATCH(Data_Base_Response[[#This Row],[W]],OFFSET(Dictionary!$AH$3,MATCH(M$2,Dictionary!$AG$4:$AG$84,0),0,COUNTIF(Dictionary!$AG$4:$AG$84,M$2),1),1))</f>
        <v xml:space="preserve">Perlu pengarahan awal dan tolok ukur keberhasilan   </v>
      </c>
      <c r="AH136"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6" s="60" t="str">
        <f ca="1">INDEX(OFFSET(Dictionary!$AJ$3,MATCH(O$2,Dictionary!$AG$4:$AG$84,0),0,COUNTIF(Dictionary!$AG$4:$AG$84,O$2),1),MATCH(Data_Base_Response[[#This Row],[L]],OFFSET(Dictionary!$AH$3,MATCH(O$2,Dictionary!$AG$4:$AG$84,0),0,COUNTIF(Dictionary!$AG$4:$AG$84,O$2),1),1))</f>
        <v xml:space="preserve">Percaya diri dan ingin berperan sebagai pemimpin      </v>
      </c>
      <c r="AJ136"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36" s="60" t="str">
        <f ca="1">INDEX(OFFSET(Dictionary!$AJ$3,MATCH(Q$2,Dictionary!$AG$4:$AG$84,0),0,COUNTIF(Dictionary!$AG$4:$AG$84,Q$2),1),MATCH(Data_Base_Response[[#This Row],[I]],OFFSET(Dictionary!$AH$3,MATCH(Q$2,Dictionary!$AG$4:$AG$84,0),0,COUNTIF(Dictionary!$AG$4:$AG$84,Q$2),1),1))</f>
        <v xml:space="preserve">Berhati - hati dlm pengambilan keputusan   </v>
      </c>
      <c r="AL136" s="60" t="str">
        <f ca="1">INDEX(OFFSET(Dictionary!$AJ$3,MATCH(R$2,Dictionary!$AG$4:$AG$84,0),0,COUNTIF(Dictionary!$AG$4:$AG$84,R$2),1),MATCH(Data_Base_Response[[#This Row],[S]],OFFSET(Dictionary!$AH$3,MATCH(R$2,Dictionary!$AG$4:$AG$84,0),0,COUNTIF(Dictionary!$AG$4:$AG$84,R$2),1),1))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6"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36"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36" s="60" t="str">
        <f ca="1">INDEX(OFFSET(Dictionary!$AJ$3,MATCH(U$2,Dictionary!$AG$4:$AG$84,0),0,COUNTIF(Dictionary!$AG$4:$AG$84,U$2),1),MATCH(Data_Base_Response[[#This Row],[X]],OFFSET(Dictionary!$AH$3,MATCH(U$2,Dictionary!$AG$4:$AG$84,0),0,COUNTIF(Dictionary!$AG$4:$AG$84,U$2),1),1))</f>
        <v xml:space="preserve">Mengharapkan pengakuan lingkungan dan tidak mau diabaikan tetapi tidak mencari-cari perhatian </v>
      </c>
      <c r="AP136"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6" s="60" t="str">
        <f ca="1">INDEX(OFFSET(Dictionary!$AJ$3,MATCH(W$2,Dictionary!$AG$4:$AG$84,0),0,COUNTIF(Dictionary!$AG$4:$AG$84,W$2),1),MATCH(Data_Base_Response[[#This Row],[K]],OFFSET(Dictionary!$AH$3,MATCH(W$2,Dictionary!$AG$4:$AG$84,0),0,COUNTIF(Dictionary!$AG$4:$AG$84,W$2),1),1))</f>
        <v xml:space="preserve">Lebih suka menghindari konflik, akan mencari rasionalisasi untuk  dapat menerima situasi dan melihat permasalahan dari sudut pan- dang orang lain.  </v>
      </c>
      <c r="AR136"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36" s="61" t="str">
        <f ca="1">IFERROR(INDEX(OFFSET(Dictionary!$AC$3,MATCH(COLUMNS($AS$2:AS135),Dictionary!$AC$4:$AC$93,0),1,1,2),1,MATCH(INDEX(Dictionary!$B$3:$C$3,1,MATCH(Form_Responses[[#This Row],[1]],OFFSET(Dictionary!$A$3,MATCH(COLUMNS($AS$2:AS135),Dictionary!$A$4:$A$93,0),1,1,2),0)),Dictionary!$AD$3:$AE$3,0)),"")</f>
        <v>G</v>
      </c>
      <c r="AT136" s="61" t="str">
        <f ca="1">IFERROR(INDEX(OFFSET(Dictionary!$AC$3,MATCH(COLUMNS($AS$2:AT$2),Dictionary!$AC$4:$AC$93,0),1,1,2),1,MATCH(INDEX(Dictionary!$B$3:$C$3,1,MATCH(Form_Responses[[#This Row],[2]],OFFSET(Dictionary!$A$3,MATCH(COLUMNS($AS$2:AT135),Dictionary!$A$4:$A$93,0),1,1,2),0)),Dictionary!$AD$3:$AE$3,0)),"")</f>
        <v>N</v>
      </c>
      <c r="AU136" s="61" t="str">
        <f ca="1">IFERROR(INDEX(OFFSET(Dictionary!$AC$3,MATCH(COLUMNS($AS$2:AU135),Dictionary!$AC$4:$AC$93,0),1,1,2),1,MATCH(INDEX(Dictionary!$B$3:$C$3,1,MATCH(Form_Responses[[#This Row],[3]],OFFSET(Dictionary!$A$3,MATCH(COLUMNS($AS$2:AU135),Dictionary!$A$4:$A$93,0),1,1,2),0)),Dictionary!$AD$3:$AE$3,0)),"")</f>
        <v>A</v>
      </c>
      <c r="AV136" s="61" t="str">
        <f ca="1">IFERROR(INDEX(OFFSET(Dictionary!$AC$3,MATCH(COLUMNS($AS$2:AV135),Dictionary!$AC$4:$AC$93,0),1,1,2),1,MATCH(INDEX(Dictionary!$B$3:$C$3,1,MATCH(Form_Responses[[#This Row],[4]],OFFSET(Dictionary!$A$3,MATCH(COLUMNS($AS$2:AV135),Dictionary!$A$4:$A$93,0),1,1,2),0)),Dictionary!$AD$3:$AE$3,0)),"")</f>
        <v>P</v>
      </c>
      <c r="AW136" s="61" t="str">
        <f ca="1">IFERROR(INDEX(OFFSET(Dictionary!$AC$3,MATCH(COLUMNS($AS$2:AW135),Dictionary!$AC$4:$AC$93,0),1,1,2),1,MATCH(INDEX(Dictionary!$B$3:$C$3,1,MATCH(Form_Responses[[#This Row],[5]],OFFSET(Dictionary!$A$3,MATCH(COLUMNS($AS$2:AW135),Dictionary!$A$4:$A$93,0),1,1,2),0)),Dictionary!$AD$3:$AE$3,0)),"")</f>
        <v>B</v>
      </c>
      <c r="AX136" s="61" t="str">
        <f ca="1">IFERROR(INDEX(OFFSET(Dictionary!$AC$3,MATCH(COLUMNS($AS$2:AX135),Dictionary!$AC$4:$AC$93,0),1,1,2),1,MATCH(INDEX(Dictionary!$B$3:$C$3,1,MATCH(Form_Responses[[#This Row],[6]],OFFSET(Dictionary!$A$3,MATCH(COLUMNS($AS$2:AX135),Dictionary!$A$4:$A$93,0),1,1,2),0)),Dictionary!$AD$3:$AE$3,0)),"")</f>
        <v>B</v>
      </c>
      <c r="AY136" s="61" t="str">
        <f ca="1">IFERROR(INDEX(OFFSET(Dictionary!$AC$3,MATCH(COLUMNS($AS$2:AY135),Dictionary!$AC$4:$AC$93,0),1,1,2),1,MATCH(INDEX(Dictionary!$B$3:$C$3,1,MATCH(Form_Responses[[#This Row],[7]],OFFSET(Dictionary!$A$3,MATCH(COLUMNS($AS$2:AY135),Dictionary!$A$4:$A$93,0),1,1,2),0)),Dictionary!$AD$3:$AE$3,0)),"")</f>
        <v>Z</v>
      </c>
      <c r="AZ136" s="61" t="str">
        <f ca="1">IFERROR(INDEX(OFFSET(Dictionary!$AC$3,MATCH(COLUMNS($AS$2:AZ$2),Dictionary!$AC$4:$AC$93,0),1,1,2),1,MATCH(INDEX(Dictionary!$B$3:$C$3,1,MATCH(Form_Responses[[#This Row],[8]],OFFSET(Dictionary!$A$3,MATCH(COLUMNS($AS$2:AZ135),Dictionary!$A$4:$A$93,0),1,1,2),0)),Dictionary!$AD$3:$AE$3,0)),"")</f>
        <v>Z</v>
      </c>
      <c r="BA136" s="61" t="str">
        <f ca="1">IFERROR(INDEX(OFFSET(Dictionary!$AC$3,MATCH(COLUMNS($AS$2:BA135),Dictionary!$AC$4:$AC$93,0),1,1,2),1,MATCH(INDEX(Dictionary!$B$3:$C$3,1,MATCH(Form_Responses[[#This Row],[9]],OFFSET(Dictionary!$A$3,MATCH(COLUMNS($AS$2:BA135),Dictionary!$A$4:$A$93,0),1,1,2),0)),Dictionary!$AD$3:$AE$3,0)),"")</f>
        <v>K</v>
      </c>
      <c r="BB136" s="61" t="str">
        <f ca="1">IFERROR(INDEX(OFFSET(Dictionary!$AC$3,MATCH(COLUMNS($AS$2:BB135),Dictionary!$AC$4:$AC$93,0),1,1,2),1,MATCH(INDEX(Dictionary!$B$3:$C$3,1,MATCH(Form_Responses[[#This Row],[10]],OFFSET(Dictionary!$A$3,MATCH(COLUMNS($AS$2:BB135),Dictionary!$A$4:$A$93,0),1,1,2),0)),Dictionary!$AD$3:$AE$3,0)),"")</f>
        <v>F</v>
      </c>
      <c r="BC136" s="61" t="str">
        <f ca="1">IFERROR(INDEX(OFFSET(Dictionary!$AC$3,MATCH(COLUMNS($AS$2:BC135),Dictionary!$AC$4:$AC$93,0),1,1,2),1,MATCH(INDEX(Dictionary!$B$3:$C$3,1,MATCH(Form_Responses[[#This Row],[11]],OFFSET(Dictionary!$A$3,MATCH(COLUMNS($AS$2:BC135),Dictionary!$A$4:$A$93,0),1,1,2),0)),Dictionary!$AD$3:$AE$3,0)),"")</f>
        <v>C</v>
      </c>
      <c r="BD136" s="61" t="str">
        <f ca="1">IFERROR(INDEX(OFFSET(Dictionary!$AC$3,MATCH(COLUMNS($AS$2:BD135),Dictionary!$AC$4:$AC$93,0),1,1,2),1,MATCH(INDEX(Dictionary!$B$3:$C$3,1,MATCH(Form_Responses[[#This Row],[12]],OFFSET(Dictionary!$A$3,MATCH(COLUMNS($AS$2:BD135),Dictionary!$A$4:$A$93,0),1,1,2),0)),Dictionary!$AD$3:$AE$3,0)),"")</f>
        <v>L</v>
      </c>
      <c r="BE136" s="61" t="str">
        <f ca="1">IFERROR(INDEX(OFFSET(Dictionary!$AC$3,MATCH(COLUMNS($AS$2:BE135),Dictionary!$AC$4:$AC$93,0),1,1,2),1,MATCH(INDEX(Dictionary!$B$3:$C$3,1,MATCH(Form_Responses[[#This Row],[13]],OFFSET(Dictionary!$A$3,MATCH(COLUMNS($AS$2:BE135),Dictionary!$A$4:$A$93,0),1,1,2),0)),Dictionary!$AD$3:$AE$3,0)),"")</f>
        <v>P</v>
      </c>
      <c r="BF136" s="61" t="str">
        <f ca="1">IFERROR(INDEX(OFFSET(Dictionary!$AC$3,MATCH(COLUMNS($AS$2:BF135),Dictionary!$AC$4:$AC$93,0),1,1,2),1,MATCH(INDEX(Dictionary!$B$3:$C$3,1,MATCH(Form_Responses[[#This Row],[14]],OFFSET(Dictionary!$A$3,MATCH(COLUMNS($AS$2:BF135),Dictionary!$A$4:$A$93,0),1,1,2),0)),Dictionary!$AD$3:$AE$3,0)),"")</f>
        <v>X</v>
      </c>
      <c r="BG136" s="61" t="str">
        <f ca="1">IFERROR(INDEX(OFFSET(Dictionary!$AC$3,MATCH(COLUMNS($AS$2:BG135),Dictionary!$AC$4:$AC$93,0),1,1,2),1,MATCH(INDEX(Dictionary!$B$3:$C$3,1,MATCH(Form_Responses[[#This Row],[15]],OFFSET(Dictionary!$A$3,MATCH(COLUMNS($AS$2:BG135),Dictionary!$A$4:$A$93,0),1,1,2),0)),Dictionary!$AD$3:$AE$3,0)),"")</f>
        <v>P</v>
      </c>
      <c r="BH136" s="61" t="str">
        <f ca="1">IFERROR(INDEX(OFFSET(Dictionary!$AC$3,MATCH(COLUMNS($AS$2:BH135),Dictionary!$AC$4:$AC$93,0),1,1,2),1,MATCH(INDEX(Dictionary!$B$3:$C$3,1,MATCH(Form_Responses[[#This Row],[16]],OFFSET(Dictionary!$A$3,MATCH(COLUMNS($AS$2:BH135),Dictionary!$A$4:$A$93,0),1,1,2),0)),Dictionary!$AD$3:$AE$3,0)),"")</f>
        <v>X</v>
      </c>
      <c r="BI136" s="61" t="str">
        <f ca="1">IFERROR(INDEX(OFFSET(Dictionary!$AC$3,MATCH(COLUMNS($AS$2:BI135),Dictionary!$AC$4:$AC$93,0),1,1,2),1,MATCH(INDEX(Dictionary!$B$3:$C$3,1,MATCH(Form_Responses[[#This Row],[17]],OFFSET(Dictionary!$A$3,MATCH(COLUMNS($AS$2:BI135),Dictionary!$A$4:$A$93,0),1,1,2),0)),Dictionary!$AD$3:$AE$3,0)),"")</f>
        <v>Z</v>
      </c>
      <c r="BJ136" s="61" t="str">
        <f ca="1">IFERROR(INDEX(OFFSET(Dictionary!$AC$3,MATCH(COLUMNS($AS$2:BJ135),Dictionary!$AC$4:$AC$93,0),1,1,2),1,MATCH(INDEX(Dictionary!$B$3:$C$3,1,MATCH(Form_Responses[[#This Row],[18]],OFFSET(Dictionary!$A$3,MATCH(COLUMNS($AS$2:BJ135),Dictionary!$A$4:$A$93,0),1,1,2),0)),Dictionary!$AD$3:$AE$3,0)),"")</f>
        <v>O</v>
      </c>
      <c r="BK136" s="61" t="str">
        <f ca="1">IFERROR(INDEX(OFFSET(Dictionary!$AC$3,MATCH(COLUMNS($AS$2:BK135),Dictionary!$AC$4:$AC$93,0),1,1,2),1,MATCH(INDEX(Dictionary!$B$3:$C$3,1,MATCH(Form_Responses[[#This Row],[19]],OFFSET(Dictionary!$A$3,MATCH(COLUMNS($AS$2:BK135),Dictionary!$A$4:$A$93,0),1,1,2),0)),Dictionary!$AD$3:$AE$3,0)),"")</f>
        <v>Z</v>
      </c>
      <c r="BL136" s="61" t="str">
        <f ca="1">IFERROR(INDEX(OFFSET(Dictionary!$AC$3,MATCH(COLUMNS($AS$2:BL135),Dictionary!$AC$4:$AC$93,0),1,1,2),1,MATCH(INDEX(Dictionary!$B$3:$C$3,1,MATCH(Form_Responses[[#This Row],[20]],OFFSET(Dictionary!$A$3,MATCH(COLUMNS($AS$2:BL135),Dictionary!$A$4:$A$93,0),1,1,2),0)),Dictionary!$AD$3:$AE$3,0)),"")</f>
        <v>W</v>
      </c>
      <c r="BM136" s="61" t="str">
        <f ca="1">IFERROR(INDEX(OFFSET(Dictionary!$AC$3,MATCH(COLUMNS($AS$2:BM135),Dictionary!$AC$4:$AC$93,0),1,1,2),1,MATCH(INDEX(Dictionary!$B$3:$C$3,1,MATCH(Form_Responses[[#This Row],[21]],OFFSET(Dictionary!$A$3,MATCH(COLUMNS($AS$2:BM135),Dictionary!$A$4:$A$93,0),1,1,2),0)),Dictionary!$AD$3:$AE$3,0)),"")</f>
        <v>D</v>
      </c>
      <c r="BN136" s="61" t="str">
        <f ca="1">IFERROR(INDEX(OFFSET(Dictionary!$AC$3,MATCH(COLUMNS($AS$2:BN135),Dictionary!$AC$4:$AC$93,0),1,1,2),1,MATCH(INDEX(Dictionary!$B$3:$C$3,1,MATCH(Form_Responses[[#This Row],[22]],OFFSET(Dictionary!$A$3,MATCH(COLUMNS($AS$2:BN135),Dictionary!$A$4:$A$93,0),1,1,2),0)),Dictionary!$AD$3:$AE$3,0)),"")</f>
        <v>C</v>
      </c>
      <c r="BO136" s="61" t="str">
        <f ca="1">IFERROR(INDEX(OFFSET(Dictionary!$AC$3,MATCH(COLUMNS($AS$2:BO135),Dictionary!$AC$4:$AC$93,0),1,1,2),1,MATCH(INDEX(Dictionary!$B$3:$C$3,1,MATCH(Form_Responses[[#This Row],[23]],OFFSET(Dictionary!$A$3,MATCH(COLUMNS($AS$2:BO135),Dictionary!$A$4:$A$93,0),1,1,2),0)),Dictionary!$AD$3:$AE$3,0)),"")</f>
        <v>I</v>
      </c>
      <c r="BP136" s="61" t="str">
        <f ca="1">IFERROR(INDEX(OFFSET(Dictionary!$AC$3,MATCH(COLUMNS($AS$2:BP135),Dictionary!$AC$4:$AC$93,0),1,1,2),1,MATCH(INDEX(Dictionary!$B$3:$C$3,1,MATCH(Form_Responses[[#This Row],[24]],OFFSET(Dictionary!$A$3,MATCH(COLUMNS($AS$2:BP135),Dictionary!$A$4:$A$93,0),1,1,2),0)),Dictionary!$AD$3:$AE$3,0)),"")</f>
        <v>X</v>
      </c>
      <c r="BQ136" s="61" t="str">
        <f ca="1">IFERROR(INDEX(OFFSET(Dictionary!$AC$3,MATCH(COLUMNS($AS$2:BQ135),Dictionary!$AC$4:$AC$93,0),1,1,2),1,MATCH(INDEX(Dictionary!$B$3:$C$3,1,MATCH(Form_Responses[[#This Row],[25]],OFFSET(Dictionary!$A$3,MATCH(COLUMNS($AS$2:BQ135),Dictionary!$A$4:$A$93,0),1,1,2),0)),Dictionary!$AD$3:$AE$3,0)),"")</f>
        <v>A</v>
      </c>
      <c r="BR136" s="61" t="str">
        <f ca="1">IFERROR(INDEX(OFFSET(Dictionary!$AC$3,MATCH(COLUMNS($AS$2:BR135),Dictionary!$AC$4:$AC$93,0),1,1,2),1,MATCH(INDEX(Dictionary!$B$3:$C$3,1,MATCH(Form_Responses[[#This Row],[26]],OFFSET(Dictionary!$A$3,MATCH(COLUMNS($AS$2:BR135),Dictionary!$A$4:$A$93,0),1,1,2),0)),Dictionary!$AD$3:$AE$3,0)),"")</f>
        <v>P</v>
      </c>
      <c r="BS136" s="61" t="str">
        <f ca="1">IFERROR(INDEX(OFFSET(Dictionary!$AC$3,MATCH(COLUMNS($AS$2:BS135),Dictionary!$AC$4:$AC$93,0),1,1,2),1,MATCH(INDEX(Dictionary!$B$3:$C$3,1,MATCH(Form_Responses[[#This Row],[27]],OFFSET(Dictionary!$A$3,MATCH(COLUMNS($AS$2:BS135),Dictionary!$A$4:$A$93,0),1,1,2),0)),Dictionary!$AD$3:$AE$3,0)),"")</f>
        <v>Z</v>
      </c>
      <c r="BT136" s="61" t="str">
        <f ca="1">IFERROR(INDEX(OFFSET(Dictionary!$AC$3,MATCH(COLUMNS($AS$2:BT135),Dictionary!$AC$4:$AC$93,0),1,1,2),1,MATCH(INDEX(Dictionary!$B$3:$C$3,1,MATCH(Form_Responses[[#This Row],[28]],OFFSET(Dictionary!$A$3,MATCH(COLUMNS($AS$2:BT135),Dictionary!$A$4:$A$93,0),1,1,2),0)),Dictionary!$AD$3:$AE$3,0)),"")</f>
        <v>K</v>
      </c>
      <c r="BU136" s="61" t="str">
        <f ca="1">IFERROR(INDEX(OFFSET(Dictionary!$AC$3,MATCH(COLUMNS($AS$2:BU135),Dictionary!$AC$4:$AC$93,0),1,1,2),1,MATCH(INDEX(Dictionary!$B$3:$C$3,1,MATCH(Form_Responses[[#This Row],[29]],OFFSET(Dictionary!$A$3,MATCH(COLUMNS($AS$2:BU135),Dictionary!$A$4:$A$93,0),1,1,2),0)),Dictionary!$AD$3:$AE$3,0)),"")</f>
        <v>O</v>
      </c>
      <c r="BV136" s="61" t="str">
        <f ca="1">IFERROR(INDEX(OFFSET(Dictionary!$AC$3,MATCH(COLUMNS($AS$2:BV135),Dictionary!$AC$4:$AC$93,0),1,1,2),1,MATCH(INDEX(Dictionary!$B$3:$C$3,1,MATCH(Form_Responses[[#This Row],[30]],OFFSET(Dictionary!$A$3,MATCH(COLUMNS($AS$2:BV135),Dictionary!$A$4:$A$93,0),1,1,2),0)),Dictionary!$AD$3:$AE$3,0)),"")</f>
        <v>W</v>
      </c>
      <c r="BW136" s="61" t="str">
        <f ca="1">IFERROR(INDEX(OFFSET(Dictionary!$AC$3,MATCH(COLUMNS($AS$2:BW135),Dictionary!$AC$4:$AC$93,0),1,1,2),1,MATCH(INDEX(Dictionary!$B$3:$C$3,1,MATCH(Form_Responses[[#This Row],[31]],OFFSET(Dictionary!$A$3,MATCH(COLUMNS($AS$2:BW135),Dictionary!$A$4:$A$93,0),1,1,2),0)),Dictionary!$AD$3:$AE$3,0)),"")</f>
        <v>G</v>
      </c>
      <c r="BX136" s="61" t="str">
        <f ca="1">IFERROR(INDEX(OFFSET(Dictionary!$AC$3,MATCH(COLUMNS($AS$2:BX135),Dictionary!$AC$4:$AC$93,0),1,1,2),1,MATCH(INDEX(Dictionary!$B$3:$C$3,1,MATCH(Form_Responses[[#This Row],[32]],OFFSET(Dictionary!$A$3,MATCH(COLUMNS($AS$2:BX135),Dictionary!$A$4:$A$93,0),1,1,2),0)),Dictionary!$AD$3:$AE$3,0)),"")</f>
        <v>D</v>
      </c>
      <c r="BY136" s="61" t="str">
        <f ca="1">IFERROR(INDEX(OFFSET(Dictionary!$AC$3,MATCH(COLUMNS($AS$2:BY135),Dictionary!$AC$4:$AC$93,0),1,1,2),1,MATCH(INDEX(Dictionary!$B$3:$C$3,1,MATCH(Form_Responses[[#This Row],[33]],OFFSET(Dictionary!$A$3,MATCH(COLUMNS($AS$2:BY135),Dictionary!$A$4:$A$93,0),1,1,2),0)),Dictionary!$AD$3:$AE$3,0)),"")</f>
        <v>I</v>
      </c>
      <c r="BZ136" s="61" t="str">
        <f ca="1">IFERROR(INDEX(OFFSET(Dictionary!$AC$3,MATCH(COLUMNS($AS$2:BZ135),Dictionary!$AC$4:$AC$93,0),1,1,2),1,MATCH(INDEX(Dictionary!$B$3:$C$3,1,MATCH(Form_Responses[[#This Row],[34]],OFFSET(Dictionary!$A$3,MATCH(COLUMNS($AS$2:BZ135),Dictionary!$A$4:$A$93,0),1,1,2),0)),Dictionary!$AD$3:$AE$3,0)),"")</f>
        <v>T</v>
      </c>
      <c r="CA136" s="61" t="str">
        <f ca="1">IFERROR(INDEX(OFFSET(Dictionary!$AC$3,MATCH(COLUMNS($AS$2:CA135),Dictionary!$AC$4:$AC$93,0),1,1,2),1,MATCH(INDEX(Dictionary!$B$3:$C$3,1,MATCH(Form_Responses[[#This Row],[35]],OFFSET(Dictionary!$A$3,MATCH(COLUMNS($AS$2:CA135),Dictionary!$A$4:$A$93,0),1,1,2),0)),Dictionary!$AD$3:$AE$3,0)),"")</f>
        <v>B</v>
      </c>
      <c r="CB136" s="61" t="str">
        <f ca="1">IFERROR(INDEX(OFFSET(Dictionary!$AC$3,MATCH(COLUMNS($AS$2:CB135),Dictionary!$AC$4:$AC$93,0),1,1,2),1,MATCH(INDEX(Dictionary!$B$3:$C$3,1,MATCH(Form_Responses[[#This Row],[36]],OFFSET(Dictionary!$A$3,MATCH(COLUMNS($AS$2:CB135),Dictionary!$A$4:$A$93,0),1,1,2),0)),Dictionary!$AD$3:$AE$3,0)),"")</f>
        <v>A</v>
      </c>
      <c r="CC136" s="61" t="str">
        <f ca="1">IFERROR(INDEX(OFFSET(Dictionary!$AC$3,MATCH(COLUMNS($AS$2:CC135),Dictionary!$AC$4:$AC$93,0),1,1,2),1,MATCH(INDEX(Dictionary!$B$3:$C$3,1,MATCH(Form_Responses[[#This Row],[37]],OFFSET(Dictionary!$A$3,MATCH(COLUMNS($AS$2:CC135),Dictionary!$A$4:$A$93,0),1,1,2),0)),Dictionary!$AD$3:$AE$3,0)),"")</f>
        <v>P</v>
      </c>
      <c r="CD136" s="61" t="str">
        <f ca="1">IFERROR(INDEX(OFFSET(Dictionary!$AC$3,MATCH(COLUMNS($AS$2:CD135),Dictionary!$AC$4:$AC$93,0),1,1,2),1,MATCH(INDEX(Dictionary!$B$3:$C$3,1,MATCH(Form_Responses[[#This Row],[38]],OFFSET(Dictionary!$A$3,MATCH(COLUMNS($AS$2:CD135),Dictionary!$A$4:$A$93,0),1,1,2),0)),Dictionary!$AD$3:$AE$3,0)),"")</f>
        <v>X</v>
      </c>
      <c r="CE136" s="61" t="str">
        <f ca="1">IFERROR(INDEX(OFFSET(Dictionary!$AC$3,MATCH(COLUMNS($AS$2:CE135),Dictionary!$AC$4:$AC$93,0),1,1,2),1,MATCH(INDEX(Dictionary!$B$3:$C$3,1,MATCH(Form_Responses[[#This Row],[39]],OFFSET(Dictionary!$A$3,MATCH(COLUMNS($AS$2:CE135),Dictionary!$A$4:$A$93,0),1,1,2),0)),Dictionary!$AD$3:$AE$3,0)),"")</f>
        <v>B</v>
      </c>
      <c r="CF136" s="61" t="str">
        <f ca="1">IFERROR(INDEX(OFFSET(Dictionary!$AC$3,MATCH(COLUMNS($AS$2:CF135),Dictionary!$AC$4:$AC$93,0),1,1,2),1,MATCH(INDEX(Dictionary!$B$3:$C$3,1,MATCH(Form_Responses[[#This Row],[40]],OFFSET(Dictionary!$A$3,MATCH(COLUMNS($AS$2:CF135),Dictionary!$A$4:$A$93,0),1,1,2),0)),Dictionary!$AD$3:$AE$3,0)),"")</f>
        <v>W</v>
      </c>
      <c r="CG136" s="61" t="str">
        <f ca="1">IFERROR(INDEX(OFFSET(Dictionary!$AC$3,MATCH(COLUMNS($AS$2:CG135),Dictionary!$AC$4:$AC$93,0),1,1,2),1,MATCH(INDEX(Dictionary!$B$3:$C$3,1,MATCH(Form_Responses[[#This Row],[41]],OFFSET(Dictionary!$A$3,MATCH(COLUMNS($AS$2:CG135),Dictionary!$A$4:$A$93,0),1,1,2),0)),Dictionary!$AD$3:$AE$3,0)),"")</f>
        <v>S</v>
      </c>
      <c r="CH136" s="61" t="str">
        <f ca="1">IFERROR(INDEX(OFFSET(Dictionary!$AC$3,MATCH(COLUMNS($AS$2:CH135),Dictionary!$AC$4:$AC$93,0),1,1,2),1,MATCH(INDEX(Dictionary!$B$3:$C$3,1,MATCH(Form_Responses[[#This Row],[42]],OFFSET(Dictionary!$A$3,MATCH(COLUMNS($AS$2:CH135),Dictionary!$A$4:$A$93,0),1,1,2),0)),Dictionary!$AD$3:$AE$3,0)),"")</f>
        <v>R</v>
      </c>
      <c r="CI136" s="61" t="str">
        <f ca="1">IFERROR(INDEX(OFFSET(Dictionary!$AC$3,MATCH(COLUMNS($AS$2:CI135),Dictionary!$AC$4:$AC$93,0),1,1,2),1,MATCH(INDEX(Dictionary!$B$3:$C$3,1,MATCH(Form_Responses[[#This Row],[43]],OFFSET(Dictionary!$A$3,MATCH(COLUMNS($AS$2:CI135),Dictionary!$A$4:$A$93,0),1,1,2),0)),Dictionary!$AD$3:$AE$3,0)),"")</f>
        <v>D</v>
      </c>
      <c r="CJ136" s="61" t="str">
        <f ca="1">IFERROR(INDEX(OFFSET(Dictionary!$AC$3,MATCH(COLUMNS($AS$2:CJ135),Dictionary!$AC$4:$AC$93,0),1,1,2),1,MATCH(INDEX(Dictionary!$B$3:$C$3,1,MATCH(Form_Responses[[#This Row],[44]],OFFSET(Dictionary!$A$3,MATCH(COLUMNS($AS$2:CJ135),Dictionary!$A$4:$A$93,0),1,1,2),0)),Dictionary!$AD$3:$AE$3,0)),"")</f>
        <v>C</v>
      </c>
      <c r="CK136" s="61" t="str">
        <f ca="1">IFERROR(INDEX(OFFSET(Dictionary!$AC$3,MATCH(COLUMNS($AS$2:CK135),Dictionary!$AC$4:$AC$93,0),1,1,2),1,MATCH(INDEX(Dictionary!$B$3:$C$3,1,MATCH(Form_Responses[[#This Row],[45]],OFFSET(Dictionary!$A$3,MATCH(COLUMNS($AS$2:CK135),Dictionary!$A$4:$A$93,0),1,1,2),0)),Dictionary!$AD$3:$AE$3,0)),"")</f>
        <v>E</v>
      </c>
      <c r="CL136" s="61" t="str">
        <f ca="1">IFERROR(INDEX(OFFSET(Dictionary!$AC$3,MATCH(COLUMNS($AS$2:CL135),Dictionary!$AC$4:$AC$93,0),1,1,2),1,MATCH(INDEX(Dictionary!$B$3:$C$3,1,MATCH(Form_Responses[[#This Row],[46]],OFFSET(Dictionary!$A$3,MATCH(COLUMNS($AS$2:CL135),Dictionary!$A$4:$A$93,0),1,1,2),0)),Dictionary!$AD$3:$AE$3,0)),"")</f>
        <v>N</v>
      </c>
      <c r="CM136" s="61" t="str">
        <f ca="1">IFERROR(INDEX(OFFSET(Dictionary!$AC$3,MATCH(COLUMNS($AS$2:CM135),Dictionary!$AC$4:$AC$93,0),1,1,2),1,MATCH(INDEX(Dictionary!$B$3:$C$3,1,MATCH(Form_Responses[[#This Row],[47]],OFFSET(Dictionary!$A$3,MATCH(COLUMNS($AS$2:CM135),Dictionary!$A$4:$A$93,0),1,1,2),0)),Dictionary!$AD$3:$AE$3,0)),"")</f>
        <v>Z</v>
      </c>
      <c r="CN136" s="61" t="str">
        <f ca="1">IFERROR(INDEX(OFFSET(Dictionary!$AC$3,MATCH(COLUMNS($AS$2:CN135),Dictionary!$AC$4:$AC$93,0),1,1,2),1,MATCH(INDEX(Dictionary!$B$3:$C$3,1,MATCH(Form_Responses[[#This Row],[48]],OFFSET(Dictionary!$A$3,MATCH(COLUMNS($AS$2:CN135),Dictionary!$A$4:$A$93,0),1,1,2),0)),Dictionary!$AD$3:$AE$3,0)),"")</f>
        <v>P</v>
      </c>
      <c r="CO136" s="61" t="str">
        <f ca="1">IFERROR(INDEX(OFFSET(Dictionary!$AC$3,MATCH(COLUMNS($AS$2:CO135),Dictionary!$AC$4:$AC$93,0),1,1,2),1,MATCH(INDEX(Dictionary!$B$3:$C$3,1,MATCH(Form_Responses[[#This Row],[49]],OFFSET(Dictionary!$A$3,MATCH(COLUMNS($AS$2:CO135),Dictionary!$A$4:$A$93,0),1,1,2),0)),Dictionary!$AD$3:$AE$3,0)),"")</f>
        <v>F</v>
      </c>
      <c r="CP136" s="61" t="str">
        <f ca="1">IFERROR(INDEX(OFFSET(Dictionary!$AC$3,MATCH(COLUMNS($AS$2:CP135),Dictionary!$AC$4:$AC$93,0),1,1,2),1,MATCH(INDEX(Dictionary!$B$3:$C$3,1,MATCH(Form_Responses[[#This Row],[50]],OFFSET(Dictionary!$A$3,MATCH(COLUMNS($AS$2:CP135),Dictionary!$A$4:$A$93,0),1,1,2),0)),Dictionary!$AD$3:$AE$3,0)),"")</f>
        <v>W</v>
      </c>
      <c r="CQ136" s="61" t="str">
        <f ca="1">IFERROR(INDEX(OFFSET(Dictionary!$AC$3,MATCH(COLUMNS($AS$2:CQ135),Dictionary!$AC$4:$AC$93,0),1,1,2),1,MATCH(INDEX(Dictionary!$B$3:$C$3,1,MATCH(Form_Responses[[#This Row],[51]],OFFSET(Dictionary!$A$3,MATCH(COLUMNS($AS$2:CQ135),Dictionary!$A$4:$A$93,0),1,1,2),0)),Dictionary!$AD$3:$AE$3,0)),"")</f>
        <v>G</v>
      </c>
      <c r="CR136" s="61" t="str">
        <f ca="1">IFERROR(INDEX(OFFSET(Dictionary!$AC$3,MATCH(COLUMNS($AS$2:CR135),Dictionary!$AC$4:$AC$93,0),1,1,2),1,MATCH(INDEX(Dictionary!$B$3:$C$3,1,MATCH(Form_Responses[[#This Row],[52]],OFFSET(Dictionary!$A$3,MATCH(COLUMNS($AS$2:CR135),Dictionary!$A$4:$A$93,0),1,1,2),0)),Dictionary!$AD$3:$AE$3,0)),"")</f>
        <v>L</v>
      </c>
      <c r="CS136" s="61" t="str">
        <f ca="1">IFERROR(INDEX(OFFSET(Dictionary!$AC$3,MATCH(COLUMNS($AS$2:CS135),Dictionary!$AC$4:$AC$93,0),1,1,2),1,MATCH(INDEX(Dictionary!$B$3:$C$3,1,MATCH(Form_Responses[[#This Row],[53]],OFFSET(Dictionary!$A$3,MATCH(COLUMNS($AS$2:CS135),Dictionary!$A$4:$A$93,0),1,1,2),0)),Dictionary!$AD$3:$AE$3,0)),"")</f>
        <v>I</v>
      </c>
      <c r="CT136" s="61" t="str">
        <f ca="1">IFERROR(INDEX(OFFSET(Dictionary!$AC$3,MATCH(COLUMNS($AS$2:CT135),Dictionary!$AC$4:$AC$93,0),1,1,2),1,MATCH(INDEX(Dictionary!$B$3:$C$3,1,MATCH(Form_Responses[[#This Row],[54]],OFFSET(Dictionary!$A$3,MATCH(COLUMNS($AS$2:CT135),Dictionary!$A$4:$A$93,0),1,1,2),0)),Dictionary!$AD$3:$AE$3,0)),"")</f>
        <v>D</v>
      </c>
      <c r="CU136" s="61" t="str">
        <f ca="1">IFERROR(INDEX(OFFSET(Dictionary!$AC$3,MATCH(COLUMNS($AS$2:CU135),Dictionary!$AC$4:$AC$93,0),1,1,2),1,MATCH(INDEX(Dictionary!$B$3:$C$3,1,MATCH(Form_Responses[[#This Row],[55]],OFFSET(Dictionary!$A$3,MATCH(COLUMNS($AS$2:CU135),Dictionary!$A$4:$A$93,0),1,1,2),0)),Dictionary!$AD$3:$AE$3,0)),"")</f>
        <v>C</v>
      </c>
      <c r="CV136" s="61" t="str">
        <f ca="1">IFERROR(INDEX(OFFSET(Dictionary!$AC$3,MATCH(COLUMNS($AS$2:CV135),Dictionary!$AC$4:$AC$93,0),1,1,2),1,MATCH(INDEX(Dictionary!$B$3:$C$3,1,MATCH(Form_Responses[[#This Row],[56]],OFFSET(Dictionary!$A$3,MATCH(COLUMNS($AS$2:CV135),Dictionary!$A$4:$A$93,0),1,1,2),0)),Dictionary!$AD$3:$AE$3,0)),"")</f>
        <v>S</v>
      </c>
      <c r="CW136" s="61" t="str">
        <f ca="1">IFERROR(INDEX(OFFSET(Dictionary!$AC$3,MATCH(COLUMNS($AS$2:CW135),Dictionary!$AC$4:$AC$93,0),1,1,2),1,MATCH(INDEX(Dictionary!$B$3:$C$3,1,MATCH(Form_Responses[[#This Row],[57]],OFFSET(Dictionary!$A$3,MATCH(COLUMNS($AS$2:CW135),Dictionary!$A$4:$A$93,0),1,1,2),0)),Dictionary!$AD$3:$AE$3,0)),"")</f>
        <v>Z</v>
      </c>
      <c r="CX136" s="61" t="str">
        <f ca="1">IFERROR(INDEX(OFFSET(Dictionary!$AC$3,MATCH(COLUMNS($AS$2:CX135),Dictionary!$AC$4:$AC$93,0),1,1,2),1,MATCH(INDEX(Dictionary!$B$3:$C$3,1,MATCH(Form_Responses[[#This Row],[58]],OFFSET(Dictionary!$A$3,MATCH(COLUMNS($AS$2:CX135),Dictionary!$A$4:$A$93,0),1,1,2),0)),Dictionary!$AD$3:$AE$3,0)),"")</f>
        <v>A</v>
      </c>
      <c r="CY136" s="61" t="str">
        <f ca="1">IFERROR(INDEX(OFFSET(Dictionary!$AC$3,MATCH(COLUMNS($AS$2:CY135),Dictionary!$AC$4:$AC$93,0),1,1,2),1,MATCH(INDEX(Dictionary!$B$3:$C$3,1,MATCH(Form_Responses[[#This Row],[59]],OFFSET(Dictionary!$A$3,MATCH(COLUMNS($AS$2:CY135),Dictionary!$A$4:$A$93,0),1,1,2),0)),Dictionary!$AD$3:$AE$3,0)),"")</f>
        <v>P</v>
      </c>
      <c r="CZ136" s="61" t="str">
        <f ca="1">IFERROR(INDEX(OFFSET(Dictionary!$AC$3,MATCH(COLUMNS($AS$2:CZ135),Dictionary!$AC$4:$AC$93,0),1,1,2),1,MATCH(INDEX(Dictionary!$B$3:$C$3,1,MATCH(Form_Responses[[#This Row],[60]],OFFSET(Dictionary!$A$3,MATCH(COLUMNS($AS$2:CZ135),Dictionary!$A$4:$A$93,0),1,1,2),0)),Dictionary!$AD$3:$AE$3,0)),"")</f>
        <v>X</v>
      </c>
      <c r="DA136" s="61" t="str">
        <f ca="1">IFERROR(INDEX(OFFSET(Dictionary!$AC$3,MATCH(COLUMNS($AS$2:DA135),Dictionary!$AC$4:$AC$93,0),1,1,2),1,MATCH(INDEX(Dictionary!$B$3:$C$3,1,MATCH(Form_Responses[[#This Row],[61]],OFFSET(Dictionary!$A$3,MATCH(COLUMNS($AS$2:DA135),Dictionary!$A$4:$A$93,0),1,1,2),0)),Dictionary!$AD$3:$AE$3,0)),"")</f>
        <v>G</v>
      </c>
      <c r="DB136" s="61" t="str">
        <f ca="1">IFERROR(INDEX(OFFSET(Dictionary!$AC$3,MATCH(COLUMNS($AS$2:DB135),Dictionary!$AC$4:$AC$93,0),1,1,2),1,MATCH(INDEX(Dictionary!$B$3:$C$3,1,MATCH(Form_Responses[[#This Row],[62]],OFFSET(Dictionary!$A$3,MATCH(COLUMNS($AS$2:DB135),Dictionary!$A$4:$A$93,0),1,1,2),0)),Dictionary!$AD$3:$AE$3,0)),"")</f>
        <v>L</v>
      </c>
      <c r="DC136" s="61" t="str">
        <f ca="1">IFERROR(INDEX(OFFSET(Dictionary!$AC$3,MATCH(COLUMNS($AS$2:DC135),Dictionary!$AC$4:$AC$93,0),1,1,2),1,MATCH(INDEX(Dictionary!$B$3:$C$3,1,MATCH(Form_Responses[[#This Row],[63]],OFFSET(Dictionary!$A$3,MATCH(COLUMNS($AS$2:DC135),Dictionary!$A$4:$A$93,0),1,1,2),0)),Dictionary!$AD$3:$AE$3,0)),"")</f>
        <v>S</v>
      </c>
      <c r="DD136" s="61" t="str">
        <f ca="1">IFERROR(INDEX(OFFSET(Dictionary!$AC$3,MATCH(COLUMNS($AS$2:DD135),Dictionary!$AC$4:$AC$93,0),1,1,2),1,MATCH(INDEX(Dictionary!$B$3:$C$3,1,MATCH(Form_Responses[[#This Row],[64]],OFFSET(Dictionary!$A$3,MATCH(COLUMNS($AS$2:DD135),Dictionary!$A$4:$A$93,0),1,1,2),0)),Dictionary!$AD$3:$AE$3,0)),"")</f>
        <v>T</v>
      </c>
      <c r="DE136" s="61" t="str">
        <f ca="1">IFERROR(INDEX(OFFSET(Dictionary!$AC$3,MATCH(COLUMNS($AS$2:DE135),Dictionary!$AC$4:$AC$93,0),1,1,2),1,MATCH(INDEX(Dictionary!$B$3:$C$3,1,MATCH(Form_Responses[[#This Row],[65]],OFFSET(Dictionary!$A$3,MATCH(COLUMNS($AS$2:DE135),Dictionary!$A$4:$A$93,0),1,1,2),0)),Dictionary!$AD$3:$AE$3,0)),"")</f>
        <v>D</v>
      </c>
      <c r="DF136" s="61" t="str">
        <f ca="1">IFERROR(INDEX(OFFSET(Dictionary!$AC$3,MATCH(COLUMNS($AS$2:DF135),Dictionary!$AC$4:$AC$93,0),1,1,2),1,MATCH(INDEX(Dictionary!$B$3:$C$3,1,MATCH(Form_Responses[[#This Row],[66]],OFFSET(Dictionary!$A$3,MATCH(COLUMNS($AS$2:DF135),Dictionary!$A$4:$A$93,0),1,1,2),0)),Dictionary!$AD$3:$AE$3,0)),"")</f>
        <v>S</v>
      </c>
      <c r="DG136" s="61" t="str">
        <f ca="1">IFERROR(INDEX(OFFSET(Dictionary!$AC$3,MATCH(COLUMNS($AS$2:DG135),Dictionary!$AC$4:$AC$93,0),1,1,2),1,MATCH(INDEX(Dictionary!$B$3:$C$3,1,MATCH(Form_Responses[[#This Row],[67]],OFFSET(Dictionary!$A$3,MATCH(COLUMNS($AS$2:DG135),Dictionary!$A$4:$A$93,0),1,1,2),0)),Dictionary!$AD$3:$AE$3,0)),"")</f>
        <v>R</v>
      </c>
      <c r="DH136" s="61" t="str">
        <f ca="1">IFERROR(INDEX(OFFSET(Dictionary!$AC$3,MATCH(COLUMNS($AS$2:DH135),Dictionary!$AC$4:$AC$93,0),1,1,2),1,MATCH(INDEX(Dictionary!$B$3:$C$3,1,MATCH(Form_Responses[[#This Row],[68]],OFFSET(Dictionary!$A$3,MATCH(COLUMNS($AS$2:DH135),Dictionary!$A$4:$A$93,0),1,1,2),0)),Dictionary!$AD$3:$AE$3,0)),"")</f>
        <v>N</v>
      </c>
      <c r="DI136" s="61" t="str">
        <f ca="1">IFERROR(INDEX(OFFSET(Dictionary!$AC$3,MATCH(COLUMNS($AS$2:DI135),Dictionary!$AC$4:$AC$93,0),1,1,2),1,MATCH(INDEX(Dictionary!$B$3:$C$3,1,MATCH(Form_Responses[[#This Row],[69]],OFFSET(Dictionary!$A$3,MATCH(COLUMNS($AS$2:DI135),Dictionary!$A$4:$A$93,0),1,1,2),0)),Dictionary!$AD$3:$AE$3,0)),"")</f>
        <v>A</v>
      </c>
      <c r="DJ136" s="61" t="str">
        <f ca="1">IFERROR(INDEX(OFFSET(Dictionary!$AC$3,MATCH(COLUMNS($AS$2:DJ135),Dictionary!$AC$4:$AC$93,0),1,1,2),1,MATCH(INDEX(Dictionary!$B$3:$C$3,1,MATCH(Form_Responses[[#This Row],[70]],OFFSET(Dictionary!$A$3,MATCH(COLUMNS($AS$2:DJ135),Dictionary!$A$4:$A$93,0),1,1,2),0)),Dictionary!$AD$3:$AE$3,0)),"")</f>
        <v>P</v>
      </c>
      <c r="DK136" s="61" t="str">
        <f ca="1">IFERROR(INDEX(OFFSET(Dictionary!$AC$3,MATCH(COLUMNS($AS$2:DK135),Dictionary!$AC$4:$AC$93,0),1,1,2),1,MATCH(INDEX(Dictionary!$B$3:$C$3,1,MATCH(Form_Responses[[#This Row],[71]],OFFSET(Dictionary!$A$3,MATCH(COLUMNS($AS$2:DK135),Dictionary!$A$4:$A$93,0),1,1,2),0)),Dictionary!$AD$3:$AE$3,0)),"")</f>
        <v>G</v>
      </c>
      <c r="DL136" s="61" t="str">
        <f ca="1">IFERROR(INDEX(OFFSET(Dictionary!$AC$3,MATCH(COLUMNS($AS$2:DL135),Dictionary!$AC$4:$AC$93,0),1,1,2),1,MATCH(INDEX(Dictionary!$B$3:$C$3,1,MATCH(Form_Responses[[#This Row],[72]],OFFSET(Dictionary!$A$3,MATCH(COLUMNS($AS$2:DL135),Dictionary!$A$4:$A$93,0),1,1,2),0)),Dictionary!$AD$3:$AE$3,0)),"")</f>
        <v>L</v>
      </c>
      <c r="DM136" s="61" t="str">
        <f ca="1">IFERROR(INDEX(OFFSET(Dictionary!$AC$3,MATCH(COLUMNS($AS$2:DM135),Dictionary!$AC$4:$AC$93,0),1,1,2),1,MATCH(INDEX(Dictionary!$B$3:$C$3,1,MATCH(Form_Responses[[#This Row],[73]],OFFSET(Dictionary!$A$3,MATCH(COLUMNS($AS$2:DM135),Dictionary!$A$4:$A$93,0),1,1,2),0)),Dictionary!$AD$3:$AE$3,0)),"")</f>
        <v>V</v>
      </c>
      <c r="DN136" s="61" t="str">
        <f ca="1">IFERROR(INDEX(OFFSET(Dictionary!$AC$3,MATCH(COLUMNS($AS$2:DN135),Dictionary!$AC$4:$AC$93,0),1,1,2),1,MATCH(INDEX(Dictionary!$B$3:$C$3,1,MATCH(Form_Responses[[#This Row],[74]],OFFSET(Dictionary!$A$3,MATCH(COLUMNS($AS$2:DN135),Dictionary!$A$4:$A$93,0),1,1,2),0)),Dictionary!$AD$3:$AE$3,0)),"")</f>
        <v>S</v>
      </c>
      <c r="DO136" s="61" t="str">
        <f ca="1">IFERROR(INDEX(OFFSET(Dictionary!$AC$3,MATCH(COLUMNS($AS$2:DO135),Dictionary!$AC$4:$AC$93,0),1,1,2),1,MATCH(INDEX(Dictionary!$B$3:$C$3,1,MATCH(Form_Responses[[#This Row],[75]],OFFSET(Dictionary!$A$3,MATCH(COLUMNS($AS$2:DO135),Dictionary!$A$4:$A$93,0),1,1,2),0)),Dictionary!$AD$3:$AE$3,0)),"")</f>
        <v>V</v>
      </c>
      <c r="DP136" s="61" t="str">
        <f ca="1">IFERROR(INDEX(OFFSET(Dictionary!$AC$3,MATCH(COLUMNS($AS$2:DP135),Dictionary!$AC$4:$AC$93,0),1,1,2),1,MATCH(INDEX(Dictionary!$B$3:$C$3,1,MATCH(Form_Responses[[#This Row],[76]],OFFSET(Dictionary!$A$3,MATCH(COLUMNS($AS$2:DP135),Dictionary!$A$4:$A$93,0),1,1,2),0)),Dictionary!$AD$3:$AE$3,0)),"")</f>
        <v>D</v>
      </c>
      <c r="DQ136" s="61" t="str">
        <f ca="1">IFERROR(INDEX(OFFSET(Dictionary!$AC$3,MATCH(COLUMNS($AS$2:DQ135),Dictionary!$AC$4:$AC$93,0),1,1,2),1,MATCH(INDEX(Dictionary!$B$3:$C$3,1,MATCH(Form_Responses[[#This Row],[77]],OFFSET(Dictionary!$A$3,MATCH(COLUMNS($AS$2:DQ135),Dictionary!$A$4:$A$93,0),1,1,2),0)),Dictionary!$AD$3:$AE$3,0)),"")</f>
        <v>R</v>
      </c>
      <c r="DR136" s="61" t="str">
        <f ca="1">IFERROR(INDEX(OFFSET(Dictionary!$AC$3,MATCH(COLUMNS($AS$2:DR135),Dictionary!$AC$4:$AC$93,0),1,1,2),1,MATCH(INDEX(Dictionary!$B$3:$C$3,1,MATCH(Form_Responses[[#This Row],[78]],OFFSET(Dictionary!$A$3,MATCH(COLUMNS($AS$2:DR135),Dictionary!$A$4:$A$93,0),1,1,2),0)),Dictionary!$AD$3:$AE$3,0)),"")</f>
        <v>D</v>
      </c>
      <c r="DS136" s="61" t="str">
        <f ca="1">IFERROR(INDEX(OFFSET(Dictionary!$AC$3,MATCH(COLUMNS($AS$2:DS135),Dictionary!$AC$4:$AC$93,0),1,1,2),1,MATCH(INDEX(Dictionary!$B$3:$C$3,1,MATCH(Form_Responses[[#This Row],[79]],OFFSET(Dictionary!$A$3,MATCH(COLUMNS($AS$2:DS135),Dictionary!$A$4:$A$93,0),1,1,2),0)),Dictionary!$AD$3:$AE$3,0)),"")</f>
        <v>N</v>
      </c>
      <c r="DT136" s="61" t="str">
        <f ca="1">IFERROR(INDEX(OFFSET(Dictionary!$AC$3,MATCH(COLUMNS($AS$2:DT135),Dictionary!$AC$4:$AC$93,0),1,1,2),1,MATCH(INDEX(Dictionary!$B$3:$C$3,1,MATCH(Form_Responses[[#This Row],[80]],OFFSET(Dictionary!$A$3,MATCH(COLUMNS($AS$2:DT135),Dictionary!$A$4:$A$93,0),1,1,2),0)),Dictionary!$AD$3:$AE$3,0)),"")</f>
        <v>A</v>
      </c>
      <c r="DU136" s="61" t="str">
        <f ca="1">IFERROR(INDEX(OFFSET(Dictionary!$AC$3,MATCH(COLUMNS($AS$2:DU135),Dictionary!$AC$4:$AC$93,0),1,1,2),1,MATCH(INDEX(Dictionary!$B$3:$C$3,1,MATCH(Form_Responses[[#This Row],[81]],OFFSET(Dictionary!$A$3,MATCH(COLUMNS($AS$2:DU135),Dictionary!$A$4:$A$93,0),1,1,2),0)),Dictionary!$AD$3:$AE$3,0)),"")</f>
        <v>L</v>
      </c>
      <c r="DV136" s="61" t="str">
        <f ca="1">IFERROR(INDEX(OFFSET(Dictionary!$AC$3,MATCH(COLUMNS($AS$2:DV135),Dictionary!$AC$4:$AC$93,0),1,1,2),1,MATCH(INDEX(Dictionary!$B$3:$C$3,1,MATCH(Form_Responses[[#This Row],[82]],OFFSET(Dictionary!$A$3,MATCH(COLUMNS($AS$2:DV135),Dictionary!$A$4:$A$93,0),1,1,2),0)),Dictionary!$AD$3:$AE$3,0)),"")</f>
        <v>L</v>
      </c>
      <c r="DW136" s="61" t="str">
        <f ca="1">IFERROR(INDEX(OFFSET(Dictionary!$AC$3,MATCH(COLUMNS($AS$2:DW135),Dictionary!$AC$4:$AC$93,0),1,1,2),1,MATCH(INDEX(Dictionary!$B$3:$C$3,1,MATCH(Form_Responses[[#This Row],[83]],OFFSET(Dictionary!$A$3,MATCH(COLUMNS($AS$2:DW135),Dictionary!$A$4:$A$93,0),1,1,2),0)),Dictionary!$AD$3:$AE$3,0)),"")</f>
        <v>I</v>
      </c>
      <c r="DX136" s="61" t="str">
        <f ca="1">IFERROR(INDEX(OFFSET(Dictionary!$AC$3,MATCH(COLUMNS($AS$2:DX135),Dictionary!$AC$4:$AC$93,0),1,1,2),1,MATCH(INDEX(Dictionary!$B$3:$C$3,1,MATCH(Form_Responses[[#This Row],[84]],OFFSET(Dictionary!$A$3,MATCH(COLUMNS($AS$2:DX135),Dictionary!$A$4:$A$93,0),1,1,2),0)),Dictionary!$AD$3:$AE$3,0)),"")</f>
        <v>T</v>
      </c>
      <c r="DY136" s="61" t="str">
        <f ca="1">IFERROR(INDEX(OFFSET(Dictionary!$AC$3,MATCH(COLUMNS($AS$2:DY135),Dictionary!$AC$4:$AC$93,0),1,1,2),1,MATCH(INDEX(Dictionary!$B$3:$C$3,1,MATCH(Form_Responses[[#This Row],[85]],OFFSET(Dictionary!$A$3,MATCH(COLUMNS($AS$2:DY135),Dictionary!$A$4:$A$93,0),1,1,2),0)),Dictionary!$AD$3:$AE$3,0)),"")</f>
        <v>S</v>
      </c>
      <c r="DZ136" s="61" t="str">
        <f ca="1">IFERROR(INDEX(OFFSET(Dictionary!$AC$3,MATCH(COLUMNS($AS$2:DZ135),Dictionary!$AC$4:$AC$93,0),1,1,2),1,MATCH(INDEX(Dictionary!$B$3:$C$3,1,MATCH(Form_Responses[[#This Row],[86]],OFFSET(Dictionary!$A$3,MATCH(COLUMNS($AS$2:DZ135),Dictionary!$A$4:$A$93,0),1,1,2),0)),Dictionary!$AD$3:$AE$3,0)),"")</f>
        <v>R</v>
      </c>
      <c r="EA136" s="61" t="str">
        <f ca="1">IFERROR(INDEX(OFFSET(Dictionary!$AC$3,MATCH(COLUMNS($AS$2:EA135),Dictionary!$AC$4:$AC$93,0),1,1,2),1,MATCH(INDEX(Dictionary!$B$3:$C$3,1,MATCH(Form_Responses[[#This Row],[87]],OFFSET(Dictionary!$A$3,MATCH(COLUMNS($AS$2:EA135),Dictionary!$A$4:$A$93,0),1,1,2),0)),Dictionary!$AD$3:$AE$3,0)),"")</f>
        <v>D</v>
      </c>
      <c r="EB136" s="61" t="str">
        <f ca="1">IFERROR(INDEX(OFFSET(Dictionary!$AC$3,MATCH(COLUMNS($AS$2:EB135),Dictionary!$AC$4:$AC$93,0),1,1,2),1,MATCH(INDEX(Dictionary!$B$3:$C$3,1,MATCH(Form_Responses[[#This Row],[88]],OFFSET(Dictionary!$A$3,MATCH(COLUMNS($AS$2:EB135),Dictionary!$A$4:$A$93,0),1,1,2),0)),Dictionary!$AD$3:$AE$3,0)),"")</f>
        <v>C</v>
      </c>
      <c r="EC136" s="61" t="str">
        <f ca="1">IFERROR(INDEX(OFFSET(Dictionary!$AC$3,MATCH(COLUMNS($AS$2:EC135),Dictionary!$AC$4:$AC$93,0),1,1,2),1,MATCH(INDEX(Dictionary!$B$3:$C$3,1,MATCH(Form_Responses[[#This Row],[89]],OFFSET(Dictionary!$A$3,MATCH(COLUMNS($AS$2:EC135),Dictionary!$A$4:$A$93,0),1,1,2),0)),Dictionary!$AD$3:$AE$3,0)),"")</f>
        <v>E</v>
      </c>
      <c r="ED136" s="61" t="str">
        <f ca="1">IFERROR(INDEX(OFFSET(Dictionary!$AC$3,MATCH(COLUMNS($AS$2:ED135),Dictionary!$AC$4:$AC$93,0),1,1,2),1,MATCH(INDEX(Dictionary!$B$3:$C$3,1,MATCH(Form_Responses[[#This Row],[90]],OFFSET(Dictionary!$A$3,MATCH(COLUMNS($AS$2:ED135),Dictionary!$A$4:$A$93,0),1,1,2),0)),Dictionary!$AD$3:$AE$3,0)),"")</f>
        <v>N</v>
      </c>
    </row>
    <row r="137" spans="1:134" ht="240" x14ac:dyDescent="0.25">
      <c r="A137" s="164">
        <v>135</v>
      </c>
      <c r="B137" s="61" t="s">
        <v>1194</v>
      </c>
      <c r="C137" s="61" t="s">
        <v>1126</v>
      </c>
      <c r="D137" s="59" t="s">
        <v>1197</v>
      </c>
      <c r="E137" s="59" cm="1">
        <f t="array" aca="1" ref="E137" ca="1">COUNTIF(OFFSET($AS$2,MATCH(Data_Base_Response[[#This Row],[Nama]:[Nama]],Data_Base_Response[[Nama]:[Nama]],0),0,1,90),Data_Base_Response[[#Headers],[A]])</f>
        <v>4</v>
      </c>
      <c r="F137" s="59" cm="1">
        <f t="array" aca="1" ref="F137" ca="1">COUNTIF(OFFSET($AS$2,MATCH(Data_Base_Response[[#This Row],[Nama]:[Nama]],Data_Base_Response[[Nama]:[Nama]],0),0,1,90),Data_Base_Response[[#Headers],[N]])</f>
        <v>7</v>
      </c>
      <c r="G137" s="59" cm="1">
        <f t="array" aca="1" ref="G137" ca="1">COUNTIF(OFFSET($AS$2,MATCH(Data_Base_Response[[#This Row],[Nama]:[Nama]],Data_Base_Response[[Nama]:[Nama]],0),0,1,90),Data_Base_Response[[#Headers],[G]])</f>
        <v>6</v>
      </c>
      <c r="H137" s="59" cm="1">
        <f t="array" aca="1" ref="H137" ca="1">COUNTIF(OFFSET($AS$2,MATCH(Data_Base_Response[[#This Row],[Nama]:[Nama]],Data_Base_Response[[Nama]:[Nama]],0),0,1,90),Data_Base_Response[[#Headers],[C]])</f>
        <v>2</v>
      </c>
      <c r="I137" s="59" cm="1">
        <f t="array" aca="1" ref="I137" ca="1">COUNTIF(OFFSET($AS$2,MATCH(Data_Base_Response[[#This Row],[Nama]:[Nama]],Data_Base_Response[[Nama]:[Nama]],0),0,1,90),Data_Base_Response[[#Headers],[D]])</f>
        <v>3</v>
      </c>
      <c r="J137" s="59" cm="1">
        <f t="array" aca="1" ref="J137" ca="1">COUNTIF(OFFSET($AS$2,MATCH(Data_Base_Response[[#This Row],[Nama]:[Nama]],Data_Base_Response[[Nama]:[Nama]],0),0,1,90),Data_Base_Response[[#Headers],[R]])</f>
        <v>2</v>
      </c>
      <c r="K137" s="59" cm="1">
        <f t="array" aca="1" ref="K137" ca="1">COUNTIF(OFFSET($AS$2,MATCH(Data_Base_Response[[#This Row],[Nama]:[Nama]],Data_Base_Response[[Nama]:[Nama]],0),0,1,90),Data_Base_Response[[#Headers],[T]])</f>
        <v>4</v>
      </c>
      <c r="L137" s="59" cm="1">
        <f t="array" aca="1" ref="L137" ca="1">COUNTIF(OFFSET($AS$2,MATCH(Data_Base_Response[[#This Row],[Nama]:[Nama]],Data_Base_Response[[Nama]:[Nama]],0),0,1,90),Data_Base_Response[[#Headers],[V]])</f>
        <v>4</v>
      </c>
      <c r="M137" s="59" cm="1">
        <f t="array" aca="1" ref="M137" ca="1">COUNTIF(OFFSET($AS$2,MATCH(Data_Base_Response[[#This Row],[Nama]:[Nama]],Data_Base_Response[[Nama]:[Nama]],0),0,1,90),Data_Base_Response[[#Headers],[W]])</f>
        <v>6</v>
      </c>
      <c r="N137" s="59" cm="1">
        <f t="array" aca="1" ref="N137" ca="1">COUNTIF(OFFSET($AS$2,MATCH(Data_Base_Response[[#This Row],[Nama]:[Nama]],Data_Base_Response[[Nama]:[Nama]],0),0,1,90),Data_Base_Response[[#Headers],[F]])</f>
        <v>2</v>
      </c>
      <c r="O137" s="59" cm="1">
        <f t="array" aca="1" ref="O137" ca="1">COUNTIF(OFFSET($AS$2,MATCH(Data_Base_Response[[#This Row],[Nama]:[Nama]],Data_Base_Response[[Nama]:[Nama]],0),0,1,90),Data_Base_Response[[#Headers],[L]])</f>
        <v>9</v>
      </c>
      <c r="P137" s="59" cm="1">
        <f t="array" aca="1" ref="P137" ca="1">COUNTIF(OFFSET($AS$2,MATCH(Data_Base_Response[[#This Row],[Nama]:[Nama]],Data_Base_Response[[Nama]:[Nama]],0),0,1,90),Data_Base_Response[[#Headers],[P]])</f>
        <v>8</v>
      </c>
      <c r="Q137" s="59" cm="1">
        <f t="array" aca="1" ref="Q137" ca="1">COUNTIF(OFFSET($AS$2,MATCH(Data_Base_Response[[#This Row],[Nama]:[Nama]],Data_Base_Response[[Nama]:[Nama]],0),0,1,90),Data_Base_Response[[#Headers],[I]])</f>
        <v>8</v>
      </c>
      <c r="R137" s="59" cm="1">
        <f t="array" aca="1" ref="R137" ca="1">COUNTIF(OFFSET($AS$2,MATCH(Data_Base_Response[[#This Row],[Nama]:[Nama]],Data_Base_Response[[Nama]:[Nama]],0),0,1,90),Data_Base_Response[[#Headers],[S]])</f>
        <v>4</v>
      </c>
      <c r="S137" s="59" cm="1">
        <f t="array" aca="1" ref="S137" ca="1">COUNTIF(OFFSET($AS$2,MATCH(Data_Base_Response[[#This Row],[Nama]:[Nama]],Data_Base_Response[[Nama]:[Nama]],0),0,1,90),Data_Base_Response[[#Headers],[B]])</f>
        <v>3</v>
      </c>
      <c r="T137" s="59" cm="1">
        <f t="array" aca="1" ref="T137" ca="1">COUNTIF(OFFSET($AS$2,MATCH(Data_Base_Response[[#This Row],[Nama]:[Nama]],Data_Base_Response[[Nama]:[Nama]],0),0,1,90),Data_Base_Response[[#Headers],[O]])</f>
        <v>2</v>
      </c>
      <c r="U137" s="59" cm="1">
        <f t="array" aca="1" ref="U137" ca="1">COUNTIF(OFFSET($AS$2,MATCH(Data_Base_Response[[#This Row],[Nama]:[Nama]],Data_Base_Response[[Nama]:[Nama]],0),0,1,90),Data_Base_Response[[#Headers],[X]])</f>
        <v>2</v>
      </c>
      <c r="V137" s="59" cm="1">
        <f t="array" aca="1" ref="V137" ca="1">COUNTIF(OFFSET($AS$2,MATCH(Data_Base_Response[[#This Row],[Nama]:[Nama]],Data_Base_Response[[Nama]:[Nama]],0),0,1,90),Data_Base_Response[[#Headers],[E]])</f>
        <v>3</v>
      </c>
      <c r="W137" s="59" cm="1">
        <f t="array" aca="1" ref="W137" ca="1">COUNTIF(OFFSET($AS$2,MATCH(Data_Base_Response[[#This Row],[Nama]:[Nama]],Data_Base_Response[[Nama]:[Nama]],0),0,1,90),Data_Base_Response[[#Headers],[K]])</f>
        <v>5</v>
      </c>
      <c r="X137" s="59" cm="1">
        <f t="array" aca="1" ref="X137" ca="1">COUNTIF(OFFSET($AS$2,MATCH(Data_Base_Response[[#This Row],[Nama]:[Nama]],Data_Base_Response[[Nama]:[Nama]],0),0,1,90),Data_Base_Response[[#Headers],[Z]])</f>
        <v>6</v>
      </c>
      <c r="Y137" s="60" t="str">
        <f ca="1">INDEX(OFFSET(Dictionary!$AJ$3,MATCH(E$2,Dictionary!$AG$4:$AG$84,0),0,COUNTIF(Dictionary!$AG$4:$AG$84,E$2),1),MATCH(Data_Base_Response[[#This Row],[A]],OFFSET(Dictionary!$AH$3,MATCH(E$2,Dictionary!$AG$4:$AG$84,0),0,COUNTIF(Dictionary!$AG$4:$AG$84,E$2),1),1))</f>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37" s="60" t="str">
        <f ca="1">INDEX(OFFSET(Dictionary!$AJ$3,MATCH(F$2,Dictionary!$AG$4:$AG$84,0),0,COUNTIF(Dictionary!$AG$4:$AG$84,F$2),1),MATCH(Data_Base_Response[[#This Row],[N]],OFFSET(Dictionary!$AH$3,MATCH(F$2,Dictionary!$AG$4:$AG$84,0),0,COUNTIF(Dictionary!$AG$4:$AG$84,F$2),1),1))</f>
        <v xml:space="preserve">Komitmen tinggi, lebih suka menangani pekerjaan satu demi satu, akan tetapi masih dapat mengubah prioritas jika terpaksa </v>
      </c>
      <c r="AA137"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37" s="60" t="str">
        <f ca="1">INDEX(OFFSET(Dictionary!$AJ$3,MATCH(H$2,Dictionary!$AG$4:$AG$84,0),0,COUNTIF(Dictionary!$AG$4:$AG$84,H$2),1),MATCH(Data_Base_Response[[#This Row],[C]],OFFSET(Dictionary!$AH$3,MATCH(H$2,Dictionary!$AG$4:$AG$84,0),0,COUNTIF(Dictionary!$AG$4:$AG$84,H$2),1),1))</f>
        <v>Lebih mementingkan fleksibilitas daripada struktur, pendekatan kerja lebih ditentukan oleh situasi daripada oleh perencanaan sebelumnya, mudah beradaptasi.  Tidak mempedulikan keteraturan atau kerapihan, ceroboh.</v>
      </c>
      <c r="AC137" s="60" t="str">
        <f ca="1">INDEX(OFFSET(Dictionary!$AJ$3,MATCH(I$2,Dictionary!$AG$4:$AG$84,0),0,COUNTIF(Dictionary!$AG$4:$AG$84,I$2),1),MATCH(Data_Base_Response[[#This Row],[D]],OFFSET(Dictionary!$AH$3,MATCH(I$2,Dictionary!$AG$4:$AG$84,0),0,COUNTIF(Dictionary!$AG$4:$AG$84,I$2),1),1))</f>
        <v xml:space="preserve">Cukup peduli akan akurasi dan kelengkapan data   </v>
      </c>
      <c r="AD137" s="60" t="str">
        <f ca="1">INDEX(OFFSET(Dictionary!$AJ$3,MATCH(J$2,Dictionary!$AG$4:$AG$84,0),0,COUNTIF(Dictionary!$AG$4:$AG$84,J$2),1),MATCH(Data_Base_Response[[#This Row],[R]],OFFSET(Dictionary!$AH$3,MATCH(J$2,Dictionary!$AG$4:$AG$84,0),0,COUNTIF(Dictionary!$AG$4:$AG$84,J$2),1),1))</f>
        <v xml:space="preserve">Tipe pelaksana, praktis - pragmatis, mengandalkan pengalaman  masa lalu dan intuisi. Bekerja tanpa perencanaan, mengandalkan perasaan.  </v>
      </c>
      <c r="AE137"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37"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37" s="60" t="str">
        <f ca="1">INDEX(OFFSET(Dictionary!$AJ$3,MATCH(M$2,Dictionary!$AG$4:$AG$84,0),0,COUNTIF(Dictionary!$AG$4:$AG$84,M$2),1),MATCH(Data_Base_Response[[#This Row],[W]],OFFSET(Dictionary!$AH$3,MATCH(M$2,Dictionary!$AG$4:$AG$84,0),0,COUNTIF(Dictionary!$AG$4:$AG$84,M$2),1),1))</f>
        <v xml:space="preserve">Membutuhkan uraian rinci mengenai tugas, dan batasan tanggung  jawab serta wewenang </v>
      </c>
      <c r="AH137"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7" s="60" t="str">
        <f ca="1">INDEX(OFFSET(Dictionary!$AJ$3,MATCH(O$2,Dictionary!$AG$4:$AG$84,0),0,COUNTIF(Dictionary!$AG$4:$AG$84,O$2),1),MATCH(Data_Base_Response[[#This Row],[L]],OFFSET(Dictionary!$AH$3,MATCH(O$2,Dictionary!$AG$4:$AG$84,0),0,COUNTIF(Dictionary!$AG$4:$AG$84,O$2),1),1))</f>
        <v>Sangat percaya diri utk berperan sbg atasan &amp; sangat mengharapkan posisi tersebut. Lebih mementingkan citra &amp; status kepemimpinannya dari pada efektifitas kelompok, mungkin akan tampil angkuh atau terlalu percaya diri.</v>
      </c>
      <c r="AJ137" s="60" t="str">
        <f ca="1">INDEX(OFFSET(Dictionary!$AJ$3,MATCH(P$2,Dictionary!$AG$4:$AG$84,0),0,COUNTIF(Dictionary!$AG$4:$AG$84,P$2),1),MATCH(Data_Base_Response[[#This Row],[P]],OFFSET(Dictionary!$AH$3,MATCH(P$2,Dictionary!$AG$4:$AG$84,0),0,COUNTIF(Dictionary!$AG$4:$AG$84,P$2),1),1))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37" s="60" t="str">
        <f ca="1">INDEX(OFFSET(Dictionary!$AJ$3,MATCH(Q$2,Dictionary!$AG$4:$AG$84,0),0,COUNTIF(Dictionary!$AG$4:$AG$84,Q$2),1),MATCH(Data_Base_Response[[#This Row],[I]],OFFSET(Dictionary!$AH$3,MATCH(Q$2,Dictionary!$AG$4:$AG$84,0),0,COUNTIF(Dictionary!$AG$4:$AG$84,Q$2),1),1))</f>
        <v>Sangat yakin dl mengambil keputusan, cepat tanggap thd situasi, berani mengambil resiko, mau memanfaatkan kesempatan. Impulsif, dpt mem- buat keputusan yg tdk praktis, cenderung lebih mementingkan kecepatan daripada akurasi, tdk sabar, cenderung meloncat pd keputusan.</v>
      </c>
      <c r="AL137"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37"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37" s="60" t="str">
        <f ca="1">INDEX(OFFSET(Dictionary!$AJ$3,MATCH(T$2,Dictionary!$AG$4:$AG$84,0),0,COUNTIF(Dictionary!$AG$4:$AG$84,T$2),1),MATCH(Data_Base_Response[[#This Row],[O]],OFFSET(Dictionary!$AH$3,MATCH(T$2,Dictionary!$AG$4:$AG$84,0),0,COUNTIF(Dictionary!$AG$4:$AG$84,T$2),1),1))</f>
        <v>Menjaga jarak, lebih memperhatikan hal - hal kedinasan, tdk mudah dipengaruhi oleh individu tertentu, objektif &amp; analitis. Tampil dingin, tdk acuh, tdk ramah, suka berahasia, mungkin tdk sadar akan pe- rasaan org lain, &amp; mungkin sulit menyesuaikan diri.</v>
      </c>
      <c r="AO137" s="60" t="str">
        <f ca="1">INDEX(OFFSET(Dictionary!$AJ$3,MATCH(U$2,Dictionary!$AG$4:$AG$84,0),0,COUNTIF(Dictionary!$AG$4:$AG$84,U$2),1),MATCH(Data_Base_Response[[#This Row],[X]],OFFSET(Dictionary!$AH$3,MATCH(U$2,Dictionary!$AG$4:$AG$84,0),0,COUNTIF(Dictionary!$AG$4:$AG$84,U$2),1),1))</f>
        <v xml:space="preserve">Sederhana, cenderung diam, cenderung pemalu, tidak suka menon- jolkan diri </v>
      </c>
      <c r="AP137"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7"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37"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37" s="61" t="str">
        <f ca="1">IFERROR(INDEX(OFFSET(Dictionary!$AC$3,MATCH(COLUMNS($AS$2:AS136),Dictionary!$AC$4:$AC$93,0),1,1,2),1,MATCH(INDEX(Dictionary!$B$3:$C$3,1,MATCH(Form_Responses[[#This Row],[1]],OFFSET(Dictionary!$A$3,MATCH(COLUMNS($AS$2:AS136),Dictionary!$A$4:$A$93,0),1,1,2),0)),Dictionary!$AD$3:$AE$3,0)),"")</f>
        <v>G</v>
      </c>
      <c r="AT137" s="61" t="str">
        <f ca="1">IFERROR(INDEX(OFFSET(Dictionary!$AC$3,MATCH(COLUMNS($AS$2:AT$2),Dictionary!$AC$4:$AC$93,0),1,1,2),1,MATCH(INDEX(Dictionary!$B$3:$C$3,1,MATCH(Form_Responses[[#This Row],[2]],OFFSET(Dictionary!$A$3,MATCH(COLUMNS($AS$2:AT136),Dictionary!$A$4:$A$93,0),1,1,2),0)),Dictionary!$AD$3:$AE$3,0)),"")</f>
        <v>N</v>
      </c>
      <c r="AU137" s="61" t="str">
        <f ca="1">IFERROR(INDEX(OFFSET(Dictionary!$AC$3,MATCH(COLUMNS($AS$2:AU136),Dictionary!$AC$4:$AC$93,0),1,1,2),1,MATCH(INDEX(Dictionary!$B$3:$C$3,1,MATCH(Form_Responses[[#This Row],[3]],OFFSET(Dictionary!$A$3,MATCH(COLUMNS($AS$2:AU136),Dictionary!$A$4:$A$93,0),1,1,2),0)),Dictionary!$AD$3:$AE$3,0)),"")</f>
        <v>P</v>
      </c>
      <c r="AV137" s="61" t="str">
        <f ca="1">IFERROR(INDEX(OFFSET(Dictionary!$AC$3,MATCH(COLUMNS($AS$2:AV136),Dictionary!$AC$4:$AC$93,0),1,1,2),1,MATCH(INDEX(Dictionary!$B$3:$C$3,1,MATCH(Form_Responses[[#This Row],[4]],OFFSET(Dictionary!$A$3,MATCH(COLUMNS($AS$2:AV136),Dictionary!$A$4:$A$93,0),1,1,2),0)),Dictionary!$AD$3:$AE$3,0)),"")</f>
        <v>P</v>
      </c>
      <c r="AW137" s="61" t="str">
        <f ca="1">IFERROR(INDEX(OFFSET(Dictionary!$AC$3,MATCH(COLUMNS($AS$2:AW136),Dictionary!$AC$4:$AC$93,0),1,1,2),1,MATCH(INDEX(Dictionary!$B$3:$C$3,1,MATCH(Form_Responses[[#This Row],[5]],OFFSET(Dictionary!$A$3,MATCH(COLUMNS($AS$2:AW136),Dictionary!$A$4:$A$93,0),1,1,2),0)),Dictionary!$AD$3:$AE$3,0)),"")</f>
        <v>B</v>
      </c>
      <c r="AX137" s="61" t="str">
        <f ca="1">IFERROR(INDEX(OFFSET(Dictionary!$AC$3,MATCH(COLUMNS($AS$2:AX136),Dictionary!$AC$4:$AC$93,0),1,1,2),1,MATCH(INDEX(Dictionary!$B$3:$C$3,1,MATCH(Form_Responses[[#This Row],[6]],OFFSET(Dictionary!$A$3,MATCH(COLUMNS($AS$2:AX136),Dictionary!$A$4:$A$93,0),1,1,2),0)),Dictionary!$AD$3:$AE$3,0)),"")</f>
        <v>O</v>
      </c>
      <c r="AY137" s="61" t="str">
        <f ca="1">IFERROR(INDEX(OFFSET(Dictionary!$AC$3,MATCH(COLUMNS($AS$2:AY136),Dictionary!$AC$4:$AC$93,0),1,1,2),1,MATCH(INDEX(Dictionary!$B$3:$C$3,1,MATCH(Form_Responses[[#This Row],[7]],OFFSET(Dictionary!$A$3,MATCH(COLUMNS($AS$2:AY136),Dictionary!$A$4:$A$93,0),1,1,2),0)),Dictionary!$AD$3:$AE$3,0)),"")</f>
        <v>Z</v>
      </c>
      <c r="AZ137" s="61" t="str">
        <f ca="1">IFERROR(INDEX(OFFSET(Dictionary!$AC$3,MATCH(COLUMNS($AS$2:AZ$2),Dictionary!$AC$4:$AC$93,0),1,1,2),1,MATCH(INDEX(Dictionary!$B$3:$C$3,1,MATCH(Form_Responses[[#This Row],[8]],OFFSET(Dictionary!$A$3,MATCH(COLUMNS($AS$2:AZ136),Dictionary!$A$4:$A$93,0),1,1,2),0)),Dictionary!$AD$3:$AE$3,0)),"")</f>
        <v>K</v>
      </c>
      <c r="BA137" s="61" t="str">
        <f ca="1">IFERROR(INDEX(OFFSET(Dictionary!$AC$3,MATCH(COLUMNS($AS$2:BA136),Dictionary!$AC$4:$AC$93,0),1,1,2),1,MATCH(INDEX(Dictionary!$B$3:$C$3,1,MATCH(Form_Responses[[#This Row],[9]],OFFSET(Dictionary!$A$3,MATCH(COLUMNS($AS$2:BA136),Dictionary!$A$4:$A$93,0),1,1,2),0)),Dictionary!$AD$3:$AE$3,0)),"")</f>
        <v>K</v>
      </c>
      <c r="BB137" s="61" t="str">
        <f ca="1">IFERROR(INDEX(OFFSET(Dictionary!$AC$3,MATCH(COLUMNS($AS$2:BB136),Dictionary!$AC$4:$AC$93,0),1,1,2),1,MATCH(INDEX(Dictionary!$B$3:$C$3,1,MATCH(Form_Responses[[#This Row],[10]],OFFSET(Dictionary!$A$3,MATCH(COLUMNS($AS$2:BB136),Dictionary!$A$4:$A$93,0),1,1,2),0)),Dictionary!$AD$3:$AE$3,0)),"")</f>
        <v>W</v>
      </c>
      <c r="BC137" s="61" t="str">
        <f ca="1">IFERROR(INDEX(OFFSET(Dictionary!$AC$3,MATCH(COLUMNS($AS$2:BC136),Dictionary!$AC$4:$AC$93,0),1,1,2),1,MATCH(INDEX(Dictionary!$B$3:$C$3,1,MATCH(Form_Responses[[#This Row],[11]],OFFSET(Dictionary!$A$3,MATCH(COLUMNS($AS$2:BC136),Dictionary!$A$4:$A$93,0),1,1,2),0)),Dictionary!$AD$3:$AE$3,0)),"")</f>
        <v>C</v>
      </c>
      <c r="BD137" s="61" t="str">
        <f ca="1">IFERROR(INDEX(OFFSET(Dictionary!$AC$3,MATCH(COLUMNS($AS$2:BD136),Dictionary!$AC$4:$AC$93,0),1,1,2),1,MATCH(INDEX(Dictionary!$B$3:$C$3,1,MATCH(Form_Responses[[#This Row],[12]],OFFSET(Dictionary!$A$3,MATCH(COLUMNS($AS$2:BD136),Dictionary!$A$4:$A$93,0),1,1,2),0)),Dictionary!$AD$3:$AE$3,0)),"")</f>
        <v>L</v>
      </c>
      <c r="BE137" s="61" t="str">
        <f ca="1">IFERROR(INDEX(OFFSET(Dictionary!$AC$3,MATCH(COLUMNS($AS$2:BE136),Dictionary!$AC$4:$AC$93,0),1,1,2),1,MATCH(INDEX(Dictionary!$B$3:$C$3,1,MATCH(Form_Responses[[#This Row],[13]],OFFSET(Dictionary!$A$3,MATCH(COLUMNS($AS$2:BE136),Dictionary!$A$4:$A$93,0),1,1,2),0)),Dictionary!$AD$3:$AE$3,0)),"")</f>
        <v>P</v>
      </c>
      <c r="BF137" s="61" t="str">
        <f ca="1">IFERROR(INDEX(OFFSET(Dictionary!$AC$3,MATCH(COLUMNS($AS$2:BF136),Dictionary!$AC$4:$AC$93,0),1,1,2),1,MATCH(INDEX(Dictionary!$B$3:$C$3,1,MATCH(Form_Responses[[#This Row],[14]],OFFSET(Dictionary!$A$3,MATCH(COLUMNS($AS$2:BF136),Dictionary!$A$4:$A$93,0),1,1,2),0)),Dictionary!$AD$3:$AE$3,0)),"")</f>
        <v>A</v>
      </c>
      <c r="BG137" s="61" t="str">
        <f ca="1">IFERROR(INDEX(OFFSET(Dictionary!$AC$3,MATCH(COLUMNS($AS$2:BG136),Dictionary!$AC$4:$AC$93,0),1,1,2),1,MATCH(INDEX(Dictionary!$B$3:$C$3,1,MATCH(Form_Responses[[#This Row],[15]],OFFSET(Dictionary!$A$3,MATCH(COLUMNS($AS$2:BG136),Dictionary!$A$4:$A$93,0),1,1,2),0)),Dictionary!$AD$3:$AE$3,0)),"")</f>
        <v>P</v>
      </c>
      <c r="BH137" s="61" t="str">
        <f ca="1">IFERROR(INDEX(OFFSET(Dictionary!$AC$3,MATCH(COLUMNS($AS$2:BH136),Dictionary!$AC$4:$AC$93,0),1,1,2),1,MATCH(INDEX(Dictionary!$B$3:$C$3,1,MATCH(Form_Responses[[#This Row],[16]],OFFSET(Dictionary!$A$3,MATCH(COLUMNS($AS$2:BH136),Dictionary!$A$4:$A$93,0),1,1,2),0)),Dictionary!$AD$3:$AE$3,0)),"")</f>
        <v>X</v>
      </c>
      <c r="BI137" s="61" t="str">
        <f ca="1">IFERROR(INDEX(OFFSET(Dictionary!$AC$3,MATCH(COLUMNS($AS$2:BI136),Dictionary!$AC$4:$AC$93,0),1,1,2),1,MATCH(INDEX(Dictionary!$B$3:$C$3,1,MATCH(Form_Responses[[#This Row],[17]],OFFSET(Dictionary!$A$3,MATCH(COLUMNS($AS$2:BI136),Dictionary!$A$4:$A$93,0),1,1,2),0)),Dictionary!$AD$3:$AE$3,0)),"")</f>
        <v>Z</v>
      </c>
      <c r="BJ137" s="61" t="str">
        <f ca="1">IFERROR(INDEX(OFFSET(Dictionary!$AC$3,MATCH(COLUMNS($AS$2:BJ136),Dictionary!$AC$4:$AC$93,0),1,1,2),1,MATCH(INDEX(Dictionary!$B$3:$C$3,1,MATCH(Form_Responses[[#This Row],[18]],OFFSET(Dictionary!$A$3,MATCH(COLUMNS($AS$2:BJ136),Dictionary!$A$4:$A$93,0),1,1,2),0)),Dictionary!$AD$3:$AE$3,0)),"")</f>
        <v>O</v>
      </c>
      <c r="BK137" s="61" t="str">
        <f ca="1">IFERROR(INDEX(OFFSET(Dictionary!$AC$3,MATCH(COLUMNS($AS$2:BK136),Dictionary!$AC$4:$AC$93,0),1,1,2),1,MATCH(INDEX(Dictionary!$B$3:$C$3,1,MATCH(Form_Responses[[#This Row],[19]],OFFSET(Dictionary!$A$3,MATCH(COLUMNS($AS$2:BK136),Dictionary!$A$4:$A$93,0),1,1,2),0)),Dictionary!$AD$3:$AE$3,0)),"")</f>
        <v>Z</v>
      </c>
      <c r="BL137" s="61" t="str">
        <f ca="1">IFERROR(INDEX(OFFSET(Dictionary!$AC$3,MATCH(COLUMNS($AS$2:BL136),Dictionary!$AC$4:$AC$93,0),1,1,2),1,MATCH(INDEX(Dictionary!$B$3:$C$3,1,MATCH(Form_Responses[[#This Row],[20]],OFFSET(Dictionary!$A$3,MATCH(COLUMNS($AS$2:BL136),Dictionary!$A$4:$A$93,0),1,1,2),0)),Dictionary!$AD$3:$AE$3,0)),"")</f>
        <v>W</v>
      </c>
      <c r="BM137" s="61" t="str">
        <f ca="1">IFERROR(INDEX(OFFSET(Dictionary!$AC$3,MATCH(COLUMNS($AS$2:BM136),Dictionary!$AC$4:$AC$93,0),1,1,2),1,MATCH(INDEX(Dictionary!$B$3:$C$3,1,MATCH(Form_Responses[[#This Row],[21]],OFFSET(Dictionary!$A$3,MATCH(COLUMNS($AS$2:BM136),Dictionary!$A$4:$A$93,0),1,1,2),0)),Dictionary!$AD$3:$AE$3,0)),"")</f>
        <v>G</v>
      </c>
      <c r="BN137" s="61" t="str">
        <f ca="1">IFERROR(INDEX(OFFSET(Dictionary!$AC$3,MATCH(COLUMNS($AS$2:BN136),Dictionary!$AC$4:$AC$93,0),1,1,2),1,MATCH(INDEX(Dictionary!$B$3:$C$3,1,MATCH(Form_Responses[[#This Row],[22]],OFFSET(Dictionary!$A$3,MATCH(COLUMNS($AS$2:BN136),Dictionary!$A$4:$A$93,0),1,1,2),0)),Dictionary!$AD$3:$AE$3,0)),"")</f>
        <v>L</v>
      </c>
      <c r="BO137" s="61" t="str">
        <f ca="1">IFERROR(INDEX(OFFSET(Dictionary!$AC$3,MATCH(COLUMNS($AS$2:BO136),Dictionary!$AC$4:$AC$93,0),1,1,2),1,MATCH(INDEX(Dictionary!$B$3:$C$3,1,MATCH(Form_Responses[[#This Row],[23]],OFFSET(Dictionary!$A$3,MATCH(COLUMNS($AS$2:BO136),Dictionary!$A$4:$A$93,0),1,1,2),0)),Dictionary!$AD$3:$AE$3,0)),"")</f>
        <v>I</v>
      </c>
      <c r="BP137" s="61" t="str">
        <f ca="1">IFERROR(INDEX(OFFSET(Dictionary!$AC$3,MATCH(COLUMNS($AS$2:BP136),Dictionary!$AC$4:$AC$93,0),1,1,2),1,MATCH(INDEX(Dictionary!$B$3:$C$3,1,MATCH(Form_Responses[[#This Row],[24]],OFFSET(Dictionary!$A$3,MATCH(COLUMNS($AS$2:BP136),Dictionary!$A$4:$A$93,0),1,1,2),0)),Dictionary!$AD$3:$AE$3,0)),"")</f>
        <v>X</v>
      </c>
      <c r="BQ137" s="61" t="str">
        <f ca="1">IFERROR(INDEX(OFFSET(Dictionary!$AC$3,MATCH(COLUMNS($AS$2:BQ136),Dictionary!$AC$4:$AC$93,0),1,1,2),1,MATCH(INDEX(Dictionary!$B$3:$C$3,1,MATCH(Form_Responses[[#This Row],[25]],OFFSET(Dictionary!$A$3,MATCH(COLUMNS($AS$2:BQ136),Dictionary!$A$4:$A$93,0),1,1,2),0)),Dictionary!$AD$3:$AE$3,0)),"")</f>
        <v>A</v>
      </c>
      <c r="BR137" s="61" t="str">
        <f ca="1">IFERROR(INDEX(OFFSET(Dictionary!$AC$3,MATCH(COLUMNS($AS$2:BR136),Dictionary!$AC$4:$AC$93,0),1,1,2),1,MATCH(INDEX(Dictionary!$B$3:$C$3,1,MATCH(Form_Responses[[#This Row],[26]],OFFSET(Dictionary!$A$3,MATCH(COLUMNS($AS$2:BR136),Dictionary!$A$4:$A$93,0),1,1,2),0)),Dictionary!$AD$3:$AE$3,0)),"")</f>
        <v>P</v>
      </c>
      <c r="BS137" s="61" t="str">
        <f ca="1">IFERROR(INDEX(OFFSET(Dictionary!$AC$3,MATCH(COLUMNS($AS$2:BS136),Dictionary!$AC$4:$AC$93,0),1,1,2),1,MATCH(INDEX(Dictionary!$B$3:$C$3,1,MATCH(Form_Responses[[#This Row],[27]],OFFSET(Dictionary!$A$3,MATCH(COLUMNS($AS$2:BS136),Dictionary!$A$4:$A$93,0),1,1,2),0)),Dictionary!$AD$3:$AE$3,0)),"")</f>
        <v>Z</v>
      </c>
      <c r="BT137" s="61" t="str">
        <f ca="1">IFERROR(INDEX(OFFSET(Dictionary!$AC$3,MATCH(COLUMNS($AS$2:BT136),Dictionary!$AC$4:$AC$93,0),1,1,2),1,MATCH(INDEX(Dictionary!$B$3:$C$3,1,MATCH(Form_Responses[[#This Row],[28]],OFFSET(Dictionary!$A$3,MATCH(COLUMNS($AS$2:BT136),Dictionary!$A$4:$A$93,0),1,1,2),0)),Dictionary!$AD$3:$AE$3,0)),"")</f>
        <v>B</v>
      </c>
      <c r="BU137" s="61" t="str">
        <f ca="1">IFERROR(INDEX(OFFSET(Dictionary!$AC$3,MATCH(COLUMNS($AS$2:BU136),Dictionary!$AC$4:$AC$93,0),1,1,2),1,MATCH(INDEX(Dictionary!$B$3:$C$3,1,MATCH(Form_Responses[[#This Row],[29]],OFFSET(Dictionary!$A$3,MATCH(COLUMNS($AS$2:BU136),Dictionary!$A$4:$A$93,0),1,1,2),0)),Dictionary!$AD$3:$AE$3,0)),"")</f>
        <v>F</v>
      </c>
      <c r="BV137" s="61" t="str">
        <f ca="1">IFERROR(INDEX(OFFSET(Dictionary!$AC$3,MATCH(COLUMNS($AS$2:BV136),Dictionary!$AC$4:$AC$93,0),1,1,2),1,MATCH(INDEX(Dictionary!$B$3:$C$3,1,MATCH(Form_Responses[[#This Row],[30]],OFFSET(Dictionary!$A$3,MATCH(COLUMNS($AS$2:BV136),Dictionary!$A$4:$A$93,0),1,1,2),0)),Dictionary!$AD$3:$AE$3,0)),"")</f>
        <v>Z</v>
      </c>
      <c r="BW137" s="61" t="str">
        <f ca="1">IFERROR(INDEX(OFFSET(Dictionary!$AC$3,MATCH(COLUMNS($AS$2:BW136),Dictionary!$AC$4:$AC$93,0),1,1,2),1,MATCH(INDEX(Dictionary!$B$3:$C$3,1,MATCH(Form_Responses[[#This Row],[31]],OFFSET(Dictionary!$A$3,MATCH(COLUMNS($AS$2:BW136),Dictionary!$A$4:$A$93,0),1,1,2),0)),Dictionary!$AD$3:$AE$3,0)),"")</f>
        <v>G</v>
      </c>
      <c r="BX137" s="61" t="str">
        <f ca="1">IFERROR(INDEX(OFFSET(Dictionary!$AC$3,MATCH(COLUMNS($AS$2:BX136),Dictionary!$AC$4:$AC$93,0),1,1,2),1,MATCH(INDEX(Dictionary!$B$3:$C$3,1,MATCH(Form_Responses[[#This Row],[32]],OFFSET(Dictionary!$A$3,MATCH(COLUMNS($AS$2:BX136),Dictionary!$A$4:$A$93,0),1,1,2),0)),Dictionary!$AD$3:$AE$3,0)),"")</f>
        <v>L</v>
      </c>
      <c r="BY137" s="61" t="str">
        <f ca="1">IFERROR(INDEX(OFFSET(Dictionary!$AC$3,MATCH(COLUMNS($AS$2:BY136),Dictionary!$AC$4:$AC$93,0),1,1,2),1,MATCH(INDEX(Dictionary!$B$3:$C$3,1,MATCH(Form_Responses[[#This Row],[33]],OFFSET(Dictionary!$A$3,MATCH(COLUMNS($AS$2:BY136),Dictionary!$A$4:$A$93,0),1,1,2),0)),Dictionary!$AD$3:$AE$3,0)),"")</f>
        <v>I</v>
      </c>
      <c r="BZ137" s="61" t="str">
        <f ca="1">IFERROR(INDEX(OFFSET(Dictionary!$AC$3,MATCH(COLUMNS($AS$2:BZ136),Dictionary!$AC$4:$AC$93,0),1,1,2),1,MATCH(INDEX(Dictionary!$B$3:$C$3,1,MATCH(Form_Responses[[#This Row],[34]],OFFSET(Dictionary!$A$3,MATCH(COLUMNS($AS$2:BZ136),Dictionary!$A$4:$A$93,0),1,1,2),0)),Dictionary!$AD$3:$AE$3,0)),"")</f>
        <v>T</v>
      </c>
      <c r="CA137" s="61" t="str">
        <f ca="1">IFERROR(INDEX(OFFSET(Dictionary!$AC$3,MATCH(COLUMNS($AS$2:CA136),Dictionary!$AC$4:$AC$93,0),1,1,2),1,MATCH(INDEX(Dictionary!$B$3:$C$3,1,MATCH(Form_Responses[[#This Row],[35]],OFFSET(Dictionary!$A$3,MATCH(COLUMNS($AS$2:CA136),Dictionary!$A$4:$A$93,0),1,1,2),0)),Dictionary!$AD$3:$AE$3,0)),"")</f>
        <v>N</v>
      </c>
      <c r="CB137" s="61" t="str">
        <f ca="1">IFERROR(INDEX(OFFSET(Dictionary!$AC$3,MATCH(COLUMNS($AS$2:CB136),Dictionary!$AC$4:$AC$93,0),1,1,2),1,MATCH(INDEX(Dictionary!$B$3:$C$3,1,MATCH(Form_Responses[[#This Row],[36]],OFFSET(Dictionary!$A$3,MATCH(COLUMNS($AS$2:CB136),Dictionary!$A$4:$A$93,0),1,1,2),0)),Dictionary!$AD$3:$AE$3,0)),"")</f>
        <v>A</v>
      </c>
      <c r="CC137" s="61" t="str">
        <f ca="1">IFERROR(INDEX(OFFSET(Dictionary!$AC$3,MATCH(COLUMNS($AS$2:CC136),Dictionary!$AC$4:$AC$93,0),1,1,2),1,MATCH(INDEX(Dictionary!$B$3:$C$3,1,MATCH(Form_Responses[[#This Row],[37]],OFFSET(Dictionary!$A$3,MATCH(COLUMNS($AS$2:CC136),Dictionary!$A$4:$A$93,0),1,1,2),0)),Dictionary!$AD$3:$AE$3,0)),"")</f>
        <v>P</v>
      </c>
      <c r="CD137" s="61" t="str">
        <f ca="1">IFERROR(INDEX(OFFSET(Dictionary!$AC$3,MATCH(COLUMNS($AS$2:CD136),Dictionary!$AC$4:$AC$93,0),1,1,2),1,MATCH(INDEX(Dictionary!$B$3:$C$3,1,MATCH(Form_Responses[[#This Row],[38]],OFFSET(Dictionary!$A$3,MATCH(COLUMNS($AS$2:CD136),Dictionary!$A$4:$A$93,0),1,1,2),0)),Dictionary!$AD$3:$AE$3,0)),"")</f>
        <v>K</v>
      </c>
      <c r="CE137" s="61" t="str">
        <f ca="1">IFERROR(INDEX(OFFSET(Dictionary!$AC$3,MATCH(COLUMNS($AS$2:CE136),Dictionary!$AC$4:$AC$93,0),1,1,2),1,MATCH(INDEX(Dictionary!$B$3:$C$3,1,MATCH(Form_Responses[[#This Row],[39]],OFFSET(Dictionary!$A$3,MATCH(COLUMNS($AS$2:CE136),Dictionary!$A$4:$A$93,0),1,1,2),0)),Dictionary!$AD$3:$AE$3,0)),"")</f>
        <v>B</v>
      </c>
      <c r="CF137" s="61" t="str">
        <f ca="1">IFERROR(INDEX(OFFSET(Dictionary!$AC$3,MATCH(COLUMNS($AS$2:CF136),Dictionary!$AC$4:$AC$93,0),1,1,2),1,MATCH(INDEX(Dictionary!$B$3:$C$3,1,MATCH(Form_Responses[[#This Row],[40]],OFFSET(Dictionary!$A$3,MATCH(COLUMNS($AS$2:CF136),Dictionary!$A$4:$A$93,0),1,1,2),0)),Dictionary!$AD$3:$AE$3,0)),"")</f>
        <v>W</v>
      </c>
      <c r="CG137" s="61" t="str">
        <f ca="1">IFERROR(INDEX(OFFSET(Dictionary!$AC$3,MATCH(COLUMNS($AS$2:CG136),Dictionary!$AC$4:$AC$93,0),1,1,2),1,MATCH(INDEX(Dictionary!$B$3:$C$3,1,MATCH(Form_Responses[[#This Row],[41]],OFFSET(Dictionary!$A$3,MATCH(COLUMNS($AS$2:CG136),Dictionary!$A$4:$A$93,0),1,1,2),0)),Dictionary!$AD$3:$AE$3,0)),"")</f>
        <v>G</v>
      </c>
      <c r="CH137" s="61" t="str">
        <f ca="1">IFERROR(INDEX(OFFSET(Dictionary!$AC$3,MATCH(COLUMNS($AS$2:CH136),Dictionary!$AC$4:$AC$93,0),1,1,2),1,MATCH(INDEX(Dictionary!$B$3:$C$3,1,MATCH(Form_Responses[[#This Row],[42]],OFFSET(Dictionary!$A$3,MATCH(COLUMNS($AS$2:CH136),Dictionary!$A$4:$A$93,0),1,1,2),0)),Dictionary!$AD$3:$AE$3,0)),"")</f>
        <v>L</v>
      </c>
      <c r="CI137" s="61" t="str">
        <f ca="1">IFERROR(INDEX(OFFSET(Dictionary!$AC$3,MATCH(COLUMNS($AS$2:CI136),Dictionary!$AC$4:$AC$93,0),1,1,2),1,MATCH(INDEX(Dictionary!$B$3:$C$3,1,MATCH(Form_Responses[[#This Row],[43]],OFFSET(Dictionary!$A$3,MATCH(COLUMNS($AS$2:CI136),Dictionary!$A$4:$A$93,0),1,1,2),0)),Dictionary!$AD$3:$AE$3,0)),"")</f>
        <v>I</v>
      </c>
      <c r="CJ137" s="61" t="str">
        <f ca="1">IFERROR(INDEX(OFFSET(Dictionary!$AC$3,MATCH(COLUMNS($AS$2:CJ136),Dictionary!$AC$4:$AC$93,0),1,1,2),1,MATCH(INDEX(Dictionary!$B$3:$C$3,1,MATCH(Form_Responses[[#This Row],[44]],OFFSET(Dictionary!$A$3,MATCH(COLUMNS($AS$2:CJ136),Dictionary!$A$4:$A$93,0),1,1,2),0)),Dictionary!$AD$3:$AE$3,0)),"")</f>
        <v>C</v>
      </c>
      <c r="CK137" s="61" t="str">
        <f ca="1">IFERROR(INDEX(OFFSET(Dictionary!$AC$3,MATCH(COLUMNS($AS$2:CK136),Dictionary!$AC$4:$AC$93,0),1,1,2),1,MATCH(INDEX(Dictionary!$B$3:$C$3,1,MATCH(Form_Responses[[#This Row],[45]],OFFSET(Dictionary!$A$3,MATCH(COLUMNS($AS$2:CK136),Dictionary!$A$4:$A$93,0),1,1,2),0)),Dictionary!$AD$3:$AE$3,0)),"")</f>
        <v>E</v>
      </c>
      <c r="CL137" s="61" t="str">
        <f ca="1">IFERROR(INDEX(OFFSET(Dictionary!$AC$3,MATCH(COLUMNS($AS$2:CL136),Dictionary!$AC$4:$AC$93,0),1,1,2),1,MATCH(INDEX(Dictionary!$B$3:$C$3,1,MATCH(Form_Responses[[#This Row],[46]],OFFSET(Dictionary!$A$3,MATCH(COLUMNS($AS$2:CL136),Dictionary!$A$4:$A$93,0),1,1,2),0)),Dictionary!$AD$3:$AE$3,0)),"")</f>
        <v>N</v>
      </c>
      <c r="CM137" s="61" t="str">
        <f ca="1">IFERROR(INDEX(OFFSET(Dictionary!$AC$3,MATCH(COLUMNS($AS$2:CM136),Dictionary!$AC$4:$AC$93,0),1,1,2),1,MATCH(INDEX(Dictionary!$B$3:$C$3,1,MATCH(Form_Responses[[#This Row],[47]],OFFSET(Dictionary!$A$3,MATCH(COLUMNS($AS$2:CM136),Dictionary!$A$4:$A$93,0),1,1,2),0)),Dictionary!$AD$3:$AE$3,0)),"")</f>
        <v>Z</v>
      </c>
      <c r="CN137" s="61" t="str">
        <f ca="1">IFERROR(INDEX(OFFSET(Dictionary!$AC$3,MATCH(COLUMNS($AS$2:CN136),Dictionary!$AC$4:$AC$93,0),1,1,2),1,MATCH(INDEX(Dictionary!$B$3:$C$3,1,MATCH(Form_Responses[[#This Row],[48]],OFFSET(Dictionary!$A$3,MATCH(COLUMNS($AS$2:CN136),Dictionary!$A$4:$A$93,0),1,1,2),0)),Dictionary!$AD$3:$AE$3,0)),"")</f>
        <v>K</v>
      </c>
      <c r="CO137" s="61" t="str">
        <f ca="1">IFERROR(INDEX(OFFSET(Dictionary!$AC$3,MATCH(COLUMNS($AS$2:CO136),Dictionary!$AC$4:$AC$93,0),1,1,2),1,MATCH(INDEX(Dictionary!$B$3:$C$3,1,MATCH(Form_Responses[[#This Row],[49]],OFFSET(Dictionary!$A$3,MATCH(COLUMNS($AS$2:CO136),Dictionary!$A$4:$A$93,0),1,1,2),0)),Dictionary!$AD$3:$AE$3,0)),"")</f>
        <v>F</v>
      </c>
      <c r="CP137" s="61" t="str">
        <f ca="1">IFERROR(INDEX(OFFSET(Dictionary!$AC$3,MATCH(COLUMNS($AS$2:CP136),Dictionary!$AC$4:$AC$93,0),1,1,2),1,MATCH(INDEX(Dictionary!$B$3:$C$3,1,MATCH(Form_Responses[[#This Row],[50]],OFFSET(Dictionary!$A$3,MATCH(COLUMNS($AS$2:CP136),Dictionary!$A$4:$A$93,0),1,1,2),0)),Dictionary!$AD$3:$AE$3,0)),"")</f>
        <v>W</v>
      </c>
      <c r="CQ137" s="61" t="str">
        <f ca="1">IFERROR(INDEX(OFFSET(Dictionary!$AC$3,MATCH(COLUMNS($AS$2:CQ136),Dictionary!$AC$4:$AC$93,0),1,1,2),1,MATCH(INDEX(Dictionary!$B$3:$C$3,1,MATCH(Form_Responses[[#This Row],[51]],OFFSET(Dictionary!$A$3,MATCH(COLUMNS($AS$2:CQ136),Dictionary!$A$4:$A$93,0),1,1,2),0)),Dictionary!$AD$3:$AE$3,0)),"")</f>
        <v>G</v>
      </c>
      <c r="CR137" s="61" t="str">
        <f ca="1">IFERROR(INDEX(OFFSET(Dictionary!$AC$3,MATCH(COLUMNS($AS$2:CR136),Dictionary!$AC$4:$AC$93,0),1,1,2),1,MATCH(INDEX(Dictionary!$B$3:$C$3,1,MATCH(Form_Responses[[#This Row],[52]],OFFSET(Dictionary!$A$3,MATCH(COLUMNS($AS$2:CR136),Dictionary!$A$4:$A$93,0),1,1,2),0)),Dictionary!$AD$3:$AE$3,0)),"")</f>
        <v>L</v>
      </c>
      <c r="CS137" s="61" t="str">
        <f ca="1">IFERROR(INDEX(OFFSET(Dictionary!$AC$3,MATCH(COLUMNS($AS$2:CS136),Dictionary!$AC$4:$AC$93,0),1,1,2),1,MATCH(INDEX(Dictionary!$B$3:$C$3,1,MATCH(Form_Responses[[#This Row],[53]],OFFSET(Dictionary!$A$3,MATCH(COLUMNS($AS$2:CS136),Dictionary!$A$4:$A$93,0),1,1,2),0)),Dictionary!$AD$3:$AE$3,0)),"")</f>
        <v>I</v>
      </c>
      <c r="CT137" s="61" t="str">
        <f ca="1">IFERROR(INDEX(OFFSET(Dictionary!$AC$3,MATCH(COLUMNS($AS$2:CT136),Dictionary!$AC$4:$AC$93,0),1,1,2),1,MATCH(INDEX(Dictionary!$B$3:$C$3,1,MATCH(Form_Responses[[#This Row],[54]],OFFSET(Dictionary!$A$3,MATCH(COLUMNS($AS$2:CT136),Dictionary!$A$4:$A$93,0),1,1,2),0)),Dictionary!$AD$3:$AE$3,0)),"")</f>
        <v>T</v>
      </c>
      <c r="CU137" s="61" t="str">
        <f ca="1">IFERROR(INDEX(OFFSET(Dictionary!$AC$3,MATCH(COLUMNS($AS$2:CU136),Dictionary!$AC$4:$AC$93,0),1,1,2),1,MATCH(INDEX(Dictionary!$B$3:$C$3,1,MATCH(Form_Responses[[#This Row],[55]],OFFSET(Dictionary!$A$3,MATCH(COLUMNS($AS$2:CU136),Dictionary!$A$4:$A$93,0),1,1,2),0)),Dictionary!$AD$3:$AE$3,0)),"")</f>
        <v>V</v>
      </c>
      <c r="CV137" s="61" t="str">
        <f ca="1">IFERROR(INDEX(OFFSET(Dictionary!$AC$3,MATCH(COLUMNS($AS$2:CV136),Dictionary!$AC$4:$AC$93,0),1,1,2),1,MATCH(INDEX(Dictionary!$B$3:$C$3,1,MATCH(Form_Responses[[#This Row],[56]],OFFSET(Dictionary!$A$3,MATCH(COLUMNS($AS$2:CV136),Dictionary!$A$4:$A$93,0),1,1,2),0)),Dictionary!$AD$3:$AE$3,0)),"")</f>
        <v>E</v>
      </c>
      <c r="CW137" s="61" t="str">
        <f ca="1">IFERROR(INDEX(OFFSET(Dictionary!$AC$3,MATCH(COLUMNS($AS$2:CW136),Dictionary!$AC$4:$AC$93,0),1,1,2),1,MATCH(INDEX(Dictionary!$B$3:$C$3,1,MATCH(Form_Responses[[#This Row],[57]],OFFSET(Dictionary!$A$3,MATCH(COLUMNS($AS$2:CW136),Dictionary!$A$4:$A$93,0),1,1,2),0)),Dictionary!$AD$3:$AE$3,0)),"")</f>
        <v>N</v>
      </c>
      <c r="CX137" s="61" t="str">
        <f ca="1">IFERROR(INDEX(OFFSET(Dictionary!$AC$3,MATCH(COLUMNS($AS$2:CX136),Dictionary!$AC$4:$AC$93,0),1,1,2),1,MATCH(INDEX(Dictionary!$B$3:$C$3,1,MATCH(Form_Responses[[#This Row],[58]],OFFSET(Dictionary!$A$3,MATCH(COLUMNS($AS$2:CX136),Dictionary!$A$4:$A$93,0),1,1,2),0)),Dictionary!$AD$3:$AE$3,0)),"")</f>
        <v>K</v>
      </c>
      <c r="CY137" s="61" t="str">
        <f ca="1">IFERROR(INDEX(OFFSET(Dictionary!$AC$3,MATCH(COLUMNS($AS$2:CY136),Dictionary!$AC$4:$AC$93,0),1,1,2),1,MATCH(INDEX(Dictionary!$B$3:$C$3,1,MATCH(Form_Responses[[#This Row],[59]],OFFSET(Dictionary!$A$3,MATCH(COLUMNS($AS$2:CY136),Dictionary!$A$4:$A$93,0),1,1,2),0)),Dictionary!$AD$3:$AE$3,0)),"")</f>
        <v>P</v>
      </c>
      <c r="CZ137" s="61" t="str">
        <f ca="1">IFERROR(INDEX(OFFSET(Dictionary!$AC$3,MATCH(COLUMNS($AS$2:CZ136),Dictionary!$AC$4:$AC$93,0),1,1,2),1,MATCH(INDEX(Dictionary!$B$3:$C$3,1,MATCH(Form_Responses[[#This Row],[60]],OFFSET(Dictionary!$A$3,MATCH(COLUMNS($AS$2:CZ136),Dictionary!$A$4:$A$93,0),1,1,2),0)),Dictionary!$AD$3:$AE$3,0)),"")</f>
        <v>W</v>
      </c>
      <c r="DA137" s="61" t="str">
        <f ca="1">IFERROR(INDEX(OFFSET(Dictionary!$AC$3,MATCH(COLUMNS($AS$2:DA136),Dictionary!$AC$4:$AC$93,0),1,1,2),1,MATCH(INDEX(Dictionary!$B$3:$C$3,1,MATCH(Form_Responses[[#This Row],[61]],OFFSET(Dictionary!$A$3,MATCH(COLUMNS($AS$2:DA136),Dictionary!$A$4:$A$93,0),1,1,2),0)),Dictionary!$AD$3:$AE$3,0)),"")</f>
        <v>G</v>
      </c>
      <c r="DB137" s="61" t="str">
        <f ca="1">IFERROR(INDEX(OFFSET(Dictionary!$AC$3,MATCH(COLUMNS($AS$2:DB136),Dictionary!$AC$4:$AC$93,0),1,1,2),1,MATCH(INDEX(Dictionary!$B$3:$C$3,1,MATCH(Form_Responses[[#This Row],[62]],OFFSET(Dictionary!$A$3,MATCH(COLUMNS($AS$2:DB136),Dictionary!$A$4:$A$93,0),1,1,2),0)),Dictionary!$AD$3:$AE$3,0)),"")</f>
        <v>L</v>
      </c>
      <c r="DC137" s="61" t="str">
        <f ca="1">IFERROR(INDEX(OFFSET(Dictionary!$AC$3,MATCH(COLUMNS($AS$2:DC136),Dictionary!$AC$4:$AC$93,0),1,1,2),1,MATCH(INDEX(Dictionary!$B$3:$C$3,1,MATCH(Form_Responses[[#This Row],[63]],OFFSET(Dictionary!$A$3,MATCH(COLUMNS($AS$2:DC136),Dictionary!$A$4:$A$93,0),1,1,2),0)),Dictionary!$AD$3:$AE$3,0)),"")</f>
        <v>I</v>
      </c>
      <c r="DD137" s="61" t="str">
        <f ca="1">IFERROR(INDEX(OFFSET(Dictionary!$AC$3,MATCH(COLUMNS($AS$2:DD136),Dictionary!$AC$4:$AC$93,0),1,1,2),1,MATCH(INDEX(Dictionary!$B$3:$C$3,1,MATCH(Form_Responses[[#This Row],[64]],OFFSET(Dictionary!$A$3,MATCH(COLUMNS($AS$2:DD136),Dictionary!$A$4:$A$93,0),1,1,2),0)),Dictionary!$AD$3:$AE$3,0)),"")</f>
        <v>T</v>
      </c>
      <c r="DE137" s="61" t="str">
        <f ca="1">IFERROR(INDEX(OFFSET(Dictionary!$AC$3,MATCH(COLUMNS($AS$2:DE136),Dictionary!$AC$4:$AC$93,0),1,1,2),1,MATCH(INDEX(Dictionary!$B$3:$C$3,1,MATCH(Form_Responses[[#This Row],[65]],OFFSET(Dictionary!$A$3,MATCH(COLUMNS($AS$2:DE136),Dictionary!$A$4:$A$93,0),1,1,2),0)),Dictionary!$AD$3:$AE$3,0)),"")</f>
        <v>V</v>
      </c>
      <c r="DF137" s="61" t="str">
        <f ca="1">IFERROR(INDEX(OFFSET(Dictionary!$AC$3,MATCH(COLUMNS($AS$2:DF136),Dictionary!$AC$4:$AC$93,0),1,1,2),1,MATCH(INDEX(Dictionary!$B$3:$C$3,1,MATCH(Form_Responses[[#This Row],[66]],OFFSET(Dictionary!$A$3,MATCH(COLUMNS($AS$2:DF136),Dictionary!$A$4:$A$93,0),1,1,2),0)),Dictionary!$AD$3:$AE$3,0)),"")</f>
        <v>S</v>
      </c>
      <c r="DG137" s="61" t="str">
        <f ca="1">IFERROR(INDEX(OFFSET(Dictionary!$AC$3,MATCH(COLUMNS($AS$2:DG136),Dictionary!$AC$4:$AC$93,0),1,1,2),1,MATCH(INDEX(Dictionary!$B$3:$C$3,1,MATCH(Form_Responses[[#This Row],[67]],OFFSET(Dictionary!$A$3,MATCH(COLUMNS($AS$2:DG136),Dictionary!$A$4:$A$93,0),1,1,2),0)),Dictionary!$AD$3:$AE$3,0)),"")</f>
        <v>R</v>
      </c>
      <c r="DH137" s="61" t="str">
        <f ca="1">IFERROR(INDEX(OFFSET(Dictionary!$AC$3,MATCH(COLUMNS($AS$2:DH136),Dictionary!$AC$4:$AC$93,0),1,1,2),1,MATCH(INDEX(Dictionary!$B$3:$C$3,1,MATCH(Form_Responses[[#This Row],[68]],OFFSET(Dictionary!$A$3,MATCH(COLUMNS($AS$2:DH136),Dictionary!$A$4:$A$93,0),1,1,2),0)),Dictionary!$AD$3:$AE$3,0)),"")</f>
        <v>N</v>
      </c>
      <c r="DI137" s="61" t="str">
        <f ca="1">IFERROR(INDEX(OFFSET(Dictionary!$AC$3,MATCH(COLUMNS($AS$2:DI136),Dictionary!$AC$4:$AC$93,0),1,1,2),1,MATCH(INDEX(Dictionary!$B$3:$C$3,1,MATCH(Form_Responses[[#This Row],[69]],OFFSET(Dictionary!$A$3,MATCH(COLUMNS($AS$2:DI136),Dictionary!$A$4:$A$93,0),1,1,2),0)),Dictionary!$AD$3:$AE$3,0)),"")</f>
        <v>A</v>
      </c>
      <c r="DJ137" s="61" t="str">
        <f ca="1">IFERROR(INDEX(OFFSET(Dictionary!$AC$3,MATCH(COLUMNS($AS$2:DJ136),Dictionary!$AC$4:$AC$93,0),1,1,2),1,MATCH(INDEX(Dictionary!$B$3:$C$3,1,MATCH(Form_Responses[[#This Row],[70]],OFFSET(Dictionary!$A$3,MATCH(COLUMNS($AS$2:DJ136),Dictionary!$A$4:$A$93,0),1,1,2),0)),Dictionary!$AD$3:$AE$3,0)),"")</f>
        <v>P</v>
      </c>
      <c r="DK137" s="61" t="str">
        <f ca="1">IFERROR(INDEX(OFFSET(Dictionary!$AC$3,MATCH(COLUMNS($AS$2:DK136),Dictionary!$AC$4:$AC$93,0),1,1,2),1,MATCH(INDEX(Dictionary!$B$3:$C$3,1,MATCH(Form_Responses[[#This Row],[71]],OFFSET(Dictionary!$A$3,MATCH(COLUMNS($AS$2:DK136),Dictionary!$A$4:$A$93,0),1,1,2),0)),Dictionary!$AD$3:$AE$3,0)),"")</f>
        <v>I</v>
      </c>
      <c r="DL137" s="61" t="str">
        <f ca="1">IFERROR(INDEX(OFFSET(Dictionary!$AC$3,MATCH(COLUMNS($AS$2:DL136),Dictionary!$AC$4:$AC$93,0),1,1,2),1,MATCH(INDEX(Dictionary!$B$3:$C$3,1,MATCH(Form_Responses[[#This Row],[72]],OFFSET(Dictionary!$A$3,MATCH(COLUMNS($AS$2:DL136),Dictionary!$A$4:$A$93,0),1,1,2),0)),Dictionary!$AD$3:$AE$3,0)),"")</f>
        <v>L</v>
      </c>
      <c r="DM137" s="61" t="str">
        <f ca="1">IFERROR(INDEX(OFFSET(Dictionary!$AC$3,MATCH(COLUMNS($AS$2:DM136),Dictionary!$AC$4:$AC$93,0),1,1,2),1,MATCH(INDEX(Dictionary!$B$3:$C$3,1,MATCH(Form_Responses[[#This Row],[73]],OFFSET(Dictionary!$A$3,MATCH(COLUMNS($AS$2:DM136),Dictionary!$A$4:$A$93,0),1,1,2),0)),Dictionary!$AD$3:$AE$3,0)),"")</f>
        <v>I</v>
      </c>
      <c r="DN137" s="61" t="str">
        <f ca="1">IFERROR(INDEX(OFFSET(Dictionary!$AC$3,MATCH(COLUMNS($AS$2:DN136),Dictionary!$AC$4:$AC$93,0),1,1,2),1,MATCH(INDEX(Dictionary!$B$3:$C$3,1,MATCH(Form_Responses[[#This Row],[74]],OFFSET(Dictionary!$A$3,MATCH(COLUMNS($AS$2:DN136),Dictionary!$A$4:$A$93,0),1,1,2),0)),Dictionary!$AD$3:$AE$3,0)),"")</f>
        <v>S</v>
      </c>
      <c r="DO137" s="61" t="str">
        <f ca="1">IFERROR(INDEX(OFFSET(Dictionary!$AC$3,MATCH(COLUMNS($AS$2:DO136),Dictionary!$AC$4:$AC$93,0),1,1,2),1,MATCH(INDEX(Dictionary!$B$3:$C$3,1,MATCH(Form_Responses[[#This Row],[75]],OFFSET(Dictionary!$A$3,MATCH(COLUMNS($AS$2:DO136),Dictionary!$A$4:$A$93,0),1,1,2),0)),Dictionary!$AD$3:$AE$3,0)),"")</f>
        <v>V</v>
      </c>
      <c r="DP137" s="61" t="str">
        <f ca="1">IFERROR(INDEX(OFFSET(Dictionary!$AC$3,MATCH(COLUMNS($AS$2:DP136),Dictionary!$AC$4:$AC$93,0),1,1,2),1,MATCH(INDEX(Dictionary!$B$3:$C$3,1,MATCH(Form_Responses[[#This Row],[76]],OFFSET(Dictionary!$A$3,MATCH(COLUMNS($AS$2:DP136),Dictionary!$A$4:$A$93,0),1,1,2),0)),Dictionary!$AD$3:$AE$3,0)),"")</f>
        <v>S</v>
      </c>
      <c r="DQ137" s="61" t="str">
        <f ca="1">IFERROR(INDEX(OFFSET(Dictionary!$AC$3,MATCH(COLUMNS($AS$2:DQ136),Dictionary!$AC$4:$AC$93,0),1,1,2),1,MATCH(INDEX(Dictionary!$B$3:$C$3,1,MATCH(Form_Responses[[#This Row],[77]],OFFSET(Dictionary!$A$3,MATCH(COLUMNS($AS$2:DQ136),Dictionary!$A$4:$A$93,0),1,1,2),0)),Dictionary!$AD$3:$AE$3,0)),"")</f>
        <v>R</v>
      </c>
      <c r="DR137" s="61" t="str">
        <f ca="1">IFERROR(INDEX(OFFSET(Dictionary!$AC$3,MATCH(COLUMNS($AS$2:DR136),Dictionary!$AC$4:$AC$93,0),1,1,2),1,MATCH(INDEX(Dictionary!$B$3:$C$3,1,MATCH(Form_Responses[[#This Row],[78]],OFFSET(Dictionary!$A$3,MATCH(COLUMNS($AS$2:DR136),Dictionary!$A$4:$A$93,0),1,1,2),0)),Dictionary!$AD$3:$AE$3,0)),"")</f>
        <v>D</v>
      </c>
      <c r="DS137" s="61" t="str">
        <f ca="1">IFERROR(INDEX(OFFSET(Dictionary!$AC$3,MATCH(COLUMNS($AS$2:DS136),Dictionary!$AC$4:$AC$93,0),1,1,2),1,MATCH(INDEX(Dictionary!$B$3:$C$3,1,MATCH(Form_Responses[[#This Row],[79]],OFFSET(Dictionary!$A$3,MATCH(COLUMNS($AS$2:DS136),Dictionary!$A$4:$A$93,0),1,1,2),0)),Dictionary!$AD$3:$AE$3,0)),"")</f>
        <v>N</v>
      </c>
      <c r="DT137" s="61" t="str">
        <f ca="1">IFERROR(INDEX(OFFSET(Dictionary!$AC$3,MATCH(COLUMNS($AS$2:DT136),Dictionary!$AC$4:$AC$93,0),1,1,2),1,MATCH(INDEX(Dictionary!$B$3:$C$3,1,MATCH(Form_Responses[[#This Row],[80]],OFFSET(Dictionary!$A$3,MATCH(COLUMNS($AS$2:DT136),Dictionary!$A$4:$A$93,0),1,1,2),0)),Dictionary!$AD$3:$AE$3,0)),"")</f>
        <v>W</v>
      </c>
      <c r="DU137" s="61" t="str">
        <f ca="1">IFERROR(INDEX(OFFSET(Dictionary!$AC$3,MATCH(COLUMNS($AS$2:DU136),Dictionary!$AC$4:$AC$93,0),1,1,2),1,MATCH(INDEX(Dictionary!$B$3:$C$3,1,MATCH(Form_Responses[[#This Row],[81]],OFFSET(Dictionary!$A$3,MATCH(COLUMNS($AS$2:DU136),Dictionary!$A$4:$A$93,0),1,1,2),0)),Dictionary!$AD$3:$AE$3,0)),"")</f>
        <v>L</v>
      </c>
      <c r="DV137" s="61" t="str">
        <f ca="1">IFERROR(INDEX(OFFSET(Dictionary!$AC$3,MATCH(COLUMNS($AS$2:DV136),Dictionary!$AC$4:$AC$93,0),1,1,2),1,MATCH(INDEX(Dictionary!$B$3:$C$3,1,MATCH(Form_Responses[[#This Row],[82]],OFFSET(Dictionary!$A$3,MATCH(COLUMNS($AS$2:DV136),Dictionary!$A$4:$A$93,0),1,1,2),0)),Dictionary!$AD$3:$AE$3,0)),"")</f>
        <v>L</v>
      </c>
      <c r="DW137" s="61" t="str">
        <f ca="1">IFERROR(INDEX(OFFSET(Dictionary!$AC$3,MATCH(COLUMNS($AS$2:DW136),Dictionary!$AC$4:$AC$93,0),1,1,2),1,MATCH(INDEX(Dictionary!$B$3:$C$3,1,MATCH(Form_Responses[[#This Row],[83]],OFFSET(Dictionary!$A$3,MATCH(COLUMNS($AS$2:DW136),Dictionary!$A$4:$A$93,0),1,1,2),0)),Dictionary!$AD$3:$AE$3,0)),"")</f>
        <v>I</v>
      </c>
      <c r="DX137" s="61" t="str">
        <f ca="1">IFERROR(INDEX(OFFSET(Dictionary!$AC$3,MATCH(COLUMNS($AS$2:DX136),Dictionary!$AC$4:$AC$93,0),1,1,2),1,MATCH(INDEX(Dictionary!$B$3:$C$3,1,MATCH(Form_Responses[[#This Row],[84]],OFFSET(Dictionary!$A$3,MATCH(COLUMNS($AS$2:DX136),Dictionary!$A$4:$A$93,0),1,1,2),0)),Dictionary!$AD$3:$AE$3,0)),"")</f>
        <v>T</v>
      </c>
      <c r="DY137" s="61" t="str">
        <f ca="1">IFERROR(INDEX(OFFSET(Dictionary!$AC$3,MATCH(COLUMNS($AS$2:DY136),Dictionary!$AC$4:$AC$93,0),1,1,2),1,MATCH(INDEX(Dictionary!$B$3:$C$3,1,MATCH(Form_Responses[[#This Row],[85]],OFFSET(Dictionary!$A$3,MATCH(COLUMNS($AS$2:DY136),Dictionary!$A$4:$A$93,0),1,1,2),0)),Dictionary!$AD$3:$AE$3,0)),"")</f>
        <v>V</v>
      </c>
      <c r="DZ137" s="61" t="str">
        <f ca="1">IFERROR(INDEX(OFFSET(Dictionary!$AC$3,MATCH(COLUMNS($AS$2:DZ136),Dictionary!$AC$4:$AC$93,0),1,1,2),1,MATCH(INDEX(Dictionary!$B$3:$C$3,1,MATCH(Form_Responses[[#This Row],[86]],OFFSET(Dictionary!$A$3,MATCH(COLUMNS($AS$2:DZ136),Dictionary!$A$4:$A$93,0),1,1,2),0)),Dictionary!$AD$3:$AE$3,0)),"")</f>
        <v>S</v>
      </c>
      <c r="EA137" s="61" t="str">
        <f ca="1">IFERROR(INDEX(OFFSET(Dictionary!$AC$3,MATCH(COLUMNS($AS$2:EA136),Dictionary!$AC$4:$AC$93,0),1,1,2),1,MATCH(INDEX(Dictionary!$B$3:$C$3,1,MATCH(Form_Responses[[#This Row],[87]],OFFSET(Dictionary!$A$3,MATCH(COLUMNS($AS$2:EA136),Dictionary!$A$4:$A$93,0),1,1,2),0)),Dictionary!$AD$3:$AE$3,0)),"")</f>
        <v>D</v>
      </c>
      <c r="EB137" s="61" t="str">
        <f ca="1">IFERROR(INDEX(OFFSET(Dictionary!$AC$3,MATCH(COLUMNS($AS$2:EB136),Dictionary!$AC$4:$AC$93,0),1,1,2),1,MATCH(INDEX(Dictionary!$B$3:$C$3,1,MATCH(Form_Responses[[#This Row],[88]],OFFSET(Dictionary!$A$3,MATCH(COLUMNS($AS$2:EB136),Dictionary!$A$4:$A$93,0),1,1,2),0)),Dictionary!$AD$3:$AE$3,0)),"")</f>
        <v>D</v>
      </c>
      <c r="EC137" s="61" t="str">
        <f ca="1">IFERROR(INDEX(OFFSET(Dictionary!$AC$3,MATCH(COLUMNS($AS$2:EC136),Dictionary!$AC$4:$AC$93,0),1,1,2),1,MATCH(INDEX(Dictionary!$B$3:$C$3,1,MATCH(Form_Responses[[#This Row],[89]],OFFSET(Dictionary!$A$3,MATCH(COLUMNS($AS$2:EC136),Dictionary!$A$4:$A$93,0),1,1,2),0)),Dictionary!$AD$3:$AE$3,0)),"")</f>
        <v>E</v>
      </c>
      <c r="ED137" s="61" t="str">
        <f ca="1">IFERROR(INDEX(OFFSET(Dictionary!$AC$3,MATCH(COLUMNS($AS$2:ED136),Dictionary!$AC$4:$AC$93,0),1,1,2),1,MATCH(INDEX(Dictionary!$B$3:$C$3,1,MATCH(Form_Responses[[#This Row],[90]],OFFSET(Dictionary!$A$3,MATCH(COLUMNS($AS$2:ED136),Dictionary!$A$4:$A$93,0),1,1,2),0)),Dictionary!$AD$3:$AE$3,0)),"")</f>
        <v>N</v>
      </c>
    </row>
    <row r="138" spans="1:134" ht="225" x14ac:dyDescent="0.25">
      <c r="A138" s="164">
        <v>136</v>
      </c>
      <c r="B138" s="61" t="s">
        <v>1245</v>
      </c>
      <c r="C138" s="61" t="s">
        <v>1247</v>
      </c>
      <c r="D138" s="59" t="s">
        <v>801</v>
      </c>
      <c r="E138" s="59" cm="1">
        <f t="array" aca="1" ref="E138" ca="1">COUNTIF(OFFSET($AS$2,MATCH(Data_Base_Response[[#This Row],[Nama]:[Nama]],Data_Base_Response[[Nama]:[Nama]],0),0,1,90),Data_Base_Response[[#Headers],[A]])</f>
        <v>5</v>
      </c>
      <c r="F138" s="59" cm="1">
        <f t="array" aca="1" ref="F138" ca="1">COUNTIF(OFFSET($AS$2,MATCH(Data_Base_Response[[#This Row],[Nama]:[Nama]],Data_Base_Response[[Nama]:[Nama]],0),0,1,90),Data_Base_Response[[#Headers],[N]])</f>
        <v>8</v>
      </c>
      <c r="G138" s="59" cm="1">
        <f t="array" aca="1" ref="G138" ca="1">COUNTIF(OFFSET($AS$2,MATCH(Data_Base_Response[[#This Row],[Nama]:[Nama]],Data_Base_Response[[Nama]:[Nama]],0),0,1,90),Data_Base_Response[[#Headers],[G]])</f>
        <v>7</v>
      </c>
      <c r="H138" s="59" cm="1">
        <f t="array" aca="1" ref="H138" ca="1">COUNTIF(OFFSET($AS$2,MATCH(Data_Base_Response[[#This Row],[Nama]:[Nama]],Data_Base_Response[[Nama]:[Nama]],0),0,1,90),Data_Base_Response[[#Headers],[C]])</f>
        <v>3</v>
      </c>
      <c r="I138" s="59" cm="1">
        <f t="array" aca="1" ref="I138" ca="1">COUNTIF(OFFSET($AS$2,MATCH(Data_Base_Response[[#This Row],[Nama]:[Nama]],Data_Base_Response[[Nama]:[Nama]],0),0,1,90),Data_Base_Response[[#Headers],[D]])</f>
        <v>1</v>
      </c>
      <c r="J138" s="59" cm="1">
        <f t="array" aca="1" ref="J138" ca="1">COUNTIF(OFFSET($AS$2,MATCH(Data_Base_Response[[#This Row],[Nama]:[Nama]],Data_Base_Response[[Nama]:[Nama]],0),0,1,90),Data_Base_Response[[#Headers],[R]])</f>
        <v>5</v>
      </c>
      <c r="K138" s="59" cm="1">
        <f t="array" aca="1" ref="K138" ca="1">COUNTIF(OFFSET($AS$2,MATCH(Data_Base_Response[[#This Row],[Nama]:[Nama]],Data_Base_Response[[Nama]:[Nama]],0),0,1,90),Data_Base_Response[[#Headers],[T]])</f>
        <v>6</v>
      </c>
      <c r="L138" s="59" cm="1">
        <f t="array" aca="1" ref="L138" ca="1">COUNTIF(OFFSET($AS$2,MATCH(Data_Base_Response[[#This Row],[Nama]:[Nama]],Data_Base_Response[[Nama]:[Nama]],0),0,1,90),Data_Base_Response[[#Headers],[V]])</f>
        <v>6</v>
      </c>
      <c r="M138" s="59" cm="1">
        <f t="array" aca="1" ref="M138" ca="1">COUNTIF(OFFSET($AS$2,MATCH(Data_Base_Response[[#This Row],[Nama]:[Nama]],Data_Base_Response[[Nama]:[Nama]],0),0,1,90),Data_Base_Response[[#Headers],[W]])</f>
        <v>8</v>
      </c>
      <c r="N138" s="59" cm="1">
        <f t="array" aca="1" ref="N138" ca="1">COUNTIF(OFFSET($AS$2,MATCH(Data_Base_Response[[#This Row],[Nama]:[Nama]],Data_Base_Response[[Nama]:[Nama]],0),0,1,90),Data_Base_Response[[#Headers],[F]])</f>
        <v>3</v>
      </c>
      <c r="O138" s="59" cm="1">
        <f t="array" aca="1" ref="O138" ca="1">COUNTIF(OFFSET($AS$2,MATCH(Data_Base_Response[[#This Row],[Nama]:[Nama]],Data_Base_Response[[Nama]:[Nama]],0),0,1,90),Data_Base_Response[[#Headers],[L]])</f>
        <v>3</v>
      </c>
      <c r="P138" s="59" cm="1">
        <f t="array" aca="1" ref="P138" ca="1">COUNTIF(OFFSET($AS$2,MATCH(Data_Base_Response[[#This Row],[Nama]:[Nama]],Data_Base_Response[[Nama]:[Nama]],0),0,1,90),Data_Base_Response[[#Headers],[P]])</f>
        <v>2</v>
      </c>
      <c r="Q138" s="59" cm="1">
        <f t="array" aca="1" ref="Q138" ca="1">COUNTIF(OFFSET($AS$2,MATCH(Data_Base_Response[[#This Row],[Nama]:[Nama]],Data_Base_Response[[Nama]:[Nama]],0),0,1,90),Data_Base_Response[[#Headers],[I]])</f>
        <v>7</v>
      </c>
      <c r="R138" s="59" cm="1">
        <f t="array" aca="1" ref="R138" ca="1">COUNTIF(OFFSET($AS$2,MATCH(Data_Base_Response[[#This Row],[Nama]:[Nama]],Data_Base_Response[[Nama]:[Nama]],0),0,1,90),Data_Base_Response[[#Headers],[S]])</f>
        <v>4</v>
      </c>
      <c r="S138" s="59" cm="1">
        <f t="array" aca="1" ref="S138" ca="1">COUNTIF(OFFSET($AS$2,MATCH(Data_Base_Response[[#This Row],[Nama]:[Nama]],Data_Base_Response[[Nama]:[Nama]],0),0,1,90),Data_Base_Response[[#Headers],[B]])</f>
        <v>5</v>
      </c>
      <c r="T138" s="59" cm="1">
        <f t="array" aca="1" ref="T138" ca="1">COUNTIF(OFFSET($AS$2,MATCH(Data_Base_Response[[#This Row],[Nama]:[Nama]],Data_Base_Response[[Nama]:[Nama]],0),0,1,90),Data_Base_Response[[#Headers],[O]])</f>
        <v>3</v>
      </c>
      <c r="U138" s="59" cm="1">
        <f t="array" aca="1" ref="U138" ca="1">COUNTIF(OFFSET($AS$2,MATCH(Data_Base_Response[[#This Row],[Nama]:[Nama]],Data_Base_Response[[Nama]:[Nama]],0),0,1,90),Data_Base_Response[[#Headers],[X]])</f>
        <v>1</v>
      </c>
      <c r="V138" s="59" cm="1">
        <f t="array" aca="1" ref="V138" ca="1">COUNTIF(OFFSET($AS$2,MATCH(Data_Base_Response[[#This Row],[Nama]:[Nama]],Data_Base_Response[[Nama]:[Nama]],0),0,1,90),Data_Base_Response[[#Headers],[E]])</f>
        <v>3</v>
      </c>
      <c r="W138" s="59" cm="1">
        <f t="array" aca="1" ref="W138" ca="1">COUNTIF(OFFSET($AS$2,MATCH(Data_Base_Response[[#This Row],[Nama]:[Nama]],Data_Base_Response[[Nama]:[Nama]],0),0,1,90),Data_Base_Response[[#Headers],[K]])</f>
        <v>4</v>
      </c>
      <c r="X138" s="59" cm="1">
        <f t="array" aca="1" ref="X138" ca="1">COUNTIF(OFFSET($AS$2,MATCH(Data_Base_Response[[#This Row],[Nama]:[Nama]],Data_Base_Response[[Nama]:[Nama]],0),0,1,90),Data_Base_Response[[#Headers],[Z]])</f>
        <v>6</v>
      </c>
      <c r="Y138" s="60" t="str">
        <f ca="1">INDEX(OFFSET(Dictionary!$AJ$3,MATCH(E$2,Dictionary!$AG$4:$AG$84,0),0,COUNTIF(Dictionary!$AG$4:$AG$84,E$2),1),MATCH(Data_Base_Response[[#This Row],[A]],OFFSET(Dictionary!$AH$3,MATCH(E$2,Dictionary!$AG$4:$AG$84,0),0,COUNTIF(Dictionary!$AG$4:$AG$84,E$2),1),1))</f>
        <v>Tahu akan tujuan yang ingin dicapainya dan dapat merumuskannya, realistis akan kemampuan diri, dan berusaha untuk mencapai target.</v>
      </c>
      <c r="Z138" s="60" t="str">
        <f ca="1">INDEX(OFFSET(Dictionary!$AJ$3,MATCH(F$2,Dictionary!$AG$4:$AG$84,0),0,COUNTIF(Dictionary!$AG$4:$AG$84,F$2),1),MATCH(Data_Base_Response[[#This Row],[N]],OFFSET(Dictionary!$AH$3,MATCH(F$2,Dictionary!$AG$4:$AG$84,0),0,COUNTIF(Dictionary!$AG$4:$AG$84,F$2),1),1))</f>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138" s="60" t="str">
        <f ca="1">INDEX(OFFSET(Dictionary!$AJ$3,MATCH(G$2,Dictionary!$AG$4:$AG$84,0),0,COUNTIF(Dictionary!$AG$4:$AG$84,G$2),1),MATCH(Data_Base_Response[[#This Row],[G]],OFFSET(Dictionary!$AH$3,MATCH(G$2,Dictionary!$AG$4:$AG$84,0),0,COUNTIF(Dictionary!$AG$4:$AG$84,G$2),1),1))</f>
        <v xml:space="preserve">Bekerja keras, tetapi  jelas tujuan yg ingin dicapainya   </v>
      </c>
      <c r="AB138" s="60" t="str">
        <f ca="1">INDEX(OFFSET(Dictionary!$AJ$3,MATCH(H$2,Dictionary!$AG$4:$AG$84,0),0,COUNTIF(Dictionary!$AG$4:$AG$84,H$2),1),MATCH(Data_Base_Response[[#This Row],[C]],OFFSET(Dictionary!$AH$3,MATCH(H$2,Dictionary!$AG$4:$AG$84,0),0,COUNTIF(Dictionary!$AG$4:$AG$84,H$2),1),1))</f>
        <v xml:space="preserve">Fleksibel tapi masih cukup memperhatikan keteraturan atau sistematika kerja </v>
      </c>
      <c r="AC138" s="60" t="str">
        <f ca="1">INDEX(OFFSET(Dictionary!$AJ$3,MATCH(I$2,Dictionary!$AG$4:$AG$84,0),0,COUNTIF(Dictionary!$AG$4:$AG$84,I$2),1),MATCH(Data_Base_Response[[#This Row],[D]],OFFSET(Dictionary!$AH$3,MATCH(I$2,Dictionary!$AG$4:$AG$84,0),0,COUNTIF(Dictionary!$AG$4:$AG$84,I$2),1),1))</f>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138" s="60" t="str">
        <f ca="1">INDEX(OFFSET(Dictionary!$AJ$3,MATCH(J$2,Dictionary!$AG$4:$AG$84,0),0,COUNTIF(Dictionary!$AG$4:$AG$84,J$2),1),MATCH(Data_Base_Response[[#This Row],[R]],OFFSET(Dictionary!$AH$3,MATCH(J$2,Dictionary!$AG$4:$AG$84,0),0,COUNTIF(Dictionary!$AG$4:$AG$84,J$2),1),1))</f>
        <v xml:space="preserve">Pertimbangan mencakup aspek teoritis (konsep atau pemikiran  baru) dan aspek praktis (pengalaman) secara berimbang    </v>
      </c>
      <c r="AE138" s="60" t="str">
        <f ca="1">INDEX(OFFSET(Dictionary!$AJ$3,MATCH(K$2,Dictionary!$AG$4:$AG$84,0),0,COUNTIF(Dictionary!$AG$4:$AG$84,K$2),1),MATCH(Data_Base_Response[[#This Row],[T]],OFFSET(Dictionary!$AH$3,MATCH(K$2,Dictionary!$AG$4:$AG$84,0),0,COUNTIF(Dictionary!$AG$4:$AG$84,K$2),1),1))</f>
        <v xml:space="preserve">Cukup aktif dalam segi mental, dapat menyesuaikan tempo kerjanya  dengan tuntutan pekerjaan / lingkungan </v>
      </c>
      <c r="AF138" s="60" t="str">
        <f ca="1">INDEX(OFFSET(Dictionary!$AJ$3,MATCH(L$2,Dictionary!$AG$4:$AG$84,0),0,COUNTIF(Dictionary!$AG$4:$AG$84,L$2),1),MATCH(Data_Base_Response[[#This Row],[V]],OFFSET(Dictionary!$AH$3,MATCH(L$2,Dictionary!$AG$4:$AG$84,0),0,COUNTIF(Dictionary!$AG$4:$AG$84,L$2),1),1))</f>
        <v xml:space="preserve">Dapat bekerja di belakang meja dan senang jika sesekali harus terjun ke lapangan atau melaksanakan tugas-tugas yang bersifat mobile.  </v>
      </c>
      <c r="AG138" s="60" t="str">
        <f ca="1">INDEX(OFFSET(Dictionary!$AJ$3,MATCH(M$2,Dictionary!$AG$4:$AG$84,0),0,COUNTIF(Dictionary!$AG$4:$AG$84,M$2),1),MATCH(Data_Base_Response[[#This Row],[W]],OFFSET(Dictionary!$AH$3,MATCH(M$2,Dictionary!$AG$4:$AG$84,0),0,COUNTIF(Dictionary!$AG$4:$AG$84,M$2),1),1))</f>
        <v>Patuh pada kebijaksanaan, peraturan dan struktur organisasi. Ingin segala sesuatunya diuraikan secara rinci, kurang memiliki inisiatif, tdk fleksibel, terlalu tergantung pada organisasi, berharap 'disuapi'.</v>
      </c>
      <c r="AH138" s="60" t="str">
        <f ca="1">INDEX(OFFSET(Dictionary!$AJ$3,MATCH(N$2,Dictionary!$AG$4:$AG$84,0),0,COUNTIF(Dictionary!$AG$4:$AG$84,N$2),1),MATCH(Data_Base_Response[[#This Row],[F]],OFFSET(Dictionary!$AH$3,MATCH(N$2,Dictionary!$AG$4:$AG$84,0),0,COUNTIF(Dictionary!$AG$4:$AG$84,N$2),1),1))</f>
        <v>Otonom, dapat bekerja sendiri tanpa campur tangan orang lain, motivasi timbul krn pekerjaan itu sendiri, bukan krn pujian dr otoritas. Mempertanyakan otoritas, cenderung tidak puas thdp atasan, loya- litas lebih didasari kepentingan pribadi.</v>
      </c>
      <c r="AI138" s="60" t="str">
        <f ca="1">INDEX(OFFSET(Dictionary!$AJ$3,MATCH(O$2,Dictionary!$AG$4:$AG$84,0),0,COUNTIF(Dictionary!$AG$4:$AG$84,O$2),1),MATCH(Data_Base_Response[[#This Row],[L]],OFFSET(Dictionary!$AH$3,MATCH(O$2,Dictionary!$AG$4:$AG$84,0),0,COUNTIF(Dictionary!$AG$4:$AG$84,O$2),1),1))</f>
        <v xml:space="preserve">Tidak percaya diri dan tidak ingin memimpin atau mengawasi orang lain </v>
      </c>
      <c r="AJ138" s="60" t="str">
        <f ca="1">INDEX(OFFSET(Dictionary!$AJ$3,MATCH(P$2,Dictionary!$AG$4:$AG$84,0),0,COUNTIF(Dictionary!$AG$4:$AG$84,P$2),1),MATCH(Data_Base_Response[[#This Row],[P]],OFFSET(Dictionary!$AH$3,MATCH(P$2,Dictionary!$AG$4:$AG$84,0),0,COUNTIF(Dictionary!$AG$4:$AG$84,P$2),1),1))</f>
        <v>Enggan mengontrol org lain &amp; tidak mau mempertanggung jawabkan hasil kerja bawahannya, lebih memberi kebebasan kpd bawahan utk memilih cara sendiri dlm penyelesaian tugas dan meminta bawahan  utk mempertanggungjawabkan hasilnya masing-masing.</v>
      </c>
      <c r="AK138" s="60" t="str">
        <f ca="1">INDEX(OFFSET(Dictionary!$AJ$3,MATCH(Q$2,Dictionary!$AG$4:$AG$84,0),0,COUNTIF(Dictionary!$AG$4:$AG$84,Q$2),1),MATCH(Data_Base_Response[[#This Row],[I]],OFFSET(Dictionary!$AH$3,MATCH(Q$2,Dictionary!$AG$4:$AG$84,0),0,COUNTIF(Dictionary!$AG$4:$AG$84,Q$2),1),1))</f>
        <v xml:space="preserve">Cukup percaya diri dlm pengambilan keputusan, mau mengambil resiko, dpt memutuskan dgn cepat, mengikuti alur logika </v>
      </c>
      <c r="AL138" s="60" t="str">
        <f ca="1">INDEX(OFFSET(Dictionary!$AJ$3,MATCH(R$2,Dictionary!$AG$4:$AG$84,0),0,COUNTIF(Dictionary!$AG$4:$AG$84,R$2),1),MATCH(Data_Base_Response[[#This Row],[S]],OFFSET(Dictionary!$AH$3,MATCH(R$2,Dictionary!$AG$4:$AG$84,0),0,COUNTIF(Dictionary!$AG$4:$AG$84,R$2),1),1))</f>
        <v xml:space="preserve">Kurang percaya diri &amp; kurang aktif dlm menjalin hubungan sosial   </v>
      </c>
      <c r="AM138" s="60" t="str">
        <f ca="1">INDEX(OFFSET(Dictionary!$AJ$3,MATCH(S$2,Dictionary!$AG$4:$AG$84,0),0,COUNTIF(Dictionary!$AG$4:$AG$84,S$2),1),MATCH(Data_Base_Response[[#This Row],[B]],OFFSET(Dictionary!$AH$3,MATCH(S$2,Dictionary!$AG$4:$AG$84,0),0,COUNTIF(Dictionary!$AG$4:$AG$84,S$2),1),1))</f>
        <v xml:space="preserve">Selektif dlm bergabung dg kelompok, hanya mau berhubungan dg kelompok di lingkungan kerja apabila bernilai &amp; sesuai minat, tdk terlalu mudah dipengaruhi.  </v>
      </c>
      <c r="AN138" s="60" t="str">
        <f ca="1">INDEX(OFFSET(Dictionary!$AJ$3,MATCH(T$2,Dictionary!$AG$4:$AG$84,0),0,COUNTIF(Dictionary!$AG$4:$AG$84,T$2),1),MATCH(Data_Base_Response[[#This Row],[O]],OFFSET(Dictionary!$AH$3,MATCH(T$2,Dictionary!$AG$4:$AG$84,0),0,COUNTIF(Dictionary!$AG$4:$AG$84,T$2),1),1))</f>
        <v xml:space="preserve">Tidak mencari atau menghindari hubungan antar pribadi di  lingkungan kerja, masih mampu menjaga jarak </v>
      </c>
      <c r="AO138" s="60" t="str">
        <f ca="1">INDEX(OFFSET(Dictionary!$AJ$3,MATCH(U$2,Dictionary!$AG$4:$AG$84,0),0,COUNTIF(Dictionary!$AG$4:$AG$84,U$2),1),MATCH(Data_Base_Response[[#This Row],[X]],OFFSET(Dictionary!$AH$3,MATCH(U$2,Dictionary!$AG$4:$AG$84,0),0,COUNTIF(Dictionary!$AG$4:$AG$84,U$2),1),1))</f>
        <v xml:space="preserve">Sederhana, rendah hati, tulus, tidak sombong dan tidak suka menam- pilkan diri. Terlalu sederhana, cenderung merendahkan kapasitas diri, tidak percaya diri, cenderung menarik diri dan pemalu.  </v>
      </c>
      <c r="AP138" s="60" t="str">
        <f ca="1">INDEX(OFFSET(Dictionary!$AJ$3,MATCH(V$2,Dictionary!$AG$4:$AG$84,0),0,COUNTIF(Dictionary!$AG$4:$AG$84,V$2),1),MATCH(Data_Base_Response[[#This Row],[E]],OFFSET(Dictionary!$AH$3,MATCH(V$2,Dictionary!$AG$4:$AG$84,0),0,COUNTIF(Dictionary!$AG$4:$AG$84,V$2),1),1))</f>
        <v xml:space="preserve">Terbuka, mudah mengungkap pendapat atau perasaannya menge- nai suatu hal kepada org lain </v>
      </c>
      <c r="AQ138" s="60" t="str">
        <f ca="1">INDEX(OFFSET(Dictionary!$AJ$3,MATCH(W$2,Dictionary!$AG$4:$AG$84,0),0,COUNTIF(Dictionary!$AG$4:$AG$84,W$2),1),MATCH(Data_Base_Response[[#This Row],[K]],OFFSET(Dictionary!$AH$3,MATCH(W$2,Dictionary!$AG$4:$AG$84,0),0,COUNTIF(Dictionary!$AG$4:$AG$84,W$2),1),1))</f>
        <v xml:space="preserve">Tidak mencari atau menghindari konflik, mau mendengarkan pan- dangan orang lain tetapi dapat menjadi keras kepala saat memper- tahankan pandangannya.  </v>
      </c>
      <c r="AR138" s="60" t="str">
        <f ca="1">INDEX(OFFSET(Dictionary!$AJ$3,MATCH(X$2,Dictionary!$AG$4:$AG$84,0),0,COUNTIF(Dictionary!$AG$4:$AG$84,X$2),1),MATCH(Data_Base_Response[[#This Row],[Z]],OFFSET(Dictionary!$AH$3,MATCH(X$2,Dictionary!$AG$4:$AG$84,0),0,COUNTIF(Dictionary!$AG$4:$AG$84,X$2),1),1))</f>
        <v>Antusias terhadap perubahan dan akan mencari hal-hal baru, tetapi masih selektif (menilai kemanfaatannya)</v>
      </c>
      <c r="AS138" s="61" t="str">
        <f ca="1">IFERROR(INDEX(OFFSET(Dictionary!$AC$3,MATCH(COLUMNS($AS$2:AS137),Dictionary!$AC$4:$AC$93,0),1,1,2),1,MATCH(INDEX(Dictionary!$B$3:$C$3,1,MATCH(Form_Responses[[#This Row],[1]],OFFSET(Dictionary!$A$3,MATCH(COLUMNS($AS$2:AS137),Dictionary!$A$4:$A$93,0),1,1,2),0)),Dictionary!$AD$3:$AE$3,0)),"")</f>
        <v>G</v>
      </c>
      <c r="AT138" s="61" t="str">
        <f ca="1">IFERROR(INDEX(OFFSET(Dictionary!$AC$3,MATCH(COLUMNS($AS$2:AT$2),Dictionary!$AC$4:$AC$93,0),1,1,2),1,MATCH(INDEX(Dictionary!$B$3:$C$3,1,MATCH(Form_Responses[[#This Row],[2]],OFFSET(Dictionary!$A$3,MATCH(COLUMNS($AS$2:AT137),Dictionary!$A$4:$A$93,0),1,1,2),0)),Dictionary!$AD$3:$AE$3,0)),"")</f>
        <v>N</v>
      </c>
      <c r="AU138" s="61" t="str">
        <f ca="1">IFERROR(INDEX(OFFSET(Dictionary!$AC$3,MATCH(COLUMNS($AS$2:AU137),Dictionary!$AC$4:$AC$93,0),1,1,2),1,MATCH(INDEX(Dictionary!$B$3:$C$3,1,MATCH(Form_Responses[[#This Row],[3]],OFFSET(Dictionary!$A$3,MATCH(COLUMNS($AS$2:AU137),Dictionary!$A$4:$A$93,0),1,1,2),0)),Dictionary!$AD$3:$AE$3,0)),"")</f>
        <v>A</v>
      </c>
      <c r="AV138" s="61" t="str">
        <f ca="1">IFERROR(INDEX(OFFSET(Dictionary!$AC$3,MATCH(COLUMNS($AS$2:AV137),Dictionary!$AC$4:$AC$93,0),1,1,2),1,MATCH(INDEX(Dictionary!$B$3:$C$3,1,MATCH(Form_Responses[[#This Row],[4]],OFFSET(Dictionary!$A$3,MATCH(COLUMNS($AS$2:AV137),Dictionary!$A$4:$A$93,0),1,1,2),0)),Dictionary!$AD$3:$AE$3,0)),"")</f>
        <v>P</v>
      </c>
      <c r="AW138" s="61" t="str">
        <f ca="1">IFERROR(INDEX(OFFSET(Dictionary!$AC$3,MATCH(COLUMNS($AS$2:AW137),Dictionary!$AC$4:$AC$93,0),1,1,2),1,MATCH(INDEX(Dictionary!$B$3:$C$3,1,MATCH(Form_Responses[[#This Row],[5]],OFFSET(Dictionary!$A$3,MATCH(COLUMNS($AS$2:AW137),Dictionary!$A$4:$A$93,0),1,1,2),0)),Dictionary!$AD$3:$AE$3,0)),"")</f>
        <v>B</v>
      </c>
      <c r="AX138" s="61" t="str">
        <f ca="1">IFERROR(INDEX(OFFSET(Dictionary!$AC$3,MATCH(COLUMNS($AS$2:AX137),Dictionary!$AC$4:$AC$93,0),1,1,2),1,MATCH(INDEX(Dictionary!$B$3:$C$3,1,MATCH(Form_Responses[[#This Row],[6]],OFFSET(Dictionary!$A$3,MATCH(COLUMNS($AS$2:AX137),Dictionary!$A$4:$A$93,0),1,1,2),0)),Dictionary!$AD$3:$AE$3,0)),"")</f>
        <v>B</v>
      </c>
      <c r="AY138" s="61" t="str">
        <f ca="1">IFERROR(INDEX(OFFSET(Dictionary!$AC$3,MATCH(COLUMNS($AS$2:AY137),Dictionary!$AC$4:$AC$93,0),1,1,2),1,MATCH(INDEX(Dictionary!$B$3:$C$3,1,MATCH(Form_Responses[[#This Row],[7]],OFFSET(Dictionary!$A$3,MATCH(COLUMNS($AS$2:AY137),Dictionary!$A$4:$A$93,0),1,1,2),0)),Dictionary!$AD$3:$AE$3,0)),"")</f>
        <v>O</v>
      </c>
      <c r="AZ138" s="61" t="str">
        <f ca="1">IFERROR(INDEX(OFFSET(Dictionary!$AC$3,MATCH(COLUMNS($AS$2:AZ$2),Dictionary!$AC$4:$AC$93,0),1,1,2),1,MATCH(INDEX(Dictionary!$B$3:$C$3,1,MATCH(Form_Responses[[#This Row],[8]],OFFSET(Dictionary!$A$3,MATCH(COLUMNS($AS$2:AZ137),Dictionary!$A$4:$A$93,0),1,1,2),0)),Dictionary!$AD$3:$AE$3,0)),"")</f>
        <v>Z</v>
      </c>
      <c r="BA138" s="61" t="str">
        <f ca="1">IFERROR(INDEX(OFFSET(Dictionary!$AC$3,MATCH(COLUMNS($AS$2:BA137),Dictionary!$AC$4:$AC$93,0),1,1,2),1,MATCH(INDEX(Dictionary!$B$3:$C$3,1,MATCH(Form_Responses[[#This Row],[9]],OFFSET(Dictionary!$A$3,MATCH(COLUMNS($AS$2:BA137),Dictionary!$A$4:$A$93,0),1,1,2),0)),Dictionary!$AD$3:$AE$3,0)),"")</f>
        <v>K</v>
      </c>
      <c r="BB138" s="61" t="str">
        <f ca="1">IFERROR(INDEX(OFFSET(Dictionary!$AC$3,MATCH(COLUMNS($AS$2:BB137),Dictionary!$AC$4:$AC$93,0),1,1,2),1,MATCH(INDEX(Dictionary!$B$3:$C$3,1,MATCH(Form_Responses[[#This Row],[10]],OFFSET(Dictionary!$A$3,MATCH(COLUMNS($AS$2:BB137),Dictionary!$A$4:$A$93,0),1,1,2),0)),Dictionary!$AD$3:$AE$3,0)),"")</f>
        <v>W</v>
      </c>
      <c r="BC138" s="61" t="str">
        <f ca="1">IFERROR(INDEX(OFFSET(Dictionary!$AC$3,MATCH(COLUMNS($AS$2:BC137),Dictionary!$AC$4:$AC$93,0),1,1,2),1,MATCH(INDEX(Dictionary!$B$3:$C$3,1,MATCH(Form_Responses[[#This Row],[11]],OFFSET(Dictionary!$A$3,MATCH(COLUMNS($AS$2:BC137),Dictionary!$A$4:$A$93,0),1,1,2),0)),Dictionary!$AD$3:$AE$3,0)),"")</f>
        <v>G</v>
      </c>
      <c r="BD138" s="61" t="str">
        <f ca="1">IFERROR(INDEX(OFFSET(Dictionary!$AC$3,MATCH(COLUMNS($AS$2:BD137),Dictionary!$AC$4:$AC$93,0),1,1,2),1,MATCH(INDEX(Dictionary!$B$3:$C$3,1,MATCH(Form_Responses[[#This Row],[12]],OFFSET(Dictionary!$A$3,MATCH(COLUMNS($AS$2:BD137),Dictionary!$A$4:$A$93,0),1,1,2),0)),Dictionary!$AD$3:$AE$3,0)),"")</f>
        <v>E</v>
      </c>
      <c r="BE138" s="61" t="str">
        <f ca="1">IFERROR(INDEX(OFFSET(Dictionary!$AC$3,MATCH(COLUMNS($AS$2:BE137),Dictionary!$AC$4:$AC$93,0),1,1,2),1,MATCH(INDEX(Dictionary!$B$3:$C$3,1,MATCH(Form_Responses[[#This Row],[13]],OFFSET(Dictionary!$A$3,MATCH(COLUMNS($AS$2:BE137),Dictionary!$A$4:$A$93,0),1,1,2),0)),Dictionary!$AD$3:$AE$3,0)),"")</f>
        <v>N</v>
      </c>
      <c r="BF138" s="61" t="str">
        <f ca="1">IFERROR(INDEX(OFFSET(Dictionary!$AC$3,MATCH(COLUMNS($AS$2:BF137),Dictionary!$AC$4:$AC$93,0),1,1,2),1,MATCH(INDEX(Dictionary!$B$3:$C$3,1,MATCH(Form_Responses[[#This Row],[14]],OFFSET(Dictionary!$A$3,MATCH(COLUMNS($AS$2:BF137),Dictionary!$A$4:$A$93,0),1,1,2),0)),Dictionary!$AD$3:$AE$3,0)),"")</f>
        <v>A</v>
      </c>
      <c r="BG138" s="61" t="str">
        <f ca="1">IFERROR(INDEX(OFFSET(Dictionary!$AC$3,MATCH(COLUMNS($AS$2:BG137),Dictionary!$AC$4:$AC$93,0),1,1,2),1,MATCH(INDEX(Dictionary!$B$3:$C$3,1,MATCH(Form_Responses[[#This Row],[15]],OFFSET(Dictionary!$A$3,MATCH(COLUMNS($AS$2:BG137),Dictionary!$A$4:$A$93,0),1,1,2),0)),Dictionary!$AD$3:$AE$3,0)),"")</f>
        <v>B</v>
      </c>
      <c r="BH138" s="61" t="str">
        <f ca="1">IFERROR(INDEX(OFFSET(Dictionary!$AC$3,MATCH(COLUMNS($AS$2:BH137),Dictionary!$AC$4:$AC$93,0),1,1,2),1,MATCH(INDEX(Dictionary!$B$3:$C$3,1,MATCH(Form_Responses[[#This Row],[16]],OFFSET(Dictionary!$A$3,MATCH(COLUMNS($AS$2:BH137),Dictionary!$A$4:$A$93,0),1,1,2),0)),Dictionary!$AD$3:$AE$3,0)),"")</f>
        <v>X</v>
      </c>
      <c r="BI138" s="61" t="str">
        <f ca="1">IFERROR(INDEX(OFFSET(Dictionary!$AC$3,MATCH(COLUMNS($AS$2:BI137),Dictionary!$AC$4:$AC$93,0),1,1,2),1,MATCH(INDEX(Dictionary!$B$3:$C$3,1,MATCH(Form_Responses[[#This Row],[17]],OFFSET(Dictionary!$A$3,MATCH(COLUMNS($AS$2:BI137),Dictionary!$A$4:$A$93,0),1,1,2),0)),Dictionary!$AD$3:$AE$3,0)),"")</f>
        <v>Z</v>
      </c>
      <c r="BJ138" s="61" t="str">
        <f ca="1">IFERROR(INDEX(OFFSET(Dictionary!$AC$3,MATCH(COLUMNS($AS$2:BJ137),Dictionary!$AC$4:$AC$93,0),1,1,2),1,MATCH(INDEX(Dictionary!$B$3:$C$3,1,MATCH(Form_Responses[[#This Row],[18]],OFFSET(Dictionary!$A$3,MATCH(COLUMNS($AS$2:BJ137),Dictionary!$A$4:$A$93,0),1,1,2),0)),Dictionary!$AD$3:$AE$3,0)),"")</f>
        <v>O</v>
      </c>
      <c r="BK138" s="61" t="str">
        <f ca="1">IFERROR(INDEX(OFFSET(Dictionary!$AC$3,MATCH(COLUMNS($AS$2:BK137),Dictionary!$AC$4:$AC$93,0),1,1,2),1,MATCH(INDEX(Dictionary!$B$3:$C$3,1,MATCH(Form_Responses[[#This Row],[19]],OFFSET(Dictionary!$A$3,MATCH(COLUMNS($AS$2:BK137),Dictionary!$A$4:$A$93,0),1,1,2),0)),Dictionary!$AD$3:$AE$3,0)),"")</f>
        <v>Z</v>
      </c>
      <c r="BL138" s="61" t="str">
        <f ca="1">IFERROR(INDEX(OFFSET(Dictionary!$AC$3,MATCH(COLUMNS($AS$2:BL137),Dictionary!$AC$4:$AC$93,0),1,1,2),1,MATCH(INDEX(Dictionary!$B$3:$C$3,1,MATCH(Form_Responses[[#This Row],[20]],OFFSET(Dictionary!$A$3,MATCH(COLUMNS($AS$2:BL137),Dictionary!$A$4:$A$93,0),1,1,2),0)),Dictionary!$AD$3:$AE$3,0)),"")</f>
        <v>W</v>
      </c>
      <c r="BM138" s="61" t="str">
        <f ca="1">IFERROR(INDEX(OFFSET(Dictionary!$AC$3,MATCH(COLUMNS($AS$2:BM137),Dictionary!$AC$4:$AC$93,0),1,1,2),1,MATCH(INDEX(Dictionary!$B$3:$C$3,1,MATCH(Form_Responses[[#This Row],[21]],OFFSET(Dictionary!$A$3,MATCH(COLUMNS($AS$2:BM137),Dictionary!$A$4:$A$93,0),1,1,2),0)),Dictionary!$AD$3:$AE$3,0)),"")</f>
        <v>G</v>
      </c>
      <c r="BN138" s="61" t="str">
        <f ca="1">IFERROR(INDEX(OFFSET(Dictionary!$AC$3,MATCH(COLUMNS($AS$2:BN137),Dictionary!$AC$4:$AC$93,0),1,1,2),1,MATCH(INDEX(Dictionary!$B$3:$C$3,1,MATCH(Form_Responses[[#This Row],[22]],OFFSET(Dictionary!$A$3,MATCH(COLUMNS($AS$2:BN137),Dictionary!$A$4:$A$93,0),1,1,2),0)),Dictionary!$AD$3:$AE$3,0)),"")</f>
        <v>C</v>
      </c>
      <c r="BO138" s="61" t="str">
        <f ca="1">IFERROR(INDEX(OFFSET(Dictionary!$AC$3,MATCH(COLUMNS($AS$2:BO137),Dictionary!$AC$4:$AC$93,0),1,1,2),1,MATCH(INDEX(Dictionary!$B$3:$C$3,1,MATCH(Form_Responses[[#This Row],[23]],OFFSET(Dictionary!$A$3,MATCH(COLUMNS($AS$2:BO137),Dictionary!$A$4:$A$93,0),1,1,2),0)),Dictionary!$AD$3:$AE$3,0)),"")</f>
        <v>I</v>
      </c>
      <c r="BP138" s="61" t="str">
        <f ca="1">IFERROR(INDEX(OFFSET(Dictionary!$AC$3,MATCH(COLUMNS($AS$2:BP137),Dictionary!$AC$4:$AC$93,0),1,1,2),1,MATCH(INDEX(Dictionary!$B$3:$C$3,1,MATCH(Form_Responses[[#This Row],[24]],OFFSET(Dictionary!$A$3,MATCH(COLUMNS($AS$2:BP137),Dictionary!$A$4:$A$93,0),1,1,2),0)),Dictionary!$AD$3:$AE$3,0)),"")</f>
        <v>N</v>
      </c>
      <c r="BQ138" s="61" t="str">
        <f ca="1">IFERROR(INDEX(OFFSET(Dictionary!$AC$3,MATCH(COLUMNS($AS$2:BQ137),Dictionary!$AC$4:$AC$93,0),1,1,2),1,MATCH(INDEX(Dictionary!$B$3:$C$3,1,MATCH(Form_Responses[[#This Row],[25]],OFFSET(Dictionary!$A$3,MATCH(COLUMNS($AS$2:BQ137),Dictionary!$A$4:$A$93,0),1,1,2),0)),Dictionary!$AD$3:$AE$3,0)),"")</f>
        <v>A</v>
      </c>
      <c r="BR138" s="61" t="str">
        <f ca="1">IFERROR(INDEX(OFFSET(Dictionary!$AC$3,MATCH(COLUMNS($AS$2:BR137),Dictionary!$AC$4:$AC$93,0),1,1,2),1,MATCH(INDEX(Dictionary!$B$3:$C$3,1,MATCH(Form_Responses[[#This Row],[26]],OFFSET(Dictionary!$A$3,MATCH(COLUMNS($AS$2:BR137),Dictionary!$A$4:$A$93,0),1,1,2),0)),Dictionary!$AD$3:$AE$3,0)),"")</f>
        <v>P</v>
      </c>
      <c r="BS138" s="61" t="str">
        <f ca="1">IFERROR(INDEX(OFFSET(Dictionary!$AC$3,MATCH(COLUMNS($AS$2:BS137),Dictionary!$AC$4:$AC$93,0),1,1,2),1,MATCH(INDEX(Dictionary!$B$3:$C$3,1,MATCH(Form_Responses[[#This Row],[27]],OFFSET(Dictionary!$A$3,MATCH(COLUMNS($AS$2:BS137),Dictionary!$A$4:$A$93,0),1,1,2),0)),Dictionary!$AD$3:$AE$3,0)),"")</f>
        <v>Z</v>
      </c>
      <c r="BT138" s="61" t="str">
        <f ca="1">IFERROR(INDEX(OFFSET(Dictionary!$AC$3,MATCH(COLUMNS($AS$2:BT137),Dictionary!$AC$4:$AC$93,0),1,1,2),1,MATCH(INDEX(Dictionary!$B$3:$C$3,1,MATCH(Form_Responses[[#This Row],[28]],OFFSET(Dictionary!$A$3,MATCH(COLUMNS($AS$2:BT137),Dictionary!$A$4:$A$93,0),1,1,2),0)),Dictionary!$AD$3:$AE$3,0)),"")</f>
        <v>B</v>
      </c>
      <c r="BU138" s="61" t="str">
        <f ca="1">IFERROR(INDEX(OFFSET(Dictionary!$AC$3,MATCH(COLUMNS($AS$2:BU137),Dictionary!$AC$4:$AC$93,0),1,1,2),1,MATCH(INDEX(Dictionary!$B$3:$C$3,1,MATCH(Form_Responses[[#This Row],[29]],OFFSET(Dictionary!$A$3,MATCH(COLUMNS($AS$2:BU137),Dictionary!$A$4:$A$93,0),1,1,2),0)),Dictionary!$AD$3:$AE$3,0)),"")</f>
        <v>O</v>
      </c>
      <c r="BV138" s="61" t="str">
        <f ca="1">IFERROR(INDEX(OFFSET(Dictionary!$AC$3,MATCH(COLUMNS($AS$2:BV137),Dictionary!$AC$4:$AC$93,0),1,1,2),1,MATCH(INDEX(Dictionary!$B$3:$C$3,1,MATCH(Form_Responses[[#This Row],[30]],OFFSET(Dictionary!$A$3,MATCH(COLUMNS($AS$2:BV137),Dictionary!$A$4:$A$93,0),1,1,2),0)),Dictionary!$AD$3:$AE$3,0)),"")</f>
        <v>W</v>
      </c>
      <c r="BW138" s="61" t="str">
        <f ca="1">IFERROR(INDEX(OFFSET(Dictionary!$AC$3,MATCH(COLUMNS($AS$2:BW137),Dictionary!$AC$4:$AC$93,0),1,1,2),1,MATCH(INDEX(Dictionary!$B$3:$C$3,1,MATCH(Form_Responses[[#This Row],[31]],OFFSET(Dictionary!$A$3,MATCH(COLUMNS($AS$2:BW137),Dictionary!$A$4:$A$93,0),1,1,2),0)),Dictionary!$AD$3:$AE$3,0)),"")</f>
        <v>G</v>
      </c>
      <c r="BX138" s="61" t="str">
        <f ca="1">IFERROR(INDEX(OFFSET(Dictionary!$AC$3,MATCH(COLUMNS($AS$2:BX137),Dictionary!$AC$4:$AC$93,0),1,1,2),1,MATCH(INDEX(Dictionary!$B$3:$C$3,1,MATCH(Form_Responses[[#This Row],[32]],OFFSET(Dictionary!$A$3,MATCH(COLUMNS($AS$2:BX137),Dictionary!$A$4:$A$93,0),1,1,2),0)),Dictionary!$AD$3:$AE$3,0)),"")</f>
        <v>D</v>
      </c>
      <c r="BY138" s="61" t="str">
        <f ca="1">IFERROR(INDEX(OFFSET(Dictionary!$AC$3,MATCH(COLUMNS($AS$2:BY137),Dictionary!$AC$4:$AC$93,0),1,1,2),1,MATCH(INDEX(Dictionary!$B$3:$C$3,1,MATCH(Form_Responses[[#This Row],[33]],OFFSET(Dictionary!$A$3,MATCH(COLUMNS($AS$2:BY137),Dictionary!$A$4:$A$93,0),1,1,2),0)),Dictionary!$AD$3:$AE$3,0)),"")</f>
        <v>I</v>
      </c>
      <c r="BZ138" s="61" t="str">
        <f ca="1">IFERROR(INDEX(OFFSET(Dictionary!$AC$3,MATCH(COLUMNS($AS$2:BZ137),Dictionary!$AC$4:$AC$93,0),1,1,2),1,MATCH(INDEX(Dictionary!$B$3:$C$3,1,MATCH(Form_Responses[[#This Row],[34]],OFFSET(Dictionary!$A$3,MATCH(COLUMNS($AS$2:BZ137),Dictionary!$A$4:$A$93,0),1,1,2),0)),Dictionary!$AD$3:$AE$3,0)),"")</f>
        <v>T</v>
      </c>
      <c r="CA138" s="61" t="str">
        <f ca="1">IFERROR(INDEX(OFFSET(Dictionary!$AC$3,MATCH(COLUMNS($AS$2:CA137),Dictionary!$AC$4:$AC$93,0),1,1,2),1,MATCH(INDEX(Dictionary!$B$3:$C$3,1,MATCH(Form_Responses[[#This Row],[35]],OFFSET(Dictionary!$A$3,MATCH(COLUMNS($AS$2:CA137),Dictionary!$A$4:$A$93,0),1,1,2),0)),Dictionary!$AD$3:$AE$3,0)),"")</f>
        <v>N</v>
      </c>
      <c r="CB138" s="61" t="str">
        <f ca="1">IFERROR(INDEX(OFFSET(Dictionary!$AC$3,MATCH(COLUMNS($AS$2:CB137),Dictionary!$AC$4:$AC$93,0),1,1,2),1,MATCH(INDEX(Dictionary!$B$3:$C$3,1,MATCH(Form_Responses[[#This Row],[36]],OFFSET(Dictionary!$A$3,MATCH(COLUMNS($AS$2:CB137),Dictionary!$A$4:$A$93,0),1,1,2),0)),Dictionary!$AD$3:$AE$3,0)),"")</f>
        <v>A</v>
      </c>
      <c r="CC138" s="61" t="str">
        <f ca="1">IFERROR(INDEX(OFFSET(Dictionary!$AC$3,MATCH(COLUMNS($AS$2:CC137),Dictionary!$AC$4:$AC$93,0),1,1,2),1,MATCH(INDEX(Dictionary!$B$3:$C$3,1,MATCH(Form_Responses[[#This Row],[37]],OFFSET(Dictionary!$A$3,MATCH(COLUMNS($AS$2:CC137),Dictionary!$A$4:$A$93,0),1,1,2),0)),Dictionary!$AD$3:$AE$3,0)),"")</f>
        <v>Z</v>
      </c>
      <c r="CD138" s="61" t="str">
        <f ca="1">IFERROR(INDEX(OFFSET(Dictionary!$AC$3,MATCH(COLUMNS($AS$2:CD137),Dictionary!$AC$4:$AC$93,0),1,1,2),1,MATCH(INDEX(Dictionary!$B$3:$C$3,1,MATCH(Form_Responses[[#This Row],[38]],OFFSET(Dictionary!$A$3,MATCH(COLUMNS($AS$2:CD137),Dictionary!$A$4:$A$93,0),1,1,2),0)),Dictionary!$AD$3:$AE$3,0)),"")</f>
        <v>K</v>
      </c>
      <c r="CE138" s="61" t="str">
        <f ca="1">IFERROR(INDEX(OFFSET(Dictionary!$AC$3,MATCH(COLUMNS($AS$2:CE137),Dictionary!$AC$4:$AC$93,0),1,1,2),1,MATCH(INDEX(Dictionary!$B$3:$C$3,1,MATCH(Form_Responses[[#This Row],[39]],OFFSET(Dictionary!$A$3,MATCH(COLUMNS($AS$2:CE137),Dictionary!$A$4:$A$93,0),1,1,2),0)),Dictionary!$AD$3:$AE$3,0)),"")</f>
        <v>B</v>
      </c>
      <c r="CF138" s="61" t="str">
        <f ca="1">IFERROR(INDEX(OFFSET(Dictionary!$AC$3,MATCH(COLUMNS($AS$2:CF137),Dictionary!$AC$4:$AC$93,0),1,1,2),1,MATCH(INDEX(Dictionary!$B$3:$C$3,1,MATCH(Form_Responses[[#This Row],[40]],OFFSET(Dictionary!$A$3,MATCH(COLUMNS($AS$2:CF137),Dictionary!$A$4:$A$93,0),1,1,2),0)),Dictionary!$AD$3:$AE$3,0)),"")</f>
        <v>W</v>
      </c>
      <c r="CG138" s="61" t="str">
        <f ca="1">IFERROR(INDEX(OFFSET(Dictionary!$AC$3,MATCH(COLUMNS($AS$2:CG137),Dictionary!$AC$4:$AC$93,0),1,1,2),1,MATCH(INDEX(Dictionary!$B$3:$C$3,1,MATCH(Form_Responses[[#This Row],[41]],OFFSET(Dictionary!$A$3,MATCH(COLUMNS($AS$2:CG137),Dictionary!$A$4:$A$93,0),1,1,2),0)),Dictionary!$AD$3:$AE$3,0)),"")</f>
        <v>S</v>
      </c>
      <c r="CH138" s="61" t="str">
        <f ca="1">IFERROR(INDEX(OFFSET(Dictionary!$AC$3,MATCH(COLUMNS($AS$2:CH137),Dictionary!$AC$4:$AC$93,0),1,1,2),1,MATCH(INDEX(Dictionary!$B$3:$C$3,1,MATCH(Form_Responses[[#This Row],[42]],OFFSET(Dictionary!$A$3,MATCH(COLUMNS($AS$2:CH137),Dictionary!$A$4:$A$93,0),1,1,2),0)),Dictionary!$AD$3:$AE$3,0)),"")</f>
        <v>L</v>
      </c>
      <c r="CI138" s="61" t="str">
        <f ca="1">IFERROR(INDEX(OFFSET(Dictionary!$AC$3,MATCH(COLUMNS($AS$2:CI137),Dictionary!$AC$4:$AC$93,0),1,1,2),1,MATCH(INDEX(Dictionary!$B$3:$C$3,1,MATCH(Form_Responses[[#This Row],[43]],OFFSET(Dictionary!$A$3,MATCH(COLUMNS($AS$2:CI137),Dictionary!$A$4:$A$93,0),1,1,2),0)),Dictionary!$AD$3:$AE$3,0)),"")</f>
        <v>I</v>
      </c>
      <c r="CJ138" s="61" t="str">
        <f ca="1">IFERROR(INDEX(OFFSET(Dictionary!$AC$3,MATCH(COLUMNS($AS$2:CJ137),Dictionary!$AC$4:$AC$93,0),1,1,2),1,MATCH(INDEX(Dictionary!$B$3:$C$3,1,MATCH(Form_Responses[[#This Row],[44]],OFFSET(Dictionary!$A$3,MATCH(COLUMNS($AS$2:CJ137),Dictionary!$A$4:$A$93,0),1,1,2),0)),Dictionary!$AD$3:$AE$3,0)),"")</f>
        <v>T</v>
      </c>
      <c r="CK138" s="61" t="str">
        <f ca="1">IFERROR(INDEX(OFFSET(Dictionary!$AC$3,MATCH(COLUMNS($AS$2:CK137),Dictionary!$AC$4:$AC$93,0),1,1,2),1,MATCH(INDEX(Dictionary!$B$3:$C$3,1,MATCH(Form_Responses[[#This Row],[45]],OFFSET(Dictionary!$A$3,MATCH(COLUMNS($AS$2:CK137),Dictionary!$A$4:$A$93,0),1,1,2),0)),Dictionary!$AD$3:$AE$3,0)),"")</f>
        <v>V</v>
      </c>
      <c r="CL138" s="61" t="str">
        <f ca="1">IFERROR(INDEX(OFFSET(Dictionary!$AC$3,MATCH(COLUMNS($AS$2:CL137),Dictionary!$AC$4:$AC$93,0),1,1,2),1,MATCH(INDEX(Dictionary!$B$3:$C$3,1,MATCH(Form_Responses[[#This Row],[46]],OFFSET(Dictionary!$A$3,MATCH(COLUMNS($AS$2:CL137),Dictionary!$A$4:$A$93,0),1,1,2),0)),Dictionary!$AD$3:$AE$3,0)),"")</f>
        <v>N</v>
      </c>
      <c r="CM138" s="61" t="str">
        <f ca="1">IFERROR(INDEX(OFFSET(Dictionary!$AC$3,MATCH(COLUMNS($AS$2:CM137),Dictionary!$AC$4:$AC$93,0),1,1,2),1,MATCH(INDEX(Dictionary!$B$3:$C$3,1,MATCH(Form_Responses[[#This Row],[47]],OFFSET(Dictionary!$A$3,MATCH(COLUMNS($AS$2:CM137),Dictionary!$A$4:$A$93,0),1,1,2),0)),Dictionary!$AD$3:$AE$3,0)),"")</f>
        <v>Z</v>
      </c>
      <c r="CN138" s="61" t="str">
        <f ca="1">IFERROR(INDEX(OFFSET(Dictionary!$AC$3,MATCH(COLUMNS($AS$2:CN137),Dictionary!$AC$4:$AC$93,0),1,1,2),1,MATCH(INDEX(Dictionary!$B$3:$C$3,1,MATCH(Form_Responses[[#This Row],[48]],OFFSET(Dictionary!$A$3,MATCH(COLUMNS($AS$2:CN137),Dictionary!$A$4:$A$93,0),1,1,2),0)),Dictionary!$AD$3:$AE$3,0)),"")</f>
        <v>K</v>
      </c>
      <c r="CO138" s="61" t="str">
        <f ca="1">IFERROR(INDEX(OFFSET(Dictionary!$AC$3,MATCH(COLUMNS($AS$2:CO137),Dictionary!$AC$4:$AC$93,0),1,1,2),1,MATCH(INDEX(Dictionary!$B$3:$C$3,1,MATCH(Form_Responses[[#This Row],[49]],OFFSET(Dictionary!$A$3,MATCH(COLUMNS($AS$2:CO137),Dictionary!$A$4:$A$93,0),1,1,2),0)),Dictionary!$AD$3:$AE$3,0)),"")</f>
        <v>F</v>
      </c>
      <c r="CP138" s="61" t="str">
        <f ca="1">IFERROR(INDEX(OFFSET(Dictionary!$AC$3,MATCH(COLUMNS($AS$2:CP137),Dictionary!$AC$4:$AC$93,0),1,1,2),1,MATCH(INDEX(Dictionary!$B$3:$C$3,1,MATCH(Form_Responses[[#This Row],[50]],OFFSET(Dictionary!$A$3,MATCH(COLUMNS($AS$2:CP137),Dictionary!$A$4:$A$93,0),1,1,2),0)),Dictionary!$AD$3:$AE$3,0)),"")</f>
        <v>W</v>
      </c>
      <c r="CQ138" s="61" t="str">
        <f ca="1">IFERROR(INDEX(OFFSET(Dictionary!$AC$3,MATCH(COLUMNS($AS$2:CQ137),Dictionary!$AC$4:$AC$93,0),1,1,2),1,MATCH(INDEX(Dictionary!$B$3:$C$3,1,MATCH(Form_Responses[[#This Row],[51]],OFFSET(Dictionary!$A$3,MATCH(COLUMNS($AS$2:CQ137),Dictionary!$A$4:$A$93,0),1,1,2),0)),Dictionary!$AD$3:$AE$3,0)),"")</f>
        <v>G</v>
      </c>
      <c r="CR138" s="61" t="str">
        <f ca="1">IFERROR(INDEX(OFFSET(Dictionary!$AC$3,MATCH(COLUMNS($AS$2:CR137),Dictionary!$AC$4:$AC$93,0),1,1,2),1,MATCH(INDEX(Dictionary!$B$3:$C$3,1,MATCH(Form_Responses[[#This Row],[52]],OFFSET(Dictionary!$A$3,MATCH(COLUMNS($AS$2:CR137),Dictionary!$A$4:$A$93,0),1,1,2),0)),Dictionary!$AD$3:$AE$3,0)),"")</f>
        <v>S</v>
      </c>
      <c r="CS138" s="61" t="str">
        <f ca="1">IFERROR(INDEX(OFFSET(Dictionary!$AC$3,MATCH(COLUMNS($AS$2:CS137),Dictionary!$AC$4:$AC$93,0),1,1,2),1,MATCH(INDEX(Dictionary!$B$3:$C$3,1,MATCH(Form_Responses[[#This Row],[53]],OFFSET(Dictionary!$A$3,MATCH(COLUMNS($AS$2:CS137),Dictionary!$A$4:$A$93,0),1,1,2),0)),Dictionary!$AD$3:$AE$3,0)),"")</f>
        <v>I</v>
      </c>
      <c r="CT138" s="61" t="str">
        <f ca="1">IFERROR(INDEX(OFFSET(Dictionary!$AC$3,MATCH(COLUMNS($AS$2:CT137),Dictionary!$AC$4:$AC$93,0),1,1,2),1,MATCH(INDEX(Dictionary!$B$3:$C$3,1,MATCH(Form_Responses[[#This Row],[54]],OFFSET(Dictionary!$A$3,MATCH(COLUMNS($AS$2:CT137),Dictionary!$A$4:$A$93,0),1,1,2),0)),Dictionary!$AD$3:$AE$3,0)),"")</f>
        <v>T</v>
      </c>
      <c r="CU138" s="61" t="str">
        <f ca="1">IFERROR(INDEX(OFFSET(Dictionary!$AC$3,MATCH(COLUMNS($AS$2:CU137),Dictionary!$AC$4:$AC$93,0),1,1,2),1,MATCH(INDEX(Dictionary!$B$3:$C$3,1,MATCH(Form_Responses[[#This Row],[55]],OFFSET(Dictionary!$A$3,MATCH(COLUMNS($AS$2:CU137),Dictionary!$A$4:$A$93,0),1,1,2),0)),Dictionary!$AD$3:$AE$3,0)),"")</f>
        <v>V</v>
      </c>
      <c r="CV138" s="61" t="str">
        <f ca="1">IFERROR(INDEX(OFFSET(Dictionary!$AC$3,MATCH(COLUMNS($AS$2:CV137),Dictionary!$AC$4:$AC$93,0),1,1,2),1,MATCH(INDEX(Dictionary!$B$3:$C$3,1,MATCH(Form_Responses[[#This Row],[56]],OFFSET(Dictionary!$A$3,MATCH(COLUMNS($AS$2:CV137),Dictionary!$A$4:$A$93,0),1,1,2),0)),Dictionary!$AD$3:$AE$3,0)),"")</f>
        <v>S</v>
      </c>
      <c r="CW138" s="61" t="str">
        <f ca="1">IFERROR(INDEX(OFFSET(Dictionary!$AC$3,MATCH(COLUMNS($AS$2:CW137),Dictionary!$AC$4:$AC$93,0),1,1,2),1,MATCH(INDEX(Dictionary!$B$3:$C$3,1,MATCH(Form_Responses[[#This Row],[57]],OFFSET(Dictionary!$A$3,MATCH(COLUMNS($AS$2:CW137),Dictionary!$A$4:$A$93,0),1,1,2),0)),Dictionary!$AD$3:$AE$3,0)),"")</f>
        <v>N</v>
      </c>
      <c r="CX138" s="61" t="str">
        <f ca="1">IFERROR(INDEX(OFFSET(Dictionary!$AC$3,MATCH(COLUMNS($AS$2:CX137),Dictionary!$AC$4:$AC$93,0),1,1,2),1,MATCH(INDEX(Dictionary!$B$3:$C$3,1,MATCH(Form_Responses[[#This Row],[58]],OFFSET(Dictionary!$A$3,MATCH(COLUMNS($AS$2:CX137),Dictionary!$A$4:$A$93,0),1,1,2),0)),Dictionary!$AD$3:$AE$3,0)),"")</f>
        <v>K</v>
      </c>
      <c r="CY138" s="61" t="str">
        <f ca="1">IFERROR(INDEX(OFFSET(Dictionary!$AC$3,MATCH(COLUMNS($AS$2:CY137),Dictionary!$AC$4:$AC$93,0),1,1,2),1,MATCH(INDEX(Dictionary!$B$3:$C$3,1,MATCH(Form_Responses[[#This Row],[59]],OFFSET(Dictionary!$A$3,MATCH(COLUMNS($AS$2:CY137),Dictionary!$A$4:$A$93,0),1,1,2),0)),Dictionary!$AD$3:$AE$3,0)),"")</f>
        <v>F</v>
      </c>
      <c r="CZ138" s="61" t="str">
        <f ca="1">IFERROR(INDEX(OFFSET(Dictionary!$AC$3,MATCH(COLUMNS($AS$2:CZ137),Dictionary!$AC$4:$AC$93,0),1,1,2),1,MATCH(INDEX(Dictionary!$B$3:$C$3,1,MATCH(Form_Responses[[#This Row],[60]],OFFSET(Dictionary!$A$3,MATCH(COLUMNS($AS$2:CZ137),Dictionary!$A$4:$A$93,0),1,1,2),0)),Dictionary!$AD$3:$AE$3,0)),"")</f>
        <v>W</v>
      </c>
      <c r="DA138" s="61" t="str">
        <f ca="1">IFERROR(INDEX(OFFSET(Dictionary!$AC$3,MATCH(COLUMNS($AS$2:DA137),Dictionary!$AC$4:$AC$93,0),1,1,2),1,MATCH(INDEX(Dictionary!$B$3:$C$3,1,MATCH(Form_Responses[[#This Row],[61]],OFFSET(Dictionary!$A$3,MATCH(COLUMNS($AS$2:DA137),Dictionary!$A$4:$A$93,0),1,1,2),0)),Dictionary!$AD$3:$AE$3,0)),"")</f>
        <v>T</v>
      </c>
      <c r="DB138" s="61" t="str">
        <f ca="1">IFERROR(INDEX(OFFSET(Dictionary!$AC$3,MATCH(COLUMNS($AS$2:DB137),Dictionary!$AC$4:$AC$93,0),1,1,2),1,MATCH(INDEX(Dictionary!$B$3:$C$3,1,MATCH(Form_Responses[[#This Row],[62]],OFFSET(Dictionary!$A$3,MATCH(COLUMNS($AS$2:DB137),Dictionary!$A$4:$A$93,0),1,1,2),0)),Dictionary!$AD$3:$AE$3,0)),"")</f>
        <v>V</v>
      </c>
      <c r="DC138" s="61" t="str">
        <f ca="1">IFERROR(INDEX(OFFSET(Dictionary!$AC$3,MATCH(COLUMNS($AS$2:DC137),Dictionary!$AC$4:$AC$93,0),1,1,2),1,MATCH(INDEX(Dictionary!$B$3:$C$3,1,MATCH(Form_Responses[[#This Row],[63]],OFFSET(Dictionary!$A$3,MATCH(COLUMNS($AS$2:DC137),Dictionary!$A$4:$A$93,0),1,1,2),0)),Dictionary!$AD$3:$AE$3,0)),"")</f>
        <v>I</v>
      </c>
      <c r="DD138" s="61" t="str">
        <f ca="1">IFERROR(INDEX(OFFSET(Dictionary!$AC$3,MATCH(COLUMNS($AS$2:DD137),Dictionary!$AC$4:$AC$93,0),1,1,2),1,MATCH(INDEX(Dictionary!$B$3:$C$3,1,MATCH(Form_Responses[[#This Row],[64]],OFFSET(Dictionary!$A$3,MATCH(COLUMNS($AS$2:DD137),Dictionary!$A$4:$A$93,0),1,1,2),0)),Dictionary!$AD$3:$AE$3,0)),"")</f>
        <v>T</v>
      </c>
      <c r="DE138" s="61" t="str">
        <f ca="1">IFERROR(INDEX(OFFSET(Dictionary!$AC$3,MATCH(COLUMNS($AS$2:DE137),Dictionary!$AC$4:$AC$93,0),1,1,2),1,MATCH(INDEX(Dictionary!$B$3:$C$3,1,MATCH(Form_Responses[[#This Row],[65]],OFFSET(Dictionary!$A$3,MATCH(COLUMNS($AS$2:DE137),Dictionary!$A$4:$A$93,0),1,1,2),0)),Dictionary!$AD$3:$AE$3,0)),"")</f>
        <v>V</v>
      </c>
      <c r="DF138" s="61" t="str">
        <f ca="1">IFERROR(INDEX(OFFSET(Dictionary!$AC$3,MATCH(COLUMNS($AS$2:DF137),Dictionary!$AC$4:$AC$93,0),1,1,2),1,MATCH(INDEX(Dictionary!$B$3:$C$3,1,MATCH(Form_Responses[[#This Row],[66]],OFFSET(Dictionary!$A$3,MATCH(COLUMNS($AS$2:DF137),Dictionary!$A$4:$A$93,0),1,1,2),0)),Dictionary!$AD$3:$AE$3,0)),"")</f>
        <v>C</v>
      </c>
      <c r="DG138" s="61" t="str">
        <f ca="1">IFERROR(INDEX(OFFSET(Dictionary!$AC$3,MATCH(COLUMNS($AS$2:DG137),Dictionary!$AC$4:$AC$93,0),1,1,2),1,MATCH(INDEX(Dictionary!$B$3:$C$3,1,MATCH(Form_Responses[[#This Row],[67]],OFFSET(Dictionary!$A$3,MATCH(COLUMNS($AS$2:DG137),Dictionary!$A$4:$A$93,0),1,1,2),0)),Dictionary!$AD$3:$AE$3,0)),"")</f>
        <v>R</v>
      </c>
      <c r="DH138" s="61" t="str">
        <f ca="1">IFERROR(INDEX(OFFSET(Dictionary!$AC$3,MATCH(COLUMNS($AS$2:DH137),Dictionary!$AC$4:$AC$93,0),1,1,2),1,MATCH(INDEX(Dictionary!$B$3:$C$3,1,MATCH(Form_Responses[[#This Row],[68]],OFFSET(Dictionary!$A$3,MATCH(COLUMNS($AS$2:DH137),Dictionary!$A$4:$A$93,0),1,1,2),0)),Dictionary!$AD$3:$AE$3,0)),"")</f>
        <v>N</v>
      </c>
      <c r="DI138" s="61" t="str">
        <f ca="1">IFERROR(INDEX(OFFSET(Dictionary!$AC$3,MATCH(COLUMNS($AS$2:DI137),Dictionary!$AC$4:$AC$93,0),1,1,2),1,MATCH(INDEX(Dictionary!$B$3:$C$3,1,MATCH(Form_Responses[[#This Row],[69]],OFFSET(Dictionary!$A$3,MATCH(COLUMNS($AS$2:DI137),Dictionary!$A$4:$A$93,0),1,1,2),0)),Dictionary!$AD$3:$AE$3,0)),"")</f>
        <v>A</v>
      </c>
      <c r="DJ138" s="61" t="str">
        <f ca="1">IFERROR(INDEX(OFFSET(Dictionary!$AC$3,MATCH(COLUMNS($AS$2:DJ137),Dictionary!$AC$4:$AC$93,0),1,1,2),1,MATCH(INDEX(Dictionary!$B$3:$C$3,1,MATCH(Form_Responses[[#This Row],[70]],OFFSET(Dictionary!$A$3,MATCH(COLUMNS($AS$2:DJ137),Dictionary!$A$4:$A$93,0),1,1,2),0)),Dictionary!$AD$3:$AE$3,0)),"")</f>
        <v>W</v>
      </c>
      <c r="DK138" s="61" t="str">
        <f ca="1">IFERROR(INDEX(OFFSET(Dictionary!$AC$3,MATCH(COLUMNS($AS$2:DK137),Dictionary!$AC$4:$AC$93,0),1,1,2),1,MATCH(INDEX(Dictionary!$B$3:$C$3,1,MATCH(Form_Responses[[#This Row],[71]],OFFSET(Dictionary!$A$3,MATCH(COLUMNS($AS$2:DK137),Dictionary!$A$4:$A$93,0),1,1,2),0)),Dictionary!$AD$3:$AE$3,0)),"")</f>
        <v>G</v>
      </c>
      <c r="DL138" s="61" t="str">
        <f ca="1">IFERROR(INDEX(OFFSET(Dictionary!$AC$3,MATCH(COLUMNS($AS$2:DL137),Dictionary!$AC$4:$AC$93,0),1,1,2),1,MATCH(INDEX(Dictionary!$B$3:$C$3,1,MATCH(Form_Responses[[#This Row],[72]],OFFSET(Dictionary!$A$3,MATCH(COLUMNS($AS$2:DL137),Dictionary!$A$4:$A$93,0),1,1,2),0)),Dictionary!$AD$3:$AE$3,0)),"")</f>
        <v>L</v>
      </c>
      <c r="DM138" s="61" t="str">
        <f ca="1">IFERROR(INDEX(OFFSET(Dictionary!$AC$3,MATCH(COLUMNS($AS$2:DM137),Dictionary!$AC$4:$AC$93,0),1,1,2),1,MATCH(INDEX(Dictionary!$B$3:$C$3,1,MATCH(Form_Responses[[#This Row],[73]],OFFSET(Dictionary!$A$3,MATCH(COLUMNS($AS$2:DM137),Dictionary!$A$4:$A$93,0),1,1,2),0)),Dictionary!$AD$3:$AE$3,0)),"")</f>
        <v>I</v>
      </c>
      <c r="DN138" s="61" t="str">
        <f ca="1">IFERROR(INDEX(OFFSET(Dictionary!$AC$3,MATCH(COLUMNS($AS$2:DN137),Dictionary!$AC$4:$AC$93,0),1,1,2),1,MATCH(INDEX(Dictionary!$B$3:$C$3,1,MATCH(Form_Responses[[#This Row],[74]],OFFSET(Dictionary!$A$3,MATCH(COLUMNS($AS$2:DN137),Dictionary!$A$4:$A$93,0),1,1,2),0)),Dictionary!$AD$3:$AE$3,0)),"")</f>
        <v>T</v>
      </c>
      <c r="DO138" s="61" t="str">
        <f ca="1">IFERROR(INDEX(OFFSET(Dictionary!$AC$3,MATCH(COLUMNS($AS$2:DO137),Dictionary!$AC$4:$AC$93,0),1,1,2),1,MATCH(INDEX(Dictionary!$B$3:$C$3,1,MATCH(Form_Responses[[#This Row],[75]],OFFSET(Dictionary!$A$3,MATCH(COLUMNS($AS$2:DO137),Dictionary!$A$4:$A$93,0),1,1,2),0)),Dictionary!$AD$3:$AE$3,0)),"")</f>
        <v>R</v>
      </c>
      <c r="DP138" s="61" t="str">
        <f ca="1">IFERROR(INDEX(OFFSET(Dictionary!$AC$3,MATCH(COLUMNS($AS$2:DP137),Dictionary!$AC$4:$AC$93,0),1,1,2),1,MATCH(INDEX(Dictionary!$B$3:$C$3,1,MATCH(Form_Responses[[#This Row],[76]],OFFSET(Dictionary!$A$3,MATCH(COLUMNS($AS$2:DP137),Dictionary!$A$4:$A$93,0),1,1,2),0)),Dictionary!$AD$3:$AE$3,0)),"")</f>
        <v>S</v>
      </c>
      <c r="DQ138" s="61" t="str">
        <f ca="1">IFERROR(INDEX(OFFSET(Dictionary!$AC$3,MATCH(COLUMNS($AS$2:DQ137),Dictionary!$AC$4:$AC$93,0),1,1,2),1,MATCH(INDEX(Dictionary!$B$3:$C$3,1,MATCH(Form_Responses[[#This Row],[77]],OFFSET(Dictionary!$A$3,MATCH(COLUMNS($AS$2:DQ137),Dictionary!$A$4:$A$93,0),1,1,2),0)),Dictionary!$AD$3:$AE$3,0)),"")</f>
        <v>R</v>
      </c>
      <c r="DR138" s="61" t="str">
        <f ca="1">IFERROR(INDEX(OFFSET(Dictionary!$AC$3,MATCH(COLUMNS($AS$2:DR137),Dictionary!$AC$4:$AC$93,0),1,1,2),1,MATCH(INDEX(Dictionary!$B$3:$C$3,1,MATCH(Form_Responses[[#This Row],[78]],OFFSET(Dictionary!$A$3,MATCH(COLUMNS($AS$2:DR137),Dictionary!$A$4:$A$93,0),1,1,2),0)),Dictionary!$AD$3:$AE$3,0)),"")</f>
        <v>E</v>
      </c>
      <c r="DS138" s="61" t="str">
        <f ca="1">IFERROR(INDEX(OFFSET(Dictionary!$AC$3,MATCH(COLUMNS($AS$2:DS137),Dictionary!$AC$4:$AC$93,0),1,1,2),1,MATCH(INDEX(Dictionary!$B$3:$C$3,1,MATCH(Form_Responses[[#This Row],[79]],OFFSET(Dictionary!$A$3,MATCH(COLUMNS($AS$2:DS137),Dictionary!$A$4:$A$93,0),1,1,2),0)),Dictionary!$AD$3:$AE$3,0)),"")</f>
        <v>F</v>
      </c>
      <c r="DT138" s="61" t="str">
        <f ca="1">IFERROR(INDEX(OFFSET(Dictionary!$AC$3,MATCH(COLUMNS($AS$2:DT137),Dictionary!$AC$4:$AC$93,0),1,1,2),1,MATCH(INDEX(Dictionary!$B$3:$C$3,1,MATCH(Form_Responses[[#This Row],[80]],OFFSET(Dictionary!$A$3,MATCH(COLUMNS($AS$2:DT137),Dictionary!$A$4:$A$93,0),1,1,2),0)),Dictionary!$AD$3:$AE$3,0)),"")</f>
        <v>W</v>
      </c>
      <c r="DU138" s="61" t="str">
        <f ca="1">IFERROR(INDEX(OFFSET(Dictionary!$AC$3,MATCH(COLUMNS($AS$2:DU137),Dictionary!$AC$4:$AC$93,0),1,1,2),1,MATCH(INDEX(Dictionary!$B$3:$C$3,1,MATCH(Form_Responses[[#This Row],[81]],OFFSET(Dictionary!$A$3,MATCH(COLUMNS($AS$2:DU137),Dictionary!$A$4:$A$93,0),1,1,2),0)),Dictionary!$AD$3:$AE$3,0)),"")</f>
        <v>G</v>
      </c>
      <c r="DV138" s="61" t="str">
        <f ca="1">IFERROR(INDEX(OFFSET(Dictionary!$AC$3,MATCH(COLUMNS($AS$2:DV137),Dictionary!$AC$4:$AC$93,0),1,1,2),1,MATCH(INDEX(Dictionary!$B$3:$C$3,1,MATCH(Form_Responses[[#This Row],[82]],OFFSET(Dictionary!$A$3,MATCH(COLUMNS($AS$2:DV137),Dictionary!$A$4:$A$93,0),1,1,2),0)),Dictionary!$AD$3:$AE$3,0)),"")</f>
        <v>L</v>
      </c>
      <c r="DW138" s="61" t="str">
        <f ca="1">IFERROR(INDEX(OFFSET(Dictionary!$AC$3,MATCH(COLUMNS($AS$2:DW137),Dictionary!$AC$4:$AC$93,0),1,1,2),1,MATCH(INDEX(Dictionary!$B$3:$C$3,1,MATCH(Form_Responses[[#This Row],[83]],OFFSET(Dictionary!$A$3,MATCH(COLUMNS($AS$2:DW137),Dictionary!$A$4:$A$93,0),1,1,2),0)),Dictionary!$AD$3:$AE$3,0)),"")</f>
        <v>I</v>
      </c>
      <c r="DX138" s="61" t="str">
        <f ca="1">IFERROR(INDEX(OFFSET(Dictionary!$AC$3,MATCH(COLUMNS($AS$2:DX137),Dictionary!$AC$4:$AC$93,0),1,1,2),1,MATCH(INDEX(Dictionary!$B$3:$C$3,1,MATCH(Form_Responses[[#This Row],[84]],OFFSET(Dictionary!$A$3,MATCH(COLUMNS($AS$2:DX137),Dictionary!$A$4:$A$93,0),1,1,2),0)),Dictionary!$AD$3:$AE$3,0)),"")</f>
        <v>V</v>
      </c>
      <c r="DY138" s="61" t="str">
        <f ca="1">IFERROR(INDEX(OFFSET(Dictionary!$AC$3,MATCH(COLUMNS($AS$2:DY137),Dictionary!$AC$4:$AC$93,0),1,1,2),1,MATCH(INDEX(Dictionary!$B$3:$C$3,1,MATCH(Form_Responses[[#This Row],[85]],OFFSET(Dictionary!$A$3,MATCH(COLUMNS($AS$2:DY137),Dictionary!$A$4:$A$93,0),1,1,2),0)),Dictionary!$AD$3:$AE$3,0)),"")</f>
        <v>V</v>
      </c>
      <c r="DZ138" s="61" t="str">
        <f ca="1">IFERROR(INDEX(OFFSET(Dictionary!$AC$3,MATCH(COLUMNS($AS$2:DZ137),Dictionary!$AC$4:$AC$93,0),1,1,2),1,MATCH(INDEX(Dictionary!$B$3:$C$3,1,MATCH(Form_Responses[[#This Row],[86]],OFFSET(Dictionary!$A$3,MATCH(COLUMNS($AS$2:DZ137),Dictionary!$A$4:$A$93,0),1,1,2),0)),Dictionary!$AD$3:$AE$3,0)),"")</f>
        <v>R</v>
      </c>
      <c r="EA138" s="61" t="str">
        <f ca="1">IFERROR(INDEX(OFFSET(Dictionary!$AC$3,MATCH(COLUMNS($AS$2:EA137),Dictionary!$AC$4:$AC$93,0),1,1,2),1,MATCH(INDEX(Dictionary!$B$3:$C$3,1,MATCH(Form_Responses[[#This Row],[87]],OFFSET(Dictionary!$A$3,MATCH(COLUMNS($AS$2:EA137),Dictionary!$A$4:$A$93,0),1,1,2),0)),Dictionary!$AD$3:$AE$3,0)),"")</f>
        <v>R</v>
      </c>
      <c r="EB138" s="61" t="str">
        <f ca="1">IFERROR(INDEX(OFFSET(Dictionary!$AC$3,MATCH(COLUMNS($AS$2:EB137),Dictionary!$AC$4:$AC$93,0),1,1,2),1,MATCH(INDEX(Dictionary!$B$3:$C$3,1,MATCH(Form_Responses[[#This Row],[88]],OFFSET(Dictionary!$A$3,MATCH(COLUMNS($AS$2:EB137),Dictionary!$A$4:$A$93,0),1,1,2),0)),Dictionary!$AD$3:$AE$3,0)),"")</f>
        <v>C</v>
      </c>
      <c r="EC138" s="61" t="str">
        <f ca="1">IFERROR(INDEX(OFFSET(Dictionary!$AC$3,MATCH(COLUMNS($AS$2:EC137),Dictionary!$AC$4:$AC$93,0),1,1,2),1,MATCH(INDEX(Dictionary!$B$3:$C$3,1,MATCH(Form_Responses[[#This Row],[89]],OFFSET(Dictionary!$A$3,MATCH(COLUMNS($AS$2:EC137),Dictionary!$A$4:$A$93,0),1,1,2),0)),Dictionary!$AD$3:$AE$3,0)),"")</f>
        <v>E</v>
      </c>
      <c r="ED138" s="61" t="str">
        <f ca="1">IFERROR(INDEX(OFFSET(Dictionary!$AC$3,MATCH(COLUMNS($AS$2:ED137),Dictionary!$AC$4:$AC$93,0),1,1,2),1,MATCH(INDEX(Dictionary!$B$3:$C$3,1,MATCH(Form_Responses[[#This Row],[90]],OFFSET(Dictionary!$A$3,MATCH(COLUMNS($AS$2:ED137),Dictionary!$A$4:$A$93,0),1,1,2),0)),Dictionary!$AD$3:$AE$3,0)),"")</f>
        <v>N</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60AEE-F29C-42B9-B5E5-5BF62EF7C09A}">
  <sheetPr codeName="Sheet4">
    <tabColor theme="8" tint="0.59999389629810485"/>
  </sheetPr>
  <dimension ref="A1:CU138"/>
  <sheetViews>
    <sheetView showGridLines="0" showRowColHeaders="0" workbookViewId="0">
      <pane xSplit="3" ySplit="2" topLeftCell="D3" activePane="bottomRight" state="frozen"/>
      <selection pane="topRight" activeCell="D1" sqref="D1"/>
      <selection pane="bottomLeft" activeCell="A3" sqref="A3"/>
      <selection pane="bottomRight" activeCell="D3" sqref="D3"/>
    </sheetView>
  </sheetViews>
  <sheetFormatPr defaultRowHeight="15" x14ac:dyDescent="0.25"/>
  <cols>
    <col min="1" max="1" width="10.5703125" bestFit="1" customWidth="1"/>
    <col min="2" max="2" width="15.85546875" customWidth="1"/>
    <col min="3" max="3" width="33.42578125" bestFit="1" customWidth="1"/>
    <col min="4" max="4" width="37.28515625" bestFit="1" customWidth="1"/>
    <col min="5" max="5" width="39.140625" bestFit="1" customWidth="1"/>
    <col min="6" max="6" width="27.85546875" bestFit="1" customWidth="1"/>
    <col min="7" max="7" width="9.42578125" bestFit="1" customWidth="1"/>
    <col min="8" max="8" width="17.85546875" bestFit="1" customWidth="1"/>
    <col min="9" max="9" width="15.7109375" bestFit="1" customWidth="1"/>
    <col min="10" max="10" width="28.42578125" bestFit="1" customWidth="1"/>
    <col min="11" max="11" width="64.28515625" bestFit="1" customWidth="1"/>
    <col min="12" max="12" width="54" bestFit="1" customWidth="1"/>
    <col min="13" max="13" width="67.140625" bestFit="1" customWidth="1"/>
    <col min="14" max="14" width="56.140625" bestFit="1" customWidth="1"/>
    <col min="15" max="15" width="47" bestFit="1" customWidth="1"/>
    <col min="16" max="16" width="45.85546875" bestFit="1" customWidth="1"/>
    <col min="17" max="17" width="54.140625" bestFit="1" customWidth="1"/>
    <col min="18" max="18" width="54.7109375" bestFit="1" customWidth="1"/>
    <col min="19" max="19" width="61.42578125" bestFit="1" customWidth="1"/>
    <col min="20" max="20" width="68.28515625" bestFit="1" customWidth="1"/>
    <col min="21" max="21" width="55.28515625" bestFit="1" customWidth="1"/>
    <col min="22" max="22" width="61.5703125" bestFit="1" customWidth="1"/>
    <col min="23" max="23" width="41.28515625" bestFit="1" customWidth="1"/>
    <col min="24" max="24" width="53.85546875" bestFit="1" customWidth="1"/>
    <col min="25" max="25" width="48.28515625" bestFit="1" customWidth="1"/>
    <col min="26" max="26" width="64.42578125" bestFit="1" customWidth="1"/>
    <col min="27" max="27" width="68.85546875" bestFit="1" customWidth="1"/>
    <col min="28" max="28" width="59.140625" bestFit="1" customWidth="1"/>
    <col min="29" max="29" width="67.5703125" bestFit="1" customWidth="1"/>
    <col min="30" max="30" width="51.85546875" bestFit="1" customWidth="1"/>
    <col min="31" max="31" width="39.85546875" bestFit="1" customWidth="1"/>
    <col min="32" max="32" width="49.42578125" bestFit="1" customWidth="1"/>
    <col min="33" max="33" width="69.140625" bestFit="1" customWidth="1"/>
    <col min="34" max="34" width="50.7109375" bestFit="1" customWidth="1"/>
    <col min="35" max="35" width="48.85546875" bestFit="1" customWidth="1"/>
    <col min="36" max="36" width="63" bestFit="1" customWidth="1"/>
    <col min="37" max="37" width="55.7109375" bestFit="1" customWidth="1"/>
    <col min="38" max="38" width="49.85546875" bestFit="1" customWidth="1"/>
    <col min="39" max="39" width="60.140625" bestFit="1" customWidth="1"/>
    <col min="40" max="40" width="33.28515625" bestFit="1" customWidth="1"/>
    <col min="41" max="41" width="40.42578125" bestFit="1" customWidth="1"/>
    <col min="42" max="42" width="50.5703125" bestFit="1" customWidth="1"/>
    <col min="43" max="43" width="35.85546875" bestFit="1" customWidth="1"/>
    <col min="44" max="44" width="66.7109375" bestFit="1" customWidth="1"/>
    <col min="45" max="45" width="49.42578125" bestFit="1" customWidth="1"/>
    <col min="46" max="46" width="55.140625" bestFit="1" customWidth="1"/>
    <col min="47" max="47" width="22" bestFit="1" customWidth="1"/>
    <col min="48" max="48" width="53.140625" bestFit="1" customWidth="1"/>
    <col min="49" max="49" width="46.85546875" bestFit="1" customWidth="1"/>
    <col min="50" max="50" width="26.85546875" bestFit="1" customWidth="1"/>
    <col min="51" max="51" width="66.28515625" bestFit="1" customWidth="1"/>
    <col min="52" max="52" width="56.5703125" bestFit="1" customWidth="1"/>
    <col min="53" max="53" width="71.140625" bestFit="1" customWidth="1"/>
    <col min="54" max="54" width="47.42578125" bestFit="1" customWidth="1"/>
    <col min="55" max="55" width="57.5703125" bestFit="1" customWidth="1"/>
    <col min="56" max="56" width="62" bestFit="1" customWidth="1"/>
    <col min="57" max="57" width="68.5703125" bestFit="1" customWidth="1"/>
    <col min="58" max="58" width="49.28515625" bestFit="1" customWidth="1"/>
    <col min="59" max="59" width="62.5703125" bestFit="1" customWidth="1"/>
    <col min="60" max="60" width="68.85546875" bestFit="1" customWidth="1"/>
    <col min="61" max="61" width="28.140625" bestFit="1" customWidth="1"/>
    <col min="62" max="62" width="35" bestFit="1" customWidth="1"/>
    <col min="63" max="63" width="50.85546875" bestFit="1" customWidth="1"/>
    <col min="64" max="64" width="65.5703125" bestFit="1" customWidth="1"/>
    <col min="65" max="65" width="35.85546875" bestFit="1" customWidth="1"/>
    <col min="66" max="66" width="68.140625" bestFit="1" customWidth="1"/>
    <col min="67" max="67" width="51.42578125" bestFit="1" customWidth="1"/>
    <col min="68" max="68" width="57" bestFit="1" customWidth="1"/>
    <col min="69" max="69" width="46.42578125" bestFit="1" customWidth="1"/>
    <col min="70" max="70" width="32.140625" bestFit="1" customWidth="1"/>
    <col min="71" max="71" width="46.7109375" bestFit="1" customWidth="1"/>
    <col min="72" max="72" width="38.5703125" bestFit="1" customWidth="1"/>
    <col min="73" max="73" width="31.28515625" bestFit="1" customWidth="1"/>
    <col min="74" max="74" width="58" bestFit="1" customWidth="1"/>
    <col min="75" max="75" width="53.5703125" bestFit="1" customWidth="1"/>
    <col min="76" max="76" width="35.42578125" bestFit="1" customWidth="1"/>
    <col min="77" max="77" width="59.28515625" bestFit="1" customWidth="1"/>
    <col min="78" max="78" width="56" bestFit="1" customWidth="1"/>
    <col min="79" max="79" width="67.28515625" bestFit="1" customWidth="1"/>
    <col min="80" max="80" width="41.7109375" bestFit="1" customWidth="1"/>
    <col min="81" max="81" width="59.42578125" bestFit="1" customWidth="1"/>
    <col min="82" max="82" width="40.7109375" bestFit="1" customWidth="1"/>
    <col min="83" max="83" width="31.140625" bestFit="1" customWidth="1"/>
    <col min="84" max="84" width="39.140625" bestFit="1" customWidth="1"/>
    <col min="85" max="85" width="48" bestFit="1" customWidth="1"/>
    <col min="86" max="86" width="45" bestFit="1" customWidth="1"/>
    <col min="87" max="87" width="60.28515625" bestFit="1" customWidth="1"/>
    <col min="88" max="88" width="49.42578125" bestFit="1" customWidth="1"/>
    <col min="89" max="89" width="41.42578125" bestFit="1" customWidth="1"/>
    <col min="90" max="90" width="38" bestFit="1" customWidth="1"/>
    <col min="91" max="91" width="63.5703125" bestFit="1" customWidth="1"/>
    <col min="92" max="92" width="46.28515625" bestFit="1" customWidth="1"/>
    <col min="93" max="93" width="32.5703125" bestFit="1" customWidth="1"/>
    <col min="94" max="94" width="41.5703125" bestFit="1" customWidth="1"/>
    <col min="95" max="95" width="35.28515625" bestFit="1" customWidth="1"/>
    <col min="96" max="96" width="31.85546875" bestFit="1" customWidth="1"/>
    <col min="97" max="97" width="38.85546875" bestFit="1" customWidth="1"/>
    <col min="98" max="98" width="45" bestFit="1" customWidth="1"/>
    <col min="99" max="99" width="61.85546875" bestFit="1" customWidth="1"/>
  </cols>
  <sheetData>
    <row r="1" spans="1:99" s="51" customFormat="1" ht="30" x14ac:dyDescent="0.25">
      <c r="C1" s="72" t="s">
        <v>1199</v>
      </c>
    </row>
    <row r="2" spans="1:99" x14ac:dyDescent="0.25">
      <c r="A2" s="32" t="s">
        <v>1161</v>
      </c>
      <c r="B2" s="32" t="s">
        <v>764</v>
      </c>
      <c r="C2" s="32" t="s">
        <v>766</v>
      </c>
      <c r="D2" s="32" t="s">
        <v>765</v>
      </c>
      <c r="E2" s="32" t="s">
        <v>767</v>
      </c>
      <c r="F2" s="32" t="s">
        <v>768</v>
      </c>
      <c r="G2" s="32" t="s">
        <v>769</v>
      </c>
      <c r="H2" s="32" t="s">
        <v>770</v>
      </c>
      <c r="I2" s="32" t="s">
        <v>771</v>
      </c>
      <c r="J2" s="32" t="s">
        <v>772</v>
      </c>
      <c r="K2" s="32" t="s">
        <v>773</v>
      </c>
      <c r="L2" s="32" t="s">
        <v>774</v>
      </c>
      <c r="M2" s="32" t="s">
        <v>775</v>
      </c>
      <c r="N2" s="32" t="s">
        <v>776</v>
      </c>
      <c r="O2" s="32" t="s">
        <v>777</v>
      </c>
      <c r="P2" s="32" t="s">
        <v>778</v>
      </c>
      <c r="Q2" s="32" t="s">
        <v>779</v>
      </c>
      <c r="R2" s="32" t="s">
        <v>780</v>
      </c>
      <c r="S2" s="32" t="s">
        <v>781</v>
      </c>
      <c r="T2" s="32" t="s">
        <v>782</v>
      </c>
      <c r="U2" s="32" t="s">
        <v>783</v>
      </c>
      <c r="V2" s="32" t="s">
        <v>784</v>
      </c>
      <c r="W2" s="32" t="s">
        <v>785</v>
      </c>
      <c r="X2" s="32" t="s">
        <v>786</v>
      </c>
      <c r="Y2" s="32" t="s">
        <v>787</v>
      </c>
      <c r="Z2" s="32" t="s">
        <v>788</v>
      </c>
      <c r="AA2" s="32" t="s">
        <v>789</v>
      </c>
      <c r="AB2" s="32" t="s">
        <v>790</v>
      </c>
      <c r="AC2" s="32" t="s">
        <v>791</v>
      </c>
      <c r="AD2" s="32" t="s">
        <v>792</v>
      </c>
      <c r="AE2" s="32" t="s">
        <v>793</v>
      </c>
      <c r="AF2" s="32" t="s">
        <v>794</v>
      </c>
      <c r="AG2" s="32" t="s">
        <v>795</v>
      </c>
      <c r="AH2" s="32" t="s">
        <v>796</v>
      </c>
      <c r="AI2" s="32" t="s">
        <v>797</v>
      </c>
      <c r="AJ2" s="32" t="s">
        <v>798</v>
      </c>
      <c r="AK2" s="32" t="s">
        <v>799</v>
      </c>
      <c r="AL2" s="32" t="s">
        <v>800</v>
      </c>
      <c r="AM2" s="32" t="s">
        <v>801</v>
      </c>
      <c r="AN2" s="32" t="s">
        <v>802</v>
      </c>
      <c r="AO2" s="32" t="s">
        <v>803</v>
      </c>
      <c r="AP2" s="32" t="s">
        <v>804</v>
      </c>
      <c r="AQ2" s="32" t="s">
        <v>805</v>
      </c>
      <c r="AR2" s="32" t="s">
        <v>806</v>
      </c>
      <c r="AS2" s="32" t="s">
        <v>807</v>
      </c>
      <c r="AT2" s="32" t="s">
        <v>808</v>
      </c>
      <c r="AU2" s="32" t="s">
        <v>809</v>
      </c>
      <c r="AV2" s="32" t="s">
        <v>810</v>
      </c>
      <c r="AW2" s="32" t="s">
        <v>811</v>
      </c>
      <c r="AX2" s="32" t="s">
        <v>812</v>
      </c>
      <c r="AY2" s="32" t="s">
        <v>813</v>
      </c>
      <c r="AZ2" s="32" t="s">
        <v>814</v>
      </c>
      <c r="BA2" s="32" t="s">
        <v>815</v>
      </c>
      <c r="BB2" s="32" t="s">
        <v>816</v>
      </c>
      <c r="BC2" s="32" t="s">
        <v>817</v>
      </c>
      <c r="BD2" s="32" t="s">
        <v>818</v>
      </c>
      <c r="BE2" s="32" t="s">
        <v>819</v>
      </c>
      <c r="BF2" s="32" t="s">
        <v>820</v>
      </c>
      <c r="BG2" s="32" t="s">
        <v>821</v>
      </c>
      <c r="BH2" s="32" t="s">
        <v>822</v>
      </c>
      <c r="BI2" s="32" t="s">
        <v>823</v>
      </c>
      <c r="BJ2" s="32" t="s">
        <v>824</v>
      </c>
      <c r="BK2" s="32" t="s">
        <v>825</v>
      </c>
      <c r="BL2" s="32" t="s">
        <v>826</v>
      </c>
      <c r="BM2" s="32" t="s">
        <v>827</v>
      </c>
      <c r="BN2" s="32" t="s">
        <v>828</v>
      </c>
      <c r="BO2" s="32" t="s">
        <v>829</v>
      </c>
      <c r="BP2" s="32" t="s">
        <v>830</v>
      </c>
      <c r="BQ2" s="32" t="s">
        <v>831</v>
      </c>
      <c r="BR2" s="32" t="s">
        <v>832</v>
      </c>
      <c r="BS2" s="32" t="s">
        <v>833</v>
      </c>
      <c r="BT2" s="32" t="s">
        <v>834</v>
      </c>
      <c r="BU2" s="32" t="s">
        <v>835</v>
      </c>
      <c r="BV2" s="32" t="s">
        <v>836</v>
      </c>
      <c r="BW2" s="32" t="s">
        <v>837</v>
      </c>
      <c r="BX2" s="32" t="s">
        <v>838</v>
      </c>
      <c r="BY2" s="32" t="s">
        <v>839</v>
      </c>
      <c r="BZ2" s="32" t="s">
        <v>840</v>
      </c>
      <c r="CA2" s="32" t="s">
        <v>841</v>
      </c>
      <c r="CB2" s="32" t="s">
        <v>842</v>
      </c>
      <c r="CC2" s="32" t="s">
        <v>843</v>
      </c>
      <c r="CD2" s="32" t="s">
        <v>844</v>
      </c>
      <c r="CE2" s="32" t="s">
        <v>845</v>
      </c>
      <c r="CF2" s="32" t="s">
        <v>846</v>
      </c>
      <c r="CG2" s="32" t="s">
        <v>847</v>
      </c>
      <c r="CH2" s="32" t="s">
        <v>848</v>
      </c>
      <c r="CI2" s="32" t="s">
        <v>849</v>
      </c>
      <c r="CJ2" s="32" t="s">
        <v>850</v>
      </c>
      <c r="CK2" s="32" t="s">
        <v>851</v>
      </c>
      <c r="CL2" s="32" t="s">
        <v>852</v>
      </c>
      <c r="CM2" s="32" t="s">
        <v>853</v>
      </c>
      <c r="CN2" s="32" t="s">
        <v>854</v>
      </c>
      <c r="CO2" s="32" t="s">
        <v>855</v>
      </c>
      <c r="CP2" s="32" t="s">
        <v>856</v>
      </c>
      <c r="CQ2" s="32" t="s">
        <v>857</v>
      </c>
      <c r="CR2" s="32" t="s">
        <v>858</v>
      </c>
      <c r="CS2" s="32" t="s">
        <v>859</v>
      </c>
      <c r="CT2" s="32" t="s">
        <v>860</v>
      </c>
      <c r="CU2" s="32" t="s">
        <v>861</v>
      </c>
    </row>
    <row r="3" spans="1:99" x14ac:dyDescent="0.25">
      <c r="A3" s="48">
        <v>1</v>
      </c>
      <c r="B3" s="49">
        <v>44502.629396226854</v>
      </c>
      <c r="C3" s="42" t="s">
        <v>863</v>
      </c>
      <c r="D3" s="42" t="s">
        <v>862</v>
      </c>
      <c r="E3" s="42" t="s">
        <v>864</v>
      </c>
      <c r="F3" s="48" t="s">
        <v>865</v>
      </c>
      <c r="G3" s="42" t="s">
        <v>791</v>
      </c>
      <c r="H3" s="42" t="s">
        <v>866</v>
      </c>
      <c r="I3" s="50">
        <v>44502</v>
      </c>
      <c r="J3" s="48" t="s">
        <v>64</v>
      </c>
      <c r="K3" s="48" t="s">
        <v>88</v>
      </c>
      <c r="L3" s="48" t="s">
        <v>108</v>
      </c>
      <c r="M3" s="48" t="s">
        <v>133</v>
      </c>
      <c r="N3" s="48" t="s">
        <v>156</v>
      </c>
      <c r="O3" s="48" t="s">
        <v>180</v>
      </c>
      <c r="P3" s="48" t="s">
        <v>201</v>
      </c>
      <c r="Q3" s="48" t="s">
        <v>225</v>
      </c>
      <c r="R3" s="48" t="s">
        <v>248</v>
      </c>
      <c r="S3" s="48" t="s">
        <v>267</v>
      </c>
      <c r="T3" s="48" t="s">
        <v>269</v>
      </c>
      <c r="U3" s="48" t="s">
        <v>272</v>
      </c>
      <c r="V3" s="48" t="s">
        <v>275</v>
      </c>
      <c r="W3" s="48" t="s">
        <v>277</v>
      </c>
      <c r="X3" s="48" t="s">
        <v>279</v>
      </c>
      <c r="Y3" s="48" t="s">
        <v>281</v>
      </c>
      <c r="Z3" s="48" t="s">
        <v>284</v>
      </c>
      <c r="AA3" s="48" t="s">
        <v>287</v>
      </c>
      <c r="AB3" s="48" t="s">
        <v>268</v>
      </c>
      <c r="AC3" s="48" t="s">
        <v>290</v>
      </c>
      <c r="AD3" s="48" t="s">
        <v>293</v>
      </c>
      <c r="AE3" s="48" t="s">
        <v>295</v>
      </c>
      <c r="AF3" s="48" t="s">
        <v>297</v>
      </c>
      <c r="AG3" s="48" t="s">
        <v>301</v>
      </c>
      <c r="AH3" s="48" t="s">
        <v>302</v>
      </c>
      <c r="AI3" s="48" t="s">
        <v>305</v>
      </c>
      <c r="AJ3" s="48" t="s">
        <v>226</v>
      </c>
      <c r="AK3" s="48" t="s">
        <v>308</v>
      </c>
      <c r="AL3" s="48" t="s">
        <v>311</v>
      </c>
      <c r="AM3" s="48" t="s">
        <v>314</v>
      </c>
      <c r="AN3" s="48" t="s">
        <v>316</v>
      </c>
      <c r="AO3" s="48" t="s">
        <v>318</v>
      </c>
      <c r="AP3" s="48" t="s">
        <v>320</v>
      </c>
      <c r="AQ3" s="48" t="s">
        <v>323</v>
      </c>
      <c r="AR3" s="48" t="s">
        <v>326</v>
      </c>
      <c r="AS3" s="48" t="s">
        <v>328</v>
      </c>
      <c r="AT3" s="48" t="s">
        <v>330</v>
      </c>
      <c r="AU3" s="48" t="s">
        <v>333</v>
      </c>
      <c r="AV3" s="48" t="s">
        <v>335</v>
      </c>
      <c r="AW3" s="48" t="s">
        <v>337</v>
      </c>
      <c r="AX3" s="48" t="s">
        <v>339</v>
      </c>
      <c r="AY3" s="48" t="s">
        <v>341</v>
      </c>
      <c r="AZ3" s="48" t="s">
        <v>343</v>
      </c>
      <c r="BA3" s="48" t="s">
        <v>347</v>
      </c>
      <c r="BB3" s="48" t="s">
        <v>339</v>
      </c>
      <c r="BC3" s="48" t="s">
        <v>352</v>
      </c>
      <c r="BD3" s="48" t="s">
        <v>355</v>
      </c>
      <c r="BE3" s="48" t="s">
        <v>357</v>
      </c>
      <c r="BF3" s="48" t="s">
        <v>359</v>
      </c>
      <c r="BG3" s="48" t="s">
        <v>363</v>
      </c>
      <c r="BH3" s="48" t="s">
        <v>366</v>
      </c>
      <c r="BI3" s="48" t="s">
        <v>368</v>
      </c>
      <c r="BJ3" s="48" t="s">
        <v>370</v>
      </c>
      <c r="BK3" s="48" t="s">
        <v>372</v>
      </c>
      <c r="BL3" s="48" t="s">
        <v>375</v>
      </c>
      <c r="BM3" s="48" t="s">
        <v>377</v>
      </c>
      <c r="BN3" s="48" t="s">
        <v>379</v>
      </c>
      <c r="BO3" s="48" t="s">
        <v>383</v>
      </c>
      <c r="BP3" s="48" t="s">
        <v>385</v>
      </c>
      <c r="BQ3" s="48" t="s">
        <v>388</v>
      </c>
      <c r="BR3" s="48" t="s">
        <v>391</v>
      </c>
      <c r="BS3" s="48" t="s">
        <v>394</v>
      </c>
      <c r="BT3" s="48" t="s">
        <v>395</v>
      </c>
      <c r="BU3" s="48" t="s">
        <v>398</v>
      </c>
      <c r="BV3" s="48" t="s">
        <v>402</v>
      </c>
      <c r="BW3" s="48" t="s">
        <v>403</v>
      </c>
      <c r="BX3" s="48" t="s">
        <v>405</v>
      </c>
      <c r="BY3" s="48" t="s">
        <v>409</v>
      </c>
      <c r="BZ3" s="48" t="s">
        <v>412</v>
      </c>
      <c r="CA3" s="48" t="s">
        <v>414</v>
      </c>
      <c r="CB3" s="48" t="s">
        <v>320</v>
      </c>
      <c r="CC3" s="48" t="s">
        <v>418</v>
      </c>
      <c r="CD3" s="48" t="s">
        <v>420</v>
      </c>
      <c r="CE3" s="48" t="s">
        <v>423</v>
      </c>
      <c r="CF3" s="48" t="s">
        <v>427</v>
      </c>
      <c r="CG3" s="48" t="s">
        <v>428</v>
      </c>
      <c r="CH3" s="48" t="s">
        <v>431</v>
      </c>
      <c r="CI3" s="48" t="s">
        <v>434</v>
      </c>
      <c r="CJ3" s="48" t="s">
        <v>437</v>
      </c>
      <c r="CK3" s="48" t="s">
        <v>439</v>
      </c>
      <c r="CL3" s="48" t="s">
        <v>440</v>
      </c>
      <c r="CM3" s="48" t="s">
        <v>442</v>
      </c>
      <c r="CN3" s="48" t="s">
        <v>444</v>
      </c>
      <c r="CO3" s="48" t="s">
        <v>446</v>
      </c>
      <c r="CP3" s="48" t="s">
        <v>448</v>
      </c>
      <c r="CQ3" s="48" t="s">
        <v>450</v>
      </c>
      <c r="CR3" s="48" t="s">
        <v>453</v>
      </c>
      <c r="CS3" s="48" t="s">
        <v>454</v>
      </c>
      <c r="CT3" s="48" t="s">
        <v>456</v>
      </c>
      <c r="CU3" s="48" t="s">
        <v>458</v>
      </c>
    </row>
    <row r="4" spans="1:99" x14ac:dyDescent="0.25">
      <c r="A4" s="48">
        <v>2</v>
      </c>
      <c r="B4" s="49">
        <v>44502.959049953701</v>
      </c>
      <c r="C4" s="42" t="s">
        <v>868</v>
      </c>
      <c r="D4" s="42" t="s">
        <v>867</v>
      </c>
      <c r="E4" s="42" t="s">
        <v>864</v>
      </c>
      <c r="F4" s="48" t="s">
        <v>865</v>
      </c>
      <c r="G4" s="42" t="s">
        <v>800</v>
      </c>
      <c r="H4" s="42" t="s">
        <v>866</v>
      </c>
      <c r="I4" s="50">
        <v>44502</v>
      </c>
      <c r="J4" s="48" t="s">
        <v>63</v>
      </c>
      <c r="K4" s="48" t="s">
        <v>87</v>
      </c>
      <c r="L4" s="48" t="s">
        <v>108</v>
      </c>
      <c r="M4" s="48" t="s">
        <v>132</v>
      </c>
      <c r="N4" s="48" t="s">
        <v>156</v>
      </c>
      <c r="O4" s="48" t="s">
        <v>179</v>
      </c>
      <c r="P4" s="48" t="s">
        <v>201</v>
      </c>
      <c r="Q4" s="48" t="s">
        <v>226</v>
      </c>
      <c r="R4" s="48" t="s">
        <v>249</v>
      </c>
      <c r="S4" s="48" t="s">
        <v>268</v>
      </c>
      <c r="T4" s="48" t="s">
        <v>269</v>
      </c>
      <c r="U4" s="48" t="s">
        <v>272</v>
      </c>
      <c r="V4" s="48" t="s">
        <v>275</v>
      </c>
      <c r="W4" s="48" t="s">
        <v>277</v>
      </c>
      <c r="X4" s="48" t="s">
        <v>279</v>
      </c>
      <c r="Y4" s="48" t="s">
        <v>281</v>
      </c>
      <c r="Z4" s="48" t="s">
        <v>284</v>
      </c>
      <c r="AA4" s="48" t="s">
        <v>287</v>
      </c>
      <c r="AB4" s="48" t="s">
        <v>288</v>
      </c>
      <c r="AC4" s="48" t="s">
        <v>291</v>
      </c>
      <c r="AD4" s="48" t="s">
        <v>293</v>
      </c>
      <c r="AE4" s="48" t="s">
        <v>295</v>
      </c>
      <c r="AF4" s="48" t="s">
        <v>297</v>
      </c>
      <c r="AG4" s="48" t="s">
        <v>300</v>
      </c>
      <c r="AH4" s="48" t="s">
        <v>302</v>
      </c>
      <c r="AI4" s="48" t="s">
        <v>304</v>
      </c>
      <c r="AJ4" s="48" t="s">
        <v>226</v>
      </c>
      <c r="AK4" s="48" t="s">
        <v>309</v>
      </c>
      <c r="AL4" s="48" t="s">
        <v>312</v>
      </c>
      <c r="AM4" s="48" t="s">
        <v>314</v>
      </c>
      <c r="AN4" s="48" t="s">
        <v>316</v>
      </c>
      <c r="AO4" s="48" t="s">
        <v>318</v>
      </c>
      <c r="AP4" s="48" t="s">
        <v>320</v>
      </c>
      <c r="AQ4" s="48" t="s">
        <v>323</v>
      </c>
      <c r="AR4" s="48" t="s">
        <v>325</v>
      </c>
      <c r="AS4" s="48" t="s">
        <v>327</v>
      </c>
      <c r="AT4" s="48" t="s">
        <v>329</v>
      </c>
      <c r="AU4" s="48" t="s">
        <v>333</v>
      </c>
      <c r="AV4" s="48" t="s">
        <v>335</v>
      </c>
      <c r="AW4" s="48" t="s">
        <v>337</v>
      </c>
      <c r="AX4" s="48" t="s">
        <v>269</v>
      </c>
      <c r="AY4" s="48" t="s">
        <v>340</v>
      </c>
      <c r="AZ4" s="48" t="s">
        <v>343</v>
      </c>
      <c r="BA4" s="48" t="s">
        <v>346</v>
      </c>
      <c r="BB4" s="48" t="s">
        <v>349</v>
      </c>
      <c r="BC4" s="48" t="s">
        <v>351</v>
      </c>
      <c r="BD4" s="48" t="s">
        <v>354</v>
      </c>
      <c r="BE4" s="48" t="s">
        <v>357</v>
      </c>
      <c r="BF4" s="48" t="s">
        <v>360</v>
      </c>
      <c r="BG4" s="48" t="s">
        <v>363</v>
      </c>
      <c r="BH4" s="48" t="s">
        <v>365</v>
      </c>
      <c r="BI4" s="48" t="s">
        <v>367</v>
      </c>
      <c r="BJ4" s="48" t="s">
        <v>369</v>
      </c>
      <c r="BK4" s="48" t="s">
        <v>371</v>
      </c>
      <c r="BL4" s="48" t="s">
        <v>374</v>
      </c>
      <c r="BM4" s="48" t="s">
        <v>377</v>
      </c>
      <c r="BN4" s="48" t="s">
        <v>379</v>
      </c>
      <c r="BO4" s="48" t="s">
        <v>383</v>
      </c>
      <c r="BP4" s="48" t="s">
        <v>385</v>
      </c>
      <c r="BQ4" s="48" t="s">
        <v>388</v>
      </c>
      <c r="BR4" s="48" t="s">
        <v>390</v>
      </c>
      <c r="BS4" s="48" t="s">
        <v>393</v>
      </c>
      <c r="BT4" s="48" t="s">
        <v>395</v>
      </c>
      <c r="BU4" s="48" t="s">
        <v>398</v>
      </c>
      <c r="BV4" s="48" t="s">
        <v>401</v>
      </c>
      <c r="BW4" s="48" t="s">
        <v>403</v>
      </c>
      <c r="BX4" s="48" t="s">
        <v>405</v>
      </c>
      <c r="BY4" s="48" t="s">
        <v>409</v>
      </c>
      <c r="BZ4" s="48" t="s">
        <v>412</v>
      </c>
      <c r="CA4" s="48" t="s">
        <v>414</v>
      </c>
      <c r="CB4" s="48" t="s">
        <v>415</v>
      </c>
      <c r="CC4" s="48" t="s">
        <v>417</v>
      </c>
      <c r="CD4" s="48" t="s">
        <v>420</v>
      </c>
      <c r="CE4" s="48" t="s">
        <v>423</v>
      </c>
      <c r="CF4" s="48" t="s">
        <v>426</v>
      </c>
      <c r="CG4" s="48" t="s">
        <v>428</v>
      </c>
      <c r="CH4" s="48" t="s">
        <v>431</v>
      </c>
      <c r="CI4" s="48" t="s">
        <v>435</v>
      </c>
      <c r="CJ4" s="48" t="s">
        <v>437</v>
      </c>
      <c r="CK4" s="48" t="s">
        <v>439</v>
      </c>
      <c r="CL4" s="48" t="s">
        <v>440</v>
      </c>
      <c r="CM4" s="48" t="s">
        <v>442</v>
      </c>
      <c r="CN4" s="48" t="s">
        <v>444</v>
      </c>
      <c r="CO4" s="48" t="s">
        <v>446</v>
      </c>
      <c r="CP4" s="48" t="s">
        <v>448</v>
      </c>
      <c r="CQ4" s="48" t="s">
        <v>450</v>
      </c>
      <c r="CR4" s="48" t="s">
        <v>452</v>
      </c>
      <c r="CS4" s="48" t="s">
        <v>455</v>
      </c>
      <c r="CT4" s="48" t="s">
        <v>456</v>
      </c>
      <c r="CU4" s="48" t="s">
        <v>458</v>
      </c>
    </row>
    <row r="5" spans="1:99" x14ac:dyDescent="0.25">
      <c r="A5" s="48">
        <v>3</v>
      </c>
      <c r="B5" s="49">
        <v>44526.422449467595</v>
      </c>
      <c r="C5" s="42" t="s">
        <v>870</v>
      </c>
      <c r="D5" s="42" t="s">
        <v>869</v>
      </c>
      <c r="E5" s="42" t="s">
        <v>864</v>
      </c>
      <c r="F5" s="48" t="s">
        <v>871</v>
      </c>
      <c r="G5" s="42" t="s">
        <v>795</v>
      </c>
      <c r="H5" s="42" t="s">
        <v>872</v>
      </c>
      <c r="I5" s="50">
        <v>44526</v>
      </c>
      <c r="J5" s="48" t="s">
        <v>63</v>
      </c>
      <c r="K5" s="48" t="s">
        <v>88</v>
      </c>
      <c r="L5" s="48" t="s">
        <v>109</v>
      </c>
      <c r="M5" s="48" t="s">
        <v>133</v>
      </c>
      <c r="N5" s="48" t="s">
        <v>156</v>
      </c>
      <c r="O5" s="48" t="s">
        <v>179</v>
      </c>
      <c r="P5" s="48" t="s">
        <v>202</v>
      </c>
      <c r="Q5" s="48" t="s">
        <v>226</v>
      </c>
      <c r="R5" s="48" t="s">
        <v>248</v>
      </c>
      <c r="S5" s="48" t="s">
        <v>268</v>
      </c>
      <c r="T5" s="48" t="s">
        <v>269</v>
      </c>
      <c r="U5" s="48" t="s">
        <v>272</v>
      </c>
      <c r="V5" s="48" t="s">
        <v>276</v>
      </c>
      <c r="W5" s="48" t="s">
        <v>278</v>
      </c>
      <c r="X5" s="48" t="s">
        <v>279</v>
      </c>
      <c r="Y5" s="48" t="s">
        <v>281</v>
      </c>
      <c r="Z5" s="48" t="s">
        <v>284</v>
      </c>
      <c r="AA5" s="48" t="s">
        <v>287</v>
      </c>
      <c r="AB5" s="48" t="s">
        <v>268</v>
      </c>
      <c r="AC5" s="48" t="s">
        <v>290</v>
      </c>
      <c r="AD5" s="48" t="s">
        <v>293</v>
      </c>
      <c r="AE5" s="48" t="s">
        <v>296</v>
      </c>
      <c r="AF5" s="48" t="s">
        <v>298</v>
      </c>
      <c r="AG5" s="48" t="s">
        <v>301</v>
      </c>
      <c r="AH5" s="48" t="s">
        <v>303</v>
      </c>
      <c r="AI5" s="48" t="s">
        <v>304</v>
      </c>
      <c r="AJ5" s="48" t="s">
        <v>226</v>
      </c>
      <c r="AK5" s="48" t="s">
        <v>308</v>
      </c>
      <c r="AL5" s="48" t="s">
        <v>312</v>
      </c>
      <c r="AM5" s="48" t="s">
        <v>313</v>
      </c>
      <c r="AN5" s="48" t="s">
        <v>316</v>
      </c>
      <c r="AO5" s="48" t="s">
        <v>319</v>
      </c>
      <c r="AP5" s="48" t="s">
        <v>321</v>
      </c>
      <c r="AQ5" s="48" t="s">
        <v>323</v>
      </c>
      <c r="AR5" s="48" t="s">
        <v>326</v>
      </c>
      <c r="AS5" s="48" t="s">
        <v>328</v>
      </c>
      <c r="AT5" s="48" t="s">
        <v>330</v>
      </c>
      <c r="AU5" s="48" t="s">
        <v>333</v>
      </c>
      <c r="AV5" s="48" t="s">
        <v>268</v>
      </c>
      <c r="AW5" s="48" t="s">
        <v>337</v>
      </c>
      <c r="AX5" s="48" t="s">
        <v>269</v>
      </c>
      <c r="AY5" s="48" t="s">
        <v>341</v>
      </c>
      <c r="AZ5" s="48" t="s">
        <v>344</v>
      </c>
      <c r="BA5" s="48" t="s">
        <v>346</v>
      </c>
      <c r="BB5" s="48" t="s">
        <v>339</v>
      </c>
      <c r="BC5" s="48" t="s">
        <v>352</v>
      </c>
      <c r="BD5" s="48" t="s">
        <v>355</v>
      </c>
      <c r="BE5" s="48" t="s">
        <v>356</v>
      </c>
      <c r="BF5" s="48" t="s">
        <v>359</v>
      </c>
      <c r="BG5" s="48" t="s">
        <v>362</v>
      </c>
      <c r="BH5" s="48" t="s">
        <v>366</v>
      </c>
      <c r="BI5" s="48" t="s">
        <v>368</v>
      </c>
      <c r="BJ5" s="48" t="s">
        <v>370</v>
      </c>
      <c r="BK5" s="48" t="s">
        <v>372</v>
      </c>
      <c r="BL5" s="48" t="s">
        <v>375</v>
      </c>
      <c r="BM5" s="48" t="s">
        <v>378</v>
      </c>
      <c r="BN5" s="48" t="s">
        <v>380</v>
      </c>
      <c r="BO5" s="48" t="s">
        <v>383</v>
      </c>
      <c r="BP5" s="48" t="s">
        <v>384</v>
      </c>
      <c r="BQ5" s="48" t="s">
        <v>388</v>
      </c>
      <c r="BR5" s="48" t="s">
        <v>390</v>
      </c>
      <c r="BS5" s="48" t="s">
        <v>393</v>
      </c>
      <c r="BT5" s="48" t="s">
        <v>396</v>
      </c>
      <c r="BU5" s="48" t="s">
        <v>398</v>
      </c>
      <c r="BV5" s="48" t="s">
        <v>402</v>
      </c>
      <c r="BW5" s="48" t="s">
        <v>403</v>
      </c>
      <c r="BX5" s="48" t="s">
        <v>405</v>
      </c>
      <c r="BY5" s="48" t="s">
        <v>408</v>
      </c>
      <c r="BZ5" s="48" t="s">
        <v>411</v>
      </c>
      <c r="CA5" s="48" t="s">
        <v>413</v>
      </c>
      <c r="CB5" s="48" t="s">
        <v>415</v>
      </c>
      <c r="CC5" s="48" t="s">
        <v>418</v>
      </c>
      <c r="CD5" s="48" t="s">
        <v>421</v>
      </c>
      <c r="CE5" s="48" t="s">
        <v>423</v>
      </c>
      <c r="CF5" s="48" t="s">
        <v>426</v>
      </c>
      <c r="CG5" s="48" t="s">
        <v>428</v>
      </c>
      <c r="CH5" s="48" t="s">
        <v>431</v>
      </c>
      <c r="CI5" s="48" t="s">
        <v>435</v>
      </c>
      <c r="CJ5" s="48" t="s">
        <v>436</v>
      </c>
      <c r="CK5" s="48" t="s">
        <v>438</v>
      </c>
      <c r="CL5" s="48" t="s">
        <v>440</v>
      </c>
      <c r="CM5" s="48" t="s">
        <v>443</v>
      </c>
      <c r="CN5" s="48" t="s">
        <v>445</v>
      </c>
      <c r="CO5" s="48" t="s">
        <v>446</v>
      </c>
      <c r="CP5" s="48" t="s">
        <v>448</v>
      </c>
      <c r="CQ5" s="48" t="s">
        <v>451</v>
      </c>
      <c r="CR5" s="48" t="s">
        <v>453</v>
      </c>
      <c r="CS5" s="48" t="s">
        <v>455</v>
      </c>
      <c r="CT5" s="48" t="s">
        <v>456</v>
      </c>
      <c r="CU5" s="48" t="s">
        <v>458</v>
      </c>
    </row>
    <row r="6" spans="1:99" x14ac:dyDescent="0.25">
      <c r="A6" s="48">
        <v>4</v>
      </c>
      <c r="B6" s="49">
        <v>44526.425156354169</v>
      </c>
      <c r="C6" s="42" t="s">
        <v>874</v>
      </c>
      <c r="D6" s="42" t="s">
        <v>873</v>
      </c>
      <c r="E6" s="42" t="s">
        <v>864</v>
      </c>
      <c r="F6" s="48" t="s">
        <v>875</v>
      </c>
      <c r="G6" s="42" t="s">
        <v>792</v>
      </c>
      <c r="H6" s="42" t="s">
        <v>872</v>
      </c>
      <c r="I6" s="50">
        <v>44526</v>
      </c>
      <c r="J6" s="48" t="s">
        <v>64</v>
      </c>
      <c r="K6" s="48" t="s">
        <v>88</v>
      </c>
      <c r="L6" s="48" t="s">
        <v>109</v>
      </c>
      <c r="M6" s="48" t="s">
        <v>133</v>
      </c>
      <c r="N6" s="48" t="s">
        <v>156</v>
      </c>
      <c r="O6" s="48" t="s">
        <v>180</v>
      </c>
      <c r="P6" s="48" t="s">
        <v>201</v>
      </c>
      <c r="Q6" s="48" t="s">
        <v>226</v>
      </c>
      <c r="R6" s="48" t="s">
        <v>249</v>
      </c>
      <c r="S6" s="48" t="s">
        <v>267</v>
      </c>
      <c r="T6" s="48" t="s">
        <v>270</v>
      </c>
      <c r="U6" s="48" t="s">
        <v>273</v>
      </c>
      <c r="V6" s="48" t="s">
        <v>276</v>
      </c>
      <c r="W6" s="48" t="s">
        <v>278</v>
      </c>
      <c r="X6" s="48" t="s">
        <v>280</v>
      </c>
      <c r="Y6" s="48" t="s">
        <v>281</v>
      </c>
      <c r="Z6" s="48" t="s">
        <v>285</v>
      </c>
      <c r="AA6" s="48" t="s">
        <v>287</v>
      </c>
      <c r="AB6" s="48" t="s">
        <v>288</v>
      </c>
      <c r="AC6" s="48" t="s">
        <v>291</v>
      </c>
      <c r="AD6" s="48" t="s">
        <v>294</v>
      </c>
      <c r="AE6" s="48" t="s">
        <v>296</v>
      </c>
      <c r="AF6" s="48" t="s">
        <v>298</v>
      </c>
      <c r="AG6" s="48" t="s">
        <v>300</v>
      </c>
      <c r="AH6" s="48" t="s">
        <v>303</v>
      </c>
      <c r="AI6" s="48" t="s">
        <v>304</v>
      </c>
      <c r="AJ6" s="48" t="s">
        <v>307</v>
      </c>
      <c r="AK6" s="48" t="s">
        <v>308</v>
      </c>
      <c r="AL6" s="48" t="s">
        <v>312</v>
      </c>
      <c r="AM6" s="48" t="s">
        <v>313</v>
      </c>
      <c r="AN6" s="48" t="s">
        <v>317</v>
      </c>
      <c r="AO6" s="48" t="s">
        <v>319</v>
      </c>
      <c r="AP6" s="48" t="s">
        <v>321</v>
      </c>
      <c r="AQ6" s="48" t="s">
        <v>323</v>
      </c>
      <c r="AR6" s="48" t="s">
        <v>325</v>
      </c>
      <c r="AS6" s="48" t="s">
        <v>328</v>
      </c>
      <c r="AT6" s="48" t="s">
        <v>329</v>
      </c>
      <c r="AU6" s="48" t="s">
        <v>332</v>
      </c>
      <c r="AV6" s="48" t="s">
        <v>268</v>
      </c>
      <c r="AW6" s="48" t="s">
        <v>336</v>
      </c>
      <c r="AX6" s="48" t="s">
        <v>269</v>
      </c>
      <c r="AY6" s="48" t="s">
        <v>341</v>
      </c>
      <c r="AZ6" s="48" t="s">
        <v>344</v>
      </c>
      <c r="BA6" s="48" t="s">
        <v>346</v>
      </c>
      <c r="BB6" s="48" t="s">
        <v>349</v>
      </c>
      <c r="BC6" s="48" t="s">
        <v>352</v>
      </c>
      <c r="BD6" s="48" t="s">
        <v>354</v>
      </c>
      <c r="BE6" s="48" t="s">
        <v>356</v>
      </c>
      <c r="BF6" s="48" t="s">
        <v>359</v>
      </c>
      <c r="BG6" s="48" t="s">
        <v>363</v>
      </c>
      <c r="BH6" s="48" t="s">
        <v>365</v>
      </c>
      <c r="BI6" s="48" t="s">
        <v>368</v>
      </c>
      <c r="BJ6" s="48" t="s">
        <v>370</v>
      </c>
      <c r="BK6" s="48" t="s">
        <v>371</v>
      </c>
      <c r="BL6" s="48" t="s">
        <v>375</v>
      </c>
      <c r="BM6" s="48" t="s">
        <v>378</v>
      </c>
      <c r="BN6" s="48" t="s">
        <v>379</v>
      </c>
      <c r="BO6" s="48"/>
      <c r="BP6" s="48" t="s">
        <v>384</v>
      </c>
      <c r="BQ6" s="48" t="s">
        <v>388</v>
      </c>
      <c r="BR6" s="48" t="s">
        <v>390</v>
      </c>
      <c r="BS6" s="48" t="s">
        <v>394</v>
      </c>
      <c r="BT6" s="48" t="s">
        <v>396</v>
      </c>
      <c r="BU6" s="48" t="s">
        <v>398</v>
      </c>
      <c r="BV6" s="48" t="s">
        <v>402</v>
      </c>
      <c r="BW6" s="48" t="s">
        <v>403</v>
      </c>
      <c r="BX6" s="48" t="s">
        <v>405</v>
      </c>
      <c r="BY6" s="48" t="s">
        <v>409</v>
      </c>
      <c r="BZ6" s="48" t="s">
        <v>411</v>
      </c>
      <c r="CA6" s="48" t="s">
        <v>414</v>
      </c>
      <c r="CB6" s="48"/>
      <c r="CC6" s="48"/>
      <c r="CD6" s="48"/>
      <c r="CE6" s="48" t="s">
        <v>424</v>
      </c>
      <c r="CF6" s="48" t="s">
        <v>426</v>
      </c>
      <c r="CG6" s="48"/>
      <c r="CH6" s="48"/>
      <c r="CI6" s="48"/>
      <c r="CJ6" s="48" t="s">
        <v>437</v>
      </c>
      <c r="CK6" s="48" t="s">
        <v>438</v>
      </c>
      <c r="CL6" s="48" t="s">
        <v>440</v>
      </c>
      <c r="CM6" s="48" t="s">
        <v>443</v>
      </c>
      <c r="CN6" s="48" t="s">
        <v>444</v>
      </c>
      <c r="CO6" s="48" t="s">
        <v>447</v>
      </c>
      <c r="CP6" s="48" t="s">
        <v>448</v>
      </c>
      <c r="CQ6" s="48" t="s">
        <v>450</v>
      </c>
      <c r="CR6" s="48" t="s">
        <v>453</v>
      </c>
      <c r="CS6" s="48" t="s">
        <v>454</v>
      </c>
      <c r="CT6" s="48" t="s">
        <v>432</v>
      </c>
      <c r="CU6" s="48" t="s">
        <v>458</v>
      </c>
    </row>
    <row r="7" spans="1:99" x14ac:dyDescent="0.25">
      <c r="A7" s="48">
        <v>5</v>
      </c>
      <c r="B7" s="49">
        <v>44526.425225740742</v>
      </c>
      <c r="C7" s="42" t="s">
        <v>877</v>
      </c>
      <c r="D7" s="42" t="s">
        <v>876</v>
      </c>
      <c r="E7" s="42" t="s">
        <v>864</v>
      </c>
      <c r="F7" s="48" t="s">
        <v>878</v>
      </c>
      <c r="G7" s="42" t="s">
        <v>796</v>
      </c>
      <c r="H7" s="42" t="s">
        <v>872</v>
      </c>
      <c r="I7" s="50">
        <v>44526</v>
      </c>
      <c r="J7" s="48" t="s">
        <v>63</v>
      </c>
      <c r="K7" s="48" t="s">
        <v>88</v>
      </c>
      <c r="L7" s="48" t="s">
        <v>109</v>
      </c>
      <c r="M7" s="48" t="s">
        <v>133</v>
      </c>
      <c r="N7" s="48" t="s">
        <v>156</v>
      </c>
      <c r="O7" s="48" t="s">
        <v>180</v>
      </c>
      <c r="P7" s="48" t="s">
        <v>201</v>
      </c>
      <c r="Q7" s="48" t="s">
        <v>226</v>
      </c>
      <c r="R7" s="48" t="s">
        <v>249</v>
      </c>
      <c r="S7" s="48" t="s">
        <v>267</v>
      </c>
      <c r="T7" s="48" t="s">
        <v>270</v>
      </c>
      <c r="U7" s="48" t="s">
        <v>273</v>
      </c>
      <c r="V7" s="48" t="s">
        <v>276</v>
      </c>
      <c r="W7" s="48" t="s">
        <v>277</v>
      </c>
      <c r="X7" s="48" t="s">
        <v>279</v>
      </c>
      <c r="Y7" s="48" t="s">
        <v>282</v>
      </c>
      <c r="Z7" s="48" t="s">
        <v>285</v>
      </c>
      <c r="AA7" s="48" t="s">
        <v>287</v>
      </c>
      <c r="AB7" s="48" t="s">
        <v>288</v>
      </c>
      <c r="AC7" s="48" t="s">
        <v>291</v>
      </c>
      <c r="AD7" s="48" t="s">
        <v>294</v>
      </c>
      <c r="AE7" s="48" t="s">
        <v>296</v>
      </c>
      <c r="AF7" s="48" t="s">
        <v>297</v>
      </c>
      <c r="AG7" s="48" t="s">
        <v>300</v>
      </c>
      <c r="AH7" s="48" t="s">
        <v>303</v>
      </c>
      <c r="AI7" s="48" t="s">
        <v>305</v>
      </c>
      <c r="AJ7" s="48" t="s">
        <v>226</v>
      </c>
      <c r="AK7" s="48" t="s">
        <v>309</v>
      </c>
      <c r="AL7" s="48" t="s">
        <v>312</v>
      </c>
      <c r="AM7" s="48" t="s">
        <v>313</v>
      </c>
      <c r="AN7" s="48" t="s">
        <v>316</v>
      </c>
      <c r="AO7" s="48" t="s">
        <v>319</v>
      </c>
      <c r="AP7" s="48" t="s">
        <v>320</v>
      </c>
      <c r="AQ7" s="48" t="s">
        <v>323</v>
      </c>
      <c r="AR7" s="48" t="s">
        <v>325</v>
      </c>
      <c r="AS7" s="48" t="s">
        <v>328</v>
      </c>
      <c r="AT7" s="48" t="s">
        <v>330</v>
      </c>
      <c r="AU7" s="48" t="s">
        <v>333</v>
      </c>
      <c r="AV7" s="48" t="s">
        <v>335</v>
      </c>
      <c r="AW7" s="48" t="s">
        <v>337</v>
      </c>
      <c r="AX7" s="48" t="s">
        <v>339</v>
      </c>
      <c r="AY7" s="48" t="s">
        <v>341</v>
      </c>
      <c r="AZ7" s="48" t="s">
        <v>344</v>
      </c>
      <c r="BA7" s="48" t="s">
        <v>347</v>
      </c>
      <c r="BB7" s="48" t="s">
        <v>349</v>
      </c>
      <c r="BC7" s="48" t="s">
        <v>352</v>
      </c>
      <c r="BD7" s="48" t="s">
        <v>354</v>
      </c>
      <c r="BE7" s="48" t="s">
        <v>356</v>
      </c>
      <c r="BF7" s="48" t="s">
        <v>359</v>
      </c>
      <c r="BG7" s="48" t="s">
        <v>363</v>
      </c>
      <c r="BH7" s="48" t="s">
        <v>366</v>
      </c>
      <c r="BI7" s="48" t="s">
        <v>368</v>
      </c>
      <c r="BJ7" s="48" t="s">
        <v>369</v>
      </c>
      <c r="BK7" s="48" t="s">
        <v>372</v>
      </c>
      <c r="BL7" s="48" t="s">
        <v>375</v>
      </c>
      <c r="BM7" s="48" t="s">
        <v>377</v>
      </c>
      <c r="BN7" s="48" t="s">
        <v>380</v>
      </c>
      <c r="BO7" s="48" t="s">
        <v>382</v>
      </c>
      <c r="BP7" s="48" t="s">
        <v>384</v>
      </c>
      <c r="BQ7" s="48" t="s">
        <v>388</v>
      </c>
      <c r="BR7" s="48" t="s">
        <v>391</v>
      </c>
      <c r="BS7" s="48" t="s">
        <v>394</v>
      </c>
      <c r="BT7" s="48" t="s">
        <v>395</v>
      </c>
      <c r="BU7" s="48" t="s">
        <v>399</v>
      </c>
      <c r="BV7" s="48" t="s">
        <v>402</v>
      </c>
      <c r="BW7" s="48" t="s">
        <v>403</v>
      </c>
      <c r="BX7" s="48" t="s">
        <v>406</v>
      </c>
      <c r="BY7" s="48" t="s">
        <v>408</v>
      </c>
      <c r="BZ7" s="48" t="s">
        <v>412</v>
      </c>
      <c r="CA7" s="48" t="s">
        <v>413</v>
      </c>
      <c r="CB7" s="48" t="s">
        <v>320</v>
      </c>
      <c r="CC7" s="48" t="s">
        <v>418</v>
      </c>
      <c r="CD7" s="48" t="s">
        <v>420</v>
      </c>
      <c r="CE7" s="48" t="s">
        <v>423</v>
      </c>
      <c r="CF7" s="48" t="s">
        <v>426</v>
      </c>
      <c r="CG7" s="48" t="s">
        <v>429</v>
      </c>
      <c r="CH7" s="48" t="s">
        <v>432</v>
      </c>
      <c r="CI7" s="48" t="s">
        <v>435</v>
      </c>
      <c r="CJ7" s="48" t="s">
        <v>437</v>
      </c>
      <c r="CK7" s="48" t="s">
        <v>439</v>
      </c>
      <c r="CL7" s="48" t="s">
        <v>295</v>
      </c>
      <c r="CM7" s="48" t="s">
        <v>443</v>
      </c>
      <c r="CN7" s="48" t="s">
        <v>444</v>
      </c>
      <c r="CO7" s="48" t="s">
        <v>447</v>
      </c>
      <c r="CP7" s="48" t="s">
        <v>449</v>
      </c>
      <c r="CQ7" s="48" t="s">
        <v>450</v>
      </c>
      <c r="CR7" s="48" t="s">
        <v>453</v>
      </c>
      <c r="CS7" s="48" t="s">
        <v>455</v>
      </c>
      <c r="CT7" s="48" t="s">
        <v>432</v>
      </c>
      <c r="CU7" s="48" t="s">
        <v>458</v>
      </c>
    </row>
    <row r="8" spans="1:99" x14ac:dyDescent="0.25">
      <c r="A8" s="48">
        <v>6</v>
      </c>
      <c r="B8" s="49">
        <v>44526.425536967596</v>
      </c>
      <c r="C8" s="42" t="s">
        <v>880</v>
      </c>
      <c r="D8" s="42" t="s">
        <v>879</v>
      </c>
      <c r="E8" s="42" t="s">
        <v>864</v>
      </c>
      <c r="F8" s="48" t="s">
        <v>878</v>
      </c>
      <c r="G8" s="42" t="s">
        <v>794</v>
      </c>
      <c r="H8" s="42" t="s">
        <v>872</v>
      </c>
      <c r="I8" s="50">
        <v>44526</v>
      </c>
      <c r="J8" s="48" t="s">
        <v>64</v>
      </c>
      <c r="K8" s="48" t="s">
        <v>88</v>
      </c>
      <c r="L8" s="48" t="s">
        <v>109</v>
      </c>
      <c r="M8" s="48" t="s">
        <v>133</v>
      </c>
      <c r="N8" s="48" t="s">
        <v>156</v>
      </c>
      <c r="O8" s="48" t="s">
        <v>179</v>
      </c>
      <c r="P8" s="48" t="s">
        <v>202</v>
      </c>
      <c r="Q8" s="48" t="s">
        <v>226</v>
      </c>
      <c r="R8" s="48" t="s">
        <v>249</v>
      </c>
      <c r="S8" s="48" t="s">
        <v>267</v>
      </c>
      <c r="T8" s="48" t="s">
        <v>270</v>
      </c>
      <c r="U8" s="48" t="s">
        <v>273</v>
      </c>
      <c r="V8" s="48" t="s">
        <v>276</v>
      </c>
      <c r="W8" s="48" t="s">
        <v>277</v>
      </c>
      <c r="X8" s="48" t="s">
        <v>279</v>
      </c>
      <c r="Y8" s="48" t="s">
        <v>281</v>
      </c>
      <c r="Z8" s="48" t="s">
        <v>285</v>
      </c>
      <c r="AA8" s="48" t="s">
        <v>287</v>
      </c>
      <c r="AB8" s="48" t="s">
        <v>288</v>
      </c>
      <c r="AC8" s="48" t="s">
        <v>290</v>
      </c>
      <c r="AD8" s="48" t="s">
        <v>294</v>
      </c>
      <c r="AE8" s="48" t="s">
        <v>296</v>
      </c>
      <c r="AF8" s="48" t="s">
        <v>298</v>
      </c>
      <c r="AG8" s="48" t="s">
        <v>300</v>
      </c>
      <c r="AH8" s="48" t="s">
        <v>302</v>
      </c>
      <c r="AI8" s="48" t="s">
        <v>305</v>
      </c>
      <c r="AJ8" s="48" t="s">
        <v>226</v>
      </c>
      <c r="AK8" s="48" t="s">
        <v>309</v>
      </c>
      <c r="AL8" s="48" t="s">
        <v>312</v>
      </c>
      <c r="AM8" s="48" t="s">
        <v>313</v>
      </c>
      <c r="AN8" s="48" t="s">
        <v>317</v>
      </c>
      <c r="AO8" s="48" t="s">
        <v>319</v>
      </c>
      <c r="AP8" s="48" t="s">
        <v>321</v>
      </c>
      <c r="AQ8" s="48" t="s">
        <v>324</v>
      </c>
      <c r="AR8" s="48" t="s">
        <v>326</v>
      </c>
      <c r="AS8" s="48" t="s">
        <v>328</v>
      </c>
      <c r="AT8" s="48" t="s">
        <v>329</v>
      </c>
      <c r="AU8" s="48" t="s">
        <v>333</v>
      </c>
      <c r="AV8" s="48" t="s">
        <v>335</v>
      </c>
      <c r="AW8" s="48" t="s">
        <v>336</v>
      </c>
      <c r="AX8" s="48" t="s">
        <v>269</v>
      </c>
      <c r="AY8" s="48" t="s">
        <v>341</v>
      </c>
      <c r="AZ8" s="48" t="s">
        <v>344</v>
      </c>
      <c r="BA8" s="48" t="s">
        <v>347</v>
      </c>
      <c r="BB8" s="48" t="s">
        <v>349</v>
      </c>
      <c r="BC8" s="48" t="s">
        <v>351</v>
      </c>
      <c r="BD8" s="48" t="s">
        <v>355</v>
      </c>
      <c r="BE8" s="48" t="s">
        <v>356</v>
      </c>
      <c r="BF8" s="48" t="s">
        <v>359</v>
      </c>
      <c r="BG8" s="48" t="s">
        <v>363</v>
      </c>
      <c r="BH8" s="48" t="s">
        <v>365</v>
      </c>
      <c r="BI8" s="48" t="s">
        <v>368</v>
      </c>
      <c r="BJ8" s="48" t="s">
        <v>370</v>
      </c>
      <c r="BK8" s="48" t="s">
        <v>372</v>
      </c>
      <c r="BL8" s="48" t="s">
        <v>375</v>
      </c>
      <c r="BM8" s="48" t="s">
        <v>378</v>
      </c>
      <c r="BN8" s="48" t="s">
        <v>379</v>
      </c>
      <c r="BO8" s="48" t="s">
        <v>382</v>
      </c>
      <c r="BP8" s="48" t="s">
        <v>384</v>
      </c>
      <c r="BQ8" s="48" t="s">
        <v>388</v>
      </c>
      <c r="BR8" s="48" t="s">
        <v>390</v>
      </c>
      <c r="BS8" s="48" t="s">
        <v>393</v>
      </c>
      <c r="BT8" s="48" t="s">
        <v>396</v>
      </c>
      <c r="BU8" s="48" t="s">
        <v>398</v>
      </c>
      <c r="BV8" s="48" t="s">
        <v>401</v>
      </c>
      <c r="BW8" s="48" t="s">
        <v>403</v>
      </c>
      <c r="BX8" s="48" t="s">
        <v>405</v>
      </c>
      <c r="BY8" s="48" t="s">
        <v>409</v>
      </c>
      <c r="BZ8" s="48" t="s">
        <v>412</v>
      </c>
      <c r="CA8" s="48" t="s">
        <v>413</v>
      </c>
      <c r="CB8" s="48" t="s">
        <v>415</v>
      </c>
      <c r="CC8" s="48" t="s">
        <v>418</v>
      </c>
      <c r="CD8" s="48" t="s">
        <v>421</v>
      </c>
      <c r="CE8" s="48" t="s">
        <v>424</v>
      </c>
      <c r="CF8" s="48" t="s">
        <v>426</v>
      </c>
      <c r="CG8" s="48" t="s">
        <v>428</v>
      </c>
      <c r="CH8" s="48" t="s">
        <v>432</v>
      </c>
      <c r="CI8" s="48" t="s">
        <v>435</v>
      </c>
      <c r="CJ8" s="48" t="s">
        <v>437</v>
      </c>
      <c r="CK8" s="48" t="s">
        <v>438</v>
      </c>
      <c r="CL8" s="48" t="s">
        <v>440</v>
      </c>
      <c r="CM8" s="48" t="s">
        <v>443</v>
      </c>
      <c r="CN8" s="48" t="s">
        <v>445</v>
      </c>
      <c r="CO8" s="48" t="s">
        <v>447</v>
      </c>
      <c r="CP8" s="48" t="s">
        <v>449</v>
      </c>
      <c r="CQ8" s="48" t="s">
        <v>451</v>
      </c>
      <c r="CR8" s="48" t="s">
        <v>453</v>
      </c>
      <c r="CS8" s="48" t="s">
        <v>455</v>
      </c>
      <c r="CT8" s="48" t="s">
        <v>432</v>
      </c>
      <c r="CU8" s="48" t="s">
        <v>457</v>
      </c>
    </row>
    <row r="9" spans="1:99" x14ac:dyDescent="0.25">
      <c r="A9" s="48">
        <v>7</v>
      </c>
      <c r="B9" s="49">
        <v>44526.426431122687</v>
      </c>
      <c r="C9" s="42" t="s">
        <v>882</v>
      </c>
      <c r="D9" s="42" t="s">
        <v>881</v>
      </c>
      <c r="E9" s="42" t="s">
        <v>864</v>
      </c>
      <c r="F9" s="48" t="s">
        <v>878</v>
      </c>
      <c r="G9" s="42" t="s">
        <v>794</v>
      </c>
      <c r="H9" s="42" t="s">
        <v>866</v>
      </c>
      <c r="I9" s="50">
        <v>44526</v>
      </c>
      <c r="J9" s="48" t="s">
        <v>63</v>
      </c>
      <c r="K9" s="48" t="s">
        <v>87</v>
      </c>
      <c r="L9" s="48" t="s">
        <v>108</v>
      </c>
      <c r="M9" s="48" t="s">
        <v>132</v>
      </c>
      <c r="N9" s="48" t="s">
        <v>156</v>
      </c>
      <c r="O9" s="48" t="s">
        <v>180</v>
      </c>
      <c r="P9" s="48" t="s">
        <v>201</v>
      </c>
      <c r="Q9" s="48" t="s">
        <v>226</v>
      </c>
      <c r="R9" s="48" t="s">
        <v>249</v>
      </c>
      <c r="S9" s="48" t="s">
        <v>267</v>
      </c>
      <c r="T9" s="48" t="s">
        <v>269</v>
      </c>
      <c r="U9" s="48" t="s">
        <v>273</v>
      </c>
      <c r="V9" s="48" t="s">
        <v>276</v>
      </c>
      <c r="W9" s="48" t="s">
        <v>277</v>
      </c>
      <c r="X9" s="48" t="s">
        <v>280</v>
      </c>
      <c r="Y9" s="48" t="s">
        <v>281</v>
      </c>
      <c r="Z9" s="48" t="s">
        <v>284</v>
      </c>
      <c r="AA9" s="48" t="s">
        <v>287</v>
      </c>
      <c r="AB9" s="48" t="s">
        <v>288</v>
      </c>
      <c r="AC9" s="48" t="s">
        <v>290</v>
      </c>
      <c r="AD9" s="48" t="s">
        <v>293</v>
      </c>
      <c r="AE9" s="48" t="s">
        <v>296</v>
      </c>
      <c r="AF9" s="48" t="s">
        <v>297</v>
      </c>
      <c r="AG9" s="48" t="s">
        <v>300</v>
      </c>
      <c r="AH9" s="48" t="s">
        <v>303</v>
      </c>
      <c r="AI9" s="48" t="s">
        <v>305</v>
      </c>
      <c r="AJ9" s="48" t="s">
        <v>226</v>
      </c>
      <c r="AK9" s="48" t="s">
        <v>309</v>
      </c>
      <c r="AL9" s="48" t="s">
        <v>311</v>
      </c>
      <c r="AM9" s="48" t="s">
        <v>313</v>
      </c>
      <c r="AN9" s="48" t="s">
        <v>316</v>
      </c>
      <c r="AO9" s="48" t="s">
        <v>319</v>
      </c>
      <c r="AP9" s="48" t="s">
        <v>321</v>
      </c>
      <c r="AQ9" s="48" t="s">
        <v>323</v>
      </c>
      <c r="AR9" s="48" t="s">
        <v>325</v>
      </c>
      <c r="AS9" s="48" t="s">
        <v>328</v>
      </c>
      <c r="AT9" s="48" t="s">
        <v>329</v>
      </c>
      <c r="AU9" s="48" t="s">
        <v>332</v>
      </c>
      <c r="AV9" s="48" t="s">
        <v>335</v>
      </c>
      <c r="AW9" s="48" t="s">
        <v>336</v>
      </c>
      <c r="AX9" s="48" t="s">
        <v>269</v>
      </c>
      <c r="AY9" s="48" t="s">
        <v>341</v>
      </c>
      <c r="AZ9" s="48" t="s">
        <v>344</v>
      </c>
      <c r="BA9" s="48" t="s">
        <v>347</v>
      </c>
      <c r="BB9" s="48" t="s">
        <v>349</v>
      </c>
      <c r="BC9" s="48" t="s">
        <v>352</v>
      </c>
      <c r="BD9" s="48" t="s">
        <v>354</v>
      </c>
      <c r="BE9" s="48" t="s">
        <v>357</v>
      </c>
      <c r="BF9" s="48" t="s">
        <v>359</v>
      </c>
      <c r="BG9" s="48" t="s">
        <v>362</v>
      </c>
      <c r="BH9" s="48" t="s">
        <v>365</v>
      </c>
      <c r="BI9" s="48" t="s">
        <v>368</v>
      </c>
      <c r="BJ9" s="48" t="s">
        <v>369</v>
      </c>
      <c r="BK9" s="48" t="s">
        <v>372</v>
      </c>
      <c r="BL9" s="48" t="s">
        <v>375</v>
      </c>
      <c r="BM9" s="48" t="s">
        <v>378</v>
      </c>
      <c r="BN9" s="48" t="s">
        <v>379</v>
      </c>
      <c r="BO9" s="48" t="s">
        <v>382</v>
      </c>
      <c r="BP9" s="48" t="s">
        <v>384</v>
      </c>
      <c r="BQ9" s="48" t="s">
        <v>387</v>
      </c>
      <c r="BR9" s="48" t="s">
        <v>390</v>
      </c>
      <c r="BS9" s="48" t="s">
        <v>394</v>
      </c>
      <c r="BT9" s="48" t="s">
        <v>395</v>
      </c>
      <c r="BU9" s="48" t="s">
        <v>398</v>
      </c>
      <c r="BV9" s="48" t="s">
        <v>402</v>
      </c>
      <c r="BW9" s="48" t="s">
        <v>404</v>
      </c>
      <c r="BX9" s="48" t="s">
        <v>405</v>
      </c>
      <c r="BY9" s="48" t="s">
        <v>408</v>
      </c>
      <c r="BZ9" s="48" t="s">
        <v>412</v>
      </c>
      <c r="CA9" s="48" t="s">
        <v>413</v>
      </c>
      <c r="CB9" s="48" t="s">
        <v>415</v>
      </c>
      <c r="CC9" s="48" t="s">
        <v>418</v>
      </c>
      <c r="CD9" s="48" t="s">
        <v>420</v>
      </c>
      <c r="CE9" s="48" t="s">
        <v>423</v>
      </c>
      <c r="CF9" s="48" t="s">
        <v>427</v>
      </c>
      <c r="CG9" s="48" t="s">
        <v>429</v>
      </c>
      <c r="CH9" s="48" t="s">
        <v>432</v>
      </c>
      <c r="CI9" s="48" t="s">
        <v>434</v>
      </c>
      <c r="CJ9" s="48" t="s">
        <v>437</v>
      </c>
      <c r="CK9" s="48" t="s">
        <v>438</v>
      </c>
      <c r="CL9" s="48" t="s">
        <v>440</v>
      </c>
      <c r="CM9" s="48" t="s">
        <v>442</v>
      </c>
      <c r="CN9" s="48" t="s">
        <v>445</v>
      </c>
      <c r="CO9" s="48" t="s">
        <v>446</v>
      </c>
      <c r="CP9" s="48" t="s">
        <v>449</v>
      </c>
      <c r="CQ9" s="48" t="s">
        <v>451</v>
      </c>
      <c r="CR9" s="48" t="s">
        <v>453</v>
      </c>
      <c r="CS9" s="48" t="s">
        <v>454</v>
      </c>
      <c r="CT9" s="48" t="s">
        <v>432</v>
      </c>
      <c r="CU9" s="48" t="s">
        <v>457</v>
      </c>
    </row>
    <row r="10" spans="1:99" x14ac:dyDescent="0.25">
      <c r="A10" s="48">
        <v>8</v>
      </c>
      <c r="B10" s="49">
        <v>44526.42732072917</v>
      </c>
      <c r="C10" s="42" t="s">
        <v>884</v>
      </c>
      <c r="D10" s="42" t="s">
        <v>883</v>
      </c>
      <c r="E10" s="42" t="s">
        <v>864</v>
      </c>
      <c r="F10" s="48" t="s">
        <v>885</v>
      </c>
      <c r="G10" s="42" t="s">
        <v>794</v>
      </c>
      <c r="H10" s="42" t="s">
        <v>872</v>
      </c>
      <c r="I10" s="50">
        <v>44526</v>
      </c>
      <c r="J10" s="48" t="s">
        <v>64</v>
      </c>
      <c r="K10" s="48" t="s">
        <v>88</v>
      </c>
      <c r="L10" s="48" t="s">
        <v>108</v>
      </c>
      <c r="M10" s="48" t="s">
        <v>132</v>
      </c>
      <c r="N10" s="48" t="s">
        <v>157</v>
      </c>
      <c r="O10" s="48" t="s">
        <v>179</v>
      </c>
      <c r="P10" s="48" t="s">
        <v>202</v>
      </c>
      <c r="Q10" s="48" t="s">
        <v>226</v>
      </c>
      <c r="R10" s="48" t="s">
        <v>249</v>
      </c>
      <c r="S10" s="48" t="s">
        <v>267</v>
      </c>
      <c r="T10" s="48" t="s">
        <v>270</v>
      </c>
      <c r="U10" s="48" t="s">
        <v>273</v>
      </c>
      <c r="V10" s="48" t="s">
        <v>276</v>
      </c>
      <c r="W10" s="48" t="s">
        <v>277</v>
      </c>
      <c r="X10" s="48" t="s">
        <v>280</v>
      </c>
      <c r="Y10" s="48" t="s">
        <v>282</v>
      </c>
      <c r="Z10" s="48" t="s">
        <v>284</v>
      </c>
      <c r="AA10" s="48" t="s">
        <v>286</v>
      </c>
      <c r="AB10" s="48" t="s">
        <v>288</v>
      </c>
      <c r="AC10" s="48" t="s">
        <v>291</v>
      </c>
      <c r="AD10" s="48" t="s">
        <v>294</v>
      </c>
      <c r="AE10" s="48" t="s">
        <v>296</v>
      </c>
      <c r="AF10" s="48" t="s">
        <v>298</v>
      </c>
      <c r="AG10" s="48" t="s">
        <v>300</v>
      </c>
      <c r="AH10" s="48" t="s">
        <v>303</v>
      </c>
      <c r="AI10" s="48" t="s">
        <v>305</v>
      </c>
      <c r="AJ10" s="48" t="s">
        <v>226</v>
      </c>
      <c r="AK10" s="48" t="s">
        <v>309</v>
      </c>
      <c r="AL10" s="48" t="s">
        <v>312</v>
      </c>
      <c r="AM10" s="48" t="s">
        <v>313</v>
      </c>
      <c r="AN10" s="48" t="s">
        <v>317</v>
      </c>
      <c r="AO10" s="48" t="s">
        <v>319</v>
      </c>
      <c r="AP10" s="48" t="s">
        <v>321</v>
      </c>
      <c r="AQ10" s="48" t="s">
        <v>324</v>
      </c>
      <c r="AR10" s="48" t="s">
        <v>326</v>
      </c>
      <c r="AS10" s="48" t="s">
        <v>327</v>
      </c>
      <c r="AT10" s="48" t="s">
        <v>330</v>
      </c>
      <c r="AU10" s="48" t="s">
        <v>333</v>
      </c>
      <c r="AV10" s="48" t="s">
        <v>335</v>
      </c>
      <c r="AW10" s="48" t="s">
        <v>337</v>
      </c>
      <c r="AX10" s="48" t="s">
        <v>339</v>
      </c>
      <c r="AY10" s="48" t="s">
        <v>340</v>
      </c>
      <c r="AZ10" s="48" t="s">
        <v>344</v>
      </c>
      <c r="BA10" s="48" t="s">
        <v>347</v>
      </c>
      <c r="BB10" s="48" t="s">
        <v>339</v>
      </c>
      <c r="BC10" s="48" t="s">
        <v>352</v>
      </c>
      <c r="BD10" s="48" t="s">
        <v>354</v>
      </c>
      <c r="BE10" s="48" t="s">
        <v>356</v>
      </c>
      <c r="BF10" s="48" t="s">
        <v>359</v>
      </c>
      <c r="BG10" s="48" t="s">
        <v>362</v>
      </c>
      <c r="BH10" s="48" t="s">
        <v>365</v>
      </c>
      <c r="BI10" s="48" t="s">
        <v>367</v>
      </c>
      <c r="BJ10" s="48" t="s">
        <v>370</v>
      </c>
      <c r="BK10" s="48" t="s">
        <v>372</v>
      </c>
      <c r="BL10" s="48" t="s">
        <v>374</v>
      </c>
      <c r="BM10" s="48" t="s">
        <v>378</v>
      </c>
      <c r="BN10" s="48" t="s">
        <v>379</v>
      </c>
      <c r="BO10" s="48" t="s">
        <v>382</v>
      </c>
      <c r="BP10" s="48" t="s">
        <v>384</v>
      </c>
      <c r="BQ10" s="48" t="s">
        <v>388</v>
      </c>
      <c r="BR10" s="48" t="s">
        <v>391</v>
      </c>
      <c r="BS10" s="48" t="s">
        <v>394</v>
      </c>
      <c r="BT10" s="48" t="s">
        <v>396</v>
      </c>
      <c r="BU10" s="48" t="s">
        <v>398</v>
      </c>
      <c r="BV10" s="48" t="s">
        <v>401</v>
      </c>
      <c r="BW10" s="48" t="s">
        <v>404</v>
      </c>
      <c r="BX10" s="48" t="s">
        <v>405</v>
      </c>
      <c r="BY10" s="48" t="s">
        <v>409</v>
      </c>
      <c r="BZ10" s="48" t="s">
        <v>412</v>
      </c>
      <c r="CA10" s="48" t="s">
        <v>414</v>
      </c>
      <c r="CB10" s="48" t="s">
        <v>415</v>
      </c>
      <c r="CC10" s="48" t="s">
        <v>417</v>
      </c>
      <c r="CD10" s="48" t="s">
        <v>420</v>
      </c>
      <c r="CE10" s="48" t="s">
        <v>423</v>
      </c>
      <c r="CF10" s="48" t="s">
        <v>426</v>
      </c>
      <c r="CG10" s="48" t="s">
        <v>428</v>
      </c>
      <c r="CH10" s="48" t="s">
        <v>432</v>
      </c>
      <c r="CI10" s="48" t="s">
        <v>435</v>
      </c>
      <c r="CJ10" s="48" t="s">
        <v>437</v>
      </c>
      <c r="CK10" s="48" t="s">
        <v>438</v>
      </c>
      <c r="CL10" s="48" t="s">
        <v>295</v>
      </c>
      <c r="CM10" s="48" t="s">
        <v>442</v>
      </c>
      <c r="CN10" s="48" t="s">
        <v>445</v>
      </c>
      <c r="CO10" s="48" t="s">
        <v>446</v>
      </c>
      <c r="CP10" s="48" t="s">
        <v>448</v>
      </c>
      <c r="CQ10" s="48" t="s">
        <v>451</v>
      </c>
      <c r="CR10" s="48" t="s">
        <v>453</v>
      </c>
      <c r="CS10" s="48" t="s">
        <v>455</v>
      </c>
      <c r="CT10" s="48" t="s">
        <v>456</v>
      </c>
      <c r="CU10" s="48" t="s">
        <v>458</v>
      </c>
    </row>
    <row r="11" spans="1:99" x14ac:dyDescent="0.25">
      <c r="A11" s="48">
        <v>9</v>
      </c>
      <c r="B11" s="49">
        <v>44526.427519247685</v>
      </c>
      <c r="C11" s="42" t="s">
        <v>887</v>
      </c>
      <c r="D11" s="42" t="s">
        <v>886</v>
      </c>
      <c r="E11" s="42" t="s">
        <v>864</v>
      </c>
      <c r="F11" s="48" t="s">
        <v>878</v>
      </c>
      <c r="G11" s="42" t="s">
        <v>795</v>
      </c>
      <c r="H11" s="42" t="s">
        <v>872</v>
      </c>
      <c r="I11" s="50">
        <v>44526</v>
      </c>
      <c r="J11" s="48" t="s">
        <v>64</v>
      </c>
      <c r="K11" s="48" t="s">
        <v>88</v>
      </c>
      <c r="L11" s="48" t="s">
        <v>108</v>
      </c>
      <c r="M11" s="48" t="s">
        <v>133</v>
      </c>
      <c r="N11" s="48" t="s">
        <v>157</v>
      </c>
      <c r="O11" s="48" t="s">
        <v>179</v>
      </c>
      <c r="P11" s="48" t="s">
        <v>201</v>
      </c>
      <c r="Q11" s="48" t="s">
        <v>226</v>
      </c>
      <c r="R11" s="48" t="s">
        <v>249</v>
      </c>
      <c r="S11" s="48" t="s">
        <v>267</v>
      </c>
      <c r="T11" s="48" t="s">
        <v>270</v>
      </c>
      <c r="U11" s="48" t="s">
        <v>272</v>
      </c>
      <c r="V11" s="48" t="s">
        <v>276</v>
      </c>
      <c r="W11" s="48" t="s">
        <v>278</v>
      </c>
      <c r="X11" s="48" t="s">
        <v>280</v>
      </c>
      <c r="Y11" s="48" t="s">
        <v>282</v>
      </c>
      <c r="Z11" s="48" t="s">
        <v>284</v>
      </c>
      <c r="AA11" s="48" t="s">
        <v>286</v>
      </c>
      <c r="AB11" s="48" t="s">
        <v>268</v>
      </c>
      <c r="AC11" s="48" t="s">
        <v>290</v>
      </c>
      <c r="AD11" s="48" t="s">
        <v>294</v>
      </c>
      <c r="AE11" s="48" t="s">
        <v>296</v>
      </c>
      <c r="AF11" s="48" t="s">
        <v>298</v>
      </c>
      <c r="AG11" s="48" t="s">
        <v>301</v>
      </c>
      <c r="AH11" s="48" t="s">
        <v>303</v>
      </c>
      <c r="AI11" s="48" t="s">
        <v>304</v>
      </c>
      <c r="AJ11" s="48" t="s">
        <v>307</v>
      </c>
      <c r="AK11" s="48" t="s">
        <v>308</v>
      </c>
      <c r="AL11" s="48" t="s">
        <v>312</v>
      </c>
      <c r="AM11" s="48" t="s">
        <v>313</v>
      </c>
      <c r="AN11" s="48" t="s">
        <v>317</v>
      </c>
      <c r="AO11" s="48" t="s">
        <v>318</v>
      </c>
      <c r="AP11" s="48" t="s">
        <v>321</v>
      </c>
      <c r="AQ11" s="48" t="s">
        <v>324</v>
      </c>
      <c r="AR11" s="48" t="s">
        <v>326</v>
      </c>
      <c r="AS11" s="48" t="s">
        <v>328</v>
      </c>
      <c r="AT11" s="48" t="s">
        <v>330</v>
      </c>
      <c r="AU11" s="48" t="s">
        <v>332</v>
      </c>
      <c r="AV11" s="48" t="s">
        <v>268</v>
      </c>
      <c r="AW11" s="48" t="s">
        <v>336</v>
      </c>
      <c r="AX11" s="48" t="s">
        <v>339</v>
      </c>
      <c r="AY11" s="48" t="s">
        <v>340</v>
      </c>
      <c r="AZ11" s="48" t="s">
        <v>343</v>
      </c>
      <c r="BA11" s="48" t="s">
        <v>347</v>
      </c>
      <c r="BB11" s="48" t="s">
        <v>349</v>
      </c>
      <c r="BC11" s="48" t="s">
        <v>352</v>
      </c>
      <c r="BD11" s="48" t="s">
        <v>354</v>
      </c>
      <c r="BE11" s="48" t="s">
        <v>357</v>
      </c>
      <c r="BF11" s="48" t="s">
        <v>359</v>
      </c>
      <c r="BG11" s="48" t="s">
        <v>362</v>
      </c>
      <c r="BH11" s="48" t="s">
        <v>366</v>
      </c>
      <c r="BI11" s="48" t="s">
        <v>367</v>
      </c>
      <c r="BJ11" s="48" t="s">
        <v>370</v>
      </c>
      <c r="BK11" s="48" t="s">
        <v>372</v>
      </c>
      <c r="BL11" s="48" t="s">
        <v>375</v>
      </c>
      <c r="BM11" s="48" t="s">
        <v>378</v>
      </c>
      <c r="BN11" s="48" t="s">
        <v>380</v>
      </c>
      <c r="BO11" s="48" t="s">
        <v>382</v>
      </c>
      <c r="BP11" s="48" t="s">
        <v>384</v>
      </c>
      <c r="BQ11" s="48" t="s">
        <v>388</v>
      </c>
      <c r="BR11" s="48" t="s">
        <v>390</v>
      </c>
      <c r="BS11" s="48" t="s">
        <v>393</v>
      </c>
      <c r="BT11" s="48" t="s">
        <v>396</v>
      </c>
      <c r="BU11" s="48" t="s">
        <v>398</v>
      </c>
      <c r="BV11" s="48" t="s">
        <v>402</v>
      </c>
      <c r="BW11" s="48" t="s">
        <v>404</v>
      </c>
      <c r="BX11" s="48" t="s">
        <v>405</v>
      </c>
      <c r="BY11" s="48" t="s">
        <v>409</v>
      </c>
      <c r="BZ11" s="48" t="s">
        <v>412</v>
      </c>
      <c r="CA11" s="48" t="s">
        <v>413</v>
      </c>
      <c r="CB11" s="48" t="s">
        <v>415</v>
      </c>
      <c r="CC11" s="48" t="s">
        <v>417</v>
      </c>
      <c r="CD11" s="48" t="s">
        <v>421</v>
      </c>
      <c r="CE11" s="48" t="s">
        <v>424</v>
      </c>
      <c r="CF11" s="48" t="s">
        <v>427</v>
      </c>
      <c r="CG11" s="48" t="s">
        <v>429</v>
      </c>
      <c r="CH11" s="48" t="s">
        <v>431</v>
      </c>
      <c r="CI11" s="48" t="s">
        <v>435</v>
      </c>
      <c r="CJ11" s="48" t="s">
        <v>437</v>
      </c>
      <c r="CK11" s="48" t="s">
        <v>438</v>
      </c>
      <c r="CL11" s="48" t="s">
        <v>440</v>
      </c>
      <c r="CM11" s="48" t="s">
        <v>442</v>
      </c>
      <c r="CN11" s="48" t="s">
        <v>445</v>
      </c>
      <c r="CO11" s="48" t="s">
        <v>446</v>
      </c>
      <c r="CP11" s="48" t="s">
        <v>449</v>
      </c>
      <c r="CQ11" s="48" t="s">
        <v>451</v>
      </c>
      <c r="CR11" s="48" t="s">
        <v>452</v>
      </c>
      <c r="CS11" s="48" t="s">
        <v>455</v>
      </c>
      <c r="CT11" s="48" t="s">
        <v>432</v>
      </c>
      <c r="CU11" s="48" t="s">
        <v>457</v>
      </c>
    </row>
    <row r="12" spans="1:99" x14ac:dyDescent="0.25">
      <c r="A12" s="48">
        <v>10</v>
      </c>
      <c r="B12" s="49">
        <v>44526.427792453702</v>
      </c>
      <c r="C12" s="42" t="s">
        <v>889</v>
      </c>
      <c r="D12" s="42" t="s">
        <v>888</v>
      </c>
      <c r="E12" s="42" t="s">
        <v>864</v>
      </c>
      <c r="F12" s="48" t="s">
        <v>885</v>
      </c>
      <c r="G12" s="42" t="s">
        <v>792</v>
      </c>
      <c r="H12" s="42" t="s">
        <v>872</v>
      </c>
      <c r="I12" s="50">
        <v>44526</v>
      </c>
      <c r="J12" s="48" t="s">
        <v>63</v>
      </c>
      <c r="K12" s="48" t="s">
        <v>88</v>
      </c>
      <c r="L12" s="48" t="s">
        <v>108</v>
      </c>
      <c r="M12" s="48" t="s">
        <v>133</v>
      </c>
      <c r="N12" s="48" t="s">
        <v>156</v>
      </c>
      <c r="O12" s="48" t="s">
        <v>180</v>
      </c>
      <c r="P12" s="48" t="s">
        <v>202</v>
      </c>
      <c r="Q12" s="48" t="s">
        <v>226</v>
      </c>
      <c r="R12" s="48" t="s">
        <v>249</v>
      </c>
      <c r="S12" s="48" t="s">
        <v>267</v>
      </c>
      <c r="T12" s="48" t="s">
        <v>270</v>
      </c>
      <c r="U12" s="48" t="s">
        <v>272</v>
      </c>
      <c r="V12" s="48" t="s">
        <v>276</v>
      </c>
      <c r="W12" s="48" t="s">
        <v>277</v>
      </c>
      <c r="X12" s="48" t="s">
        <v>280</v>
      </c>
      <c r="Y12" s="48" t="s">
        <v>282</v>
      </c>
      <c r="Z12" s="48" t="s">
        <v>284</v>
      </c>
      <c r="AA12" s="48" t="s">
        <v>287</v>
      </c>
      <c r="AB12" s="48" t="s">
        <v>288</v>
      </c>
      <c r="AC12" s="48" t="s">
        <v>290</v>
      </c>
      <c r="AD12" s="48" t="s">
        <v>294</v>
      </c>
      <c r="AE12" s="48" t="s">
        <v>296</v>
      </c>
      <c r="AF12" s="48" t="s">
        <v>297</v>
      </c>
      <c r="AG12" s="48" t="s">
        <v>300</v>
      </c>
      <c r="AH12" s="48" t="s">
        <v>302</v>
      </c>
      <c r="AI12" s="48" t="s">
        <v>304</v>
      </c>
      <c r="AJ12" s="48" t="s">
        <v>226</v>
      </c>
      <c r="AK12" s="48" t="s">
        <v>309</v>
      </c>
      <c r="AL12" s="48" t="s">
        <v>312</v>
      </c>
      <c r="AM12" s="48" t="s">
        <v>313</v>
      </c>
      <c r="AN12" s="48" t="s">
        <v>316</v>
      </c>
      <c r="AO12" s="48" t="s">
        <v>319</v>
      </c>
      <c r="AP12" s="48" t="s">
        <v>321</v>
      </c>
      <c r="AQ12" s="48" t="s">
        <v>323</v>
      </c>
      <c r="AR12" s="48" t="s">
        <v>325</v>
      </c>
      <c r="AS12" s="48" t="s">
        <v>327</v>
      </c>
      <c r="AT12" s="48" t="s">
        <v>329</v>
      </c>
      <c r="AU12" s="48" t="s">
        <v>333</v>
      </c>
      <c r="AV12" s="48" t="s">
        <v>335</v>
      </c>
      <c r="AW12" s="48" t="s">
        <v>336</v>
      </c>
      <c r="AX12" s="48" t="s">
        <v>269</v>
      </c>
      <c r="AY12" s="48" t="s">
        <v>340</v>
      </c>
      <c r="AZ12" s="48" t="s">
        <v>344</v>
      </c>
      <c r="BA12" s="48" t="s">
        <v>346</v>
      </c>
      <c r="BB12" s="48" t="s">
        <v>349</v>
      </c>
      <c r="BC12" s="48" t="s">
        <v>351</v>
      </c>
      <c r="BD12" s="48" t="s">
        <v>354</v>
      </c>
      <c r="BE12" s="48" t="s">
        <v>357</v>
      </c>
      <c r="BF12" s="48" t="s">
        <v>359</v>
      </c>
      <c r="BG12" s="48" t="s">
        <v>362</v>
      </c>
      <c r="BH12" s="48" t="s">
        <v>365</v>
      </c>
      <c r="BI12" s="48" t="s">
        <v>368</v>
      </c>
      <c r="BJ12" s="48" t="s">
        <v>369</v>
      </c>
      <c r="BK12" s="48" t="s">
        <v>371</v>
      </c>
      <c r="BL12" s="48" t="s">
        <v>374</v>
      </c>
      <c r="BM12" s="48" t="s">
        <v>377</v>
      </c>
      <c r="BN12" s="48" t="s">
        <v>379</v>
      </c>
      <c r="BO12" s="48" t="s">
        <v>382</v>
      </c>
      <c r="BP12" s="48" t="s">
        <v>384</v>
      </c>
      <c r="BQ12" s="48" t="s">
        <v>388</v>
      </c>
      <c r="BR12" s="48" t="s">
        <v>390</v>
      </c>
      <c r="BS12" s="48" t="s">
        <v>393</v>
      </c>
      <c r="BT12" s="48" t="s">
        <v>396</v>
      </c>
      <c r="BU12" s="48" t="s">
        <v>398</v>
      </c>
      <c r="BV12" s="48" t="s">
        <v>402</v>
      </c>
      <c r="BW12" s="48" t="s">
        <v>403</v>
      </c>
      <c r="BX12" s="48" t="s">
        <v>405</v>
      </c>
      <c r="BY12" s="48" t="s">
        <v>408</v>
      </c>
      <c r="BZ12" s="48" t="s">
        <v>411</v>
      </c>
      <c r="CA12" s="48" t="s">
        <v>413</v>
      </c>
      <c r="CB12" s="48" t="s">
        <v>415</v>
      </c>
      <c r="CC12" s="48" t="s">
        <v>417</v>
      </c>
      <c r="CD12" s="48" t="s">
        <v>421</v>
      </c>
      <c r="CE12" s="48" t="s">
        <v>424</v>
      </c>
      <c r="CF12" s="48" t="s">
        <v>426</v>
      </c>
      <c r="CG12" s="48" t="s">
        <v>428</v>
      </c>
      <c r="CH12" s="48" t="s">
        <v>431</v>
      </c>
      <c r="CI12" s="48" t="s">
        <v>434</v>
      </c>
      <c r="CJ12" s="48" t="s">
        <v>436</v>
      </c>
      <c r="CK12" s="48" t="s">
        <v>438</v>
      </c>
      <c r="CL12" s="48" t="s">
        <v>440</v>
      </c>
      <c r="CM12" s="48" t="s">
        <v>442</v>
      </c>
      <c r="CN12" s="48" t="s">
        <v>444</v>
      </c>
      <c r="CO12" s="48" t="s">
        <v>447</v>
      </c>
      <c r="CP12" s="48" t="s">
        <v>449</v>
      </c>
      <c r="CQ12" s="48" t="s">
        <v>450</v>
      </c>
      <c r="CR12" s="48" t="s">
        <v>453</v>
      </c>
      <c r="CS12" s="48" t="s">
        <v>455</v>
      </c>
      <c r="CT12" s="48" t="s">
        <v>432</v>
      </c>
      <c r="CU12" s="48" t="s">
        <v>457</v>
      </c>
    </row>
    <row r="13" spans="1:99" x14ac:dyDescent="0.25">
      <c r="A13" s="48">
        <v>11</v>
      </c>
      <c r="B13" s="49">
        <v>44526.428180648145</v>
      </c>
      <c r="C13" s="42" t="s">
        <v>891</v>
      </c>
      <c r="D13" s="42" t="s">
        <v>890</v>
      </c>
      <c r="E13" s="42" t="s">
        <v>864</v>
      </c>
      <c r="F13" s="48" t="s">
        <v>875</v>
      </c>
      <c r="G13" s="42" t="s">
        <v>795</v>
      </c>
      <c r="H13" s="42" t="s">
        <v>872</v>
      </c>
      <c r="I13" s="50">
        <v>44526</v>
      </c>
      <c r="J13" s="48" t="s">
        <v>63</v>
      </c>
      <c r="K13" s="48" t="s">
        <v>88</v>
      </c>
      <c r="L13" s="48" t="s">
        <v>109</v>
      </c>
      <c r="M13" s="48" t="s">
        <v>133</v>
      </c>
      <c r="N13" s="48" t="s">
        <v>156</v>
      </c>
      <c r="O13" s="48" t="s">
        <v>179</v>
      </c>
      <c r="P13" s="48" t="s">
        <v>202</v>
      </c>
      <c r="Q13" s="48" t="s">
        <v>226</v>
      </c>
      <c r="R13" s="48" t="s">
        <v>249</v>
      </c>
      <c r="S13" s="48" t="s">
        <v>267</v>
      </c>
      <c r="T13" s="48" t="s">
        <v>270</v>
      </c>
      <c r="U13" s="48" t="s">
        <v>273</v>
      </c>
      <c r="V13" s="48" t="s">
        <v>275</v>
      </c>
      <c r="W13" s="48" t="s">
        <v>277</v>
      </c>
      <c r="X13" s="48" t="s">
        <v>280</v>
      </c>
      <c r="Y13" s="48" t="s">
        <v>281</v>
      </c>
      <c r="Z13" s="48" t="s">
        <v>285</v>
      </c>
      <c r="AA13" s="48" t="s">
        <v>287</v>
      </c>
      <c r="AB13" s="48" t="s">
        <v>288</v>
      </c>
      <c r="AC13" s="48" t="s">
        <v>290</v>
      </c>
      <c r="AD13" s="48" t="s">
        <v>294</v>
      </c>
      <c r="AE13" s="48" t="s">
        <v>296</v>
      </c>
      <c r="AF13" s="48" t="s">
        <v>297</v>
      </c>
      <c r="AG13" s="48" t="s">
        <v>300</v>
      </c>
      <c r="AH13" s="48" t="s">
        <v>302</v>
      </c>
      <c r="AI13" s="48" t="s">
        <v>304</v>
      </c>
      <c r="AJ13" s="48" t="s">
        <v>226</v>
      </c>
      <c r="AK13" s="48" t="s">
        <v>309</v>
      </c>
      <c r="AL13" s="48" t="s">
        <v>312</v>
      </c>
      <c r="AM13" s="48" t="s">
        <v>313</v>
      </c>
      <c r="AN13" s="48" t="s">
        <v>316</v>
      </c>
      <c r="AO13" s="48" t="s">
        <v>319</v>
      </c>
      <c r="AP13" s="48" t="s">
        <v>320</v>
      </c>
      <c r="AQ13" s="48" t="s">
        <v>323</v>
      </c>
      <c r="AR13" s="48" t="s">
        <v>325</v>
      </c>
      <c r="AS13" s="48" t="s">
        <v>327</v>
      </c>
      <c r="AT13" s="48" t="s">
        <v>329</v>
      </c>
      <c r="AU13" s="48" t="s">
        <v>332</v>
      </c>
      <c r="AV13" s="48" t="s">
        <v>268</v>
      </c>
      <c r="AW13" s="48" t="s">
        <v>336</v>
      </c>
      <c r="AX13" s="48" t="s">
        <v>269</v>
      </c>
      <c r="AY13" s="48" t="s">
        <v>341</v>
      </c>
      <c r="AZ13" s="48" t="s">
        <v>344</v>
      </c>
      <c r="BA13" s="48" t="s">
        <v>347</v>
      </c>
      <c r="BB13" s="48" t="s">
        <v>339</v>
      </c>
      <c r="BC13" s="48" t="s">
        <v>352</v>
      </c>
      <c r="BD13" s="48" t="s">
        <v>355</v>
      </c>
      <c r="BE13" s="48" t="s">
        <v>356</v>
      </c>
      <c r="BF13" s="48" t="s">
        <v>359</v>
      </c>
      <c r="BG13" s="48" t="s">
        <v>362</v>
      </c>
      <c r="BH13" s="48" t="s">
        <v>366</v>
      </c>
      <c r="BI13" s="48" t="s">
        <v>368</v>
      </c>
      <c r="BJ13" s="48" t="s">
        <v>369</v>
      </c>
      <c r="BK13" s="48" t="s">
        <v>372</v>
      </c>
      <c r="BL13" s="48" t="s">
        <v>375</v>
      </c>
      <c r="BM13" s="48" t="s">
        <v>377</v>
      </c>
      <c r="BN13" s="48" t="s">
        <v>379</v>
      </c>
      <c r="BO13" s="48" t="s">
        <v>383</v>
      </c>
      <c r="BP13" s="48" t="s">
        <v>384</v>
      </c>
      <c r="BQ13" s="48" t="s">
        <v>388</v>
      </c>
      <c r="BR13" s="48" t="s">
        <v>391</v>
      </c>
      <c r="BS13" s="48" t="s">
        <v>394</v>
      </c>
      <c r="BT13" s="48" t="s">
        <v>395</v>
      </c>
      <c r="BU13" s="48" t="s">
        <v>399</v>
      </c>
      <c r="BV13" s="48" t="s">
        <v>402</v>
      </c>
      <c r="BW13" s="48" t="s">
        <v>403</v>
      </c>
      <c r="BX13" s="48" t="s">
        <v>405</v>
      </c>
      <c r="BY13" s="48" t="s">
        <v>409</v>
      </c>
      <c r="BZ13" s="48" t="s">
        <v>412</v>
      </c>
      <c r="CA13" s="48" t="s">
        <v>414</v>
      </c>
      <c r="CB13" s="48" t="s">
        <v>320</v>
      </c>
      <c r="CC13" s="48" t="s">
        <v>418</v>
      </c>
      <c r="CD13" s="48" t="s">
        <v>421</v>
      </c>
      <c r="CE13" s="48" t="s">
        <v>424</v>
      </c>
      <c r="CF13" s="48" t="s">
        <v>426</v>
      </c>
      <c r="CG13" s="48" t="s">
        <v>429</v>
      </c>
      <c r="CH13" s="48" t="s">
        <v>432</v>
      </c>
      <c r="CI13" s="48" t="s">
        <v>435</v>
      </c>
      <c r="CJ13" s="48" t="s">
        <v>437</v>
      </c>
      <c r="CK13" s="48" t="s">
        <v>438</v>
      </c>
      <c r="CL13" s="48" t="s">
        <v>295</v>
      </c>
      <c r="CM13" s="48" t="s">
        <v>443</v>
      </c>
      <c r="CN13" s="48" t="s">
        <v>444</v>
      </c>
      <c r="CO13" s="48" t="s">
        <v>446</v>
      </c>
      <c r="CP13" s="48" t="s">
        <v>449</v>
      </c>
      <c r="CQ13" s="48" t="s">
        <v>450</v>
      </c>
      <c r="CR13" s="48" t="s">
        <v>453</v>
      </c>
      <c r="CS13" s="48" t="s">
        <v>455</v>
      </c>
      <c r="CT13" s="48" t="s">
        <v>456</v>
      </c>
      <c r="CU13" s="48" t="s">
        <v>457</v>
      </c>
    </row>
    <row r="14" spans="1:99" x14ac:dyDescent="0.25">
      <c r="A14" s="48">
        <v>12</v>
      </c>
      <c r="B14" s="49">
        <v>44526.42842689815</v>
      </c>
      <c r="C14" s="42" t="s">
        <v>893</v>
      </c>
      <c r="D14" s="42" t="s">
        <v>892</v>
      </c>
      <c r="E14" s="42" t="s">
        <v>864</v>
      </c>
      <c r="F14" s="48" t="s">
        <v>875</v>
      </c>
      <c r="G14" s="42" t="s">
        <v>792</v>
      </c>
      <c r="H14" s="42" t="s">
        <v>872</v>
      </c>
      <c r="I14" s="50">
        <v>44526</v>
      </c>
      <c r="J14" s="48" t="s">
        <v>63</v>
      </c>
      <c r="K14" s="48" t="s">
        <v>87</v>
      </c>
      <c r="L14" s="48" t="s">
        <v>108</v>
      </c>
      <c r="M14" s="48" t="s">
        <v>133</v>
      </c>
      <c r="N14" s="48" t="s">
        <v>156</v>
      </c>
      <c r="O14" s="48" t="s">
        <v>179</v>
      </c>
      <c r="P14" s="48" t="s">
        <v>202</v>
      </c>
      <c r="Q14" s="48" t="s">
        <v>226</v>
      </c>
      <c r="R14" s="48" t="s">
        <v>249</v>
      </c>
      <c r="S14" s="48" t="s">
        <v>267</v>
      </c>
      <c r="T14" s="48" t="s">
        <v>270</v>
      </c>
      <c r="U14" s="48" t="s">
        <v>273</v>
      </c>
      <c r="V14" s="48" t="s">
        <v>275</v>
      </c>
      <c r="W14" s="48" t="s">
        <v>278</v>
      </c>
      <c r="X14" s="48" t="s">
        <v>279</v>
      </c>
      <c r="Y14" s="48" t="s">
        <v>282</v>
      </c>
      <c r="Z14" s="48" t="s">
        <v>284</v>
      </c>
      <c r="AA14" s="48" t="s">
        <v>287</v>
      </c>
      <c r="AB14" s="48" t="s">
        <v>288</v>
      </c>
      <c r="AC14" s="48" t="s">
        <v>290</v>
      </c>
      <c r="AD14" s="48" t="s">
        <v>294</v>
      </c>
      <c r="AE14" s="48" t="s">
        <v>296</v>
      </c>
      <c r="AF14" s="48" t="s">
        <v>298</v>
      </c>
      <c r="AG14" s="48" t="s">
        <v>300</v>
      </c>
      <c r="AH14" s="48" t="s">
        <v>303</v>
      </c>
      <c r="AI14" s="48" t="s">
        <v>305</v>
      </c>
      <c r="AJ14" s="48" t="s">
        <v>226</v>
      </c>
      <c r="AK14" s="48" t="s">
        <v>309</v>
      </c>
      <c r="AL14" s="48" t="s">
        <v>312</v>
      </c>
      <c r="AM14" s="48" t="s">
        <v>313</v>
      </c>
      <c r="AN14" s="48" t="s">
        <v>316</v>
      </c>
      <c r="AO14" s="48" t="s">
        <v>319</v>
      </c>
      <c r="AP14" s="48" t="s">
        <v>321</v>
      </c>
      <c r="AQ14" s="48" t="s">
        <v>324</v>
      </c>
      <c r="AR14" s="48" t="s">
        <v>325</v>
      </c>
      <c r="AS14" s="48" t="s">
        <v>328</v>
      </c>
      <c r="AT14" s="48" t="s">
        <v>330</v>
      </c>
      <c r="AU14" s="48" t="s">
        <v>332</v>
      </c>
      <c r="AV14" s="48" t="s">
        <v>268</v>
      </c>
      <c r="AW14" s="48" t="s">
        <v>336</v>
      </c>
      <c r="AX14" s="48" t="s">
        <v>269</v>
      </c>
      <c r="AY14" s="48" t="s">
        <v>341</v>
      </c>
      <c r="AZ14" s="48" t="s">
        <v>343</v>
      </c>
      <c r="BA14" s="48" t="s">
        <v>347</v>
      </c>
      <c r="BB14" s="48" t="s">
        <v>339</v>
      </c>
      <c r="BC14" s="48" t="s">
        <v>352</v>
      </c>
      <c r="BD14" s="48" t="s">
        <v>354</v>
      </c>
      <c r="BE14" s="48" t="s">
        <v>356</v>
      </c>
      <c r="BF14" s="48" t="s">
        <v>359</v>
      </c>
      <c r="BG14" s="48" t="s">
        <v>362</v>
      </c>
      <c r="BH14" s="48" t="s">
        <v>365</v>
      </c>
      <c r="BI14" s="48" t="s">
        <v>368</v>
      </c>
      <c r="BJ14" s="48" t="s">
        <v>369</v>
      </c>
      <c r="BK14" s="48" t="s">
        <v>372</v>
      </c>
      <c r="BL14" s="48" t="s">
        <v>375</v>
      </c>
      <c r="BM14" s="48" t="s">
        <v>378</v>
      </c>
      <c r="BN14" s="48" t="s">
        <v>379</v>
      </c>
      <c r="BO14" s="48" t="s">
        <v>382</v>
      </c>
      <c r="BP14" s="48" t="s">
        <v>384</v>
      </c>
      <c r="BQ14" s="48" t="s">
        <v>388</v>
      </c>
      <c r="BR14" s="48" t="s">
        <v>390</v>
      </c>
      <c r="BS14" s="48" t="s">
        <v>393</v>
      </c>
      <c r="BT14" s="48" t="s">
        <v>396</v>
      </c>
      <c r="BU14" s="48" t="s">
        <v>399</v>
      </c>
      <c r="BV14" s="48" t="s">
        <v>402</v>
      </c>
      <c r="BW14" s="48" t="s">
        <v>404</v>
      </c>
      <c r="BX14" s="48" t="s">
        <v>405</v>
      </c>
      <c r="BY14" s="48" t="s">
        <v>409</v>
      </c>
      <c r="BZ14" s="48" t="s">
        <v>412</v>
      </c>
      <c r="CA14" s="48" t="s">
        <v>414</v>
      </c>
      <c r="CB14" s="48" t="s">
        <v>415</v>
      </c>
      <c r="CC14" s="48" t="s">
        <v>417</v>
      </c>
      <c r="CD14" s="48" t="s">
        <v>421</v>
      </c>
      <c r="CE14" s="48" t="s">
        <v>423</v>
      </c>
      <c r="CF14" s="48" t="s">
        <v>426</v>
      </c>
      <c r="CG14" s="48" t="s">
        <v>428</v>
      </c>
      <c r="CH14" s="48" t="s">
        <v>431</v>
      </c>
      <c r="CI14" s="48" t="s">
        <v>434</v>
      </c>
      <c r="CJ14" s="48" t="s">
        <v>437</v>
      </c>
      <c r="CK14" s="48" t="s">
        <v>438</v>
      </c>
      <c r="CL14" s="48" t="s">
        <v>440</v>
      </c>
      <c r="CM14" s="48" t="s">
        <v>442</v>
      </c>
      <c r="CN14" s="48" t="s">
        <v>445</v>
      </c>
      <c r="CO14" s="48" t="s">
        <v>446</v>
      </c>
      <c r="CP14" s="48" t="s">
        <v>449</v>
      </c>
      <c r="CQ14" s="48" t="s">
        <v>451</v>
      </c>
      <c r="CR14" s="48" t="s">
        <v>453</v>
      </c>
      <c r="CS14" s="48" t="s">
        <v>454</v>
      </c>
      <c r="CT14" s="48" t="s">
        <v>456</v>
      </c>
      <c r="CU14" s="48" t="s">
        <v>457</v>
      </c>
    </row>
    <row r="15" spans="1:99" x14ac:dyDescent="0.25">
      <c r="A15" s="48">
        <v>13</v>
      </c>
      <c r="B15" s="49">
        <v>44526.428588078707</v>
      </c>
      <c r="C15" s="42" t="s">
        <v>895</v>
      </c>
      <c r="D15" s="42" t="s">
        <v>894</v>
      </c>
      <c r="E15" s="42" t="s">
        <v>864</v>
      </c>
      <c r="F15" s="48" t="s">
        <v>878</v>
      </c>
      <c r="G15" s="42" t="s">
        <v>794</v>
      </c>
      <c r="H15" s="42" t="s">
        <v>872</v>
      </c>
      <c r="I15" s="50">
        <v>44526</v>
      </c>
      <c r="J15" s="48" t="s">
        <v>63</v>
      </c>
      <c r="K15" s="48" t="s">
        <v>88</v>
      </c>
      <c r="L15" s="48" t="s">
        <v>109</v>
      </c>
      <c r="M15" s="48" t="s">
        <v>133</v>
      </c>
      <c r="N15" s="48" t="s">
        <v>156</v>
      </c>
      <c r="O15" s="48" t="s">
        <v>180</v>
      </c>
      <c r="P15" s="48" t="s">
        <v>202</v>
      </c>
      <c r="Q15" s="48" t="s">
        <v>226</v>
      </c>
      <c r="R15" s="48" t="s">
        <v>249</v>
      </c>
      <c r="S15" s="48" t="s">
        <v>267</v>
      </c>
      <c r="T15" s="48" t="s">
        <v>269</v>
      </c>
      <c r="U15" s="48" t="s">
        <v>273</v>
      </c>
      <c r="V15" s="48" t="s">
        <v>276</v>
      </c>
      <c r="W15" s="48" t="s">
        <v>277</v>
      </c>
      <c r="X15" s="48" t="s">
        <v>279</v>
      </c>
      <c r="Y15" s="48" t="s">
        <v>281</v>
      </c>
      <c r="Z15" s="48" t="s">
        <v>285</v>
      </c>
      <c r="AA15" s="48" t="s">
        <v>287</v>
      </c>
      <c r="AB15" s="48" t="s">
        <v>288</v>
      </c>
      <c r="AC15" s="48" t="s">
        <v>290</v>
      </c>
      <c r="AD15" s="48" t="s">
        <v>293</v>
      </c>
      <c r="AE15" s="48" t="s">
        <v>296</v>
      </c>
      <c r="AF15" s="48" t="s">
        <v>297</v>
      </c>
      <c r="AG15" s="48" t="s">
        <v>300</v>
      </c>
      <c r="AH15" s="48" t="s">
        <v>303</v>
      </c>
      <c r="AI15" s="48" t="s">
        <v>304</v>
      </c>
      <c r="AJ15" s="48" t="s">
        <v>226</v>
      </c>
      <c r="AK15" s="48" t="s">
        <v>309</v>
      </c>
      <c r="AL15" s="48" t="s">
        <v>312</v>
      </c>
      <c r="AM15" s="48" t="s">
        <v>313</v>
      </c>
      <c r="AN15" s="48" t="s">
        <v>316</v>
      </c>
      <c r="AO15" s="48" t="s">
        <v>319</v>
      </c>
      <c r="AP15" s="48" t="s">
        <v>321</v>
      </c>
      <c r="AQ15" s="48" t="s">
        <v>323</v>
      </c>
      <c r="AR15" s="48" t="s">
        <v>325</v>
      </c>
      <c r="AS15" s="48" t="s">
        <v>328</v>
      </c>
      <c r="AT15" s="48" t="s">
        <v>330</v>
      </c>
      <c r="AU15" s="48" t="s">
        <v>333</v>
      </c>
      <c r="AV15" s="48" t="s">
        <v>335</v>
      </c>
      <c r="AW15" s="48" t="s">
        <v>336</v>
      </c>
      <c r="AX15" s="48" t="s">
        <v>269</v>
      </c>
      <c r="AY15" s="48" t="s">
        <v>341</v>
      </c>
      <c r="AZ15" s="48" t="s">
        <v>344</v>
      </c>
      <c r="BA15" s="48" t="s">
        <v>347</v>
      </c>
      <c r="BB15" s="48" t="s">
        <v>349</v>
      </c>
      <c r="BC15" s="48" t="s">
        <v>352</v>
      </c>
      <c r="BD15" s="48" t="s">
        <v>354</v>
      </c>
      <c r="BE15" s="48" t="s">
        <v>357</v>
      </c>
      <c r="BF15" s="48" t="s">
        <v>359</v>
      </c>
      <c r="BG15" s="48" t="s">
        <v>362</v>
      </c>
      <c r="BH15" s="48" t="s">
        <v>365</v>
      </c>
      <c r="BI15" s="48" t="s">
        <v>368</v>
      </c>
      <c r="BJ15" s="48" t="s">
        <v>369</v>
      </c>
      <c r="BK15" s="48" t="s">
        <v>372</v>
      </c>
      <c r="BL15" s="48" t="s">
        <v>375</v>
      </c>
      <c r="BM15" s="48" t="s">
        <v>377</v>
      </c>
      <c r="BN15" s="48" t="s">
        <v>379</v>
      </c>
      <c r="BO15" s="48" t="s">
        <v>382</v>
      </c>
      <c r="BP15" s="48" t="s">
        <v>384</v>
      </c>
      <c r="BQ15" s="48" t="s">
        <v>387</v>
      </c>
      <c r="BR15" s="48" t="s">
        <v>391</v>
      </c>
      <c r="BS15" s="48" t="s">
        <v>394</v>
      </c>
      <c r="BT15" s="48" t="s">
        <v>396</v>
      </c>
      <c r="BU15" s="48" t="s">
        <v>398</v>
      </c>
      <c r="BV15" s="48" t="s">
        <v>401</v>
      </c>
      <c r="BW15" s="48" t="s">
        <v>403</v>
      </c>
      <c r="BX15" s="48" t="s">
        <v>405</v>
      </c>
      <c r="BY15" s="48" t="s">
        <v>408</v>
      </c>
      <c r="BZ15" s="48" t="s">
        <v>412</v>
      </c>
      <c r="CA15" s="48" t="s">
        <v>414</v>
      </c>
      <c r="CB15" s="48" t="s">
        <v>320</v>
      </c>
      <c r="CC15" s="48" t="s">
        <v>418</v>
      </c>
      <c r="CD15" s="48" t="s">
        <v>420</v>
      </c>
      <c r="CE15" s="48" t="s">
        <v>424</v>
      </c>
      <c r="CF15" s="48" t="s">
        <v>426</v>
      </c>
      <c r="CG15" s="48" t="s">
        <v>429</v>
      </c>
      <c r="CH15" s="48" t="s">
        <v>432</v>
      </c>
      <c r="CI15" s="48" t="s">
        <v>435</v>
      </c>
      <c r="CJ15" s="48" t="s">
        <v>437</v>
      </c>
      <c r="CK15" s="48" t="s">
        <v>439</v>
      </c>
      <c r="CL15" s="48" t="s">
        <v>440</v>
      </c>
      <c r="CM15" s="48" t="s">
        <v>443</v>
      </c>
      <c r="CN15" s="48" t="s">
        <v>444</v>
      </c>
      <c r="CO15" s="48" t="s">
        <v>447</v>
      </c>
      <c r="CP15" s="48" t="s">
        <v>449</v>
      </c>
      <c r="CQ15" s="48" t="s">
        <v>450</v>
      </c>
      <c r="CR15" s="48" t="s">
        <v>453</v>
      </c>
      <c r="CS15" s="48" t="s">
        <v>454</v>
      </c>
      <c r="CT15" s="48" t="s">
        <v>432</v>
      </c>
      <c r="CU15" s="48" t="s">
        <v>458</v>
      </c>
    </row>
    <row r="16" spans="1:99" x14ac:dyDescent="0.25">
      <c r="A16" s="48">
        <v>14</v>
      </c>
      <c r="B16" s="49">
        <v>44526.429129374999</v>
      </c>
      <c r="C16" s="42" t="s">
        <v>897</v>
      </c>
      <c r="D16" s="42" t="s">
        <v>896</v>
      </c>
      <c r="E16" s="42" t="s">
        <v>864</v>
      </c>
      <c r="F16" s="48" t="s">
        <v>875</v>
      </c>
      <c r="G16" s="42" t="s">
        <v>792</v>
      </c>
      <c r="H16" s="42" t="s">
        <v>872</v>
      </c>
      <c r="I16" s="50">
        <v>44526</v>
      </c>
      <c r="J16" s="48" t="s">
        <v>63</v>
      </c>
      <c r="K16" s="48" t="s">
        <v>88</v>
      </c>
      <c r="L16" s="48" t="s">
        <v>108</v>
      </c>
      <c r="M16" s="48" t="s">
        <v>133</v>
      </c>
      <c r="N16" s="48" t="s">
        <v>156</v>
      </c>
      <c r="O16" s="48" t="s">
        <v>180</v>
      </c>
      <c r="P16" s="48" t="s">
        <v>202</v>
      </c>
      <c r="Q16" s="48" t="s">
        <v>226</v>
      </c>
      <c r="R16" s="48" t="s">
        <v>248</v>
      </c>
      <c r="S16" s="48" t="s">
        <v>267</v>
      </c>
      <c r="T16" s="48" t="s">
        <v>270</v>
      </c>
      <c r="U16" s="48" t="s">
        <v>273</v>
      </c>
      <c r="V16" s="48" t="s">
        <v>276</v>
      </c>
      <c r="W16" s="48" t="s">
        <v>277</v>
      </c>
      <c r="X16" s="48" t="s">
        <v>279</v>
      </c>
      <c r="Y16" s="48" t="s">
        <v>281</v>
      </c>
      <c r="Z16" s="48" t="s">
        <v>285</v>
      </c>
      <c r="AA16" s="48" t="s">
        <v>287</v>
      </c>
      <c r="AB16" s="48" t="s">
        <v>268</v>
      </c>
      <c r="AC16" s="48" t="s">
        <v>290</v>
      </c>
      <c r="AD16" s="48" t="s">
        <v>294</v>
      </c>
      <c r="AE16" s="48" t="s">
        <v>296</v>
      </c>
      <c r="AF16" s="48" t="s">
        <v>298</v>
      </c>
      <c r="AG16" s="48" t="s">
        <v>300</v>
      </c>
      <c r="AH16" s="48" t="s">
        <v>302</v>
      </c>
      <c r="AI16" s="48" t="s">
        <v>304</v>
      </c>
      <c r="AJ16" s="48" t="s">
        <v>307</v>
      </c>
      <c r="AK16" s="48" t="s">
        <v>309</v>
      </c>
      <c r="AL16" s="48" t="s">
        <v>312</v>
      </c>
      <c r="AM16" s="48" t="s">
        <v>313</v>
      </c>
      <c r="AN16" s="48" t="s">
        <v>317</v>
      </c>
      <c r="AO16" s="48" t="s">
        <v>319</v>
      </c>
      <c r="AP16" s="48" t="s">
        <v>320</v>
      </c>
      <c r="AQ16" s="48" t="s">
        <v>323</v>
      </c>
      <c r="AR16" s="48" t="s">
        <v>325</v>
      </c>
      <c r="AS16" s="48"/>
      <c r="AT16" s="48" t="s">
        <v>329</v>
      </c>
      <c r="AU16" s="48" t="s">
        <v>333</v>
      </c>
      <c r="AV16" s="48" t="s">
        <v>268</v>
      </c>
      <c r="AW16" s="48" t="s">
        <v>336</v>
      </c>
      <c r="AX16" s="48" t="s">
        <v>269</v>
      </c>
      <c r="AY16" s="48" t="s">
        <v>341</v>
      </c>
      <c r="AZ16" s="48" t="s">
        <v>343</v>
      </c>
      <c r="BA16" s="48" t="s">
        <v>347</v>
      </c>
      <c r="BB16" s="48" t="s">
        <v>349</v>
      </c>
      <c r="BC16" s="48" t="s">
        <v>351</v>
      </c>
      <c r="BD16" s="48" t="s">
        <v>354</v>
      </c>
      <c r="BE16" s="48" t="s">
        <v>356</v>
      </c>
      <c r="BF16" s="48" t="s">
        <v>359</v>
      </c>
      <c r="BG16" s="48" t="s">
        <v>362</v>
      </c>
      <c r="BH16" s="48" t="s">
        <v>365</v>
      </c>
      <c r="BI16" s="48" t="s">
        <v>368</v>
      </c>
      <c r="BJ16" s="48" t="s">
        <v>369</v>
      </c>
      <c r="BK16" s="48" t="s">
        <v>371</v>
      </c>
      <c r="BL16" s="48" t="s">
        <v>374</v>
      </c>
      <c r="BM16" s="48" t="s">
        <v>377</v>
      </c>
      <c r="BN16" s="48" t="s">
        <v>379</v>
      </c>
      <c r="BO16" s="48" t="s">
        <v>383</v>
      </c>
      <c r="BP16" s="48" t="s">
        <v>384</v>
      </c>
      <c r="BQ16" s="48" t="s">
        <v>388</v>
      </c>
      <c r="BR16" s="48" t="s">
        <v>391</v>
      </c>
      <c r="BS16" s="48" t="s">
        <v>393</v>
      </c>
      <c r="BT16" s="48" t="s">
        <v>396</v>
      </c>
      <c r="BU16" s="48" t="s">
        <v>399</v>
      </c>
      <c r="BV16" s="48" t="s">
        <v>401</v>
      </c>
      <c r="BW16" s="48" t="s">
        <v>403</v>
      </c>
      <c r="BX16" s="48" t="s">
        <v>405</v>
      </c>
      <c r="BY16" s="48" t="s">
        <v>408</v>
      </c>
      <c r="BZ16" s="48" t="s">
        <v>411</v>
      </c>
      <c r="CA16" s="48" t="s">
        <v>413</v>
      </c>
      <c r="CB16" s="48" t="s">
        <v>415</v>
      </c>
      <c r="CC16" s="48" t="s">
        <v>417</v>
      </c>
      <c r="CD16" s="48" t="s">
        <v>420</v>
      </c>
      <c r="CE16" s="48" t="s">
        <v>424</v>
      </c>
      <c r="CF16" s="48" t="s">
        <v>426</v>
      </c>
      <c r="CG16" s="48" t="s">
        <v>428</v>
      </c>
      <c r="CH16" s="48" t="s">
        <v>431</v>
      </c>
      <c r="CI16" s="48" t="s">
        <v>434</v>
      </c>
      <c r="CJ16" s="48" t="s">
        <v>436</v>
      </c>
      <c r="CK16" s="48" t="s">
        <v>438</v>
      </c>
      <c r="CL16" s="48" t="s">
        <v>440</v>
      </c>
      <c r="CM16" s="48" t="s">
        <v>442</v>
      </c>
      <c r="CN16" s="48" t="s">
        <v>444</v>
      </c>
      <c r="CO16" s="48" t="s">
        <v>447</v>
      </c>
      <c r="CP16" s="48" t="s">
        <v>449</v>
      </c>
      <c r="CQ16" s="48" t="s">
        <v>450</v>
      </c>
      <c r="CR16" s="48" t="s">
        <v>453</v>
      </c>
      <c r="CS16" s="48" t="s">
        <v>455</v>
      </c>
      <c r="CT16" s="48" t="s">
        <v>432</v>
      </c>
      <c r="CU16" s="48" t="s">
        <v>457</v>
      </c>
    </row>
    <row r="17" spans="1:99" x14ac:dyDescent="0.25">
      <c r="A17" s="48">
        <v>15</v>
      </c>
      <c r="B17" s="49">
        <v>44526.429544895836</v>
      </c>
      <c r="C17" s="42" t="s">
        <v>899</v>
      </c>
      <c r="D17" s="42" t="s">
        <v>898</v>
      </c>
      <c r="E17" s="42" t="s">
        <v>864</v>
      </c>
      <c r="F17" s="48" t="s">
        <v>875</v>
      </c>
      <c r="G17" s="42" t="s">
        <v>792</v>
      </c>
      <c r="H17" s="42" t="s">
        <v>872</v>
      </c>
      <c r="I17" s="50">
        <v>44526</v>
      </c>
      <c r="J17" s="48" t="s">
        <v>63</v>
      </c>
      <c r="K17" s="48" t="s">
        <v>88</v>
      </c>
      <c r="L17" s="48" t="s">
        <v>108</v>
      </c>
      <c r="M17" s="48" t="s">
        <v>133</v>
      </c>
      <c r="N17" s="48" t="s">
        <v>156</v>
      </c>
      <c r="O17" s="48" t="s">
        <v>179</v>
      </c>
      <c r="P17" s="48" t="s">
        <v>201</v>
      </c>
      <c r="Q17" s="48" t="s">
        <v>226</v>
      </c>
      <c r="R17" s="48" t="s">
        <v>248</v>
      </c>
      <c r="S17" s="48" t="s">
        <v>268</v>
      </c>
      <c r="T17" s="48" t="s">
        <v>270</v>
      </c>
      <c r="U17" s="48" t="s">
        <v>273</v>
      </c>
      <c r="V17" s="48" t="s">
        <v>275</v>
      </c>
      <c r="W17" s="48" t="s">
        <v>278</v>
      </c>
      <c r="X17" s="48" t="s">
        <v>279</v>
      </c>
      <c r="Y17" s="48" t="s">
        <v>282</v>
      </c>
      <c r="Z17" s="48" t="s">
        <v>285</v>
      </c>
      <c r="AA17" s="48" t="s">
        <v>287</v>
      </c>
      <c r="AB17" s="48" t="s">
        <v>288</v>
      </c>
      <c r="AC17" s="48" t="s">
        <v>290</v>
      </c>
      <c r="AD17" s="48" t="s">
        <v>294</v>
      </c>
      <c r="AE17" s="48" t="s">
        <v>295</v>
      </c>
      <c r="AF17" s="48" t="s">
        <v>298</v>
      </c>
      <c r="AG17" s="48" t="s">
        <v>300</v>
      </c>
      <c r="AH17" s="48" t="s">
        <v>302</v>
      </c>
      <c r="AI17" s="48" t="s">
        <v>304</v>
      </c>
      <c r="AJ17" s="48" t="s">
        <v>226</v>
      </c>
      <c r="AK17" s="48" t="s">
        <v>309</v>
      </c>
      <c r="AL17" s="48" t="s">
        <v>312</v>
      </c>
      <c r="AM17" s="48" t="s">
        <v>313</v>
      </c>
      <c r="AN17" s="48" t="s">
        <v>317</v>
      </c>
      <c r="AO17" s="48" t="s">
        <v>319</v>
      </c>
      <c r="AP17" s="48" t="s">
        <v>320</v>
      </c>
      <c r="AQ17" s="48" t="s">
        <v>323</v>
      </c>
      <c r="AR17" s="48" t="s">
        <v>325</v>
      </c>
      <c r="AS17" s="48" t="s">
        <v>328</v>
      </c>
      <c r="AT17" s="48" t="s">
        <v>330</v>
      </c>
      <c r="AU17" s="48" t="s">
        <v>333</v>
      </c>
      <c r="AV17" s="48" t="s">
        <v>335</v>
      </c>
      <c r="AW17" s="48" t="s">
        <v>336</v>
      </c>
      <c r="AX17" s="48" t="s">
        <v>269</v>
      </c>
      <c r="AY17" s="48" t="s">
        <v>341</v>
      </c>
      <c r="AZ17" s="48" t="s">
        <v>343</v>
      </c>
      <c r="BA17" s="48" t="s">
        <v>347</v>
      </c>
      <c r="BB17" s="48" t="s">
        <v>349</v>
      </c>
      <c r="BC17" s="48" t="s">
        <v>352</v>
      </c>
      <c r="BD17" s="48" t="s">
        <v>355</v>
      </c>
      <c r="BE17" s="48" t="s">
        <v>357</v>
      </c>
      <c r="BF17" s="48" t="s">
        <v>359</v>
      </c>
      <c r="BG17" s="48" t="s">
        <v>362</v>
      </c>
      <c r="BH17" s="48" t="s">
        <v>366</v>
      </c>
      <c r="BI17" s="48" t="s">
        <v>367</v>
      </c>
      <c r="BJ17" s="48" t="s">
        <v>370</v>
      </c>
      <c r="BK17" s="48" t="s">
        <v>371</v>
      </c>
      <c r="BL17" s="48" t="s">
        <v>374</v>
      </c>
      <c r="BM17" s="48" t="s">
        <v>378</v>
      </c>
      <c r="BN17" s="48" t="s">
        <v>379</v>
      </c>
      <c r="BO17" s="48" t="s">
        <v>382</v>
      </c>
      <c r="BP17" s="48" t="s">
        <v>384</v>
      </c>
      <c r="BQ17" s="48" t="s">
        <v>388</v>
      </c>
      <c r="BR17" s="48" t="s">
        <v>391</v>
      </c>
      <c r="BS17" s="48" t="s">
        <v>394</v>
      </c>
      <c r="BT17" s="48" t="s">
        <v>395</v>
      </c>
      <c r="BU17" s="48" t="s">
        <v>398</v>
      </c>
      <c r="BV17" s="48" t="s">
        <v>401</v>
      </c>
      <c r="BW17" s="48" t="s">
        <v>403</v>
      </c>
      <c r="BX17" s="48" t="s">
        <v>405</v>
      </c>
      <c r="BY17" s="48" t="s">
        <v>409</v>
      </c>
      <c r="BZ17" s="48" t="s">
        <v>412</v>
      </c>
      <c r="CA17" s="48" t="s">
        <v>414</v>
      </c>
      <c r="CB17" s="48" t="s">
        <v>320</v>
      </c>
      <c r="CC17" s="48" t="s">
        <v>418</v>
      </c>
      <c r="CD17" s="48" t="s">
        <v>420</v>
      </c>
      <c r="CE17" s="48" t="s">
        <v>423</v>
      </c>
      <c r="CF17" s="48" t="s">
        <v>426</v>
      </c>
      <c r="CG17" s="48" t="s">
        <v>429</v>
      </c>
      <c r="CH17" s="48" t="s">
        <v>432</v>
      </c>
      <c r="CI17" s="48" t="s">
        <v>434</v>
      </c>
      <c r="CJ17" s="48" t="s">
        <v>437</v>
      </c>
      <c r="CK17" s="48" t="s">
        <v>438</v>
      </c>
      <c r="CL17" s="48" t="s">
        <v>295</v>
      </c>
      <c r="CM17" s="48" t="s">
        <v>442</v>
      </c>
      <c r="CN17" s="48" t="s">
        <v>444</v>
      </c>
      <c r="CO17" s="48" t="s">
        <v>447</v>
      </c>
      <c r="CP17" s="48" t="s">
        <v>449</v>
      </c>
      <c r="CQ17" s="48" t="s">
        <v>450</v>
      </c>
      <c r="CR17" s="48" t="s">
        <v>453</v>
      </c>
      <c r="CS17" s="48" t="s">
        <v>455</v>
      </c>
      <c r="CT17" s="48" t="s">
        <v>432</v>
      </c>
      <c r="CU17" s="48" t="s">
        <v>458</v>
      </c>
    </row>
    <row r="18" spans="1:99" x14ac:dyDescent="0.25">
      <c r="A18" s="48">
        <v>16</v>
      </c>
      <c r="B18" s="49">
        <v>44526.430050972223</v>
      </c>
      <c r="C18" s="42" t="s">
        <v>901</v>
      </c>
      <c r="D18" s="42" t="s">
        <v>900</v>
      </c>
      <c r="E18" s="42" t="s">
        <v>864</v>
      </c>
      <c r="F18" s="48" t="s">
        <v>875</v>
      </c>
      <c r="G18" s="42" t="s">
        <v>794</v>
      </c>
      <c r="H18" s="42" t="s">
        <v>872</v>
      </c>
      <c r="I18" s="50">
        <v>44526</v>
      </c>
      <c r="J18" s="48" t="s">
        <v>64</v>
      </c>
      <c r="K18" s="48" t="s">
        <v>88</v>
      </c>
      <c r="L18" s="48" t="s">
        <v>109</v>
      </c>
      <c r="M18" s="48" t="s">
        <v>133</v>
      </c>
      <c r="N18" s="48" t="s">
        <v>156</v>
      </c>
      <c r="O18" s="48" t="s">
        <v>180</v>
      </c>
      <c r="P18" s="48" t="s">
        <v>201</v>
      </c>
      <c r="Q18" s="48" t="s">
        <v>226</v>
      </c>
      <c r="R18" s="48" t="s">
        <v>248</v>
      </c>
      <c r="S18" s="48" t="s">
        <v>267</v>
      </c>
      <c r="T18" s="48" t="s">
        <v>269</v>
      </c>
      <c r="U18" s="48" t="s">
        <v>273</v>
      </c>
      <c r="V18" s="48" t="s">
        <v>276</v>
      </c>
      <c r="W18" s="48" t="s">
        <v>277</v>
      </c>
      <c r="X18" s="48" t="s">
        <v>280</v>
      </c>
      <c r="Y18" s="48" t="s">
        <v>282</v>
      </c>
      <c r="Z18" s="48" t="s">
        <v>285</v>
      </c>
      <c r="AA18" s="48" t="s">
        <v>287</v>
      </c>
      <c r="AB18" s="48" t="s">
        <v>288</v>
      </c>
      <c r="AC18" s="48" t="s">
        <v>290</v>
      </c>
      <c r="AD18" s="48" t="s">
        <v>293</v>
      </c>
      <c r="AE18" s="48" t="s">
        <v>296</v>
      </c>
      <c r="AF18" s="48" t="s">
        <v>297</v>
      </c>
      <c r="AG18" s="48" t="s">
        <v>300</v>
      </c>
      <c r="AH18" s="48" t="s">
        <v>302</v>
      </c>
      <c r="AI18" s="48" t="s">
        <v>304</v>
      </c>
      <c r="AJ18" s="48" t="s">
        <v>226</v>
      </c>
      <c r="AK18" s="48" t="s">
        <v>309</v>
      </c>
      <c r="AL18" s="48" t="s">
        <v>311</v>
      </c>
      <c r="AM18" s="48" t="s">
        <v>313</v>
      </c>
      <c r="AN18" s="48" t="s">
        <v>316</v>
      </c>
      <c r="AO18" s="48" t="s">
        <v>319</v>
      </c>
      <c r="AP18" s="48" t="s">
        <v>320</v>
      </c>
      <c r="AQ18" s="48" t="s">
        <v>323</v>
      </c>
      <c r="AR18" s="48" t="s">
        <v>325</v>
      </c>
      <c r="AS18" s="48" t="s">
        <v>328</v>
      </c>
      <c r="AT18" s="48" t="s">
        <v>330</v>
      </c>
      <c r="AU18" s="48" t="s">
        <v>332</v>
      </c>
      <c r="AV18" s="48" t="s">
        <v>335</v>
      </c>
      <c r="AW18" s="48" t="s">
        <v>336</v>
      </c>
      <c r="AX18" s="48" t="s">
        <v>339</v>
      </c>
      <c r="AY18" s="48" t="s">
        <v>340</v>
      </c>
      <c r="AZ18" s="48" t="s">
        <v>343</v>
      </c>
      <c r="BA18" s="48" t="s">
        <v>347</v>
      </c>
      <c r="BB18" s="48" t="s">
        <v>349</v>
      </c>
      <c r="BC18" s="48" t="s">
        <v>352</v>
      </c>
      <c r="BD18" s="48" t="s">
        <v>354</v>
      </c>
      <c r="BE18" s="48" t="s">
        <v>356</v>
      </c>
      <c r="BF18" s="48" t="s">
        <v>359</v>
      </c>
      <c r="BG18" s="48" t="s">
        <v>362</v>
      </c>
      <c r="BH18" s="48" t="s">
        <v>366</v>
      </c>
      <c r="BI18" s="48" t="s">
        <v>368</v>
      </c>
      <c r="BJ18" s="48" t="s">
        <v>369</v>
      </c>
      <c r="BK18" s="48" t="s">
        <v>372</v>
      </c>
      <c r="BL18" s="48" t="s">
        <v>374</v>
      </c>
      <c r="BM18" s="48" t="s">
        <v>377</v>
      </c>
      <c r="BN18" s="48" t="s">
        <v>379</v>
      </c>
      <c r="BO18" s="48" t="s">
        <v>383</v>
      </c>
      <c r="BP18" s="48" t="s">
        <v>384</v>
      </c>
      <c r="BQ18" s="48" t="s">
        <v>387</v>
      </c>
      <c r="BR18" s="48" t="s">
        <v>391</v>
      </c>
      <c r="BS18" s="48" t="s">
        <v>394</v>
      </c>
      <c r="BT18" s="48" t="s">
        <v>395</v>
      </c>
      <c r="BU18" s="48" t="s">
        <v>398</v>
      </c>
      <c r="BV18" s="48" t="s">
        <v>402</v>
      </c>
      <c r="BW18" s="48" t="s">
        <v>403</v>
      </c>
      <c r="BX18" s="48" t="s">
        <v>405</v>
      </c>
      <c r="BY18" s="48" t="s">
        <v>409</v>
      </c>
      <c r="BZ18" s="48" t="s">
        <v>412</v>
      </c>
      <c r="CA18" s="48" t="s">
        <v>413</v>
      </c>
      <c r="CB18" s="48" t="s">
        <v>415</v>
      </c>
      <c r="CC18" s="48" t="s">
        <v>418</v>
      </c>
      <c r="CD18" s="48" t="s">
        <v>421</v>
      </c>
      <c r="CE18" s="48" t="s">
        <v>424</v>
      </c>
      <c r="CF18" s="48" t="s">
        <v>427</v>
      </c>
      <c r="CG18" s="48" t="s">
        <v>428</v>
      </c>
      <c r="CH18" s="48" t="s">
        <v>432</v>
      </c>
      <c r="CI18" s="48" t="s">
        <v>434</v>
      </c>
      <c r="CJ18" s="48" t="s">
        <v>437</v>
      </c>
      <c r="CK18" s="48" t="s">
        <v>438</v>
      </c>
      <c r="CL18" s="48" t="s">
        <v>440</v>
      </c>
      <c r="CM18" s="48" t="s">
        <v>442</v>
      </c>
      <c r="CN18" s="48" t="s">
        <v>444</v>
      </c>
      <c r="CO18" s="48" t="s">
        <v>447</v>
      </c>
      <c r="CP18" s="48" t="s">
        <v>449</v>
      </c>
      <c r="CQ18" s="48" t="s">
        <v>450</v>
      </c>
      <c r="CR18" s="48" t="s">
        <v>453</v>
      </c>
      <c r="CS18" s="48" t="s">
        <v>455</v>
      </c>
      <c r="CT18" s="48" t="s">
        <v>456</v>
      </c>
      <c r="CU18" s="48" t="s">
        <v>458</v>
      </c>
    </row>
    <row r="19" spans="1:99" x14ac:dyDescent="0.25">
      <c r="A19" s="48">
        <v>17</v>
      </c>
      <c r="B19" s="49">
        <v>44526.430398472221</v>
      </c>
      <c r="C19" s="42" t="s">
        <v>903</v>
      </c>
      <c r="D19" s="42" t="s">
        <v>902</v>
      </c>
      <c r="E19" s="42" t="s">
        <v>864</v>
      </c>
      <c r="F19" s="48" t="s">
        <v>904</v>
      </c>
      <c r="G19" s="42" t="s">
        <v>794</v>
      </c>
      <c r="H19" s="42" t="s">
        <v>872</v>
      </c>
      <c r="I19" s="50">
        <v>44526</v>
      </c>
      <c r="J19" s="48" t="s">
        <v>63</v>
      </c>
      <c r="K19" s="48" t="s">
        <v>88</v>
      </c>
      <c r="L19" s="48" t="s">
        <v>109</v>
      </c>
      <c r="M19" s="48" t="s">
        <v>133</v>
      </c>
      <c r="N19" s="48" t="s">
        <v>156</v>
      </c>
      <c r="O19" s="48" t="s">
        <v>180</v>
      </c>
      <c r="P19" s="48" t="s">
        <v>202</v>
      </c>
      <c r="Q19" s="48" t="s">
        <v>226</v>
      </c>
      <c r="R19" s="48" t="s">
        <v>249</v>
      </c>
      <c r="S19" s="48" t="s">
        <v>267</v>
      </c>
      <c r="T19" s="48" t="s">
        <v>270</v>
      </c>
      <c r="U19" s="48" t="s">
        <v>273</v>
      </c>
      <c r="V19" s="48" t="s">
        <v>276</v>
      </c>
      <c r="W19" s="48" t="s">
        <v>278</v>
      </c>
      <c r="X19" s="48" t="s">
        <v>280</v>
      </c>
      <c r="Y19" s="48" t="s">
        <v>281</v>
      </c>
      <c r="Z19" s="48" t="s">
        <v>284</v>
      </c>
      <c r="AA19" s="48" t="s">
        <v>287</v>
      </c>
      <c r="AB19" s="48" t="s">
        <v>288</v>
      </c>
      <c r="AC19" s="48" t="s">
        <v>290</v>
      </c>
      <c r="AD19" s="48" t="s">
        <v>294</v>
      </c>
      <c r="AE19" s="48" t="s">
        <v>296</v>
      </c>
      <c r="AF19" s="48" t="s">
        <v>298</v>
      </c>
      <c r="AG19" s="48" t="s">
        <v>301</v>
      </c>
      <c r="AH19" s="48" t="s">
        <v>303</v>
      </c>
      <c r="AI19" s="48" t="s">
        <v>304</v>
      </c>
      <c r="AJ19" s="48" t="s">
        <v>226</v>
      </c>
      <c r="AK19" s="48" t="s">
        <v>308</v>
      </c>
      <c r="AL19" s="48" t="s">
        <v>312</v>
      </c>
      <c r="AM19" s="48" t="s">
        <v>313</v>
      </c>
      <c r="AN19" s="48" t="s">
        <v>316</v>
      </c>
      <c r="AO19" s="48" t="s">
        <v>319</v>
      </c>
      <c r="AP19" s="48" t="s">
        <v>321</v>
      </c>
      <c r="AQ19" s="48" t="s">
        <v>324</v>
      </c>
      <c r="AR19" s="48" t="s">
        <v>325</v>
      </c>
      <c r="AS19" s="48" t="s">
        <v>328</v>
      </c>
      <c r="AT19" s="48" t="s">
        <v>330</v>
      </c>
      <c r="AU19" s="48" t="s">
        <v>333</v>
      </c>
      <c r="AV19" s="48" t="s">
        <v>335</v>
      </c>
      <c r="AW19" s="48" t="s">
        <v>336</v>
      </c>
      <c r="AX19" s="48" t="s">
        <v>269</v>
      </c>
      <c r="AY19" s="48" t="s">
        <v>340</v>
      </c>
      <c r="AZ19" s="48" t="s">
        <v>344</v>
      </c>
      <c r="BA19" s="48" t="s">
        <v>346</v>
      </c>
      <c r="BB19" s="48" t="s">
        <v>349</v>
      </c>
      <c r="BC19" s="48" t="s">
        <v>352</v>
      </c>
      <c r="BD19" s="48" t="s">
        <v>355</v>
      </c>
      <c r="BE19" s="48" t="s">
        <v>356</v>
      </c>
      <c r="BF19" s="48" t="s">
        <v>359</v>
      </c>
      <c r="BG19" s="48" t="s">
        <v>362</v>
      </c>
      <c r="BH19" s="48" t="s">
        <v>366</v>
      </c>
      <c r="BI19" s="48" t="s">
        <v>368</v>
      </c>
      <c r="BJ19" s="48" t="s">
        <v>369</v>
      </c>
      <c r="BK19" s="48" t="s">
        <v>372</v>
      </c>
      <c r="BL19" s="48" t="s">
        <v>374</v>
      </c>
      <c r="BM19" s="48" t="s">
        <v>378</v>
      </c>
      <c r="BN19" s="48" t="s">
        <v>380</v>
      </c>
      <c r="BO19" s="48" t="s">
        <v>383</v>
      </c>
      <c r="BP19" s="48" t="s">
        <v>384</v>
      </c>
      <c r="BQ19" s="48" t="s">
        <v>388</v>
      </c>
      <c r="BR19" s="48" t="s">
        <v>390</v>
      </c>
      <c r="BS19" s="48" t="s">
        <v>394</v>
      </c>
      <c r="BT19" s="48" t="s">
        <v>396</v>
      </c>
      <c r="BU19" s="48" t="s">
        <v>399</v>
      </c>
      <c r="BV19" s="48" t="s">
        <v>402</v>
      </c>
      <c r="BW19" s="48" t="s">
        <v>403</v>
      </c>
      <c r="BX19" s="48" t="s">
        <v>405</v>
      </c>
      <c r="BY19" s="48" t="s">
        <v>409</v>
      </c>
      <c r="BZ19" s="48" t="s">
        <v>412</v>
      </c>
      <c r="CA19" s="48" t="s">
        <v>414</v>
      </c>
      <c r="CB19" s="48" t="s">
        <v>415</v>
      </c>
      <c r="CC19" s="48" t="s">
        <v>417</v>
      </c>
      <c r="CD19" s="48" t="s">
        <v>421</v>
      </c>
      <c r="CE19" s="48" t="s">
        <v>424</v>
      </c>
      <c r="CF19" s="48" t="s">
        <v>426</v>
      </c>
      <c r="CG19" s="48" t="s">
        <v>429</v>
      </c>
      <c r="CH19" s="48" t="s">
        <v>432</v>
      </c>
      <c r="CI19" s="48" t="s">
        <v>434</v>
      </c>
      <c r="CJ19" s="48" t="s">
        <v>437</v>
      </c>
      <c r="CK19" s="48" t="s">
        <v>438</v>
      </c>
      <c r="CL19" s="48" t="s">
        <v>295</v>
      </c>
      <c r="CM19" s="48" t="s">
        <v>442</v>
      </c>
      <c r="CN19" s="48" t="s">
        <v>445</v>
      </c>
      <c r="CO19" s="48" t="s">
        <v>447</v>
      </c>
      <c r="CP19" s="48" t="s">
        <v>449</v>
      </c>
      <c r="CQ19" s="48" t="s">
        <v>450</v>
      </c>
      <c r="CR19" s="48" t="s">
        <v>453</v>
      </c>
      <c r="CS19" s="48" t="s">
        <v>455</v>
      </c>
      <c r="CT19" s="48" t="s">
        <v>432</v>
      </c>
      <c r="CU19" s="48" t="s">
        <v>457</v>
      </c>
    </row>
    <row r="20" spans="1:99" x14ac:dyDescent="0.25">
      <c r="A20" s="48">
        <v>18</v>
      </c>
      <c r="B20" s="49">
        <v>44526.431742719906</v>
      </c>
      <c r="C20" s="42" t="s">
        <v>906</v>
      </c>
      <c r="D20" s="42" t="s">
        <v>905</v>
      </c>
      <c r="E20" s="42" t="s">
        <v>864</v>
      </c>
      <c r="F20" s="48" t="s">
        <v>907</v>
      </c>
      <c r="G20" s="42" t="s">
        <v>797</v>
      </c>
      <c r="H20" s="42" t="s">
        <v>872</v>
      </c>
      <c r="I20" s="50">
        <v>44526</v>
      </c>
      <c r="J20" s="48" t="s">
        <v>63</v>
      </c>
      <c r="K20" s="48" t="s">
        <v>88</v>
      </c>
      <c r="L20" s="48" t="s">
        <v>108</v>
      </c>
      <c r="M20" s="48" t="s">
        <v>133</v>
      </c>
      <c r="N20" s="48" t="s">
        <v>156</v>
      </c>
      <c r="O20" s="48" t="s">
        <v>180</v>
      </c>
      <c r="P20" s="48" t="s">
        <v>201</v>
      </c>
      <c r="Q20" s="48" t="s">
        <v>226</v>
      </c>
      <c r="R20" s="48" t="s">
        <v>248</v>
      </c>
      <c r="S20" s="48" t="s">
        <v>267</v>
      </c>
      <c r="T20" s="48" t="s">
        <v>270</v>
      </c>
      <c r="U20" s="48" t="s">
        <v>273</v>
      </c>
      <c r="V20" s="48" t="s">
        <v>276</v>
      </c>
      <c r="W20" s="48" t="s">
        <v>278</v>
      </c>
      <c r="X20" s="48" t="s">
        <v>280</v>
      </c>
      <c r="Y20" s="48" t="s">
        <v>282</v>
      </c>
      <c r="Z20" s="48" t="s">
        <v>285</v>
      </c>
      <c r="AA20" s="48" t="s">
        <v>287</v>
      </c>
      <c r="AB20" s="48" t="s">
        <v>288</v>
      </c>
      <c r="AC20" s="48" t="s">
        <v>290</v>
      </c>
      <c r="AD20" s="48" t="s">
        <v>294</v>
      </c>
      <c r="AE20" s="48" t="s">
        <v>296</v>
      </c>
      <c r="AF20" s="48" t="s">
        <v>298</v>
      </c>
      <c r="AG20" s="48" t="s">
        <v>300</v>
      </c>
      <c r="AH20" s="48" t="s">
        <v>302</v>
      </c>
      <c r="AI20" s="48" t="s">
        <v>304</v>
      </c>
      <c r="AJ20" s="48" t="s">
        <v>226</v>
      </c>
      <c r="AK20" s="48" t="s">
        <v>309</v>
      </c>
      <c r="AL20" s="48" t="s">
        <v>311</v>
      </c>
      <c r="AM20" s="48" t="s">
        <v>313</v>
      </c>
      <c r="AN20" s="48" t="s">
        <v>317</v>
      </c>
      <c r="AO20" s="48" t="s">
        <v>319</v>
      </c>
      <c r="AP20" s="48" t="s">
        <v>321</v>
      </c>
      <c r="AQ20" s="48" t="s">
        <v>323</v>
      </c>
      <c r="AR20" s="48" t="s">
        <v>325</v>
      </c>
      <c r="AS20" s="48" t="s">
        <v>328</v>
      </c>
      <c r="AT20" s="48" t="s">
        <v>330</v>
      </c>
      <c r="AU20" s="48" t="s">
        <v>333</v>
      </c>
      <c r="AV20" s="48" t="s">
        <v>335</v>
      </c>
      <c r="AW20" s="48" t="s">
        <v>336</v>
      </c>
      <c r="AX20" s="48" t="s">
        <v>339</v>
      </c>
      <c r="AY20" s="48" t="s">
        <v>341</v>
      </c>
      <c r="AZ20" s="48" t="s">
        <v>344</v>
      </c>
      <c r="BA20" s="48" t="s">
        <v>347</v>
      </c>
      <c r="BB20" s="48" t="s">
        <v>349</v>
      </c>
      <c r="BC20" s="48" t="s">
        <v>351</v>
      </c>
      <c r="BD20" s="48" t="s">
        <v>354</v>
      </c>
      <c r="BE20" s="48" t="s">
        <v>356</v>
      </c>
      <c r="BF20" s="48" t="s">
        <v>359</v>
      </c>
      <c r="BG20" s="48" t="s">
        <v>362</v>
      </c>
      <c r="BH20" s="48" t="s">
        <v>365</v>
      </c>
      <c r="BI20" s="48" t="s">
        <v>368</v>
      </c>
      <c r="BJ20" s="48" t="s">
        <v>370</v>
      </c>
      <c r="BK20" s="48" t="s">
        <v>371</v>
      </c>
      <c r="BL20" s="48" t="s">
        <v>374</v>
      </c>
      <c r="BM20" s="48" t="s">
        <v>378</v>
      </c>
      <c r="BN20" s="48" t="s">
        <v>379</v>
      </c>
      <c r="BO20" s="48" t="s">
        <v>382</v>
      </c>
      <c r="BP20" s="48" t="s">
        <v>384</v>
      </c>
      <c r="BQ20" s="48" t="s">
        <v>388</v>
      </c>
      <c r="BR20" s="48" t="s">
        <v>391</v>
      </c>
      <c r="BS20" s="48" t="s">
        <v>394</v>
      </c>
      <c r="BT20" s="48" t="s">
        <v>396</v>
      </c>
      <c r="BU20" s="48" t="s">
        <v>399</v>
      </c>
      <c r="BV20" s="48" t="s">
        <v>402</v>
      </c>
      <c r="BW20" s="48" t="s">
        <v>403</v>
      </c>
      <c r="BX20" s="48" t="s">
        <v>405</v>
      </c>
      <c r="BY20" s="48" t="s">
        <v>408</v>
      </c>
      <c r="BZ20" s="48" t="s">
        <v>411</v>
      </c>
      <c r="CA20" s="48" t="s">
        <v>413</v>
      </c>
      <c r="CB20" s="48" t="s">
        <v>320</v>
      </c>
      <c r="CC20" s="48" t="s">
        <v>417</v>
      </c>
      <c r="CD20" s="48" t="s">
        <v>421</v>
      </c>
      <c r="CE20" s="48" t="s">
        <v>423</v>
      </c>
      <c r="CF20" s="48" t="s">
        <v>426</v>
      </c>
      <c r="CG20" s="48" t="s">
        <v>428</v>
      </c>
      <c r="CH20" s="48" t="s">
        <v>431</v>
      </c>
      <c r="CI20" s="48" t="s">
        <v>435</v>
      </c>
      <c r="CJ20" s="48" t="s">
        <v>437</v>
      </c>
      <c r="CK20" s="48" t="s">
        <v>438</v>
      </c>
      <c r="CL20" s="48" t="s">
        <v>440</v>
      </c>
      <c r="CM20" s="48" t="s">
        <v>442</v>
      </c>
      <c r="CN20" s="48" t="s">
        <v>444</v>
      </c>
      <c r="CO20" s="48" t="s">
        <v>447</v>
      </c>
      <c r="CP20" s="48" t="s">
        <v>449</v>
      </c>
      <c r="CQ20" s="48" t="s">
        <v>451</v>
      </c>
      <c r="CR20" s="48" t="s">
        <v>453</v>
      </c>
      <c r="CS20" s="48" t="s">
        <v>454</v>
      </c>
      <c r="CT20" s="48" t="s">
        <v>432</v>
      </c>
      <c r="CU20" s="48" t="s">
        <v>458</v>
      </c>
    </row>
    <row r="21" spans="1:99" x14ac:dyDescent="0.25">
      <c r="A21" s="48">
        <v>19</v>
      </c>
      <c r="B21" s="49">
        <v>44526.432041944441</v>
      </c>
      <c r="C21" s="42" t="s">
        <v>909</v>
      </c>
      <c r="D21" s="42" t="s">
        <v>908</v>
      </c>
      <c r="E21" s="42" t="s">
        <v>864</v>
      </c>
      <c r="F21" s="48" t="s">
        <v>878</v>
      </c>
      <c r="G21" s="42" t="s">
        <v>794</v>
      </c>
      <c r="H21" s="42" t="s">
        <v>872</v>
      </c>
      <c r="I21" s="50">
        <v>44526</v>
      </c>
      <c r="J21" s="48" t="s">
        <v>63</v>
      </c>
      <c r="K21" s="48" t="s">
        <v>88</v>
      </c>
      <c r="L21" s="48" t="s">
        <v>109</v>
      </c>
      <c r="M21" s="48" t="s">
        <v>133</v>
      </c>
      <c r="N21" s="48" t="s">
        <v>156</v>
      </c>
      <c r="O21" s="48" t="s">
        <v>179</v>
      </c>
      <c r="P21" s="48" t="s">
        <v>201</v>
      </c>
      <c r="Q21" s="48" t="s">
        <v>226</v>
      </c>
      <c r="R21" s="48" t="s">
        <v>248</v>
      </c>
      <c r="S21" s="48" t="s">
        <v>267</v>
      </c>
      <c r="T21" s="48" t="s">
        <v>270</v>
      </c>
      <c r="U21" s="48" t="s">
        <v>273</v>
      </c>
      <c r="V21" s="48" t="s">
        <v>276</v>
      </c>
      <c r="W21" s="48" t="s">
        <v>278</v>
      </c>
      <c r="X21" s="48" t="s">
        <v>279</v>
      </c>
      <c r="Y21" s="48" t="s">
        <v>281</v>
      </c>
      <c r="Z21" s="48" t="s">
        <v>284</v>
      </c>
      <c r="AA21" s="48" t="s">
        <v>287</v>
      </c>
      <c r="AB21" s="48" t="s">
        <v>288</v>
      </c>
      <c r="AC21" s="48" t="s">
        <v>290</v>
      </c>
      <c r="AD21" s="48" t="s">
        <v>294</v>
      </c>
      <c r="AE21" s="48" t="s">
        <v>296</v>
      </c>
      <c r="AF21" s="48" t="s">
        <v>298</v>
      </c>
      <c r="AG21" s="48" t="s">
        <v>300</v>
      </c>
      <c r="AH21" s="48" t="s">
        <v>303</v>
      </c>
      <c r="AI21" s="48" t="s">
        <v>304</v>
      </c>
      <c r="AJ21" s="48" t="s">
        <v>226</v>
      </c>
      <c r="AK21" s="48" t="s">
        <v>309</v>
      </c>
      <c r="AL21" s="48" t="s">
        <v>312</v>
      </c>
      <c r="AM21" s="48" t="s">
        <v>313</v>
      </c>
      <c r="AN21" s="48" t="s">
        <v>316</v>
      </c>
      <c r="AO21" s="48" t="s">
        <v>319</v>
      </c>
      <c r="AP21" s="48" t="s">
        <v>321</v>
      </c>
      <c r="AQ21" s="48" t="s">
        <v>323</v>
      </c>
      <c r="AR21" s="48" t="s">
        <v>326</v>
      </c>
      <c r="AS21" s="48" t="s">
        <v>328</v>
      </c>
      <c r="AT21" s="48" t="s">
        <v>330</v>
      </c>
      <c r="AU21" s="48" t="s">
        <v>332</v>
      </c>
      <c r="AV21" s="48" t="s">
        <v>268</v>
      </c>
      <c r="AW21" s="48" t="s">
        <v>336</v>
      </c>
      <c r="AX21" s="48" t="s">
        <v>269</v>
      </c>
      <c r="AY21" s="48" t="s">
        <v>340</v>
      </c>
      <c r="AZ21" s="48" t="s">
        <v>344</v>
      </c>
      <c r="BA21" s="48" t="s">
        <v>347</v>
      </c>
      <c r="BB21" s="48" t="s">
        <v>339</v>
      </c>
      <c r="BC21" s="48" t="s">
        <v>352</v>
      </c>
      <c r="BD21" s="48" t="s">
        <v>354</v>
      </c>
      <c r="BE21" s="48" t="s">
        <v>356</v>
      </c>
      <c r="BF21" s="48" t="s">
        <v>359</v>
      </c>
      <c r="BG21" s="48" t="s">
        <v>362</v>
      </c>
      <c r="BH21" s="48" t="s">
        <v>366</v>
      </c>
      <c r="BI21" s="48" t="s">
        <v>368</v>
      </c>
      <c r="BJ21" s="48" t="s">
        <v>369</v>
      </c>
      <c r="BK21" s="48" t="s">
        <v>372</v>
      </c>
      <c r="BL21" s="48" t="s">
        <v>375</v>
      </c>
      <c r="BM21" s="48" t="s">
        <v>378</v>
      </c>
      <c r="BN21" s="48" t="s">
        <v>379</v>
      </c>
      <c r="BO21" s="48" t="s">
        <v>383</v>
      </c>
      <c r="BP21" s="48" t="s">
        <v>384</v>
      </c>
      <c r="BQ21" s="48" t="s">
        <v>388</v>
      </c>
      <c r="BR21" s="48" t="s">
        <v>390</v>
      </c>
      <c r="BS21" s="48" t="s">
        <v>393</v>
      </c>
      <c r="BT21" s="48" t="s">
        <v>396</v>
      </c>
      <c r="BU21" s="48" t="s">
        <v>398</v>
      </c>
      <c r="BV21" s="48" t="s">
        <v>402</v>
      </c>
      <c r="BW21" s="48" t="s">
        <v>403</v>
      </c>
      <c r="BX21" s="48" t="s">
        <v>405</v>
      </c>
      <c r="BY21" s="48" t="s">
        <v>409</v>
      </c>
      <c r="BZ21" s="48" t="s">
        <v>412</v>
      </c>
      <c r="CA21" s="48" t="s">
        <v>413</v>
      </c>
      <c r="CB21" s="48" t="s">
        <v>415</v>
      </c>
      <c r="CC21" s="48" t="s">
        <v>418</v>
      </c>
      <c r="CD21" s="48" t="s">
        <v>420</v>
      </c>
      <c r="CE21" s="48" t="s">
        <v>423</v>
      </c>
      <c r="CF21" s="48" t="s">
        <v>426</v>
      </c>
      <c r="CG21" s="48" t="s">
        <v>429</v>
      </c>
      <c r="CH21" s="48" t="s">
        <v>432</v>
      </c>
      <c r="CI21" s="48" t="s">
        <v>434</v>
      </c>
      <c r="CJ21" s="48" t="s">
        <v>437</v>
      </c>
      <c r="CK21" s="48" t="s">
        <v>438</v>
      </c>
      <c r="CL21" s="48" t="s">
        <v>440</v>
      </c>
      <c r="CM21" s="48" t="s">
        <v>442</v>
      </c>
      <c r="CN21" s="48" t="s">
        <v>445</v>
      </c>
      <c r="CO21" s="48" t="s">
        <v>446</v>
      </c>
      <c r="CP21" s="48" t="s">
        <v>449</v>
      </c>
      <c r="CQ21" s="48" t="s">
        <v>450</v>
      </c>
      <c r="CR21" s="48" t="s">
        <v>453</v>
      </c>
      <c r="CS21" s="48" t="s">
        <v>454</v>
      </c>
      <c r="CT21" s="48" t="s">
        <v>432</v>
      </c>
      <c r="CU21" s="48" t="s">
        <v>458</v>
      </c>
    </row>
    <row r="22" spans="1:99" x14ac:dyDescent="0.25">
      <c r="A22" s="48">
        <v>20</v>
      </c>
      <c r="B22" s="49">
        <v>44526.433119849535</v>
      </c>
      <c r="C22" s="42" t="s">
        <v>911</v>
      </c>
      <c r="D22" s="42" t="s">
        <v>910</v>
      </c>
      <c r="E22" s="42" t="s">
        <v>1081</v>
      </c>
      <c r="F22" s="48" t="s">
        <v>912</v>
      </c>
      <c r="G22" s="42" t="s">
        <v>795</v>
      </c>
      <c r="H22" s="42" t="s">
        <v>872</v>
      </c>
      <c r="I22" s="50">
        <v>44526</v>
      </c>
      <c r="J22" s="48" t="s">
        <v>63</v>
      </c>
      <c r="K22" s="48" t="s">
        <v>87</v>
      </c>
      <c r="L22" s="48" t="s">
        <v>108</v>
      </c>
      <c r="M22" s="48" t="s">
        <v>133</v>
      </c>
      <c r="N22" s="48" t="s">
        <v>156</v>
      </c>
      <c r="O22" s="48" t="s">
        <v>179</v>
      </c>
      <c r="P22" s="48" t="s">
        <v>201</v>
      </c>
      <c r="Q22" s="48" t="s">
        <v>226</v>
      </c>
      <c r="R22" s="48" t="s">
        <v>248</v>
      </c>
      <c r="S22" s="48" t="s">
        <v>268</v>
      </c>
      <c r="T22" s="48" t="s">
        <v>269</v>
      </c>
      <c r="U22" s="48" t="s">
        <v>272</v>
      </c>
      <c r="V22" s="48"/>
      <c r="W22" s="48" t="s">
        <v>277</v>
      </c>
      <c r="X22" s="48" t="s">
        <v>279</v>
      </c>
      <c r="Y22" s="48" t="s">
        <v>281</v>
      </c>
      <c r="Z22" s="48" t="s">
        <v>284</v>
      </c>
      <c r="AA22" s="48" t="s">
        <v>287</v>
      </c>
      <c r="AB22" s="48" t="s">
        <v>268</v>
      </c>
      <c r="AC22" s="48" t="s">
        <v>290</v>
      </c>
      <c r="AD22" s="48"/>
      <c r="AE22" s="48" t="s">
        <v>295</v>
      </c>
      <c r="AF22" s="48" t="s">
        <v>298</v>
      </c>
      <c r="AG22" s="48" t="s">
        <v>300</v>
      </c>
      <c r="AH22" s="48" t="s">
        <v>302</v>
      </c>
      <c r="AI22" s="48" t="s">
        <v>304</v>
      </c>
      <c r="AJ22" s="48" t="s">
        <v>307</v>
      </c>
      <c r="AK22" s="48" t="s">
        <v>308</v>
      </c>
      <c r="AL22" s="48" t="s">
        <v>312</v>
      </c>
      <c r="AM22" s="48" t="s">
        <v>313</v>
      </c>
      <c r="AN22" s="48" t="s">
        <v>316</v>
      </c>
      <c r="AO22" s="48" t="s">
        <v>319</v>
      </c>
      <c r="AP22" s="48" t="s">
        <v>321</v>
      </c>
      <c r="AQ22" s="48" t="s">
        <v>323</v>
      </c>
      <c r="AR22" s="48" t="s">
        <v>325</v>
      </c>
      <c r="AS22" s="48" t="s">
        <v>328</v>
      </c>
      <c r="AT22" s="48" t="s">
        <v>329</v>
      </c>
      <c r="AU22" s="48" t="s">
        <v>332</v>
      </c>
      <c r="AV22" s="48" t="s">
        <v>268</v>
      </c>
      <c r="AW22" s="48" t="s">
        <v>336</v>
      </c>
      <c r="AX22" s="48" t="s">
        <v>339</v>
      </c>
      <c r="AY22" s="48" t="s">
        <v>340</v>
      </c>
      <c r="AZ22" s="48" t="s">
        <v>343</v>
      </c>
      <c r="BA22" s="48" t="s">
        <v>346</v>
      </c>
      <c r="BB22" s="48" t="s">
        <v>349</v>
      </c>
      <c r="BC22" s="48" t="s">
        <v>352</v>
      </c>
      <c r="BD22" s="48" t="s">
        <v>354</v>
      </c>
      <c r="BE22" s="48" t="s">
        <v>357</v>
      </c>
      <c r="BF22" s="48" t="s">
        <v>359</v>
      </c>
      <c r="BG22" s="48" t="s">
        <v>362</v>
      </c>
      <c r="BH22" s="48" t="s">
        <v>365</v>
      </c>
      <c r="BI22" s="48" t="s">
        <v>367</v>
      </c>
      <c r="BJ22" s="48" t="s">
        <v>369</v>
      </c>
      <c r="BK22" s="48" t="s">
        <v>371</v>
      </c>
      <c r="BL22" s="48" t="s">
        <v>374</v>
      </c>
      <c r="BM22" s="48" t="s">
        <v>378</v>
      </c>
      <c r="BN22" s="48" t="s">
        <v>379</v>
      </c>
      <c r="BO22" s="48" t="s">
        <v>383</v>
      </c>
      <c r="BP22" s="48" t="s">
        <v>384</v>
      </c>
      <c r="BQ22" s="48" t="s">
        <v>387</v>
      </c>
      <c r="BR22" s="48" t="s">
        <v>390</v>
      </c>
      <c r="BS22" s="48" t="s">
        <v>394</v>
      </c>
      <c r="BT22" s="48" t="s">
        <v>395</v>
      </c>
      <c r="BU22" s="48" t="s">
        <v>399</v>
      </c>
      <c r="BV22" s="48" t="s">
        <v>401</v>
      </c>
      <c r="BW22" s="48" t="s">
        <v>403</v>
      </c>
      <c r="BX22" s="48" t="s">
        <v>406</v>
      </c>
      <c r="BY22" s="48" t="s">
        <v>408</v>
      </c>
      <c r="BZ22" s="48" t="s">
        <v>411</v>
      </c>
      <c r="CA22" s="48" t="s">
        <v>413</v>
      </c>
      <c r="CB22" s="48" t="s">
        <v>415</v>
      </c>
      <c r="CC22" s="48" t="s">
        <v>417</v>
      </c>
      <c r="CD22" s="48" t="s">
        <v>420</v>
      </c>
      <c r="CE22" s="48" t="s">
        <v>423</v>
      </c>
      <c r="CF22" s="48" t="s">
        <v>426</v>
      </c>
      <c r="CG22" s="48" t="s">
        <v>428</v>
      </c>
      <c r="CH22" s="48" t="s">
        <v>431</v>
      </c>
      <c r="CI22" s="48" t="s">
        <v>434</v>
      </c>
      <c r="CJ22" s="48" t="s">
        <v>436</v>
      </c>
      <c r="CK22" s="48" t="s">
        <v>438</v>
      </c>
      <c r="CL22" s="48" t="s">
        <v>440</v>
      </c>
      <c r="CM22" s="48" t="s">
        <v>442</v>
      </c>
      <c r="CN22" s="48" t="s">
        <v>445</v>
      </c>
      <c r="CO22" s="48" t="s">
        <v>447</v>
      </c>
      <c r="CP22" s="48" t="s">
        <v>449</v>
      </c>
      <c r="CQ22" s="48" t="s">
        <v>451</v>
      </c>
      <c r="CR22" s="48" t="s">
        <v>452</v>
      </c>
      <c r="CS22" s="48" t="s">
        <v>455</v>
      </c>
      <c r="CT22" s="48" t="s">
        <v>456</v>
      </c>
      <c r="CU22" s="48" t="s">
        <v>458</v>
      </c>
    </row>
    <row r="23" spans="1:99" x14ac:dyDescent="0.25">
      <c r="A23" s="48">
        <v>21</v>
      </c>
      <c r="B23" s="49">
        <v>44526.434726770836</v>
      </c>
      <c r="C23" s="42" t="s">
        <v>914</v>
      </c>
      <c r="D23" s="42" t="s">
        <v>913</v>
      </c>
      <c r="E23" s="42" t="s">
        <v>1081</v>
      </c>
      <c r="F23" s="48" t="s">
        <v>915</v>
      </c>
      <c r="G23" s="42" t="s">
        <v>793</v>
      </c>
      <c r="H23" s="42" t="s">
        <v>872</v>
      </c>
      <c r="I23" s="50">
        <v>36418</v>
      </c>
      <c r="J23" s="48" t="s">
        <v>63</v>
      </c>
      <c r="K23" s="48" t="s">
        <v>88</v>
      </c>
      <c r="L23" s="48" t="s">
        <v>109</v>
      </c>
      <c r="M23" s="48" t="s">
        <v>133</v>
      </c>
      <c r="N23" s="48" t="s">
        <v>156</v>
      </c>
      <c r="O23" s="48" t="s">
        <v>180</v>
      </c>
      <c r="P23" s="48" t="s">
        <v>201</v>
      </c>
      <c r="Q23" s="48" t="s">
        <v>226</v>
      </c>
      <c r="R23" s="48" t="s">
        <v>249</v>
      </c>
      <c r="S23" s="48" t="s">
        <v>267</v>
      </c>
      <c r="T23" s="48" t="s">
        <v>270</v>
      </c>
      <c r="U23" s="48" t="s">
        <v>273</v>
      </c>
      <c r="V23" s="48" t="s">
        <v>276</v>
      </c>
      <c r="W23" s="48" t="s">
        <v>278</v>
      </c>
      <c r="X23" s="48" t="s">
        <v>279</v>
      </c>
      <c r="Y23" s="48" t="s">
        <v>282</v>
      </c>
      <c r="Z23" s="48" t="s">
        <v>285</v>
      </c>
      <c r="AA23" s="48" t="s">
        <v>287</v>
      </c>
      <c r="AB23" s="48" t="s">
        <v>268</v>
      </c>
      <c r="AC23" s="48" t="s">
        <v>290</v>
      </c>
      <c r="AD23" s="48" t="s">
        <v>294</v>
      </c>
      <c r="AE23" s="48" t="s">
        <v>296</v>
      </c>
      <c r="AF23" s="48" t="s">
        <v>298</v>
      </c>
      <c r="AG23" s="48" t="s">
        <v>300</v>
      </c>
      <c r="AH23" s="48" t="s">
        <v>302</v>
      </c>
      <c r="AI23" s="48" t="s">
        <v>304</v>
      </c>
      <c r="AJ23" s="48" t="s">
        <v>226</v>
      </c>
      <c r="AK23" s="48" t="s">
        <v>308</v>
      </c>
      <c r="AL23" s="48" t="s">
        <v>312</v>
      </c>
      <c r="AM23" s="48" t="s">
        <v>313</v>
      </c>
      <c r="AN23" s="48" t="s">
        <v>316</v>
      </c>
      <c r="AO23" s="48" t="s">
        <v>319</v>
      </c>
      <c r="AP23" s="48" t="s">
        <v>321</v>
      </c>
      <c r="AQ23" s="48" t="s">
        <v>323</v>
      </c>
      <c r="AR23" s="48" t="s">
        <v>325</v>
      </c>
      <c r="AS23" s="48" t="s">
        <v>327</v>
      </c>
      <c r="AT23" s="48" t="s">
        <v>330</v>
      </c>
      <c r="AU23" s="48" t="s">
        <v>332</v>
      </c>
      <c r="AV23" s="48" t="s">
        <v>335</v>
      </c>
      <c r="AW23" s="48" t="s">
        <v>336</v>
      </c>
      <c r="AX23" s="48" t="s">
        <v>269</v>
      </c>
      <c r="AY23" s="48" t="s">
        <v>341</v>
      </c>
      <c r="AZ23" s="48" t="s">
        <v>344</v>
      </c>
      <c r="BA23" s="48" t="s">
        <v>347</v>
      </c>
      <c r="BB23" s="48" t="s">
        <v>349</v>
      </c>
      <c r="BC23" s="48" t="s">
        <v>352</v>
      </c>
      <c r="BD23" s="48" t="s">
        <v>355</v>
      </c>
      <c r="BE23" s="48" t="s">
        <v>356</v>
      </c>
      <c r="BF23" s="48" t="s">
        <v>359</v>
      </c>
      <c r="BG23" s="48" t="s">
        <v>362</v>
      </c>
      <c r="BH23" s="48" t="s">
        <v>365</v>
      </c>
      <c r="BI23" s="48" t="s">
        <v>368</v>
      </c>
      <c r="BJ23" s="48" t="s">
        <v>369</v>
      </c>
      <c r="BK23" s="48" t="s">
        <v>372</v>
      </c>
      <c r="BL23" s="48" t="s">
        <v>375</v>
      </c>
      <c r="BM23" s="48" t="s">
        <v>377</v>
      </c>
      <c r="BN23" s="48" t="s">
        <v>380</v>
      </c>
      <c r="BO23" s="48" t="s">
        <v>383</v>
      </c>
      <c r="BP23" s="48" t="s">
        <v>384</v>
      </c>
      <c r="BQ23" s="48" t="s">
        <v>387</v>
      </c>
      <c r="BR23" s="48" t="s">
        <v>390</v>
      </c>
      <c r="BS23" s="48" t="s">
        <v>394</v>
      </c>
      <c r="BT23" s="48" t="s">
        <v>396</v>
      </c>
      <c r="BU23" s="48" t="s">
        <v>399</v>
      </c>
      <c r="BV23" s="48" t="s">
        <v>402</v>
      </c>
      <c r="BW23" s="48" t="s">
        <v>403</v>
      </c>
      <c r="BX23" s="48" t="s">
        <v>405</v>
      </c>
      <c r="BY23" s="48" t="s">
        <v>409</v>
      </c>
      <c r="BZ23" s="48" t="s">
        <v>412</v>
      </c>
      <c r="CA23" s="48" t="s">
        <v>414</v>
      </c>
      <c r="CB23" s="48" t="s">
        <v>415</v>
      </c>
      <c r="CC23" s="48" t="s">
        <v>417</v>
      </c>
      <c r="CD23" s="48" t="s">
        <v>421</v>
      </c>
      <c r="CE23" s="48" t="s">
        <v>423</v>
      </c>
      <c r="CF23" s="48" t="s">
        <v>426</v>
      </c>
      <c r="CG23" s="48" t="s">
        <v>428</v>
      </c>
      <c r="CH23" s="48" t="s">
        <v>432</v>
      </c>
      <c r="CI23" s="48" t="s">
        <v>434</v>
      </c>
      <c r="CJ23" s="48" t="s">
        <v>437</v>
      </c>
      <c r="CK23" s="48" t="s">
        <v>438</v>
      </c>
      <c r="CL23" s="48" t="s">
        <v>440</v>
      </c>
      <c r="CM23" s="48" t="s">
        <v>442</v>
      </c>
      <c r="CN23" s="48" t="s">
        <v>445</v>
      </c>
      <c r="CO23" s="48" t="s">
        <v>447</v>
      </c>
      <c r="CP23" s="48" t="s">
        <v>449</v>
      </c>
      <c r="CQ23" s="48" t="s">
        <v>450</v>
      </c>
      <c r="CR23" s="48" t="s">
        <v>453</v>
      </c>
      <c r="CS23" s="48" t="s">
        <v>454</v>
      </c>
      <c r="CT23" s="48" t="s">
        <v>432</v>
      </c>
      <c r="CU23" s="48" t="s">
        <v>458</v>
      </c>
    </row>
    <row r="24" spans="1:99" x14ac:dyDescent="0.25">
      <c r="A24" s="48">
        <v>22</v>
      </c>
      <c r="B24" s="49">
        <v>44535.400316354164</v>
      </c>
      <c r="C24" s="42" t="s">
        <v>917</v>
      </c>
      <c r="D24" s="42" t="s">
        <v>916</v>
      </c>
      <c r="E24" s="42" t="s">
        <v>918</v>
      </c>
      <c r="F24" s="48" t="s">
        <v>865</v>
      </c>
      <c r="G24" s="42" t="s">
        <v>794</v>
      </c>
      <c r="H24" s="42" t="s">
        <v>866</v>
      </c>
      <c r="I24" s="50">
        <v>44535</v>
      </c>
      <c r="J24" s="48" t="s">
        <v>63</v>
      </c>
      <c r="K24" s="48" t="s">
        <v>87</v>
      </c>
      <c r="L24" s="48" t="s">
        <v>108</v>
      </c>
      <c r="M24" s="48" t="s">
        <v>133</v>
      </c>
      <c r="N24" s="48" t="s">
        <v>157</v>
      </c>
      <c r="O24" s="48" t="s">
        <v>179</v>
      </c>
      <c r="P24" s="48" t="s">
        <v>202</v>
      </c>
      <c r="Q24" s="48" t="s">
        <v>225</v>
      </c>
      <c r="R24" s="48" t="s">
        <v>249</v>
      </c>
      <c r="S24" s="48" t="s">
        <v>268</v>
      </c>
      <c r="T24" s="48" t="s">
        <v>269</v>
      </c>
      <c r="U24" s="48" t="s">
        <v>272</v>
      </c>
      <c r="V24" s="48" t="s">
        <v>276</v>
      </c>
      <c r="W24" s="48" t="s">
        <v>278</v>
      </c>
      <c r="X24" s="48" t="s">
        <v>280</v>
      </c>
      <c r="Y24" s="48" t="s">
        <v>282</v>
      </c>
      <c r="Z24" s="48" t="s">
        <v>285</v>
      </c>
      <c r="AA24" s="48" t="s">
        <v>286</v>
      </c>
      <c r="AB24" s="48" t="s">
        <v>288</v>
      </c>
      <c r="AC24" s="48" t="s">
        <v>291</v>
      </c>
      <c r="AD24" s="48" t="s">
        <v>293</v>
      </c>
      <c r="AE24" s="48" t="s">
        <v>295</v>
      </c>
      <c r="AF24" s="48" t="s">
        <v>297</v>
      </c>
      <c r="AG24" s="48" t="s">
        <v>300</v>
      </c>
      <c r="AH24" s="48" t="s">
        <v>303</v>
      </c>
      <c r="AI24" s="48" t="s">
        <v>305</v>
      </c>
      <c r="AJ24" s="48" t="s">
        <v>307</v>
      </c>
      <c r="AK24" s="48" t="s">
        <v>308</v>
      </c>
      <c r="AL24" s="48" t="s">
        <v>312</v>
      </c>
      <c r="AM24" s="48" t="s">
        <v>314</v>
      </c>
      <c r="AN24" s="48" t="s">
        <v>316</v>
      </c>
      <c r="AO24" s="48" t="s">
        <v>318</v>
      </c>
      <c r="AP24" s="48" t="s">
        <v>320</v>
      </c>
      <c r="AQ24" s="48" t="s">
        <v>323</v>
      </c>
      <c r="AR24" s="48" t="s">
        <v>326</v>
      </c>
      <c r="AS24" s="48" t="s">
        <v>328</v>
      </c>
      <c r="AT24" s="48" t="s">
        <v>330</v>
      </c>
      <c r="AU24" s="48" t="s">
        <v>332</v>
      </c>
      <c r="AV24" s="48" t="s">
        <v>335</v>
      </c>
      <c r="AW24" s="48" t="s">
        <v>337</v>
      </c>
      <c r="AX24" s="48" t="s">
        <v>269</v>
      </c>
      <c r="AY24" s="48" t="s">
        <v>340</v>
      </c>
      <c r="AZ24" s="48" t="s">
        <v>344</v>
      </c>
      <c r="BA24" s="48" t="s">
        <v>346</v>
      </c>
      <c r="BB24" s="48" t="s">
        <v>349</v>
      </c>
      <c r="BC24" s="48" t="s">
        <v>352</v>
      </c>
      <c r="BD24" s="48" t="s">
        <v>355</v>
      </c>
      <c r="BE24" s="48" t="s">
        <v>357</v>
      </c>
      <c r="BF24" s="48" t="s">
        <v>360</v>
      </c>
      <c r="BG24" s="48" t="s">
        <v>362</v>
      </c>
      <c r="BH24" s="48" t="s">
        <v>365</v>
      </c>
      <c r="BI24" s="48" t="s">
        <v>367</v>
      </c>
      <c r="BJ24" s="48" t="s">
        <v>370</v>
      </c>
      <c r="BK24" s="48" t="s">
        <v>371</v>
      </c>
      <c r="BL24" s="48" t="s">
        <v>374</v>
      </c>
      <c r="BM24" s="48" t="s">
        <v>377</v>
      </c>
      <c r="BN24" s="48" t="s">
        <v>380</v>
      </c>
      <c r="BO24" s="48" t="s">
        <v>382</v>
      </c>
      <c r="BP24" s="48" t="s">
        <v>385</v>
      </c>
      <c r="BQ24" s="48" t="s">
        <v>388</v>
      </c>
      <c r="BR24" s="48" t="s">
        <v>390</v>
      </c>
      <c r="BS24" s="48" t="s">
        <v>393</v>
      </c>
      <c r="BT24" s="48" t="s">
        <v>395</v>
      </c>
      <c r="BU24" s="48" t="s">
        <v>398</v>
      </c>
      <c r="BV24" s="48" t="s">
        <v>401</v>
      </c>
      <c r="BW24" s="48" t="s">
        <v>403</v>
      </c>
      <c r="BX24" s="48" t="s">
        <v>406</v>
      </c>
      <c r="BY24" s="48" t="s">
        <v>409</v>
      </c>
      <c r="BZ24" s="48" t="s">
        <v>412</v>
      </c>
      <c r="CA24" s="48" t="s">
        <v>414</v>
      </c>
      <c r="CB24" s="48" t="s">
        <v>415</v>
      </c>
      <c r="CC24" s="48" t="s">
        <v>417</v>
      </c>
      <c r="CD24" s="48" t="s">
        <v>421</v>
      </c>
      <c r="CE24" s="48" t="s">
        <v>423</v>
      </c>
      <c r="CF24" s="48" t="s">
        <v>426</v>
      </c>
      <c r="CG24" s="48" t="s">
        <v>428</v>
      </c>
      <c r="CH24" s="48" t="s">
        <v>432</v>
      </c>
      <c r="CI24" s="48" t="s">
        <v>434</v>
      </c>
      <c r="CJ24" s="48" t="s">
        <v>437</v>
      </c>
      <c r="CK24" s="48" t="s">
        <v>439</v>
      </c>
      <c r="CL24" s="48" t="s">
        <v>295</v>
      </c>
      <c r="CM24" s="48" t="s">
        <v>442</v>
      </c>
      <c r="CN24" s="48" t="s">
        <v>444</v>
      </c>
      <c r="CO24" s="48" t="s">
        <v>447</v>
      </c>
      <c r="CP24" s="48" t="s">
        <v>448</v>
      </c>
      <c r="CQ24" s="48" t="s">
        <v>451</v>
      </c>
      <c r="CR24" s="48" t="s">
        <v>453</v>
      </c>
      <c r="CS24" s="48" t="s">
        <v>455</v>
      </c>
      <c r="CT24" s="48" t="s">
        <v>456</v>
      </c>
      <c r="CU24" s="48" t="s">
        <v>458</v>
      </c>
    </row>
    <row r="25" spans="1:99" x14ac:dyDescent="0.25">
      <c r="A25" s="48">
        <v>23</v>
      </c>
      <c r="B25" s="49">
        <v>44536.234738587962</v>
      </c>
      <c r="C25" s="42" t="s">
        <v>920</v>
      </c>
      <c r="D25" s="42" t="s">
        <v>919</v>
      </c>
      <c r="E25" s="42" t="s">
        <v>918</v>
      </c>
      <c r="F25" s="48" t="s">
        <v>921</v>
      </c>
      <c r="G25" s="42" t="s">
        <v>799</v>
      </c>
      <c r="H25" s="42" t="s">
        <v>866</v>
      </c>
      <c r="I25" s="50">
        <v>44536</v>
      </c>
      <c r="J25" s="48" t="s">
        <v>63</v>
      </c>
      <c r="K25" s="48" t="s">
        <v>87</v>
      </c>
      <c r="L25" s="48" t="s">
        <v>109</v>
      </c>
      <c r="M25" s="48" t="s">
        <v>133</v>
      </c>
      <c r="N25" s="48" t="s">
        <v>156</v>
      </c>
      <c r="O25" s="48" t="s">
        <v>180</v>
      </c>
      <c r="P25" s="48" t="s">
        <v>201</v>
      </c>
      <c r="Q25" s="48" t="s">
        <v>226</v>
      </c>
      <c r="R25" s="48" t="s">
        <v>249</v>
      </c>
      <c r="S25" s="48" t="s">
        <v>267</v>
      </c>
      <c r="T25" s="48" t="s">
        <v>270</v>
      </c>
      <c r="U25" s="48" t="s">
        <v>272</v>
      </c>
      <c r="V25" s="48" t="s">
        <v>275</v>
      </c>
      <c r="W25" s="48" t="s">
        <v>278</v>
      </c>
      <c r="X25" s="48" t="s">
        <v>279</v>
      </c>
      <c r="Y25" s="48" t="s">
        <v>282</v>
      </c>
      <c r="Z25" s="48" t="s">
        <v>284</v>
      </c>
      <c r="AA25" s="48" t="s">
        <v>286</v>
      </c>
      <c r="AB25" s="48" t="s">
        <v>288</v>
      </c>
      <c r="AC25" s="48" t="s">
        <v>290</v>
      </c>
      <c r="AD25" s="48" t="s">
        <v>294</v>
      </c>
      <c r="AE25" s="48" t="s">
        <v>296</v>
      </c>
      <c r="AF25" s="48" t="s">
        <v>298</v>
      </c>
      <c r="AG25" s="48" t="s">
        <v>300</v>
      </c>
      <c r="AH25" s="48" t="s">
        <v>303</v>
      </c>
      <c r="AI25" s="48" t="s">
        <v>305</v>
      </c>
      <c r="AJ25" s="48" t="s">
        <v>226</v>
      </c>
      <c r="AK25" s="48" t="s">
        <v>309</v>
      </c>
      <c r="AL25" s="48" t="s">
        <v>312</v>
      </c>
      <c r="AM25" s="48" t="s">
        <v>313</v>
      </c>
      <c r="AN25" s="48" t="s">
        <v>317</v>
      </c>
      <c r="AO25" s="48" t="s">
        <v>319</v>
      </c>
      <c r="AP25" s="48" t="s">
        <v>321</v>
      </c>
      <c r="AQ25" s="48" t="s">
        <v>323</v>
      </c>
      <c r="AR25" s="48" t="s">
        <v>325</v>
      </c>
      <c r="AS25" s="48" t="s">
        <v>328</v>
      </c>
      <c r="AT25" s="48" t="s">
        <v>330</v>
      </c>
      <c r="AU25" s="48" t="s">
        <v>333</v>
      </c>
      <c r="AV25" s="48" t="s">
        <v>268</v>
      </c>
      <c r="AW25" s="48" t="s">
        <v>336</v>
      </c>
      <c r="AX25" s="48" t="s">
        <v>269</v>
      </c>
      <c r="AY25" s="48" t="s">
        <v>341</v>
      </c>
      <c r="AZ25" s="48" t="s">
        <v>344</v>
      </c>
      <c r="BA25" s="48" t="s">
        <v>347</v>
      </c>
      <c r="BB25" s="48" t="s">
        <v>349</v>
      </c>
      <c r="BC25" s="48" t="s">
        <v>352</v>
      </c>
      <c r="BD25" s="48" t="s">
        <v>354</v>
      </c>
      <c r="BE25" s="48" t="s">
        <v>357</v>
      </c>
      <c r="BF25" s="48" t="s">
        <v>359</v>
      </c>
      <c r="BG25" s="48" t="s">
        <v>362</v>
      </c>
      <c r="BH25" s="48" t="s">
        <v>365</v>
      </c>
      <c r="BI25" s="48" t="s">
        <v>367</v>
      </c>
      <c r="BJ25" s="48" t="s">
        <v>370</v>
      </c>
      <c r="BK25" s="48" t="s">
        <v>372</v>
      </c>
      <c r="BL25" s="48" t="s">
        <v>374</v>
      </c>
      <c r="BM25" s="48" t="s">
        <v>377</v>
      </c>
      <c r="BN25" s="48" t="s">
        <v>380</v>
      </c>
      <c r="BO25" s="48" t="s">
        <v>383</v>
      </c>
      <c r="BP25" s="48" t="s">
        <v>385</v>
      </c>
      <c r="BQ25" s="48" t="s">
        <v>388</v>
      </c>
      <c r="BR25" s="48" t="s">
        <v>390</v>
      </c>
      <c r="BS25" s="48" t="s">
        <v>393</v>
      </c>
      <c r="BT25" s="48" t="s">
        <v>395</v>
      </c>
      <c r="BU25" s="48" t="s">
        <v>399</v>
      </c>
      <c r="BV25" s="48" t="s">
        <v>402</v>
      </c>
      <c r="BW25" s="48" t="s">
        <v>404</v>
      </c>
      <c r="BX25" s="48" t="s">
        <v>405</v>
      </c>
      <c r="BY25" s="48" t="s">
        <v>409</v>
      </c>
      <c r="BZ25" s="48" t="s">
        <v>411</v>
      </c>
      <c r="CA25" s="48" t="s">
        <v>414</v>
      </c>
      <c r="CB25" s="48" t="s">
        <v>415</v>
      </c>
      <c r="CC25" s="48" t="s">
        <v>417</v>
      </c>
      <c r="CD25" s="48" t="s">
        <v>420</v>
      </c>
      <c r="CE25" s="48" t="s">
        <v>424</v>
      </c>
      <c r="CF25" s="48" t="s">
        <v>427</v>
      </c>
      <c r="CG25" s="48" t="s">
        <v>429</v>
      </c>
      <c r="CH25" s="48" t="s">
        <v>431</v>
      </c>
      <c r="CI25" s="48" t="s">
        <v>434</v>
      </c>
      <c r="CJ25" s="48" t="s">
        <v>437</v>
      </c>
      <c r="CK25" s="48" t="s">
        <v>438</v>
      </c>
      <c r="CL25" s="48" t="s">
        <v>295</v>
      </c>
      <c r="CM25" s="48" t="s">
        <v>442</v>
      </c>
      <c r="CN25" s="48" t="s">
        <v>444</v>
      </c>
      <c r="CO25" s="48" t="s">
        <v>447</v>
      </c>
      <c r="CP25" s="48" t="s">
        <v>449</v>
      </c>
      <c r="CQ25" s="48" t="s">
        <v>451</v>
      </c>
      <c r="CR25" s="48" t="s">
        <v>453</v>
      </c>
      <c r="CS25" s="48" t="s">
        <v>454</v>
      </c>
      <c r="CT25" s="48" t="s">
        <v>432</v>
      </c>
      <c r="CU25" s="48" t="s">
        <v>458</v>
      </c>
    </row>
    <row r="26" spans="1:99" x14ac:dyDescent="0.25">
      <c r="A26" s="48">
        <v>24</v>
      </c>
      <c r="B26" s="49">
        <v>44538.717481481479</v>
      </c>
      <c r="C26" s="42" t="s">
        <v>923</v>
      </c>
      <c r="D26" s="42" t="s">
        <v>922</v>
      </c>
      <c r="E26" s="42" t="s">
        <v>918</v>
      </c>
      <c r="F26" s="48" t="s">
        <v>865</v>
      </c>
      <c r="G26" s="42" t="s">
        <v>793</v>
      </c>
      <c r="H26" s="42" t="s">
        <v>866</v>
      </c>
      <c r="I26" s="50">
        <v>44538</v>
      </c>
      <c r="J26" s="48" t="s">
        <v>63</v>
      </c>
      <c r="K26" s="48" t="s">
        <v>88</v>
      </c>
      <c r="L26" s="48" t="s">
        <v>109</v>
      </c>
      <c r="M26" s="48" t="s">
        <v>133</v>
      </c>
      <c r="N26" s="48" t="s">
        <v>156</v>
      </c>
      <c r="O26" s="48" t="s">
        <v>180</v>
      </c>
      <c r="P26" s="48" t="s">
        <v>201</v>
      </c>
      <c r="Q26" s="48" t="s">
        <v>226</v>
      </c>
      <c r="R26" s="48" t="s">
        <v>248</v>
      </c>
      <c r="S26" s="48" t="s">
        <v>268</v>
      </c>
      <c r="T26" s="48" t="s">
        <v>270</v>
      </c>
      <c r="U26" s="48" t="s">
        <v>273</v>
      </c>
      <c r="V26" s="48" t="s">
        <v>276</v>
      </c>
      <c r="W26" s="48" t="s">
        <v>277</v>
      </c>
      <c r="X26" s="48" t="s">
        <v>279</v>
      </c>
      <c r="Y26" s="48" t="s">
        <v>282</v>
      </c>
      <c r="Z26" s="48" t="s">
        <v>284</v>
      </c>
      <c r="AA26" s="48" t="s">
        <v>286</v>
      </c>
      <c r="AB26" s="48" t="s">
        <v>288</v>
      </c>
      <c r="AC26" s="48" t="s">
        <v>290</v>
      </c>
      <c r="AD26" s="48" t="s">
        <v>294</v>
      </c>
      <c r="AE26" s="48" t="s">
        <v>296</v>
      </c>
      <c r="AF26" s="48" t="s">
        <v>298</v>
      </c>
      <c r="AG26" s="48" t="s">
        <v>300</v>
      </c>
      <c r="AH26" s="48" t="s">
        <v>303</v>
      </c>
      <c r="AI26" s="48" t="s">
        <v>304</v>
      </c>
      <c r="AJ26" s="48" t="s">
        <v>226</v>
      </c>
      <c r="AK26" s="48" t="s">
        <v>309</v>
      </c>
      <c r="AL26" s="48" t="s">
        <v>312</v>
      </c>
      <c r="AM26" s="48" t="s">
        <v>313</v>
      </c>
      <c r="AN26" s="48" t="s">
        <v>316</v>
      </c>
      <c r="AO26" s="48" t="s">
        <v>319</v>
      </c>
      <c r="AP26" s="48" t="s">
        <v>321</v>
      </c>
      <c r="AQ26" s="48" t="s">
        <v>323</v>
      </c>
      <c r="AR26" s="48" t="s">
        <v>325</v>
      </c>
      <c r="AS26" s="48" t="s">
        <v>327</v>
      </c>
      <c r="AT26" s="48" t="s">
        <v>329</v>
      </c>
      <c r="AU26" s="48" t="s">
        <v>333</v>
      </c>
      <c r="AV26" s="48" t="s">
        <v>268</v>
      </c>
      <c r="AW26" s="48" t="s">
        <v>336</v>
      </c>
      <c r="AX26" s="48" t="s">
        <v>269</v>
      </c>
      <c r="AY26" s="48" t="s">
        <v>341</v>
      </c>
      <c r="AZ26" s="48" t="s">
        <v>343</v>
      </c>
      <c r="BA26" s="48" t="s">
        <v>347</v>
      </c>
      <c r="BB26" s="48" t="s">
        <v>349</v>
      </c>
      <c r="BC26" s="48" t="s">
        <v>351</v>
      </c>
      <c r="BD26" s="48" t="s">
        <v>354</v>
      </c>
      <c r="BE26" s="48" t="s">
        <v>356</v>
      </c>
      <c r="BF26" s="48" t="s">
        <v>359</v>
      </c>
      <c r="BG26" s="48" t="s">
        <v>363</v>
      </c>
      <c r="BH26" s="48" t="s">
        <v>365</v>
      </c>
      <c r="BI26" s="48" t="s">
        <v>368</v>
      </c>
      <c r="BJ26" s="48" t="s">
        <v>369</v>
      </c>
      <c r="BK26" s="48" t="s">
        <v>372</v>
      </c>
      <c r="BL26" s="48" t="s">
        <v>374</v>
      </c>
      <c r="BM26" s="48" t="s">
        <v>377</v>
      </c>
      <c r="BN26" s="48" t="s">
        <v>380</v>
      </c>
      <c r="BO26" s="48" t="s">
        <v>383</v>
      </c>
      <c r="BP26" s="48" t="s">
        <v>384</v>
      </c>
      <c r="BQ26" s="48" t="s">
        <v>388</v>
      </c>
      <c r="BR26" s="48" t="s">
        <v>390</v>
      </c>
      <c r="BS26" s="48" t="s">
        <v>394</v>
      </c>
      <c r="BT26" s="48" t="s">
        <v>396</v>
      </c>
      <c r="BU26" s="48" t="s">
        <v>399</v>
      </c>
      <c r="BV26" s="48" t="s">
        <v>401</v>
      </c>
      <c r="BW26" s="48" t="s">
        <v>403</v>
      </c>
      <c r="BX26" s="48" t="s">
        <v>405</v>
      </c>
      <c r="BY26" s="48" t="s">
        <v>409</v>
      </c>
      <c r="BZ26" s="48" t="s">
        <v>412</v>
      </c>
      <c r="CA26" s="48" t="s">
        <v>414</v>
      </c>
      <c r="CB26" s="48" t="s">
        <v>415</v>
      </c>
      <c r="CC26" s="48" t="s">
        <v>417</v>
      </c>
      <c r="CD26" s="48" t="s">
        <v>421</v>
      </c>
      <c r="CE26" s="48" t="s">
        <v>424</v>
      </c>
      <c r="CF26" s="48" t="s">
        <v>426</v>
      </c>
      <c r="CG26" s="48" t="s">
        <v>429</v>
      </c>
      <c r="CH26" s="48" t="s">
        <v>432</v>
      </c>
      <c r="CI26" s="48" t="s">
        <v>434</v>
      </c>
      <c r="CJ26" s="48" t="s">
        <v>437</v>
      </c>
      <c r="CK26" s="48" t="s">
        <v>438</v>
      </c>
      <c r="CL26" s="48" t="s">
        <v>440</v>
      </c>
      <c r="CM26" s="48" t="s">
        <v>443</v>
      </c>
      <c r="CN26" s="48" t="s">
        <v>444</v>
      </c>
      <c r="CO26" s="48" t="s">
        <v>447</v>
      </c>
      <c r="CP26" s="48" t="s">
        <v>449</v>
      </c>
      <c r="CQ26" s="48" t="s">
        <v>451</v>
      </c>
      <c r="CR26" s="48" t="s">
        <v>453</v>
      </c>
      <c r="CS26" s="48" t="s">
        <v>454</v>
      </c>
      <c r="CT26" s="48" t="s">
        <v>432</v>
      </c>
      <c r="CU26" s="48" t="s">
        <v>457</v>
      </c>
    </row>
    <row r="27" spans="1:99" x14ac:dyDescent="0.25">
      <c r="A27" s="48">
        <v>25</v>
      </c>
      <c r="B27" s="49">
        <v>44538.738878958335</v>
      </c>
      <c r="C27" s="42" t="s">
        <v>925</v>
      </c>
      <c r="D27" s="42" t="s">
        <v>924</v>
      </c>
      <c r="E27" s="42" t="s">
        <v>918</v>
      </c>
      <c r="F27" s="48" t="s">
        <v>926</v>
      </c>
      <c r="G27" s="42" t="s">
        <v>793</v>
      </c>
      <c r="H27" s="42" t="s">
        <v>872</v>
      </c>
      <c r="I27" s="50">
        <v>44538</v>
      </c>
      <c r="J27" s="48" t="s">
        <v>63</v>
      </c>
      <c r="K27" s="48" t="s">
        <v>88</v>
      </c>
      <c r="L27" s="48" t="s">
        <v>109</v>
      </c>
      <c r="M27" s="48" t="s">
        <v>132</v>
      </c>
      <c r="N27" s="48" t="s">
        <v>156</v>
      </c>
      <c r="O27" s="48" t="s">
        <v>180</v>
      </c>
      <c r="P27" s="48" t="s">
        <v>201</v>
      </c>
      <c r="Q27" s="48" t="s">
        <v>226</v>
      </c>
      <c r="R27" s="48" t="s">
        <v>249</v>
      </c>
      <c r="S27" s="48" t="s">
        <v>267</v>
      </c>
      <c r="T27" s="48" t="s">
        <v>270</v>
      </c>
      <c r="U27" s="48" t="s">
        <v>273</v>
      </c>
      <c r="V27" s="48" t="s">
        <v>276</v>
      </c>
      <c r="W27" s="48" t="s">
        <v>277</v>
      </c>
      <c r="X27" s="48" t="s">
        <v>279</v>
      </c>
      <c r="Y27" s="48" t="s">
        <v>282</v>
      </c>
      <c r="Z27" s="48" t="s">
        <v>285</v>
      </c>
      <c r="AA27" s="48" t="s">
        <v>287</v>
      </c>
      <c r="AB27" s="48" t="s">
        <v>288</v>
      </c>
      <c r="AC27" s="48" t="s">
        <v>290</v>
      </c>
      <c r="AD27" s="48" t="s">
        <v>294</v>
      </c>
      <c r="AE27" s="48" t="s">
        <v>296</v>
      </c>
      <c r="AF27" s="48" t="s">
        <v>298</v>
      </c>
      <c r="AG27" s="48" t="s">
        <v>301</v>
      </c>
      <c r="AH27" s="48" t="s">
        <v>302</v>
      </c>
      <c r="AI27" s="48" t="s">
        <v>305</v>
      </c>
      <c r="AJ27" s="48" t="s">
        <v>226</v>
      </c>
      <c r="AK27" s="48" t="s">
        <v>309</v>
      </c>
      <c r="AL27" s="48" t="s">
        <v>311</v>
      </c>
      <c r="AM27" s="48" t="s">
        <v>313</v>
      </c>
      <c r="AN27" s="48" t="s">
        <v>316</v>
      </c>
      <c r="AO27" s="48" t="s">
        <v>319</v>
      </c>
      <c r="AP27" s="48" t="s">
        <v>320</v>
      </c>
      <c r="AQ27" s="48" t="s">
        <v>323</v>
      </c>
      <c r="AR27" s="48" t="s">
        <v>325</v>
      </c>
      <c r="AS27" s="48" t="s">
        <v>328</v>
      </c>
      <c r="AT27" s="48" t="s">
        <v>329</v>
      </c>
      <c r="AU27" s="48" t="s">
        <v>332</v>
      </c>
      <c r="AV27" s="48" t="s">
        <v>335</v>
      </c>
      <c r="AW27" s="48" t="s">
        <v>336</v>
      </c>
      <c r="AX27" s="48" t="s">
        <v>339</v>
      </c>
      <c r="AY27" s="48" t="s">
        <v>341</v>
      </c>
      <c r="AZ27" s="48" t="s">
        <v>343</v>
      </c>
      <c r="BA27" s="48" t="s">
        <v>347</v>
      </c>
      <c r="BB27" s="48" t="s">
        <v>339</v>
      </c>
      <c r="BC27" s="48" t="s">
        <v>352</v>
      </c>
      <c r="BD27" s="48" t="s">
        <v>354</v>
      </c>
      <c r="BE27" s="48" t="s">
        <v>356</v>
      </c>
      <c r="BF27" s="48" t="s">
        <v>359</v>
      </c>
      <c r="BG27" s="48" t="s">
        <v>363</v>
      </c>
      <c r="BH27" s="48" t="s">
        <v>365</v>
      </c>
      <c r="BI27" s="48" t="s">
        <v>368</v>
      </c>
      <c r="BJ27" s="48" t="s">
        <v>369</v>
      </c>
      <c r="BK27" s="48" t="s">
        <v>372</v>
      </c>
      <c r="BL27" s="48" t="s">
        <v>375</v>
      </c>
      <c r="BM27" s="48" t="s">
        <v>377</v>
      </c>
      <c r="BN27" s="48" t="s">
        <v>379</v>
      </c>
      <c r="BO27" s="48" t="s">
        <v>383</v>
      </c>
      <c r="BP27" s="48" t="s">
        <v>384</v>
      </c>
      <c r="BQ27" s="48" t="s">
        <v>388</v>
      </c>
      <c r="BR27" s="48" t="s">
        <v>390</v>
      </c>
      <c r="BS27" s="48" t="s">
        <v>393</v>
      </c>
      <c r="BT27" s="48" t="s">
        <v>396</v>
      </c>
      <c r="BU27" s="48" t="s">
        <v>399</v>
      </c>
      <c r="BV27" s="48" t="s">
        <v>401</v>
      </c>
      <c r="BW27" s="48" t="s">
        <v>403</v>
      </c>
      <c r="BX27" s="48" t="s">
        <v>405</v>
      </c>
      <c r="BY27" s="48" t="s">
        <v>409</v>
      </c>
      <c r="BZ27" s="48" t="s">
        <v>411</v>
      </c>
      <c r="CA27" s="48" t="s">
        <v>413</v>
      </c>
      <c r="CB27" s="48" t="s">
        <v>320</v>
      </c>
      <c r="CC27" s="48" t="s">
        <v>417</v>
      </c>
      <c r="CD27" s="48" t="s">
        <v>421</v>
      </c>
      <c r="CE27" s="48" t="s">
        <v>423</v>
      </c>
      <c r="CF27" s="48" t="s">
        <v>426</v>
      </c>
      <c r="CG27" s="48" t="s">
        <v>428</v>
      </c>
      <c r="CH27" s="48" t="s">
        <v>431</v>
      </c>
      <c r="CI27" s="48" t="s">
        <v>434</v>
      </c>
      <c r="CJ27" s="48" t="s">
        <v>436</v>
      </c>
      <c r="CK27" s="48" t="s">
        <v>438</v>
      </c>
      <c r="CL27" s="48" t="s">
        <v>440</v>
      </c>
      <c r="CM27" s="48" t="s">
        <v>443</v>
      </c>
      <c r="CN27" s="48" t="s">
        <v>444</v>
      </c>
      <c r="CO27" s="48" t="s">
        <v>446</v>
      </c>
      <c r="CP27" s="48" t="s">
        <v>448</v>
      </c>
      <c r="CQ27" s="48" t="s">
        <v>450</v>
      </c>
      <c r="CR27" s="48" t="s">
        <v>453</v>
      </c>
      <c r="CS27" s="48" t="s">
        <v>455</v>
      </c>
      <c r="CT27" s="48" t="s">
        <v>432</v>
      </c>
      <c r="CU27" s="48" t="s">
        <v>457</v>
      </c>
    </row>
    <row r="28" spans="1:99" x14ac:dyDescent="0.25">
      <c r="A28" s="48">
        <v>26</v>
      </c>
      <c r="B28" s="49">
        <v>44538.741667974537</v>
      </c>
      <c r="C28" s="42" t="s">
        <v>928</v>
      </c>
      <c r="D28" s="42" t="s">
        <v>927</v>
      </c>
      <c r="E28" s="42" t="s">
        <v>918</v>
      </c>
      <c r="F28" s="48" t="s">
        <v>929</v>
      </c>
      <c r="G28" s="42" t="s">
        <v>797</v>
      </c>
      <c r="H28" s="42" t="s">
        <v>866</v>
      </c>
      <c r="I28" s="50">
        <v>44538</v>
      </c>
      <c r="J28" s="48" t="s">
        <v>63</v>
      </c>
      <c r="K28" s="48" t="s">
        <v>88</v>
      </c>
      <c r="L28" s="48" t="s">
        <v>109</v>
      </c>
      <c r="M28" s="48" t="s">
        <v>133</v>
      </c>
      <c r="N28" s="48" t="s">
        <v>156</v>
      </c>
      <c r="O28" s="48" t="s">
        <v>180</v>
      </c>
      <c r="P28" s="48" t="s">
        <v>201</v>
      </c>
      <c r="Q28" s="48" t="s">
        <v>226</v>
      </c>
      <c r="R28" s="48" t="s">
        <v>248</v>
      </c>
      <c r="S28" s="48" t="s">
        <v>268</v>
      </c>
      <c r="T28" s="48" t="s">
        <v>270</v>
      </c>
      <c r="U28" s="48" t="s">
        <v>273</v>
      </c>
      <c r="V28" s="48" t="s">
        <v>276</v>
      </c>
      <c r="W28" s="48" t="s">
        <v>278</v>
      </c>
      <c r="X28" s="48" t="s">
        <v>280</v>
      </c>
      <c r="Y28" s="48" t="s">
        <v>281</v>
      </c>
      <c r="Z28" s="48" t="s">
        <v>284</v>
      </c>
      <c r="AA28" s="48" t="s">
        <v>287</v>
      </c>
      <c r="AB28" s="48" t="s">
        <v>268</v>
      </c>
      <c r="AC28" s="48" t="s">
        <v>290</v>
      </c>
      <c r="AD28" s="48" t="s">
        <v>294</v>
      </c>
      <c r="AE28" s="48" t="s">
        <v>296</v>
      </c>
      <c r="AF28" s="48" t="s">
        <v>297</v>
      </c>
      <c r="AG28" s="48" t="s">
        <v>300</v>
      </c>
      <c r="AH28" s="48" t="s">
        <v>303</v>
      </c>
      <c r="AI28" s="48" t="s">
        <v>305</v>
      </c>
      <c r="AJ28" s="48" t="s">
        <v>226</v>
      </c>
      <c r="AK28" s="48" t="s">
        <v>309</v>
      </c>
      <c r="AL28" s="48" t="s">
        <v>311</v>
      </c>
      <c r="AM28" s="48" t="s">
        <v>313</v>
      </c>
      <c r="AN28" s="48" t="s">
        <v>317</v>
      </c>
      <c r="AO28" s="48" t="s">
        <v>319</v>
      </c>
      <c r="AP28" s="48" t="s">
        <v>321</v>
      </c>
      <c r="AQ28" s="48" t="s">
        <v>324</v>
      </c>
      <c r="AR28" s="48" t="s">
        <v>325</v>
      </c>
      <c r="AS28" s="48" t="s">
        <v>327</v>
      </c>
      <c r="AT28" s="48" t="s">
        <v>330</v>
      </c>
      <c r="AU28" s="48" t="s">
        <v>332</v>
      </c>
      <c r="AV28" s="48" t="s">
        <v>268</v>
      </c>
      <c r="AW28" s="48" t="s">
        <v>336</v>
      </c>
      <c r="AX28" s="48" t="s">
        <v>339</v>
      </c>
      <c r="AY28" s="48" t="s">
        <v>341</v>
      </c>
      <c r="AZ28" s="48" t="s">
        <v>344</v>
      </c>
      <c r="BA28" s="48" t="s">
        <v>347</v>
      </c>
      <c r="BB28" s="48" t="s">
        <v>349</v>
      </c>
      <c r="BC28" s="48"/>
      <c r="BD28" s="48" t="s">
        <v>355</v>
      </c>
      <c r="BE28" s="48" t="s">
        <v>356</v>
      </c>
      <c r="BF28" s="48" t="s">
        <v>359</v>
      </c>
      <c r="BG28" s="48" t="s">
        <v>362</v>
      </c>
      <c r="BH28" s="48" t="s">
        <v>365</v>
      </c>
      <c r="BI28" s="48" t="s">
        <v>367</v>
      </c>
      <c r="BJ28" s="48" t="s">
        <v>370</v>
      </c>
      <c r="BK28" s="48" t="s">
        <v>372</v>
      </c>
      <c r="BL28" s="48" t="s">
        <v>375</v>
      </c>
      <c r="BM28" s="48" t="s">
        <v>378</v>
      </c>
      <c r="BN28" s="48" t="s">
        <v>380</v>
      </c>
      <c r="BO28" s="48" t="s">
        <v>382</v>
      </c>
      <c r="BP28" s="48" t="s">
        <v>384</v>
      </c>
      <c r="BQ28" s="48" t="s">
        <v>388</v>
      </c>
      <c r="BR28" s="48" t="s">
        <v>390</v>
      </c>
      <c r="BS28" s="48" t="s">
        <v>393</v>
      </c>
      <c r="BT28" s="48" t="s">
        <v>396</v>
      </c>
      <c r="BU28" s="48" t="s">
        <v>399</v>
      </c>
      <c r="BV28" s="48" t="s">
        <v>401</v>
      </c>
      <c r="BW28" s="48" t="s">
        <v>403</v>
      </c>
      <c r="BX28" s="48" t="s">
        <v>405</v>
      </c>
      <c r="BY28" s="48" t="s">
        <v>409</v>
      </c>
      <c r="BZ28" s="48" t="s">
        <v>412</v>
      </c>
      <c r="CA28" s="48" t="s">
        <v>414</v>
      </c>
      <c r="CB28" s="48" t="s">
        <v>415</v>
      </c>
      <c r="CC28" s="48" t="s">
        <v>417</v>
      </c>
      <c r="CD28" s="48" t="s">
        <v>421</v>
      </c>
      <c r="CE28" s="48" t="s">
        <v>424</v>
      </c>
      <c r="CF28" s="48" t="s">
        <v>427</v>
      </c>
      <c r="CG28" s="48" t="s">
        <v>428</v>
      </c>
      <c r="CH28" s="48" t="s">
        <v>432</v>
      </c>
      <c r="CI28" s="48" t="s">
        <v>435</v>
      </c>
      <c r="CJ28" s="48" t="s">
        <v>437</v>
      </c>
      <c r="CK28" s="48" t="s">
        <v>438</v>
      </c>
      <c r="CL28" s="48" t="s">
        <v>440</v>
      </c>
      <c r="CM28" s="48" t="s">
        <v>442</v>
      </c>
      <c r="CN28" s="48" t="s">
        <v>444</v>
      </c>
      <c r="CO28" s="48" t="s">
        <v>446</v>
      </c>
      <c r="CP28" s="48" t="s">
        <v>449</v>
      </c>
      <c r="CQ28" s="48" t="s">
        <v>451</v>
      </c>
      <c r="CR28" s="48" t="s">
        <v>453</v>
      </c>
      <c r="CS28" s="48" t="s">
        <v>455</v>
      </c>
      <c r="CT28" s="48" t="s">
        <v>432</v>
      </c>
      <c r="CU28" s="48" t="s">
        <v>458</v>
      </c>
    </row>
    <row r="29" spans="1:99" x14ac:dyDescent="0.25">
      <c r="A29" s="48">
        <v>27</v>
      </c>
      <c r="B29" s="49">
        <v>44538.745573854168</v>
      </c>
      <c r="C29" s="42" t="s">
        <v>931</v>
      </c>
      <c r="D29" s="42" t="s">
        <v>930</v>
      </c>
      <c r="E29" s="42" t="s">
        <v>918</v>
      </c>
      <c r="F29" s="48" t="s">
        <v>926</v>
      </c>
      <c r="G29" s="42" t="s">
        <v>794</v>
      </c>
      <c r="H29" s="42" t="s">
        <v>872</v>
      </c>
      <c r="I29" s="50">
        <v>44538</v>
      </c>
      <c r="J29" s="48" t="s">
        <v>63</v>
      </c>
      <c r="K29" s="48" t="s">
        <v>87</v>
      </c>
      <c r="L29" s="48" t="s">
        <v>108</v>
      </c>
      <c r="M29" s="48" t="s">
        <v>132</v>
      </c>
      <c r="N29" s="48" t="s">
        <v>156</v>
      </c>
      <c r="O29" s="48" t="s">
        <v>179</v>
      </c>
      <c r="P29" s="48" t="s">
        <v>201</v>
      </c>
      <c r="Q29" s="48" t="s">
        <v>226</v>
      </c>
      <c r="R29" s="48" t="s">
        <v>248</v>
      </c>
      <c r="S29" s="48" t="s">
        <v>268</v>
      </c>
      <c r="T29" s="48" t="s">
        <v>269</v>
      </c>
      <c r="U29" s="48" t="s">
        <v>272</v>
      </c>
      <c r="V29" s="48" t="s">
        <v>276</v>
      </c>
      <c r="W29" s="48" t="s">
        <v>277</v>
      </c>
      <c r="X29" s="48" t="s">
        <v>279</v>
      </c>
      <c r="Y29" s="48" t="s">
        <v>281</v>
      </c>
      <c r="Z29" s="48" t="s">
        <v>285</v>
      </c>
      <c r="AA29" s="48" t="s">
        <v>287</v>
      </c>
      <c r="AB29" s="48" t="s">
        <v>268</v>
      </c>
      <c r="AC29" s="48" t="s">
        <v>290</v>
      </c>
      <c r="AD29" s="48" t="s">
        <v>294</v>
      </c>
      <c r="AE29" s="48" t="s">
        <v>296</v>
      </c>
      <c r="AF29" s="48" t="s">
        <v>297</v>
      </c>
      <c r="AG29" s="48" t="s">
        <v>300</v>
      </c>
      <c r="AH29" s="48" t="s">
        <v>302</v>
      </c>
      <c r="AI29" s="48" t="s">
        <v>304</v>
      </c>
      <c r="AJ29" s="48" t="s">
        <v>307</v>
      </c>
      <c r="AK29" s="48" t="s">
        <v>309</v>
      </c>
      <c r="AL29" s="48" t="s">
        <v>312</v>
      </c>
      <c r="AM29" s="48" t="s">
        <v>313</v>
      </c>
      <c r="AN29" s="48" t="s">
        <v>316</v>
      </c>
      <c r="AO29" s="48" t="s">
        <v>318</v>
      </c>
      <c r="AP29" s="48" t="s">
        <v>321</v>
      </c>
      <c r="AQ29" s="48" t="s">
        <v>323</v>
      </c>
      <c r="AR29" s="48" t="s">
        <v>325</v>
      </c>
      <c r="AS29" s="48" t="s">
        <v>327</v>
      </c>
      <c r="AT29" s="48" t="s">
        <v>330</v>
      </c>
      <c r="AU29" s="48" t="s">
        <v>332</v>
      </c>
      <c r="AV29" s="48" t="s">
        <v>335</v>
      </c>
      <c r="AW29" s="48" t="s">
        <v>336</v>
      </c>
      <c r="AX29" s="48" t="s">
        <v>269</v>
      </c>
      <c r="AY29" s="48" t="s">
        <v>341</v>
      </c>
      <c r="AZ29" s="48" t="s">
        <v>344</v>
      </c>
      <c r="BA29" s="48" t="s">
        <v>347</v>
      </c>
      <c r="BB29" s="48" t="s">
        <v>339</v>
      </c>
      <c r="BC29" s="48" t="s">
        <v>352</v>
      </c>
      <c r="BD29" s="48" t="s">
        <v>355</v>
      </c>
      <c r="BE29" s="48" t="s">
        <v>357</v>
      </c>
      <c r="BF29" s="48" t="s">
        <v>359</v>
      </c>
      <c r="BG29" s="48" t="s">
        <v>363</v>
      </c>
      <c r="BH29" s="48" t="s">
        <v>365</v>
      </c>
      <c r="BI29" s="48" t="s">
        <v>368</v>
      </c>
      <c r="BJ29" s="48" t="s">
        <v>369</v>
      </c>
      <c r="BK29" s="48" t="s">
        <v>372</v>
      </c>
      <c r="BL29" s="48" t="s">
        <v>375</v>
      </c>
      <c r="BM29" s="48" t="s">
        <v>378</v>
      </c>
      <c r="BN29" s="48" t="s">
        <v>379</v>
      </c>
      <c r="BO29" s="48" t="s">
        <v>382</v>
      </c>
      <c r="BP29" s="48" t="s">
        <v>384</v>
      </c>
      <c r="BQ29" s="48" t="s">
        <v>387</v>
      </c>
      <c r="BR29" s="48" t="s">
        <v>390</v>
      </c>
      <c r="BS29" s="48" t="s">
        <v>393</v>
      </c>
      <c r="BT29" s="48" t="s">
        <v>396</v>
      </c>
      <c r="BU29" s="48" t="s">
        <v>398</v>
      </c>
      <c r="BV29" s="48" t="s">
        <v>402</v>
      </c>
      <c r="BW29" s="48" t="s">
        <v>404</v>
      </c>
      <c r="BX29" s="48" t="s">
        <v>405</v>
      </c>
      <c r="BY29" s="48" t="s">
        <v>409</v>
      </c>
      <c r="BZ29" s="48" t="s">
        <v>412</v>
      </c>
      <c r="CA29" s="48" t="s">
        <v>414</v>
      </c>
      <c r="CB29" s="48" t="s">
        <v>415</v>
      </c>
      <c r="CC29" s="48" t="s">
        <v>417</v>
      </c>
      <c r="CD29" s="48" t="s">
        <v>420</v>
      </c>
      <c r="CE29" s="48" t="s">
        <v>424</v>
      </c>
      <c r="CF29" s="48" t="s">
        <v>426</v>
      </c>
      <c r="CG29" s="48" t="s">
        <v>429</v>
      </c>
      <c r="CH29" s="48" t="s">
        <v>431</v>
      </c>
      <c r="CI29" s="48" t="s">
        <v>434</v>
      </c>
      <c r="CJ29" s="48" t="s">
        <v>437</v>
      </c>
      <c r="CK29" s="48" t="s">
        <v>438</v>
      </c>
      <c r="CL29" s="48" t="s">
        <v>295</v>
      </c>
      <c r="CM29" s="48" t="s">
        <v>442</v>
      </c>
      <c r="CN29" s="48" t="s">
        <v>444</v>
      </c>
      <c r="CO29" s="48" t="s">
        <v>446</v>
      </c>
      <c r="CP29" s="48" t="s">
        <v>448</v>
      </c>
      <c r="CQ29" s="48" t="s">
        <v>451</v>
      </c>
      <c r="CR29" s="48" t="s">
        <v>453</v>
      </c>
      <c r="CS29" s="48" t="s">
        <v>455</v>
      </c>
      <c r="CT29" s="48" t="s">
        <v>432</v>
      </c>
      <c r="CU29" s="48" t="s">
        <v>457</v>
      </c>
    </row>
    <row r="30" spans="1:99" x14ac:dyDescent="0.25">
      <c r="A30" s="48">
        <v>28</v>
      </c>
      <c r="B30" s="49">
        <v>44538.752458761577</v>
      </c>
      <c r="C30" s="42" t="s">
        <v>933</v>
      </c>
      <c r="D30" s="42" t="s">
        <v>932</v>
      </c>
      <c r="E30" s="42" t="s">
        <v>918</v>
      </c>
      <c r="F30" s="48" t="s">
        <v>865</v>
      </c>
      <c r="G30" s="42" t="s">
        <v>795</v>
      </c>
      <c r="H30" s="42" t="s">
        <v>872</v>
      </c>
      <c r="I30" s="50">
        <v>44538</v>
      </c>
      <c r="J30" s="48" t="s">
        <v>63</v>
      </c>
      <c r="K30" s="48" t="s">
        <v>88</v>
      </c>
      <c r="L30" s="48" t="s">
        <v>109</v>
      </c>
      <c r="M30" s="48" t="s">
        <v>132</v>
      </c>
      <c r="N30" s="48" t="s">
        <v>156</v>
      </c>
      <c r="O30" s="48" t="s">
        <v>180</v>
      </c>
      <c r="P30" s="48" t="s">
        <v>201</v>
      </c>
      <c r="Q30" s="48" t="s">
        <v>226</v>
      </c>
      <c r="R30" s="48" t="s">
        <v>249</v>
      </c>
      <c r="S30" s="48" t="s">
        <v>267</v>
      </c>
      <c r="T30" s="48" t="s">
        <v>270</v>
      </c>
      <c r="U30" s="48" t="s">
        <v>273</v>
      </c>
      <c r="V30" s="48" t="s">
        <v>276</v>
      </c>
      <c r="W30" s="48" t="s">
        <v>277</v>
      </c>
      <c r="X30" s="48" t="s">
        <v>280</v>
      </c>
      <c r="Y30" s="48" t="s">
        <v>281</v>
      </c>
      <c r="Z30" s="48" t="s">
        <v>285</v>
      </c>
      <c r="AA30" s="48" t="s">
        <v>287</v>
      </c>
      <c r="AB30" s="48" t="s">
        <v>288</v>
      </c>
      <c r="AC30" s="48" t="s">
        <v>290</v>
      </c>
      <c r="AD30" s="48" t="s">
        <v>293</v>
      </c>
      <c r="AE30" s="48" t="s">
        <v>296</v>
      </c>
      <c r="AF30" s="48" t="s">
        <v>297</v>
      </c>
      <c r="AG30" s="48" t="s">
        <v>300</v>
      </c>
      <c r="AH30" s="48" t="s">
        <v>302</v>
      </c>
      <c r="AI30" s="48" t="s">
        <v>305</v>
      </c>
      <c r="AJ30" s="48" t="s">
        <v>226</v>
      </c>
      <c r="AK30" s="48" t="s">
        <v>309</v>
      </c>
      <c r="AL30" s="48" t="s">
        <v>312</v>
      </c>
      <c r="AM30" s="48" t="s">
        <v>313</v>
      </c>
      <c r="AN30" s="48" t="s">
        <v>316</v>
      </c>
      <c r="AO30" s="48" t="s">
        <v>319</v>
      </c>
      <c r="AP30" s="48" t="s">
        <v>321</v>
      </c>
      <c r="AQ30" s="48" t="s">
        <v>323</v>
      </c>
      <c r="AR30" s="48" t="s">
        <v>325</v>
      </c>
      <c r="AS30" s="48" t="s">
        <v>328</v>
      </c>
      <c r="AT30" s="48" t="s">
        <v>330</v>
      </c>
      <c r="AU30" s="48" t="s">
        <v>332</v>
      </c>
      <c r="AV30" s="48" t="s">
        <v>335</v>
      </c>
      <c r="AW30" s="48" t="s">
        <v>336</v>
      </c>
      <c r="AX30" s="48" t="s">
        <v>269</v>
      </c>
      <c r="AY30" s="48" t="s">
        <v>341</v>
      </c>
      <c r="AZ30" s="48" t="s">
        <v>343</v>
      </c>
      <c r="BA30" s="48" t="s">
        <v>347</v>
      </c>
      <c r="BB30" s="48" t="s">
        <v>349</v>
      </c>
      <c r="BC30" s="48" t="s">
        <v>352</v>
      </c>
      <c r="BD30" s="48" t="s">
        <v>354</v>
      </c>
      <c r="BE30" s="48" t="s">
        <v>357</v>
      </c>
      <c r="BF30" s="48" t="s">
        <v>359</v>
      </c>
      <c r="BG30" s="48" t="s">
        <v>363</v>
      </c>
      <c r="BH30" s="48" t="s">
        <v>366</v>
      </c>
      <c r="BI30" s="48" t="s">
        <v>368</v>
      </c>
      <c r="BJ30" s="48" t="s">
        <v>369</v>
      </c>
      <c r="BK30" s="48" t="s">
        <v>372</v>
      </c>
      <c r="BL30" s="48" t="s">
        <v>375</v>
      </c>
      <c r="BM30" s="48" t="s">
        <v>377</v>
      </c>
      <c r="BN30" s="48" t="s">
        <v>379</v>
      </c>
      <c r="BO30" s="48" t="s">
        <v>383</v>
      </c>
      <c r="BP30" s="48" t="s">
        <v>384</v>
      </c>
      <c r="BQ30" s="48" t="s">
        <v>388</v>
      </c>
      <c r="BR30" s="48" t="s">
        <v>390</v>
      </c>
      <c r="BS30" s="48" t="s">
        <v>393</v>
      </c>
      <c r="BT30" s="48" t="s">
        <v>396</v>
      </c>
      <c r="BU30" s="48" t="s">
        <v>398</v>
      </c>
      <c r="BV30" s="48" t="s">
        <v>401</v>
      </c>
      <c r="BW30" s="48" t="s">
        <v>403</v>
      </c>
      <c r="BX30" s="48" t="s">
        <v>405</v>
      </c>
      <c r="BY30" s="48" t="s">
        <v>409</v>
      </c>
      <c r="BZ30" s="48" t="s">
        <v>412</v>
      </c>
      <c r="CA30" s="48" t="s">
        <v>414</v>
      </c>
      <c r="CB30" s="48" t="s">
        <v>415</v>
      </c>
      <c r="CC30" s="48" t="s">
        <v>417</v>
      </c>
      <c r="CD30" s="48" t="s">
        <v>420</v>
      </c>
      <c r="CE30" s="48" t="s">
        <v>424</v>
      </c>
      <c r="CF30" s="48" t="s">
        <v>426</v>
      </c>
      <c r="CG30" s="48" t="s">
        <v>428</v>
      </c>
      <c r="CH30" s="48" t="s">
        <v>432</v>
      </c>
      <c r="CI30" s="48" t="s">
        <v>435</v>
      </c>
      <c r="CJ30" s="48" t="s">
        <v>437</v>
      </c>
      <c r="CK30" s="48" t="s">
        <v>439</v>
      </c>
      <c r="CL30" s="48" t="s">
        <v>295</v>
      </c>
      <c r="CM30" s="48" t="s">
        <v>442</v>
      </c>
      <c r="CN30" s="48" t="s">
        <v>444</v>
      </c>
      <c r="CO30" s="48" t="s">
        <v>447</v>
      </c>
      <c r="CP30" s="48" t="s">
        <v>449</v>
      </c>
      <c r="CQ30" s="48" t="s">
        <v>450</v>
      </c>
      <c r="CR30" s="48" t="s">
        <v>453</v>
      </c>
      <c r="CS30" s="48" t="s">
        <v>455</v>
      </c>
      <c r="CT30" s="48" t="s">
        <v>456</v>
      </c>
      <c r="CU30" s="48" t="s">
        <v>458</v>
      </c>
    </row>
    <row r="31" spans="1:99" x14ac:dyDescent="0.25">
      <c r="A31" s="48">
        <v>29</v>
      </c>
      <c r="B31" s="49">
        <v>44538.771221967596</v>
      </c>
      <c r="C31" s="42" t="s">
        <v>935</v>
      </c>
      <c r="D31" s="42" t="s">
        <v>934</v>
      </c>
      <c r="E31" s="42" t="s">
        <v>918</v>
      </c>
      <c r="F31" s="48" t="s">
        <v>926</v>
      </c>
      <c r="G31" s="42" t="s">
        <v>794</v>
      </c>
      <c r="H31" s="42" t="s">
        <v>872</v>
      </c>
      <c r="I31" s="50">
        <v>44543</v>
      </c>
      <c r="J31" s="48" t="s">
        <v>63</v>
      </c>
      <c r="K31" s="48" t="s">
        <v>88</v>
      </c>
      <c r="L31" s="48" t="s">
        <v>109</v>
      </c>
      <c r="M31" s="48" t="s">
        <v>133</v>
      </c>
      <c r="N31" s="48" t="s">
        <v>156</v>
      </c>
      <c r="O31" s="48" t="s">
        <v>180</v>
      </c>
      <c r="P31" s="48" t="s">
        <v>201</v>
      </c>
      <c r="Q31" s="48" t="s">
        <v>226</v>
      </c>
      <c r="R31" s="48" t="s">
        <v>249</v>
      </c>
      <c r="S31" s="48" t="s">
        <v>267</v>
      </c>
      <c r="T31" s="48" t="s">
        <v>270</v>
      </c>
      <c r="U31" s="48" t="s">
        <v>273</v>
      </c>
      <c r="V31" s="48" t="s">
        <v>276</v>
      </c>
      <c r="W31" s="48" t="s">
        <v>278</v>
      </c>
      <c r="X31" s="48" t="s">
        <v>279</v>
      </c>
      <c r="Y31" s="48" t="s">
        <v>281</v>
      </c>
      <c r="Z31" s="48" t="s">
        <v>284</v>
      </c>
      <c r="AA31" s="48" t="s">
        <v>287</v>
      </c>
      <c r="AB31" s="48" t="s">
        <v>288</v>
      </c>
      <c r="AC31" s="48" t="s">
        <v>290</v>
      </c>
      <c r="AD31" s="48" t="s">
        <v>294</v>
      </c>
      <c r="AE31" s="48" t="s">
        <v>296</v>
      </c>
      <c r="AF31" s="48" t="s">
        <v>298</v>
      </c>
      <c r="AG31" s="48" t="s">
        <v>300</v>
      </c>
      <c r="AH31" s="48" t="s">
        <v>303</v>
      </c>
      <c r="AI31" s="48" t="s">
        <v>305</v>
      </c>
      <c r="AJ31" s="48" t="s">
        <v>226</v>
      </c>
      <c r="AK31" s="48" t="s">
        <v>309</v>
      </c>
      <c r="AL31" s="48" t="s">
        <v>312</v>
      </c>
      <c r="AM31" s="48" t="s">
        <v>313</v>
      </c>
      <c r="AN31" s="48" t="s">
        <v>317</v>
      </c>
      <c r="AO31" s="48" t="s">
        <v>319</v>
      </c>
      <c r="AP31" s="48" t="s">
        <v>321</v>
      </c>
      <c r="AQ31" s="48" t="s">
        <v>323</v>
      </c>
      <c r="AR31" s="48" t="s">
        <v>325</v>
      </c>
      <c r="AS31" s="48" t="s">
        <v>328</v>
      </c>
      <c r="AT31" s="48" t="s">
        <v>330</v>
      </c>
      <c r="AU31" s="48" t="s">
        <v>333</v>
      </c>
      <c r="AV31" s="48" t="s">
        <v>335</v>
      </c>
      <c r="AW31" s="48" t="s">
        <v>336</v>
      </c>
      <c r="AX31" s="48" t="s">
        <v>269</v>
      </c>
      <c r="AY31" s="48" t="s">
        <v>341</v>
      </c>
      <c r="AZ31" s="48" t="s">
        <v>343</v>
      </c>
      <c r="BA31" s="48" t="s">
        <v>347</v>
      </c>
      <c r="BB31" s="48" t="s">
        <v>349</v>
      </c>
      <c r="BC31" s="48" t="s">
        <v>352</v>
      </c>
      <c r="BD31" s="48" t="s">
        <v>354</v>
      </c>
      <c r="BE31" s="48" t="s">
        <v>357</v>
      </c>
      <c r="BF31" s="48" t="s">
        <v>359</v>
      </c>
      <c r="BG31" s="48" t="s">
        <v>363</v>
      </c>
      <c r="BH31" s="48" t="s">
        <v>366</v>
      </c>
      <c r="BI31" s="48" t="s">
        <v>368</v>
      </c>
      <c r="BJ31" s="48" t="s">
        <v>369</v>
      </c>
      <c r="BK31" s="48" t="s">
        <v>372</v>
      </c>
      <c r="BL31" s="48" t="s">
        <v>374</v>
      </c>
      <c r="BM31" s="48" t="s">
        <v>377</v>
      </c>
      <c r="BN31" s="48" t="s">
        <v>379</v>
      </c>
      <c r="BO31" s="48" t="s">
        <v>382</v>
      </c>
      <c r="BP31" s="48" t="s">
        <v>384</v>
      </c>
      <c r="BQ31" s="48" t="s">
        <v>388</v>
      </c>
      <c r="BR31" s="48" t="s">
        <v>391</v>
      </c>
      <c r="BS31" s="48" t="s">
        <v>393</v>
      </c>
      <c r="BT31" s="48" t="s">
        <v>396</v>
      </c>
      <c r="BU31" s="48" t="s">
        <v>398</v>
      </c>
      <c r="BV31" s="48" t="s">
        <v>402</v>
      </c>
      <c r="BW31" s="48" t="s">
        <v>403</v>
      </c>
      <c r="BX31" s="48" t="s">
        <v>405</v>
      </c>
      <c r="BY31" s="48" t="s">
        <v>409</v>
      </c>
      <c r="BZ31" s="48" t="s">
        <v>412</v>
      </c>
      <c r="CA31" s="48" t="s">
        <v>414</v>
      </c>
      <c r="CB31" s="48" t="s">
        <v>415</v>
      </c>
      <c r="CC31" s="48" t="s">
        <v>417</v>
      </c>
      <c r="CD31" s="48" t="s">
        <v>420</v>
      </c>
      <c r="CE31" s="48" t="s">
        <v>423</v>
      </c>
      <c r="CF31" s="48" t="s">
        <v>426</v>
      </c>
      <c r="CG31" s="48" t="s">
        <v>429</v>
      </c>
      <c r="CH31" s="48" t="s">
        <v>432</v>
      </c>
      <c r="CI31" s="48" t="s">
        <v>434</v>
      </c>
      <c r="CJ31" s="48" t="s">
        <v>437</v>
      </c>
      <c r="CK31" s="48" t="s">
        <v>438</v>
      </c>
      <c r="CL31" s="48" t="s">
        <v>440</v>
      </c>
      <c r="CM31" s="48" t="s">
        <v>442</v>
      </c>
      <c r="CN31" s="48" t="s">
        <v>445</v>
      </c>
      <c r="CO31" s="48" t="s">
        <v>447</v>
      </c>
      <c r="CP31" s="48" t="s">
        <v>449</v>
      </c>
      <c r="CQ31" s="48" t="s">
        <v>451</v>
      </c>
      <c r="CR31" s="48" t="s">
        <v>453</v>
      </c>
      <c r="CS31" s="48" t="s">
        <v>455</v>
      </c>
      <c r="CT31" s="48" t="s">
        <v>432</v>
      </c>
      <c r="CU31" s="48" t="s">
        <v>457</v>
      </c>
    </row>
    <row r="32" spans="1:99" x14ac:dyDescent="0.25">
      <c r="A32" s="48">
        <v>30</v>
      </c>
      <c r="B32" s="49">
        <v>44538.771286944444</v>
      </c>
      <c r="C32" s="42" t="s">
        <v>937</v>
      </c>
      <c r="D32" s="42" t="s">
        <v>936</v>
      </c>
      <c r="E32" s="42" t="s">
        <v>918</v>
      </c>
      <c r="F32" s="48" t="s">
        <v>865</v>
      </c>
      <c r="G32" s="42" t="s">
        <v>793</v>
      </c>
      <c r="H32" s="42" t="s">
        <v>872</v>
      </c>
      <c r="I32" s="50">
        <v>44538</v>
      </c>
      <c r="J32" s="48" t="s">
        <v>63</v>
      </c>
      <c r="K32" s="48" t="s">
        <v>88</v>
      </c>
      <c r="L32" s="48" t="s">
        <v>109</v>
      </c>
      <c r="M32" s="48" t="s">
        <v>133</v>
      </c>
      <c r="N32" s="48" t="s">
        <v>156</v>
      </c>
      <c r="O32" s="48" t="s">
        <v>180</v>
      </c>
      <c r="P32" s="48" t="s">
        <v>201</v>
      </c>
      <c r="Q32" s="48" t="s">
        <v>226</v>
      </c>
      <c r="R32" s="48" t="s">
        <v>249</v>
      </c>
      <c r="S32" s="48" t="s">
        <v>267</v>
      </c>
      <c r="T32" s="48" t="s">
        <v>270</v>
      </c>
      <c r="U32" s="48" t="s">
        <v>273</v>
      </c>
      <c r="V32" s="48" t="s">
        <v>275</v>
      </c>
      <c r="W32" s="48" t="s">
        <v>278</v>
      </c>
      <c r="X32" s="48" t="s">
        <v>279</v>
      </c>
      <c r="Y32" s="48" t="s">
        <v>281</v>
      </c>
      <c r="Z32" s="48" t="s">
        <v>284</v>
      </c>
      <c r="AA32" s="48" t="s">
        <v>287</v>
      </c>
      <c r="AB32" s="48" t="s">
        <v>288</v>
      </c>
      <c r="AC32" s="48" t="s">
        <v>291</v>
      </c>
      <c r="AD32" s="48" t="s">
        <v>294</v>
      </c>
      <c r="AE32" s="48" t="s">
        <v>296</v>
      </c>
      <c r="AF32" s="48" t="s">
        <v>297</v>
      </c>
      <c r="AG32" s="48" t="s">
        <v>300</v>
      </c>
      <c r="AH32" s="48" t="s">
        <v>302</v>
      </c>
      <c r="AI32" s="48" t="s">
        <v>305</v>
      </c>
      <c r="AJ32" s="48" t="s">
        <v>226</v>
      </c>
      <c r="AK32" s="48" t="s">
        <v>308</v>
      </c>
      <c r="AL32" s="48" t="s">
        <v>311</v>
      </c>
      <c r="AM32" s="48" t="s">
        <v>313</v>
      </c>
      <c r="AN32" s="48" t="s">
        <v>316</v>
      </c>
      <c r="AO32" s="48" t="s">
        <v>318</v>
      </c>
      <c r="AP32" s="48" t="s">
        <v>320</v>
      </c>
      <c r="AQ32" s="48" t="s">
        <v>323</v>
      </c>
      <c r="AR32" s="48" t="s">
        <v>325</v>
      </c>
      <c r="AS32" s="48" t="s">
        <v>328</v>
      </c>
      <c r="AT32" s="48" t="s">
        <v>330</v>
      </c>
      <c r="AU32" s="48" t="s">
        <v>332</v>
      </c>
      <c r="AV32" s="48" t="s">
        <v>268</v>
      </c>
      <c r="AW32" s="48" t="s">
        <v>336</v>
      </c>
      <c r="AX32" s="48" t="s">
        <v>269</v>
      </c>
      <c r="AY32" s="48" t="s">
        <v>340</v>
      </c>
      <c r="AZ32" s="48" t="s">
        <v>343</v>
      </c>
      <c r="BA32" s="48" t="s">
        <v>346</v>
      </c>
      <c r="BB32" s="48" t="s">
        <v>339</v>
      </c>
      <c r="BC32" s="48" t="s">
        <v>352</v>
      </c>
      <c r="BD32" s="48" t="s">
        <v>354</v>
      </c>
      <c r="BE32" s="48" t="s">
        <v>357</v>
      </c>
      <c r="BF32" s="48" t="s">
        <v>359</v>
      </c>
      <c r="BG32" s="48" t="s">
        <v>362</v>
      </c>
      <c r="BH32" s="48" t="s">
        <v>366</v>
      </c>
      <c r="BI32" s="48" t="s">
        <v>367</v>
      </c>
      <c r="BJ32" s="48" t="s">
        <v>369</v>
      </c>
      <c r="BK32" s="48" t="s">
        <v>371</v>
      </c>
      <c r="BL32" s="48" t="s">
        <v>375</v>
      </c>
      <c r="BM32" s="48" t="s">
        <v>377</v>
      </c>
      <c r="BN32" s="48" t="s">
        <v>380</v>
      </c>
      <c r="BO32" s="48" t="s">
        <v>383</v>
      </c>
      <c r="BP32" s="48" t="s">
        <v>384</v>
      </c>
      <c r="BQ32" s="48" t="s">
        <v>388</v>
      </c>
      <c r="BR32" s="48" t="s">
        <v>391</v>
      </c>
      <c r="BS32" s="48" t="s">
        <v>393</v>
      </c>
      <c r="BT32" s="48" t="s">
        <v>395</v>
      </c>
      <c r="BU32" s="48" t="s">
        <v>398</v>
      </c>
      <c r="BV32" s="48" t="s">
        <v>402</v>
      </c>
      <c r="BW32" s="48" t="s">
        <v>403</v>
      </c>
      <c r="BX32" s="48" t="s">
        <v>405</v>
      </c>
      <c r="BY32" s="48" t="s">
        <v>409</v>
      </c>
      <c r="BZ32" s="48" t="s">
        <v>412</v>
      </c>
      <c r="CA32" s="48" t="s">
        <v>414</v>
      </c>
      <c r="CB32" s="48" t="s">
        <v>320</v>
      </c>
      <c r="CC32" s="48" t="s">
        <v>417</v>
      </c>
      <c r="CD32" s="48" t="s">
        <v>420</v>
      </c>
      <c r="CE32" s="48" t="s">
        <v>423</v>
      </c>
      <c r="CF32" s="48" t="s">
        <v>426</v>
      </c>
      <c r="CG32" s="48" t="s">
        <v>429</v>
      </c>
      <c r="CH32" s="48" t="s">
        <v>432</v>
      </c>
      <c r="CI32" s="48" t="s">
        <v>434</v>
      </c>
      <c r="CJ32" s="48" t="s">
        <v>437</v>
      </c>
      <c r="CK32" s="48" t="s">
        <v>438</v>
      </c>
      <c r="CL32" s="48" t="s">
        <v>295</v>
      </c>
      <c r="CM32" s="48" t="s">
        <v>442</v>
      </c>
      <c r="CN32" s="48" t="s">
        <v>444</v>
      </c>
      <c r="CO32" s="48" t="s">
        <v>446</v>
      </c>
      <c r="CP32" s="48" t="s">
        <v>449</v>
      </c>
      <c r="CQ32" s="48" t="s">
        <v>450</v>
      </c>
      <c r="CR32" s="48" t="s">
        <v>453</v>
      </c>
      <c r="CS32" s="48" t="s">
        <v>454</v>
      </c>
      <c r="CT32" s="48" t="s">
        <v>432</v>
      </c>
      <c r="CU32" s="48" t="s">
        <v>457</v>
      </c>
    </row>
    <row r="33" spans="1:99" x14ac:dyDescent="0.25">
      <c r="A33" s="48">
        <v>31</v>
      </c>
      <c r="B33" s="49">
        <v>44538.795777129628</v>
      </c>
      <c r="C33" s="42" t="s">
        <v>939</v>
      </c>
      <c r="D33" s="42" t="s">
        <v>938</v>
      </c>
      <c r="E33" s="42" t="s">
        <v>918</v>
      </c>
      <c r="F33" s="48" t="s">
        <v>926</v>
      </c>
      <c r="G33" s="42" t="s">
        <v>793</v>
      </c>
      <c r="H33" s="42" t="s">
        <v>872</v>
      </c>
      <c r="I33" s="50">
        <v>44538</v>
      </c>
      <c r="J33" s="48" t="s">
        <v>63</v>
      </c>
      <c r="K33" s="48" t="s">
        <v>88</v>
      </c>
      <c r="L33" s="48" t="s">
        <v>109</v>
      </c>
      <c r="M33" s="48" t="s">
        <v>133</v>
      </c>
      <c r="N33" s="48" t="s">
        <v>156</v>
      </c>
      <c r="O33" s="48" t="s">
        <v>180</v>
      </c>
      <c r="P33" s="48" t="s">
        <v>201</v>
      </c>
      <c r="Q33" s="48" t="s">
        <v>226</v>
      </c>
      <c r="R33" s="48" t="s">
        <v>248</v>
      </c>
      <c r="S33" s="48" t="s">
        <v>267</v>
      </c>
      <c r="T33" s="48" t="s">
        <v>270</v>
      </c>
      <c r="U33" s="48" t="s">
        <v>273</v>
      </c>
      <c r="V33" s="48" t="s">
        <v>276</v>
      </c>
      <c r="W33" s="48" t="s">
        <v>278</v>
      </c>
      <c r="X33" s="48" t="s">
        <v>279</v>
      </c>
      <c r="Y33" s="48" t="s">
        <v>282</v>
      </c>
      <c r="Z33" s="48" t="s">
        <v>284</v>
      </c>
      <c r="AA33" s="48" t="s">
        <v>287</v>
      </c>
      <c r="AB33" s="48" t="s">
        <v>288</v>
      </c>
      <c r="AC33" s="48" t="s">
        <v>290</v>
      </c>
      <c r="AD33" s="48" t="s">
        <v>294</v>
      </c>
      <c r="AE33" s="48" t="s">
        <v>296</v>
      </c>
      <c r="AF33" s="48" t="s">
        <v>298</v>
      </c>
      <c r="AG33" s="48" t="s">
        <v>300</v>
      </c>
      <c r="AH33" s="48" t="s">
        <v>303</v>
      </c>
      <c r="AI33" s="48" t="s">
        <v>304</v>
      </c>
      <c r="AJ33" s="48" t="s">
        <v>226</v>
      </c>
      <c r="AK33" s="48" t="s">
        <v>309</v>
      </c>
      <c r="AL33" s="48" t="s">
        <v>312</v>
      </c>
      <c r="AM33" s="48" t="s">
        <v>313</v>
      </c>
      <c r="AN33" s="48" t="s">
        <v>316</v>
      </c>
      <c r="AO33" s="48" t="s">
        <v>318</v>
      </c>
      <c r="AP33" s="48" t="s">
        <v>321</v>
      </c>
      <c r="AQ33" s="48" t="s">
        <v>323</v>
      </c>
      <c r="AR33" s="48" t="s">
        <v>325</v>
      </c>
      <c r="AS33" s="48" t="s">
        <v>327</v>
      </c>
      <c r="AT33" s="48" t="s">
        <v>330</v>
      </c>
      <c r="AU33" s="48" t="s">
        <v>333</v>
      </c>
      <c r="AV33" s="48" t="s">
        <v>335</v>
      </c>
      <c r="AW33" s="48" t="s">
        <v>336</v>
      </c>
      <c r="AX33" s="48" t="s">
        <v>339</v>
      </c>
      <c r="AY33" s="48" t="s">
        <v>341</v>
      </c>
      <c r="AZ33" s="48" t="s">
        <v>344</v>
      </c>
      <c r="BA33" s="48" t="s">
        <v>347</v>
      </c>
      <c r="BB33" s="48" t="s">
        <v>339</v>
      </c>
      <c r="BC33" s="48" t="s">
        <v>352</v>
      </c>
      <c r="BD33" s="48" t="s">
        <v>355</v>
      </c>
      <c r="BE33" s="48" t="s">
        <v>357</v>
      </c>
      <c r="BF33" s="48" t="s">
        <v>359</v>
      </c>
      <c r="BG33" s="48" t="s">
        <v>362</v>
      </c>
      <c r="BH33" s="48" t="s">
        <v>365</v>
      </c>
      <c r="BI33" s="48" t="s">
        <v>368</v>
      </c>
      <c r="BJ33" s="48" t="s">
        <v>370</v>
      </c>
      <c r="BK33" s="48" t="s">
        <v>372</v>
      </c>
      <c r="BL33" s="48" t="s">
        <v>375</v>
      </c>
      <c r="BM33" s="48" t="s">
        <v>377</v>
      </c>
      <c r="BN33" s="48" t="s">
        <v>380</v>
      </c>
      <c r="BO33" s="48" t="s">
        <v>383</v>
      </c>
      <c r="BP33" s="48" t="s">
        <v>385</v>
      </c>
      <c r="BQ33" s="48" t="s">
        <v>388</v>
      </c>
      <c r="BR33" s="48" t="s">
        <v>390</v>
      </c>
      <c r="BS33" s="48" t="s">
        <v>393</v>
      </c>
      <c r="BT33" s="48" t="s">
        <v>396</v>
      </c>
      <c r="BU33" s="48" t="s">
        <v>399</v>
      </c>
      <c r="BV33" s="48" t="s">
        <v>401</v>
      </c>
      <c r="BW33" s="48" t="s">
        <v>404</v>
      </c>
      <c r="BX33" s="48" t="s">
        <v>405</v>
      </c>
      <c r="BY33" s="48" t="s">
        <v>409</v>
      </c>
      <c r="BZ33" s="48" t="s">
        <v>412</v>
      </c>
      <c r="CA33" s="48" t="s">
        <v>414</v>
      </c>
      <c r="CB33" s="48" t="s">
        <v>415</v>
      </c>
      <c r="CC33" s="48" t="s">
        <v>417</v>
      </c>
      <c r="CD33" s="48" t="s">
        <v>420</v>
      </c>
      <c r="CE33" s="48" t="s">
        <v>423</v>
      </c>
      <c r="CF33" s="48" t="s">
        <v>426</v>
      </c>
      <c r="CG33" s="48" t="s">
        <v>429</v>
      </c>
      <c r="CH33" s="48" t="s">
        <v>432</v>
      </c>
      <c r="CI33" s="48" t="s">
        <v>434</v>
      </c>
      <c r="CJ33" s="48" t="s">
        <v>437</v>
      </c>
      <c r="CK33" s="48" t="s">
        <v>438</v>
      </c>
      <c r="CL33" s="48" t="s">
        <v>295</v>
      </c>
      <c r="CM33" s="48" t="s">
        <v>442</v>
      </c>
      <c r="CN33" s="48" t="s">
        <v>444</v>
      </c>
      <c r="CO33" s="48" t="s">
        <v>447</v>
      </c>
      <c r="CP33" s="48" t="s">
        <v>449</v>
      </c>
      <c r="CQ33" s="48" t="s">
        <v>450</v>
      </c>
      <c r="CR33" s="48" t="s">
        <v>453</v>
      </c>
      <c r="CS33" s="48" t="s">
        <v>455</v>
      </c>
      <c r="CT33" s="48" t="s">
        <v>432</v>
      </c>
      <c r="CU33" s="48" t="s">
        <v>458</v>
      </c>
    </row>
    <row r="34" spans="1:99" x14ac:dyDescent="0.25">
      <c r="A34" s="48">
        <v>32</v>
      </c>
      <c r="B34" s="49">
        <v>44538.806107453704</v>
      </c>
      <c r="C34" s="42" t="s">
        <v>941</v>
      </c>
      <c r="D34" s="42" t="s">
        <v>940</v>
      </c>
      <c r="E34" s="42" t="s">
        <v>942</v>
      </c>
      <c r="F34" s="48" t="s">
        <v>926</v>
      </c>
      <c r="G34" s="42" t="s">
        <v>794</v>
      </c>
      <c r="H34" s="42" t="s">
        <v>866</v>
      </c>
      <c r="I34" s="50">
        <v>44538</v>
      </c>
      <c r="J34" s="48" t="s">
        <v>63</v>
      </c>
      <c r="K34" s="48" t="s">
        <v>88</v>
      </c>
      <c r="L34" s="48" t="s">
        <v>108</v>
      </c>
      <c r="M34" s="48" t="s">
        <v>133</v>
      </c>
      <c r="N34" s="48" t="s">
        <v>156</v>
      </c>
      <c r="O34" s="48" t="s">
        <v>179</v>
      </c>
      <c r="P34" s="48" t="s">
        <v>201</v>
      </c>
      <c r="Q34" s="48" t="s">
        <v>226</v>
      </c>
      <c r="R34" s="48" t="s">
        <v>249</v>
      </c>
      <c r="S34" s="48" t="s">
        <v>268</v>
      </c>
      <c r="T34" s="48" t="s">
        <v>270</v>
      </c>
      <c r="U34" s="48" t="s">
        <v>273</v>
      </c>
      <c r="V34" s="48" t="s">
        <v>276</v>
      </c>
      <c r="W34" s="48" t="s">
        <v>278</v>
      </c>
      <c r="X34" s="48" t="s">
        <v>279</v>
      </c>
      <c r="Y34" s="48" t="s">
        <v>282</v>
      </c>
      <c r="Z34" s="48" t="s">
        <v>285</v>
      </c>
      <c r="AA34" s="48" t="s">
        <v>286</v>
      </c>
      <c r="AB34" s="48" t="s">
        <v>268</v>
      </c>
      <c r="AC34" s="48" t="s">
        <v>290</v>
      </c>
      <c r="AD34" s="48" t="s">
        <v>294</v>
      </c>
      <c r="AE34" s="48" t="s">
        <v>295</v>
      </c>
      <c r="AF34" s="48" t="s">
        <v>298</v>
      </c>
      <c r="AG34" s="48" t="s">
        <v>301</v>
      </c>
      <c r="AH34" s="48" t="s">
        <v>303</v>
      </c>
      <c r="AI34" s="48" t="s">
        <v>304</v>
      </c>
      <c r="AJ34" s="48" t="s">
        <v>226</v>
      </c>
      <c r="AK34" s="48" t="s">
        <v>309</v>
      </c>
      <c r="AL34" s="48" t="s">
        <v>312</v>
      </c>
      <c r="AM34" s="48" t="s">
        <v>313</v>
      </c>
      <c r="AN34" s="48" t="s">
        <v>317</v>
      </c>
      <c r="AO34" s="48" t="s">
        <v>319</v>
      </c>
      <c r="AP34" s="48" t="s">
        <v>321</v>
      </c>
      <c r="AQ34" s="48" t="s">
        <v>323</v>
      </c>
      <c r="AR34" s="48" t="s">
        <v>326</v>
      </c>
      <c r="AS34" s="48" t="s">
        <v>327</v>
      </c>
      <c r="AT34" s="48" t="s">
        <v>330</v>
      </c>
      <c r="AU34" s="48" t="s">
        <v>333</v>
      </c>
      <c r="AV34" s="48" t="s">
        <v>268</v>
      </c>
      <c r="AW34" s="48" t="s">
        <v>336</v>
      </c>
      <c r="AX34" s="48" t="s">
        <v>339</v>
      </c>
      <c r="AY34" s="48" t="s">
        <v>341</v>
      </c>
      <c r="AZ34" s="48" t="s">
        <v>343</v>
      </c>
      <c r="BA34" s="48" t="s">
        <v>347</v>
      </c>
      <c r="BB34" s="48" t="s">
        <v>349</v>
      </c>
      <c r="BC34" s="48" t="s">
        <v>352</v>
      </c>
      <c r="BD34" s="48" t="s">
        <v>354</v>
      </c>
      <c r="BE34" s="48" t="s">
        <v>357</v>
      </c>
      <c r="BF34" s="48" t="s">
        <v>360</v>
      </c>
      <c r="BG34" s="48" t="s">
        <v>363</v>
      </c>
      <c r="BH34" s="48" t="s">
        <v>365</v>
      </c>
      <c r="BI34" s="48" t="s">
        <v>368</v>
      </c>
      <c r="BJ34" s="48" t="s">
        <v>370</v>
      </c>
      <c r="BK34" s="48" t="s">
        <v>372</v>
      </c>
      <c r="BL34" s="48" t="s">
        <v>375</v>
      </c>
      <c r="BM34" s="48" t="s">
        <v>378</v>
      </c>
      <c r="BN34" s="48" t="s">
        <v>380</v>
      </c>
      <c r="BO34" s="48" t="s">
        <v>382</v>
      </c>
      <c r="BP34" s="48" t="s">
        <v>385</v>
      </c>
      <c r="BQ34" s="48" t="s">
        <v>387</v>
      </c>
      <c r="BR34" s="48" t="s">
        <v>391</v>
      </c>
      <c r="BS34" s="48" t="s">
        <v>393</v>
      </c>
      <c r="BT34" s="48" t="s">
        <v>395</v>
      </c>
      <c r="BU34" s="48" t="s">
        <v>399</v>
      </c>
      <c r="BV34" s="48" t="s">
        <v>402</v>
      </c>
      <c r="BW34" s="48" t="s">
        <v>403</v>
      </c>
      <c r="BX34" s="48" t="s">
        <v>405</v>
      </c>
      <c r="BY34" s="48" t="s">
        <v>409</v>
      </c>
      <c r="BZ34" s="48" t="s">
        <v>412</v>
      </c>
      <c r="CA34" s="48" t="s">
        <v>414</v>
      </c>
      <c r="CB34" s="48" t="s">
        <v>415</v>
      </c>
      <c r="CC34" s="48" t="s">
        <v>417</v>
      </c>
      <c r="CD34" s="48" t="s">
        <v>420</v>
      </c>
      <c r="CE34" s="48" t="s">
        <v>424</v>
      </c>
      <c r="CF34" s="48" t="s">
        <v>427</v>
      </c>
      <c r="CG34" s="48" t="s">
        <v>429</v>
      </c>
      <c r="CH34" s="48" t="s">
        <v>432</v>
      </c>
      <c r="CI34" s="48" t="s">
        <v>434</v>
      </c>
      <c r="CJ34" s="48" t="s">
        <v>437</v>
      </c>
      <c r="CK34" s="48" t="s">
        <v>439</v>
      </c>
      <c r="CL34" s="48" t="s">
        <v>295</v>
      </c>
      <c r="CM34" s="48" t="s">
        <v>442</v>
      </c>
      <c r="CN34" s="48" t="s">
        <v>444</v>
      </c>
      <c r="CO34" s="48" t="s">
        <v>447</v>
      </c>
      <c r="CP34" s="48" t="s">
        <v>449</v>
      </c>
      <c r="CQ34" s="48" t="s">
        <v>451</v>
      </c>
      <c r="CR34" s="48" t="s">
        <v>453</v>
      </c>
      <c r="CS34" s="48" t="s">
        <v>455</v>
      </c>
      <c r="CT34" s="48" t="s">
        <v>432</v>
      </c>
      <c r="CU34" s="48" t="s">
        <v>458</v>
      </c>
    </row>
    <row r="35" spans="1:99" x14ac:dyDescent="0.25">
      <c r="A35" s="48">
        <v>33</v>
      </c>
      <c r="B35" s="49">
        <v>44538.80815971065</v>
      </c>
      <c r="C35" s="42" t="s">
        <v>944</v>
      </c>
      <c r="D35" s="42" t="s">
        <v>943</v>
      </c>
      <c r="E35" s="42" t="s">
        <v>918</v>
      </c>
      <c r="F35" s="48" t="s">
        <v>926</v>
      </c>
      <c r="G35" s="42" t="s">
        <v>793</v>
      </c>
      <c r="H35" s="42" t="s">
        <v>872</v>
      </c>
      <c r="I35" s="50">
        <v>44538</v>
      </c>
      <c r="J35" s="48" t="s">
        <v>63</v>
      </c>
      <c r="K35" s="48" t="s">
        <v>88</v>
      </c>
      <c r="L35" s="48" t="s">
        <v>109</v>
      </c>
      <c r="M35" s="48" t="s">
        <v>133</v>
      </c>
      <c r="N35" s="48" t="s">
        <v>156</v>
      </c>
      <c r="O35" s="48" t="s">
        <v>180</v>
      </c>
      <c r="P35" s="48" t="s">
        <v>201</v>
      </c>
      <c r="Q35" s="48" t="s">
        <v>226</v>
      </c>
      <c r="R35" s="48" t="s">
        <v>248</v>
      </c>
      <c r="S35" s="48" t="s">
        <v>267</v>
      </c>
      <c r="T35" s="48" t="s">
        <v>269</v>
      </c>
      <c r="U35" s="48" t="s">
        <v>273</v>
      </c>
      <c r="V35" s="48" t="s">
        <v>276</v>
      </c>
      <c r="W35" s="48" t="s">
        <v>278</v>
      </c>
      <c r="X35" s="48" t="s">
        <v>279</v>
      </c>
      <c r="Y35" s="48" t="s">
        <v>281</v>
      </c>
      <c r="Z35" s="48" t="s">
        <v>285</v>
      </c>
      <c r="AA35" s="48" t="s">
        <v>287</v>
      </c>
      <c r="AB35" s="48" t="s">
        <v>288</v>
      </c>
      <c r="AC35" s="48" t="s">
        <v>290</v>
      </c>
      <c r="AD35" s="48" t="s">
        <v>294</v>
      </c>
      <c r="AE35" s="48" t="s">
        <v>296</v>
      </c>
      <c r="AF35" s="48" t="s">
        <v>297</v>
      </c>
      <c r="AG35" s="48" t="s">
        <v>300</v>
      </c>
      <c r="AH35" s="48" t="s">
        <v>302</v>
      </c>
      <c r="AI35" s="48" t="s">
        <v>304</v>
      </c>
      <c r="AJ35" s="48" t="s">
        <v>226</v>
      </c>
      <c r="AK35" s="48" t="s">
        <v>309</v>
      </c>
      <c r="AL35" s="48" t="s">
        <v>312</v>
      </c>
      <c r="AM35" s="48" t="s">
        <v>313</v>
      </c>
      <c r="AN35" s="48" t="s">
        <v>316</v>
      </c>
      <c r="AO35" s="48" t="s">
        <v>318</v>
      </c>
      <c r="AP35" s="48" t="s">
        <v>321</v>
      </c>
      <c r="AQ35" s="48" t="s">
        <v>323</v>
      </c>
      <c r="AR35" s="48" t="s">
        <v>325</v>
      </c>
      <c r="AS35" s="48" t="s">
        <v>328</v>
      </c>
      <c r="AT35" s="48" t="s">
        <v>329</v>
      </c>
      <c r="AU35" s="48" t="s">
        <v>333</v>
      </c>
      <c r="AV35" s="48" t="s">
        <v>335</v>
      </c>
      <c r="AW35" s="48" t="s">
        <v>336</v>
      </c>
      <c r="AX35" s="48" t="s">
        <v>269</v>
      </c>
      <c r="AY35" s="48" t="s">
        <v>341</v>
      </c>
      <c r="AZ35" s="48" t="s">
        <v>344</v>
      </c>
      <c r="BA35" s="48" t="s">
        <v>346</v>
      </c>
      <c r="BB35" s="48" t="s">
        <v>349</v>
      </c>
      <c r="BC35" s="48" t="s">
        <v>352</v>
      </c>
      <c r="BD35" s="48" t="s">
        <v>354</v>
      </c>
      <c r="BE35" s="48" t="s">
        <v>357</v>
      </c>
      <c r="BF35" s="48" t="s">
        <v>359</v>
      </c>
      <c r="BG35" s="48" t="s">
        <v>362</v>
      </c>
      <c r="BH35" s="48" t="s">
        <v>365</v>
      </c>
      <c r="BI35" s="48" t="s">
        <v>368</v>
      </c>
      <c r="BJ35" s="48" t="s">
        <v>370</v>
      </c>
      <c r="BK35" s="48" t="s">
        <v>372</v>
      </c>
      <c r="BL35" s="48" t="s">
        <v>375</v>
      </c>
      <c r="BM35" s="48" t="s">
        <v>378</v>
      </c>
      <c r="BN35" s="48" t="s">
        <v>380</v>
      </c>
      <c r="BO35" s="48" t="s">
        <v>383</v>
      </c>
      <c r="BP35" s="48" t="s">
        <v>385</v>
      </c>
      <c r="BQ35" s="48" t="s">
        <v>387</v>
      </c>
      <c r="BR35" s="48" t="s">
        <v>391</v>
      </c>
      <c r="BS35" s="48" t="s">
        <v>394</v>
      </c>
      <c r="BT35" s="48" t="s">
        <v>396</v>
      </c>
      <c r="BU35" s="48" t="s">
        <v>398</v>
      </c>
      <c r="BV35" s="48" t="s">
        <v>401</v>
      </c>
      <c r="BW35" s="48" t="s">
        <v>404</v>
      </c>
      <c r="BX35" s="48" t="s">
        <v>406</v>
      </c>
      <c r="BY35" s="48" t="s">
        <v>409</v>
      </c>
      <c r="BZ35" s="48" t="s">
        <v>412</v>
      </c>
      <c r="CA35" s="48" t="s">
        <v>414</v>
      </c>
      <c r="CB35" s="48" t="s">
        <v>415</v>
      </c>
      <c r="CC35" s="48" t="s">
        <v>418</v>
      </c>
      <c r="CD35" s="48" t="s">
        <v>421</v>
      </c>
      <c r="CE35" s="48" t="s">
        <v>424</v>
      </c>
      <c r="CF35" s="48" t="s">
        <v>426</v>
      </c>
      <c r="CG35" s="48" t="s">
        <v>428</v>
      </c>
      <c r="CH35" s="48" t="s">
        <v>432</v>
      </c>
      <c r="CI35" s="48" t="s">
        <v>434</v>
      </c>
      <c r="CJ35" s="48" t="s">
        <v>437</v>
      </c>
      <c r="CK35" s="48" t="s">
        <v>439</v>
      </c>
      <c r="CL35" s="48" t="s">
        <v>440</v>
      </c>
      <c r="CM35" s="48" t="s">
        <v>443</v>
      </c>
      <c r="CN35" s="48" t="s">
        <v>445</v>
      </c>
      <c r="CO35" s="48" t="s">
        <v>446</v>
      </c>
      <c r="CP35" s="48" t="s">
        <v>449</v>
      </c>
      <c r="CQ35" s="48" t="s">
        <v>450</v>
      </c>
      <c r="CR35" s="48" t="s">
        <v>452</v>
      </c>
      <c r="CS35" s="48" t="s">
        <v>455</v>
      </c>
      <c r="CT35" s="48" t="s">
        <v>432</v>
      </c>
      <c r="CU35" s="48" t="s">
        <v>458</v>
      </c>
    </row>
    <row r="36" spans="1:99" x14ac:dyDescent="0.25">
      <c r="A36" s="48">
        <v>34</v>
      </c>
      <c r="B36" s="49">
        <v>44538.813855798609</v>
      </c>
      <c r="C36" s="42" t="s">
        <v>946</v>
      </c>
      <c r="D36" s="42" t="s">
        <v>945</v>
      </c>
      <c r="E36" s="42" t="s">
        <v>947</v>
      </c>
      <c r="F36" s="48" t="s">
        <v>865</v>
      </c>
      <c r="G36" s="42" t="s">
        <v>795</v>
      </c>
      <c r="H36" s="42" t="s">
        <v>872</v>
      </c>
      <c r="I36" s="50">
        <v>44538</v>
      </c>
      <c r="J36" s="48" t="s">
        <v>63</v>
      </c>
      <c r="K36" s="48" t="s">
        <v>88</v>
      </c>
      <c r="L36" s="48" t="s">
        <v>108</v>
      </c>
      <c r="M36" s="48" t="s">
        <v>132</v>
      </c>
      <c r="N36" s="48" t="s">
        <v>156</v>
      </c>
      <c r="O36" s="48" t="s">
        <v>179</v>
      </c>
      <c r="P36" s="48" t="s">
        <v>201</v>
      </c>
      <c r="Q36" s="48" t="s">
        <v>225</v>
      </c>
      <c r="R36" s="48" t="s">
        <v>248</v>
      </c>
      <c r="S36" s="48" t="s">
        <v>268</v>
      </c>
      <c r="T36" s="48" t="s">
        <v>269</v>
      </c>
      <c r="U36" s="48" t="s">
        <v>272</v>
      </c>
      <c r="V36" s="48" t="s">
        <v>275</v>
      </c>
      <c r="W36" s="48" t="s">
        <v>277</v>
      </c>
      <c r="X36" s="48" t="s">
        <v>279</v>
      </c>
      <c r="Y36" s="48" t="s">
        <v>281</v>
      </c>
      <c r="Z36" s="48" t="s">
        <v>284</v>
      </c>
      <c r="AA36" s="48" t="s">
        <v>286</v>
      </c>
      <c r="AB36" s="48" t="s">
        <v>288</v>
      </c>
      <c r="AC36" s="48" t="s">
        <v>290</v>
      </c>
      <c r="AD36" s="48" t="s">
        <v>293</v>
      </c>
      <c r="AE36" s="48" t="s">
        <v>296</v>
      </c>
      <c r="AF36" s="48" t="s">
        <v>298</v>
      </c>
      <c r="AG36" s="48" t="s">
        <v>300</v>
      </c>
      <c r="AH36" s="48" t="s">
        <v>302</v>
      </c>
      <c r="AI36" s="48" t="s">
        <v>304</v>
      </c>
      <c r="AJ36" s="48" t="s">
        <v>226</v>
      </c>
      <c r="AK36" s="48" t="s">
        <v>308</v>
      </c>
      <c r="AL36" s="48" t="s">
        <v>311</v>
      </c>
      <c r="AM36" s="48" t="s">
        <v>313</v>
      </c>
      <c r="AN36" s="48" t="s">
        <v>316</v>
      </c>
      <c r="AO36" s="48" t="s">
        <v>318</v>
      </c>
      <c r="AP36" s="48" t="s">
        <v>320</v>
      </c>
      <c r="AQ36" s="48" t="s">
        <v>323</v>
      </c>
      <c r="AR36" s="48" t="s">
        <v>325</v>
      </c>
      <c r="AS36" s="48" t="s">
        <v>327</v>
      </c>
      <c r="AT36" s="48" t="s">
        <v>329</v>
      </c>
      <c r="AU36" s="48" t="s">
        <v>332</v>
      </c>
      <c r="AV36" s="48" t="s">
        <v>268</v>
      </c>
      <c r="AW36" s="48" t="s">
        <v>336</v>
      </c>
      <c r="AX36" s="48" t="s">
        <v>269</v>
      </c>
      <c r="AY36" s="48" t="s">
        <v>341</v>
      </c>
      <c r="AZ36" s="48" t="s">
        <v>344</v>
      </c>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row>
    <row r="37" spans="1:99" x14ac:dyDescent="0.25">
      <c r="A37" s="48">
        <v>35</v>
      </c>
      <c r="B37" s="49">
        <v>44538.820106527775</v>
      </c>
      <c r="C37" s="42" t="s">
        <v>949</v>
      </c>
      <c r="D37" s="42" t="s">
        <v>948</v>
      </c>
      <c r="E37" s="42" t="s">
        <v>918</v>
      </c>
      <c r="F37" s="48" t="s">
        <v>950</v>
      </c>
      <c r="G37" s="42" t="s">
        <v>793</v>
      </c>
      <c r="H37" s="42" t="s">
        <v>872</v>
      </c>
      <c r="I37" s="50">
        <v>44538</v>
      </c>
      <c r="J37" s="48" t="s">
        <v>63</v>
      </c>
      <c r="K37" s="48" t="s">
        <v>88</v>
      </c>
      <c r="L37" s="48" t="s">
        <v>109</v>
      </c>
      <c r="M37" s="48" t="s">
        <v>133</v>
      </c>
      <c r="N37" s="48" t="s">
        <v>156</v>
      </c>
      <c r="O37" s="48" t="s">
        <v>180</v>
      </c>
      <c r="P37" s="48" t="s">
        <v>202</v>
      </c>
      <c r="Q37" s="48" t="s">
        <v>226</v>
      </c>
      <c r="R37" s="48" t="s">
        <v>249</v>
      </c>
      <c r="S37" s="48" t="s">
        <v>267</v>
      </c>
      <c r="T37" s="48" t="s">
        <v>270</v>
      </c>
      <c r="U37" s="48" t="s">
        <v>273</v>
      </c>
      <c r="V37" s="48" t="s">
        <v>276</v>
      </c>
      <c r="W37" s="48" t="s">
        <v>278</v>
      </c>
      <c r="X37" s="48" t="s">
        <v>279</v>
      </c>
      <c r="Y37" s="48" t="s">
        <v>281</v>
      </c>
      <c r="Z37" s="48" t="s">
        <v>285</v>
      </c>
      <c r="AA37" s="48" t="s">
        <v>287</v>
      </c>
      <c r="AB37" s="48" t="s">
        <v>268</v>
      </c>
      <c r="AC37" s="48" t="s">
        <v>290</v>
      </c>
      <c r="AD37" s="48" t="s">
        <v>294</v>
      </c>
      <c r="AE37" s="48" t="s">
        <v>296</v>
      </c>
      <c r="AF37" s="48" t="s">
        <v>298</v>
      </c>
      <c r="AG37" s="48" t="s">
        <v>301</v>
      </c>
      <c r="AH37" s="48" t="s">
        <v>302</v>
      </c>
      <c r="AI37" s="48" t="s">
        <v>304</v>
      </c>
      <c r="AJ37" s="48" t="s">
        <v>226</v>
      </c>
      <c r="AK37" s="48" t="s">
        <v>308</v>
      </c>
      <c r="AL37" s="48" t="s">
        <v>312</v>
      </c>
      <c r="AM37" s="48" t="s">
        <v>313</v>
      </c>
      <c r="AN37" s="48" t="s">
        <v>316</v>
      </c>
      <c r="AO37" s="48" t="s">
        <v>319</v>
      </c>
      <c r="AP37" s="48" t="s">
        <v>321</v>
      </c>
      <c r="AQ37" s="48" t="s">
        <v>323</v>
      </c>
      <c r="AR37" s="48" t="s">
        <v>325</v>
      </c>
      <c r="AS37" s="48" t="s">
        <v>328</v>
      </c>
      <c r="AT37" s="48" t="s">
        <v>330</v>
      </c>
      <c r="AU37" s="48" t="s">
        <v>333</v>
      </c>
      <c r="AV37" s="48" t="s">
        <v>335</v>
      </c>
      <c r="AW37" s="48" t="s">
        <v>336</v>
      </c>
      <c r="AX37" s="48" t="s">
        <v>269</v>
      </c>
      <c r="AY37" s="48" t="s">
        <v>341</v>
      </c>
      <c r="AZ37" s="48" t="s">
        <v>344</v>
      </c>
      <c r="BA37" s="48" t="s">
        <v>347</v>
      </c>
      <c r="BB37" s="48" t="s">
        <v>349</v>
      </c>
      <c r="BC37" s="48" t="s">
        <v>352</v>
      </c>
      <c r="BD37" s="48" t="s">
        <v>354</v>
      </c>
      <c r="BE37" s="48" t="s">
        <v>357</v>
      </c>
      <c r="BF37" s="48" t="s">
        <v>359</v>
      </c>
      <c r="BG37" s="48" t="s">
        <v>362</v>
      </c>
      <c r="BH37" s="48" t="s">
        <v>365</v>
      </c>
      <c r="BI37" s="48" t="s">
        <v>368</v>
      </c>
      <c r="BJ37" s="48" t="s">
        <v>370</v>
      </c>
      <c r="BK37" s="48" t="s">
        <v>372</v>
      </c>
      <c r="BL37" s="48" t="s">
        <v>375</v>
      </c>
      <c r="BM37" s="48" t="s">
        <v>378</v>
      </c>
      <c r="BN37" s="48" t="s">
        <v>379</v>
      </c>
      <c r="BO37" s="48" t="s">
        <v>382</v>
      </c>
      <c r="BP37" s="48" t="s">
        <v>384</v>
      </c>
      <c r="BQ37" s="48" t="s">
        <v>387</v>
      </c>
      <c r="BR37" s="48" t="s">
        <v>390</v>
      </c>
      <c r="BS37" s="48" t="s">
        <v>394</v>
      </c>
      <c r="BT37" s="48" t="s">
        <v>396</v>
      </c>
      <c r="BU37" s="48" t="s">
        <v>399</v>
      </c>
      <c r="BV37" s="48" t="s">
        <v>401</v>
      </c>
      <c r="BW37" s="48" t="s">
        <v>403</v>
      </c>
      <c r="BX37" s="48" t="s">
        <v>405</v>
      </c>
      <c r="BY37" s="48" t="s">
        <v>409</v>
      </c>
      <c r="BZ37" s="48" t="s">
        <v>412</v>
      </c>
      <c r="CA37" s="48" t="s">
        <v>413</v>
      </c>
      <c r="CB37" s="48" t="s">
        <v>415</v>
      </c>
      <c r="CC37" s="48" t="s">
        <v>418</v>
      </c>
      <c r="CD37" s="48" t="s">
        <v>420</v>
      </c>
      <c r="CE37" s="48" t="s">
        <v>423</v>
      </c>
      <c r="CF37" s="48" t="s">
        <v>427</v>
      </c>
      <c r="CG37" s="48" t="s">
        <v>429</v>
      </c>
      <c r="CH37" s="48" t="s">
        <v>431</v>
      </c>
      <c r="CI37" s="48" t="s">
        <v>435</v>
      </c>
      <c r="CJ37" s="48" t="s">
        <v>437</v>
      </c>
      <c r="CK37" s="48" t="s">
        <v>439</v>
      </c>
      <c r="CL37" s="48" t="s">
        <v>440</v>
      </c>
      <c r="CM37" s="48" t="s">
        <v>442</v>
      </c>
      <c r="CN37" s="48" t="s">
        <v>444</v>
      </c>
      <c r="CO37" s="48" t="s">
        <v>447</v>
      </c>
      <c r="CP37" s="48" t="s">
        <v>449</v>
      </c>
      <c r="CQ37" s="48" t="s">
        <v>451</v>
      </c>
      <c r="CR37" s="48" t="s">
        <v>453</v>
      </c>
      <c r="CS37" s="48" t="s">
        <v>455</v>
      </c>
      <c r="CT37" s="48" t="s">
        <v>432</v>
      </c>
      <c r="CU37" s="48" t="s">
        <v>457</v>
      </c>
    </row>
    <row r="38" spans="1:99" x14ac:dyDescent="0.25">
      <c r="A38" s="48">
        <v>36</v>
      </c>
      <c r="B38" s="49">
        <v>44538.826757951392</v>
      </c>
      <c r="C38" s="42" t="s">
        <v>952</v>
      </c>
      <c r="D38" s="42" t="s">
        <v>951</v>
      </c>
      <c r="E38" s="42" t="s">
        <v>918</v>
      </c>
      <c r="F38" s="48" t="s">
        <v>865</v>
      </c>
      <c r="G38" s="42" t="s">
        <v>795</v>
      </c>
      <c r="H38" s="42" t="s">
        <v>866</v>
      </c>
      <c r="I38" s="50">
        <v>44540</v>
      </c>
      <c r="J38" s="48" t="s">
        <v>63</v>
      </c>
      <c r="K38" s="48" t="s">
        <v>87</v>
      </c>
      <c r="L38" s="48" t="s">
        <v>108</v>
      </c>
      <c r="M38" s="48" t="s">
        <v>133</v>
      </c>
      <c r="N38" s="48" t="s">
        <v>156</v>
      </c>
      <c r="O38" s="48" t="s">
        <v>180</v>
      </c>
      <c r="P38" s="48" t="s">
        <v>201</v>
      </c>
      <c r="Q38" s="48" t="s">
        <v>226</v>
      </c>
      <c r="R38" s="48" t="s">
        <v>249</v>
      </c>
      <c r="S38" s="48" t="s">
        <v>267</v>
      </c>
      <c r="T38" s="48" t="s">
        <v>270</v>
      </c>
      <c r="U38" s="48" t="s">
        <v>272</v>
      </c>
      <c r="V38" s="48" t="s">
        <v>275</v>
      </c>
      <c r="W38" s="48" t="s">
        <v>278</v>
      </c>
      <c r="X38" s="48" t="s">
        <v>279</v>
      </c>
      <c r="Y38" s="48" t="s">
        <v>281</v>
      </c>
      <c r="Z38" s="48" t="s">
        <v>285</v>
      </c>
      <c r="AA38" s="48" t="s">
        <v>287</v>
      </c>
      <c r="AB38" s="48" t="s">
        <v>288</v>
      </c>
      <c r="AC38" s="48" t="s">
        <v>290</v>
      </c>
      <c r="AD38" s="48" t="s">
        <v>293</v>
      </c>
      <c r="AE38" s="48" t="s">
        <v>295</v>
      </c>
      <c r="AF38" s="48" t="s">
        <v>297</v>
      </c>
      <c r="AG38" s="48" t="s">
        <v>300</v>
      </c>
      <c r="AH38" s="48" t="s">
        <v>303</v>
      </c>
      <c r="AI38" s="48" t="s">
        <v>305</v>
      </c>
      <c r="AJ38" s="48" t="s">
        <v>226</v>
      </c>
      <c r="AK38" s="48" t="s">
        <v>309</v>
      </c>
      <c r="AL38" s="48" t="s">
        <v>312</v>
      </c>
      <c r="AM38" s="48" t="s">
        <v>313</v>
      </c>
      <c r="AN38" s="48" t="s">
        <v>317</v>
      </c>
      <c r="AO38" s="48" t="s">
        <v>318</v>
      </c>
      <c r="AP38" s="48" t="s">
        <v>321</v>
      </c>
      <c r="AQ38" s="48" t="s">
        <v>323</v>
      </c>
      <c r="AR38" s="48" t="s">
        <v>325</v>
      </c>
      <c r="AS38" s="48" t="s">
        <v>327</v>
      </c>
      <c r="AT38" s="48" t="s">
        <v>330</v>
      </c>
      <c r="AU38" s="48" t="s">
        <v>332</v>
      </c>
      <c r="AV38" s="48" t="s">
        <v>335</v>
      </c>
      <c r="AW38" s="48" t="s">
        <v>336</v>
      </c>
      <c r="AX38" s="48" t="s">
        <v>339</v>
      </c>
      <c r="AY38" s="48" t="s">
        <v>340</v>
      </c>
      <c r="AZ38" s="48" t="s">
        <v>344</v>
      </c>
      <c r="BA38" s="48" t="s">
        <v>347</v>
      </c>
      <c r="BB38" s="48" t="s">
        <v>349</v>
      </c>
      <c r="BC38" s="48" t="s">
        <v>352</v>
      </c>
      <c r="BD38" s="48" t="s">
        <v>354</v>
      </c>
      <c r="BE38" s="48" t="s">
        <v>357</v>
      </c>
      <c r="BF38" s="48" t="s">
        <v>359</v>
      </c>
      <c r="BG38" s="48" t="s">
        <v>363</v>
      </c>
      <c r="BH38" s="48" t="s">
        <v>365</v>
      </c>
      <c r="BI38" s="48" t="s">
        <v>367</v>
      </c>
      <c r="BJ38" s="48" t="s">
        <v>369</v>
      </c>
      <c r="BK38" s="48" t="s">
        <v>372</v>
      </c>
      <c r="BL38" s="48" t="s">
        <v>375</v>
      </c>
      <c r="BM38" s="48" t="s">
        <v>378</v>
      </c>
      <c r="BN38" s="48" t="s">
        <v>380</v>
      </c>
      <c r="BO38" s="48" t="s">
        <v>382</v>
      </c>
      <c r="BP38" s="48" t="s">
        <v>385</v>
      </c>
      <c r="BQ38" s="48" t="s">
        <v>388</v>
      </c>
      <c r="BR38" s="48" t="s">
        <v>391</v>
      </c>
      <c r="BS38" s="48" t="s">
        <v>393</v>
      </c>
      <c r="BT38" s="48" t="s">
        <v>395</v>
      </c>
      <c r="BU38" s="48" t="s">
        <v>398</v>
      </c>
      <c r="BV38" s="48" t="s">
        <v>402</v>
      </c>
      <c r="BW38" s="48" t="s">
        <v>404</v>
      </c>
      <c r="BX38" s="48" t="s">
        <v>405</v>
      </c>
      <c r="BY38" s="48" t="s">
        <v>409</v>
      </c>
      <c r="BZ38" s="48" t="s">
        <v>412</v>
      </c>
      <c r="CA38" s="48" t="s">
        <v>414</v>
      </c>
      <c r="CB38" s="48" t="s">
        <v>320</v>
      </c>
      <c r="CC38" s="48" t="s">
        <v>417</v>
      </c>
      <c r="CD38" s="48" t="s">
        <v>420</v>
      </c>
      <c r="CE38" s="48" t="s">
        <v>423</v>
      </c>
      <c r="CF38" s="48" t="s">
        <v>426</v>
      </c>
      <c r="CG38" s="48" t="s">
        <v>428</v>
      </c>
      <c r="CH38" s="48" t="s">
        <v>432</v>
      </c>
      <c r="CI38" s="48" t="s">
        <v>434</v>
      </c>
      <c r="CJ38" s="48" t="s">
        <v>437</v>
      </c>
      <c r="CK38" s="48" t="s">
        <v>438</v>
      </c>
      <c r="CL38" s="48" t="s">
        <v>295</v>
      </c>
      <c r="CM38" s="48" t="s">
        <v>442</v>
      </c>
      <c r="CN38" s="48" t="s">
        <v>444</v>
      </c>
      <c r="CO38" s="48" t="s">
        <v>447</v>
      </c>
      <c r="CP38" s="48" t="s">
        <v>449</v>
      </c>
      <c r="CQ38" s="48" t="s">
        <v>450</v>
      </c>
      <c r="CR38" s="48" t="s">
        <v>452</v>
      </c>
      <c r="CS38" s="48" t="s">
        <v>455</v>
      </c>
      <c r="CT38" s="48" t="s">
        <v>432</v>
      </c>
      <c r="CU38" s="48" t="s">
        <v>458</v>
      </c>
    </row>
    <row r="39" spans="1:99" x14ac:dyDescent="0.25">
      <c r="A39" s="48">
        <v>37</v>
      </c>
      <c r="B39" s="49">
        <v>44538.831213472222</v>
      </c>
      <c r="C39" s="42" t="s">
        <v>954</v>
      </c>
      <c r="D39" s="42" t="s">
        <v>953</v>
      </c>
      <c r="E39" s="42" t="s">
        <v>918</v>
      </c>
      <c r="F39" s="48" t="s">
        <v>865</v>
      </c>
      <c r="G39" s="42" t="s">
        <v>794</v>
      </c>
      <c r="H39" s="42" t="s">
        <v>872</v>
      </c>
      <c r="I39" s="50">
        <v>44539</v>
      </c>
      <c r="J39" s="48" t="s">
        <v>64</v>
      </c>
      <c r="K39" s="48" t="s">
        <v>88</v>
      </c>
      <c r="L39" s="48" t="s">
        <v>109</v>
      </c>
      <c r="M39" s="48" t="s">
        <v>133</v>
      </c>
      <c r="N39" s="48" t="s">
        <v>156</v>
      </c>
      <c r="O39" s="48" t="s">
        <v>180</v>
      </c>
      <c r="P39" s="48" t="s">
        <v>201</v>
      </c>
      <c r="Q39" s="48" t="s">
        <v>226</v>
      </c>
      <c r="R39" s="48" t="s">
        <v>249</v>
      </c>
      <c r="S39" s="48" t="s">
        <v>268</v>
      </c>
      <c r="T39" s="48" t="s">
        <v>269</v>
      </c>
      <c r="U39" s="48" t="s">
        <v>273</v>
      </c>
      <c r="V39" s="48" t="s">
        <v>276</v>
      </c>
      <c r="W39" s="48" t="s">
        <v>277</v>
      </c>
      <c r="X39" s="48" t="s">
        <v>279</v>
      </c>
      <c r="Y39" s="48" t="s">
        <v>281</v>
      </c>
      <c r="Z39" s="48" t="s">
        <v>285</v>
      </c>
      <c r="AA39" s="48" t="s">
        <v>287</v>
      </c>
      <c r="AB39" s="48" t="s">
        <v>268</v>
      </c>
      <c r="AC39" s="48" t="s">
        <v>290</v>
      </c>
      <c r="AD39" s="48" t="s">
        <v>293</v>
      </c>
      <c r="AE39" s="48" t="s">
        <v>296</v>
      </c>
      <c r="AF39" s="48" t="s">
        <v>297</v>
      </c>
      <c r="AG39" s="48" t="s">
        <v>300</v>
      </c>
      <c r="AH39" s="48" t="s">
        <v>303</v>
      </c>
      <c r="AI39" s="48" t="s">
        <v>304</v>
      </c>
      <c r="AJ39" s="48" t="s">
        <v>226</v>
      </c>
      <c r="AK39" s="48" t="s">
        <v>309</v>
      </c>
      <c r="AL39" s="48" t="s">
        <v>311</v>
      </c>
      <c r="AM39" s="48" t="s">
        <v>313</v>
      </c>
      <c r="AN39" s="48" t="s">
        <v>316</v>
      </c>
      <c r="AO39" s="48" t="s">
        <v>319</v>
      </c>
      <c r="AP39" s="48" t="s">
        <v>321</v>
      </c>
      <c r="AQ39" s="48" t="s">
        <v>324</v>
      </c>
      <c r="AR39" s="48" t="s">
        <v>325</v>
      </c>
      <c r="AS39" s="48" t="s">
        <v>327</v>
      </c>
      <c r="AT39" s="48" t="s">
        <v>330</v>
      </c>
      <c r="AU39" s="48" t="s">
        <v>332</v>
      </c>
      <c r="AV39" s="48" t="s">
        <v>335</v>
      </c>
      <c r="AW39" s="48" t="s">
        <v>336</v>
      </c>
      <c r="AX39" s="48" t="s">
        <v>339</v>
      </c>
      <c r="AY39" s="48" t="s">
        <v>341</v>
      </c>
      <c r="AZ39" s="48" t="s">
        <v>344</v>
      </c>
      <c r="BA39" s="48" t="s">
        <v>347</v>
      </c>
      <c r="BB39" s="48" t="s">
        <v>339</v>
      </c>
      <c r="BC39" s="48" t="s">
        <v>352</v>
      </c>
      <c r="BD39" s="48" t="s">
        <v>355</v>
      </c>
      <c r="BE39" s="48" t="s">
        <v>356</v>
      </c>
      <c r="BF39" s="48" t="s">
        <v>359</v>
      </c>
      <c r="BG39" s="48" t="s">
        <v>362</v>
      </c>
      <c r="BH39" s="48" t="s">
        <v>366</v>
      </c>
      <c r="BI39" s="48" t="s">
        <v>368</v>
      </c>
      <c r="BJ39" s="48" t="s">
        <v>369</v>
      </c>
      <c r="BK39" s="48" t="s">
        <v>372</v>
      </c>
      <c r="BL39" s="48" t="s">
        <v>375</v>
      </c>
      <c r="BM39" s="48" t="s">
        <v>378</v>
      </c>
      <c r="BN39" s="48" t="s">
        <v>380</v>
      </c>
      <c r="BO39" s="48" t="s">
        <v>382</v>
      </c>
      <c r="BP39" s="48" t="s">
        <v>384</v>
      </c>
      <c r="BQ39" s="48" t="s">
        <v>387</v>
      </c>
      <c r="BR39" s="48" t="s">
        <v>390</v>
      </c>
      <c r="BS39" s="48" t="s">
        <v>393</v>
      </c>
      <c r="BT39" s="48" t="s">
        <v>395</v>
      </c>
      <c r="BU39" s="48" t="s">
        <v>399</v>
      </c>
      <c r="BV39" s="48" t="s">
        <v>401</v>
      </c>
      <c r="BW39" s="48" t="s">
        <v>403</v>
      </c>
      <c r="BX39" s="48" t="s">
        <v>406</v>
      </c>
      <c r="BY39" s="48" t="s">
        <v>409</v>
      </c>
      <c r="BZ39" s="48" t="s">
        <v>412</v>
      </c>
      <c r="CA39" s="48" t="s">
        <v>414</v>
      </c>
      <c r="CB39" s="48" t="s">
        <v>415</v>
      </c>
      <c r="CC39" s="48" t="s">
        <v>418</v>
      </c>
      <c r="CD39" s="48" t="s">
        <v>421</v>
      </c>
      <c r="CE39" s="48" t="s">
        <v>424</v>
      </c>
      <c r="CF39" s="48" t="s">
        <v>426</v>
      </c>
      <c r="CG39" s="48" t="s">
        <v>429</v>
      </c>
      <c r="CH39" s="48" t="s">
        <v>432</v>
      </c>
      <c r="CI39" s="48" t="s">
        <v>434</v>
      </c>
      <c r="CJ39" s="48" t="s">
        <v>437</v>
      </c>
      <c r="CK39" s="48" t="s">
        <v>439</v>
      </c>
      <c r="CL39" s="48" t="s">
        <v>440</v>
      </c>
      <c r="CM39" s="48" t="s">
        <v>442</v>
      </c>
      <c r="CN39" s="48" t="s">
        <v>444</v>
      </c>
      <c r="CO39" s="48" t="s">
        <v>446</v>
      </c>
      <c r="CP39" s="48" t="s">
        <v>449</v>
      </c>
      <c r="CQ39" s="48" t="s">
        <v>450</v>
      </c>
      <c r="CR39" s="48" t="s">
        <v>453</v>
      </c>
      <c r="CS39" s="48" t="s">
        <v>454</v>
      </c>
      <c r="CT39" s="48" t="s">
        <v>456</v>
      </c>
      <c r="CU39" s="48" t="s">
        <v>458</v>
      </c>
    </row>
    <row r="40" spans="1:99" x14ac:dyDescent="0.25">
      <c r="A40" s="48">
        <v>38</v>
      </c>
      <c r="B40" s="49">
        <v>44538.832406851849</v>
      </c>
      <c r="C40" s="42" t="s">
        <v>956</v>
      </c>
      <c r="D40" s="42" t="s">
        <v>955</v>
      </c>
      <c r="E40" s="42" t="s">
        <v>918</v>
      </c>
      <c r="F40" s="48" t="s">
        <v>957</v>
      </c>
      <c r="G40" s="42" t="s">
        <v>794</v>
      </c>
      <c r="H40" s="42" t="s">
        <v>872</v>
      </c>
      <c r="I40" s="50">
        <v>44420</v>
      </c>
      <c r="J40" s="48" t="s">
        <v>63</v>
      </c>
      <c r="K40" s="48" t="s">
        <v>88</v>
      </c>
      <c r="L40" s="48" t="s">
        <v>109</v>
      </c>
      <c r="M40" s="48" t="s">
        <v>132</v>
      </c>
      <c r="N40" s="48" t="s">
        <v>156</v>
      </c>
      <c r="O40" s="48" t="s">
        <v>179</v>
      </c>
      <c r="P40" s="48" t="s">
        <v>202</v>
      </c>
      <c r="Q40" s="48" t="s">
        <v>226</v>
      </c>
      <c r="R40" s="48" t="s">
        <v>248</v>
      </c>
      <c r="S40" s="48" t="s">
        <v>268</v>
      </c>
      <c r="T40" s="48" t="s">
        <v>270</v>
      </c>
      <c r="U40" s="48" t="s">
        <v>273</v>
      </c>
      <c r="V40" s="48" t="s">
        <v>276</v>
      </c>
      <c r="W40" s="48" t="s">
        <v>277</v>
      </c>
      <c r="X40" s="48" t="s">
        <v>279</v>
      </c>
      <c r="Y40" s="48" t="s">
        <v>282</v>
      </c>
      <c r="Z40" s="48" t="s">
        <v>285</v>
      </c>
      <c r="AA40" s="48" t="s">
        <v>286</v>
      </c>
      <c r="AB40" s="48" t="s">
        <v>288</v>
      </c>
      <c r="AC40" s="48" t="s">
        <v>290</v>
      </c>
      <c r="AD40" s="48" t="s">
        <v>294</v>
      </c>
      <c r="AE40" s="48" t="s">
        <v>296</v>
      </c>
      <c r="AF40" s="48" t="s">
        <v>298</v>
      </c>
      <c r="AG40" s="48" t="s">
        <v>301</v>
      </c>
      <c r="AH40" s="48" t="s">
        <v>302</v>
      </c>
      <c r="AI40" s="48" t="s">
        <v>305</v>
      </c>
      <c r="AJ40" s="48" t="s">
        <v>226</v>
      </c>
      <c r="AK40" s="48" t="s">
        <v>309</v>
      </c>
      <c r="AL40" s="48" t="s">
        <v>312</v>
      </c>
      <c r="AM40" s="48" t="s">
        <v>313</v>
      </c>
      <c r="AN40" s="48" t="s">
        <v>317</v>
      </c>
      <c r="AO40" s="48" t="s">
        <v>319</v>
      </c>
      <c r="AP40" s="48" t="s">
        <v>321</v>
      </c>
      <c r="AQ40" s="48" t="s">
        <v>323</v>
      </c>
      <c r="AR40" s="48" t="s">
        <v>325</v>
      </c>
      <c r="AS40" s="48" t="s">
        <v>327</v>
      </c>
      <c r="AT40" s="48" t="s">
        <v>330</v>
      </c>
      <c r="AU40" s="48" t="s">
        <v>332</v>
      </c>
      <c r="AV40" s="48" t="s">
        <v>268</v>
      </c>
      <c r="AW40" s="48" t="s">
        <v>336</v>
      </c>
      <c r="AX40" s="48" t="s">
        <v>339</v>
      </c>
      <c r="AY40" s="48" t="s">
        <v>341</v>
      </c>
      <c r="AZ40" s="48" t="s">
        <v>343</v>
      </c>
      <c r="BA40" s="48" t="s">
        <v>347</v>
      </c>
      <c r="BB40" s="48" t="s">
        <v>339</v>
      </c>
      <c r="BC40" s="48" t="s">
        <v>352</v>
      </c>
      <c r="BD40" s="48" t="s">
        <v>355</v>
      </c>
      <c r="BE40" s="48" t="s">
        <v>356</v>
      </c>
      <c r="BF40" s="48" t="s">
        <v>359</v>
      </c>
      <c r="BG40" s="48" t="s">
        <v>362</v>
      </c>
      <c r="BH40" s="48" t="s">
        <v>365</v>
      </c>
      <c r="BI40" s="48" t="s">
        <v>368</v>
      </c>
      <c r="BJ40" s="48" t="s">
        <v>369</v>
      </c>
      <c r="BK40" s="48" t="s">
        <v>372</v>
      </c>
      <c r="BL40" s="48" t="s">
        <v>375</v>
      </c>
      <c r="BM40" s="48" t="s">
        <v>377</v>
      </c>
      <c r="BN40" s="48" t="s">
        <v>379</v>
      </c>
      <c r="BO40" s="48" t="s">
        <v>382</v>
      </c>
      <c r="BP40" s="48" t="s">
        <v>384</v>
      </c>
      <c r="BQ40" s="48" t="s">
        <v>388</v>
      </c>
      <c r="BR40" s="48" t="s">
        <v>390</v>
      </c>
      <c r="BS40" s="48" t="s">
        <v>394</v>
      </c>
      <c r="BT40" s="48" t="s">
        <v>396</v>
      </c>
      <c r="BU40" s="48" t="s">
        <v>399</v>
      </c>
      <c r="BV40" s="48" t="s">
        <v>401</v>
      </c>
      <c r="BW40" s="48" t="s">
        <v>404</v>
      </c>
      <c r="BX40" s="48" t="s">
        <v>405</v>
      </c>
      <c r="BY40" s="48" t="s">
        <v>409</v>
      </c>
      <c r="BZ40" s="48" t="s">
        <v>411</v>
      </c>
      <c r="CA40" s="48" t="s">
        <v>414</v>
      </c>
      <c r="CB40" s="48" t="s">
        <v>415</v>
      </c>
      <c r="CC40" s="48" t="s">
        <v>417</v>
      </c>
      <c r="CD40" s="48" t="s">
        <v>420</v>
      </c>
      <c r="CE40" s="48" t="s">
        <v>424</v>
      </c>
      <c r="CF40" s="48" t="s">
        <v>426</v>
      </c>
      <c r="CG40" s="48" t="s">
        <v>428</v>
      </c>
      <c r="CH40" s="48" t="s">
        <v>431</v>
      </c>
      <c r="CI40" s="48" t="s">
        <v>435</v>
      </c>
      <c r="CJ40" s="48" t="s">
        <v>437</v>
      </c>
      <c r="CK40" s="48" t="s">
        <v>438</v>
      </c>
      <c r="CL40" s="48" t="s">
        <v>440</v>
      </c>
      <c r="CM40" s="48" t="s">
        <v>442</v>
      </c>
      <c r="CN40" s="48" t="s">
        <v>445</v>
      </c>
      <c r="CO40" s="48" t="s">
        <v>447</v>
      </c>
      <c r="CP40" s="48" t="s">
        <v>449</v>
      </c>
      <c r="CQ40" s="48" t="s">
        <v>450</v>
      </c>
      <c r="CR40" s="48" t="s">
        <v>453</v>
      </c>
      <c r="CS40" s="48" t="s">
        <v>455</v>
      </c>
      <c r="CT40" s="48" t="s">
        <v>432</v>
      </c>
      <c r="CU40" s="48" t="s">
        <v>457</v>
      </c>
    </row>
    <row r="41" spans="1:99" x14ac:dyDescent="0.25">
      <c r="A41" s="48">
        <v>39</v>
      </c>
      <c r="B41" s="49">
        <v>44538.83837972222</v>
      </c>
      <c r="C41" s="42" t="s">
        <v>959</v>
      </c>
      <c r="D41" s="42" t="s">
        <v>958</v>
      </c>
      <c r="E41" s="42" t="s">
        <v>918</v>
      </c>
      <c r="F41" s="48" t="s">
        <v>865</v>
      </c>
      <c r="G41" s="42" t="s">
        <v>794</v>
      </c>
      <c r="H41" s="42" t="s">
        <v>872</v>
      </c>
      <c r="I41" s="50">
        <v>44558</v>
      </c>
      <c r="J41" s="48" t="s">
        <v>64</v>
      </c>
      <c r="K41" s="48" t="s">
        <v>88</v>
      </c>
      <c r="L41" s="48" t="s">
        <v>109</v>
      </c>
      <c r="M41" s="48" t="s">
        <v>133</v>
      </c>
      <c r="N41" s="48" t="s">
        <v>156</v>
      </c>
      <c r="O41" s="48" t="s">
        <v>180</v>
      </c>
      <c r="P41" s="48" t="s">
        <v>202</v>
      </c>
      <c r="Q41" s="48" t="s">
        <v>226</v>
      </c>
      <c r="R41" s="48" t="s">
        <v>249</v>
      </c>
      <c r="S41" s="48" t="s">
        <v>267</v>
      </c>
      <c r="T41" s="48" t="s">
        <v>270</v>
      </c>
      <c r="U41" s="48" t="s">
        <v>273</v>
      </c>
      <c r="V41" s="48" t="s">
        <v>276</v>
      </c>
      <c r="W41" s="48" t="s">
        <v>277</v>
      </c>
      <c r="X41" s="48" t="s">
        <v>279</v>
      </c>
      <c r="Y41" s="48" t="s">
        <v>281</v>
      </c>
      <c r="Z41" s="48" t="s">
        <v>285</v>
      </c>
      <c r="AA41" s="48" t="s">
        <v>287</v>
      </c>
      <c r="AB41" s="48" t="s">
        <v>288</v>
      </c>
      <c r="AC41" s="48" t="s">
        <v>290</v>
      </c>
      <c r="AD41" s="48" t="s">
        <v>294</v>
      </c>
      <c r="AE41" s="48" t="s">
        <v>296</v>
      </c>
      <c r="AF41" s="48" t="s">
        <v>297</v>
      </c>
      <c r="AG41" s="48" t="s">
        <v>300</v>
      </c>
      <c r="AH41" s="48" t="s">
        <v>302</v>
      </c>
      <c r="AI41" s="48" t="s">
        <v>305</v>
      </c>
      <c r="AJ41" s="48" t="s">
        <v>226</v>
      </c>
      <c r="AK41" s="48" t="s">
        <v>309</v>
      </c>
      <c r="AL41" s="48" t="s">
        <v>311</v>
      </c>
      <c r="AM41" s="48" t="s">
        <v>313</v>
      </c>
      <c r="AN41" s="48" t="s">
        <v>316</v>
      </c>
      <c r="AO41" s="48" t="s">
        <v>318</v>
      </c>
      <c r="AP41" s="48" t="s">
        <v>321</v>
      </c>
      <c r="AQ41" s="48" t="s">
        <v>323</v>
      </c>
      <c r="AR41" s="48" t="s">
        <v>325</v>
      </c>
      <c r="AS41" s="48" t="s">
        <v>328</v>
      </c>
      <c r="AT41" s="48" t="s">
        <v>330</v>
      </c>
      <c r="AU41" s="48" t="s">
        <v>333</v>
      </c>
      <c r="AV41" s="48" t="s">
        <v>335</v>
      </c>
      <c r="AW41" s="48" t="s">
        <v>336</v>
      </c>
      <c r="AX41" s="48" t="s">
        <v>269</v>
      </c>
      <c r="AY41" s="48" t="s">
        <v>341</v>
      </c>
      <c r="AZ41" s="48" t="s">
        <v>344</v>
      </c>
      <c r="BA41" s="48" t="s">
        <v>347</v>
      </c>
      <c r="BB41" s="48" t="s">
        <v>349</v>
      </c>
      <c r="BC41" s="48" t="s">
        <v>352</v>
      </c>
      <c r="BD41" s="48" t="s">
        <v>354</v>
      </c>
      <c r="BE41" s="48" t="s">
        <v>356</v>
      </c>
      <c r="BF41" s="48" t="s">
        <v>359</v>
      </c>
      <c r="BG41" s="48" t="s">
        <v>362</v>
      </c>
      <c r="BH41" s="48" t="s">
        <v>365</v>
      </c>
      <c r="BI41" s="48" t="s">
        <v>368</v>
      </c>
      <c r="BJ41" s="48" t="s">
        <v>369</v>
      </c>
      <c r="BK41" s="48" t="s">
        <v>372</v>
      </c>
      <c r="BL41" s="48" t="s">
        <v>375</v>
      </c>
      <c r="BM41" s="48" t="s">
        <v>377</v>
      </c>
      <c r="BN41" s="48" t="s">
        <v>380</v>
      </c>
      <c r="BO41" s="48" t="s">
        <v>383</v>
      </c>
      <c r="BP41" s="48" t="s">
        <v>384</v>
      </c>
      <c r="BQ41" s="48" t="s">
        <v>388</v>
      </c>
      <c r="BR41" s="48" t="s">
        <v>390</v>
      </c>
      <c r="BS41" s="48" t="s">
        <v>394</v>
      </c>
      <c r="BT41" s="48" t="s">
        <v>395</v>
      </c>
      <c r="BU41" s="48" t="s">
        <v>399</v>
      </c>
      <c r="BV41" s="48" t="s">
        <v>402</v>
      </c>
      <c r="BW41" s="48" t="s">
        <v>403</v>
      </c>
      <c r="BX41" s="48" t="s">
        <v>406</v>
      </c>
      <c r="BY41" s="48" t="s">
        <v>409</v>
      </c>
      <c r="BZ41" s="48" t="s">
        <v>412</v>
      </c>
      <c r="CA41" s="48" t="s">
        <v>413</v>
      </c>
      <c r="CB41" s="48" t="s">
        <v>320</v>
      </c>
      <c r="CC41" s="48" t="s">
        <v>417</v>
      </c>
      <c r="CD41" s="48" t="s">
        <v>420</v>
      </c>
      <c r="CE41" s="48" t="s">
        <v>424</v>
      </c>
      <c r="CF41" s="48" t="s">
        <v>426</v>
      </c>
      <c r="CG41" s="48" t="s">
        <v>428</v>
      </c>
      <c r="CH41" s="48" t="s">
        <v>432</v>
      </c>
      <c r="CI41" s="48" t="s">
        <v>434</v>
      </c>
      <c r="CJ41" s="48" t="s">
        <v>437</v>
      </c>
      <c r="CK41" s="48" t="s">
        <v>439</v>
      </c>
      <c r="CL41" s="48" t="s">
        <v>295</v>
      </c>
      <c r="CM41" s="48" t="s">
        <v>442</v>
      </c>
      <c r="CN41" s="48" t="s">
        <v>444</v>
      </c>
      <c r="CO41" s="48" t="s">
        <v>447</v>
      </c>
      <c r="CP41" s="48" t="s">
        <v>449</v>
      </c>
      <c r="CQ41" s="48" t="s">
        <v>451</v>
      </c>
      <c r="CR41" s="48" t="s">
        <v>453</v>
      </c>
      <c r="CS41" s="48" t="s">
        <v>455</v>
      </c>
      <c r="CT41" s="48" t="s">
        <v>432</v>
      </c>
      <c r="CU41" s="48" t="s">
        <v>458</v>
      </c>
    </row>
    <row r="42" spans="1:99" x14ac:dyDescent="0.25">
      <c r="A42" s="48">
        <v>40</v>
      </c>
      <c r="B42" s="49">
        <v>44538.85300101852</v>
      </c>
      <c r="C42" s="42" t="s">
        <v>963</v>
      </c>
      <c r="D42" s="42" t="s">
        <v>962</v>
      </c>
      <c r="E42" s="42" t="s">
        <v>918</v>
      </c>
      <c r="F42" s="48" t="s">
        <v>865</v>
      </c>
      <c r="G42" s="42" t="s">
        <v>793</v>
      </c>
      <c r="H42" s="42" t="s">
        <v>872</v>
      </c>
      <c r="I42" s="50">
        <v>44538</v>
      </c>
      <c r="J42" s="48" t="s">
        <v>63</v>
      </c>
      <c r="K42" s="48" t="s">
        <v>88</v>
      </c>
      <c r="L42" s="48" t="s">
        <v>109</v>
      </c>
      <c r="M42" s="48" t="s">
        <v>133</v>
      </c>
      <c r="N42" s="48" t="s">
        <v>156</v>
      </c>
      <c r="O42" s="48" t="s">
        <v>180</v>
      </c>
      <c r="P42" s="48" t="s">
        <v>202</v>
      </c>
      <c r="Q42" s="48" t="s">
        <v>226</v>
      </c>
      <c r="R42" s="48" t="s">
        <v>249</v>
      </c>
      <c r="S42" s="48" t="s">
        <v>268</v>
      </c>
      <c r="T42" s="48" t="s">
        <v>270</v>
      </c>
      <c r="U42" s="48" t="s">
        <v>273</v>
      </c>
      <c r="V42" s="48" t="s">
        <v>275</v>
      </c>
      <c r="W42" s="48" t="s">
        <v>277</v>
      </c>
      <c r="X42" s="48" t="s">
        <v>280</v>
      </c>
      <c r="Y42" s="48" t="s">
        <v>281</v>
      </c>
      <c r="Z42" s="48" t="s">
        <v>285</v>
      </c>
      <c r="AA42" s="48" t="s">
        <v>287</v>
      </c>
      <c r="AB42" s="48" t="s">
        <v>288</v>
      </c>
      <c r="AC42" s="48" t="s">
        <v>290</v>
      </c>
      <c r="AD42" s="48" t="s">
        <v>294</v>
      </c>
      <c r="AE42" s="48" t="s">
        <v>296</v>
      </c>
      <c r="AF42" s="48" t="s">
        <v>298</v>
      </c>
      <c r="AG42" s="48" t="s">
        <v>300</v>
      </c>
      <c r="AH42" s="48" t="s">
        <v>302</v>
      </c>
      <c r="AI42" s="48" t="s">
        <v>305</v>
      </c>
      <c r="AJ42" s="48" t="s">
        <v>226</v>
      </c>
      <c r="AK42" s="48" t="s">
        <v>309</v>
      </c>
      <c r="AL42" s="48" t="s">
        <v>312</v>
      </c>
      <c r="AM42" s="48" t="s">
        <v>313</v>
      </c>
      <c r="AN42" s="48" t="s">
        <v>316</v>
      </c>
      <c r="AO42" s="48" t="s">
        <v>319</v>
      </c>
      <c r="AP42" s="48" t="s">
        <v>321</v>
      </c>
      <c r="AQ42" s="48" t="s">
        <v>323</v>
      </c>
      <c r="AR42" s="48" t="s">
        <v>325</v>
      </c>
      <c r="AS42" s="48" t="s">
        <v>328</v>
      </c>
      <c r="AT42" s="48" t="s">
        <v>330</v>
      </c>
      <c r="AU42" s="48" t="s">
        <v>333</v>
      </c>
      <c r="AV42" s="48" t="s">
        <v>335</v>
      </c>
      <c r="AW42" s="48" t="s">
        <v>336</v>
      </c>
      <c r="AX42" s="48" t="s">
        <v>269</v>
      </c>
      <c r="AY42" s="48" t="s">
        <v>341</v>
      </c>
      <c r="AZ42" s="48" t="s">
        <v>344</v>
      </c>
      <c r="BA42" s="48" t="s">
        <v>347</v>
      </c>
      <c r="BB42" s="48" t="s">
        <v>349</v>
      </c>
      <c r="BC42" s="48" t="s">
        <v>352</v>
      </c>
      <c r="BD42" s="48" t="s">
        <v>354</v>
      </c>
      <c r="BE42" s="48" t="s">
        <v>356</v>
      </c>
      <c r="BF42" s="48" t="s">
        <v>359</v>
      </c>
      <c r="BG42" s="48" t="s">
        <v>362</v>
      </c>
      <c r="BH42" s="48" t="s">
        <v>365</v>
      </c>
      <c r="BI42" s="48" t="s">
        <v>368</v>
      </c>
      <c r="BJ42" s="48" t="s">
        <v>369</v>
      </c>
      <c r="BK42" s="48" t="s">
        <v>372</v>
      </c>
      <c r="BL42" s="48" t="s">
        <v>375</v>
      </c>
      <c r="BM42" s="48" t="s">
        <v>377</v>
      </c>
      <c r="BN42" s="48" t="s">
        <v>380</v>
      </c>
      <c r="BO42" s="48" t="s">
        <v>383</v>
      </c>
      <c r="BP42" s="48" t="s">
        <v>384</v>
      </c>
      <c r="BQ42" s="48" t="s">
        <v>388</v>
      </c>
      <c r="BR42" s="48" t="s">
        <v>390</v>
      </c>
      <c r="BS42" s="48" t="s">
        <v>394</v>
      </c>
      <c r="BT42" s="48" t="s">
        <v>396</v>
      </c>
      <c r="BU42" s="48" t="s">
        <v>398</v>
      </c>
      <c r="BV42" s="48" t="s">
        <v>402</v>
      </c>
      <c r="BW42" s="48" t="s">
        <v>404</v>
      </c>
      <c r="BX42" s="48" t="s">
        <v>405</v>
      </c>
      <c r="BY42" s="48" t="s">
        <v>409</v>
      </c>
      <c r="BZ42" s="48" t="s">
        <v>412</v>
      </c>
      <c r="CA42" s="48" t="s">
        <v>413</v>
      </c>
      <c r="CB42" s="48" t="s">
        <v>415</v>
      </c>
      <c r="CC42" s="48" t="s">
        <v>417</v>
      </c>
      <c r="CD42" s="48" t="s">
        <v>421</v>
      </c>
      <c r="CE42" s="48" t="s">
        <v>424</v>
      </c>
      <c r="CF42" s="48" t="s">
        <v>426</v>
      </c>
      <c r="CG42" s="48" t="s">
        <v>429</v>
      </c>
      <c r="CH42" s="48" t="s">
        <v>432</v>
      </c>
      <c r="CI42" s="48" t="s">
        <v>434</v>
      </c>
      <c r="CJ42" s="48" t="s">
        <v>437</v>
      </c>
      <c r="CK42" s="48" t="s">
        <v>438</v>
      </c>
      <c r="CL42" s="48" t="s">
        <v>440</v>
      </c>
      <c r="CM42" s="48" t="s">
        <v>442</v>
      </c>
      <c r="CN42" s="48" t="s">
        <v>444</v>
      </c>
      <c r="CO42" s="48" t="s">
        <v>447</v>
      </c>
      <c r="CP42" s="48" t="s">
        <v>449</v>
      </c>
      <c r="CQ42" s="48" t="s">
        <v>450</v>
      </c>
      <c r="CR42" s="48" t="s">
        <v>453</v>
      </c>
      <c r="CS42" s="48" t="s">
        <v>454</v>
      </c>
      <c r="CT42" s="48" t="s">
        <v>432</v>
      </c>
      <c r="CU42" s="48" t="s">
        <v>458</v>
      </c>
    </row>
    <row r="43" spans="1:99" x14ac:dyDescent="0.25">
      <c r="A43" s="48">
        <v>41</v>
      </c>
      <c r="B43" s="49">
        <v>44538.853977500003</v>
      </c>
      <c r="C43" s="42" t="s">
        <v>965</v>
      </c>
      <c r="D43" s="42" t="s">
        <v>964</v>
      </c>
      <c r="E43" s="42" t="s">
        <v>966</v>
      </c>
      <c r="F43" s="48" t="s">
        <v>865</v>
      </c>
      <c r="G43" s="42" t="s">
        <v>794</v>
      </c>
      <c r="H43" s="42" t="s">
        <v>866</v>
      </c>
      <c r="I43" s="50">
        <v>44538</v>
      </c>
      <c r="J43" s="48" t="s">
        <v>63</v>
      </c>
      <c r="K43" s="48" t="s">
        <v>88</v>
      </c>
      <c r="L43" s="48" t="s">
        <v>109</v>
      </c>
      <c r="M43" s="48" t="s">
        <v>133</v>
      </c>
      <c r="N43" s="48" t="s">
        <v>156</v>
      </c>
      <c r="O43" s="48" t="s">
        <v>180</v>
      </c>
      <c r="P43" s="48" t="s">
        <v>202</v>
      </c>
      <c r="Q43" s="48" t="s">
        <v>226</v>
      </c>
      <c r="R43" s="48" t="s">
        <v>249</v>
      </c>
      <c r="S43" s="48" t="s">
        <v>267</v>
      </c>
      <c r="T43" s="48" t="s">
        <v>270</v>
      </c>
      <c r="U43" s="48" t="s">
        <v>273</v>
      </c>
      <c r="V43" s="48" t="s">
        <v>275</v>
      </c>
      <c r="W43" s="48" t="s">
        <v>278</v>
      </c>
      <c r="X43" s="48" t="s">
        <v>279</v>
      </c>
      <c r="Y43" s="48" t="s">
        <v>282</v>
      </c>
      <c r="Z43" s="48" t="s">
        <v>285</v>
      </c>
      <c r="AA43" s="48" t="s">
        <v>287</v>
      </c>
      <c r="AB43" s="48" t="s">
        <v>288</v>
      </c>
      <c r="AC43" s="48" t="s">
        <v>290</v>
      </c>
      <c r="AD43" s="48" t="s">
        <v>294</v>
      </c>
      <c r="AE43" s="48" t="s">
        <v>295</v>
      </c>
      <c r="AF43" s="48" t="s">
        <v>297</v>
      </c>
      <c r="AG43" s="48" t="s">
        <v>300</v>
      </c>
      <c r="AH43" s="48" t="s">
        <v>303</v>
      </c>
      <c r="AI43" s="48" t="s">
        <v>304</v>
      </c>
      <c r="AJ43" s="48" t="s">
        <v>226</v>
      </c>
      <c r="AK43" s="48" t="s">
        <v>308</v>
      </c>
      <c r="AL43" s="48" t="s">
        <v>312</v>
      </c>
      <c r="AM43" s="48" t="s">
        <v>313</v>
      </c>
      <c r="AN43" s="48" t="s">
        <v>317</v>
      </c>
      <c r="AO43" s="48" t="s">
        <v>318</v>
      </c>
      <c r="AP43" s="48" t="s">
        <v>321</v>
      </c>
      <c r="AQ43" s="48" t="s">
        <v>323</v>
      </c>
      <c r="AR43" s="48" t="s">
        <v>325</v>
      </c>
      <c r="AS43" s="48" t="s">
        <v>327</v>
      </c>
      <c r="AT43" s="48" t="s">
        <v>330</v>
      </c>
      <c r="AU43" s="48" t="s">
        <v>332</v>
      </c>
      <c r="AV43" s="48" t="s">
        <v>335</v>
      </c>
      <c r="AW43" s="48" t="s">
        <v>336</v>
      </c>
      <c r="AX43" s="48" t="s">
        <v>269</v>
      </c>
      <c r="AY43" s="48" t="s">
        <v>341</v>
      </c>
      <c r="AZ43" s="48" t="s">
        <v>343</v>
      </c>
      <c r="BA43" s="48" t="s">
        <v>347</v>
      </c>
      <c r="BB43" s="48" t="s">
        <v>349</v>
      </c>
      <c r="BC43" s="48" t="s">
        <v>352</v>
      </c>
      <c r="BD43" s="48" t="s">
        <v>354</v>
      </c>
      <c r="BE43" s="48" t="s">
        <v>356</v>
      </c>
      <c r="BF43" s="48" t="s">
        <v>359</v>
      </c>
      <c r="BG43" s="48" t="s">
        <v>362</v>
      </c>
      <c r="BH43" s="48" t="s">
        <v>365</v>
      </c>
      <c r="BI43" s="48" t="s">
        <v>367</v>
      </c>
      <c r="BJ43" s="48" t="s">
        <v>369</v>
      </c>
      <c r="BK43" s="48" t="s">
        <v>372</v>
      </c>
      <c r="BL43" s="48" t="s">
        <v>375</v>
      </c>
      <c r="BM43" s="48" t="s">
        <v>377</v>
      </c>
      <c r="BN43" s="48" t="s">
        <v>379</v>
      </c>
      <c r="BO43" s="48" t="s">
        <v>382</v>
      </c>
      <c r="BP43" s="48" t="s">
        <v>384</v>
      </c>
      <c r="BQ43" s="48" t="s">
        <v>388</v>
      </c>
      <c r="BR43" s="48" t="s">
        <v>391</v>
      </c>
      <c r="BS43" s="48" t="s">
        <v>393</v>
      </c>
      <c r="BT43" s="48" t="s">
        <v>396</v>
      </c>
      <c r="BU43" s="48" t="s">
        <v>398</v>
      </c>
      <c r="BV43" s="48" t="s">
        <v>402</v>
      </c>
      <c r="BW43" s="48" t="s">
        <v>404</v>
      </c>
      <c r="BX43" s="48" t="s">
        <v>405</v>
      </c>
      <c r="BY43" s="48" t="s">
        <v>409</v>
      </c>
      <c r="BZ43" s="48" t="s">
        <v>412</v>
      </c>
      <c r="CA43" s="48" t="s">
        <v>414</v>
      </c>
      <c r="CB43" s="48" t="s">
        <v>415</v>
      </c>
      <c r="CC43" s="48" t="s">
        <v>417</v>
      </c>
      <c r="CD43" s="48" t="s">
        <v>421</v>
      </c>
      <c r="CE43" s="48" t="s">
        <v>423</v>
      </c>
      <c r="CF43" s="48" t="s">
        <v>426</v>
      </c>
      <c r="CG43" s="48" t="s">
        <v>429</v>
      </c>
      <c r="CH43" s="48" t="s">
        <v>431</v>
      </c>
      <c r="CI43" s="48" t="s">
        <v>434</v>
      </c>
      <c r="CJ43" s="48" t="s">
        <v>437</v>
      </c>
      <c r="CK43" s="48" t="s">
        <v>439</v>
      </c>
      <c r="CL43" s="48" t="s">
        <v>295</v>
      </c>
      <c r="CM43" s="48" t="s">
        <v>442</v>
      </c>
      <c r="CN43" s="48" t="s">
        <v>445</v>
      </c>
      <c r="CO43" s="48" t="s">
        <v>447</v>
      </c>
      <c r="CP43" s="48" t="s">
        <v>449</v>
      </c>
      <c r="CQ43" s="48" t="s">
        <v>450</v>
      </c>
      <c r="CR43" s="48" t="s">
        <v>453</v>
      </c>
      <c r="CS43" s="48" t="s">
        <v>454</v>
      </c>
      <c r="CT43" s="48" t="s">
        <v>432</v>
      </c>
      <c r="CU43" s="48" t="s">
        <v>458</v>
      </c>
    </row>
    <row r="44" spans="1:99" x14ac:dyDescent="0.25">
      <c r="A44" s="48">
        <v>42</v>
      </c>
      <c r="B44" s="49">
        <v>44538.86098528935</v>
      </c>
      <c r="C44" s="42" t="s">
        <v>961</v>
      </c>
      <c r="D44" s="42" t="s">
        <v>960</v>
      </c>
      <c r="E44" s="42" t="s">
        <v>918</v>
      </c>
      <c r="F44" s="48" t="s">
        <v>865</v>
      </c>
      <c r="G44" s="42" t="s">
        <v>794</v>
      </c>
      <c r="H44" s="42" t="s">
        <v>872</v>
      </c>
      <c r="I44" s="50">
        <v>44538</v>
      </c>
      <c r="J44" s="48" t="s">
        <v>63</v>
      </c>
      <c r="K44" s="48" t="s">
        <v>88</v>
      </c>
      <c r="L44" s="48" t="s">
        <v>109</v>
      </c>
      <c r="M44" s="48" t="s">
        <v>132</v>
      </c>
      <c r="N44" s="48" t="s">
        <v>156</v>
      </c>
      <c r="O44" s="48" t="s">
        <v>179</v>
      </c>
      <c r="P44" s="48" t="s">
        <v>201</v>
      </c>
      <c r="Q44" s="48" t="s">
        <v>226</v>
      </c>
      <c r="R44" s="48" t="s">
        <v>248</v>
      </c>
      <c r="S44" s="48" t="s">
        <v>267</v>
      </c>
      <c r="T44" s="48" t="s">
        <v>270</v>
      </c>
      <c r="U44" s="48" t="s">
        <v>273</v>
      </c>
      <c r="V44" s="48" t="s">
        <v>276</v>
      </c>
      <c r="W44" s="48" t="s">
        <v>278</v>
      </c>
      <c r="X44" s="48" t="s">
        <v>279</v>
      </c>
      <c r="Y44" s="48" t="s">
        <v>282</v>
      </c>
      <c r="Z44" s="48" t="s">
        <v>284</v>
      </c>
      <c r="AA44" s="48" t="s">
        <v>287</v>
      </c>
      <c r="AB44" s="48" t="s">
        <v>288</v>
      </c>
      <c r="AC44" s="48" t="s">
        <v>290</v>
      </c>
      <c r="AD44" s="48" t="s">
        <v>294</v>
      </c>
      <c r="AE44" s="48" t="s">
        <v>295</v>
      </c>
      <c r="AF44" s="48" t="s">
        <v>297</v>
      </c>
      <c r="AG44" s="48" t="s">
        <v>300</v>
      </c>
      <c r="AH44" s="48" t="s">
        <v>303</v>
      </c>
      <c r="AI44" s="48" t="s">
        <v>304</v>
      </c>
      <c r="AJ44" s="48" t="s">
        <v>226</v>
      </c>
      <c r="AK44" s="48" t="s">
        <v>309</v>
      </c>
      <c r="AL44" s="48" t="s">
        <v>312</v>
      </c>
      <c r="AM44" s="48" t="s">
        <v>313</v>
      </c>
      <c r="AN44" s="48" t="s">
        <v>316</v>
      </c>
      <c r="AO44" s="48" t="s">
        <v>318</v>
      </c>
      <c r="AP44" s="48" t="s">
        <v>320</v>
      </c>
      <c r="AQ44" s="48" t="s">
        <v>323</v>
      </c>
      <c r="AR44" s="48" t="s">
        <v>325</v>
      </c>
      <c r="AS44" s="48" t="s">
        <v>328</v>
      </c>
      <c r="AT44" s="48" t="s">
        <v>329</v>
      </c>
      <c r="AU44" s="48" t="s">
        <v>332</v>
      </c>
      <c r="AV44" s="48" t="s">
        <v>335</v>
      </c>
      <c r="AW44" s="48" t="s">
        <v>336</v>
      </c>
      <c r="AX44" s="48" t="s">
        <v>339</v>
      </c>
      <c r="AY44" s="48" t="s">
        <v>340</v>
      </c>
      <c r="AZ44" s="48" t="s">
        <v>343</v>
      </c>
      <c r="BA44" s="48" t="s">
        <v>346</v>
      </c>
      <c r="BB44" s="48" t="s">
        <v>349</v>
      </c>
      <c r="BC44" s="48" t="s">
        <v>352</v>
      </c>
      <c r="BD44" s="48" t="s">
        <v>354</v>
      </c>
      <c r="BE44" s="48" t="s">
        <v>356</v>
      </c>
      <c r="BF44" s="48" t="s">
        <v>359</v>
      </c>
      <c r="BG44" s="48" t="s">
        <v>362</v>
      </c>
      <c r="BH44" s="48" t="s">
        <v>366</v>
      </c>
      <c r="BI44" s="48" t="s">
        <v>367</v>
      </c>
      <c r="BJ44" s="48" t="s">
        <v>369</v>
      </c>
      <c r="BK44" s="48" t="s">
        <v>372</v>
      </c>
      <c r="BL44" s="48" t="s">
        <v>375</v>
      </c>
      <c r="BM44" s="48" t="s">
        <v>378</v>
      </c>
      <c r="BN44" s="48" t="s">
        <v>380</v>
      </c>
      <c r="BO44" s="48" t="s">
        <v>382</v>
      </c>
      <c r="BP44" s="48" t="s">
        <v>384</v>
      </c>
      <c r="BQ44" s="48" t="s">
        <v>387</v>
      </c>
      <c r="BR44" s="48" t="s">
        <v>390</v>
      </c>
      <c r="BS44" s="48" t="s">
        <v>393</v>
      </c>
      <c r="BT44" s="48" t="s">
        <v>396</v>
      </c>
      <c r="BU44" s="48" t="s">
        <v>398</v>
      </c>
      <c r="BV44" s="48" t="s">
        <v>401</v>
      </c>
      <c r="BW44" s="48" t="s">
        <v>403</v>
      </c>
      <c r="BX44" s="48" t="s">
        <v>405</v>
      </c>
      <c r="BY44" s="48" t="s">
        <v>409</v>
      </c>
      <c r="BZ44" s="48" t="s">
        <v>412</v>
      </c>
      <c r="CA44" s="48" t="s">
        <v>414</v>
      </c>
      <c r="CB44" s="48" t="s">
        <v>415</v>
      </c>
      <c r="CC44" s="48" t="s">
        <v>417</v>
      </c>
      <c r="CD44" s="48" t="s">
        <v>420</v>
      </c>
      <c r="CE44" s="48" t="s">
        <v>424</v>
      </c>
      <c r="CF44" s="48" t="s">
        <v>426</v>
      </c>
      <c r="CG44" s="48" t="s">
        <v>428</v>
      </c>
      <c r="CH44" s="48" t="s">
        <v>432</v>
      </c>
      <c r="CI44" s="48" t="s">
        <v>435</v>
      </c>
      <c r="CJ44" s="48" t="s">
        <v>437</v>
      </c>
      <c r="CK44" s="48" t="s">
        <v>438</v>
      </c>
      <c r="CL44" s="48" t="s">
        <v>440</v>
      </c>
      <c r="CM44" s="48" t="s">
        <v>442</v>
      </c>
      <c r="CN44" s="48" t="s">
        <v>444</v>
      </c>
      <c r="CO44" s="48" t="s">
        <v>447</v>
      </c>
      <c r="CP44" s="48" t="s">
        <v>448</v>
      </c>
      <c r="CQ44" s="48" t="s">
        <v>450</v>
      </c>
      <c r="CR44" s="48" t="s">
        <v>453</v>
      </c>
      <c r="CS44" s="48" t="s">
        <v>455</v>
      </c>
      <c r="CT44" s="48" t="s">
        <v>432</v>
      </c>
      <c r="CU44" s="48" t="s">
        <v>457</v>
      </c>
    </row>
    <row r="45" spans="1:99" x14ac:dyDescent="0.25">
      <c r="A45" s="48">
        <v>43</v>
      </c>
      <c r="B45" s="49">
        <v>44538.86634241898</v>
      </c>
      <c r="C45" s="42" t="s">
        <v>968</v>
      </c>
      <c r="D45" s="42" t="s">
        <v>967</v>
      </c>
      <c r="E45" s="42" t="s">
        <v>918</v>
      </c>
      <c r="F45" s="48" t="s">
        <v>865</v>
      </c>
      <c r="G45" s="42" t="s">
        <v>798</v>
      </c>
      <c r="H45" s="42" t="s">
        <v>866</v>
      </c>
      <c r="I45" s="50">
        <v>44538</v>
      </c>
      <c r="J45" s="48" t="s">
        <v>63</v>
      </c>
      <c r="K45" s="48" t="s">
        <v>88</v>
      </c>
      <c r="L45" s="48" t="s">
        <v>108</v>
      </c>
      <c r="M45" s="48" t="s">
        <v>133</v>
      </c>
      <c r="N45" s="48" t="s">
        <v>156</v>
      </c>
      <c r="O45" s="48" t="s">
        <v>180</v>
      </c>
      <c r="P45" s="48" t="s">
        <v>201</v>
      </c>
      <c r="Q45" s="48" t="s">
        <v>226</v>
      </c>
      <c r="R45" s="48" t="s">
        <v>249</v>
      </c>
      <c r="S45" s="48" t="s">
        <v>267</v>
      </c>
      <c r="T45" s="48" t="s">
        <v>270</v>
      </c>
      <c r="U45" s="48" t="s">
        <v>272</v>
      </c>
      <c r="V45" s="48" t="s">
        <v>275</v>
      </c>
      <c r="W45" s="48" t="s">
        <v>278</v>
      </c>
      <c r="X45" s="48" t="s">
        <v>280</v>
      </c>
      <c r="Y45" s="48" t="s">
        <v>282</v>
      </c>
      <c r="Z45" s="48" t="s">
        <v>284</v>
      </c>
      <c r="AA45" s="48" t="s">
        <v>286</v>
      </c>
      <c r="AB45" s="48" t="s">
        <v>268</v>
      </c>
      <c r="AC45" s="48" t="s">
        <v>291</v>
      </c>
      <c r="AD45" s="48" t="s">
        <v>294</v>
      </c>
      <c r="AE45" s="48" t="s">
        <v>296</v>
      </c>
      <c r="AF45" s="48" t="s">
        <v>298</v>
      </c>
      <c r="AG45" s="48" t="s">
        <v>300</v>
      </c>
      <c r="AH45" s="48" t="s">
        <v>303</v>
      </c>
      <c r="AI45" s="48" t="s">
        <v>305</v>
      </c>
      <c r="AJ45" s="48" t="s">
        <v>307</v>
      </c>
      <c r="AK45" s="48" t="s">
        <v>309</v>
      </c>
      <c r="AL45" s="48" t="s">
        <v>312</v>
      </c>
      <c r="AM45" s="48" t="s">
        <v>313</v>
      </c>
      <c r="AN45" s="48" t="s">
        <v>317</v>
      </c>
      <c r="AO45" s="48" t="s">
        <v>319</v>
      </c>
      <c r="AP45" s="48" t="s">
        <v>321</v>
      </c>
      <c r="AQ45" s="48" t="s">
        <v>324</v>
      </c>
      <c r="AR45" s="48" t="s">
        <v>325</v>
      </c>
      <c r="AS45" s="48" t="s">
        <v>328</v>
      </c>
      <c r="AT45" s="48" t="s">
        <v>330</v>
      </c>
      <c r="AU45" s="48" t="s">
        <v>333</v>
      </c>
      <c r="AV45" s="48" t="s">
        <v>335</v>
      </c>
      <c r="AW45" s="48" t="s">
        <v>336</v>
      </c>
      <c r="AX45" s="48" t="s">
        <v>269</v>
      </c>
      <c r="AY45" s="48" t="s">
        <v>341</v>
      </c>
      <c r="AZ45" s="48" t="s">
        <v>343</v>
      </c>
      <c r="BA45" s="48" t="s">
        <v>347</v>
      </c>
      <c r="BB45" s="48" t="s">
        <v>349</v>
      </c>
      <c r="BC45" s="48" t="s">
        <v>352</v>
      </c>
      <c r="BD45" s="48" t="s">
        <v>354</v>
      </c>
      <c r="BE45" s="48" t="s">
        <v>357</v>
      </c>
      <c r="BF45" s="48" t="s">
        <v>359</v>
      </c>
      <c r="BG45" s="48" t="s">
        <v>362</v>
      </c>
      <c r="BH45" s="48" t="s">
        <v>365</v>
      </c>
      <c r="BI45" s="48" t="s">
        <v>367</v>
      </c>
      <c r="BJ45" s="48" t="s">
        <v>370</v>
      </c>
      <c r="BK45" s="48" t="s">
        <v>372</v>
      </c>
      <c r="BL45" s="48" t="s">
        <v>375</v>
      </c>
      <c r="BM45" s="48" t="s">
        <v>378</v>
      </c>
      <c r="BN45" s="48" t="s">
        <v>380</v>
      </c>
      <c r="BO45" s="48" t="s">
        <v>383</v>
      </c>
      <c r="BP45" s="48" t="s">
        <v>384</v>
      </c>
      <c r="BQ45" s="48" t="s">
        <v>388</v>
      </c>
      <c r="BR45" s="48" t="s">
        <v>390</v>
      </c>
      <c r="BS45" s="48" t="s">
        <v>394</v>
      </c>
      <c r="BT45" s="48" t="s">
        <v>396</v>
      </c>
      <c r="BU45" s="48" t="s">
        <v>399</v>
      </c>
      <c r="BV45" s="48" t="s">
        <v>402</v>
      </c>
      <c r="BW45" s="48" t="s">
        <v>404</v>
      </c>
      <c r="BX45" s="48" t="s">
        <v>405</v>
      </c>
      <c r="BY45" s="48" t="s">
        <v>409</v>
      </c>
      <c r="BZ45" s="48" t="s">
        <v>412</v>
      </c>
      <c r="CA45" s="48" t="s">
        <v>414</v>
      </c>
      <c r="CB45" s="48" t="s">
        <v>415</v>
      </c>
      <c r="CC45" s="48" t="s">
        <v>417</v>
      </c>
      <c r="CD45" s="48" t="s">
        <v>420</v>
      </c>
      <c r="CE45" s="48" t="s">
        <v>424</v>
      </c>
      <c r="CF45" s="48" t="s">
        <v>427</v>
      </c>
      <c r="CG45" s="48" t="s">
        <v>429</v>
      </c>
      <c r="CH45" s="48" t="s">
        <v>431</v>
      </c>
      <c r="CI45" s="48" t="s">
        <v>435</v>
      </c>
      <c r="CJ45" s="48" t="s">
        <v>437</v>
      </c>
      <c r="CK45" s="48" t="s">
        <v>438</v>
      </c>
      <c r="CL45" s="48" t="s">
        <v>295</v>
      </c>
      <c r="CM45" s="48" t="s">
        <v>443</v>
      </c>
      <c r="CN45" s="48" t="s">
        <v>444</v>
      </c>
      <c r="CO45" s="48" t="s">
        <v>447</v>
      </c>
      <c r="CP45" s="48" t="s">
        <v>449</v>
      </c>
      <c r="CQ45" s="48" t="s">
        <v>451</v>
      </c>
      <c r="CR45" s="48" t="s">
        <v>453</v>
      </c>
      <c r="CS45" s="48" t="s">
        <v>455</v>
      </c>
      <c r="CT45" s="48" t="s">
        <v>432</v>
      </c>
      <c r="CU45" s="48" t="s">
        <v>458</v>
      </c>
    </row>
    <row r="46" spans="1:99" x14ac:dyDescent="0.25">
      <c r="A46" s="48">
        <v>44</v>
      </c>
      <c r="B46" s="49">
        <v>44538.872517627315</v>
      </c>
      <c r="C46" s="42" t="s">
        <v>970</v>
      </c>
      <c r="D46" s="42" t="s">
        <v>969</v>
      </c>
      <c r="E46" s="42" t="s">
        <v>918</v>
      </c>
      <c r="F46" s="48" t="s">
        <v>865</v>
      </c>
      <c r="G46" s="42" t="s">
        <v>793</v>
      </c>
      <c r="H46" s="42" t="s">
        <v>872</v>
      </c>
      <c r="I46" s="50">
        <v>44538</v>
      </c>
      <c r="J46" s="48" t="s">
        <v>63</v>
      </c>
      <c r="K46" s="48" t="s">
        <v>88</v>
      </c>
      <c r="L46" s="48" t="s">
        <v>109</v>
      </c>
      <c r="M46" s="48" t="s">
        <v>133</v>
      </c>
      <c r="N46" s="48" t="s">
        <v>156</v>
      </c>
      <c r="O46" s="48" t="s">
        <v>180</v>
      </c>
      <c r="P46" s="48" t="s">
        <v>201</v>
      </c>
      <c r="Q46" s="48" t="s">
        <v>226</v>
      </c>
      <c r="R46" s="48" t="s">
        <v>249</v>
      </c>
      <c r="S46" s="48" t="s">
        <v>267</v>
      </c>
      <c r="T46" s="48" t="s">
        <v>269</v>
      </c>
      <c r="U46" s="48" t="s">
        <v>273</v>
      </c>
      <c r="V46" s="48" t="s">
        <v>276</v>
      </c>
      <c r="W46" s="48" t="s">
        <v>278</v>
      </c>
      <c r="X46" s="48" t="s">
        <v>279</v>
      </c>
      <c r="Y46" s="48" t="s">
        <v>282</v>
      </c>
      <c r="Z46" s="48" t="s">
        <v>284</v>
      </c>
      <c r="AA46" s="48" t="s">
        <v>287</v>
      </c>
      <c r="AB46" s="48" t="s">
        <v>288</v>
      </c>
      <c r="AC46" s="48" t="s">
        <v>290</v>
      </c>
      <c r="AD46" s="48" t="s">
        <v>294</v>
      </c>
      <c r="AE46" s="48" t="s">
        <v>296</v>
      </c>
      <c r="AF46" s="48" t="s">
        <v>298</v>
      </c>
      <c r="AG46" s="48" t="s">
        <v>301</v>
      </c>
      <c r="AH46" s="48" t="s">
        <v>303</v>
      </c>
      <c r="AI46" s="48" t="s">
        <v>304</v>
      </c>
      <c r="AJ46" s="48" t="s">
        <v>307</v>
      </c>
      <c r="AK46" s="48" t="s">
        <v>308</v>
      </c>
      <c r="AL46" s="48" t="s">
        <v>312</v>
      </c>
      <c r="AM46" s="48" t="s">
        <v>313</v>
      </c>
      <c r="AN46" s="48" t="s">
        <v>317</v>
      </c>
      <c r="AO46" s="48" t="s">
        <v>319</v>
      </c>
      <c r="AP46" s="48" t="s">
        <v>321</v>
      </c>
      <c r="AQ46" s="48" t="s">
        <v>324</v>
      </c>
      <c r="AR46" s="48" t="s">
        <v>326</v>
      </c>
      <c r="AS46" s="48" t="s">
        <v>327</v>
      </c>
      <c r="AT46" s="48" t="s">
        <v>329</v>
      </c>
      <c r="AU46" s="48" t="s">
        <v>332</v>
      </c>
      <c r="AV46" s="48" t="s">
        <v>335</v>
      </c>
      <c r="AW46" s="48" t="s">
        <v>336</v>
      </c>
      <c r="AX46" s="48" t="s">
        <v>339</v>
      </c>
      <c r="AY46" s="48" t="s">
        <v>341</v>
      </c>
      <c r="AZ46" s="48" t="s">
        <v>344</v>
      </c>
      <c r="BA46" s="48" t="s">
        <v>347</v>
      </c>
      <c r="BB46" s="48" t="s">
        <v>339</v>
      </c>
      <c r="BC46" s="48" t="s">
        <v>352</v>
      </c>
      <c r="BD46" s="48" t="s">
        <v>355</v>
      </c>
      <c r="BE46" s="48" t="s">
        <v>357</v>
      </c>
      <c r="BF46" s="48" t="s">
        <v>359</v>
      </c>
      <c r="BG46" s="48" t="s">
        <v>363</v>
      </c>
      <c r="BH46" s="48" t="s">
        <v>365</v>
      </c>
      <c r="BI46" s="48" t="s">
        <v>368</v>
      </c>
      <c r="BJ46" s="48" t="s">
        <v>369</v>
      </c>
      <c r="BK46" s="48" t="s">
        <v>372</v>
      </c>
      <c r="BL46" s="48" t="s">
        <v>375</v>
      </c>
      <c r="BM46" s="48" t="s">
        <v>378</v>
      </c>
      <c r="BN46" s="48" t="s">
        <v>380</v>
      </c>
      <c r="BO46" s="48" t="s">
        <v>382</v>
      </c>
      <c r="BP46" s="48" t="s">
        <v>385</v>
      </c>
      <c r="BQ46" s="48" t="s">
        <v>388</v>
      </c>
      <c r="BR46" s="48" t="s">
        <v>390</v>
      </c>
      <c r="BS46" s="48" t="s">
        <v>394</v>
      </c>
      <c r="BT46" s="48" t="s">
        <v>396</v>
      </c>
      <c r="BU46" s="48" t="s">
        <v>399</v>
      </c>
      <c r="BV46" s="48" t="s">
        <v>401</v>
      </c>
      <c r="BW46" s="48" t="s">
        <v>403</v>
      </c>
      <c r="BX46" s="48" t="s">
        <v>406</v>
      </c>
      <c r="BY46" s="48" t="s">
        <v>409</v>
      </c>
      <c r="BZ46" s="48" t="s">
        <v>412</v>
      </c>
      <c r="CA46" s="48" t="s">
        <v>414</v>
      </c>
      <c r="CB46" s="48" t="s">
        <v>415</v>
      </c>
      <c r="CC46" s="48" t="s">
        <v>417</v>
      </c>
      <c r="CD46" s="48" t="s">
        <v>421</v>
      </c>
      <c r="CE46" s="48" t="s">
        <v>424</v>
      </c>
      <c r="CF46" s="48" t="s">
        <v>426</v>
      </c>
      <c r="CG46" s="48" t="s">
        <v>429</v>
      </c>
      <c r="CH46" s="48" t="s">
        <v>431</v>
      </c>
      <c r="CI46" s="48" t="s">
        <v>434</v>
      </c>
      <c r="CJ46" s="48" t="s">
        <v>437</v>
      </c>
      <c r="CK46" s="48" t="s">
        <v>439</v>
      </c>
      <c r="CL46" s="48" t="s">
        <v>440</v>
      </c>
      <c r="CM46" s="48" t="s">
        <v>442</v>
      </c>
      <c r="CN46" s="48" t="s">
        <v>444</v>
      </c>
      <c r="CO46" s="48" t="s">
        <v>447</v>
      </c>
      <c r="CP46" s="48" t="s">
        <v>448</v>
      </c>
      <c r="CQ46" s="48" t="s">
        <v>451</v>
      </c>
      <c r="CR46" s="48" t="s">
        <v>453</v>
      </c>
      <c r="CS46" s="48" t="s">
        <v>455</v>
      </c>
      <c r="CT46" s="48" t="s">
        <v>432</v>
      </c>
      <c r="CU46" s="48" t="s">
        <v>458</v>
      </c>
    </row>
    <row r="47" spans="1:99" x14ac:dyDescent="0.25">
      <c r="A47" s="48">
        <v>45</v>
      </c>
      <c r="B47" s="49">
        <v>44538.872579409719</v>
      </c>
      <c r="C47" s="42" t="s">
        <v>972</v>
      </c>
      <c r="D47" s="42" t="s">
        <v>971</v>
      </c>
      <c r="E47" s="42" t="s">
        <v>918</v>
      </c>
      <c r="F47" s="48" t="s">
        <v>865</v>
      </c>
      <c r="G47" s="42" t="s">
        <v>793</v>
      </c>
      <c r="H47" s="42" t="s">
        <v>872</v>
      </c>
      <c r="I47" s="50">
        <v>44538</v>
      </c>
      <c r="J47" s="48" t="s">
        <v>63</v>
      </c>
      <c r="K47" s="48" t="s">
        <v>88</v>
      </c>
      <c r="L47" s="48" t="s">
        <v>109</v>
      </c>
      <c r="M47" s="48" t="s">
        <v>133</v>
      </c>
      <c r="N47" s="48" t="s">
        <v>156</v>
      </c>
      <c r="O47" s="48" t="s">
        <v>180</v>
      </c>
      <c r="P47" s="48" t="s">
        <v>201</v>
      </c>
      <c r="Q47" s="48" t="s">
        <v>226</v>
      </c>
      <c r="R47" s="48" t="s">
        <v>249</v>
      </c>
      <c r="S47" s="48" t="s">
        <v>267</v>
      </c>
      <c r="T47" s="48" t="s">
        <v>269</v>
      </c>
      <c r="U47" s="48" t="s">
        <v>273</v>
      </c>
      <c r="V47" s="48" t="s">
        <v>276</v>
      </c>
      <c r="W47" s="48" t="s">
        <v>277</v>
      </c>
      <c r="X47" s="48" t="s">
        <v>279</v>
      </c>
      <c r="Y47" s="48" t="s">
        <v>282</v>
      </c>
      <c r="Z47" s="48" t="s">
        <v>284</v>
      </c>
      <c r="AA47" s="48" t="s">
        <v>287</v>
      </c>
      <c r="AB47" s="48" t="s">
        <v>288</v>
      </c>
      <c r="AC47" s="48" t="s">
        <v>290</v>
      </c>
      <c r="AD47" s="48" t="s">
        <v>294</v>
      </c>
      <c r="AE47" s="48" t="s">
        <v>296</v>
      </c>
      <c r="AF47" s="48" t="s">
        <v>298</v>
      </c>
      <c r="AG47" s="48" t="s">
        <v>301</v>
      </c>
      <c r="AH47" s="48" t="s">
        <v>303</v>
      </c>
      <c r="AI47" s="48" t="s">
        <v>304</v>
      </c>
      <c r="AJ47" s="48" t="s">
        <v>307</v>
      </c>
      <c r="AK47" s="48" t="s">
        <v>308</v>
      </c>
      <c r="AL47" s="48" t="s">
        <v>312</v>
      </c>
      <c r="AM47" s="48" t="s">
        <v>313</v>
      </c>
      <c r="AN47" s="48" t="s">
        <v>317</v>
      </c>
      <c r="AO47" s="48" t="s">
        <v>319</v>
      </c>
      <c r="AP47" s="48" t="s">
        <v>321</v>
      </c>
      <c r="AQ47" s="48" t="s">
        <v>324</v>
      </c>
      <c r="AR47" s="48" t="s">
        <v>326</v>
      </c>
      <c r="AS47" s="48" t="s">
        <v>327</v>
      </c>
      <c r="AT47" s="48" t="s">
        <v>329</v>
      </c>
      <c r="AU47" s="48" t="s">
        <v>332</v>
      </c>
      <c r="AV47" s="48" t="s">
        <v>335</v>
      </c>
      <c r="AW47" s="48" t="s">
        <v>336</v>
      </c>
      <c r="AX47" s="48" t="s">
        <v>339</v>
      </c>
      <c r="AY47" s="48" t="s">
        <v>341</v>
      </c>
      <c r="AZ47" s="48" t="s">
        <v>344</v>
      </c>
      <c r="BA47" s="48" t="s">
        <v>347</v>
      </c>
      <c r="BB47" s="48" t="s">
        <v>339</v>
      </c>
      <c r="BC47" s="48" t="s">
        <v>352</v>
      </c>
      <c r="BD47" s="48" t="s">
        <v>355</v>
      </c>
      <c r="BE47" s="48" t="s">
        <v>357</v>
      </c>
      <c r="BF47" s="48" t="s">
        <v>359</v>
      </c>
      <c r="BG47" s="48" t="s">
        <v>363</v>
      </c>
      <c r="BH47" s="48" t="s">
        <v>365</v>
      </c>
      <c r="BI47" s="48" t="s">
        <v>368</v>
      </c>
      <c r="BJ47" s="48" t="s">
        <v>369</v>
      </c>
      <c r="BK47" s="48" t="s">
        <v>372</v>
      </c>
      <c r="BL47" s="48" t="s">
        <v>375</v>
      </c>
      <c r="BM47" s="48" t="s">
        <v>378</v>
      </c>
      <c r="BN47" s="48" t="s">
        <v>380</v>
      </c>
      <c r="BO47" s="48" t="s">
        <v>382</v>
      </c>
      <c r="BP47" s="48" t="s">
        <v>385</v>
      </c>
      <c r="BQ47" s="48" t="s">
        <v>388</v>
      </c>
      <c r="BR47" s="48" t="s">
        <v>390</v>
      </c>
      <c r="BS47" s="48" t="s">
        <v>394</v>
      </c>
      <c r="BT47" s="48" t="s">
        <v>396</v>
      </c>
      <c r="BU47" s="48" t="s">
        <v>399</v>
      </c>
      <c r="BV47" s="48" t="s">
        <v>401</v>
      </c>
      <c r="BW47" s="48" t="s">
        <v>403</v>
      </c>
      <c r="BX47" s="48" t="s">
        <v>406</v>
      </c>
      <c r="BY47" s="48" t="s">
        <v>409</v>
      </c>
      <c r="BZ47" s="48" t="s">
        <v>412</v>
      </c>
      <c r="CA47" s="48" t="s">
        <v>414</v>
      </c>
      <c r="CB47" s="48" t="s">
        <v>415</v>
      </c>
      <c r="CC47" s="48" t="s">
        <v>417</v>
      </c>
      <c r="CD47" s="48" t="s">
        <v>421</v>
      </c>
      <c r="CE47" s="48" t="s">
        <v>424</v>
      </c>
      <c r="CF47" s="48" t="s">
        <v>426</v>
      </c>
      <c r="CG47" s="48" t="s">
        <v>429</v>
      </c>
      <c r="CH47" s="48" t="s">
        <v>431</v>
      </c>
      <c r="CI47" s="48" t="s">
        <v>434</v>
      </c>
      <c r="CJ47" s="48" t="s">
        <v>437</v>
      </c>
      <c r="CK47" s="48" t="s">
        <v>439</v>
      </c>
      <c r="CL47" s="48" t="s">
        <v>440</v>
      </c>
      <c r="CM47" s="48" t="s">
        <v>442</v>
      </c>
      <c r="CN47" s="48" t="s">
        <v>444</v>
      </c>
      <c r="CO47" s="48" t="s">
        <v>447</v>
      </c>
      <c r="CP47" s="48" t="s">
        <v>448</v>
      </c>
      <c r="CQ47" s="48" t="s">
        <v>451</v>
      </c>
      <c r="CR47" s="48" t="s">
        <v>453</v>
      </c>
      <c r="CS47" s="48" t="s">
        <v>455</v>
      </c>
      <c r="CT47" s="48" t="s">
        <v>432</v>
      </c>
      <c r="CU47" s="48" t="s">
        <v>458</v>
      </c>
    </row>
    <row r="48" spans="1:99" x14ac:dyDescent="0.25">
      <c r="A48" s="48">
        <v>46</v>
      </c>
      <c r="B48" s="49">
        <v>44538.898083287037</v>
      </c>
      <c r="C48" s="42" t="s">
        <v>974</v>
      </c>
      <c r="D48" s="42" t="s">
        <v>973</v>
      </c>
      <c r="E48" s="42" t="s">
        <v>918</v>
      </c>
      <c r="F48" s="48" t="s">
        <v>865</v>
      </c>
      <c r="G48" s="42" t="s">
        <v>794</v>
      </c>
      <c r="H48" s="42" t="s">
        <v>866</v>
      </c>
      <c r="I48" s="50">
        <v>44538</v>
      </c>
      <c r="J48" s="48" t="s">
        <v>63</v>
      </c>
      <c r="K48" s="48" t="s">
        <v>87</v>
      </c>
      <c r="L48" s="48" t="s">
        <v>109</v>
      </c>
      <c r="M48" s="48" t="s">
        <v>133</v>
      </c>
      <c r="N48" s="48" t="s">
        <v>156</v>
      </c>
      <c r="O48" s="48" t="s">
        <v>180</v>
      </c>
      <c r="P48" s="48" t="s">
        <v>202</v>
      </c>
      <c r="Q48" s="48" t="s">
        <v>226</v>
      </c>
      <c r="R48" s="48" t="s">
        <v>248</v>
      </c>
      <c r="S48" s="48" t="s">
        <v>267</v>
      </c>
      <c r="T48" s="48" t="s">
        <v>270</v>
      </c>
      <c r="U48" s="48" t="s">
        <v>273</v>
      </c>
      <c r="V48" s="48" t="s">
        <v>275</v>
      </c>
      <c r="W48" s="48" t="s">
        <v>278</v>
      </c>
      <c r="X48" s="48" t="s">
        <v>279</v>
      </c>
      <c r="Y48" s="48" t="s">
        <v>281</v>
      </c>
      <c r="Z48" s="48" t="s">
        <v>284</v>
      </c>
      <c r="AA48" s="48" t="s">
        <v>287</v>
      </c>
      <c r="AB48" s="48" t="s">
        <v>288</v>
      </c>
      <c r="AC48" s="48" t="s">
        <v>291</v>
      </c>
      <c r="AD48" s="48" t="s">
        <v>294</v>
      </c>
      <c r="AE48" s="48" t="s">
        <v>295</v>
      </c>
      <c r="AF48" s="48" t="s">
        <v>298</v>
      </c>
      <c r="AG48" s="48" t="s">
        <v>300</v>
      </c>
      <c r="AH48" s="48" t="s">
        <v>303</v>
      </c>
      <c r="AI48" s="48" t="s">
        <v>305</v>
      </c>
      <c r="AJ48" s="48" t="s">
        <v>226</v>
      </c>
      <c r="AK48" s="48" t="s">
        <v>309</v>
      </c>
      <c r="AL48" s="48" t="s">
        <v>311</v>
      </c>
      <c r="AM48" s="48" t="s">
        <v>313</v>
      </c>
      <c r="AN48" s="48" t="s">
        <v>316</v>
      </c>
      <c r="AO48" s="48" t="s">
        <v>318</v>
      </c>
      <c r="AP48" s="48" t="s">
        <v>321</v>
      </c>
      <c r="AQ48" s="48" t="s">
        <v>323</v>
      </c>
      <c r="AR48" s="48" t="s">
        <v>325</v>
      </c>
      <c r="AS48" s="48" t="s">
        <v>328</v>
      </c>
      <c r="AT48" s="48" t="s">
        <v>330</v>
      </c>
      <c r="AU48" s="48" t="s">
        <v>332</v>
      </c>
      <c r="AV48" s="48" t="s">
        <v>268</v>
      </c>
      <c r="AW48" s="48" t="s">
        <v>336</v>
      </c>
      <c r="AX48" s="48" t="s">
        <v>269</v>
      </c>
      <c r="AY48" s="48" t="s">
        <v>341</v>
      </c>
      <c r="AZ48" s="48" t="s">
        <v>343</v>
      </c>
      <c r="BA48" s="48" t="s">
        <v>347</v>
      </c>
      <c r="BB48" s="48" t="s">
        <v>349</v>
      </c>
      <c r="BC48" s="48" t="s">
        <v>352</v>
      </c>
      <c r="BD48" s="48" t="s">
        <v>354</v>
      </c>
      <c r="BE48" s="48" t="s">
        <v>357</v>
      </c>
      <c r="BF48" s="48" t="s">
        <v>359</v>
      </c>
      <c r="BG48" s="48" t="s">
        <v>363</v>
      </c>
      <c r="BH48" s="48" t="s">
        <v>366</v>
      </c>
      <c r="BI48" s="48" t="s">
        <v>367</v>
      </c>
      <c r="BJ48" s="48" t="s">
        <v>369</v>
      </c>
      <c r="BK48" s="48" t="s">
        <v>372</v>
      </c>
      <c r="BL48" s="48" t="s">
        <v>375</v>
      </c>
      <c r="BM48" s="48" t="s">
        <v>378</v>
      </c>
      <c r="BN48" s="48" t="s">
        <v>380</v>
      </c>
      <c r="BO48" s="48" t="s">
        <v>383</v>
      </c>
      <c r="BP48" s="48" t="s">
        <v>384</v>
      </c>
      <c r="BQ48" s="48" t="s">
        <v>388</v>
      </c>
      <c r="BR48" s="48" t="s">
        <v>390</v>
      </c>
      <c r="BS48" s="48" t="s">
        <v>393</v>
      </c>
      <c r="BT48" s="48" t="s">
        <v>396</v>
      </c>
      <c r="BU48" s="48" t="s">
        <v>399</v>
      </c>
      <c r="BV48" s="48" t="s">
        <v>402</v>
      </c>
      <c r="BW48" s="48" t="s">
        <v>403</v>
      </c>
      <c r="BX48" s="48" t="s">
        <v>405</v>
      </c>
      <c r="BY48" s="48" t="s">
        <v>409</v>
      </c>
      <c r="BZ48" s="48" t="s">
        <v>412</v>
      </c>
      <c r="CA48" s="48" t="s">
        <v>414</v>
      </c>
      <c r="CB48" s="48" t="s">
        <v>415</v>
      </c>
      <c r="CC48" s="48" t="s">
        <v>417</v>
      </c>
      <c r="CD48" s="48" t="s">
        <v>421</v>
      </c>
      <c r="CE48" s="48" t="s">
        <v>424</v>
      </c>
      <c r="CF48" s="48" t="s">
        <v>426</v>
      </c>
      <c r="CG48" s="48" t="s">
        <v>429</v>
      </c>
      <c r="CH48" s="48" t="s">
        <v>431</v>
      </c>
      <c r="CI48" s="48" t="s">
        <v>434</v>
      </c>
      <c r="CJ48" s="48" t="s">
        <v>437</v>
      </c>
      <c r="CK48" s="48" t="s">
        <v>439</v>
      </c>
      <c r="CL48" s="48" t="s">
        <v>295</v>
      </c>
      <c r="CM48" s="48" t="s">
        <v>443</v>
      </c>
      <c r="CN48" s="48" t="s">
        <v>444</v>
      </c>
      <c r="CO48" s="48" t="s">
        <v>447</v>
      </c>
      <c r="CP48" s="48" t="s">
        <v>449</v>
      </c>
      <c r="CQ48" s="48" t="s">
        <v>450</v>
      </c>
      <c r="CR48" s="48" t="s">
        <v>453</v>
      </c>
      <c r="CS48" s="48" t="s">
        <v>454</v>
      </c>
      <c r="CT48" s="48" t="s">
        <v>432</v>
      </c>
      <c r="CU48" s="48" t="s">
        <v>458</v>
      </c>
    </row>
    <row r="49" spans="1:99" x14ac:dyDescent="0.25">
      <c r="A49" s="48">
        <v>47</v>
      </c>
      <c r="B49" s="49">
        <v>44538.911167627317</v>
      </c>
      <c r="C49" s="42" t="s">
        <v>978</v>
      </c>
      <c r="D49" s="42" t="s">
        <v>977</v>
      </c>
      <c r="E49" s="42" t="s">
        <v>918</v>
      </c>
      <c r="F49" s="48" t="s">
        <v>979</v>
      </c>
      <c r="G49" s="42" t="s">
        <v>793</v>
      </c>
      <c r="H49" s="42" t="s">
        <v>866</v>
      </c>
      <c r="I49" s="50">
        <v>44420</v>
      </c>
      <c r="J49" s="48" t="s">
        <v>63</v>
      </c>
      <c r="K49" s="48" t="s">
        <v>87</v>
      </c>
      <c r="L49" s="48" t="s">
        <v>109</v>
      </c>
      <c r="M49" s="48" t="s">
        <v>133</v>
      </c>
      <c r="N49" s="48" t="s">
        <v>156</v>
      </c>
      <c r="O49" s="48" t="s">
        <v>180</v>
      </c>
      <c r="P49" s="48" t="s">
        <v>201</v>
      </c>
      <c r="Q49" s="48" t="s">
        <v>226</v>
      </c>
      <c r="R49" s="48" t="s">
        <v>249</v>
      </c>
      <c r="S49" s="48" t="s">
        <v>267</v>
      </c>
      <c r="T49" s="48" t="s">
        <v>270</v>
      </c>
      <c r="U49" s="48" t="s">
        <v>273</v>
      </c>
      <c r="V49" s="48" t="s">
        <v>276</v>
      </c>
      <c r="W49" s="48" t="s">
        <v>278</v>
      </c>
      <c r="X49" s="48" t="s">
        <v>279</v>
      </c>
      <c r="Y49" s="48" t="s">
        <v>281</v>
      </c>
      <c r="Z49" s="48" t="s">
        <v>284</v>
      </c>
      <c r="AA49" s="48" t="s">
        <v>287</v>
      </c>
      <c r="AB49" s="48" t="s">
        <v>288</v>
      </c>
      <c r="AC49" s="48" t="s">
        <v>290</v>
      </c>
      <c r="AD49" s="48" t="s">
        <v>294</v>
      </c>
      <c r="AE49" s="48" t="s">
        <v>296</v>
      </c>
      <c r="AF49" s="48" t="s">
        <v>298</v>
      </c>
      <c r="AG49" s="48" t="s">
        <v>300</v>
      </c>
      <c r="AH49" s="48" t="s">
        <v>303</v>
      </c>
      <c r="AI49" s="48" t="s">
        <v>305</v>
      </c>
      <c r="AJ49" s="48" t="s">
        <v>226</v>
      </c>
      <c r="AK49" s="48" t="s">
        <v>309</v>
      </c>
      <c r="AL49" s="48" t="s">
        <v>312</v>
      </c>
      <c r="AM49" s="48" t="s">
        <v>313</v>
      </c>
      <c r="AN49" s="48" t="s">
        <v>316</v>
      </c>
      <c r="AO49" s="48" t="s">
        <v>319</v>
      </c>
      <c r="AP49" s="48" t="s">
        <v>321</v>
      </c>
      <c r="AQ49" s="48" t="s">
        <v>323</v>
      </c>
      <c r="AR49" s="48" t="s">
        <v>325</v>
      </c>
      <c r="AS49" s="48" t="s">
        <v>328</v>
      </c>
      <c r="AT49" s="48" t="s">
        <v>330</v>
      </c>
      <c r="AU49" s="48" t="s">
        <v>333</v>
      </c>
      <c r="AV49" s="48" t="s">
        <v>335</v>
      </c>
      <c r="AW49" s="48" t="s">
        <v>336</v>
      </c>
      <c r="AX49" s="48" t="s">
        <v>269</v>
      </c>
      <c r="AY49" s="48" t="s">
        <v>341</v>
      </c>
      <c r="AZ49" s="48" t="s">
        <v>344</v>
      </c>
      <c r="BA49" s="48" t="s">
        <v>347</v>
      </c>
      <c r="BB49" s="48" t="s">
        <v>349</v>
      </c>
      <c r="BC49" s="48" t="s">
        <v>352</v>
      </c>
      <c r="BD49" s="48" t="s">
        <v>355</v>
      </c>
      <c r="BE49" s="48" t="s">
        <v>356</v>
      </c>
      <c r="BF49" s="48" t="s">
        <v>359</v>
      </c>
      <c r="BG49" s="48" t="s">
        <v>362</v>
      </c>
      <c r="BH49" s="48" t="s">
        <v>365</v>
      </c>
      <c r="BI49" s="48" t="s">
        <v>368</v>
      </c>
      <c r="BJ49" s="48" t="s">
        <v>369</v>
      </c>
      <c r="BK49" s="48" t="s">
        <v>372</v>
      </c>
      <c r="BL49" s="48" t="s">
        <v>375</v>
      </c>
      <c r="BM49" s="48" t="s">
        <v>377</v>
      </c>
      <c r="BN49" s="48" t="s">
        <v>380</v>
      </c>
      <c r="BO49" s="48" t="s">
        <v>383</v>
      </c>
      <c r="BP49" s="48" t="s">
        <v>384</v>
      </c>
      <c r="BQ49" s="48" t="s">
        <v>387</v>
      </c>
      <c r="BR49" s="48" t="s">
        <v>390</v>
      </c>
      <c r="BS49" s="48" t="s">
        <v>394</v>
      </c>
      <c r="BT49" s="48" t="s">
        <v>396</v>
      </c>
      <c r="BU49" s="48" t="s">
        <v>399</v>
      </c>
      <c r="BV49" s="48" t="s">
        <v>401</v>
      </c>
      <c r="BW49" s="48" t="s">
        <v>403</v>
      </c>
      <c r="BX49" s="48" t="s">
        <v>405</v>
      </c>
      <c r="BY49" s="48" t="s">
        <v>409</v>
      </c>
      <c r="BZ49" s="48" t="s">
        <v>412</v>
      </c>
      <c r="CA49" s="48" t="s">
        <v>413</v>
      </c>
      <c r="CB49" s="48" t="s">
        <v>415</v>
      </c>
      <c r="CC49" s="48" t="s">
        <v>418</v>
      </c>
      <c r="CD49" s="48" t="s">
        <v>421</v>
      </c>
      <c r="CE49" s="48" t="s">
        <v>423</v>
      </c>
      <c r="CF49" s="48" t="s">
        <v>426</v>
      </c>
      <c r="CG49" s="48" t="s">
        <v>429</v>
      </c>
      <c r="CH49" s="48" t="s">
        <v>432</v>
      </c>
      <c r="CI49" s="48" t="s">
        <v>434</v>
      </c>
      <c r="CJ49" s="48" t="s">
        <v>437</v>
      </c>
      <c r="CK49" s="48" t="s">
        <v>438</v>
      </c>
      <c r="CL49" s="48" t="s">
        <v>440</v>
      </c>
      <c r="CM49" s="48" t="s">
        <v>442</v>
      </c>
      <c r="CN49" s="48" t="s">
        <v>445</v>
      </c>
      <c r="CO49" s="48" t="s">
        <v>446</v>
      </c>
      <c r="CP49" s="48" t="s">
        <v>448</v>
      </c>
      <c r="CQ49" s="48" t="s">
        <v>450</v>
      </c>
      <c r="CR49" s="48" t="s">
        <v>453</v>
      </c>
      <c r="CS49" s="48" t="s">
        <v>455</v>
      </c>
      <c r="CT49" s="48" t="s">
        <v>432</v>
      </c>
      <c r="CU49" s="48" t="s">
        <v>457</v>
      </c>
    </row>
    <row r="50" spans="1:99" x14ac:dyDescent="0.25">
      <c r="A50" s="48">
        <v>48</v>
      </c>
      <c r="B50" s="49">
        <v>44538.960847685186</v>
      </c>
      <c r="C50" s="42" t="s">
        <v>981</v>
      </c>
      <c r="D50" s="42" t="s">
        <v>980</v>
      </c>
      <c r="E50" s="42" t="s">
        <v>918</v>
      </c>
      <c r="F50" s="48" t="s">
        <v>929</v>
      </c>
      <c r="G50" s="42" t="s">
        <v>794</v>
      </c>
      <c r="H50" s="42" t="s">
        <v>872</v>
      </c>
      <c r="I50" s="50">
        <v>44540</v>
      </c>
      <c r="J50" s="48" t="s">
        <v>63</v>
      </c>
      <c r="K50" s="48" t="s">
        <v>88</v>
      </c>
      <c r="L50" s="48" t="s">
        <v>109</v>
      </c>
      <c r="M50" s="48" t="s">
        <v>132</v>
      </c>
      <c r="N50" s="48" t="s">
        <v>156</v>
      </c>
      <c r="O50" s="48" t="s">
        <v>180</v>
      </c>
      <c r="P50" s="48" t="s">
        <v>202</v>
      </c>
      <c r="Q50" s="48" t="s">
        <v>226</v>
      </c>
      <c r="R50" s="48" t="s">
        <v>249</v>
      </c>
      <c r="S50" s="48" t="s">
        <v>267</v>
      </c>
      <c r="T50" s="48" t="s">
        <v>270</v>
      </c>
      <c r="U50" s="48" t="s">
        <v>273</v>
      </c>
      <c r="V50" s="48" t="s">
        <v>276</v>
      </c>
      <c r="W50" s="48" t="s">
        <v>278</v>
      </c>
      <c r="X50" s="48" t="s">
        <v>280</v>
      </c>
      <c r="Y50" s="48" t="s">
        <v>281</v>
      </c>
      <c r="Z50" s="48" t="s">
        <v>284</v>
      </c>
      <c r="AA50" s="48" t="s">
        <v>287</v>
      </c>
      <c r="AB50" s="48" t="s">
        <v>268</v>
      </c>
      <c r="AC50" s="48" t="s">
        <v>290</v>
      </c>
      <c r="AD50" s="48" t="s">
        <v>293</v>
      </c>
      <c r="AE50" s="48" t="s">
        <v>296</v>
      </c>
      <c r="AF50" s="48" t="s">
        <v>298</v>
      </c>
      <c r="AG50" s="48" t="s">
        <v>300</v>
      </c>
      <c r="AH50" s="48" t="s">
        <v>302</v>
      </c>
      <c r="AI50" s="48" t="s">
        <v>305</v>
      </c>
      <c r="AJ50" s="48" t="s">
        <v>226</v>
      </c>
      <c r="AK50" s="48" t="s">
        <v>309</v>
      </c>
      <c r="AL50" s="48" t="s">
        <v>312</v>
      </c>
      <c r="AM50" s="48" t="s">
        <v>313</v>
      </c>
      <c r="AN50" s="48" t="s">
        <v>316</v>
      </c>
      <c r="AO50" s="48" t="s">
        <v>318</v>
      </c>
      <c r="AP50" s="48" t="s">
        <v>321</v>
      </c>
      <c r="AQ50" s="48" t="s">
        <v>323</v>
      </c>
      <c r="AR50" s="48" t="s">
        <v>325</v>
      </c>
      <c r="AS50" s="48" t="s">
        <v>328</v>
      </c>
      <c r="AT50" s="48" t="s">
        <v>330</v>
      </c>
      <c r="AU50" s="48" t="s">
        <v>332</v>
      </c>
      <c r="AV50" s="48" t="s">
        <v>268</v>
      </c>
      <c r="AW50" s="48" t="s">
        <v>336</v>
      </c>
      <c r="AX50" s="48" t="s">
        <v>339</v>
      </c>
      <c r="AY50" s="48" t="s">
        <v>340</v>
      </c>
      <c r="AZ50" s="48" t="s">
        <v>343</v>
      </c>
      <c r="BA50" s="48" t="s">
        <v>346</v>
      </c>
      <c r="BB50" s="48" t="s">
        <v>349</v>
      </c>
      <c r="BC50" s="48" t="s">
        <v>351</v>
      </c>
      <c r="BD50" s="48" t="s">
        <v>354</v>
      </c>
      <c r="BE50" s="48" t="s">
        <v>356</v>
      </c>
      <c r="BF50" s="48" t="s">
        <v>359</v>
      </c>
      <c r="BG50" s="48" t="s">
        <v>362</v>
      </c>
      <c r="BH50" s="48" t="s">
        <v>366</v>
      </c>
      <c r="BI50" s="48" t="s">
        <v>368</v>
      </c>
      <c r="BJ50" s="48" t="s">
        <v>369</v>
      </c>
      <c r="BK50" s="48" t="s">
        <v>371</v>
      </c>
      <c r="BL50" s="48" t="s">
        <v>374</v>
      </c>
      <c r="BM50" s="48" t="s">
        <v>377</v>
      </c>
      <c r="BN50" s="48" t="s">
        <v>379</v>
      </c>
      <c r="BO50" s="48" t="s">
        <v>382</v>
      </c>
      <c r="BP50" s="48" t="s">
        <v>384</v>
      </c>
      <c r="BQ50" s="48" t="s">
        <v>388</v>
      </c>
      <c r="BR50" s="48" t="s">
        <v>390</v>
      </c>
      <c r="BS50" s="48" t="s">
        <v>393</v>
      </c>
      <c r="BT50" s="48" t="s">
        <v>396</v>
      </c>
      <c r="BU50" s="48" t="s">
        <v>398</v>
      </c>
      <c r="BV50" s="48" t="s">
        <v>401</v>
      </c>
      <c r="BW50" s="48" t="s">
        <v>403</v>
      </c>
      <c r="BX50" s="48" t="s">
        <v>406</v>
      </c>
      <c r="BY50" s="48" t="s">
        <v>409</v>
      </c>
      <c r="BZ50" s="48" t="s">
        <v>412</v>
      </c>
      <c r="CA50" s="48" t="s">
        <v>414</v>
      </c>
      <c r="CB50" s="48" t="s">
        <v>415</v>
      </c>
      <c r="CC50" s="48" t="s">
        <v>418</v>
      </c>
      <c r="CD50" s="48" t="s">
        <v>421</v>
      </c>
      <c r="CE50" s="48" t="s">
        <v>424</v>
      </c>
      <c r="CF50" s="48" t="s">
        <v>426</v>
      </c>
      <c r="CG50" s="48" t="s">
        <v>429</v>
      </c>
      <c r="CH50" s="48" t="s">
        <v>432</v>
      </c>
      <c r="CI50" s="48" t="s">
        <v>435</v>
      </c>
      <c r="CJ50" s="48" t="s">
        <v>437</v>
      </c>
      <c r="CK50" s="48" t="s">
        <v>439</v>
      </c>
      <c r="CL50" s="48" t="s">
        <v>295</v>
      </c>
      <c r="CM50" s="48" t="s">
        <v>443</v>
      </c>
      <c r="CN50" s="48" t="s">
        <v>445</v>
      </c>
      <c r="CO50" s="48" t="s">
        <v>446</v>
      </c>
      <c r="CP50" s="48" t="s">
        <v>449</v>
      </c>
      <c r="CQ50" s="48" t="s">
        <v>450</v>
      </c>
      <c r="CR50" s="48" t="s">
        <v>453</v>
      </c>
      <c r="CS50" s="48" t="s">
        <v>455</v>
      </c>
      <c r="CT50" s="48" t="s">
        <v>456</v>
      </c>
      <c r="CU50" s="48" t="s">
        <v>457</v>
      </c>
    </row>
    <row r="51" spans="1:99" x14ac:dyDescent="0.25">
      <c r="A51" s="48">
        <v>49</v>
      </c>
      <c r="B51" s="49">
        <v>44539.328664166664</v>
      </c>
      <c r="C51" s="42" t="s">
        <v>983</v>
      </c>
      <c r="D51" s="42" t="s">
        <v>982</v>
      </c>
      <c r="E51" s="42" t="s">
        <v>918</v>
      </c>
      <c r="F51" s="48" t="s">
        <v>865</v>
      </c>
      <c r="G51" s="42" t="s">
        <v>796</v>
      </c>
      <c r="H51" s="42" t="s">
        <v>866</v>
      </c>
      <c r="I51" s="50">
        <v>44539</v>
      </c>
      <c r="J51" s="48" t="s">
        <v>63</v>
      </c>
      <c r="K51" s="48" t="s">
        <v>88</v>
      </c>
      <c r="L51" s="48" t="s">
        <v>109</v>
      </c>
      <c r="M51" s="48" t="s">
        <v>132</v>
      </c>
      <c r="N51" s="48" t="s">
        <v>156</v>
      </c>
      <c r="O51" s="48" t="s">
        <v>180</v>
      </c>
      <c r="P51" s="48" t="s">
        <v>202</v>
      </c>
      <c r="Q51" s="48" t="s">
        <v>226</v>
      </c>
      <c r="R51" s="48" t="s">
        <v>248</v>
      </c>
      <c r="S51" s="48" t="s">
        <v>268</v>
      </c>
      <c r="T51" s="48" t="s">
        <v>270</v>
      </c>
      <c r="U51" s="48" t="s">
        <v>273</v>
      </c>
      <c r="V51" s="48" t="s">
        <v>276</v>
      </c>
      <c r="W51" s="48" t="s">
        <v>277</v>
      </c>
      <c r="X51" s="48" t="s">
        <v>279</v>
      </c>
      <c r="Y51" s="48" t="s">
        <v>281</v>
      </c>
      <c r="Z51" s="48" t="s">
        <v>285</v>
      </c>
      <c r="AA51" s="48" t="s">
        <v>287</v>
      </c>
      <c r="AB51" s="48" t="s">
        <v>268</v>
      </c>
      <c r="AC51" s="48" t="s">
        <v>290</v>
      </c>
      <c r="AD51" s="48" t="s">
        <v>294</v>
      </c>
      <c r="AE51" s="48" t="s">
        <v>296</v>
      </c>
      <c r="AF51" s="48" t="s">
        <v>298</v>
      </c>
      <c r="AG51" s="48" t="s">
        <v>300</v>
      </c>
      <c r="AH51" s="48" t="s">
        <v>302</v>
      </c>
      <c r="AI51" s="48" t="s">
        <v>304</v>
      </c>
      <c r="AJ51" s="48" t="s">
        <v>307</v>
      </c>
      <c r="AK51" s="48" t="s">
        <v>309</v>
      </c>
      <c r="AL51" s="48" t="s">
        <v>312</v>
      </c>
      <c r="AM51" s="48" t="s">
        <v>313</v>
      </c>
      <c r="AN51" s="48" t="s">
        <v>317</v>
      </c>
      <c r="AO51" s="48" t="s">
        <v>319</v>
      </c>
      <c r="AP51" s="48" t="s">
        <v>321</v>
      </c>
      <c r="AQ51" s="48" t="s">
        <v>323</v>
      </c>
      <c r="AR51" s="48" t="s">
        <v>326</v>
      </c>
      <c r="AS51" s="48" t="s">
        <v>327</v>
      </c>
      <c r="AT51" s="48" t="s">
        <v>329</v>
      </c>
      <c r="AU51" s="48" t="s">
        <v>332</v>
      </c>
      <c r="AV51" s="48" t="s">
        <v>268</v>
      </c>
      <c r="AW51" s="48" t="s">
        <v>337</v>
      </c>
      <c r="AX51" s="48" t="s">
        <v>269</v>
      </c>
      <c r="AY51" s="48" t="s">
        <v>341</v>
      </c>
      <c r="AZ51" s="48" t="s">
        <v>343</v>
      </c>
      <c r="BA51" s="48" t="s">
        <v>347</v>
      </c>
      <c r="BB51" s="48" t="s">
        <v>349</v>
      </c>
      <c r="BC51" s="48" t="s">
        <v>351</v>
      </c>
      <c r="BD51" s="48" t="s">
        <v>355</v>
      </c>
      <c r="BE51" s="48" t="s">
        <v>357</v>
      </c>
      <c r="BF51" s="48" t="s">
        <v>359</v>
      </c>
      <c r="BG51" s="48" t="s">
        <v>362</v>
      </c>
      <c r="BH51" s="48" t="s">
        <v>366</v>
      </c>
      <c r="BI51" s="48" t="s">
        <v>368</v>
      </c>
      <c r="BJ51" s="48" t="s">
        <v>369</v>
      </c>
      <c r="BK51" s="48" t="s">
        <v>372</v>
      </c>
      <c r="BL51" s="48" t="s">
        <v>374</v>
      </c>
      <c r="BM51" s="48" t="s">
        <v>377</v>
      </c>
      <c r="BN51" s="48" t="s">
        <v>380</v>
      </c>
      <c r="BO51" s="48" t="s">
        <v>382</v>
      </c>
      <c r="BP51" s="48" t="s">
        <v>384</v>
      </c>
      <c r="BQ51" s="48" t="s">
        <v>387</v>
      </c>
      <c r="BR51" s="48" t="s">
        <v>391</v>
      </c>
      <c r="BS51" s="48" t="s">
        <v>393</v>
      </c>
      <c r="BT51" s="48" t="s">
        <v>396</v>
      </c>
      <c r="BU51" s="48" t="s">
        <v>399</v>
      </c>
      <c r="BV51" s="48" t="s">
        <v>401</v>
      </c>
      <c r="BW51" s="48" t="s">
        <v>403</v>
      </c>
      <c r="BX51" s="48" t="s">
        <v>406</v>
      </c>
      <c r="BY51" s="48" t="s">
        <v>409</v>
      </c>
      <c r="BZ51" s="48" t="s">
        <v>411</v>
      </c>
      <c r="CA51" s="48" t="s">
        <v>413</v>
      </c>
      <c r="CB51" s="48" t="s">
        <v>415</v>
      </c>
      <c r="CC51" s="48" t="s">
        <v>418</v>
      </c>
      <c r="CD51" s="48" t="s">
        <v>420</v>
      </c>
      <c r="CE51" s="48" t="s">
        <v>424</v>
      </c>
      <c r="CF51" s="48" t="s">
        <v>426</v>
      </c>
      <c r="CG51" s="48" t="s">
        <v>428</v>
      </c>
      <c r="CH51" s="48" t="s">
        <v>432</v>
      </c>
      <c r="CI51" s="48" t="s">
        <v>434</v>
      </c>
      <c r="CJ51" s="48" t="s">
        <v>437</v>
      </c>
      <c r="CK51" s="48" t="s">
        <v>438</v>
      </c>
      <c r="CL51" s="48" t="s">
        <v>440</v>
      </c>
      <c r="CM51" s="48" t="s">
        <v>442</v>
      </c>
      <c r="CN51" s="48" t="s">
        <v>444</v>
      </c>
      <c r="CO51" s="48" t="s">
        <v>446</v>
      </c>
      <c r="CP51" s="48" t="s">
        <v>449</v>
      </c>
      <c r="CQ51" s="48" t="s">
        <v>450</v>
      </c>
      <c r="CR51" s="48" t="s">
        <v>453</v>
      </c>
      <c r="CS51" s="48" t="s">
        <v>454</v>
      </c>
      <c r="CT51" s="48" t="s">
        <v>432</v>
      </c>
      <c r="CU51" s="48" t="s">
        <v>457</v>
      </c>
    </row>
    <row r="52" spans="1:99" x14ac:dyDescent="0.25">
      <c r="A52" s="48">
        <v>50</v>
      </c>
      <c r="B52" s="49">
        <v>44539.379216666668</v>
      </c>
      <c r="C52" s="42" t="s">
        <v>985</v>
      </c>
      <c r="D52" s="42" t="s">
        <v>984</v>
      </c>
      <c r="E52" s="42" t="s">
        <v>918</v>
      </c>
      <c r="F52" s="48" t="s">
        <v>865</v>
      </c>
      <c r="G52" s="42" t="s">
        <v>793</v>
      </c>
      <c r="H52" s="42" t="s">
        <v>872</v>
      </c>
      <c r="I52" s="50">
        <v>44539</v>
      </c>
      <c r="J52" s="48" t="s">
        <v>63</v>
      </c>
      <c r="K52" s="48" t="s">
        <v>88</v>
      </c>
      <c r="L52" s="48" t="s">
        <v>109</v>
      </c>
      <c r="M52" s="48" t="s">
        <v>133</v>
      </c>
      <c r="N52" s="48" t="s">
        <v>156</v>
      </c>
      <c r="O52" s="48" t="s">
        <v>179</v>
      </c>
      <c r="P52" s="48" t="s">
        <v>202</v>
      </c>
      <c r="Q52" s="48" t="s">
        <v>226</v>
      </c>
      <c r="R52" s="48" t="s">
        <v>249</v>
      </c>
      <c r="S52" s="48" t="s">
        <v>268</v>
      </c>
      <c r="T52" s="48" t="s">
        <v>270</v>
      </c>
      <c r="U52" s="48" t="s">
        <v>272</v>
      </c>
      <c r="V52" s="48" t="s">
        <v>276</v>
      </c>
      <c r="W52" s="48" t="s">
        <v>278</v>
      </c>
      <c r="X52" s="48" t="s">
        <v>280</v>
      </c>
      <c r="Y52" s="48" t="s">
        <v>282</v>
      </c>
      <c r="Z52" s="48" t="s">
        <v>284</v>
      </c>
      <c r="AA52" s="48" t="s">
        <v>287</v>
      </c>
      <c r="AB52" s="48" t="s">
        <v>288</v>
      </c>
      <c r="AC52" s="48" t="s">
        <v>290</v>
      </c>
      <c r="AD52" s="48" t="s">
        <v>294</v>
      </c>
      <c r="AE52" s="48" t="s">
        <v>296</v>
      </c>
      <c r="AF52" s="48" t="s">
        <v>297</v>
      </c>
      <c r="AG52" s="48" t="s">
        <v>300</v>
      </c>
      <c r="AH52" s="48" t="s">
        <v>303</v>
      </c>
      <c r="AI52" s="48" t="s">
        <v>305</v>
      </c>
      <c r="AJ52" s="48" t="s">
        <v>226</v>
      </c>
      <c r="AK52" s="48" t="s">
        <v>308</v>
      </c>
      <c r="AL52" s="48" t="s">
        <v>312</v>
      </c>
      <c r="AM52" s="48" t="s">
        <v>313</v>
      </c>
      <c r="AN52" s="48" t="s">
        <v>317</v>
      </c>
      <c r="AO52" s="48" t="s">
        <v>319</v>
      </c>
      <c r="AP52" s="48" t="s">
        <v>321</v>
      </c>
      <c r="AQ52" s="48" t="s">
        <v>324</v>
      </c>
      <c r="AR52" s="48" t="s">
        <v>325</v>
      </c>
      <c r="AS52" s="48" t="s">
        <v>328</v>
      </c>
      <c r="AT52" s="48" t="s">
        <v>330</v>
      </c>
      <c r="AU52" s="48" t="s">
        <v>333</v>
      </c>
      <c r="AV52" s="48" t="s">
        <v>335</v>
      </c>
      <c r="AW52" s="48" t="s">
        <v>337</v>
      </c>
      <c r="AX52" s="48" t="s">
        <v>269</v>
      </c>
      <c r="AY52" s="48" t="s">
        <v>341</v>
      </c>
      <c r="AZ52" s="48" t="s">
        <v>343</v>
      </c>
      <c r="BA52" s="48" t="s">
        <v>346</v>
      </c>
      <c r="BB52" s="48" t="s">
        <v>339</v>
      </c>
      <c r="BC52" s="48" t="s">
        <v>352</v>
      </c>
      <c r="BD52" s="48" t="s">
        <v>354</v>
      </c>
      <c r="BE52" s="48" t="s">
        <v>356</v>
      </c>
      <c r="BF52" s="48" t="s">
        <v>359</v>
      </c>
      <c r="BG52" s="48" t="s">
        <v>362</v>
      </c>
      <c r="BH52" s="48" t="s">
        <v>365</v>
      </c>
      <c r="BI52" s="48" t="s">
        <v>368</v>
      </c>
      <c r="BJ52" s="48" t="s">
        <v>370</v>
      </c>
      <c r="BK52" s="48" t="s">
        <v>372</v>
      </c>
      <c r="BL52" s="48" t="s">
        <v>375</v>
      </c>
      <c r="BM52" s="48" t="s">
        <v>378</v>
      </c>
      <c r="BN52" s="48" t="s">
        <v>380</v>
      </c>
      <c r="BO52" s="48" t="s">
        <v>383</v>
      </c>
      <c r="BP52" s="48" t="s">
        <v>384</v>
      </c>
      <c r="BQ52" s="48" t="s">
        <v>388</v>
      </c>
      <c r="BR52" s="48" t="s">
        <v>390</v>
      </c>
      <c r="BS52" s="48" t="s">
        <v>393</v>
      </c>
      <c r="BT52" s="48" t="s">
        <v>396</v>
      </c>
      <c r="BU52" s="48" t="s">
        <v>399</v>
      </c>
      <c r="BV52" s="48" t="s">
        <v>401</v>
      </c>
      <c r="BW52" s="48" t="s">
        <v>403</v>
      </c>
      <c r="BX52" s="48" t="s">
        <v>405</v>
      </c>
      <c r="BY52" s="48" t="s">
        <v>408</v>
      </c>
      <c r="BZ52" s="48" t="s">
        <v>412</v>
      </c>
      <c r="CA52" s="48" t="s">
        <v>414</v>
      </c>
      <c r="CB52" s="48" t="s">
        <v>320</v>
      </c>
      <c r="CC52" s="48" t="s">
        <v>417</v>
      </c>
      <c r="CD52" s="48" t="s">
        <v>420</v>
      </c>
      <c r="CE52" s="48" t="s">
        <v>424</v>
      </c>
      <c r="CF52" s="48" t="s">
        <v>426</v>
      </c>
      <c r="CG52" s="48" t="s">
        <v>428</v>
      </c>
      <c r="CH52" s="48" t="s">
        <v>431</v>
      </c>
      <c r="CI52" s="48" t="s">
        <v>435</v>
      </c>
      <c r="CJ52" s="48" t="s">
        <v>437</v>
      </c>
      <c r="CK52" s="48" t="s">
        <v>439</v>
      </c>
      <c r="CL52" s="48" t="s">
        <v>440</v>
      </c>
      <c r="CM52" s="48" t="s">
        <v>442</v>
      </c>
      <c r="CN52" s="48" t="s">
        <v>444</v>
      </c>
      <c r="CO52" s="48" t="s">
        <v>446</v>
      </c>
      <c r="CP52" s="48" t="s">
        <v>449</v>
      </c>
      <c r="CQ52" s="48" t="s">
        <v>450</v>
      </c>
      <c r="CR52" s="48" t="s">
        <v>453</v>
      </c>
      <c r="CS52" s="48" t="s">
        <v>454</v>
      </c>
      <c r="CT52" s="48" t="s">
        <v>432</v>
      </c>
      <c r="CU52" s="48" t="s">
        <v>458</v>
      </c>
    </row>
    <row r="53" spans="1:99" x14ac:dyDescent="0.25">
      <c r="A53" s="48">
        <v>51</v>
      </c>
      <c r="B53" s="49">
        <v>44539.479208703706</v>
      </c>
      <c r="C53" s="42" t="s">
        <v>987</v>
      </c>
      <c r="D53" s="42" t="s">
        <v>986</v>
      </c>
      <c r="E53" s="42" t="s">
        <v>1166</v>
      </c>
      <c r="F53" s="48" t="s">
        <v>926</v>
      </c>
      <c r="G53" s="42" t="s">
        <v>792</v>
      </c>
      <c r="H53" s="42" t="s">
        <v>872</v>
      </c>
      <c r="I53" s="50">
        <v>44539</v>
      </c>
      <c r="J53" s="48" t="s">
        <v>63</v>
      </c>
      <c r="K53" s="48" t="s">
        <v>88</v>
      </c>
      <c r="L53" s="48" t="s">
        <v>109</v>
      </c>
      <c r="M53" s="48" t="s">
        <v>133</v>
      </c>
      <c r="N53" s="48" t="s">
        <v>156</v>
      </c>
      <c r="O53" s="48" t="s">
        <v>180</v>
      </c>
      <c r="P53" s="48" t="s">
        <v>201</v>
      </c>
      <c r="Q53" s="48" t="s">
        <v>226</v>
      </c>
      <c r="R53" s="48" t="s">
        <v>249</v>
      </c>
      <c r="S53" s="48" t="s">
        <v>267</v>
      </c>
      <c r="T53" s="48" t="s">
        <v>270</v>
      </c>
      <c r="U53" s="48" t="s">
        <v>273</v>
      </c>
      <c r="V53" s="48" t="s">
        <v>275</v>
      </c>
      <c r="W53" s="48" t="s">
        <v>278</v>
      </c>
      <c r="X53" s="48" t="s">
        <v>280</v>
      </c>
      <c r="Y53" s="48" t="s">
        <v>282</v>
      </c>
      <c r="Z53" s="48" t="s">
        <v>284</v>
      </c>
      <c r="AA53" s="48" t="s">
        <v>287</v>
      </c>
      <c r="AB53" s="48" t="s">
        <v>268</v>
      </c>
      <c r="AC53" s="48" t="s">
        <v>290</v>
      </c>
      <c r="AD53" s="48" t="s">
        <v>294</v>
      </c>
      <c r="AE53" s="48" t="s">
        <v>295</v>
      </c>
      <c r="AF53" s="48" t="s">
        <v>298</v>
      </c>
      <c r="AG53" s="48" t="s">
        <v>300</v>
      </c>
      <c r="AH53" s="48" t="s">
        <v>302</v>
      </c>
      <c r="AI53" s="48" t="s">
        <v>305</v>
      </c>
      <c r="AJ53" s="48" t="s">
        <v>226</v>
      </c>
      <c r="AK53" s="48" t="s">
        <v>309</v>
      </c>
      <c r="AL53" s="48" t="s">
        <v>312</v>
      </c>
      <c r="AM53" s="48" t="s">
        <v>313</v>
      </c>
      <c r="AN53" s="48" t="s">
        <v>316</v>
      </c>
      <c r="AO53" s="48" t="s">
        <v>318</v>
      </c>
      <c r="AP53" s="48" t="s">
        <v>320</v>
      </c>
      <c r="AQ53" s="48" t="s">
        <v>323</v>
      </c>
      <c r="AR53" s="48" t="s">
        <v>325</v>
      </c>
      <c r="AS53" s="48" t="s">
        <v>327</v>
      </c>
      <c r="AT53" s="48" t="s">
        <v>330</v>
      </c>
      <c r="AU53" s="48" t="s">
        <v>332</v>
      </c>
      <c r="AV53" s="48" t="s">
        <v>335</v>
      </c>
      <c r="AW53" s="48" t="s">
        <v>336</v>
      </c>
      <c r="AX53" s="48" t="s">
        <v>269</v>
      </c>
      <c r="AY53" s="48" t="s">
        <v>341</v>
      </c>
      <c r="AZ53" s="48" t="s">
        <v>343</v>
      </c>
      <c r="BA53" s="48" t="s">
        <v>347</v>
      </c>
      <c r="BB53" s="48" t="s">
        <v>349</v>
      </c>
      <c r="BC53" s="48" t="s">
        <v>352</v>
      </c>
      <c r="BD53" s="48" t="s">
        <v>354</v>
      </c>
      <c r="BE53" s="48" t="s">
        <v>356</v>
      </c>
      <c r="BF53" s="48" t="s">
        <v>359</v>
      </c>
      <c r="BG53" s="48" t="s">
        <v>362</v>
      </c>
      <c r="BH53" s="48" t="s">
        <v>365</v>
      </c>
      <c r="BI53" s="48" t="s">
        <v>367</v>
      </c>
      <c r="BJ53" s="48" t="s">
        <v>369</v>
      </c>
      <c r="BK53" s="48" t="s">
        <v>372</v>
      </c>
      <c r="BL53" s="48" t="s">
        <v>374</v>
      </c>
      <c r="BM53" s="48" t="s">
        <v>378</v>
      </c>
      <c r="BN53" s="48" t="s">
        <v>380</v>
      </c>
      <c r="BO53" s="48" t="s">
        <v>382</v>
      </c>
      <c r="BP53" s="48" t="s">
        <v>384</v>
      </c>
      <c r="BQ53" s="48" t="s">
        <v>388</v>
      </c>
      <c r="BR53" s="48" t="s">
        <v>391</v>
      </c>
      <c r="BS53" s="48" t="s">
        <v>393</v>
      </c>
      <c r="BT53" s="48" t="s">
        <v>395</v>
      </c>
      <c r="BU53" s="48" t="s">
        <v>399</v>
      </c>
      <c r="BV53" s="48" t="s">
        <v>401</v>
      </c>
      <c r="BW53" s="48" t="s">
        <v>403</v>
      </c>
      <c r="BX53" s="48" t="s">
        <v>405</v>
      </c>
      <c r="BY53" s="48" t="s">
        <v>409</v>
      </c>
      <c r="BZ53" s="48" t="s">
        <v>412</v>
      </c>
      <c r="CA53" s="48" t="s">
        <v>414</v>
      </c>
      <c r="CB53" s="48" t="s">
        <v>415</v>
      </c>
      <c r="CC53" s="48" t="s">
        <v>417</v>
      </c>
      <c r="CD53" s="48" t="s">
        <v>420</v>
      </c>
      <c r="CE53" s="48" t="s">
        <v>423</v>
      </c>
      <c r="CF53" s="48" t="s">
        <v>426</v>
      </c>
      <c r="CG53" s="48" t="s">
        <v>429</v>
      </c>
      <c r="CH53" s="48" t="s">
        <v>431</v>
      </c>
      <c r="CI53" s="48" t="s">
        <v>435</v>
      </c>
      <c r="CJ53" s="48" t="s">
        <v>437</v>
      </c>
      <c r="CK53" s="48" t="s">
        <v>438</v>
      </c>
      <c r="CL53" s="48" t="s">
        <v>295</v>
      </c>
      <c r="CM53" s="48" t="s">
        <v>442</v>
      </c>
      <c r="CN53" s="48" t="s">
        <v>444</v>
      </c>
      <c r="CO53" s="48" t="s">
        <v>447</v>
      </c>
      <c r="CP53" s="48" t="s">
        <v>449</v>
      </c>
      <c r="CQ53" s="48" t="s">
        <v>451</v>
      </c>
      <c r="CR53" s="48" t="s">
        <v>453</v>
      </c>
      <c r="CS53" s="48" t="s">
        <v>455</v>
      </c>
      <c r="CT53" s="48" t="s">
        <v>432</v>
      </c>
      <c r="CU53" s="48" t="s">
        <v>458</v>
      </c>
    </row>
    <row r="54" spans="1:99" x14ac:dyDescent="0.25">
      <c r="A54" s="48">
        <v>52</v>
      </c>
      <c r="B54" s="49">
        <v>44539.498645821761</v>
      </c>
      <c r="C54" s="42" t="s">
        <v>976</v>
      </c>
      <c r="D54" s="42" t="s">
        <v>975</v>
      </c>
      <c r="E54" s="42" t="s">
        <v>918</v>
      </c>
      <c r="F54" s="48" t="s">
        <v>926</v>
      </c>
      <c r="G54" s="42" t="s">
        <v>794</v>
      </c>
      <c r="H54" s="42" t="s">
        <v>872</v>
      </c>
      <c r="I54" s="50">
        <v>44539</v>
      </c>
      <c r="J54" s="48" t="s">
        <v>63</v>
      </c>
      <c r="K54" s="48" t="s">
        <v>88</v>
      </c>
      <c r="L54" s="48" t="s">
        <v>109</v>
      </c>
      <c r="M54" s="48" t="s">
        <v>132</v>
      </c>
      <c r="N54" s="48" t="s">
        <v>156</v>
      </c>
      <c r="O54" s="48" t="s">
        <v>180</v>
      </c>
      <c r="P54" s="48" t="s">
        <v>202</v>
      </c>
      <c r="Q54" s="48" t="s">
        <v>226</v>
      </c>
      <c r="R54" s="48" t="s">
        <v>249</v>
      </c>
      <c r="S54" s="48" t="s">
        <v>267</v>
      </c>
      <c r="T54" s="48" t="s">
        <v>270</v>
      </c>
      <c r="U54" s="48" t="s">
        <v>273</v>
      </c>
      <c r="V54" s="48" t="s">
        <v>276</v>
      </c>
      <c r="W54" s="48" t="s">
        <v>278</v>
      </c>
      <c r="X54" s="48" t="s">
        <v>279</v>
      </c>
      <c r="Y54" s="48" t="s">
        <v>281</v>
      </c>
      <c r="Z54" s="48" t="s">
        <v>284</v>
      </c>
      <c r="AA54" s="48" t="s">
        <v>287</v>
      </c>
      <c r="AB54" s="48" t="s">
        <v>288</v>
      </c>
      <c r="AC54" s="48" t="s">
        <v>290</v>
      </c>
      <c r="AD54" s="48" t="s">
        <v>294</v>
      </c>
      <c r="AE54" s="48" t="s">
        <v>296</v>
      </c>
      <c r="AF54" s="48" t="s">
        <v>298</v>
      </c>
      <c r="AG54" s="48" t="s">
        <v>300</v>
      </c>
      <c r="AH54" s="48" t="s">
        <v>302</v>
      </c>
      <c r="AI54" s="48" t="s">
        <v>304</v>
      </c>
      <c r="AJ54" s="48" t="s">
        <v>226</v>
      </c>
      <c r="AK54" s="48" t="s">
        <v>309</v>
      </c>
      <c r="AL54" s="48" t="s">
        <v>312</v>
      </c>
      <c r="AM54" s="48" t="s">
        <v>313</v>
      </c>
      <c r="AN54" s="48" t="s">
        <v>316</v>
      </c>
      <c r="AO54" s="48" t="s">
        <v>319</v>
      </c>
      <c r="AP54" s="48" t="s">
        <v>321</v>
      </c>
      <c r="AQ54" s="48" t="s">
        <v>323</v>
      </c>
      <c r="AR54" s="48" t="s">
        <v>325</v>
      </c>
      <c r="AS54" s="48" t="s">
        <v>327</v>
      </c>
      <c r="AT54" s="48" t="s">
        <v>330</v>
      </c>
      <c r="AU54" s="48" t="s">
        <v>332</v>
      </c>
      <c r="AV54" s="48" t="s">
        <v>335</v>
      </c>
      <c r="AW54" s="48" t="s">
        <v>336</v>
      </c>
      <c r="AX54" s="48" t="s">
        <v>269</v>
      </c>
      <c r="AY54" s="48" t="s">
        <v>340</v>
      </c>
      <c r="AZ54" s="48" t="s">
        <v>344</v>
      </c>
      <c r="BA54" s="48" t="s">
        <v>347</v>
      </c>
      <c r="BB54" s="48" t="s">
        <v>339</v>
      </c>
      <c r="BC54" s="48" t="s">
        <v>352</v>
      </c>
      <c r="BD54" s="48" t="s">
        <v>354</v>
      </c>
      <c r="BE54" s="48" t="s">
        <v>357</v>
      </c>
      <c r="BF54" s="48" t="s">
        <v>359</v>
      </c>
      <c r="BG54" s="48" t="s">
        <v>362</v>
      </c>
      <c r="BH54" s="48" t="s">
        <v>366</v>
      </c>
      <c r="BI54" s="48" t="s">
        <v>368</v>
      </c>
      <c r="BJ54" s="48" t="s">
        <v>369</v>
      </c>
      <c r="BK54" s="48" t="s">
        <v>372</v>
      </c>
      <c r="BL54" s="48" t="s">
        <v>375</v>
      </c>
      <c r="BM54" s="48" t="s">
        <v>377</v>
      </c>
      <c r="BN54" s="48" t="s">
        <v>379</v>
      </c>
      <c r="BO54" s="48" t="s">
        <v>383</v>
      </c>
      <c r="BP54" s="48" t="s">
        <v>384</v>
      </c>
      <c r="BQ54" s="48" t="s">
        <v>388</v>
      </c>
      <c r="BR54" s="48" t="s">
        <v>390</v>
      </c>
      <c r="BS54" s="48" t="s">
        <v>393</v>
      </c>
      <c r="BT54" s="48" t="s">
        <v>395</v>
      </c>
      <c r="BU54" s="48" t="s">
        <v>399</v>
      </c>
      <c r="BV54" s="48" t="s">
        <v>402</v>
      </c>
      <c r="BW54" s="48" t="s">
        <v>403</v>
      </c>
      <c r="BX54" s="48" t="s">
        <v>405</v>
      </c>
      <c r="BY54" s="48" t="s">
        <v>409</v>
      </c>
      <c r="BZ54" s="48" t="s">
        <v>412</v>
      </c>
      <c r="CA54" s="48" t="s">
        <v>414</v>
      </c>
      <c r="CB54" s="48" t="s">
        <v>320</v>
      </c>
      <c r="CC54" s="48" t="s">
        <v>417</v>
      </c>
      <c r="CD54" s="48" t="s">
        <v>420</v>
      </c>
      <c r="CE54" s="48" t="s">
        <v>423</v>
      </c>
      <c r="CF54" s="48" t="s">
        <v>426</v>
      </c>
      <c r="CG54" s="48" t="s">
        <v>428</v>
      </c>
      <c r="CH54" s="48" t="s">
        <v>432</v>
      </c>
      <c r="CI54" s="48" t="s">
        <v>435</v>
      </c>
      <c r="CJ54" s="48" t="s">
        <v>437</v>
      </c>
      <c r="CK54" s="48" t="s">
        <v>439</v>
      </c>
      <c r="CL54" s="48" t="s">
        <v>295</v>
      </c>
      <c r="CM54" s="48" t="s">
        <v>442</v>
      </c>
      <c r="CN54" s="48" t="s">
        <v>444</v>
      </c>
      <c r="CO54" s="48" t="s">
        <v>447</v>
      </c>
      <c r="CP54" s="48" t="s">
        <v>449</v>
      </c>
      <c r="CQ54" s="48" t="s">
        <v>450</v>
      </c>
      <c r="CR54" s="48" t="s">
        <v>453</v>
      </c>
      <c r="CS54" s="48" t="s">
        <v>454</v>
      </c>
      <c r="CT54" s="48" t="s">
        <v>432</v>
      </c>
      <c r="CU54" s="48" t="s">
        <v>458</v>
      </c>
    </row>
    <row r="55" spans="1:99" x14ac:dyDescent="0.25">
      <c r="A55" s="48">
        <v>53</v>
      </c>
      <c r="B55" s="49">
        <v>44539.528584780091</v>
      </c>
      <c r="C55" s="42" t="s">
        <v>989</v>
      </c>
      <c r="D55" s="42" t="s">
        <v>988</v>
      </c>
      <c r="E55" s="42" t="s">
        <v>918</v>
      </c>
      <c r="F55" s="48" t="s">
        <v>979</v>
      </c>
      <c r="G55" s="42" t="s">
        <v>797</v>
      </c>
      <c r="H55" s="42" t="s">
        <v>866</v>
      </c>
      <c r="I55" s="50">
        <v>44544</v>
      </c>
      <c r="J55" s="48" t="s">
        <v>63</v>
      </c>
      <c r="K55" s="48" t="s">
        <v>88</v>
      </c>
      <c r="L55" s="48" t="s">
        <v>109</v>
      </c>
      <c r="M55" s="48" t="s">
        <v>133</v>
      </c>
      <c r="N55" s="48" t="s">
        <v>156</v>
      </c>
      <c r="O55" s="48" t="s">
        <v>180</v>
      </c>
      <c r="P55" s="48" t="s">
        <v>201</v>
      </c>
      <c r="Q55" s="48" t="s">
        <v>226</v>
      </c>
      <c r="R55" s="48" t="s">
        <v>249</v>
      </c>
      <c r="S55" s="48" t="s">
        <v>267</v>
      </c>
      <c r="T55" s="48" t="s">
        <v>270</v>
      </c>
      <c r="U55" s="48" t="s">
        <v>272</v>
      </c>
      <c r="V55" s="48" t="s">
        <v>275</v>
      </c>
      <c r="W55" s="48" t="s">
        <v>277</v>
      </c>
      <c r="X55" s="48" t="s">
        <v>280</v>
      </c>
      <c r="Y55" s="48" t="s">
        <v>281</v>
      </c>
      <c r="Z55" s="48" t="s">
        <v>284</v>
      </c>
      <c r="AA55" s="48" t="s">
        <v>287</v>
      </c>
      <c r="AB55" s="48" t="s">
        <v>268</v>
      </c>
      <c r="AC55" s="48" t="s">
        <v>291</v>
      </c>
      <c r="AD55" s="48" t="s">
        <v>293</v>
      </c>
      <c r="AE55" s="48" t="s">
        <v>295</v>
      </c>
      <c r="AF55" s="48" t="s">
        <v>297</v>
      </c>
      <c r="AG55" s="48" t="s">
        <v>300</v>
      </c>
      <c r="AH55" s="48" t="s">
        <v>302</v>
      </c>
      <c r="AI55" s="48" t="s">
        <v>304</v>
      </c>
      <c r="AJ55" s="48" t="s">
        <v>226</v>
      </c>
      <c r="AK55" s="48" t="s">
        <v>308</v>
      </c>
      <c r="AL55" s="48" t="s">
        <v>311</v>
      </c>
      <c r="AM55" s="48" t="s">
        <v>313</v>
      </c>
      <c r="AN55" s="48" t="s">
        <v>317</v>
      </c>
      <c r="AO55" s="48" t="s">
        <v>319</v>
      </c>
      <c r="AP55" s="48" t="s">
        <v>320</v>
      </c>
      <c r="AQ55" s="48" t="s">
        <v>324</v>
      </c>
      <c r="AR55" s="48" t="s">
        <v>325</v>
      </c>
      <c r="AS55" s="48" t="s">
        <v>327</v>
      </c>
      <c r="AT55" s="48" t="s">
        <v>329</v>
      </c>
      <c r="AU55" s="48" t="s">
        <v>332</v>
      </c>
      <c r="AV55" s="48" t="s">
        <v>268</v>
      </c>
      <c r="AW55" s="48" t="s">
        <v>336</v>
      </c>
      <c r="AX55" s="48" t="s">
        <v>269</v>
      </c>
      <c r="AY55" s="48" t="s">
        <v>340</v>
      </c>
      <c r="AZ55" s="48" t="s">
        <v>344</v>
      </c>
      <c r="BA55" s="48" t="s">
        <v>346</v>
      </c>
      <c r="BB55" s="48" t="s">
        <v>349</v>
      </c>
      <c r="BC55" s="48" t="s">
        <v>351</v>
      </c>
      <c r="BD55" s="48" t="s">
        <v>355</v>
      </c>
      <c r="BE55" s="48" t="s">
        <v>357</v>
      </c>
      <c r="BF55" s="48" t="s">
        <v>359</v>
      </c>
      <c r="BG55" s="48" t="s">
        <v>362</v>
      </c>
      <c r="BH55" s="48" t="s">
        <v>365</v>
      </c>
      <c r="BI55" s="48" t="s">
        <v>368</v>
      </c>
      <c r="BJ55" s="48" t="s">
        <v>369</v>
      </c>
      <c r="BK55" s="48" t="s">
        <v>371</v>
      </c>
      <c r="BL55" s="48" t="s">
        <v>375</v>
      </c>
      <c r="BM55" s="48" t="s">
        <v>377</v>
      </c>
      <c r="BN55" s="48" t="s">
        <v>379</v>
      </c>
      <c r="BO55" s="48" t="s">
        <v>382</v>
      </c>
      <c r="BP55" s="48" t="s">
        <v>384</v>
      </c>
      <c r="BQ55" s="48" t="s">
        <v>387</v>
      </c>
      <c r="BR55" s="48" t="s">
        <v>390</v>
      </c>
      <c r="BS55" s="48" t="s">
        <v>394</v>
      </c>
      <c r="BT55" s="48" t="s">
        <v>396</v>
      </c>
      <c r="BU55" s="48" t="s">
        <v>398</v>
      </c>
      <c r="BV55" s="48" t="s">
        <v>402</v>
      </c>
      <c r="BW55" s="48" t="s">
        <v>404</v>
      </c>
      <c r="BX55" s="48" t="s">
        <v>405</v>
      </c>
      <c r="BY55" s="48" t="s">
        <v>408</v>
      </c>
      <c r="BZ55" s="48" t="s">
        <v>412</v>
      </c>
      <c r="CA55" s="48" t="s">
        <v>414</v>
      </c>
      <c r="CB55" s="48" t="s">
        <v>320</v>
      </c>
      <c r="CC55" s="48" t="s">
        <v>417</v>
      </c>
      <c r="CD55" s="48" t="s">
        <v>421</v>
      </c>
      <c r="CE55" s="48" t="s">
        <v>423</v>
      </c>
      <c r="CF55" s="48" t="s">
        <v>427</v>
      </c>
      <c r="CG55" s="48" t="s">
        <v>428</v>
      </c>
      <c r="CH55" s="48" t="s">
        <v>432</v>
      </c>
      <c r="CI55" s="48" t="s">
        <v>434</v>
      </c>
      <c r="CJ55" s="48" t="s">
        <v>436</v>
      </c>
      <c r="CK55" s="48" t="s">
        <v>439</v>
      </c>
      <c r="CL55" s="48" t="s">
        <v>440</v>
      </c>
      <c r="CM55" s="48" t="s">
        <v>442</v>
      </c>
      <c r="CN55" s="48" t="s">
        <v>444</v>
      </c>
      <c r="CO55" s="48" t="s">
        <v>446</v>
      </c>
      <c r="CP55" s="48" t="s">
        <v>449</v>
      </c>
      <c r="CQ55" s="48" t="s">
        <v>450</v>
      </c>
      <c r="CR55" s="48" t="s">
        <v>453</v>
      </c>
      <c r="CS55" s="48" t="s">
        <v>455</v>
      </c>
      <c r="CT55" s="48" t="s">
        <v>432</v>
      </c>
      <c r="CU55" s="48" t="s">
        <v>457</v>
      </c>
    </row>
    <row r="56" spans="1:99" x14ac:dyDescent="0.25">
      <c r="A56" s="48">
        <v>54</v>
      </c>
      <c r="B56" s="49">
        <v>44539.536859675929</v>
      </c>
      <c r="C56" s="42" t="s">
        <v>991</v>
      </c>
      <c r="D56" s="42" t="s">
        <v>990</v>
      </c>
      <c r="E56" s="42"/>
      <c r="F56" s="48" t="s">
        <v>865</v>
      </c>
      <c r="G56" s="42" t="s">
        <v>798</v>
      </c>
      <c r="H56" s="42" t="s">
        <v>866</v>
      </c>
      <c r="I56" s="50">
        <v>44539</v>
      </c>
      <c r="J56" s="48" t="s">
        <v>63</v>
      </c>
      <c r="K56" s="48" t="s">
        <v>88</v>
      </c>
      <c r="L56" s="48" t="s">
        <v>108</v>
      </c>
      <c r="M56" s="48" t="s">
        <v>133</v>
      </c>
      <c r="N56" s="48" t="s">
        <v>156</v>
      </c>
      <c r="O56" s="48" t="s">
        <v>180</v>
      </c>
      <c r="P56" s="48" t="s">
        <v>202</v>
      </c>
      <c r="Q56" s="48" t="s">
        <v>226</v>
      </c>
      <c r="R56" s="48" t="s">
        <v>249</v>
      </c>
      <c r="S56" s="48" t="s">
        <v>267</v>
      </c>
      <c r="T56" s="48" t="s">
        <v>270</v>
      </c>
      <c r="U56" s="48" t="s">
        <v>273</v>
      </c>
      <c r="V56" s="48" t="s">
        <v>275</v>
      </c>
      <c r="W56" s="48" t="s">
        <v>278</v>
      </c>
      <c r="X56" s="48" t="s">
        <v>279</v>
      </c>
      <c r="Y56" s="48" t="s">
        <v>282</v>
      </c>
      <c r="Z56" s="48" t="s">
        <v>285</v>
      </c>
      <c r="AA56" s="48" t="s">
        <v>287</v>
      </c>
      <c r="AB56" s="48" t="s">
        <v>288</v>
      </c>
      <c r="AC56" s="48" t="s">
        <v>291</v>
      </c>
      <c r="AD56" s="48" t="s">
        <v>294</v>
      </c>
      <c r="AE56" s="48" t="s">
        <v>296</v>
      </c>
      <c r="AF56" s="48" t="s">
        <v>297</v>
      </c>
      <c r="AG56" s="48" t="s">
        <v>300</v>
      </c>
      <c r="AH56" s="48" t="s">
        <v>302</v>
      </c>
      <c r="AI56" s="48" t="s">
        <v>304</v>
      </c>
      <c r="AJ56" s="48" t="s">
        <v>307</v>
      </c>
      <c r="AK56" s="48" t="s">
        <v>309</v>
      </c>
      <c r="AL56" s="48" t="s">
        <v>312</v>
      </c>
      <c r="AM56" s="48" t="s">
        <v>313</v>
      </c>
      <c r="AN56" s="48" t="s">
        <v>316</v>
      </c>
      <c r="AO56" s="48" t="s">
        <v>319</v>
      </c>
      <c r="AP56" s="48" t="s">
        <v>320</v>
      </c>
      <c r="AQ56" s="48" t="s">
        <v>323</v>
      </c>
      <c r="AR56" s="48" t="s">
        <v>325</v>
      </c>
      <c r="AS56" s="48" t="s">
        <v>327</v>
      </c>
      <c r="AT56" s="48" t="s">
        <v>330</v>
      </c>
      <c r="AU56" s="48" t="s">
        <v>332</v>
      </c>
      <c r="AV56" s="48" t="s">
        <v>335</v>
      </c>
      <c r="AW56" s="48" t="s">
        <v>337</v>
      </c>
      <c r="AX56" s="48" t="s">
        <v>269</v>
      </c>
      <c r="AY56" s="48" t="s">
        <v>340</v>
      </c>
      <c r="AZ56" s="48" t="s">
        <v>343</v>
      </c>
      <c r="BA56" s="48" t="s">
        <v>347</v>
      </c>
      <c r="BB56" s="48" t="s">
        <v>349</v>
      </c>
      <c r="BC56" s="48" t="s">
        <v>351</v>
      </c>
      <c r="BD56" s="48" t="s">
        <v>355</v>
      </c>
      <c r="BE56" s="48" t="s">
        <v>357</v>
      </c>
      <c r="BF56" s="48" t="s">
        <v>359</v>
      </c>
      <c r="BG56" s="48" t="s">
        <v>362</v>
      </c>
      <c r="BH56" s="48" t="s">
        <v>366</v>
      </c>
      <c r="BI56" s="48" t="s">
        <v>368</v>
      </c>
      <c r="BJ56" s="48" t="s">
        <v>369</v>
      </c>
      <c r="BK56" s="48" t="s">
        <v>372</v>
      </c>
      <c r="BL56" s="48" t="s">
        <v>374</v>
      </c>
      <c r="BM56" s="48" t="s">
        <v>377</v>
      </c>
      <c r="BN56" s="48" t="s">
        <v>379</v>
      </c>
      <c r="BO56" s="48" t="s">
        <v>382</v>
      </c>
      <c r="BP56" s="48" t="s">
        <v>384</v>
      </c>
      <c r="BQ56" s="48" t="s">
        <v>388</v>
      </c>
      <c r="BR56" s="48" t="s">
        <v>390</v>
      </c>
      <c r="BS56" s="48" t="s">
        <v>393</v>
      </c>
      <c r="BT56" s="48" t="s">
        <v>395</v>
      </c>
      <c r="BU56" s="48" t="s">
        <v>398</v>
      </c>
      <c r="BV56" s="48" t="s">
        <v>401</v>
      </c>
      <c r="BW56" s="48" t="s">
        <v>403</v>
      </c>
      <c r="BX56" s="48" t="s">
        <v>405</v>
      </c>
      <c r="BY56" s="48" t="s">
        <v>409</v>
      </c>
      <c r="BZ56" s="48" t="s">
        <v>411</v>
      </c>
      <c r="CA56" s="48" t="s">
        <v>413</v>
      </c>
      <c r="CB56" s="48" t="s">
        <v>320</v>
      </c>
      <c r="CC56" s="48" t="s">
        <v>417</v>
      </c>
      <c r="CD56" s="48" t="s">
        <v>420</v>
      </c>
      <c r="CE56" s="48" t="s">
        <v>424</v>
      </c>
      <c r="CF56" s="48" t="s">
        <v>426</v>
      </c>
      <c r="CG56" s="48" t="s">
        <v>428</v>
      </c>
      <c r="CH56" s="48" t="s">
        <v>432</v>
      </c>
      <c r="CI56" s="48" t="s">
        <v>435</v>
      </c>
      <c r="CJ56" s="48" t="s">
        <v>437</v>
      </c>
      <c r="CK56" s="48" t="s">
        <v>439</v>
      </c>
      <c r="CL56" s="48" t="s">
        <v>295</v>
      </c>
      <c r="CM56" s="48" t="s">
        <v>442</v>
      </c>
      <c r="CN56" s="48" t="s">
        <v>445</v>
      </c>
      <c r="CO56" s="48" t="s">
        <v>447</v>
      </c>
      <c r="CP56" s="48" t="s">
        <v>449</v>
      </c>
      <c r="CQ56" s="48" t="s">
        <v>450</v>
      </c>
      <c r="CR56" s="48" t="s">
        <v>453</v>
      </c>
      <c r="CS56" s="48" t="s">
        <v>455</v>
      </c>
      <c r="CT56" s="48" t="s">
        <v>456</v>
      </c>
      <c r="CU56" s="48" t="s">
        <v>457</v>
      </c>
    </row>
    <row r="57" spans="1:99" x14ac:dyDescent="0.25">
      <c r="A57" s="48">
        <v>55</v>
      </c>
      <c r="B57" s="49">
        <v>44539.537068113423</v>
      </c>
      <c r="C57" s="42" t="s">
        <v>993</v>
      </c>
      <c r="D57" s="42" t="s">
        <v>992</v>
      </c>
      <c r="E57" s="42" t="s">
        <v>918</v>
      </c>
      <c r="F57" s="48" t="s">
        <v>926</v>
      </c>
      <c r="G57" s="42" t="s">
        <v>794</v>
      </c>
      <c r="H57" s="42" t="s">
        <v>866</v>
      </c>
      <c r="I57" s="50">
        <v>44539</v>
      </c>
      <c r="J57" s="48" t="s">
        <v>63</v>
      </c>
      <c r="K57" s="48" t="s">
        <v>88</v>
      </c>
      <c r="L57" s="48" t="s">
        <v>108</v>
      </c>
      <c r="M57" s="48" t="s">
        <v>133</v>
      </c>
      <c r="N57" s="48" t="s">
        <v>156</v>
      </c>
      <c r="O57" s="48" t="s">
        <v>180</v>
      </c>
      <c r="P57" s="48" t="s">
        <v>201</v>
      </c>
      <c r="Q57" s="48" t="s">
        <v>226</v>
      </c>
      <c r="R57" s="48" t="s">
        <v>249</v>
      </c>
      <c r="S57" s="48" t="s">
        <v>268</v>
      </c>
      <c r="T57" s="48" t="s">
        <v>270</v>
      </c>
      <c r="U57" s="48" t="s">
        <v>273</v>
      </c>
      <c r="V57" s="48" t="s">
        <v>276</v>
      </c>
      <c r="W57" s="48" t="s">
        <v>278</v>
      </c>
      <c r="X57" s="48" t="s">
        <v>279</v>
      </c>
      <c r="Y57" s="48" t="s">
        <v>281</v>
      </c>
      <c r="Z57" s="48" t="s">
        <v>284</v>
      </c>
      <c r="AA57" s="48" t="s">
        <v>287</v>
      </c>
      <c r="AB57" s="48" t="s">
        <v>288</v>
      </c>
      <c r="AC57" s="48" t="s">
        <v>290</v>
      </c>
      <c r="AD57" s="48" t="s">
        <v>293</v>
      </c>
      <c r="AE57" s="48" t="s">
        <v>296</v>
      </c>
      <c r="AF57" s="48" t="s">
        <v>298</v>
      </c>
      <c r="AG57" s="48" t="s">
        <v>300</v>
      </c>
      <c r="AH57" s="48" t="s">
        <v>302</v>
      </c>
      <c r="AI57" s="48" t="s">
        <v>305</v>
      </c>
      <c r="AJ57" s="48" t="s">
        <v>226</v>
      </c>
      <c r="AK57" s="48" t="s">
        <v>309</v>
      </c>
      <c r="AL57" s="48" t="s">
        <v>312</v>
      </c>
      <c r="AM57" s="48" t="s">
        <v>313</v>
      </c>
      <c r="AN57" s="48" t="s">
        <v>316</v>
      </c>
      <c r="AO57" s="48" t="s">
        <v>319</v>
      </c>
      <c r="AP57" s="48" t="s">
        <v>321</v>
      </c>
      <c r="AQ57" s="48" t="s">
        <v>323</v>
      </c>
      <c r="AR57" s="48" t="s">
        <v>325</v>
      </c>
      <c r="AS57" s="48" t="s">
        <v>328</v>
      </c>
      <c r="AT57" s="48" t="s">
        <v>330</v>
      </c>
      <c r="AU57" s="48" t="s">
        <v>333</v>
      </c>
      <c r="AV57" s="48" t="s">
        <v>268</v>
      </c>
      <c r="AW57" s="48" t="s">
        <v>336</v>
      </c>
      <c r="AX57" s="48" t="s">
        <v>269</v>
      </c>
      <c r="AY57" s="48" t="s">
        <v>341</v>
      </c>
      <c r="AZ57" s="48" t="s">
        <v>343</v>
      </c>
      <c r="BA57" s="48" t="s">
        <v>347</v>
      </c>
      <c r="BB57" s="48" t="s">
        <v>349</v>
      </c>
      <c r="BC57" s="48" t="s">
        <v>352</v>
      </c>
      <c r="BD57" s="48" t="s">
        <v>354</v>
      </c>
      <c r="BE57" s="48" t="s">
        <v>357</v>
      </c>
      <c r="BF57" s="48" t="s">
        <v>359</v>
      </c>
      <c r="BG57" s="48" t="s">
        <v>362</v>
      </c>
      <c r="BH57" s="48" t="s">
        <v>365</v>
      </c>
      <c r="BI57" s="48" t="s">
        <v>368</v>
      </c>
      <c r="BJ57" s="48" t="s">
        <v>369</v>
      </c>
      <c r="BK57" s="48" t="s">
        <v>372</v>
      </c>
      <c r="BL57" s="48" t="s">
        <v>375</v>
      </c>
      <c r="BM57" s="48" t="s">
        <v>377</v>
      </c>
      <c r="BN57" s="48" t="s">
        <v>380</v>
      </c>
      <c r="BO57" s="48" t="s">
        <v>383</v>
      </c>
      <c r="BP57" s="48" t="s">
        <v>384</v>
      </c>
      <c r="BQ57" s="48" t="s">
        <v>388</v>
      </c>
      <c r="BR57" s="48" t="s">
        <v>390</v>
      </c>
      <c r="BS57" s="48" t="s">
        <v>394</v>
      </c>
      <c r="BT57" s="48" t="s">
        <v>396</v>
      </c>
      <c r="BU57" s="48" t="s">
        <v>398</v>
      </c>
      <c r="BV57" s="48" t="s">
        <v>402</v>
      </c>
      <c r="BW57" s="48" t="s">
        <v>403</v>
      </c>
      <c r="BX57" s="48" t="s">
        <v>405</v>
      </c>
      <c r="BY57" s="48" t="s">
        <v>408</v>
      </c>
      <c r="BZ57" s="48" t="s">
        <v>412</v>
      </c>
      <c r="CA57" s="48" t="s">
        <v>413</v>
      </c>
      <c r="CB57" s="48" t="s">
        <v>415</v>
      </c>
      <c r="CC57" s="48" t="s">
        <v>417</v>
      </c>
      <c r="CD57" s="48" t="s">
        <v>420</v>
      </c>
      <c r="CE57" s="48" t="s">
        <v>424</v>
      </c>
      <c r="CF57" s="48" t="s">
        <v>426</v>
      </c>
      <c r="CG57" s="48" t="s">
        <v>428</v>
      </c>
      <c r="CH57" s="48" t="s">
        <v>431</v>
      </c>
      <c r="CI57" s="48" t="s">
        <v>434</v>
      </c>
      <c r="CJ57" s="48" t="s">
        <v>437</v>
      </c>
      <c r="CK57" s="48" t="s">
        <v>439</v>
      </c>
      <c r="CL57" s="48" t="s">
        <v>295</v>
      </c>
      <c r="CM57" s="48" t="s">
        <v>442</v>
      </c>
      <c r="CN57" s="48" t="s">
        <v>445</v>
      </c>
      <c r="CO57" s="48" t="s">
        <v>446</v>
      </c>
      <c r="CP57" s="48" t="s">
        <v>449</v>
      </c>
      <c r="CQ57" s="48" t="s">
        <v>450</v>
      </c>
      <c r="CR57" s="48" t="s">
        <v>452</v>
      </c>
      <c r="CS57" s="48" t="s">
        <v>455</v>
      </c>
      <c r="CT57" s="48" t="s">
        <v>432</v>
      </c>
      <c r="CU57" s="48" t="s">
        <v>457</v>
      </c>
    </row>
    <row r="58" spans="1:99" x14ac:dyDescent="0.25">
      <c r="A58" s="48">
        <v>56</v>
      </c>
      <c r="B58" s="49">
        <v>44539.537068877318</v>
      </c>
      <c r="C58" s="42" t="s">
        <v>995</v>
      </c>
      <c r="D58" s="42" t="s">
        <v>994</v>
      </c>
      <c r="E58" s="42" t="s">
        <v>918</v>
      </c>
      <c r="F58" s="48" t="s">
        <v>865</v>
      </c>
      <c r="G58" s="42" t="s">
        <v>797</v>
      </c>
      <c r="H58" s="42" t="s">
        <v>866</v>
      </c>
      <c r="I58" s="50">
        <v>44539</v>
      </c>
      <c r="J58" s="48" t="s">
        <v>63</v>
      </c>
      <c r="K58" s="48" t="s">
        <v>88</v>
      </c>
      <c r="L58" s="48" t="s">
        <v>109</v>
      </c>
      <c r="M58" s="48" t="s">
        <v>133</v>
      </c>
      <c r="N58" s="48" t="s">
        <v>156</v>
      </c>
      <c r="O58" s="48" t="s">
        <v>180</v>
      </c>
      <c r="P58" s="48" t="s">
        <v>201</v>
      </c>
      <c r="Q58" s="48" t="s">
        <v>226</v>
      </c>
      <c r="R58" s="48" t="s">
        <v>249</v>
      </c>
      <c r="S58" s="48" t="s">
        <v>267</v>
      </c>
      <c r="T58" s="48" t="s">
        <v>270</v>
      </c>
      <c r="U58" s="48" t="s">
        <v>273</v>
      </c>
      <c r="V58" s="48" t="s">
        <v>276</v>
      </c>
      <c r="W58" s="48" t="s">
        <v>278</v>
      </c>
      <c r="X58" s="48" t="s">
        <v>280</v>
      </c>
      <c r="Y58" s="48" t="s">
        <v>281</v>
      </c>
      <c r="Z58" s="48" t="s">
        <v>284</v>
      </c>
      <c r="AA58" s="48" t="s">
        <v>287</v>
      </c>
      <c r="AB58" s="48" t="s">
        <v>288</v>
      </c>
      <c r="AC58" s="48" t="s">
        <v>290</v>
      </c>
      <c r="AD58" s="48" t="s">
        <v>294</v>
      </c>
      <c r="AE58" s="48" t="s">
        <v>295</v>
      </c>
      <c r="AF58" s="48" t="s">
        <v>298</v>
      </c>
      <c r="AG58" s="48" t="s">
        <v>300</v>
      </c>
      <c r="AH58" s="48" t="s">
        <v>303</v>
      </c>
      <c r="AI58" s="48" t="s">
        <v>305</v>
      </c>
      <c r="AJ58" s="48" t="s">
        <v>226</v>
      </c>
      <c r="AK58" s="48" t="s">
        <v>308</v>
      </c>
      <c r="AL58" s="48" t="s">
        <v>311</v>
      </c>
      <c r="AM58" s="48" t="s">
        <v>313</v>
      </c>
      <c r="AN58" s="48" t="s">
        <v>316</v>
      </c>
      <c r="AO58" s="48" t="s">
        <v>319</v>
      </c>
      <c r="AP58" s="48" t="s">
        <v>321</v>
      </c>
      <c r="AQ58" s="48" t="s">
        <v>323</v>
      </c>
      <c r="AR58" s="48" t="s">
        <v>326</v>
      </c>
      <c r="AS58" s="48" t="s">
        <v>328</v>
      </c>
      <c r="AT58" s="48" t="s">
        <v>330</v>
      </c>
      <c r="AU58" s="48" t="s">
        <v>332</v>
      </c>
      <c r="AV58" s="48" t="s">
        <v>335</v>
      </c>
      <c r="AW58" s="48" t="s">
        <v>336</v>
      </c>
      <c r="AX58" s="48" t="s">
        <v>339</v>
      </c>
      <c r="AY58" s="48" t="s">
        <v>341</v>
      </c>
      <c r="AZ58" s="48" t="s">
        <v>344</v>
      </c>
      <c r="BA58" s="48" t="s">
        <v>346</v>
      </c>
      <c r="BB58" s="48" t="s">
        <v>349</v>
      </c>
      <c r="BC58" s="48" t="s">
        <v>352</v>
      </c>
      <c r="BD58" s="48" t="s">
        <v>354</v>
      </c>
      <c r="BE58" s="48" t="s">
        <v>356</v>
      </c>
      <c r="BF58" s="48" t="s">
        <v>359</v>
      </c>
      <c r="BG58" s="48" t="s">
        <v>363</v>
      </c>
      <c r="BH58" s="48" t="s">
        <v>366</v>
      </c>
      <c r="BI58" s="48" t="s">
        <v>368</v>
      </c>
      <c r="BJ58" s="48" t="s">
        <v>370</v>
      </c>
      <c r="BK58" s="48" t="s">
        <v>372</v>
      </c>
      <c r="BL58" s="48" t="s">
        <v>374</v>
      </c>
      <c r="BM58" s="48" t="s">
        <v>377</v>
      </c>
      <c r="BN58" s="48" t="s">
        <v>380</v>
      </c>
      <c r="BO58" s="48" t="s">
        <v>383</v>
      </c>
      <c r="BP58" s="48" t="s">
        <v>384</v>
      </c>
      <c r="BQ58" s="48" t="s">
        <v>388</v>
      </c>
      <c r="BR58" s="48" t="s">
        <v>390</v>
      </c>
      <c r="BS58" s="48" t="s">
        <v>394</v>
      </c>
      <c r="BT58" s="48" t="s">
        <v>395</v>
      </c>
      <c r="BU58" s="48" t="s">
        <v>398</v>
      </c>
      <c r="BV58" s="48" t="s">
        <v>401</v>
      </c>
      <c r="BW58" s="48" t="s">
        <v>403</v>
      </c>
      <c r="BX58" s="48" t="s">
        <v>405</v>
      </c>
      <c r="BY58" s="48" t="s">
        <v>408</v>
      </c>
      <c r="BZ58" s="48" t="s">
        <v>412</v>
      </c>
      <c r="CA58" s="48" t="s">
        <v>414</v>
      </c>
      <c r="CB58" s="48" t="s">
        <v>415</v>
      </c>
      <c r="CC58" s="48" t="s">
        <v>417</v>
      </c>
      <c r="CD58" s="48" t="s">
        <v>420</v>
      </c>
      <c r="CE58" s="48" t="s">
        <v>424</v>
      </c>
      <c r="CF58" s="48" t="s">
        <v>427</v>
      </c>
      <c r="CG58" s="48" t="s">
        <v>428</v>
      </c>
      <c r="CH58" s="48" t="s">
        <v>432</v>
      </c>
      <c r="CI58" s="48" t="s">
        <v>434</v>
      </c>
      <c r="CJ58" s="48" t="s">
        <v>436</v>
      </c>
      <c r="CK58" s="48" t="s">
        <v>438</v>
      </c>
      <c r="CL58" s="48" t="s">
        <v>295</v>
      </c>
      <c r="CM58" s="48" t="s">
        <v>442</v>
      </c>
      <c r="CN58" s="48" t="s">
        <v>444</v>
      </c>
      <c r="CO58" s="48" t="s">
        <v>447</v>
      </c>
      <c r="CP58" s="48"/>
      <c r="CQ58" s="48" t="s">
        <v>450</v>
      </c>
      <c r="CR58" s="48" t="s">
        <v>452</v>
      </c>
      <c r="CS58" s="48" t="s">
        <v>455</v>
      </c>
      <c r="CT58" s="48" t="s">
        <v>432</v>
      </c>
      <c r="CU58" s="48" t="s">
        <v>458</v>
      </c>
    </row>
    <row r="59" spans="1:99" x14ac:dyDescent="0.25">
      <c r="A59" s="48">
        <v>57</v>
      </c>
      <c r="B59" s="49">
        <v>44539.540077129626</v>
      </c>
      <c r="C59" s="42" t="s">
        <v>997</v>
      </c>
      <c r="D59" s="42" t="s">
        <v>996</v>
      </c>
      <c r="E59" s="42" t="s">
        <v>918</v>
      </c>
      <c r="F59" s="48" t="s">
        <v>957</v>
      </c>
      <c r="G59" s="42" t="s">
        <v>796</v>
      </c>
      <c r="H59" s="42" t="s">
        <v>866</v>
      </c>
      <c r="I59" s="50">
        <v>44539</v>
      </c>
      <c r="J59" s="48" t="s">
        <v>63</v>
      </c>
      <c r="K59" s="48" t="s">
        <v>88</v>
      </c>
      <c r="L59" s="48" t="s">
        <v>108</v>
      </c>
      <c r="M59" s="48" t="s">
        <v>133</v>
      </c>
      <c r="N59" s="48" t="s">
        <v>156</v>
      </c>
      <c r="O59" s="48" t="s">
        <v>180</v>
      </c>
      <c r="P59" s="48" t="s">
        <v>201</v>
      </c>
      <c r="Q59" s="48" t="s">
        <v>226</v>
      </c>
      <c r="R59" s="48" t="s">
        <v>249</v>
      </c>
      <c r="S59" s="48" t="s">
        <v>267</v>
      </c>
      <c r="T59" s="48" t="s">
        <v>270</v>
      </c>
      <c r="U59" s="48" t="s">
        <v>272</v>
      </c>
      <c r="V59" s="48" t="s">
        <v>275</v>
      </c>
      <c r="W59" s="48" t="s">
        <v>278</v>
      </c>
      <c r="X59" s="48" t="s">
        <v>279</v>
      </c>
      <c r="Y59" s="48" t="s">
        <v>282</v>
      </c>
      <c r="Z59" s="48" t="s">
        <v>284</v>
      </c>
      <c r="AA59" s="48" t="s">
        <v>287</v>
      </c>
      <c r="AB59" s="48" t="s">
        <v>288</v>
      </c>
      <c r="AC59" s="48" t="s">
        <v>291</v>
      </c>
      <c r="AD59" s="48" t="s">
        <v>293</v>
      </c>
      <c r="AE59" s="48" t="s">
        <v>296</v>
      </c>
      <c r="AF59" s="48" t="s">
        <v>297</v>
      </c>
      <c r="AG59" s="48" t="s">
        <v>300</v>
      </c>
      <c r="AH59" s="48" t="s">
        <v>303</v>
      </c>
      <c r="AI59" s="48" t="s">
        <v>305</v>
      </c>
      <c r="AJ59" s="48" t="s">
        <v>226</v>
      </c>
      <c r="AK59" s="48" t="s">
        <v>309</v>
      </c>
      <c r="AL59" s="48" t="s">
        <v>311</v>
      </c>
      <c r="AM59" s="48" t="s">
        <v>313</v>
      </c>
      <c r="AN59" s="48" t="s">
        <v>316</v>
      </c>
      <c r="AO59" s="48" t="s">
        <v>318</v>
      </c>
      <c r="AP59" s="48" t="s">
        <v>320</v>
      </c>
      <c r="AQ59" s="48" t="s">
        <v>323</v>
      </c>
      <c r="AR59" s="48" t="s">
        <v>326</v>
      </c>
      <c r="AS59" s="48" t="s">
        <v>328</v>
      </c>
      <c r="AT59" s="48" t="s">
        <v>329</v>
      </c>
      <c r="AU59" s="48" t="s">
        <v>333</v>
      </c>
      <c r="AV59" s="48" t="s">
        <v>268</v>
      </c>
      <c r="AW59" s="48" t="s">
        <v>336</v>
      </c>
      <c r="AX59" s="48" t="s">
        <v>339</v>
      </c>
      <c r="AY59" s="48" t="s">
        <v>340</v>
      </c>
      <c r="AZ59" s="48" t="s">
        <v>343</v>
      </c>
      <c r="BA59" s="48" t="s">
        <v>346</v>
      </c>
      <c r="BB59" s="48" t="s">
        <v>349</v>
      </c>
      <c r="BC59" s="48" t="s">
        <v>351</v>
      </c>
      <c r="BD59" s="48" t="s">
        <v>354</v>
      </c>
      <c r="BE59" s="48" t="s">
        <v>356</v>
      </c>
      <c r="BF59" s="48" t="s">
        <v>359</v>
      </c>
      <c r="BG59" s="48" t="s">
        <v>363</v>
      </c>
      <c r="BH59" s="48" t="s">
        <v>366</v>
      </c>
      <c r="BI59" s="48" t="s">
        <v>367</v>
      </c>
      <c r="BJ59" s="48" t="s">
        <v>369</v>
      </c>
      <c r="BK59" s="48" t="s">
        <v>371</v>
      </c>
      <c r="BL59" s="48" t="s">
        <v>374</v>
      </c>
      <c r="BM59" s="48" t="s">
        <v>377</v>
      </c>
      <c r="BN59" s="48" t="s">
        <v>379</v>
      </c>
      <c r="BO59" s="48" t="s">
        <v>383</v>
      </c>
      <c r="BP59" s="48" t="s">
        <v>384</v>
      </c>
      <c r="BQ59" s="48" t="s">
        <v>388</v>
      </c>
      <c r="BR59" s="48" t="s">
        <v>390</v>
      </c>
      <c r="BS59" s="48" t="s">
        <v>393</v>
      </c>
      <c r="BT59" s="48" t="s">
        <v>396</v>
      </c>
      <c r="BU59" s="48" t="s">
        <v>399</v>
      </c>
      <c r="BV59" s="48" t="s">
        <v>401</v>
      </c>
      <c r="BW59" s="48" t="s">
        <v>403</v>
      </c>
      <c r="BX59" s="48" t="s">
        <v>405</v>
      </c>
      <c r="BY59" s="48" t="s">
        <v>408</v>
      </c>
      <c r="BZ59" s="48" t="s">
        <v>412</v>
      </c>
      <c r="CA59" s="48" t="s">
        <v>414</v>
      </c>
      <c r="CB59" s="48" t="s">
        <v>320</v>
      </c>
      <c r="CC59" s="48" t="s">
        <v>417</v>
      </c>
      <c r="CD59" s="48" t="s">
        <v>420</v>
      </c>
      <c r="CE59" s="48" t="s">
        <v>423</v>
      </c>
      <c r="CF59" s="48" t="s">
        <v>426</v>
      </c>
      <c r="CG59" s="48" t="s">
        <v>428</v>
      </c>
      <c r="CH59" s="48" t="s">
        <v>432</v>
      </c>
      <c r="CI59" s="48" t="s">
        <v>435</v>
      </c>
      <c r="CJ59" s="48" t="s">
        <v>437</v>
      </c>
      <c r="CK59" s="48" t="s">
        <v>439</v>
      </c>
      <c r="CL59" s="48"/>
      <c r="CM59" s="48" t="s">
        <v>442</v>
      </c>
      <c r="CN59" s="48" t="s">
        <v>444</v>
      </c>
      <c r="CO59" s="48" t="s">
        <v>447</v>
      </c>
      <c r="CP59" s="48" t="s">
        <v>449</v>
      </c>
      <c r="CQ59" s="48" t="s">
        <v>450</v>
      </c>
      <c r="CR59" s="48" t="s">
        <v>453</v>
      </c>
      <c r="CS59" s="48" t="s">
        <v>454</v>
      </c>
      <c r="CT59" s="48" t="s">
        <v>432</v>
      </c>
      <c r="CU59" s="48" t="s">
        <v>458</v>
      </c>
    </row>
    <row r="60" spans="1:99" x14ac:dyDescent="0.25">
      <c r="A60" s="48">
        <v>58</v>
      </c>
      <c r="B60" s="49">
        <v>44539.541625208331</v>
      </c>
      <c r="C60" s="42" t="s">
        <v>999</v>
      </c>
      <c r="D60" s="42" t="s">
        <v>998</v>
      </c>
      <c r="E60" s="42" t="s">
        <v>918</v>
      </c>
      <c r="F60" s="48" t="s">
        <v>865</v>
      </c>
      <c r="G60" s="42" t="s">
        <v>794</v>
      </c>
      <c r="H60" s="42" t="s">
        <v>872</v>
      </c>
      <c r="I60" s="50">
        <v>44539</v>
      </c>
      <c r="J60" s="48" t="s">
        <v>63</v>
      </c>
      <c r="K60" s="48" t="s">
        <v>88</v>
      </c>
      <c r="L60" s="48" t="s">
        <v>109</v>
      </c>
      <c r="M60" s="48" t="s">
        <v>132</v>
      </c>
      <c r="N60" s="48" t="s">
        <v>156</v>
      </c>
      <c r="O60" s="48" t="s">
        <v>179</v>
      </c>
      <c r="P60" s="48" t="s">
        <v>201</v>
      </c>
      <c r="Q60" s="48" t="s">
        <v>226</v>
      </c>
      <c r="R60" s="48" t="s">
        <v>249</v>
      </c>
      <c r="S60" s="48" t="s">
        <v>268</v>
      </c>
      <c r="T60" s="48" t="s">
        <v>270</v>
      </c>
      <c r="U60" s="48" t="s">
        <v>273</v>
      </c>
      <c r="V60" s="48" t="s">
        <v>276</v>
      </c>
      <c r="W60" s="48" t="s">
        <v>278</v>
      </c>
      <c r="X60" s="48" t="s">
        <v>279</v>
      </c>
      <c r="Y60" s="48" t="s">
        <v>281</v>
      </c>
      <c r="Z60" s="48" t="s">
        <v>285</v>
      </c>
      <c r="AA60" s="48" t="s">
        <v>287</v>
      </c>
      <c r="AB60" s="48" t="s">
        <v>288</v>
      </c>
      <c r="AC60" s="48" t="s">
        <v>290</v>
      </c>
      <c r="AD60" s="48"/>
      <c r="AE60" s="48" t="s">
        <v>296</v>
      </c>
      <c r="AF60" s="48" t="s">
        <v>298</v>
      </c>
      <c r="AG60" s="48" t="s">
        <v>300</v>
      </c>
      <c r="AH60" s="48" t="s">
        <v>302</v>
      </c>
      <c r="AI60" s="48" t="s">
        <v>304</v>
      </c>
      <c r="AJ60" s="48" t="s">
        <v>226</v>
      </c>
      <c r="AK60" s="48" t="s">
        <v>309</v>
      </c>
      <c r="AL60" s="48" t="s">
        <v>312</v>
      </c>
      <c r="AM60" s="48" t="s">
        <v>313</v>
      </c>
      <c r="AN60" s="48" t="s">
        <v>317</v>
      </c>
      <c r="AO60" s="48" t="s">
        <v>319</v>
      </c>
      <c r="AP60" s="48" t="s">
        <v>321</v>
      </c>
      <c r="AQ60" s="48" t="s">
        <v>323</v>
      </c>
      <c r="AR60" s="48" t="s">
        <v>325</v>
      </c>
      <c r="AS60" s="48" t="s">
        <v>327</v>
      </c>
      <c r="AT60" s="48" t="s">
        <v>330</v>
      </c>
      <c r="AU60" s="48" t="s">
        <v>332</v>
      </c>
      <c r="AV60" s="48" t="s">
        <v>268</v>
      </c>
      <c r="AW60" s="48" t="s">
        <v>336</v>
      </c>
      <c r="AX60" s="48" t="s">
        <v>269</v>
      </c>
      <c r="AY60" s="48" t="s">
        <v>341</v>
      </c>
      <c r="AZ60" s="48" t="s">
        <v>343</v>
      </c>
      <c r="BA60" s="48" t="s">
        <v>346</v>
      </c>
      <c r="BB60" s="48" t="s">
        <v>349</v>
      </c>
      <c r="BC60" s="48" t="s">
        <v>352</v>
      </c>
      <c r="BD60" s="48" t="s">
        <v>354</v>
      </c>
      <c r="BE60" s="48" t="s">
        <v>356</v>
      </c>
      <c r="BF60" s="48" t="s">
        <v>359</v>
      </c>
      <c r="BG60" s="48" t="s">
        <v>362</v>
      </c>
      <c r="BH60" s="48" t="s">
        <v>365</v>
      </c>
      <c r="BI60" s="48" t="s">
        <v>368</v>
      </c>
      <c r="BJ60" s="48" t="s">
        <v>369</v>
      </c>
      <c r="BK60" s="48" t="s">
        <v>372</v>
      </c>
      <c r="BL60" s="48" t="s">
        <v>374</v>
      </c>
      <c r="BM60" s="48" t="s">
        <v>377</v>
      </c>
      <c r="BN60" s="48" t="s">
        <v>379</v>
      </c>
      <c r="BO60" s="48" t="s">
        <v>382</v>
      </c>
      <c r="BP60" s="48" t="s">
        <v>384</v>
      </c>
      <c r="BQ60" s="48" t="s">
        <v>387</v>
      </c>
      <c r="BR60" s="48" t="s">
        <v>391</v>
      </c>
      <c r="BS60" s="48" t="s">
        <v>393</v>
      </c>
      <c r="BT60" s="48" t="s">
        <v>396</v>
      </c>
      <c r="BU60" s="48" t="s">
        <v>398</v>
      </c>
      <c r="BV60" s="48" t="s">
        <v>401</v>
      </c>
      <c r="BW60" s="48" t="s">
        <v>403</v>
      </c>
      <c r="BX60" s="48" t="s">
        <v>405</v>
      </c>
      <c r="BY60" s="48" t="s">
        <v>408</v>
      </c>
      <c r="BZ60" s="48" t="s">
        <v>411</v>
      </c>
      <c r="CA60" s="48" t="s">
        <v>413</v>
      </c>
      <c r="CB60" s="48" t="s">
        <v>320</v>
      </c>
      <c r="CC60" s="48" t="s">
        <v>418</v>
      </c>
      <c r="CD60" s="48" t="s">
        <v>421</v>
      </c>
      <c r="CE60" s="48" t="s">
        <v>424</v>
      </c>
      <c r="CF60" s="48" t="s">
        <v>426</v>
      </c>
      <c r="CG60" s="48" t="s">
        <v>428</v>
      </c>
      <c r="CH60" s="48" t="s">
        <v>431</v>
      </c>
      <c r="CI60" s="48" t="s">
        <v>434</v>
      </c>
      <c r="CJ60" s="48" t="s">
        <v>437</v>
      </c>
      <c r="CK60" s="48" t="s">
        <v>438</v>
      </c>
      <c r="CL60" s="48" t="s">
        <v>440</v>
      </c>
      <c r="CM60" s="48" t="s">
        <v>443</v>
      </c>
      <c r="CN60" s="48" t="s">
        <v>445</v>
      </c>
      <c r="CO60" s="48" t="s">
        <v>446</v>
      </c>
      <c r="CP60" s="48" t="s">
        <v>449</v>
      </c>
      <c r="CQ60" s="48" t="s">
        <v>450</v>
      </c>
      <c r="CR60" s="48" t="s">
        <v>452</v>
      </c>
      <c r="CS60" s="48" t="s">
        <v>455</v>
      </c>
      <c r="CT60" s="48" t="s">
        <v>432</v>
      </c>
      <c r="CU60" s="48" t="s">
        <v>457</v>
      </c>
    </row>
    <row r="61" spans="1:99" x14ac:dyDescent="0.25">
      <c r="A61" s="48">
        <v>59</v>
      </c>
      <c r="B61" s="49">
        <v>44539.543597615739</v>
      </c>
      <c r="C61" s="42" t="s">
        <v>1001</v>
      </c>
      <c r="D61" s="42" t="s">
        <v>1000</v>
      </c>
      <c r="E61" s="42" t="s">
        <v>918</v>
      </c>
      <c r="F61" s="48" t="s">
        <v>926</v>
      </c>
      <c r="G61" s="42" t="s">
        <v>795</v>
      </c>
      <c r="H61" s="42" t="s">
        <v>872</v>
      </c>
      <c r="I61" s="50">
        <v>44540</v>
      </c>
      <c r="J61" s="48" t="s">
        <v>63</v>
      </c>
      <c r="K61" s="48" t="s">
        <v>88</v>
      </c>
      <c r="L61" s="48" t="s">
        <v>109</v>
      </c>
      <c r="M61" s="48" t="s">
        <v>133</v>
      </c>
      <c r="N61" s="48" t="s">
        <v>156</v>
      </c>
      <c r="O61" s="48" t="s">
        <v>180</v>
      </c>
      <c r="P61" s="48" t="s">
        <v>201</v>
      </c>
      <c r="Q61" s="48" t="s">
        <v>226</v>
      </c>
      <c r="R61" s="48" t="s">
        <v>248</v>
      </c>
      <c r="S61" s="48" t="s">
        <v>268</v>
      </c>
      <c r="T61" s="48" t="s">
        <v>270</v>
      </c>
      <c r="U61" s="48" t="s">
        <v>273</v>
      </c>
      <c r="V61" s="48" t="s">
        <v>276</v>
      </c>
      <c r="W61" s="48" t="s">
        <v>277</v>
      </c>
      <c r="X61" s="48" t="s">
        <v>279</v>
      </c>
      <c r="Y61" s="48" t="s">
        <v>282</v>
      </c>
      <c r="Z61" s="48" t="s">
        <v>284</v>
      </c>
      <c r="AA61" s="48" t="s">
        <v>287</v>
      </c>
      <c r="AB61" s="48" t="s">
        <v>288</v>
      </c>
      <c r="AC61" s="48" t="s">
        <v>290</v>
      </c>
      <c r="AD61" s="48" t="s">
        <v>294</v>
      </c>
      <c r="AE61" s="48" t="s">
        <v>296</v>
      </c>
      <c r="AF61" s="48" t="s">
        <v>298</v>
      </c>
      <c r="AG61" s="48" t="s">
        <v>300</v>
      </c>
      <c r="AH61" s="48" t="s">
        <v>302</v>
      </c>
      <c r="AI61" s="48" t="s">
        <v>305</v>
      </c>
      <c r="AJ61" s="48" t="s">
        <v>226</v>
      </c>
      <c r="AK61" s="48" t="s">
        <v>309</v>
      </c>
      <c r="AL61" s="48" t="s">
        <v>312</v>
      </c>
      <c r="AM61" s="48" t="s">
        <v>313</v>
      </c>
      <c r="AN61" s="48" t="s">
        <v>317</v>
      </c>
      <c r="AO61" s="48" t="s">
        <v>318</v>
      </c>
      <c r="AP61" s="48" t="s">
        <v>321</v>
      </c>
      <c r="AQ61" s="48" t="s">
        <v>323</v>
      </c>
      <c r="AR61" s="48" t="s">
        <v>326</v>
      </c>
      <c r="AS61" s="48" t="s">
        <v>328</v>
      </c>
      <c r="AT61" s="48" t="s">
        <v>329</v>
      </c>
      <c r="AU61" s="48" t="s">
        <v>333</v>
      </c>
      <c r="AV61" s="48" t="s">
        <v>268</v>
      </c>
      <c r="AW61" s="48" t="s">
        <v>336</v>
      </c>
      <c r="AX61" s="48" t="s">
        <v>269</v>
      </c>
      <c r="AY61" s="48" t="s">
        <v>341</v>
      </c>
      <c r="AZ61" s="48" t="s">
        <v>344</v>
      </c>
      <c r="BA61" s="48" t="s">
        <v>346</v>
      </c>
      <c r="BB61" s="48" t="s">
        <v>349</v>
      </c>
      <c r="BC61" s="48" t="s">
        <v>352</v>
      </c>
      <c r="BD61" s="48" t="s">
        <v>355</v>
      </c>
      <c r="BE61" s="48" t="s">
        <v>356</v>
      </c>
      <c r="BF61" s="48" t="s">
        <v>359</v>
      </c>
      <c r="BG61" s="48" t="s">
        <v>362</v>
      </c>
      <c r="BH61" s="48" t="s">
        <v>366</v>
      </c>
      <c r="BI61" s="48" t="s">
        <v>368</v>
      </c>
      <c r="BJ61" s="48" t="s">
        <v>369</v>
      </c>
      <c r="BK61" s="48" t="s">
        <v>372</v>
      </c>
      <c r="BL61" s="48" t="s">
        <v>375</v>
      </c>
      <c r="BM61" s="48" t="s">
        <v>378</v>
      </c>
      <c r="BN61" s="48" t="s">
        <v>380</v>
      </c>
      <c r="BO61" s="48" t="s">
        <v>383</v>
      </c>
      <c r="BP61" s="48" t="s">
        <v>384</v>
      </c>
      <c r="BQ61" s="48" t="s">
        <v>388</v>
      </c>
      <c r="BR61" s="48" t="s">
        <v>391</v>
      </c>
      <c r="BS61" s="48" t="s">
        <v>393</v>
      </c>
      <c r="BT61" s="48" t="s">
        <v>396</v>
      </c>
      <c r="BU61" s="48" t="s">
        <v>398</v>
      </c>
      <c r="BV61" s="48" t="s">
        <v>401</v>
      </c>
      <c r="BW61" s="48" t="s">
        <v>403</v>
      </c>
      <c r="BX61" s="48" t="s">
        <v>405</v>
      </c>
      <c r="BY61" s="48" t="s">
        <v>409</v>
      </c>
      <c r="BZ61" s="48" t="s">
        <v>412</v>
      </c>
      <c r="CA61" s="48" t="s">
        <v>413</v>
      </c>
      <c r="CB61" s="48" t="s">
        <v>320</v>
      </c>
      <c r="CC61" s="48" t="s">
        <v>417</v>
      </c>
      <c r="CD61" s="48" t="s">
        <v>420</v>
      </c>
      <c r="CE61" s="48" t="s">
        <v>424</v>
      </c>
      <c r="CF61" s="48" t="s">
        <v>427</v>
      </c>
      <c r="CG61" s="48" t="s">
        <v>429</v>
      </c>
      <c r="CH61" s="48" t="s">
        <v>432</v>
      </c>
      <c r="CI61" s="48"/>
      <c r="CJ61" s="48" t="s">
        <v>437</v>
      </c>
      <c r="CK61" s="48" t="s">
        <v>438</v>
      </c>
      <c r="CL61" s="48" t="s">
        <v>295</v>
      </c>
      <c r="CM61" s="48" t="s">
        <v>442</v>
      </c>
      <c r="CN61" s="48" t="s">
        <v>445</v>
      </c>
      <c r="CO61" s="48" t="s">
        <v>447</v>
      </c>
      <c r="CP61" s="48" t="s">
        <v>449</v>
      </c>
      <c r="CQ61" s="48" t="s">
        <v>451</v>
      </c>
      <c r="CR61" s="48" t="s">
        <v>453</v>
      </c>
      <c r="CS61" s="48" t="s">
        <v>455</v>
      </c>
      <c r="CT61" s="48" t="s">
        <v>432</v>
      </c>
      <c r="CU61" s="48" t="s">
        <v>457</v>
      </c>
    </row>
    <row r="62" spans="1:99" x14ac:dyDescent="0.25">
      <c r="A62" s="48">
        <v>60</v>
      </c>
      <c r="B62" s="49">
        <v>44539.549117083334</v>
      </c>
      <c r="C62" s="42" t="s">
        <v>1003</v>
      </c>
      <c r="D62" s="42" t="s">
        <v>1002</v>
      </c>
      <c r="E62" s="42" t="s">
        <v>918</v>
      </c>
      <c r="F62" s="48" t="s">
        <v>957</v>
      </c>
      <c r="G62" s="42" t="s">
        <v>798</v>
      </c>
      <c r="H62" s="42" t="s">
        <v>866</v>
      </c>
      <c r="I62" s="50">
        <v>44543</v>
      </c>
      <c r="J62" s="48" t="s">
        <v>63</v>
      </c>
      <c r="K62" s="48" t="s">
        <v>88</v>
      </c>
      <c r="L62" s="48" t="s">
        <v>109</v>
      </c>
      <c r="M62" s="48" t="s">
        <v>133</v>
      </c>
      <c r="N62" s="48" t="s">
        <v>156</v>
      </c>
      <c r="O62" s="48" t="s">
        <v>180</v>
      </c>
      <c r="P62" s="48" t="s">
        <v>201</v>
      </c>
      <c r="Q62" s="48" t="s">
        <v>226</v>
      </c>
      <c r="R62" s="48" t="s">
        <v>249</v>
      </c>
      <c r="S62" s="48" t="s">
        <v>268</v>
      </c>
      <c r="T62" s="48" t="s">
        <v>269</v>
      </c>
      <c r="U62" s="48" t="s">
        <v>273</v>
      </c>
      <c r="V62" s="48" t="s">
        <v>276</v>
      </c>
      <c r="W62" s="48" t="s">
        <v>278</v>
      </c>
      <c r="X62" s="48" t="s">
        <v>279</v>
      </c>
      <c r="Y62" s="48" t="s">
        <v>281</v>
      </c>
      <c r="Z62" s="48" t="s">
        <v>285</v>
      </c>
      <c r="AA62" s="48" t="s">
        <v>287</v>
      </c>
      <c r="AB62" s="48" t="s">
        <v>288</v>
      </c>
      <c r="AC62" s="48" t="s">
        <v>290</v>
      </c>
      <c r="AD62" s="48" t="s">
        <v>294</v>
      </c>
      <c r="AE62" s="48" t="s">
        <v>295</v>
      </c>
      <c r="AF62" s="48" t="s">
        <v>298</v>
      </c>
      <c r="AG62" s="48" t="s">
        <v>301</v>
      </c>
      <c r="AH62" s="48" t="s">
        <v>302</v>
      </c>
      <c r="AI62" s="48" t="s">
        <v>305</v>
      </c>
      <c r="AJ62" s="48" t="s">
        <v>226</v>
      </c>
      <c r="AK62" s="48" t="s">
        <v>309</v>
      </c>
      <c r="AL62" s="48" t="s">
        <v>312</v>
      </c>
      <c r="AM62" s="48" t="s">
        <v>313</v>
      </c>
      <c r="AN62" s="48" t="s">
        <v>317</v>
      </c>
      <c r="AO62" s="48" t="s">
        <v>319</v>
      </c>
      <c r="AP62" s="48" t="s">
        <v>320</v>
      </c>
      <c r="AQ62" s="48" t="s">
        <v>323</v>
      </c>
      <c r="AR62" s="48" t="s">
        <v>326</v>
      </c>
      <c r="AS62" s="48" t="s">
        <v>328</v>
      </c>
      <c r="AT62" s="48" t="s">
        <v>329</v>
      </c>
      <c r="AU62" s="48" t="s">
        <v>333</v>
      </c>
      <c r="AV62" s="48" t="s">
        <v>335</v>
      </c>
      <c r="AW62" s="48" t="s">
        <v>336</v>
      </c>
      <c r="AX62" s="48" t="s">
        <v>269</v>
      </c>
      <c r="AY62" s="48" t="s">
        <v>341</v>
      </c>
      <c r="AZ62" s="48" t="s">
        <v>343</v>
      </c>
      <c r="BA62" s="48" t="s">
        <v>347</v>
      </c>
      <c r="BB62" s="48" t="s">
        <v>339</v>
      </c>
      <c r="BC62" s="48" t="s">
        <v>352</v>
      </c>
      <c r="BD62" s="48" t="s">
        <v>354</v>
      </c>
      <c r="BE62" s="48" t="s">
        <v>356</v>
      </c>
      <c r="BF62" s="48" t="s">
        <v>359</v>
      </c>
      <c r="BG62" s="48" t="s">
        <v>362</v>
      </c>
      <c r="BH62" s="48" t="s">
        <v>365</v>
      </c>
      <c r="BI62" s="48" t="s">
        <v>368</v>
      </c>
      <c r="BJ62" s="48" t="s">
        <v>369</v>
      </c>
      <c r="BK62" s="48" t="s">
        <v>372</v>
      </c>
      <c r="BL62" s="48" t="s">
        <v>375</v>
      </c>
      <c r="BM62" s="48" t="s">
        <v>377</v>
      </c>
      <c r="BN62" s="48" t="s">
        <v>379</v>
      </c>
      <c r="BO62" s="48" t="s">
        <v>382</v>
      </c>
      <c r="BP62" s="48" t="s">
        <v>384</v>
      </c>
      <c r="BQ62" s="48" t="s">
        <v>388</v>
      </c>
      <c r="BR62" s="48" t="s">
        <v>391</v>
      </c>
      <c r="BS62" s="48" t="s">
        <v>393</v>
      </c>
      <c r="BT62" s="48" t="s">
        <v>395</v>
      </c>
      <c r="BU62" s="48" t="s">
        <v>398</v>
      </c>
      <c r="BV62" s="48" t="s">
        <v>401</v>
      </c>
      <c r="BW62" s="48" t="s">
        <v>403</v>
      </c>
      <c r="BX62" s="48" t="s">
        <v>405</v>
      </c>
      <c r="BY62" s="48" t="s">
        <v>408</v>
      </c>
      <c r="BZ62" s="48" t="s">
        <v>412</v>
      </c>
      <c r="CA62" s="48" t="s">
        <v>414</v>
      </c>
      <c r="CB62" s="48" t="s">
        <v>415</v>
      </c>
      <c r="CC62" s="48" t="s">
        <v>418</v>
      </c>
      <c r="CD62" s="48" t="s">
        <v>420</v>
      </c>
      <c r="CE62" s="48" t="s">
        <v>423</v>
      </c>
      <c r="CF62" s="48" t="s">
        <v>427</v>
      </c>
      <c r="CG62" s="48" t="s">
        <v>429</v>
      </c>
      <c r="CH62" s="48" t="s">
        <v>431</v>
      </c>
      <c r="CI62" s="48" t="s">
        <v>434</v>
      </c>
      <c r="CJ62" s="48" t="s">
        <v>436</v>
      </c>
      <c r="CK62" s="48" t="s">
        <v>438</v>
      </c>
      <c r="CL62" s="48" t="s">
        <v>295</v>
      </c>
      <c r="CM62" s="48" t="s">
        <v>442</v>
      </c>
      <c r="CN62" s="48" t="s">
        <v>444</v>
      </c>
      <c r="CO62" s="48" t="s">
        <v>447</v>
      </c>
      <c r="CP62" s="48" t="s">
        <v>449</v>
      </c>
      <c r="CQ62" s="48" t="s">
        <v>450</v>
      </c>
      <c r="CR62" s="48" t="s">
        <v>453</v>
      </c>
      <c r="CS62" s="48" t="s">
        <v>454</v>
      </c>
      <c r="CT62" s="48" t="s">
        <v>456</v>
      </c>
      <c r="CU62" s="48" t="s">
        <v>458</v>
      </c>
    </row>
    <row r="63" spans="1:99" x14ac:dyDescent="0.25">
      <c r="A63" s="48">
        <v>61</v>
      </c>
      <c r="B63" s="49">
        <v>44539.550642870374</v>
      </c>
      <c r="C63" s="42" t="s">
        <v>1005</v>
      </c>
      <c r="D63" s="42" t="s">
        <v>1004</v>
      </c>
      <c r="E63" s="42" t="s">
        <v>918</v>
      </c>
      <c r="F63" s="48" t="s">
        <v>865</v>
      </c>
      <c r="G63" s="42" t="s">
        <v>795</v>
      </c>
      <c r="H63" s="42" t="s">
        <v>872</v>
      </c>
      <c r="I63" s="50">
        <v>35531</v>
      </c>
      <c r="J63" s="48" t="s">
        <v>63</v>
      </c>
      <c r="K63" s="48" t="s">
        <v>88</v>
      </c>
      <c r="L63" s="48" t="s">
        <v>109</v>
      </c>
      <c r="M63" s="48" t="s">
        <v>133</v>
      </c>
      <c r="N63" s="48" t="s">
        <v>156</v>
      </c>
      <c r="O63" s="48" t="s">
        <v>180</v>
      </c>
      <c r="P63" s="48" t="s">
        <v>202</v>
      </c>
      <c r="Q63" s="48" t="s">
        <v>226</v>
      </c>
      <c r="R63" s="48" t="s">
        <v>249</v>
      </c>
      <c r="S63" s="48" t="s">
        <v>267</v>
      </c>
      <c r="T63" s="48" t="s">
        <v>270</v>
      </c>
      <c r="U63" s="48" t="s">
        <v>273</v>
      </c>
      <c r="V63" s="48" t="s">
        <v>276</v>
      </c>
      <c r="W63" s="48" t="s">
        <v>277</v>
      </c>
      <c r="X63" s="48" t="s">
        <v>279</v>
      </c>
      <c r="Y63" s="48" t="s">
        <v>281</v>
      </c>
      <c r="Z63" s="48" t="s">
        <v>284</v>
      </c>
      <c r="AA63" s="48" t="s">
        <v>287</v>
      </c>
      <c r="AB63" s="48" t="s">
        <v>288</v>
      </c>
      <c r="AC63" s="48" t="s">
        <v>290</v>
      </c>
      <c r="AD63" s="48" t="s">
        <v>294</v>
      </c>
      <c r="AE63" s="48" t="s">
        <v>296</v>
      </c>
      <c r="AF63" s="48" t="s">
        <v>298</v>
      </c>
      <c r="AG63" s="48" t="s">
        <v>300</v>
      </c>
      <c r="AH63" s="48" t="s">
        <v>302</v>
      </c>
      <c r="AI63" s="48" t="s">
        <v>304</v>
      </c>
      <c r="AJ63" s="48" t="s">
        <v>226</v>
      </c>
      <c r="AK63" s="48" t="s">
        <v>309</v>
      </c>
      <c r="AL63" s="48" t="s">
        <v>312</v>
      </c>
      <c r="AM63" s="48" t="s">
        <v>313</v>
      </c>
      <c r="AN63" s="48" t="s">
        <v>317</v>
      </c>
      <c r="AO63" s="48" t="s">
        <v>319</v>
      </c>
      <c r="AP63" s="48" t="s">
        <v>321</v>
      </c>
      <c r="AQ63" s="48" t="s">
        <v>323</v>
      </c>
      <c r="AR63" s="48" t="s">
        <v>326</v>
      </c>
      <c r="AS63" s="48" t="s">
        <v>327</v>
      </c>
      <c r="AT63" s="48" t="s">
        <v>330</v>
      </c>
      <c r="AU63" s="48" t="s">
        <v>332</v>
      </c>
      <c r="AV63" s="48" t="s">
        <v>335</v>
      </c>
      <c r="AW63" s="48" t="s">
        <v>336</v>
      </c>
      <c r="AX63" s="48" t="s">
        <v>339</v>
      </c>
      <c r="AY63" s="48" t="s">
        <v>341</v>
      </c>
      <c r="AZ63" s="48" t="s">
        <v>343</v>
      </c>
      <c r="BA63" s="48" t="s">
        <v>347</v>
      </c>
      <c r="BB63" s="48" t="s">
        <v>349</v>
      </c>
      <c r="BC63" s="48" t="s">
        <v>352</v>
      </c>
      <c r="BD63" s="48" t="s">
        <v>355</v>
      </c>
      <c r="BE63" s="48" t="s">
        <v>357</v>
      </c>
      <c r="BF63" s="48" t="s">
        <v>359</v>
      </c>
      <c r="BG63" s="48" t="s">
        <v>362</v>
      </c>
      <c r="BH63" s="48" t="s">
        <v>365</v>
      </c>
      <c r="BI63" s="48" t="s">
        <v>368</v>
      </c>
      <c r="BJ63" s="48" t="s">
        <v>370</v>
      </c>
      <c r="BK63" s="48" t="s">
        <v>372</v>
      </c>
      <c r="BL63" s="48" t="s">
        <v>374</v>
      </c>
      <c r="BM63" s="48" t="s">
        <v>378</v>
      </c>
      <c r="BN63" s="48" t="s">
        <v>379</v>
      </c>
      <c r="BO63" s="48" t="s">
        <v>383</v>
      </c>
      <c r="BP63" s="48" t="s">
        <v>384</v>
      </c>
      <c r="BQ63" s="48" t="s">
        <v>388</v>
      </c>
      <c r="BR63" s="48" t="s">
        <v>390</v>
      </c>
      <c r="BS63" s="48" t="s">
        <v>394</v>
      </c>
      <c r="BT63" s="48" t="s">
        <v>396</v>
      </c>
      <c r="BU63" s="48" t="s">
        <v>399</v>
      </c>
      <c r="BV63" s="48" t="s">
        <v>401</v>
      </c>
      <c r="BW63" s="48" t="s">
        <v>404</v>
      </c>
      <c r="BX63" s="48" t="s">
        <v>406</v>
      </c>
      <c r="BY63" s="48" t="s">
        <v>409</v>
      </c>
      <c r="BZ63" s="48" t="s">
        <v>412</v>
      </c>
      <c r="CA63" s="48" t="s">
        <v>413</v>
      </c>
      <c r="CB63" s="48" t="s">
        <v>415</v>
      </c>
      <c r="CC63" s="48" t="s">
        <v>418</v>
      </c>
      <c r="CD63" s="48" t="s">
        <v>421</v>
      </c>
      <c r="CE63" s="48" t="s">
        <v>424</v>
      </c>
      <c r="CF63" s="48" t="s">
        <v>427</v>
      </c>
      <c r="CG63" s="48" t="s">
        <v>428</v>
      </c>
      <c r="CH63" s="48" t="s">
        <v>432</v>
      </c>
      <c r="CI63" s="48" t="s">
        <v>434</v>
      </c>
      <c r="CJ63" s="48" t="s">
        <v>437</v>
      </c>
      <c r="CK63" s="48" t="s">
        <v>438</v>
      </c>
      <c r="CL63" s="48" t="s">
        <v>440</v>
      </c>
      <c r="CM63" s="48" t="s">
        <v>443</v>
      </c>
      <c r="CN63" s="48" t="s">
        <v>444</v>
      </c>
      <c r="CO63" s="48" t="s">
        <v>446</v>
      </c>
      <c r="CP63" s="48" t="s">
        <v>449</v>
      </c>
      <c r="CQ63" s="48" t="s">
        <v>450</v>
      </c>
      <c r="CR63" s="48" t="s">
        <v>453</v>
      </c>
      <c r="CS63" s="48" t="s">
        <v>455</v>
      </c>
      <c r="CT63" s="48" t="s">
        <v>432</v>
      </c>
      <c r="CU63" s="48" t="s">
        <v>457</v>
      </c>
    </row>
    <row r="64" spans="1:99" x14ac:dyDescent="0.25">
      <c r="A64" s="48">
        <v>62</v>
      </c>
      <c r="B64" s="49">
        <v>44539.55080665509</v>
      </c>
      <c r="C64" s="42" t="s">
        <v>1007</v>
      </c>
      <c r="D64" s="42" t="s">
        <v>1006</v>
      </c>
      <c r="E64" s="42" t="s">
        <v>918</v>
      </c>
      <c r="F64" s="48" t="s">
        <v>1008</v>
      </c>
      <c r="G64" s="42" t="s">
        <v>798</v>
      </c>
      <c r="H64" s="42" t="s">
        <v>866</v>
      </c>
      <c r="I64" s="50">
        <v>44539</v>
      </c>
      <c r="J64" s="48" t="s">
        <v>63</v>
      </c>
      <c r="K64" s="48" t="s">
        <v>88</v>
      </c>
      <c r="L64" s="48" t="s">
        <v>109</v>
      </c>
      <c r="M64" s="48" t="s">
        <v>132</v>
      </c>
      <c r="N64" s="48" t="s">
        <v>156</v>
      </c>
      <c r="O64" s="48" t="s">
        <v>180</v>
      </c>
      <c r="P64" s="48" t="s">
        <v>201</v>
      </c>
      <c r="Q64" s="48" t="s">
        <v>226</v>
      </c>
      <c r="R64" s="48" t="s">
        <v>249</v>
      </c>
      <c r="S64" s="48" t="s">
        <v>267</v>
      </c>
      <c r="T64" s="48" t="s">
        <v>270</v>
      </c>
      <c r="U64" s="48" t="s">
        <v>273</v>
      </c>
      <c r="V64" s="48" t="s">
        <v>276</v>
      </c>
      <c r="W64" s="48" t="s">
        <v>278</v>
      </c>
      <c r="X64" s="48" t="s">
        <v>279</v>
      </c>
      <c r="Y64" s="48" t="s">
        <v>281</v>
      </c>
      <c r="Z64" s="48" t="s">
        <v>284</v>
      </c>
      <c r="AA64" s="48" t="s">
        <v>287</v>
      </c>
      <c r="AB64" s="48" t="s">
        <v>288</v>
      </c>
      <c r="AC64" s="48" t="s">
        <v>290</v>
      </c>
      <c r="AD64" s="48" t="s">
        <v>294</v>
      </c>
      <c r="AE64" s="48" t="s">
        <v>296</v>
      </c>
      <c r="AF64" s="48" t="s">
        <v>297</v>
      </c>
      <c r="AG64" s="48" t="s">
        <v>300</v>
      </c>
      <c r="AH64" s="48" t="s">
        <v>302</v>
      </c>
      <c r="AI64" s="48" t="s">
        <v>305</v>
      </c>
      <c r="AJ64" s="48" t="s">
        <v>226</v>
      </c>
      <c r="AK64" s="48" t="s">
        <v>308</v>
      </c>
      <c r="AL64" s="48" t="s">
        <v>312</v>
      </c>
      <c r="AM64" s="48" t="s">
        <v>313</v>
      </c>
      <c r="AN64" s="48" t="s">
        <v>317</v>
      </c>
      <c r="AO64" s="48" t="s">
        <v>319</v>
      </c>
      <c r="AP64" s="48" t="s">
        <v>321</v>
      </c>
      <c r="AQ64" s="48" t="s">
        <v>323</v>
      </c>
      <c r="AR64" s="48" t="s">
        <v>325</v>
      </c>
      <c r="AS64" s="48" t="s">
        <v>328</v>
      </c>
      <c r="AT64" s="48" t="s">
        <v>330</v>
      </c>
      <c r="AU64" s="48" t="s">
        <v>332</v>
      </c>
      <c r="AV64" s="48" t="s">
        <v>335</v>
      </c>
      <c r="AW64" s="48" t="s">
        <v>336</v>
      </c>
      <c r="AX64" s="48" t="s">
        <v>269</v>
      </c>
      <c r="AY64" s="48" t="s">
        <v>341</v>
      </c>
      <c r="AZ64" s="48" t="s">
        <v>344</v>
      </c>
      <c r="BA64" s="48" t="s">
        <v>347</v>
      </c>
      <c r="BB64" s="48" t="s">
        <v>349</v>
      </c>
      <c r="BC64" s="48" t="s">
        <v>352</v>
      </c>
      <c r="BD64" s="48" t="s">
        <v>354</v>
      </c>
      <c r="BE64" s="48" t="s">
        <v>356</v>
      </c>
      <c r="BF64" s="48" t="s">
        <v>359</v>
      </c>
      <c r="BG64" s="48" t="s">
        <v>362</v>
      </c>
      <c r="BH64" s="48" t="s">
        <v>365</v>
      </c>
      <c r="BI64" s="48" t="s">
        <v>368</v>
      </c>
      <c r="BJ64" s="48" t="s">
        <v>369</v>
      </c>
      <c r="BK64" s="48" t="s">
        <v>372</v>
      </c>
      <c r="BL64" s="48" t="s">
        <v>375</v>
      </c>
      <c r="BM64" s="48" t="s">
        <v>377</v>
      </c>
      <c r="BN64" s="48" t="s">
        <v>379</v>
      </c>
      <c r="BO64" s="48" t="s">
        <v>382</v>
      </c>
      <c r="BP64" s="48" t="s">
        <v>384</v>
      </c>
      <c r="BQ64" s="48" t="s">
        <v>387</v>
      </c>
      <c r="BR64" s="48" t="s">
        <v>390</v>
      </c>
      <c r="BS64" s="48" t="s">
        <v>394</v>
      </c>
      <c r="BT64" s="48" t="s">
        <v>396</v>
      </c>
      <c r="BU64" s="48" t="s">
        <v>398</v>
      </c>
      <c r="BV64" s="48" t="s">
        <v>402</v>
      </c>
      <c r="BW64" s="48" t="s">
        <v>404</v>
      </c>
      <c r="BX64" s="48" t="s">
        <v>405</v>
      </c>
      <c r="BY64" s="48" t="s">
        <v>409</v>
      </c>
      <c r="BZ64" s="48" t="s">
        <v>412</v>
      </c>
      <c r="CA64" s="48" t="s">
        <v>413</v>
      </c>
      <c r="CB64" s="48" t="s">
        <v>415</v>
      </c>
      <c r="CC64" s="48" t="s">
        <v>417</v>
      </c>
      <c r="CD64" s="48" t="s">
        <v>421</v>
      </c>
      <c r="CE64" s="48" t="s">
        <v>423</v>
      </c>
      <c r="CF64" s="48" t="s">
        <v>426</v>
      </c>
      <c r="CG64" s="48" t="s">
        <v>429</v>
      </c>
      <c r="CH64" s="48" t="s">
        <v>432</v>
      </c>
      <c r="CI64" s="48" t="s">
        <v>434</v>
      </c>
      <c r="CJ64" s="48" t="s">
        <v>437</v>
      </c>
      <c r="CK64" s="48" t="s">
        <v>438</v>
      </c>
      <c r="CL64" s="48" t="s">
        <v>440</v>
      </c>
      <c r="CM64" s="48" t="s">
        <v>443</v>
      </c>
      <c r="CN64" s="48" t="s">
        <v>445</v>
      </c>
      <c r="CO64" s="48" t="s">
        <v>447</v>
      </c>
      <c r="CP64" s="48" t="s">
        <v>448</v>
      </c>
      <c r="CQ64" s="48" t="s">
        <v>450</v>
      </c>
      <c r="CR64" s="48" t="s">
        <v>453</v>
      </c>
      <c r="CS64" s="48" t="s">
        <v>454</v>
      </c>
      <c r="CT64" s="48" t="s">
        <v>432</v>
      </c>
      <c r="CU64" s="48" t="s">
        <v>457</v>
      </c>
    </row>
    <row r="65" spans="1:99" x14ac:dyDescent="0.25">
      <c r="A65" s="48">
        <v>63</v>
      </c>
      <c r="B65" s="49">
        <v>44539.561471956018</v>
      </c>
      <c r="C65" s="42" t="s">
        <v>1010</v>
      </c>
      <c r="D65" s="42" t="s">
        <v>1009</v>
      </c>
      <c r="E65" s="42" t="s">
        <v>918</v>
      </c>
      <c r="F65" s="48" t="s">
        <v>865</v>
      </c>
      <c r="G65" s="42" t="s">
        <v>796</v>
      </c>
      <c r="H65" s="42" t="s">
        <v>866</v>
      </c>
      <c r="I65" s="50">
        <v>44539</v>
      </c>
      <c r="J65" s="48" t="s">
        <v>63</v>
      </c>
      <c r="K65" s="48" t="s">
        <v>88</v>
      </c>
      <c r="L65" s="48" t="s">
        <v>109</v>
      </c>
      <c r="M65" s="48" t="s">
        <v>133</v>
      </c>
      <c r="N65" s="48" t="s">
        <v>156</v>
      </c>
      <c r="O65" s="48" t="s">
        <v>180</v>
      </c>
      <c r="P65" s="48" t="s">
        <v>202</v>
      </c>
      <c r="Q65" s="48" t="s">
        <v>226</v>
      </c>
      <c r="R65" s="48" t="s">
        <v>249</v>
      </c>
      <c r="S65" s="48" t="s">
        <v>267</v>
      </c>
      <c r="T65" s="48" t="s">
        <v>270</v>
      </c>
      <c r="U65" s="48" t="s">
        <v>273</v>
      </c>
      <c r="V65" s="48" t="s">
        <v>276</v>
      </c>
      <c r="W65" s="48" t="s">
        <v>278</v>
      </c>
      <c r="X65" s="48" t="s">
        <v>279</v>
      </c>
      <c r="Y65" s="48" t="s">
        <v>281</v>
      </c>
      <c r="Z65" s="48" t="s">
        <v>284</v>
      </c>
      <c r="AA65" s="48" t="s">
        <v>287</v>
      </c>
      <c r="AB65" s="48" t="s">
        <v>288</v>
      </c>
      <c r="AC65" s="48" t="s">
        <v>290</v>
      </c>
      <c r="AD65" s="48" t="s">
        <v>293</v>
      </c>
      <c r="AE65" s="48" t="s">
        <v>295</v>
      </c>
      <c r="AF65" s="48" t="s">
        <v>298</v>
      </c>
      <c r="AG65" s="48" t="s">
        <v>300</v>
      </c>
      <c r="AH65" s="48" t="s">
        <v>303</v>
      </c>
      <c r="AI65" s="48" t="s">
        <v>305</v>
      </c>
      <c r="AJ65" s="48" t="s">
        <v>226</v>
      </c>
      <c r="AK65" s="48" t="s">
        <v>308</v>
      </c>
      <c r="AL65" s="48" t="s">
        <v>312</v>
      </c>
      <c r="AM65" s="48" t="s">
        <v>313</v>
      </c>
      <c r="AN65" s="48" t="s">
        <v>316</v>
      </c>
      <c r="AO65" s="48" t="s">
        <v>318</v>
      </c>
      <c r="AP65" s="48" t="s">
        <v>321</v>
      </c>
      <c r="AQ65" s="48" t="s">
        <v>323</v>
      </c>
      <c r="AR65" s="48" t="s">
        <v>325</v>
      </c>
      <c r="AS65" s="48" t="s">
        <v>328</v>
      </c>
      <c r="AT65" s="48" t="s">
        <v>330</v>
      </c>
      <c r="AU65" s="48" t="s">
        <v>333</v>
      </c>
      <c r="AV65" s="48" t="s">
        <v>335</v>
      </c>
      <c r="AW65" s="48" t="s">
        <v>336</v>
      </c>
      <c r="AX65" s="48" t="s">
        <v>269</v>
      </c>
      <c r="AY65" s="48" t="s">
        <v>341</v>
      </c>
      <c r="AZ65" s="48" t="s">
        <v>343</v>
      </c>
      <c r="BA65" s="48" t="s">
        <v>347</v>
      </c>
      <c r="BB65" s="48" t="s">
        <v>339</v>
      </c>
      <c r="BC65" s="48" t="s">
        <v>352</v>
      </c>
      <c r="BD65" s="48" t="s">
        <v>354</v>
      </c>
      <c r="BE65" s="48" t="s">
        <v>356</v>
      </c>
      <c r="BF65" s="48" t="s">
        <v>359</v>
      </c>
      <c r="BG65" s="48" t="s">
        <v>362</v>
      </c>
      <c r="BH65" s="48" t="s">
        <v>365</v>
      </c>
      <c r="BI65" s="48" t="s">
        <v>367</v>
      </c>
      <c r="BJ65" s="48" t="s">
        <v>369</v>
      </c>
      <c r="BK65" s="48" t="s">
        <v>371</v>
      </c>
      <c r="BL65" s="48" t="s">
        <v>375</v>
      </c>
      <c r="BM65" s="48" t="s">
        <v>377</v>
      </c>
      <c r="BN65" s="48" t="s">
        <v>380</v>
      </c>
      <c r="BO65" s="48" t="s">
        <v>382</v>
      </c>
      <c r="BP65" s="48" t="s">
        <v>385</v>
      </c>
      <c r="BQ65" s="48" t="s">
        <v>388</v>
      </c>
      <c r="BR65" s="48" t="s">
        <v>391</v>
      </c>
      <c r="BS65" s="48" t="s">
        <v>393</v>
      </c>
      <c r="BT65" s="48" t="s">
        <v>395</v>
      </c>
      <c r="BU65" s="48" t="s">
        <v>399</v>
      </c>
      <c r="BV65" s="48" t="s">
        <v>401</v>
      </c>
      <c r="BW65" s="48" t="s">
        <v>403</v>
      </c>
      <c r="BX65" s="48" t="s">
        <v>405</v>
      </c>
      <c r="BY65" s="48" t="s">
        <v>409</v>
      </c>
      <c r="BZ65" s="48" t="s">
        <v>412</v>
      </c>
      <c r="CA65" s="48" t="s">
        <v>414</v>
      </c>
      <c r="CB65" s="48" t="s">
        <v>415</v>
      </c>
      <c r="CC65" s="48" t="s">
        <v>417</v>
      </c>
      <c r="CD65" s="48" t="s">
        <v>421</v>
      </c>
      <c r="CE65" s="48" t="s">
        <v>423</v>
      </c>
      <c r="CF65" s="48" t="s">
        <v>427</v>
      </c>
      <c r="CG65" s="48" t="s">
        <v>428</v>
      </c>
      <c r="CH65" s="48" t="s">
        <v>432</v>
      </c>
      <c r="CI65" s="48" t="s">
        <v>434</v>
      </c>
      <c r="CJ65" s="48" t="s">
        <v>437</v>
      </c>
      <c r="CK65" s="48" t="s">
        <v>438</v>
      </c>
      <c r="CL65" s="48" t="s">
        <v>440</v>
      </c>
      <c r="CM65" s="48" t="s">
        <v>442</v>
      </c>
      <c r="CN65" s="48" t="s">
        <v>445</v>
      </c>
      <c r="CO65" s="48" t="s">
        <v>447</v>
      </c>
      <c r="CP65" s="48" t="s">
        <v>449</v>
      </c>
      <c r="CQ65" s="48" t="s">
        <v>450</v>
      </c>
      <c r="CR65" s="48" t="s">
        <v>453</v>
      </c>
      <c r="CS65" s="48" t="s">
        <v>455</v>
      </c>
      <c r="CT65" s="48" t="s">
        <v>432</v>
      </c>
      <c r="CU65" s="48" t="s">
        <v>458</v>
      </c>
    </row>
    <row r="66" spans="1:99" x14ac:dyDescent="0.25">
      <c r="A66" s="48">
        <v>64</v>
      </c>
      <c r="B66" s="49">
        <v>44539.564390960652</v>
      </c>
      <c r="C66" s="42" t="s">
        <v>1012</v>
      </c>
      <c r="D66" s="42" t="s">
        <v>1011</v>
      </c>
      <c r="E66" s="42" t="s">
        <v>918</v>
      </c>
      <c r="F66" s="48" t="s">
        <v>865</v>
      </c>
      <c r="G66" s="42" t="s">
        <v>797</v>
      </c>
      <c r="H66" s="42" t="s">
        <v>866</v>
      </c>
      <c r="I66" s="50">
        <v>44539</v>
      </c>
      <c r="J66" s="48" t="s">
        <v>63</v>
      </c>
      <c r="K66" s="48" t="s">
        <v>88</v>
      </c>
      <c r="L66" s="48" t="s">
        <v>109</v>
      </c>
      <c r="M66" s="48" t="s">
        <v>133</v>
      </c>
      <c r="N66" s="48" t="s">
        <v>156</v>
      </c>
      <c r="O66" s="48" t="s">
        <v>180</v>
      </c>
      <c r="P66" s="48" t="s">
        <v>201</v>
      </c>
      <c r="Q66" s="48" t="s">
        <v>226</v>
      </c>
      <c r="R66" s="48" t="s">
        <v>248</v>
      </c>
      <c r="S66" s="48" t="s">
        <v>268</v>
      </c>
      <c r="T66" s="48" t="s">
        <v>270</v>
      </c>
      <c r="U66" s="48" t="s">
        <v>272</v>
      </c>
      <c r="V66" s="48" t="s">
        <v>276</v>
      </c>
      <c r="W66" s="48" t="s">
        <v>278</v>
      </c>
      <c r="X66" s="48" t="s">
        <v>280</v>
      </c>
      <c r="Y66" s="48" t="s">
        <v>281</v>
      </c>
      <c r="Z66" s="48" t="s">
        <v>284</v>
      </c>
      <c r="AA66" s="48" t="s">
        <v>287</v>
      </c>
      <c r="AB66" s="48" t="s">
        <v>288</v>
      </c>
      <c r="AC66" s="48" t="s">
        <v>290</v>
      </c>
      <c r="AD66" s="48" t="s">
        <v>294</v>
      </c>
      <c r="AE66" s="48" t="s">
        <v>296</v>
      </c>
      <c r="AF66" s="48"/>
      <c r="AG66" s="48" t="s">
        <v>300</v>
      </c>
      <c r="AH66" s="48" t="s">
        <v>303</v>
      </c>
      <c r="AI66" s="48" t="s">
        <v>304</v>
      </c>
      <c r="AJ66" s="48" t="s">
        <v>226</v>
      </c>
      <c r="AK66" s="48" t="s">
        <v>309</v>
      </c>
      <c r="AL66" s="48" t="s">
        <v>312</v>
      </c>
      <c r="AM66" s="48" t="s">
        <v>313</v>
      </c>
      <c r="AN66" s="48" t="s">
        <v>316</v>
      </c>
      <c r="AO66" s="48" t="s">
        <v>319</v>
      </c>
      <c r="AP66" s="48" t="s">
        <v>321</v>
      </c>
      <c r="AQ66" s="48" t="s">
        <v>323</v>
      </c>
      <c r="AR66" s="48" t="s">
        <v>326</v>
      </c>
      <c r="AS66" s="48" t="s">
        <v>328</v>
      </c>
      <c r="AT66" s="48" t="s">
        <v>330</v>
      </c>
      <c r="AU66" s="48" t="s">
        <v>332</v>
      </c>
      <c r="AV66" s="48" t="s">
        <v>268</v>
      </c>
      <c r="AW66" s="48" t="s">
        <v>336</v>
      </c>
      <c r="AX66" s="48" t="s">
        <v>269</v>
      </c>
      <c r="AY66" s="48" t="s">
        <v>341</v>
      </c>
      <c r="AZ66" s="48" t="s">
        <v>344</v>
      </c>
      <c r="BA66" s="48" t="s">
        <v>347</v>
      </c>
      <c r="BB66" s="48" t="s">
        <v>349</v>
      </c>
      <c r="BC66" s="48" t="s">
        <v>352</v>
      </c>
      <c r="BD66" s="48" t="s">
        <v>354</v>
      </c>
      <c r="BE66" s="48" t="s">
        <v>356</v>
      </c>
      <c r="BF66" s="48" t="s">
        <v>359</v>
      </c>
      <c r="BG66" s="48" t="s">
        <v>362</v>
      </c>
      <c r="BH66" s="48" t="s">
        <v>365</v>
      </c>
      <c r="BI66" s="48" t="s">
        <v>367</v>
      </c>
      <c r="BJ66" s="48" t="s">
        <v>369</v>
      </c>
      <c r="BK66" s="48" t="s">
        <v>372</v>
      </c>
      <c r="BL66" s="48" t="s">
        <v>374</v>
      </c>
      <c r="BM66" s="48" t="s">
        <v>378</v>
      </c>
      <c r="BN66" s="48" t="s">
        <v>380</v>
      </c>
      <c r="BO66" s="48" t="s">
        <v>383</v>
      </c>
      <c r="BP66" s="48" t="s">
        <v>384</v>
      </c>
      <c r="BQ66" s="48" t="s">
        <v>387</v>
      </c>
      <c r="BR66" s="48" t="s">
        <v>390</v>
      </c>
      <c r="BS66" s="48" t="s">
        <v>394</v>
      </c>
      <c r="BT66" s="48" t="s">
        <v>395</v>
      </c>
      <c r="BU66" s="48" t="s">
        <v>398</v>
      </c>
      <c r="BV66" s="48" t="s">
        <v>402</v>
      </c>
      <c r="BW66" s="48" t="s">
        <v>404</v>
      </c>
      <c r="BX66" s="48" t="s">
        <v>405</v>
      </c>
      <c r="BY66" s="48" t="s">
        <v>408</v>
      </c>
      <c r="BZ66" s="48" t="s">
        <v>412</v>
      </c>
      <c r="CA66" s="48" t="s">
        <v>413</v>
      </c>
      <c r="CB66" s="48" t="s">
        <v>415</v>
      </c>
      <c r="CC66" s="48" t="s">
        <v>417</v>
      </c>
      <c r="CD66" s="48" t="s">
        <v>420</v>
      </c>
      <c r="CE66" s="48" t="s">
        <v>423</v>
      </c>
      <c r="CF66" s="48" t="s">
        <v>426</v>
      </c>
      <c r="CG66" s="48" t="s">
        <v>429</v>
      </c>
      <c r="CH66" s="48" t="s">
        <v>431</v>
      </c>
      <c r="CI66" s="48" t="s">
        <v>434</v>
      </c>
      <c r="CJ66" s="48" t="s">
        <v>437</v>
      </c>
      <c r="CK66" s="48" t="s">
        <v>438</v>
      </c>
      <c r="CL66" s="48" t="s">
        <v>440</v>
      </c>
      <c r="CM66" s="48" t="s">
        <v>442</v>
      </c>
      <c r="CN66" s="48" t="s">
        <v>444</v>
      </c>
      <c r="CO66" s="48" t="s">
        <v>447</v>
      </c>
      <c r="CP66" s="48" t="s">
        <v>449</v>
      </c>
      <c r="CQ66" s="48" t="s">
        <v>451</v>
      </c>
      <c r="CR66" s="48" t="s">
        <v>453</v>
      </c>
      <c r="CS66" s="48" t="s">
        <v>455</v>
      </c>
      <c r="CT66" s="48" t="s">
        <v>432</v>
      </c>
      <c r="CU66" s="48" t="s">
        <v>458</v>
      </c>
    </row>
    <row r="67" spans="1:99" x14ac:dyDescent="0.25">
      <c r="A67" s="48">
        <v>65</v>
      </c>
      <c r="B67" s="49">
        <v>44539.565345486109</v>
      </c>
      <c r="C67" s="42" t="s">
        <v>1014</v>
      </c>
      <c r="D67" s="42" t="s">
        <v>1013</v>
      </c>
      <c r="E67" s="42" t="s">
        <v>918</v>
      </c>
      <c r="F67" s="48" t="s">
        <v>926</v>
      </c>
      <c r="G67" s="42" t="s">
        <v>795</v>
      </c>
      <c r="H67" s="42" t="s">
        <v>872</v>
      </c>
      <c r="I67" s="50">
        <v>44539</v>
      </c>
      <c r="J67" s="48" t="s">
        <v>63</v>
      </c>
      <c r="K67" s="48" t="s">
        <v>88</v>
      </c>
      <c r="L67" s="48" t="s">
        <v>109</v>
      </c>
      <c r="M67" s="48" t="s">
        <v>133</v>
      </c>
      <c r="N67" s="48" t="s">
        <v>156</v>
      </c>
      <c r="O67" s="48" t="s">
        <v>179</v>
      </c>
      <c r="P67" s="48" t="s">
        <v>201</v>
      </c>
      <c r="Q67" s="48" t="s">
        <v>226</v>
      </c>
      <c r="R67" s="48" t="s">
        <v>248</v>
      </c>
      <c r="S67" s="48" t="s">
        <v>268</v>
      </c>
      <c r="T67" s="48" t="s">
        <v>270</v>
      </c>
      <c r="U67" s="48" t="s">
        <v>273</v>
      </c>
      <c r="V67" s="48" t="s">
        <v>275</v>
      </c>
      <c r="W67" s="48" t="s">
        <v>277</v>
      </c>
      <c r="X67" s="48" t="s">
        <v>279</v>
      </c>
      <c r="Y67" s="48" t="s">
        <v>281</v>
      </c>
      <c r="Z67" s="48" t="s">
        <v>284</v>
      </c>
      <c r="AA67" s="48" t="s">
        <v>287</v>
      </c>
      <c r="AB67" s="48" t="s">
        <v>288</v>
      </c>
      <c r="AC67" s="48" t="s">
        <v>290</v>
      </c>
      <c r="AD67" s="48" t="s">
        <v>294</v>
      </c>
      <c r="AE67" s="48" t="s">
        <v>296</v>
      </c>
      <c r="AF67" s="48" t="s">
        <v>298</v>
      </c>
      <c r="AG67" s="48" t="s">
        <v>300</v>
      </c>
      <c r="AH67" s="48" t="s">
        <v>302</v>
      </c>
      <c r="AI67" s="48" t="s">
        <v>304</v>
      </c>
      <c r="AJ67" s="48" t="s">
        <v>226</v>
      </c>
      <c r="AK67" s="48" t="s">
        <v>308</v>
      </c>
      <c r="AL67" s="48" t="s">
        <v>312</v>
      </c>
      <c r="AM67" s="48" t="s">
        <v>313</v>
      </c>
      <c r="AN67" s="48" t="s">
        <v>316</v>
      </c>
      <c r="AO67" s="48" t="s">
        <v>319</v>
      </c>
      <c r="AP67" s="48" t="s">
        <v>321</v>
      </c>
      <c r="AQ67" s="48" t="s">
        <v>324</v>
      </c>
      <c r="AR67" s="48" t="s">
        <v>325</v>
      </c>
      <c r="AS67" s="48" t="s">
        <v>328</v>
      </c>
      <c r="AT67" s="48" t="s">
        <v>330</v>
      </c>
      <c r="AU67" s="48" t="s">
        <v>332</v>
      </c>
      <c r="AV67" s="48" t="s">
        <v>268</v>
      </c>
      <c r="AW67" s="48" t="s">
        <v>336</v>
      </c>
      <c r="AX67" s="48" t="s">
        <v>339</v>
      </c>
      <c r="AY67" s="48" t="s">
        <v>341</v>
      </c>
      <c r="AZ67" s="48" t="s">
        <v>344</v>
      </c>
      <c r="BA67" s="48" t="s">
        <v>347</v>
      </c>
      <c r="BB67" s="48" t="s">
        <v>339</v>
      </c>
      <c r="BC67" s="48" t="s">
        <v>352</v>
      </c>
      <c r="BD67" s="48" t="s">
        <v>355</v>
      </c>
      <c r="BE67" s="48" t="s">
        <v>357</v>
      </c>
      <c r="BF67" s="48" t="s">
        <v>359</v>
      </c>
      <c r="BG67" s="48" t="s">
        <v>362</v>
      </c>
      <c r="BH67" s="48" t="s">
        <v>365</v>
      </c>
      <c r="BI67" s="48" t="s">
        <v>368</v>
      </c>
      <c r="BJ67" s="48" t="s">
        <v>369</v>
      </c>
      <c r="BK67" s="48" t="s">
        <v>372</v>
      </c>
      <c r="BL67" s="48" t="s">
        <v>375</v>
      </c>
      <c r="BM67" s="48" t="s">
        <v>378</v>
      </c>
      <c r="BN67" s="48" t="s">
        <v>379</v>
      </c>
      <c r="BO67" s="48" t="s">
        <v>382</v>
      </c>
      <c r="BP67" s="48" t="s">
        <v>384</v>
      </c>
      <c r="BQ67" s="48" t="s">
        <v>388</v>
      </c>
      <c r="BR67" s="48" t="s">
        <v>390</v>
      </c>
      <c r="BS67" s="48" t="s">
        <v>393</v>
      </c>
      <c r="BT67" s="48" t="s">
        <v>396</v>
      </c>
      <c r="BU67" s="48" t="s">
        <v>398</v>
      </c>
      <c r="BV67" s="48" t="s">
        <v>402</v>
      </c>
      <c r="BW67" s="48" t="s">
        <v>404</v>
      </c>
      <c r="BX67" s="48" t="s">
        <v>406</v>
      </c>
      <c r="BY67" s="48" t="s">
        <v>409</v>
      </c>
      <c r="BZ67" s="48" t="s">
        <v>412</v>
      </c>
      <c r="CA67" s="48" t="s">
        <v>414</v>
      </c>
      <c r="CB67" s="48" t="s">
        <v>415</v>
      </c>
      <c r="CC67" s="48" t="s">
        <v>417</v>
      </c>
      <c r="CD67" s="48" t="s">
        <v>421</v>
      </c>
      <c r="CE67" s="48" t="s">
        <v>424</v>
      </c>
      <c r="CF67" s="48" t="s">
        <v>426</v>
      </c>
      <c r="CG67" s="48" t="s">
        <v>429</v>
      </c>
      <c r="CH67" s="48" t="s">
        <v>432</v>
      </c>
      <c r="CI67" s="48" t="s">
        <v>434</v>
      </c>
      <c r="CJ67" s="48" t="s">
        <v>437</v>
      </c>
      <c r="CK67" s="48" t="s">
        <v>438</v>
      </c>
      <c r="CL67" s="48" t="s">
        <v>440</v>
      </c>
      <c r="CM67" s="48" t="s">
        <v>443</v>
      </c>
      <c r="CN67" s="48" t="s">
        <v>445</v>
      </c>
      <c r="CO67" s="48" t="s">
        <v>446</v>
      </c>
      <c r="CP67" s="48" t="s">
        <v>449</v>
      </c>
      <c r="CQ67" s="48" t="s">
        <v>451</v>
      </c>
      <c r="CR67" s="48" t="s">
        <v>453</v>
      </c>
      <c r="CS67" s="48" t="s">
        <v>454</v>
      </c>
      <c r="CT67" s="48" t="s">
        <v>432</v>
      </c>
      <c r="CU67" s="48" t="s">
        <v>457</v>
      </c>
    </row>
    <row r="68" spans="1:99" x14ac:dyDescent="0.25">
      <c r="A68" s="48">
        <v>66</v>
      </c>
      <c r="B68" s="49">
        <v>44539.568793530096</v>
      </c>
      <c r="C68" s="42" t="s">
        <v>1016</v>
      </c>
      <c r="D68" s="42" t="s">
        <v>1015</v>
      </c>
      <c r="E68" s="42" t="s">
        <v>918</v>
      </c>
      <c r="F68" s="48" t="s">
        <v>926</v>
      </c>
      <c r="G68" s="42" t="s">
        <v>796</v>
      </c>
      <c r="H68" s="42" t="s">
        <v>866</v>
      </c>
      <c r="I68" s="50">
        <v>44539</v>
      </c>
      <c r="J68" s="48" t="s">
        <v>63</v>
      </c>
      <c r="K68" s="48" t="s">
        <v>88</v>
      </c>
      <c r="L68" s="48" t="s">
        <v>109</v>
      </c>
      <c r="M68" s="48" t="s">
        <v>132</v>
      </c>
      <c r="N68" s="48" t="s">
        <v>156</v>
      </c>
      <c r="O68" s="48" t="s">
        <v>179</v>
      </c>
      <c r="P68" s="48" t="s">
        <v>202</v>
      </c>
      <c r="Q68" s="48" t="s">
        <v>226</v>
      </c>
      <c r="R68" s="48" t="s">
        <v>249</v>
      </c>
      <c r="S68" s="48" t="s">
        <v>267</v>
      </c>
      <c r="T68" s="48" t="s">
        <v>270</v>
      </c>
      <c r="U68" s="48" t="s">
        <v>273</v>
      </c>
      <c r="V68" s="48" t="s">
        <v>276</v>
      </c>
      <c r="W68" s="48" t="s">
        <v>277</v>
      </c>
      <c r="X68" s="48" t="s">
        <v>279</v>
      </c>
      <c r="Y68" s="48" t="s">
        <v>281</v>
      </c>
      <c r="Z68" s="48" t="s">
        <v>285</v>
      </c>
      <c r="AA68" s="48" t="s">
        <v>287</v>
      </c>
      <c r="AB68" s="48" t="s">
        <v>288</v>
      </c>
      <c r="AC68" s="48" t="s">
        <v>290</v>
      </c>
      <c r="AD68" s="48" t="s">
        <v>294</v>
      </c>
      <c r="AE68" s="48" t="s">
        <v>296</v>
      </c>
      <c r="AF68" s="48" t="s">
        <v>298</v>
      </c>
      <c r="AG68" s="48" t="s">
        <v>300</v>
      </c>
      <c r="AH68" s="48" t="s">
        <v>302</v>
      </c>
      <c r="AI68" s="48" t="s">
        <v>304</v>
      </c>
      <c r="AJ68" s="48" t="s">
        <v>226</v>
      </c>
      <c r="AK68" s="48" t="s">
        <v>309</v>
      </c>
      <c r="AL68" s="48" t="s">
        <v>312</v>
      </c>
      <c r="AM68" s="48" t="s">
        <v>313</v>
      </c>
      <c r="AN68" s="48" t="s">
        <v>316</v>
      </c>
      <c r="AO68" s="48" t="s">
        <v>318</v>
      </c>
      <c r="AP68" s="48" t="s">
        <v>321</v>
      </c>
      <c r="AQ68" s="48" t="s">
        <v>324</v>
      </c>
      <c r="AR68" s="48" t="s">
        <v>325</v>
      </c>
      <c r="AS68" s="48" t="s">
        <v>327</v>
      </c>
      <c r="AT68" s="48" t="s">
        <v>330</v>
      </c>
      <c r="AU68" s="48" t="s">
        <v>332</v>
      </c>
      <c r="AV68" s="48" t="s">
        <v>268</v>
      </c>
      <c r="AW68" s="48" t="s">
        <v>336</v>
      </c>
      <c r="AX68" s="48" t="s">
        <v>269</v>
      </c>
      <c r="AY68" s="48" t="s">
        <v>341</v>
      </c>
      <c r="AZ68" s="48" t="s">
        <v>344</v>
      </c>
      <c r="BA68" s="48" t="s">
        <v>347</v>
      </c>
      <c r="BB68" s="48" t="s">
        <v>349</v>
      </c>
      <c r="BC68" s="48" t="s">
        <v>352</v>
      </c>
      <c r="BD68" s="48" t="s">
        <v>355</v>
      </c>
      <c r="BE68" s="48" t="s">
        <v>356</v>
      </c>
      <c r="BF68" s="48" t="s">
        <v>359</v>
      </c>
      <c r="BG68" s="48" t="s">
        <v>362</v>
      </c>
      <c r="BH68" s="48" t="s">
        <v>365</v>
      </c>
      <c r="BI68" s="48" t="s">
        <v>367</v>
      </c>
      <c r="BJ68" s="48" t="s">
        <v>369</v>
      </c>
      <c r="BK68" s="48" t="s">
        <v>372</v>
      </c>
      <c r="BL68" s="48" t="s">
        <v>375</v>
      </c>
      <c r="BM68" s="48" t="s">
        <v>378</v>
      </c>
      <c r="BN68" s="48" t="s">
        <v>380</v>
      </c>
      <c r="BO68" s="48" t="s">
        <v>383</v>
      </c>
      <c r="BP68" s="48" t="s">
        <v>384</v>
      </c>
      <c r="BQ68" s="48" t="s">
        <v>388</v>
      </c>
      <c r="BR68" s="48" t="s">
        <v>390</v>
      </c>
      <c r="BS68" s="48" t="s">
        <v>394</v>
      </c>
      <c r="BT68" s="48" t="s">
        <v>396</v>
      </c>
      <c r="BU68" s="48" t="s">
        <v>399</v>
      </c>
      <c r="BV68" s="48" t="s">
        <v>402</v>
      </c>
      <c r="BW68" s="48" t="s">
        <v>404</v>
      </c>
      <c r="BX68" s="48" t="s">
        <v>405</v>
      </c>
      <c r="BY68" s="48" t="s">
        <v>409</v>
      </c>
      <c r="BZ68" s="48" t="s">
        <v>412</v>
      </c>
      <c r="CA68" s="48" t="s">
        <v>414</v>
      </c>
      <c r="CB68" s="48" t="s">
        <v>415</v>
      </c>
      <c r="CC68" s="48" t="s">
        <v>417</v>
      </c>
      <c r="CD68" s="48" t="s">
        <v>421</v>
      </c>
      <c r="CE68" s="48" t="s">
        <v>423</v>
      </c>
      <c r="CF68" s="48" t="s">
        <v>426</v>
      </c>
      <c r="CG68" s="48" t="s">
        <v>428</v>
      </c>
      <c r="CH68" s="48" t="s">
        <v>432</v>
      </c>
      <c r="CI68" s="48" t="s">
        <v>434</v>
      </c>
      <c r="CJ68" s="48" t="s">
        <v>437</v>
      </c>
      <c r="CK68" s="48" t="s">
        <v>438</v>
      </c>
      <c r="CL68" s="48" t="s">
        <v>440</v>
      </c>
      <c r="CM68" s="48" t="s">
        <v>443</v>
      </c>
      <c r="CN68" s="48" t="s">
        <v>444</v>
      </c>
      <c r="CO68" s="48" t="s">
        <v>447</v>
      </c>
      <c r="CP68" s="48" t="s">
        <v>449</v>
      </c>
      <c r="CQ68" s="48" t="s">
        <v>450</v>
      </c>
      <c r="CR68" s="48" t="s">
        <v>453</v>
      </c>
      <c r="CS68" s="48" t="s">
        <v>455</v>
      </c>
      <c r="CT68" s="48" t="s">
        <v>432</v>
      </c>
      <c r="CU68" s="48" t="s">
        <v>458</v>
      </c>
    </row>
    <row r="69" spans="1:99" x14ac:dyDescent="0.25">
      <c r="A69" s="48">
        <v>67</v>
      </c>
      <c r="B69" s="49">
        <v>44539.57223849537</v>
      </c>
      <c r="C69" s="42" t="s">
        <v>1018</v>
      </c>
      <c r="D69" s="42" t="s">
        <v>1017</v>
      </c>
      <c r="E69" s="42" t="s">
        <v>918</v>
      </c>
      <c r="F69" s="48" t="s">
        <v>926</v>
      </c>
      <c r="G69" s="42" t="s">
        <v>799</v>
      </c>
      <c r="H69" s="42" t="s">
        <v>866</v>
      </c>
      <c r="I69" s="50">
        <v>44540</v>
      </c>
      <c r="J69" s="48" t="s">
        <v>63</v>
      </c>
      <c r="K69" s="48" t="s">
        <v>88</v>
      </c>
      <c r="L69" s="48" t="s">
        <v>109</v>
      </c>
      <c r="M69" s="48" t="s">
        <v>132</v>
      </c>
      <c r="N69" s="48" t="s">
        <v>157</v>
      </c>
      <c r="O69" s="48" t="s">
        <v>180</v>
      </c>
      <c r="P69" s="48" t="s">
        <v>202</v>
      </c>
      <c r="Q69" s="48" t="s">
        <v>226</v>
      </c>
      <c r="R69" s="48" t="s">
        <v>249</v>
      </c>
      <c r="S69" s="48" t="s">
        <v>268</v>
      </c>
      <c r="T69" s="48" t="s">
        <v>269</v>
      </c>
      <c r="U69" s="48" t="s">
        <v>272</v>
      </c>
      <c r="V69" s="48" t="s">
        <v>276</v>
      </c>
      <c r="W69" s="48" t="s">
        <v>278</v>
      </c>
      <c r="X69" s="48" t="s">
        <v>279</v>
      </c>
      <c r="Y69" s="48" t="s">
        <v>282</v>
      </c>
      <c r="Z69" s="48" t="s">
        <v>285</v>
      </c>
      <c r="AA69" s="48" t="s">
        <v>287</v>
      </c>
      <c r="AB69" s="48" t="s">
        <v>268</v>
      </c>
      <c r="AC69" s="48" t="s">
        <v>290</v>
      </c>
      <c r="AD69" s="48" t="s">
        <v>293</v>
      </c>
      <c r="AE69" s="48" t="s">
        <v>295</v>
      </c>
      <c r="AF69" s="48" t="s">
        <v>297</v>
      </c>
      <c r="AG69" s="48" t="s">
        <v>301</v>
      </c>
      <c r="AH69" s="48" t="s">
        <v>302</v>
      </c>
      <c r="AI69" s="48" t="s">
        <v>304</v>
      </c>
      <c r="AJ69" s="48" t="s">
        <v>307</v>
      </c>
      <c r="AK69" s="48" t="s">
        <v>309</v>
      </c>
      <c r="AL69" s="48" t="s">
        <v>312</v>
      </c>
      <c r="AM69" s="48" t="s">
        <v>313</v>
      </c>
      <c r="AN69" s="48" t="s">
        <v>317</v>
      </c>
      <c r="AO69" s="48" t="s">
        <v>318</v>
      </c>
      <c r="AP69" s="48" t="s">
        <v>320</v>
      </c>
      <c r="AQ69" s="48" t="s">
        <v>324</v>
      </c>
      <c r="AR69" s="48" t="s">
        <v>325</v>
      </c>
      <c r="AS69" s="48" t="s">
        <v>328</v>
      </c>
      <c r="AT69" s="48" t="s">
        <v>329</v>
      </c>
      <c r="AU69" s="48" t="s">
        <v>333</v>
      </c>
      <c r="AV69" s="48" t="s">
        <v>335</v>
      </c>
      <c r="AW69" s="48" t="s">
        <v>337</v>
      </c>
      <c r="AX69" s="48" t="s">
        <v>269</v>
      </c>
      <c r="AY69" s="48" t="s">
        <v>340</v>
      </c>
      <c r="AZ69" s="48" t="s">
        <v>343</v>
      </c>
      <c r="BA69" s="48" t="s">
        <v>347</v>
      </c>
      <c r="BB69" s="48" t="s">
        <v>349</v>
      </c>
      <c r="BC69" s="48" t="s">
        <v>352</v>
      </c>
      <c r="BD69" s="48" t="s">
        <v>355</v>
      </c>
      <c r="BE69" s="48" t="s">
        <v>357</v>
      </c>
      <c r="BF69" s="48" t="s">
        <v>360</v>
      </c>
      <c r="BG69" s="48" t="s">
        <v>363</v>
      </c>
      <c r="BH69" s="48" t="s">
        <v>365</v>
      </c>
      <c r="BI69" s="48" t="s">
        <v>367</v>
      </c>
      <c r="BJ69" s="48" t="s">
        <v>369</v>
      </c>
      <c r="BK69" s="48"/>
      <c r="BL69" s="48" t="s">
        <v>374</v>
      </c>
      <c r="BM69" s="48" t="s">
        <v>377</v>
      </c>
      <c r="BN69" s="48" t="s">
        <v>380</v>
      </c>
      <c r="BO69" s="48" t="s">
        <v>383</v>
      </c>
      <c r="BP69" s="48" t="s">
        <v>385</v>
      </c>
      <c r="BQ69" s="48" t="s">
        <v>388</v>
      </c>
      <c r="BR69" s="48" t="s">
        <v>390</v>
      </c>
      <c r="BS69" s="48" t="s">
        <v>393</v>
      </c>
      <c r="BT69" s="48" t="s">
        <v>395</v>
      </c>
      <c r="BU69" s="48" t="s">
        <v>398</v>
      </c>
      <c r="BV69" s="48" t="s">
        <v>401</v>
      </c>
      <c r="BW69" s="48" t="s">
        <v>403</v>
      </c>
      <c r="BX69" s="48" t="s">
        <v>405</v>
      </c>
      <c r="BY69" s="48" t="s">
        <v>409</v>
      </c>
      <c r="BZ69" s="48" t="s">
        <v>412</v>
      </c>
      <c r="CA69" s="48" t="s">
        <v>414</v>
      </c>
      <c r="CB69" s="48" t="s">
        <v>415</v>
      </c>
      <c r="CC69" s="48" t="s">
        <v>417</v>
      </c>
      <c r="CD69" s="48" t="s">
        <v>420</v>
      </c>
      <c r="CE69" s="48" t="s">
        <v>423</v>
      </c>
      <c r="CF69" s="48" t="s">
        <v>426</v>
      </c>
      <c r="CG69" s="48" t="s">
        <v>428</v>
      </c>
      <c r="CH69" s="48" t="s">
        <v>431</v>
      </c>
      <c r="CI69" s="48" t="s">
        <v>434</v>
      </c>
      <c r="CJ69" s="48" t="s">
        <v>437</v>
      </c>
      <c r="CK69" s="48" t="s">
        <v>439</v>
      </c>
      <c r="CL69" s="48" t="s">
        <v>440</v>
      </c>
      <c r="CM69" s="48" t="s">
        <v>442</v>
      </c>
      <c r="CN69" s="48" t="s">
        <v>444</v>
      </c>
      <c r="CO69" s="48" t="s">
        <v>446</v>
      </c>
      <c r="CP69" s="48" t="s">
        <v>448</v>
      </c>
      <c r="CQ69" s="48" t="s">
        <v>450</v>
      </c>
      <c r="CR69" s="48" t="s">
        <v>452</v>
      </c>
      <c r="CS69" s="48" t="s">
        <v>454</v>
      </c>
      <c r="CT69" s="48" t="s">
        <v>432</v>
      </c>
      <c r="CU69" s="48" t="s">
        <v>458</v>
      </c>
    </row>
    <row r="70" spans="1:99" x14ac:dyDescent="0.25">
      <c r="A70" s="48">
        <v>68</v>
      </c>
      <c r="B70" s="49">
        <v>44539.577975428241</v>
      </c>
      <c r="C70" s="42" t="s">
        <v>1020</v>
      </c>
      <c r="D70" s="42" t="s">
        <v>1019</v>
      </c>
      <c r="E70" s="42" t="s">
        <v>918</v>
      </c>
      <c r="F70" s="48" t="s">
        <v>865</v>
      </c>
      <c r="G70" s="42" t="s">
        <v>796</v>
      </c>
      <c r="H70" s="42" t="s">
        <v>866</v>
      </c>
      <c r="I70" s="50">
        <v>44557</v>
      </c>
      <c r="J70" s="48" t="s">
        <v>63</v>
      </c>
      <c r="K70" s="48" t="s">
        <v>88</v>
      </c>
      <c r="L70" s="48" t="s">
        <v>109</v>
      </c>
      <c r="M70" s="48" t="s">
        <v>133</v>
      </c>
      <c r="N70" s="48" t="s">
        <v>157</v>
      </c>
      <c r="O70" s="48" t="s">
        <v>180</v>
      </c>
      <c r="P70" s="48" t="s">
        <v>202</v>
      </c>
      <c r="Q70" s="48" t="s">
        <v>226</v>
      </c>
      <c r="R70" s="48" t="s">
        <v>248</v>
      </c>
      <c r="S70" s="48" t="s">
        <v>267</v>
      </c>
      <c r="T70" s="48" t="s">
        <v>269</v>
      </c>
      <c r="U70" s="48" t="s">
        <v>272</v>
      </c>
      <c r="V70" s="48" t="s">
        <v>276</v>
      </c>
      <c r="W70" s="48" t="s">
        <v>277</v>
      </c>
      <c r="X70" s="48" t="s">
        <v>279</v>
      </c>
      <c r="Y70" s="48" t="s">
        <v>282</v>
      </c>
      <c r="Z70" s="48" t="s">
        <v>284</v>
      </c>
      <c r="AA70" s="48" t="s">
        <v>286</v>
      </c>
      <c r="AB70" s="48" t="s">
        <v>268</v>
      </c>
      <c r="AC70" s="48" t="s">
        <v>290</v>
      </c>
      <c r="AD70" s="48" t="s">
        <v>293</v>
      </c>
      <c r="AE70" s="48" t="s">
        <v>295</v>
      </c>
      <c r="AF70" s="48" t="s">
        <v>298</v>
      </c>
      <c r="AG70" s="48" t="s">
        <v>300</v>
      </c>
      <c r="AH70" s="48" t="s">
        <v>302</v>
      </c>
      <c r="AI70" s="48" t="s">
        <v>304</v>
      </c>
      <c r="AJ70" s="48" t="s">
        <v>226</v>
      </c>
      <c r="AK70" s="48" t="s">
        <v>309</v>
      </c>
      <c r="AL70" s="48" t="s">
        <v>312</v>
      </c>
      <c r="AM70" s="48" t="s">
        <v>313</v>
      </c>
      <c r="AN70" s="48" t="s">
        <v>317</v>
      </c>
      <c r="AO70" s="48" t="s">
        <v>318</v>
      </c>
      <c r="AP70" s="48" t="s">
        <v>321</v>
      </c>
      <c r="AQ70" s="48" t="s">
        <v>323</v>
      </c>
      <c r="AR70" s="48" t="s">
        <v>325</v>
      </c>
      <c r="AS70" s="48" t="s">
        <v>328</v>
      </c>
      <c r="AT70" s="48" t="s">
        <v>330</v>
      </c>
      <c r="AU70" s="48" t="s">
        <v>333</v>
      </c>
      <c r="AV70" s="48" t="s">
        <v>268</v>
      </c>
      <c r="AW70" s="48" t="s">
        <v>336</v>
      </c>
      <c r="AX70" s="48" t="s">
        <v>269</v>
      </c>
      <c r="AY70" s="48" t="s">
        <v>340</v>
      </c>
      <c r="AZ70" s="48" t="s">
        <v>343</v>
      </c>
      <c r="BA70" s="48" t="s">
        <v>347</v>
      </c>
      <c r="BB70" s="48" t="s">
        <v>349</v>
      </c>
      <c r="BC70" s="48" t="s">
        <v>352</v>
      </c>
      <c r="BD70" s="48" t="s">
        <v>354</v>
      </c>
      <c r="BE70" s="48" t="s">
        <v>357</v>
      </c>
      <c r="BF70" s="48" t="s">
        <v>359</v>
      </c>
      <c r="BG70" s="48" t="s">
        <v>362</v>
      </c>
      <c r="BH70" s="48" t="s">
        <v>365</v>
      </c>
      <c r="BI70" s="48" t="s">
        <v>367</v>
      </c>
      <c r="BJ70" s="48" t="s">
        <v>369</v>
      </c>
      <c r="BK70" s="48" t="s">
        <v>372</v>
      </c>
      <c r="BL70" s="48" t="s">
        <v>374</v>
      </c>
      <c r="BM70" s="48" t="s">
        <v>377</v>
      </c>
      <c r="BN70" s="48" t="s">
        <v>379</v>
      </c>
      <c r="BO70" s="48" t="s">
        <v>383</v>
      </c>
      <c r="BP70" s="48" t="s">
        <v>385</v>
      </c>
      <c r="BQ70" s="48" t="s">
        <v>388</v>
      </c>
      <c r="BR70" s="48" t="s">
        <v>390</v>
      </c>
      <c r="BS70" s="48" t="s">
        <v>393</v>
      </c>
      <c r="BT70" s="48" t="s">
        <v>396</v>
      </c>
      <c r="BU70" s="48" t="s">
        <v>399</v>
      </c>
      <c r="BV70" s="48" t="s">
        <v>401</v>
      </c>
      <c r="BW70" s="48" t="s">
        <v>403</v>
      </c>
      <c r="BX70" s="48" t="s">
        <v>405</v>
      </c>
      <c r="BY70" s="48" t="s">
        <v>408</v>
      </c>
      <c r="BZ70" s="48" t="s">
        <v>411</v>
      </c>
      <c r="CA70" s="48" t="s">
        <v>414</v>
      </c>
      <c r="CB70" s="48" t="s">
        <v>415</v>
      </c>
      <c r="CC70" s="48" t="s">
        <v>417</v>
      </c>
      <c r="CD70" s="48" t="s">
        <v>420</v>
      </c>
      <c r="CE70" s="48" t="s">
        <v>424</v>
      </c>
      <c r="CF70" s="48" t="s">
        <v>426</v>
      </c>
      <c r="CG70" s="48" t="s">
        <v>428</v>
      </c>
      <c r="CH70" s="48" t="s">
        <v>431</v>
      </c>
      <c r="CI70" s="48" t="s">
        <v>434</v>
      </c>
      <c r="CJ70" s="48" t="s">
        <v>437</v>
      </c>
      <c r="CK70" s="48" t="s">
        <v>438</v>
      </c>
      <c r="CL70" s="48" t="s">
        <v>295</v>
      </c>
      <c r="CM70" s="48" t="s">
        <v>442</v>
      </c>
      <c r="CN70" s="48" t="s">
        <v>445</v>
      </c>
      <c r="CO70" s="48" t="s">
        <v>447</v>
      </c>
      <c r="CP70" s="48" t="s">
        <v>449</v>
      </c>
      <c r="CQ70" s="48" t="s">
        <v>450</v>
      </c>
      <c r="CR70" s="48" t="s">
        <v>452</v>
      </c>
      <c r="CS70" s="48" t="s">
        <v>455</v>
      </c>
      <c r="CT70" s="48" t="s">
        <v>432</v>
      </c>
      <c r="CU70" s="48" t="s">
        <v>458</v>
      </c>
    </row>
    <row r="71" spans="1:99" x14ac:dyDescent="0.25">
      <c r="A71" s="48">
        <v>69</v>
      </c>
      <c r="B71" s="49">
        <v>44539.584619687499</v>
      </c>
      <c r="C71" s="42" t="s">
        <v>1022</v>
      </c>
      <c r="D71" s="42" t="s">
        <v>1021</v>
      </c>
      <c r="E71" s="42" t="s">
        <v>1023</v>
      </c>
      <c r="F71" s="48" t="s">
        <v>929</v>
      </c>
      <c r="G71" s="42" t="s">
        <v>797</v>
      </c>
      <c r="H71" s="42" t="s">
        <v>866</v>
      </c>
      <c r="I71" s="50">
        <v>44539</v>
      </c>
      <c r="J71" s="48" t="s">
        <v>64</v>
      </c>
      <c r="K71" s="48" t="s">
        <v>87</v>
      </c>
      <c r="L71" s="48" t="s">
        <v>109</v>
      </c>
      <c r="M71" s="48" t="s">
        <v>133</v>
      </c>
      <c r="N71" s="48" t="s">
        <v>156</v>
      </c>
      <c r="O71" s="48" t="s">
        <v>179</v>
      </c>
      <c r="P71" s="48" t="s">
        <v>202</v>
      </c>
      <c r="Q71" s="48" t="s">
        <v>226</v>
      </c>
      <c r="R71" s="48" t="s">
        <v>249</v>
      </c>
      <c r="S71" s="48" t="s">
        <v>268</v>
      </c>
      <c r="T71" s="48" t="s">
        <v>270</v>
      </c>
      <c r="U71" s="48" t="s">
        <v>272</v>
      </c>
      <c r="V71" s="48" t="s">
        <v>276</v>
      </c>
      <c r="W71" s="48" t="s">
        <v>278</v>
      </c>
      <c r="X71" s="48" t="s">
        <v>280</v>
      </c>
      <c r="Y71" s="48" t="s">
        <v>281</v>
      </c>
      <c r="Z71" s="48" t="s">
        <v>285</v>
      </c>
      <c r="AA71" s="48" t="s">
        <v>287</v>
      </c>
      <c r="AB71" s="48" t="s">
        <v>268</v>
      </c>
      <c r="AC71" s="48" t="s">
        <v>290</v>
      </c>
      <c r="AD71" s="48" t="s">
        <v>293</v>
      </c>
      <c r="AE71" s="48" t="s">
        <v>296</v>
      </c>
      <c r="AF71" s="48" t="s">
        <v>298</v>
      </c>
      <c r="AG71" s="48" t="s">
        <v>300</v>
      </c>
      <c r="AH71" s="48" t="s">
        <v>303</v>
      </c>
      <c r="AI71" s="48" t="s">
        <v>304</v>
      </c>
      <c r="AJ71" s="48" t="s">
        <v>307</v>
      </c>
      <c r="AK71" s="48" t="s">
        <v>308</v>
      </c>
      <c r="AL71" s="48" t="s">
        <v>312</v>
      </c>
      <c r="AM71" s="48" t="s">
        <v>314</v>
      </c>
      <c r="AN71" s="48" t="s">
        <v>317</v>
      </c>
      <c r="AO71" s="48" t="s">
        <v>319</v>
      </c>
      <c r="AP71" s="48" t="s">
        <v>321</v>
      </c>
      <c r="AQ71" s="48" t="s">
        <v>324</v>
      </c>
      <c r="AR71" s="48" t="s">
        <v>326</v>
      </c>
      <c r="AS71" s="48" t="s">
        <v>327</v>
      </c>
      <c r="AT71" s="48" t="s">
        <v>330</v>
      </c>
      <c r="AU71" s="48" t="s">
        <v>332</v>
      </c>
      <c r="AV71" s="48" t="s">
        <v>268</v>
      </c>
      <c r="AW71" s="48" t="s">
        <v>337</v>
      </c>
      <c r="AX71" s="48" t="s">
        <v>269</v>
      </c>
      <c r="AY71" s="48" t="s">
        <v>341</v>
      </c>
      <c r="AZ71" s="48" t="s">
        <v>344</v>
      </c>
      <c r="BA71" s="48" t="s">
        <v>346</v>
      </c>
      <c r="BB71" s="48" t="s">
        <v>349</v>
      </c>
      <c r="BC71" s="48" t="s">
        <v>351</v>
      </c>
      <c r="BD71" s="48" t="s">
        <v>354</v>
      </c>
      <c r="BE71" s="48" t="s">
        <v>356</v>
      </c>
      <c r="BF71" s="48" t="s">
        <v>359</v>
      </c>
      <c r="BG71" s="48" t="s">
        <v>362</v>
      </c>
      <c r="BH71" s="48" t="s">
        <v>366</v>
      </c>
      <c r="BI71" s="48" t="s">
        <v>368</v>
      </c>
      <c r="BJ71" s="48" t="s">
        <v>370</v>
      </c>
      <c r="BK71" s="48" t="s">
        <v>372</v>
      </c>
      <c r="BL71" s="48" t="s">
        <v>374</v>
      </c>
      <c r="BM71" s="48" t="s">
        <v>378</v>
      </c>
      <c r="BN71" s="48" t="s">
        <v>379</v>
      </c>
      <c r="BO71" s="48" t="s">
        <v>382</v>
      </c>
      <c r="BP71" s="48" t="s">
        <v>384</v>
      </c>
      <c r="BQ71" s="48" t="s">
        <v>387</v>
      </c>
      <c r="BR71" s="48" t="s">
        <v>390</v>
      </c>
      <c r="BS71" s="48" t="s">
        <v>393</v>
      </c>
      <c r="BT71" s="48" t="s">
        <v>396</v>
      </c>
      <c r="BU71" s="48" t="s">
        <v>398</v>
      </c>
      <c r="BV71" s="48" t="s">
        <v>401</v>
      </c>
      <c r="BW71" s="48" t="s">
        <v>403</v>
      </c>
      <c r="BX71" s="48" t="s">
        <v>406</v>
      </c>
      <c r="BY71" s="48" t="s">
        <v>409</v>
      </c>
      <c r="BZ71" s="48" t="s">
        <v>411</v>
      </c>
      <c r="CA71" s="48" t="s">
        <v>413</v>
      </c>
      <c r="CB71" s="48" t="s">
        <v>415</v>
      </c>
      <c r="CC71" s="48" t="s">
        <v>418</v>
      </c>
      <c r="CD71" s="48" t="s">
        <v>421</v>
      </c>
      <c r="CE71" s="48" t="s">
        <v>424</v>
      </c>
      <c r="CF71" s="48" t="s">
        <v>427</v>
      </c>
      <c r="CG71" s="48" t="s">
        <v>428</v>
      </c>
      <c r="CH71" s="48" t="s">
        <v>432</v>
      </c>
      <c r="CI71" s="48" t="s">
        <v>435</v>
      </c>
      <c r="CJ71" s="48" t="s">
        <v>436</v>
      </c>
      <c r="CK71" s="48" t="s">
        <v>438</v>
      </c>
      <c r="CL71" s="48" t="s">
        <v>440</v>
      </c>
      <c r="CM71" s="48" t="s">
        <v>443</v>
      </c>
      <c r="CN71" s="48" t="s">
        <v>445</v>
      </c>
      <c r="CO71" s="48" t="s">
        <v>446</v>
      </c>
      <c r="CP71" s="48" t="s">
        <v>449</v>
      </c>
      <c r="CQ71" s="48" t="s">
        <v>450</v>
      </c>
      <c r="CR71" s="48" t="s">
        <v>453</v>
      </c>
      <c r="CS71" s="48" t="s">
        <v>454</v>
      </c>
      <c r="CT71" s="48" t="s">
        <v>432</v>
      </c>
      <c r="CU71" s="48" t="s">
        <v>457</v>
      </c>
    </row>
    <row r="72" spans="1:99" x14ac:dyDescent="0.25">
      <c r="A72" s="48">
        <v>70</v>
      </c>
      <c r="B72" s="49">
        <v>44539.603154849538</v>
      </c>
      <c r="C72" s="42" t="s">
        <v>1025</v>
      </c>
      <c r="D72" s="42" t="s">
        <v>1024</v>
      </c>
      <c r="E72" s="42" t="s">
        <v>918</v>
      </c>
      <c r="F72" s="48" t="s">
        <v>865</v>
      </c>
      <c r="G72" s="42" t="s">
        <v>798</v>
      </c>
      <c r="H72" s="42" t="s">
        <v>866</v>
      </c>
      <c r="I72" s="50">
        <v>44539</v>
      </c>
      <c r="J72" s="48" t="s">
        <v>64</v>
      </c>
      <c r="K72" s="48" t="s">
        <v>88</v>
      </c>
      <c r="L72" s="48" t="s">
        <v>109</v>
      </c>
      <c r="M72" s="48" t="s">
        <v>133</v>
      </c>
      <c r="N72" s="48" t="s">
        <v>156</v>
      </c>
      <c r="O72" s="48" t="s">
        <v>180</v>
      </c>
      <c r="P72" s="48" t="s">
        <v>202</v>
      </c>
      <c r="Q72" s="48" t="s">
        <v>226</v>
      </c>
      <c r="R72" s="48" t="s">
        <v>249</v>
      </c>
      <c r="S72" s="48" t="s">
        <v>268</v>
      </c>
      <c r="T72" s="48" t="s">
        <v>270</v>
      </c>
      <c r="U72" s="48" t="s">
        <v>273</v>
      </c>
      <c r="V72" s="48" t="s">
        <v>276</v>
      </c>
      <c r="W72" s="48" t="s">
        <v>278</v>
      </c>
      <c r="X72" s="48" t="s">
        <v>279</v>
      </c>
      <c r="Y72" s="48" t="s">
        <v>282</v>
      </c>
      <c r="Z72" s="48" t="s">
        <v>285</v>
      </c>
      <c r="AA72" s="48" t="s">
        <v>287</v>
      </c>
      <c r="AB72" s="48" t="s">
        <v>288</v>
      </c>
      <c r="AC72" s="48" t="s">
        <v>290</v>
      </c>
      <c r="AD72" s="48" t="s">
        <v>294</v>
      </c>
      <c r="AE72" s="48" t="s">
        <v>296</v>
      </c>
      <c r="AF72" s="48"/>
      <c r="AG72" s="48"/>
      <c r="AH72" s="48" t="s">
        <v>303</v>
      </c>
      <c r="AI72" s="48" t="s">
        <v>305</v>
      </c>
      <c r="AJ72" s="48" t="s">
        <v>226</v>
      </c>
      <c r="AK72" s="48" t="s">
        <v>309</v>
      </c>
      <c r="AL72" s="48" t="s">
        <v>312</v>
      </c>
      <c r="AM72" s="48" t="s">
        <v>313</v>
      </c>
      <c r="AN72" s="48" t="s">
        <v>317</v>
      </c>
      <c r="AO72" s="48" t="s">
        <v>319</v>
      </c>
      <c r="AP72" s="48" t="s">
        <v>321</v>
      </c>
      <c r="AQ72" s="48" t="s">
        <v>324</v>
      </c>
      <c r="AR72" s="48" t="s">
        <v>325</v>
      </c>
      <c r="AS72" s="48" t="s">
        <v>327</v>
      </c>
      <c r="AT72" s="48" t="s">
        <v>330</v>
      </c>
      <c r="AU72" s="48" t="s">
        <v>332</v>
      </c>
      <c r="AV72" s="48" t="s">
        <v>335</v>
      </c>
      <c r="AW72" s="48" t="s">
        <v>337</v>
      </c>
      <c r="AX72" s="48" t="s">
        <v>339</v>
      </c>
      <c r="AY72" s="48" t="s">
        <v>341</v>
      </c>
      <c r="AZ72" s="48" t="s">
        <v>344</v>
      </c>
      <c r="BA72" s="48" t="s">
        <v>347</v>
      </c>
      <c r="BB72" s="48" t="s">
        <v>349</v>
      </c>
      <c r="BC72" s="48" t="s">
        <v>352</v>
      </c>
      <c r="BD72" s="48" t="s">
        <v>354</v>
      </c>
      <c r="BE72" s="48" t="s">
        <v>357</v>
      </c>
      <c r="BF72" s="48" t="s">
        <v>359</v>
      </c>
      <c r="BG72" s="48" t="s">
        <v>362</v>
      </c>
      <c r="BH72" s="48" t="s">
        <v>366</v>
      </c>
      <c r="BI72" s="48" t="s">
        <v>368</v>
      </c>
      <c r="BJ72" s="48" t="s">
        <v>370</v>
      </c>
      <c r="BK72" s="48" t="s">
        <v>372</v>
      </c>
      <c r="BL72" s="48" t="s">
        <v>375</v>
      </c>
      <c r="BM72" s="48" t="s">
        <v>377</v>
      </c>
      <c r="BN72" s="48" t="s">
        <v>380</v>
      </c>
      <c r="BO72" s="48" t="s">
        <v>383</v>
      </c>
      <c r="BP72" s="48" t="s">
        <v>384</v>
      </c>
      <c r="BQ72" s="48" t="s">
        <v>388</v>
      </c>
      <c r="BR72" s="48" t="s">
        <v>391</v>
      </c>
      <c r="BS72" s="48" t="s">
        <v>393</v>
      </c>
      <c r="BT72" s="48" t="s">
        <v>395</v>
      </c>
      <c r="BU72" s="48" t="s">
        <v>399</v>
      </c>
      <c r="BV72" s="48" t="s">
        <v>401</v>
      </c>
      <c r="BW72" s="48" t="s">
        <v>403</v>
      </c>
      <c r="BX72" s="48" t="s">
        <v>405</v>
      </c>
      <c r="BY72" s="48" t="s">
        <v>408</v>
      </c>
      <c r="BZ72" s="48" t="s">
        <v>412</v>
      </c>
      <c r="CA72" s="48" t="s">
        <v>414</v>
      </c>
      <c r="CB72" s="48" t="s">
        <v>415</v>
      </c>
      <c r="CC72" s="48" t="s">
        <v>417</v>
      </c>
      <c r="CD72" s="48" t="s">
        <v>421</v>
      </c>
      <c r="CE72" s="48" t="s">
        <v>424</v>
      </c>
      <c r="CF72" s="48" t="s">
        <v>426</v>
      </c>
      <c r="CG72" s="48" t="s">
        <v>428</v>
      </c>
      <c r="CH72" s="48" t="s">
        <v>432</v>
      </c>
      <c r="CI72" s="48" t="s">
        <v>435</v>
      </c>
      <c r="CJ72" s="48" t="s">
        <v>437</v>
      </c>
      <c r="CK72" s="48" t="s">
        <v>438</v>
      </c>
      <c r="CL72" s="48" t="s">
        <v>440</v>
      </c>
      <c r="CM72" s="48" t="s">
        <v>442</v>
      </c>
      <c r="CN72" s="48" t="s">
        <v>445</v>
      </c>
      <c r="CO72" s="48" t="s">
        <v>447</v>
      </c>
      <c r="CP72" s="48" t="s">
        <v>449</v>
      </c>
      <c r="CQ72" s="48" t="s">
        <v>450</v>
      </c>
      <c r="CR72" s="48" t="s">
        <v>453</v>
      </c>
      <c r="CS72" s="48" t="s">
        <v>455</v>
      </c>
      <c r="CT72" s="48" t="s">
        <v>432</v>
      </c>
      <c r="CU72" s="48" t="s">
        <v>458</v>
      </c>
    </row>
    <row r="73" spans="1:99" x14ac:dyDescent="0.25">
      <c r="A73" s="48">
        <v>71</v>
      </c>
      <c r="B73" s="49">
        <v>44539.616214363428</v>
      </c>
      <c r="C73" s="42" t="s">
        <v>1027</v>
      </c>
      <c r="D73" s="42" t="s">
        <v>1026</v>
      </c>
      <c r="E73" s="42" t="s">
        <v>918</v>
      </c>
      <c r="F73" s="48" t="s">
        <v>865</v>
      </c>
      <c r="G73" s="42" t="s">
        <v>792</v>
      </c>
      <c r="H73" s="42" t="s">
        <v>866</v>
      </c>
      <c r="I73" s="50">
        <v>44420</v>
      </c>
      <c r="J73" s="48" t="s">
        <v>63</v>
      </c>
      <c r="K73" s="48" t="s">
        <v>87</v>
      </c>
      <c r="L73" s="48" t="s">
        <v>108</v>
      </c>
      <c r="M73" s="48" t="s">
        <v>132</v>
      </c>
      <c r="N73" s="48" t="s">
        <v>156</v>
      </c>
      <c r="O73" s="48" t="s">
        <v>179</v>
      </c>
      <c r="P73" s="48" t="s">
        <v>201</v>
      </c>
      <c r="Q73" s="48" t="s">
        <v>225</v>
      </c>
      <c r="R73" s="48" t="s">
        <v>248</v>
      </c>
      <c r="S73" s="48"/>
      <c r="T73" s="48" t="s">
        <v>269</v>
      </c>
      <c r="U73" s="48" t="s">
        <v>272</v>
      </c>
      <c r="V73" s="48" t="s">
        <v>275</v>
      </c>
      <c r="W73" s="48" t="s">
        <v>277</v>
      </c>
      <c r="X73" s="48" t="s">
        <v>279</v>
      </c>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c r="CD73" s="48"/>
      <c r="CE73" s="48"/>
      <c r="CF73" s="48"/>
      <c r="CG73" s="48"/>
      <c r="CH73" s="48"/>
      <c r="CI73" s="48"/>
      <c r="CJ73" s="48"/>
      <c r="CK73" s="48"/>
      <c r="CL73" s="48"/>
      <c r="CM73" s="48"/>
      <c r="CN73" s="48"/>
      <c r="CO73" s="48"/>
      <c r="CP73" s="48"/>
      <c r="CQ73" s="48"/>
      <c r="CR73" s="48"/>
      <c r="CS73" s="48"/>
      <c r="CT73" s="48"/>
      <c r="CU73" s="48"/>
    </row>
    <row r="74" spans="1:99" x14ac:dyDescent="0.25">
      <c r="A74" s="48">
        <v>72</v>
      </c>
      <c r="B74" s="49">
        <v>44539.620173506948</v>
      </c>
      <c r="C74" s="42" t="s">
        <v>1029</v>
      </c>
      <c r="D74" s="42" t="s">
        <v>1028</v>
      </c>
      <c r="E74" s="42" t="s">
        <v>918</v>
      </c>
      <c r="F74" s="48" t="s">
        <v>865</v>
      </c>
      <c r="G74" s="42" t="s">
        <v>795</v>
      </c>
      <c r="H74" s="42" t="s">
        <v>872</v>
      </c>
      <c r="I74" s="50">
        <v>44539</v>
      </c>
      <c r="J74" s="48" t="s">
        <v>63</v>
      </c>
      <c r="K74" s="48" t="s">
        <v>88</v>
      </c>
      <c r="L74" s="48" t="s">
        <v>109</v>
      </c>
      <c r="M74" s="48" t="s">
        <v>133</v>
      </c>
      <c r="N74" s="48" t="s">
        <v>156</v>
      </c>
      <c r="O74" s="48"/>
      <c r="P74" s="48" t="s">
        <v>201</v>
      </c>
      <c r="Q74" s="48" t="s">
        <v>226</v>
      </c>
      <c r="R74" s="48" t="s">
        <v>249</v>
      </c>
      <c r="S74" s="48"/>
      <c r="T74" s="48" t="s">
        <v>270</v>
      </c>
      <c r="U74" s="48" t="s">
        <v>273</v>
      </c>
      <c r="V74" s="48" t="s">
        <v>276</v>
      </c>
      <c r="W74" s="48" t="s">
        <v>277</v>
      </c>
      <c r="X74" s="48" t="s">
        <v>280</v>
      </c>
      <c r="Y74" s="48" t="s">
        <v>281</v>
      </c>
      <c r="Z74" s="48" t="s">
        <v>284</v>
      </c>
      <c r="AA74" s="48" t="s">
        <v>287</v>
      </c>
      <c r="AB74" s="48" t="s">
        <v>288</v>
      </c>
      <c r="AC74" s="48" t="s">
        <v>290</v>
      </c>
      <c r="AD74" s="48" t="s">
        <v>294</v>
      </c>
      <c r="AE74" s="48" t="s">
        <v>296</v>
      </c>
      <c r="AF74" s="48" t="s">
        <v>298</v>
      </c>
      <c r="AG74" s="48" t="s">
        <v>300</v>
      </c>
      <c r="AH74" s="48" t="s">
        <v>302</v>
      </c>
      <c r="AI74" s="48" t="s">
        <v>305</v>
      </c>
      <c r="AJ74" s="48" t="s">
        <v>226</v>
      </c>
      <c r="AK74" s="48" t="s">
        <v>309</v>
      </c>
      <c r="AL74" s="48"/>
      <c r="AM74" s="48" t="s">
        <v>313</v>
      </c>
      <c r="AN74" s="48" t="s">
        <v>317</v>
      </c>
      <c r="AO74" s="48" t="s">
        <v>319</v>
      </c>
      <c r="AP74" s="48" t="s">
        <v>320</v>
      </c>
      <c r="AQ74" s="48" t="s">
        <v>323</v>
      </c>
      <c r="AR74" s="48" t="s">
        <v>326</v>
      </c>
      <c r="AS74" s="48" t="s">
        <v>328</v>
      </c>
      <c r="AT74" s="48"/>
      <c r="AU74" s="48"/>
      <c r="AV74" s="48" t="s">
        <v>335</v>
      </c>
      <c r="AW74" s="48" t="s">
        <v>336</v>
      </c>
      <c r="AX74" s="48" t="s">
        <v>269</v>
      </c>
      <c r="AY74" s="48" t="s">
        <v>341</v>
      </c>
      <c r="AZ74" s="48" t="s">
        <v>343</v>
      </c>
      <c r="BA74" s="48" t="s">
        <v>346</v>
      </c>
      <c r="BB74" s="48"/>
      <c r="BC74" s="48" t="s">
        <v>352</v>
      </c>
      <c r="BD74" s="48" t="s">
        <v>354</v>
      </c>
      <c r="BE74" s="48" t="s">
        <v>357</v>
      </c>
      <c r="BF74" s="48" t="s">
        <v>359</v>
      </c>
      <c r="BG74" s="48" t="s">
        <v>362</v>
      </c>
      <c r="BH74" s="48" t="s">
        <v>365</v>
      </c>
      <c r="BI74" s="48" t="s">
        <v>368</v>
      </c>
      <c r="BJ74" s="48" t="s">
        <v>369</v>
      </c>
      <c r="BK74" s="48" t="s">
        <v>371</v>
      </c>
      <c r="BL74" s="48" t="s">
        <v>374</v>
      </c>
      <c r="BM74" s="48" t="s">
        <v>378</v>
      </c>
      <c r="BN74" s="48" t="s">
        <v>380</v>
      </c>
      <c r="BO74" s="48" t="s">
        <v>383</v>
      </c>
      <c r="BP74" s="48"/>
      <c r="BQ74" s="48" t="s">
        <v>388</v>
      </c>
      <c r="BR74" s="48" t="s">
        <v>390</v>
      </c>
      <c r="BS74" s="48" t="s">
        <v>394</v>
      </c>
      <c r="BT74" s="48" t="s">
        <v>396</v>
      </c>
      <c r="BU74" s="48" t="s">
        <v>399</v>
      </c>
      <c r="BV74" s="48" t="s">
        <v>401</v>
      </c>
      <c r="BW74" s="48" t="s">
        <v>403</v>
      </c>
      <c r="BX74" s="48" t="s">
        <v>405</v>
      </c>
      <c r="BY74" s="48" t="s">
        <v>409</v>
      </c>
      <c r="BZ74" s="48" t="s">
        <v>412</v>
      </c>
      <c r="CA74" s="48" t="s">
        <v>414</v>
      </c>
      <c r="CB74" s="48" t="s">
        <v>415</v>
      </c>
      <c r="CC74" s="48"/>
      <c r="CD74" s="48" t="s">
        <v>420</v>
      </c>
      <c r="CE74" s="48" t="s">
        <v>424</v>
      </c>
      <c r="CF74" s="48" t="s">
        <v>427</v>
      </c>
      <c r="CG74" s="48" t="s">
        <v>428</v>
      </c>
      <c r="CH74" s="48" t="s">
        <v>431</v>
      </c>
      <c r="CI74" s="48" t="s">
        <v>434</v>
      </c>
      <c r="CJ74" s="48" t="s">
        <v>437</v>
      </c>
      <c r="CK74" s="48" t="s">
        <v>438</v>
      </c>
      <c r="CL74" s="48" t="s">
        <v>440</v>
      </c>
      <c r="CM74" s="48" t="s">
        <v>443</v>
      </c>
      <c r="CN74" s="48" t="s">
        <v>444</v>
      </c>
      <c r="CO74" s="48" t="s">
        <v>447</v>
      </c>
      <c r="CP74" s="48" t="s">
        <v>449</v>
      </c>
      <c r="CQ74" s="48" t="s">
        <v>451</v>
      </c>
      <c r="CR74" s="48" t="s">
        <v>453</v>
      </c>
      <c r="CS74" s="48" t="s">
        <v>455</v>
      </c>
      <c r="CT74" s="48" t="s">
        <v>432</v>
      </c>
      <c r="CU74" s="48" t="s">
        <v>457</v>
      </c>
    </row>
    <row r="75" spans="1:99" x14ac:dyDescent="0.25">
      <c r="A75" s="48">
        <v>73</v>
      </c>
      <c r="B75" s="49">
        <v>44539.620174699077</v>
      </c>
      <c r="C75" s="42" t="s">
        <v>1031</v>
      </c>
      <c r="D75" s="42" t="s">
        <v>1030</v>
      </c>
      <c r="E75" s="42" t="s">
        <v>918</v>
      </c>
      <c r="F75" s="48" t="s">
        <v>865</v>
      </c>
      <c r="G75" s="42" t="s">
        <v>795</v>
      </c>
      <c r="H75" s="42" t="s">
        <v>866</v>
      </c>
      <c r="I75" s="50">
        <v>44539</v>
      </c>
      <c r="J75" s="48" t="s">
        <v>63</v>
      </c>
      <c r="K75" s="48" t="s">
        <v>88</v>
      </c>
      <c r="L75" s="48" t="s">
        <v>109</v>
      </c>
      <c r="M75" s="48" t="s">
        <v>133</v>
      </c>
      <c r="N75" s="48" t="s">
        <v>156</v>
      </c>
      <c r="O75" s="48" t="s">
        <v>180</v>
      </c>
      <c r="P75" s="48" t="s">
        <v>201</v>
      </c>
      <c r="Q75" s="48" t="s">
        <v>225</v>
      </c>
      <c r="R75" s="48" t="s">
        <v>249</v>
      </c>
      <c r="S75" s="48" t="s">
        <v>268</v>
      </c>
      <c r="T75" s="48" t="s">
        <v>269</v>
      </c>
      <c r="U75" s="48" t="s">
        <v>273</v>
      </c>
      <c r="V75" s="48" t="s">
        <v>276</v>
      </c>
      <c r="W75" s="48" t="s">
        <v>278</v>
      </c>
      <c r="X75" s="48" t="s">
        <v>280</v>
      </c>
      <c r="Y75" s="48" t="s">
        <v>281</v>
      </c>
      <c r="Z75" s="48" t="s">
        <v>285</v>
      </c>
      <c r="AA75" s="48" t="s">
        <v>286</v>
      </c>
      <c r="AB75" s="48" t="s">
        <v>288</v>
      </c>
      <c r="AC75" s="48" t="s">
        <v>290</v>
      </c>
      <c r="AD75" s="48" t="s">
        <v>294</v>
      </c>
      <c r="AE75" s="48" t="s">
        <v>296</v>
      </c>
      <c r="AF75" s="48" t="s">
        <v>297</v>
      </c>
      <c r="AG75" s="48" t="s">
        <v>300</v>
      </c>
      <c r="AH75" s="48" t="s">
        <v>302</v>
      </c>
      <c r="AI75" s="48" t="s">
        <v>305</v>
      </c>
      <c r="AJ75" s="48" t="s">
        <v>226</v>
      </c>
      <c r="AK75" s="48" t="s">
        <v>309</v>
      </c>
      <c r="AL75" s="48" t="s">
        <v>311</v>
      </c>
      <c r="AM75" s="48" t="s">
        <v>313</v>
      </c>
      <c r="AN75" s="48" t="s">
        <v>317</v>
      </c>
      <c r="AO75" s="48" t="s">
        <v>319</v>
      </c>
      <c r="AP75" s="48" t="s">
        <v>321</v>
      </c>
      <c r="AQ75" s="48" t="s">
        <v>323</v>
      </c>
      <c r="AR75" s="48" t="s">
        <v>325</v>
      </c>
      <c r="AS75" s="48" t="s">
        <v>328</v>
      </c>
      <c r="AT75" s="48" t="s">
        <v>330</v>
      </c>
      <c r="AU75" s="48" t="s">
        <v>332</v>
      </c>
      <c r="AV75" s="48" t="s">
        <v>335</v>
      </c>
      <c r="AW75" s="48" t="s">
        <v>336</v>
      </c>
      <c r="AX75" s="48" t="s">
        <v>339</v>
      </c>
      <c r="AY75" s="48" t="s">
        <v>340</v>
      </c>
      <c r="AZ75" s="48" t="s">
        <v>343</v>
      </c>
      <c r="BA75" s="48" t="s">
        <v>347</v>
      </c>
      <c r="BB75" s="48" t="s">
        <v>339</v>
      </c>
      <c r="BC75" s="48" t="s">
        <v>352</v>
      </c>
      <c r="BD75" s="48" t="s">
        <v>354</v>
      </c>
      <c r="BE75" s="48" t="s">
        <v>357</v>
      </c>
      <c r="BF75" s="48" t="s">
        <v>359</v>
      </c>
      <c r="BG75" s="48" t="s">
        <v>363</v>
      </c>
      <c r="BH75" s="48" t="s">
        <v>365</v>
      </c>
      <c r="BI75" s="48" t="s">
        <v>368</v>
      </c>
      <c r="BJ75" s="48" t="s">
        <v>370</v>
      </c>
      <c r="BK75" s="48" t="s">
        <v>372</v>
      </c>
      <c r="BL75" s="48" t="s">
        <v>374</v>
      </c>
      <c r="BM75" s="48" t="s">
        <v>377</v>
      </c>
      <c r="BN75" s="48" t="s">
        <v>379</v>
      </c>
      <c r="BO75" s="48" t="s">
        <v>383</v>
      </c>
      <c r="BP75" s="48" t="s">
        <v>385</v>
      </c>
      <c r="BQ75" s="48" t="s">
        <v>387</v>
      </c>
      <c r="BR75" s="48" t="s">
        <v>390</v>
      </c>
      <c r="BS75" s="48" t="s">
        <v>393</v>
      </c>
      <c r="BT75" s="48" t="s">
        <v>395</v>
      </c>
      <c r="BU75" s="48" t="s">
        <v>398</v>
      </c>
      <c r="BV75" s="48" t="s">
        <v>401</v>
      </c>
      <c r="BW75" s="48" t="s">
        <v>403</v>
      </c>
      <c r="BX75" s="48" t="s">
        <v>405</v>
      </c>
      <c r="BY75" s="48" t="s">
        <v>409</v>
      </c>
      <c r="BZ75" s="48" t="s">
        <v>412</v>
      </c>
      <c r="CA75" s="48" t="s">
        <v>414</v>
      </c>
      <c r="CB75" s="48" t="s">
        <v>415</v>
      </c>
      <c r="CC75" s="48" t="s">
        <v>417</v>
      </c>
      <c r="CD75" s="48" t="s">
        <v>420</v>
      </c>
      <c r="CE75" s="48" t="s">
        <v>424</v>
      </c>
      <c r="CF75" s="48" t="s">
        <v>426</v>
      </c>
      <c r="CG75" s="48" t="s">
        <v>428</v>
      </c>
      <c r="CH75" s="48" t="s">
        <v>431</v>
      </c>
      <c r="CI75" s="48" t="s">
        <v>434</v>
      </c>
      <c r="CJ75" s="48" t="s">
        <v>437</v>
      </c>
      <c r="CK75" s="48" t="s">
        <v>439</v>
      </c>
      <c r="CL75" s="48" t="s">
        <v>440</v>
      </c>
      <c r="CM75" s="48" t="s">
        <v>442</v>
      </c>
      <c r="CN75" s="48" t="s">
        <v>444</v>
      </c>
      <c r="CO75" s="48" t="s">
        <v>447</v>
      </c>
      <c r="CP75" s="48" t="s">
        <v>448</v>
      </c>
      <c r="CQ75" s="48" t="s">
        <v>450</v>
      </c>
      <c r="CR75" s="48" t="s">
        <v>453</v>
      </c>
      <c r="CS75" s="48" t="s">
        <v>454</v>
      </c>
      <c r="CT75" s="48" t="s">
        <v>432</v>
      </c>
      <c r="CU75" s="48" t="s">
        <v>458</v>
      </c>
    </row>
    <row r="76" spans="1:99" x14ac:dyDescent="0.25">
      <c r="A76" s="48">
        <v>74</v>
      </c>
      <c r="B76" s="49">
        <v>44539.62865864583</v>
      </c>
      <c r="C76" s="42" t="s">
        <v>1033</v>
      </c>
      <c r="D76" s="42" t="s">
        <v>1032</v>
      </c>
      <c r="E76" s="42" t="s">
        <v>918</v>
      </c>
      <c r="F76" s="48" t="s">
        <v>926</v>
      </c>
      <c r="G76" s="42" t="s">
        <v>795</v>
      </c>
      <c r="H76" s="42" t="s">
        <v>872</v>
      </c>
      <c r="I76" s="50">
        <v>44539</v>
      </c>
      <c r="J76" s="48" t="s">
        <v>63</v>
      </c>
      <c r="K76" s="48" t="s">
        <v>88</v>
      </c>
      <c r="L76" s="48" t="s">
        <v>109</v>
      </c>
      <c r="M76" s="48" t="s">
        <v>132</v>
      </c>
      <c r="N76" s="48" t="s">
        <v>156</v>
      </c>
      <c r="O76" s="48" t="s">
        <v>180</v>
      </c>
      <c r="P76" s="48" t="s">
        <v>202</v>
      </c>
      <c r="Q76" s="48" t="s">
        <v>226</v>
      </c>
      <c r="R76" s="48" t="s">
        <v>249</v>
      </c>
      <c r="S76" s="48" t="s">
        <v>267</v>
      </c>
      <c r="T76" s="48" t="s">
        <v>270</v>
      </c>
      <c r="U76" s="48" t="s">
        <v>272</v>
      </c>
      <c r="V76" s="48" t="s">
        <v>276</v>
      </c>
      <c r="W76" s="48" t="s">
        <v>277</v>
      </c>
      <c r="X76" s="48" t="s">
        <v>279</v>
      </c>
      <c r="Y76" s="48" t="s">
        <v>282</v>
      </c>
      <c r="Z76" s="48" t="s">
        <v>284</v>
      </c>
      <c r="AA76" s="48" t="s">
        <v>287</v>
      </c>
      <c r="AB76" s="48" t="s">
        <v>288</v>
      </c>
      <c r="AC76" s="48" t="s">
        <v>290</v>
      </c>
      <c r="AD76" s="48" t="s">
        <v>294</v>
      </c>
      <c r="AE76" s="48" t="s">
        <v>296</v>
      </c>
      <c r="AF76" s="48" t="s">
        <v>298</v>
      </c>
      <c r="AG76" s="48" t="s">
        <v>300</v>
      </c>
      <c r="AH76" s="48" t="s">
        <v>303</v>
      </c>
      <c r="AI76" s="48" t="s">
        <v>305</v>
      </c>
      <c r="AJ76" s="48" t="s">
        <v>226</v>
      </c>
      <c r="AK76" s="48" t="s">
        <v>309</v>
      </c>
      <c r="AL76" s="48" t="s">
        <v>312</v>
      </c>
      <c r="AM76" s="48" t="s">
        <v>313</v>
      </c>
      <c r="AN76" s="48" t="s">
        <v>316</v>
      </c>
      <c r="AO76" s="48" t="s">
        <v>319</v>
      </c>
      <c r="AP76" s="48" t="s">
        <v>321</v>
      </c>
      <c r="AQ76" s="48" t="s">
        <v>324</v>
      </c>
      <c r="AR76" s="48" t="s">
        <v>326</v>
      </c>
      <c r="AS76" s="48" t="s">
        <v>328</v>
      </c>
      <c r="AT76" s="48" t="s">
        <v>330</v>
      </c>
      <c r="AU76" s="48" t="s">
        <v>333</v>
      </c>
      <c r="AV76" s="48" t="s">
        <v>335</v>
      </c>
      <c r="AW76" s="48" t="s">
        <v>336</v>
      </c>
      <c r="AX76" s="48" t="s">
        <v>339</v>
      </c>
      <c r="AY76" s="48" t="s">
        <v>341</v>
      </c>
      <c r="AZ76" s="48" t="s">
        <v>344</v>
      </c>
      <c r="BA76" s="48" t="s">
        <v>347</v>
      </c>
      <c r="BB76" s="48" t="s">
        <v>339</v>
      </c>
      <c r="BC76" s="48" t="s">
        <v>352</v>
      </c>
      <c r="BD76" s="48" t="s">
        <v>354</v>
      </c>
      <c r="BE76" s="48" t="s">
        <v>357</v>
      </c>
      <c r="BF76" s="48" t="s">
        <v>359</v>
      </c>
      <c r="BG76" s="48" t="s">
        <v>362</v>
      </c>
      <c r="BH76" s="48" t="s">
        <v>366</v>
      </c>
      <c r="BI76" s="48" t="s">
        <v>368</v>
      </c>
      <c r="BJ76" s="48" t="s">
        <v>369</v>
      </c>
      <c r="BK76" s="48" t="s">
        <v>372</v>
      </c>
      <c r="BL76" s="48" t="s">
        <v>375</v>
      </c>
      <c r="BM76" s="48" t="s">
        <v>377</v>
      </c>
      <c r="BN76" s="48" t="s">
        <v>380</v>
      </c>
      <c r="BO76" s="48" t="s">
        <v>383</v>
      </c>
      <c r="BP76" s="48" t="s">
        <v>384</v>
      </c>
      <c r="BQ76" s="48" t="s">
        <v>388</v>
      </c>
      <c r="BR76" s="48" t="s">
        <v>390</v>
      </c>
      <c r="BS76" s="48" t="s">
        <v>394</v>
      </c>
      <c r="BT76" s="48" t="s">
        <v>395</v>
      </c>
      <c r="BU76" s="48" t="s">
        <v>399</v>
      </c>
      <c r="BV76" s="48" t="s">
        <v>402</v>
      </c>
      <c r="BW76" s="48" t="s">
        <v>403</v>
      </c>
      <c r="BX76" s="48" t="s">
        <v>405</v>
      </c>
      <c r="BY76" s="48" t="s">
        <v>409</v>
      </c>
      <c r="BZ76" s="48" t="s">
        <v>412</v>
      </c>
      <c r="CA76" s="48" t="s">
        <v>414</v>
      </c>
      <c r="CB76" s="48" t="s">
        <v>320</v>
      </c>
      <c r="CC76" s="48" t="s">
        <v>417</v>
      </c>
      <c r="CD76" s="48" t="s">
        <v>420</v>
      </c>
      <c r="CE76" s="48" t="s">
        <v>423</v>
      </c>
      <c r="CF76" s="48" t="s">
        <v>427</v>
      </c>
      <c r="CG76" s="48" t="s">
        <v>429</v>
      </c>
      <c r="CH76" s="48" t="s">
        <v>431</v>
      </c>
      <c r="CI76" s="48" t="s">
        <v>434</v>
      </c>
      <c r="CJ76" s="48" t="s">
        <v>437</v>
      </c>
      <c r="CK76" s="48" t="s">
        <v>439</v>
      </c>
      <c r="CL76" s="48" t="s">
        <v>295</v>
      </c>
      <c r="CM76" s="48" t="s">
        <v>442</v>
      </c>
      <c r="CN76" s="48" t="s">
        <v>444</v>
      </c>
      <c r="CO76" s="48" t="s">
        <v>447</v>
      </c>
      <c r="CP76" s="48" t="s">
        <v>449</v>
      </c>
      <c r="CQ76" s="48" t="s">
        <v>451</v>
      </c>
      <c r="CR76" s="48" t="s">
        <v>453</v>
      </c>
      <c r="CS76" s="48" t="s">
        <v>455</v>
      </c>
      <c r="CT76" s="48" t="s">
        <v>432</v>
      </c>
      <c r="CU76" s="48" t="s">
        <v>458</v>
      </c>
    </row>
    <row r="77" spans="1:99" x14ac:dyDescent="0.25">
      <c r="A77" s="48">
        <v>75</v>
      </c>
      <c r="B77" s="49">
        <v>44539.634851215276</v>
      </c>
      <c r="C77" s="42" t="s">
        <v>1035</v>
      </c>
      <c r="D77" s="42" t="s">
        <v>1034</v>
      </c>
      <c r="E77" s="42" t="s">
        <v>918</v>
      </c>
      <c r="F77" s="48" t="s">
        <v>926</v>
      </c>
      <c r="G77" s="42" t="s">
        <v>797</v>
      </c>
      <c r="H77" s="42" t="s">
        <v>866</v>
      </c>
      <c r="I77" s="50">
        <v>44451</v>
      </c>
      <c r="J77" s="48" t="s">
        <v>63</v>
      </c>
      <c r="K77" s="48" t="s">
        <v>87</v>
      </c>
      <c r="L77" s="48" t="s">
        <v>109</v>
      </c>
      <c r="M77" s="48" t="s">
        <v>133</v>
      </c>
      <c r="N77" s="48" t="s">
        <v>156</v>
      </c>
      <c r="O77" s="48" t="s">
        <v>180</v>
      </c>
      <c r="P77" s="48" t="s">
        <v>201</v>
      </c>
      <c r="Q77" s="48" t="s">
        <v>226</v>
      </c>
      <c r="R77" s="48" t="s">
        <v>249</v>
      </c>
      <c r="S77" s="48" t="s">
        <v>267</v>
      </c>
      <c r="T77" s="48" t="s">
        <v>270</v>
      </c>
      <c r="U77" s="48" t="s">
        <v>273</v>
      </c>
      <c r="V77" s="48" t="s">
        <v>275</v>
      </c>
      <c r="W77" s="48" t="s">
        <v>277</v>
      </c>
      <c r="X77" s="48" t="s">
        <v>279</v>
      </c>
      <c r="Y77" s="48" t="s">
        <v>282</v>
      </c>
      <c r="Z77" s="48" t="s">
        <v>284</v>
      </c>
      <c r="AA77" s="48" t="s">
        <v>287</v>
      </c>
      <c r="AB77" s="48" t="s">
        <v>288</v>
      </c>
      <c r="AC77" s="48" t="s">
        <v>290</v>
      </c>
      <c r="AD77" s="48" t="s">
        <v>294</v>
      </c>
      <c r="AE77" s="48" t="s">
        <v>296</v>
      </c>
      <c r="AF77" s="48" t="s">
        <v>298</v>
      </c>
      <c r="AG77" s="48" t="s">
        <v>301</v>
      </c>
      <c r="AH77" s="48" t="s">
        <v>303</v>
      </c>
      <c r="AI77" s="48" t="s">
        <v>305</v>
      </c>
      <c r="AJ77" s="48" t="s">
        <v>226</v>
      </c>
      <c r="AK77" s="48" t="s">
        <v>309</v>
      </c>
      <c r="AL77" s="48" t="s">
        <v>312</v>
      </c>
      <c r="AM77" s="48" t="s">
        <v>313</v>
      </c>
      <c r="AN77" s="48" t="s">
        <v>317</v>
      </c>
      <c r="AO77" s="48" t="s">
        <v>319</v>
      </c>
      <c r="AP77" s="48" t="s">
        <v>321</v>
      </c>
      <c r="AQ77" s="48" t="s">
        <v>323</v>
      </c>
      <c r="AR77" s="48" t="s">
        <v>325</v>
      </c>
      <c r="AS77" s="48" t="s">
        <v>328</v>
      </c>
      <c r="AT77" s="48" t="s">
        <v>330</v>
      </c>
      <c r="AU77" s="48" t="s">
        <v>333</v>
      </c>
      <c r="AV77" s="48" t="s">
        <v>335</v>
      </c>
      <c r="AW77" s="48" t="s">
        <v>336</v>
      </c>
      <c r="AX77" s="48" t="s">
        <v>339</v>
      </c>
      <c r="AY77" s="48" t="s">
        <v>341</v>
      </c>
      <c r="AZ77" s="48" t="s">
        <v>344</v>
      </c>
      <c r="BA77" s="48" t="s">
        <v>347</v>
      </c>
      <c r="BB77" s="48" t="s">
        <v>349</v>
      </c>
      <c r="BC77" s="48" t="s">
        <v>352</v>
      </c>
      <c r="BD77" s="48" t="s">
        <v>355</v>
      </c>
      <c r="BE77" s="48" t="s">
        <v>357</v>
      </c>
      <c r="BF77" s="48" t="s">
        <v>359</v>
      </c>
      <c r="BG77" s="48" t="s">
        <v>362</v>
      </c>
      <c r="BH77" s="48" t="s">
        <v>365</v>
      </c>
      <c r="BI77" s="48" t="s">
        <v>368</v>
      </c>
      <c r="BJ77" s="48" t="s">
        <v>370</v>
      </c>
      <c r="BK77" s="48" t="s">
        <v>372</v>
      </c>
      <c r="BL77" s="48" t="s">
        <v>375</v>
      </c>
      <c r="BM77" s="48" t="s">
        <v>378</v>
      </c>
      <c r="BN77" s="48" t="s">
        <v>380</v>
      </c>
      <c r="BO77" s="48" t="s">
        <v>382</v>
      </c>
      <c r="BP77" s="48" t="s">
        <v>385</v>
      </c>
      <c r="BQ77" s="48" t="s">
        <v>388</v>
      </c>
      <c r="BR77" s="48" t="s">
        <v>390</v>
      </c>
      <c r="BS77" s="48" t="s">
        <v>394</v>
      </c>
      <c r="BT77" s="48" t="s">
        <v>396</v>
      </c>
      <c r="BU77" s="48" t="s">
        <v>399</v>
      </c>
      <c r="BV77" s="48" t="s">
        <v>402</v>
      </c>
      <c r="BW77" s="48" t="s">
        <v>403</v>
      </c>
      <c r="BX77" s="48" t="s">
        <v>405</v>
      </c>
      <c r="BY77" s="48" t="s">
        <v>409</v>
      </c>
      <c r="BZ77" s="48" t="s">
        <v>412</v>
      </c>
      <c r="CA77" s="48" t="s">
        <v>413</v>
      </c>
      <c r="CB77" s="48" t="s">
        <v>415</v>
      </c>
      <c r="CC77" s="48" t="s">
        <v>417</v>
      </c>
      <c r="CD77" s="48" t="s">
        <v>421</v>
      </c>
      <c r="CE77" s="48" t="s">
        <v>424</v>
      </c>
      <c r="CF77" s="48" t="s">
        <v>427</v>
      </c>
      <c r="CG77" s="48" t="s">
        <v>429</v>
      </c>
      <c r="CH77" s="48" t="s">
        <v>431</v>
      </c>
      <c r="CI77" s="48" t="s">
        <v>434</v>
      </c>
      <c r="CJ77" s="48" t="s">
        <v>437</v>
      </c>
      <c r="CK77" s="48" t="s">
        <v>438</v>
      </c>
      <c r="CL77" s="48" t="s">
        <v>440</v>
      </c>
      <c r="CM77" s="48" t="s">
        <v>442</v>
      </c>
      <c r="CN77" s="48" t="s">
        <v>444</v>
      </c>
      <c r="CO77" s="48" t="s">
        <v>447</v>
      </c>
      <c r="CP77" s="48" t="s">
        <v>449</v>
      </c>
      <c r="CQ77" s="48" t="s">
        <v>451</v>
      </c>
      <c r="CR77" s="48" t="s">
        <v>453</v>
      </c>
      <c r="CS77" s="48" t="s">
        <v>454</v>
      </c>
      <c r="CT77" s="48" t="s">
        <v>432</v>
      </c>
      <c r="CU77" s="48" t="s">
        <v>458</v>
      </c>
    </row>
    <row r="78" spans="1:99" x14ac:dyDescent="0.25">
      <c r="A78" s="48">
        <v>76</v>
      </c>
      <c r="B78" s="49">
        <v>44539.642759988426</v>
      </c>
      <c r="C78" s="42" t="s">
        <v>1037</v>
      </c>
      <c r="D78" s="42" t="s">
        <v>1036</v>
      </c>
      <c r="E78" s="42" t="s">
        <v>918</v>
      </c>
      <c r="F78" s="48" t="s">
        <v>1038</v>
      </c>
      <c r="G78" s="42" t="s">
        <v>794</v>
      </c>
      <c r="H78" s="42" t="s">
        <v>872</v>
      </c>
      <c r="I78" s="50">
        <v>44539</v>
      </c>
      <c r="J78" s="48" t="s">
        <v>63</v>
      </c>
      <c r="K78" s="48" t="s">
        <v>88</v>
      </c>
      <c r="L78" s="48" t="s">
        <v>109</v>
      </c>
      <c r="M78" s="48" t="s">
        <v>132</v>
      </c>
      <c r="N78" s="48" t="s">
        <v>156</v>
      </c>
      <c r="O78" s="48" t="s">
        <v>180</v>
      </c>
      <c r="P78" s="48" t="s">
        <v>202</v>
      </c>
      <c r="Q78" s="48" t="s">
        <v>226</v>
      </c>
      <c r="R78" s="48" t="s">
        <v>249</v>
      </c>
      <c r="S78" s="48" t="s">
        <v>268</v>
      </c>
      <c r="T78" s="48" t="s">
        <v>270</v>
      </c>
      <c r="U78" s="48" t="s">
        <v>273</v>
      </c>
      <c r="V78" s="48" t="s">
        <v>276</v>
      </c>
      <c r="W78" s="48" t="s">
        <v>278</v>
      </c>
      <c r="X78" s="48" t="s">
        <v>279</v>
      </c>
      <c r="Y78" s="48" t="s">
        <v>282</v>
      </c>
      <c r="Z78" s="48" t="s">
        <v>284</v>
      </c>
      <c r="AA78" s="48" t="s">
        <v>287</v>
      </c>
      <c r="AB78" s="48" t="s">
        <v>288</v>
      </c>
      <c r="AC78" s="48" t="s">
        <v>290</v>
      </c>
      <c r="AD78" s="48" t="s">
        <v>294</v>
      </c>
      <c r="AE78" s="48" t="s">
        <v>295</v>
      </c>
      <c r="AF78" s="48" t="s">
        <v>297</v>
      </c>
      <c r="AG78" s="48" t="s">
        <v>300</v>
      </c>
      <c r="AH78" s="48" t="s">
        <v>303</v>
      </c>
      <c r="AI78" s="48" t="s">
        <v>305</v>
      </c>
      <c r="AJ78" s="48" t="s">
        <v>226</v>
      </c>
      <c r="AK78" s="48" t="s">
        <v>309</v>
      </c>
      <c r="AL78" s="48" t="s">
        <v>312</v>
      </c>
      <c r="AM78" s="48" t="s">
        <v>313</v>
      </c>
      <c r="AN78" s="48" t="s">
        <v>316</v>
      </c>
      <c r="AO78" s="48" t="s">
        <v>318</v>
      </c>
      <c r="AP78" s="48" t="s">
        <v>321</v>
      </c>
      <c r="AQ78" s="48" t="s">
        <v>324</v>
      </c>
      <c r="AR78" s="48" t="s">
        <v>325</v>
      </c>
      <c r="AS78" s="48" t="s">
        <v>328</v>
      </c>
      <c r="AT78" s="48" t="s">
        <v>330</v>
      </c>
      <c r="AU78" s="48" t="s">
        <v>333</v>
      </c>
      <c r="AV78" s="48" t="s">
        <v>335</v>
      </c>
      <c r="AW78" s="48" t="s">
        <v>336</v>
      </c>
      <c r="AX78" s="48" t="s">
        <v>269</v>
      </c>
      <c r="AY78" s="48" t="s">
        <v>340</v>
      </c>
      <c r="AZ78" s="48" t="s">
        <v>343</v>
      </c>
      <c r="BA78" s="48" t="s">
        <v>347</v>
      </c>
      <c r="BB78" s="48" t="s">
        <v>339</v>
      </c>
      <c r="BC78" s="48" t="s">
        <v>352</v>
      </c>
      <c r="BD78" s="48" t="s">
        <v>355</v>
      </c>
      <c r="BE78" s="48" t="s">
        <v>357</v>
      </c>
      <c r="BF78" s="48" t="s">
        <v>359</v>
      </c>
      <c r="BG78" s="48" t="s">
        <v>363</v>
      </c>
      <c r="BH78" s="48" t="s">
        <v>366</v>
      </c>
      <c r="BI78" s="48" t="s">
        <v>367</v>
      </c>
      <c r="BJ78" s="48" t="s">
        <v>369</v>
      </c>
      <c r="BK78" s="48" t="s">
        <v>372</v>
      </c>
      <c r="BL78" s="48" t="s">
        <v>375</v>
      </c>
      <c r="BM78" s="48" t="s">
        <v>377</v>
      </c>
      <c r="BN78" s="48" t="s">
        <v>380</v>
      </c>
      <c r="BO78" s="48" t="s">
        <v>382</v>
      </c>
      <c r="BP78" s="48" t="s">
        <v>384</v>
      </c>
      <c r="BQ78" s="48" t="s">
        <v>388</v>
      </c>
      <c r="BR78" s="48" t="s">
        <v>390</v>
      </c>
      <c r="BS78" s="48" t="s">
        <v>394</v>
      </c>
      <c r="BT78" s="48" t="s">
        <v>396</v>
      </c>
      <c r="BU78" s="48" t="s">
        <v>398</v>
      </c>
      <c r="BV78" s="48" t="s">
        <v>401</v>
      </c>
      <c r="BW78" s="48" t="s">
        <v>403</v>
      </c>
      <c r="BX78" s="48" t="s">
        <v>405</v>
      </c>
      <c r="BY78" s="48" t="s">
        <v>409</v>
      </c>
      <c r="BZ78" s="48" t="s">
        <v>412</v>
      </c>
      <c r="CA78" s="48" t="s">
        <v>414</v>
      </c>
      <c r="CB78" s="48" t="s">
        <v>415</v>
      </c>
      <c r="CC78" s="48" t="s">
        <v>417</v>
      </c>
      <c r="CD78" s="48" t="s">
        <v>421</v>
      </c>
      <c r="CE78" s="48" t="s">
        <v>423</v>
      </c>
      <c r="CF78" s="48" t="s">
        <v>426</v>
      </c>
      <c r="CG78" s="48" t="s">
        <v>429</v>
      </c>
      <c r="CH78" s="48" t="s">
        <v>432</v>
      </c>
      <c r="CI78" s="48" t="s">
        <v>434</v>
      </c>
      <c r="CJ78" s="48" t="s">
        <v>437</v>
      </c>
      <c r="CK78" s="48" t="s">
        <v>439</v>
      </c>
      <c r="CL78" s="48" t="s">
        <v>440</v>
      </c>
      <c r="CM78" s="48" t="s">
        <v>442</v>
      </c>
      <c r="CN78" s="48" t="s">
        <v>445</v>
      </c>
      <c r="CO78" s="48" t="s">
        <v>447</v>
      </c>
      <c r="CP78" s="48" t="s">
        <v>449</v>
      </c>
      <c r="CQ78" s="48" t="s">
        <v>450</v>
      </c>
      <c r="CR78" s="48" t="s">
        <v>453</v>
      </c>
      <c r="CS78" s="48" t="s">
        <v>455</v>
      </c>
      <c r="CT78" s="48" t="s">
        <v>432</v>
      </c>
      <c r="CU78" s="48" t="s">
        <v>458</v>
      </c>
    </row>
    <row r="79" spans="1:99" x14ac:dyDescent="0.25">
      <c r="A79" s="48">
        <v>77</v>
      </c>
      <c r="B79" s="49">
        <v>44539.676088796296</v>
      </c>
      <c r="C79" s="42" t="s">
        <v>1040</v>
      </c>
      <c r="D79" s="42" t="s">
        <v>1039</v>
      </c>
      <c r="E79" s="42" t="s">
        <v>918</v>
      </c>
      <c r="F79" s="48" t="s">
        <v>865</v>
      </c>
      <c r="G79" s="42" t="s">
        <v>792</v>
      </c>
      <c r="H79" s="42" t="s">
        <v>866</v>
      </c>
      <c r="I79" s="50">
        <v>35170</v>
      </c>
      <c r="J79" s="48" t="s">
        <v>64</v>
      </c>
      <c r="K79" s="48" t="s">
        <v>88</v>
      </c>
      <c r="L79" s="48" t="s">
        <v>109</v>
      </c>
      <c r="M79" s="48" t="s">
        <v>133</v>
      </c>
      <c r="N79" s="48" t="s">
        <v>157</v>
      </c>
      <c r="O79" s="48" t="s">
        <v>180</v>
      </c>
      <c r="P79" s="48" t="s">
        <v>201</v>
      </c>
      <c r="Q79" s="48" t="s">
        <v>226</v>
      </c>
      <c r="R79" s="48" t="s">
        <v>249</v>
      </c>
      <c r="S79" s="48" t="s">
        <v>267</v>
      </c>
      <c r="T79" s="48" t="s">
        <v>270</v>
      </c>
      <c r="U79" s="48" t="s">
        <v>272</v>
      </c>
      <c r="V79" s="48" t="s">
        <v>276</v>
      </c>
      <c r="W79" s="48" t="s">
        <v>277</v>
      </c>
      <c r="X79" s="48" t="s">
        <v>280</v>
      </c>
      <c r="Y79" s="48" t="s">
        <v>282</v>
      </c>
      <c r="Z79" s="48" t="s">
        <v>285</v>
      </c>
      <c r="AA79" s="48" t="s">
        <v>286</v>
      </c>
      <c r="AB79" s="48" t="s">
        <v>268</v>
      </c>
      <c r="AC79" s="48" t="s">
        <v>290</v>
      </c>
      <c r="AD79" s="48" t="s">
        <v>294</v>
      </c>
      <c r="AE79" s="48" t="s">
        <v>296</v>
      </c>
      <c r="AF79" s="48" t="s">
        <v>298</v>
      </c>
      <c r="AG79" s="48" t="s">
        <v>300</v>
      </c>
      <c r="AH79" s="48" t="s">
        <v>303</v>
      </c>
      <c r="AI79" s="48" t="s">
        <v>305</v>
      </c>
      <c r="AJ79" s="48" t="s">
        <v>307</v>
      </c>
      <c r="AK79" s="48" t="s">
        <v>309</v>
      </c>
      <c r="AL79" s="48" t="s">
        <v>312</v>
      </c>
      <c r="AM79" s="48" t="s">
        <v>313</v>
      </c>
      <c r="AN79" s="48" t="s">
        <v>317</v>
      </c>
      <c r="AO79" s="48" t="s">
        <v>318</v>
      </c>
      <c r="AP79" s="48" t="s">
        <v>321</v>
      </c>
      <c r="AQ79" s="48" t="s">
        <v>323</v>
      </c>
      <c r="AR79" s="48" t="s">
        <v>325</v>
      </c>
      <c r="AS79" s="48" t="s">
        <v>328</v>
      </c>
      <c r="AT79" s="48" t="s">
        <v>330</v>
      </c>
      <c r="AU79" s="48" t="s">
        <v>333</v>
      </c>
      <c r="AV79" s="48" t="s">
        <v>268</v>
      </c>
      <c r="AW79" s="48" t="s">
        <v>336</v>
      </c>
      <c r="AX79" s="48" t="s">
        <v>339</v>
      </c>
      <c r="AY79" s="48" t="s">
        <v>341</v>
      </c>
      <c r="AZ79" s="48" t="s">
        <v>343</v>
      </c>
      <c r="BA79" s="48" t="s">
        <v>347</v>
      </c>
      <c r="BB79" s="48" t="s">
        <v>339</v>
      </c>
      <c r="BC79" s="48" t="s">
        <v>352</v>
      </c>
      <c r="BD79" s="48" t="s">
        <v>354</v>
      </c>
      <c r="BE79" s="48" t="s">
        <v>357</v>
      </c>
      <c r="BF79" s="48" t="s">
        <v>359</v>
      </c>
      <c r="BG79" s="48" t="s">
        <v>362</v>
      </c>
      <c r="BH79" s="48"/>
      <c r="BI79" s="48" t="s">
        <v>367</v>
      </c>
      <c r="BJ79" s="48" t="s">
        <v>369</v>
      </c>
      <c r="BK79" s="48" t="s">
        <v>372</v>
      </c>
      <c r="BL79" s="48" t="s">
        <v>375</v>
      </c>
      <c r="BM79" s="48" t="s">
        <v>377</v>
      </c>
      <c r="BN79" s="48" t="s">
        <v>380</v>
      </c>
      <c r="BO79" s="48" t="s">
        <v>383</v>
      </c>
      <c r="BP79" s="48" t="s">
        <v>384</v>
      </c>
      <c r="BQ79" s="48" t="s">
        <v>388</v>
      </c>
      <c r="BR79" s="48" t="s">
        <v>391</v>
      </c>
      <c r="BS79" s="48" t="s">
        <v>393</v>
      </c>
      <c r="BT79" s="48" t="s">
        <v>395</v>
      </c>
      <c r="BU79" s="48" t="s">
        <v>399</v>
      </c>
      <c r="BV79" s="48" t="s">
        <v>402</v>
      </c>
      <c r="BW79" s="48" t="s">
        <v>404</v>
      </c>
      <c r="BX79" s="48" t="s">
        <v>405</v>
      </c>
      <c r="BY79" s="48" t="s">
        <v>409</v>
      </c>
      <c r="BZ79" s="48" t="s">
        <v>412</v>
      </c>
      <c r="CA79" s="48" t="s">
        <v>414</v>
      </c>
      <c r="CB79" s="48" t="s">
        <v>320</v>
      </c>
      <c r="CC79" s="48" t="s">
        <v>417</v>
      </c>
      <c r="CD79" s="48" t="s">
        <v>420</v>
      </c>
      <c r="CE79" s="48" t="s">
        <v>423</v>
      </c>
      <c r="CF79" s="48" t="s">
        <v>426</v>
      </c>
      <c r="CG79" s="48" t="s">
        <v>429</v>
      </c>
      <c r="CH79" s="48" t="s">
        <v>432</v>
      </c>
      <c r="CI79" s="48" t="s">
        <v>434</v>
      </c>
      <c r="CJ79" s="48" t="s">
        <v>437</v>
      </c>
      <c r="CK79" s="48" t="s">
        <v>438</v>
      </c>
      <c r="CL79" s="48" t="s">
        <v>295</v>
      </c>
      <c r="CM79" s="48" t="s">
        <v>442</v>
      </c>
      <c r="CN79" s="48" t="s">
        <v>444</v>
      </c>
      <c r="CO79" s="48" t="s">
        <v>447</v>
      </c>
      <c r="CP79" s="48" t="s">
        <v>449</v>
      </c>
      <c r="CQ79" s="48" t="s">
        <v>451</v>
      </c>
      <c r="CR79" s="48" t="s">
        <v>453</v>
      </c>
      <c r="CS79" s="48" t="s">
        <v>454</v>
      </c>
      <c r="CT79" s="48" t="s">
        <v>432</v>
      </c>
      <c r="CU79" s="48" t="s">
        <v>458</v>
      </c>
    </row>
    <row r="80" spans="1:99" x14ac:dyDescent="0.25">
      <c r="A80" s="48">
        <v>78</v>
      </c>
      <c r="B80" s="49">
        <v>44539.702821446757</v>
      </c>
      <c r="C80" s="42" t="s">
        <v>1042</v>
      </c>
      <c r="D80" s="42" t="s">
        <v>1041</v>
      </c>
      <c r="E80" s="42" t="s">
        <v>1043</v>
      </c>
      <c r="F80" s="48" t="s">
        <v>929</v>
      </c>
      <c r="G80" s="42" t="s">
        <v>794</v>
      </c>
      <c r="H80" s="42" t="s">
        <v>866</v>
      </c>
      <c r="I80" s="50">
        <v>44539</v>
      </c>
      <c r="J80" s="48" t="s">
        <v>63</v>
      </c>
      <c r="K80" s="48" t="s">
        <v>87</v>
      </c>
      <c r="L80" s="48" t="s">
        <v>109</v>
      </c>
      <c r="M80" s="48" t="s">
        <v>132</v>
      </c>
      <c r="N80" s="48" t="s">
        <v>156</v>
      </c>
      <c r="O80" s="48" t="s">
        <v>180</v>
      </c>
      <c r="P80" s="48" t="s">
        <v>201</v>
      </c>
      <c r="Q80" s="48" t="s">
        <v>226</v>
      </c>
      <c r="R80" s="48" t="s">
        <v>248</v>
      </c>
      <c r="S80" s="48" t="s">
        <v>267</v>
      </c>
      <c r="T80" s="48" t="s">
        <v>270</v>
      </c>
      <c r="U80" s="48" t="s">
        <v>273</v>
      </c>
      <c r="V80" s="48" t="s">
        <v>276</v>
      </c>
      <c r="W80" s="48" t="s">
        <v>278</v>
      </c>
      <c r="X80" s="48" t="s">
        <v>279</v>
      </c>
      <c r="Y80" s="48" t="s">
        <v>281</v>
      </c>
      <c r="Z80" s="48" t="s">
        <v>284</v>
      </c>
      <c r="AA80" s="48" t="s">
        <v>287</v>
      </c>
      <c r="AB80" s="48" t="s">
        <v>288</v>
      </c>
      <c r="AC80" s="48" t="s">
        <v>291</v>
      </c>
      <c r="AD80" s="48" t="s">
        <v>294</v>
      </c>
      <c r="AE80" s="48" t="s">
        <v>295</v>
      </c>
      <c r="AF80" s="48" t="s">
        <v>297</v>
      </c>
      <c r="AG80" s="48" t="s">
        <v>300</v>
      </c>
      <c r="AH80" s="48" t="s">
        <v>303</v>
      </c>
      <c r="AI80" s="48" t="s">
        <v>305</v>
      </c>
      <c r="AJ80" s="48" t="s">
        <v>226</v>
      </c>
      <c r="AK80" s="48" t="s">
        <v>308</v>
      </c>
      <c r="AL80" s="48" t="s">
        <v>311</v>
      </c>
      <c r="AM80" s="48" t="s">
        <v>313</v>
      </c>
      <c r="AN80" s="48" t="s">
        <v>317</v>
      </c>
      <c r="AO80" s="48" t="s">
        <v>318</v>
      </c>
      <c r="AP80" s="48" t="s">
        <v>320</v>
      </c>
      <c r="AQ80" s="48" t="s">
        <v>323</v>
      </c>
      <c r="AR80" s="48" t="s">
        <v>325</v>
      </c>
      <c r="AS80" s="48" t="s">
        <v>328</v>
      </c>
      <c r="AT80" s="48" t="s">
        <v>330</v>
      </c>
      <c r="AU80" s="48" t="s">
        <v>333</v>
      </c>
      <c r="AV80" s="48" t="s">
        <v>268</v>
      </c>
      <c r="AW80" s="48" t="s">
        <v>336</v>
      </c>
      <c r="AX80" s="48" t="s">
        <v>339</v>
      </c>
      <c r="AY80" s="48" t="s">
        <v>340</v>
      </c>
      <c r="AZ80" s="48" t="s">
        <v>343</v>
      </c>
      <c r="BA80" s="48" t="s">
        <v>346</v>
      </c>
      <c r="BB80" s="48" t="s">
        <v>339</v>
      </c>
      <c r="BC80" s="48" t="s">
        <v>352</v>
      </c>
      <c r="BD80" s="48" t="s">
        <v>354</v>
      </c>
      <c r="BE80" s="48" t="s">
        <v>357</v>
      </c>
      <c r="BF80" s="48" t="s">
        <v>359</v>
      </c>
      <c r="BG80" s="48" t="s">
        <v>363</v>
      </c>
      <c r="BH80" s="48" t="s">
        <v>365</v>
      </c>
      <c r="BI80" s="48" t="s">
        <v>367</v>
      </c>
      <c r="BJ80" s="48" t="s">
        <v>369</v>
      </c>
      <c r="BK80" s="48" t="s">
        <v>372</v>
      </c>
      <c r="BL80" s="48" t="s">
        <v>375</v>
      </c>
      <c r="BM80" s="48" t="s">
        <v>378</v>
      </c>
      <c r="BN80" s="48" t="s">
        <v>379</v>
      </c>
      <c r="BO80" s="48" t="s">
        <v>382</v>
      </c>
      <c r="BP80" s="48" t="s">
        <v>384</v>
      </c>
      <c r="BQ80" s="48" t="s">
        <v>388</v>
      </c>
      <c r="BR80" s="48" t="s">
        <v>391</v>
      </c>
      <c r="BS80" s="48" t="s">
        <v>393</v>
      </c>
      <c r="BT80" s="48" t="s">
        <v>395</v>
      </c>
      <c r="BU80" s="48" t="s">
        <v>398</v>
      </c>
      <c r="BV80" s="48" t="s">
        <v>402</v>
      </c>
      <c r="BW80" s="48" t="s">
        <v>403</v>
      </c>
      <c r="BX80" s="48" t="s">
        <v>405</v>
      </c>
      <c r="BY80" s="48" t="s">
        <v>408</v>
      </c>
      <c r="BZ80" s="48" t="s">
        <v>412</v>
      </c>
      <c r="CA80" s="48"/>
      <c r="CB80" s="48" t="s">
        <v>320</v>
      </c>
      <c r="CC80" s="48" t="s">
        <v>417</v>
      </c>
      <c r="CD80" s="48" t="s">
        <v>420</v>
      </c>
      <c r="CE80" s="48" t="s">
        <v>423</v>
      </c>
      <c r="CF80" s="48" t="s">
        <v>426</v>
      </c>
      <c r="CG80" s="48" t="s">
        <v>428</v>
      </c>
      <c r="CH80" s="48" t="s">
        <v>431</v>
      </c>
      <c r="CI80" s="48" t="s">
        <v>434</v>
      </c>
      <c r="CJ80" s="48" t="s">
        <v>437</v>
      </c>
      <c r="CK80" s="48" t="s">
        <v>438</v>
      </c>
      <c r="CL80" s="48" t="s">
        <v>295</v>
      </c>
      <c r="CM80" s="48" t="s">
        <v>442</v>
      </c>
      <c r="CN80" s="48" t="s">
        <v>444</v>
      </c>
      <c r="CO80" s="48" t="s">
        <v>446</v>
      </c>
      <c r="CP80" s="48" t="s">
        <v>449</v>
      </c>
      <c r="CQ80" s="48" t="s">
        <v>450</v>
      </c>
      <c r="CR80" s="48" t="s">
        <v>452</v>
      </c>
      <c r="CS80" s="48" t="s">
        <v>455</v>
      </c>
      <c r="CT80" s="48" t="s">
        <v>432</v>
      </c>
      <c r="CU80" s="48" t="s">
        <v>458</v>
      </c>
    </row>
    <row r="81" spans="1:99" x14ac:dyDescent="0.25">
      <c r="A81" s="48">
        <v>79</v>
      </c>
      <c r="B81" s="49">
        <v>44539.730936145832</v>
      </c>
      <c r="C81" s="42" t="s">
        <v>1045</v>
      </c>
      <c r="D81" s="42" t="s">
        <v>1044</v>
      </c>
      <c r="E81" s="42" t="s">
        <v>918</v>
      </c>
      <c r="F81" s="48" t="s">
        <v>865</v>
      </c>
      <c r="G81" s="42" t="s">
        <v>798</v>
      </c>
      <c r="H81" s="42" t="s">
        <v>866</v>
      </c>
      <c r="I81" s="50">
        <v>44539</v>
      </c>
      <c r="J81" s="48" t="s">
        <v>63</v>
      </c>
      <c r="K81" s="48" t="s">
        <v>88</v>
      </c>
      <c r="L81" s="48" t="s">
        <v>109</v>
      </c>
      <c r="M81" s="48" t="s">
        <v>132</v>
      </c>
      <c r="N81" s="48" t="s">
        <v>156</v>
      </c>
      <c r="O81" s="48" t="s">
        <v>180</v>
      </c>
      <c r="P81" s="48" t="s">
        <v>201</v>
      </c>
      <c r="Q81" s="48" t="s">
        <v>226</v>
      </c>
      <c r="R81" s="48" t="s">
        <v>249</v>
      </c>
      <c r="S81" s="48" t="s">
        <v>267</v>
      </c>
      <c r="T81" s="48" t="s">
        <v>269</v>
      </c>
      <c r="U81" s="48" t="s">
        <v>273</v>
      </c>
      <c r="V81" s="48" t="s">
        <v>276</v>
      </c>
      <c r="W81" s="48" t="s">
        <v>278</v>
      </c>
      <c r="X81" s="48" t="s">
        <v>279</v>
      </c>
      <c r="Y81" s="48" t="s">
        <v>281</v>
      </c>
      <c r="Z81" s="48" t="s">
        <v>284</v>
      </c>
      <c r="AA81" s="48" t="s">
        <v>287</v>
      </c>
      <c r="AB81" s="48" t="s">
        <v>288</v>
      </c>
      <c r="AC81" s="48" t="s">
        <v>290</v>
      </c>
      <c r="AD81" s="48" t="s">
        <v>294</v>
      </c>
      <c r="AE81" s="48" t="s">
        <v>296</v>
      </c>
      <c r="AF81" s="48" t="s">
        <v>297</v>
      </c>
      <c r="AG81" s="48" t="s">
        <v>301</v>
      </c>
      <c r="AH81" s="48" t="s">
        <v>303</v>
      </c>
      <c r="AI81" s="48" t="s">
        <v>305</v>
      </c>
      <c r="AJ81" s="48" t="s">
        <v>226</v>
      </c>
      <c r="AK81" s="48" t="s">
        <v>309</v>
      </c>
      <c r="AL81" s="48" t="s">
        <v>312</v>
      </c>
      <c r="AM81" s="48" t="s">
        <v>313</v>
      </c>
      <c r="AN81" s="48" t="s">
        <v>316</v>
      </c>
      <c r="AO81" s="48" t="s">
        <v>319</v>
      </c>
      <c r="AP81" s="48" t="s">
        <v>320</v>
      </c>
      <c r="AQ81" s="48" t="s">
        <v>323</v>
      </c>
      <c r="AR81" s="48" t="s">
        <v>325</v>
      </c>
      <c r="AS81" s="48" t="s">
        <v>328</v>
      </c>
      <c r="AT81" s="48" t="s">
        <v>330</v>
      </c>
      <c r="AU81" s="48" t="s">
        <v>332</v>
      </c>
      <c r="AV81" s="48" t="s">
        <v>335</v>
      </c>
      <c r="AW81" s="48" t="s">
        <v>336</v>
      </c>
      <c r="AX81" s="48" t="s">
        <v>269</v>
      </c>
      <c r="AY81" s="48" t="s">
        <v>341</v>
      </c>
      <c r="AZ81" s="48" t="s">
        <v>344</v>
      </c>
      <c r="BA81" s="48" t="s">
        <v>347</v>
      </c>
      <c r="BB81" s="48" t="s">
        <v>349</v>
      </c>
      <c r="BC81" s="48" t="s">
        <v>352</v>
      </c>
      <c r="BD81" s="48" t="s">
        <v>354</v>
      </c>
      <c r="BE81" s="48" t="s">
        <v>357</v>
      </c>
      <c r="BF81" s="48" t="s">
        <v>359</v>
      </c>
      <c r="BG81" s="48" t="s">
        <v>362</v>
      </c>
      <c r="BH81" s="48" t="s">
        <v>365</v>
      </c>
      <c r="BI81" s="48" t="s">
        <v>368</v>
      </c>
      <c r="BJ81" s="48" t="s">
        <v>369</v>
      </c>
      <c r="BK81" s="48" t="s">
        <v>371</v>
      </c>
      <c r="BL81" s="48" t="s">
        <v>374</v>
      </c>
      <c r="BM81" s="48" t="s">
        <v>378</v>
      </c>
      <c r="BN81" s="48" t="s">
        <v>380</v>
      </c>
      <c r="BO81" s="48" t="s">
        <v>383</v>
      </c>
      <c r="BP81" s="48" t="s">
        <v>384</v>
      </c>
      <c r="BQ81" s="48" t="s">
        <v>388</v>
      </c>
      <c r="BR81" s="48" t="s">
        <v>390</v>
      </c>
      <c r="BS81" s="48" t="s">
        <v>394</v>
      </c>
      <c r="BT81" s="48" t="s">
        <v>395</v>
      </c>
      <c r="BU81" s="48" t="s">
        <v>399</v>
      </c>
      <c r="BV81" s="48" t="s">
        <v>401</v>
      </c>
      <c r="BW81" s="48" t="s">
        <v>403</v>
      </c>
      <c r="BX81" s="48" t="s">
        <v>405</v>
      </c>
      <c r="BY81" s="48" t="s">
        <v>409</v>
      </c>
      <c r="BZ81" s="48" t="s">
        <v>412</v>
      </c>
      <c r="CA81" s="48" t="s">
        <v>413</v>
      </c>
      <c r="CB81" s="48" t="s">
        <v>320</v>
      </c>
      <c r="CC81" s="48" t="s">
        <v>417</v>
      </c>
      <c r="CD81" s="48" t="s">
        <v>420</v>
      </c>
      <c r="CE81" s="48" t="s">
        <v>424</v>
      </c>
      <c r="CF81" s="48" t="s">
        <v>426</v>
      </c>
      <c r="CG81" s="48" t="s">
        <v>428</v>
      </c>
      <c r="CH81" s="48" t="s">
        <v>432</v>
      </c>
      <c r="CI81" s="48" t="s">
        <v>435</v>
      </c>
      <c r="CJ81" s="48" t="s">
        <v>437</v>
      </c>
      <c r="CK81" s="48" t="s">
        <v>438</v>
      </c>
      <c r="CL81" s="48" t="s">
        <v>440</v>
      </c>
      <c r="CM81" s="48" t="s">
        <v>442</v>
      </c>
      <c r="CN81" s="48" t="s">
        <v>444</v>
      </c>
      <c r="CO81" s="48" t="s">
        <v>447</v>
      </c>
      <c r="CP81" s="48" t="s">
        <v>449</v>
      </c>
      <c r="CQ81" s="48" t="s">
        <v>450</v>
      </c>
      <c r="CR81" s="48" t="s">
        <v>453</v>
      </c>
      <c r="CS81" s="48" t="s">
        <v>455</v>
      </c>
      <c r="CT81" s="48" t="s">
        <v>432</v>
      </c>
      <c r="CU81" s="48" t="s">
        <v>458</v>
      </c>
    </row>
    <row r="82" spans="1:99" x14ac:dyDescent="0.25">
      <c r="A82" s="48">
        <v>80</v>
      </c>
      <c r="B82" s="49">
        <v>44539.731739756942</v>
      </c>
      <c r="C82" s="42" t="s">
        <v>1047</v>
      </c>
      <c r="D82" s="42" t="s">
        <v>1046</v>
      </c>
      <c r="E82" s="42" t="s">
        <v>918</v>
      </c>
      <c r="F82" s="48" t="s">
        <v>926</v>
      </c>
      <c r="G82" s="42" t="s">
        <v>793</v>
      </c>
      <c r="H82" s="42" t="s">
        <v>872</v>
      </c>
      <c r="I82" s="50">
        <v>44242</v>
      </c>
      <c r="J82" s="48" t="s">
        <v>63</v>
      </c>
      <c r="K82" s="48" t="s">
        <v>88</v>
      </c>
      <c r="L82" s="48" t="s">
        <v>109</v>
      </c>
      <c r="M82" s="48" t="s">
        <v>132</v>
      </c>
      <c r="N82" s="48" t="s">
        <v>156</v>
      </c>
      <c r="O82" s="48" t="s">
        <v>179</v>
      </c>
      <c r="P82" s="48" t="s">
        <v>201</v>
      </c>
      <c r="Q82" s="48" t="s">
        <v>226</v>
      </c>
      <c r="R82" s="48" t="s">
        <v>249</v>
      </c>
      <c r="S82" s="48" t="s">
        <v>267</v>
      </c>
      <c r="T82" s="48" t="s">
        <v>270</v>
      </c>
      <c r="U82" s="48" t="s">
        <v>273</v>
      </c>
      <c r="V82" s="48" t="s">
        <v>275</v>
      </c>
      <c r="W82" s="48" t="s">
        <v>277</v>
      </c>
      <c r="X82" s="48" t="s">
        <v>279</v>
      </c>
      <c r="Y82" s="48" t="s">
        <v>282</v>
      </c>
      <c r="Z82" s="48" t="s">
        <v>284</v>
      </c>
      <c r="AA82" s="48" t="s">
        <v>287</v>
      </c>
      <c r="AB82" s="48" t="s">
        <v>288</v>
      </c>
      <c r="AC82" s="48" t="s">
        <v>290</v>
      </c>
      <c r="AD82" s="48" t="s">
        <v>294</v>
      </c>
      <c r="AE82" s="48" t="s">
        <v>296</v>
      </c>
      <c r="AF82" s="48"/>
      <c r="AG82" s="48" t="s">
        <v>300</v>
      </c>
      <c r="AH82" s="48" t="s">
        <v>303</v>
      </c>
      <c r="AI82" s="48" t="s">
        <v>304</v>
      </c>
      <c r="AJ82" s="48" t="s">
        <v>226</v>
      </c>
      <c r="AK82" s="48" t="s">
        <v>309</v>
      </c>
      <c r="AL82" s="48" t="s">
        <v>311</v>
      </c>
      <c r="AM82" s="48" t="s">
        <v>313</v>
      </c>
      <c r="AN82" s="48" t="s">
        <v>317</v>
      </c>
      <c r="AO82" s="48" t="s">
        <v>318</v>
      </c>
      <c r="AP82" s="48" t="s">
        <v>321</v>
      </c>
      <c r="AQ82" s="48" t="s">
        <v>323</v>
      </c>
      <c r="AR82" s="48" t="s">
        <v>325</v>
      </c>
      <c r="AS82" s="48" t="s">
        <v>328</v>
      </c>
      <c r="AT82" s="48" t="s">
        <v>329</v>
      </c>
      <c r="AU82" s="48" t="s">
        <v>332</v>
      </c>
      <c r="AV82" s="48" t="s">
        <v>335</v>
      </c>
      <c r="AW82" s="48" t="s">
        <v>336</v>
      </c>
      <c r="AX82" s="48" t="s">
        <v>269</v>
      </c>
      <c r="AY82" s="48" t="s">
        <v>341</v>
      </c>
      <c r="AZ82" s="48" t="s">
        <v>344</v>
      </c>
      <c r="BA82" s="48" t="s">
        <v>347</v>
      </c>
      <c r="BB82" s="48"/>
      <c r="BC82" s="48" t="s">
        <v>352</v>
      </c>
      <c r="BD82" s="48" t="s">
        <v>354</v>
      </c>
      <c r="BE82" s="48" t="s">
        <v>356</v>
      </c>
      <c r="BF82" s="48" t="s">
        <v>359</v>
      </c>
      <c r="BG82" s="48" t="s">
        <v>362</v>
      </c>
      <c r="BH82" s="48" t="s">
        <v>365</v>
      </c>
      <c r="BI82" s="48" t="s">
        <v>368</v>
      </c>
      <c r="BJ82" s="48" t="s">
        <v>369</v>
      </c>
      <c r="BK82" s="48" t="s">
        <v>372</v>
      </c>
      <c r="BL82" s="48" t="s">
        <v>374</v>
      </c>
      <c r="BM82" s="48" t="s">
        <v>378</v>
      </c>
      <c r="BN82" s="48" t="s">
        <v>379</v>
      </c>
      <c r="BO82" s="48" t="s">
        <v>383</v>
      </c>
      <c r="BP82" s="48" t="s">
        <v>384</v>
      </c>
      <c r="BQ82" s="48" t="s">
        <v>387</v>
      </c>
      <c r="BR82" s="48" t="s">
        <v>390</v>
      </c>
      <c r="BS82" s="48" t="s">
        <v>393</v>
      </c>
      <c r="BT82" s="48" t="s">
        <v>396</v>
      </c>
      <c r="BU82" s="48" t="s">
        <v>399</v>
      </c>
      <c r="BV82" s="48" t="s">
        <v>401</v>
      </c>
      <c r="BW82" s="48" t="s">
        <v>403</v>
      </c>
      <c r="BX82" s="48" t="s">
        <v>406</v>
      </c>
      <c r="BY82" s="48" t="s">
        <v>409</v>
      </c>
      <c r="BZ82" s="48" t="s">
        <v>412</v>
      </c>
      <c r="CA82" s="48" t="s">
        <v>413</v>
      </c>
      <c r="CB82" s="48" t="s">
        <v>415</v>
      </c>
      <c r="CC82" s="48" t="s">
        <v>417</v>
      </c>
      <c r="CD82" s="48" t="s">
        <v>421</v>
      </c>
      <c r="CE82" s="48" t="s">
        <v>424</v>
      </c>
      <c r="CF82" s="48" t="s">
        <v>426</v>
      </c>
      <c r="CG82" s="48" t="s">
        <v>429</v>
      </c>
      <c r="CH82" s="48" t="s">
        <v>432</v>
      </c>
      <c r="CI82" s="48" t="s">
        <v>434</v>
      </c>
      <c r="CJ82" s="48" t="s">
        <v>437</v>
      </c>
      <c r="CK82" s="48" t="s">
        <v>438</v>
      </c>
      <c r="CL82" s="48" t="s">
        <v>440</v>
      </c>
      <c r="CM82" s="48" t="s">
        <v>443</v>
      </c>
      <c r="CN82" s="48" t="s">
        <v>445</v>
      </c>
      <c r="CO82" s="48" t="s">
        <v>447</v>
      </c>
      <c r="CP82" s="48" t="s">
        <v>449</v>
      </c>
      <c r="CQ82" s="48" t="s">
        <v>450</v>
      </c>
      <c r="CR82" s="48" t="s">
        <v>453</v>
      </c>
      <c r="CS82" s="48" t="s">
        <v>455</v>
      </c>
      <c r="CT82" s="48" t="s">
        <v>432</v>
      </c>
      <c r="CU82" s="48" t="s">
        <v>457</v>
      </c>
    </row>
    <row r="83" spans="1:99" x14ac:dyDescent="0.25">
      <c r="A83" s="48">
        <v>81</v>
      </c>
      <c r="B83" s="49">
        <v>44539.737884212962</v>
      </c>
      <c r="C83" s="42" t="s">
        <v>1047</v>
      </c>
      <c r="D83" s="42" t="s">
        <v>1048</v>
      </c>
      <c r="E83" s="42" t="s">
        <v>918</v>
      </c>
      <c r="F83" s="48" t="s">
        <v>926</v>
      </c>
      <c r="G83" s="42" t="s">
        <v>793</v>
      </c>
      <c r="H83" s="42" t="s">
        <v>872</v>
      </c>
      <c r="I83" s="50">
        <v>44539</v>
      </c>
      <c r="J83" s="48" t="s">
        <v>63</v>
      </c>
      <c r="K83" s="48" t="s">
        <v>88</v>
      </c>
      <c r="L83" s="48" t="s">
        <v>108</v>
      </c>
      <c r="M83" s="48" t="s">
        <v>133</v>
      </c>
      <c r="N83" s="48" t="s">
        <v>156</v>
      </c>
      <c r="O83" s="48" t="s">
        <v>179</v>
      </c>
      <c r="P83" s="48" t="s">
        <v>201</v>
      </c>
      <c r="Q83" s="48" t="s">
        <v>226</v>
      </c>
      <c r="R83" s="48" t="s">
        <v>249</v>
      </c>
      <c r="S83" s="48" t="s">
        <v>267</v>
      </c>
      <c r="T83" s="48" t="s">
        <v>270</v>
      </c>
      <c r="U83" s="48" t="s">
        <v>273</v>
      </c>
      <c r="V83" s="48" t="s">
        <v>276</v>
      </c>
      <c r="W83" s="48" t="s">
        <v>278</v>
      </c>
      <c r="X83" s="48" t="s">
        <v>279</v>
      </c>
      <c r="Y83" s="48" t="s">
        <v>282</v>
      </c>
      <c r="Z83" s="48" t="s">
        <v>284</v>
      </c>
      <c r="AA83" s="48" t="s">
        <v>287</v>
      </c>
      <c r="AB83" s="48" t="s">
        <v>288</v>
      </c>
      <c r="AC83" s="48" t="s">
        <v>290</v>
      </c>
      <c r="AD83" s="48" t="s">
        <v>293</v>
      </c>
      <c r="AE83" s="48" t="s">
        <v>296</v>
      </c>
      <c r="AF83" s="48" t="s">
        <v>298</v>
      </c>
      <c r="AG83" s="48" t="s">
        <v>300</v>
      </c>
      <c r="AH83" s="48" t="s">
        <v>303</v>
      </c>
      <c r="AI83" s="48" t="s">
        <v>304</v>
      </c>
      <c r="AJ83" s="48" t="s">
        <v>226</v>
      </c>
      <c r="AK83" s="48" t="s">
        <v>309</v>
      </c>
      <c r="AL83" s="48" t="s">
        <v>312</v>
      </c>
      <c r="AM83" s="48" t="s">
        <v>313</v>
      </c>
      <c r="AN83" s="48" t="s">
        <v>317</v>
      </c>
      <c r="AO83" s="48" t="s">
        <v>318</v>
      </c>
      <c r="AP83" s="48" t="s">
        <v>321</v>
      </c>
      <c r="AQ83" s="48" t="s">
        <v>324</v>
      </c>
      <c r="AR83" s="48" t="s">
        <v>325</v>
      </c>
      <c r="AS83" s="48" t="s">
        <v>327</v>
      </c>
      <c r="AT83" s="48" t="s">
        <v>329</v>
      </c>
      <c r="AU83" s="48" t="s">
        <v>332</v>
      </c>
      <c r="AV83" s="48" t="s">
        <v>335</v>
      </c>
      <c r="AW83" s="48" t="s">
        <v>336</v>
      </c>
      <c r="AX83" s="48" t="s">
        <v>269</v>
      </c>
      <c r="AY83" s="48" t="s">
        <v>340</v>
      </c>
      <c r="AZ83" s="48" t="s">
        <v>343</v>
      </c>
      <c r="BA83" s="48" t="s">
        <v>347</v>
      </c>
      <c r="BB83" s="48" t="s">
        <v>349</v>
      </c>
      <c r="BC83" s="48" t="s">
        <v>352</v>
      </c>
      <c r="BD83" s="48" t="s">
        <v>354</v>
      </c>
      <c r="BE83" s="48" t="s">
        <v>356</v>
      </c>
      <c r="BF83" s="48" t="s">
        <v>359</v>
      </c>
      <c r="BG83" s="48" t="s">
        <v>362</v>
      </c>
      <c r="BH83" s="48" t="s">
        <v>366</v>
      </c>
      <c r="BI83" s="48" t="s">
        <v>368</v>
      </c>
      <c r="BJ83" s="48" t="s">
        <v>369</v>
      </c>
      <c r="BK83" s="48" t="s">
        <v>371</v>
      </c>
      <c r="BL83" s="48" t="s">
        <v>374</v>
      </c>
      <c r="BM83" s="48" t="s">
        <v>378</v>
      </c>
      <c r="BN83" s="48" t="s">
        <v>379</v>
      </c>
      <c r="BO83" s="48" t="s">
        <v>383</v>
      </c>
      <c r="BP83" s="48" t="s">
        <v>384</v>
      </c>
      <c r="BQ83" s="48" t="s">
        <v>387</v>
      </c>
      <c r="BR83" s="48" t="s">
        <v>390</v>
      </c>
      <c r="BS83" s="48" t="s">
        <v>393</v>
      </c>
      <c r="BT83" s="48" t="s">
        <v>396</v>
      </c>
      <c r="BU83" s="48" t="s">
        <v>399</v>
      </c>
      <c r="BV83" s="48" t="s">
        <v>401</v>
      </c>
      <c r="BW83" s="48" t="s">
        <v>404</v>
      </c>
      <c r="BX83" s="48" t="s">
        <v>406</v>
      </c>
      <c r="BY83" s="48" t="s">
        <v>409</v>
      </c>
      <c r="BZ83" s="48" t="s">
        <v>412</v>
      </c>
      <c r="CA83" s="48" t="s">
        <v>413</v>
      </c>
      <c r="CB83" s="48" t="s">
        <v>415</v>
      </c>
      <c r="CC83" s="48" t="s">
        <v>417</v>
      </c>
      <c r="CD83" s="48" t="s">
        <v>421</v>
      </c>
      <c r="CE83" s="48" t="s">
        <v>424</v>
      </c>
      <c r="CF83" s="48" t="s">
        <v>426</v>
      </c>
      <c r="CG83" s="48" t="s">
        <v>429</v>
      </c>
      <c r="CH83" s="48" t="s">
        <v>432</v>
      </c>
      <c r="CI83" s="48" t="s">
        <v>434</v>
      </c>
      <c r="CJ83" s="48" t="s">
        <v>436</v>
      </c>
      <c r="CK83" s="48" t="s">
        <v>438</v>
      </c>
      <c r="CL83" s="48" t="s">
        <v>295</v>
      </c>
      <c r="CM83" s="48" t="s">
        <v>442</v>
      </c>
      <c r="CN83" s="48" t="s">
        <v>444</v>
      </c>
      <c r="CO83" s="48" t="s">
        <v>447</v>
      </c>
      <c r="CP83" s="48" t="s">
        <v>449</v>
      </c>
      <c r="CQ83" s="48" t="s">
        <v>451</v>
      </c>
      <c r="CR83" s="48" t="s">
        <v>453</v>
      </c>
      <c r="CS83" s="48" t="s">
        <v>455</v>
      </c>
      <c r="CT83" s="48" t="s">
        <v>432</v>
      </c>
      <c r="CU83" s="48" t="s">
        <v>458</v>
      </c>
    </row>
    <row r="84" spans="1:99" x14ac:dyDescent="0.25">
      <c r="A84" s="48">
        <v>82</v>
      </c>
      <c r="B84" s="49">
        <v>44539.797660787037</v>
      </c>
      <c r="C84" s="42" t="s">
        <v>1050</v>
      </c>
      <c r="D84" s="42" t="s">
        <v>1049</v>
      </c>
      <c r="E84" s="42" t="s">
        <v>1051</v>
      </c>
      <c r="F84" s="48" t="s">
        <v>926</v>
      </c>
      <c r="G84" s="42" t="s">
        <v>794</v>
      </c>
      <c r="H84" s="42" t="s">
        <v>872</v>
      </c>
      <c r="I84" s="50">
        <v>44539</v>
      </c>
      <c r="J84" s="48" t="s">
        <v>64</v>
      </c>
      <c r="K84" s="48" t="s">
        <v>88</v>
      </c>
      <c r="L84" s="48" t="s">
        <v>109</v>
      </c>
      <c r="M84" s="48" t="s">
        <v>132</v>
      </c>
      <c r="N84" s="48" t="s">
        <v>156</v>
      </c>
      <c r="O84" s="48" t="s">
        <v>180</v>
      </c>
      <c r="P84" s="48" t="s">
        <v>201</v>
      </c>
      <c r="Q84" s="48" t="s">
        <v>226</v>
      </c>
      <c r="R84" s="48" t="s">
        <v>248</v>
      </c>
      <c r="S84" s="48" t="s">
        <v>267</v>
      </c>
      <c r="T84" s="48" t="s">
        <v>269</v>
      </c>
      <c r="U84" s="48" t="s">
        <v>273</v>
      </c>
      <c r="V84" s="48" t="s">
        <v>276</v>
      </c>
      <c r="W84" s="48" t="s">
        <v>277</v>
      </c>
      <c r="X84" s="48" t="s">
        <v>279</v>
      </c>
      <c r="Y84" s="48" t="s">
        <v>281</v>
      </c>
      <c r="Z84" s="48" t="s">
        <v>284</v>
      </c>
      <c r="AA84" s="48" t="s">
        <v>287</v>
      </c>
      <c r="AB84" s="48" t="s">
        <v>288</v>
      </c>
      <c r="AC84" s="48" t="s">
        <v>290</v>
      </c>
      <c r="AD84" s="48" t="s">
        <v>293</v>
      </c>
      <c r="AE84" s="48" t="s">
        <v>295</v>
      </c>
      <c r="AF84" s="48" t="s">
        <v>297</v>
      </c>
      <c r="AG84" s="48" t="s">
        <v>301</v>
      </c>
      <c r="AH84" s="48" t="s">
        <v>302</v>
      </c>
      <c r="AI84" s="48" t="s">
        <v>304</v>
      </c>
      <c r="AJ84" s="48" t="s">
        <v>307</v>
      </c>
      <c r="AK84" s="48" t="s">
        <v>308</v>
      </c>
      <c r="AL84" s="48" t="s">
        <v>311</v>
      </c>
      <c r="AM84" s="48" t="s">
        <v>313</v>
      </c>
      <c r="AN84" s="48" t="s">
        <v>317</v>
      </c>
      <c r="AO84" s="48" t="s">
        <v>319</v>
      </c>
      <c r="AP84" s="48" t="s">
        <v>320</v>
      </c>
      <c r="AQ84" s="48" t="s">
        <v>324</v>
      </c>
      <c r="AR84" s="48" t="s">
        <v>325</v>
      </c>
      <c r="AS84" s="48" t="s">
        <v>328</v>
      </c>
      <c r="AT84" s="48" t="s">
        <v>330</v>
      </c>
      <c r="AU84" s="48" t="s">
        <v>332</v>
      </c>
      <c r="AV84" s="48" t="s">
        <v>268</v>
      </c>
      <c r="AW84" s="48" t="s">
        <v>336</v>
      </c>
      <c r="AX84" s="48" t="s">
        <v>269</v>
      </c>
      <c r="AY84" s="48" t="s">
        <v>340</v>
      </c>
      <c r="AZ84" s="48" t="s">
        <v>343</v>
      </c>
      <c r="BA84" s="48" t="s">
        <v>346</v>
      </c>
      <c r="BB84" s="48" t="s">
        <v>349</v>
      </c>
      <c r="BC84" s="48" t="s">
        <v>351</v>
      </c>
      <c r="BD84" s="48" t="s">
        <v>354</v>
      </c>
      <c r="BE84" s="48" t="s">
        <v>356</v>
      </c>
      <c r="BF84" s="48" t="s">
        <v>359</v>
      </c>
      <c r="BG84" s="48" t="s">
        <v>362</v>
      </c>
      <c r="BH84" s="48" t="s">
        <v>366</v>
      </c>
      <c r="BI84" s="48" t="s">
        <v>368</v>
      </c>
      <c r="BJ84" s="48" t="s">
        <v>369</v>
      </c>
      <c r="BK84" s="48" t="s">
        <v>371</v>
      </c>
      <c r="BL84" s="48" t="s">
        <v>374</v>
      </c>
      <c r="BM84" s="48" t="s">
        <v>378</v>
      </c>
      <c r="BN84" s="48" t="s">
        <v>379</v>
      </c>
      <c r="BO84" s="48" t="s">
        <v>382</v>
      </c>
      <c r="BP84" s="48" t="s">
        <v>384</v>
      </c>
      <c r="BQ84" s="48" t="s">
        <v>388</v>
      </c>
      <c r="BR84" s="48" t="s">
        <v>390</v>
      </c>
      <c r="BS84" s="48" t="s">
        <v>394</v>
      </c>
      <c r="BT84" s="48" t="s">
        <v>396</v>
      </c>
      <c r="BU84" s="48" t="s">
        <v>398</v>
      </c>
      <c r="BV84" s="48" t="s">
        <v>401</v>
      </c>
      <c r="BW84" s="48" t="s">
        <v>403</v>
      </c>
      <c r="BX84" s="48" t="s">
        <v>406</v>
      </c>
      <c r="BY84" s="48" t="s">
        <v>409</v>
      </c>
      <c r="BZ84" s="48" t="s">
        <v>412</v>
      </c>
      <c r="CA84" s="48" t="s">
        <v>414</v>
      </c>
      <c r="CB84" s="48" t="s">
        <v>320</v>
      </c>
      <c r="CC84" s="48" t="s">
        <v>418</v>
      </c>
      <c r="CD84" s="48" t="s">
        <v>421</v>
      </c>
      <c r="CE84" s="48" t="s">
        <v>424</v>
      </c>
      <c r="CF84" s="48" t="s">
        <v>426</v>
      </c>
      <c r="CG84" s="48" t="s">
        <v>428</v>
      </c>
      <c r="CH84" s="48" t="s">
        <v>432</v>
      </c>
      <c r="CI84" s="48" t="s">
        <v>435</v>
      </c>
      <c r="CJ84" s="48" t="s">
        <v>437</v>
      </c>
      <c r="CK84" s="48" t="s">
        <v>438</v>
      </c>
      <c r="CL84" s="48" t="s">
        <v>440</v>
      </c>
      <c r="CM84" s="48" t="s">
        <v>443</v>
      </c>
      <c r="CN84" s="48" t="s">
        <v>444</v>
      </c>
      <c r="CO84" s="48" t="s">
        <v>446</v>
      </c>
      <c r="CP84" s="48" t="s">
        <v>449</v>
      </c>
      <c r="CQ84" s="48" t="s">
        <v>450</v>
      </c>
      <c r="CR84" s="48" t="s">
        <v>452</v>
      </c>
      <c r="CS84" s="48" t="s">
        <v>454</v>
      </c>
      <c r="CT84" s="48" t="s">
        <v>456</v>
      </c>
      <c r="CU84" s="48" t="s">
        <v>457</v>
      </c>
    </row>
    <row r="85" spans="1:99" x14ac:dyDescent="0.25">
      <c r="A85" s="48">
        <v>83</v>
      </c>
      <c r="B85" s="49">
        <v>44539.820346284723</v>
      </c>
      <c r="C85" s="42" t="s">
        <v>1053</v>
      </c>
      <c r="D85" s="42" t="s">
        <v>1052</v>
      </c>
      <c r="E85" s="42" t="s">
        <v>918</v>
      </c>
      <c r="F85" s="48" t="s">
        <v>865</v>
      </c>
      <c r="G85" s="42" t="s">
        <v>797</v>
      </c>
      <c r="H85" s="42" t="s">
        <v>866</v>
      </c>
      <c r="I85" s="50">
        <v>44539</v>
      </c>
      <c r="J85" s="48" t="s">
        <v>63</v>
      </c>
      <c r="K85" s="48" t="s">
        <v>88</v>
      </c>
      <c r="L85" s="48" t="s">
        <v>109</v>
      </c>
      <c r="M85" s="48" t="s">
        <v>133</v>
      </c>
      <c r="N85" s="48" t="s">
        <v>156</v>
      </c>
      <c r="O85" s="48" t="s">
        <v>180</v>
      </c>
      <c r="P85" s="48" t="s">
        <v>201</v>
      </c>
      <c r="Q85" s="48" t="s">
        <v>226</v>
      </c>
      <c r="R85" s="48" t="s">
        <v>249</v>
      </c>
      <c r="S85" s="48" t="s">
        <v>267</v>
      </c>
      <c r="T85" s="48" t="s">
        <v>270</v>
      </c>
      <c r="U85" s="48" t="s">
        <v>273</v>
      </c>
      <c r="V85" s="48" t="s">
        <v>276</v>
      </c>
      <c r="W85" s="48" t="s">
        <v>277</v>
      </c>
      <c r="X85" s="48" t="s">
        <v>279</v>
      </c>
      <c r="Y85" s="48" t="s">
        <v>281</v>
      </c>
      <c r="Z85" s="48" t="s">
        <v>285</v>
      </c>
      <c r="AA85" s="48" t="s">
        <v>287</v>
      </c>
      <c r="AB85" s="48" t="s">
        <v>288</v>
      </c>
      <c r="AC85" s="48" t="s">
        <v>290</v>
      </c>
      <c r="AD85" s="48" t="s">
        <v>294</v>
      </c>
      <c r="AE85" s="48" t="s">
        <v>296</v>
      </c>
      <c r="AF85" s="48" t="s">
        <v>297</v>
      </c>
      <c r="AG85" s="48" t="s">
        <v>300</v>
      </c>
      <c r="AH85" s="48" t="s">
        <v>303</v>
      </c>
      <c r="AI85" s="48" t="s">
        <v>305</v>
      </c>
      <c r="AJ85" s="48" t="s">
        <v>226</v>
      </c>
      <c r="AK85" s="48" t="s">
        <v>309</v>
      </c>
      <c r="AL85" s="48" t="s">
        <v>312</v>
      </c>
      <c r="AM85" s="48" t="s">
        <v>313</v>
      </c>
      <c r="AN85" s="48" t="s">
        <v>316</v>
      </c>
      <c r="AO85" s="48" t="s">
        <v>318</v>
      </c>
      <c r="AP85" s="48" t="s">
        <v>320</v>
      </c>
      <c r="AQ85" s="48" t="s">
        <v>324</v>
      </c>
      <c r="AR85" s="48" t="s">
        <v>325</v>
      </c>
      <c r="AS85" s="48" t="s">
        <v>327</v>
      </c>
      <c r="AT85" s="48" t="s">
        <v>330</v>
      </c>
      <c r="AU85" s="48" t="s">
        <v>332</v>
      </c>
      <c r="AV85" s="48" t="s">
        <v>335</v>
      </c>
      <c r="AW85" s="48" t="s">
        <v>336</v>
      </c>
      <c r="AX85" s="48" t="s">
        <v>339</v>
      </c>
      <c r="AY85" s="48" t="s">
        <v>341</v>
      </c>
      <c r="AZ85" s="48" t="s">
        <v>344</v>
      </c>
      <c r="BA85" s="48" t="s">
        <v>347</v>
      </c>
      <c r="BB85" s="48" t="s">
        <v>349</v>
      </c>
      <c r="BC85" s="48" t="s">
        <v>352</v>
      </c>
      <c r="BD85" s="48" t="s">
        <v>355</v>
      </c>
      <c r="BE85" s="48" t="s">
        <v>357</v>
      </c>
      <c r="BF85" s="48" t="s">
        <v>359</v>
      </c>
      <c r="BG85" s="48" t="s">
        <v>362</v>
      </c>
      <c r="BH85" s="48" t="s">
        <v>365</v>
      </c>
      <c r="BI85" s="48" t="s">
        <v>368</v>
      </c>
      <c r="BJ85" s="48" t="s">
        <v>369</v>
      </c>
      <c r="BK85" s="48" t="s">
        <v>371</v>
      </c>
      <c r="BL85" s="48" t="s">
        <v>374</v>
      </c>
      <c r="BM85" s="48" t="s">
        <v>377</v>
      </c>
      <c r="BN85" s="48" t="s">
        <v>379</v>
      </c>
      <c r="BO85" s="48" t="s">
        <v>383</v>
      </c>
      <c r="BP85" s="48" t="s">
        <v>384</v>
      </c>
      <c r="BQ85" s="48" t="s">
        <v>387</v>
      </c>
      <c r="BR85" s="48" t="s">
        <v>390</v>
      </c>
      <c r="BS85" s="48" t="s">
        <v>393</v>
      </c>
      <c r="BT85" s="48" t="s">
        <v>395</v>
      </c>
      <c r="BU85" s="48" t="s">
        <v>399</v>
      </c>
      <c r="BV85" s="48" t="s">
        <v>402</v>
      </c>
      <c r="BW85" s="48" t="s">
        <v>404</v>
      </c>
      <c r="BX85" s="48" t="s">
        <v>405</v>
      </c>
      <c r="BY85" s="48" t="s">
        <v>409</v>
      </c>
      <c r="BZ85" s="48" t="s">
        <v>411</v>
      </c>
      <c r="CA85" s="48" t="s">
        <v>414</v>
      </c>
      <c r="CB85" s="48" t="s">
        <v>320</v>
      </c>
      <c r="CC85" s="48" t="s">
        <v>417</v>
      </c>
      <c r="CD85" s="48" t="s">
        <v>420</v>
      </c>
      <c r="CE85" s="48" t="s">
        <v>424</v>
      </c>
      <c r="CF85" s="48" t="s">
        <v>426</v>
      </c>
      <c r="CG85" s="48" t="s">
        <v>428</v>
      </c>
      <c r="CH85" s="48" t="s">
        <v>432</v>
      </c>
      <c r="CI85" s="48" t="s">
        <v>434</v>
      </c>
      <c r="CJ85" s="48" t="s">
        <v>437</v>
      </c>
      <c r="CK85" s="48" t="s">
        <v>438</v>
      </c>
      <c r="CL85" s="48" t="s">
        <v>295</v>
      </c>
      <c r="CM85" s="48" t="s">
        <v>442</v>
      </c>
      <c r="CN85" s="48" t="s">
        <v>444</v>
      </c>
      <c r="CO85" s="48" t="s">
        <v>447</v>
      </c>
      <c r="CP85" s="48" t="s">
        <v>449</v>
      </c>
      <c r="CQ85" s="48" t="s">
        <v>450</v>
      </c>
      <c r="CR85" s="48" t="s">
        <v>453</v>
      </c>
      <c r="CS85" s="48" t="s">
        <v>455</v>
      </c>
      <c r="CT85" s="48" t="s">
        <v>432</v>
      </c>
      <c r="CU85" s="48" t="s">
        <v>457</v>
      </c>
    </row>
    <row r="86" spans="1:99" x14ac:dyDescent="0.25">
      <c r="A86" s="48">
        <v>84</v>
      </c>
      <c r="B86" s="49">
        <v>44539.827951504631</v>
      </c>
      <c r="C86" s="42" t="s">
        <v>1055</v>
      </c>
      <c r="D86" s="42" t="s">
        <v>1054</v>
      </c>
      <c r="E86" s="42" t="s">
        <v>918</v>
      </c>
      <c r="F86" s="48" t="s">
        <v>926</v>
      </c>
      <c r="G86" s="42" t="s">
        <v>795</v>
      </c>
      <c r="H86" s="42" t="s">
        <v>866</v>
      </c>
      <c r="I86" s="50">
        <v>44539</v>
      </c>
      <c r="J86" s="48" t="s">
        <v>63</v>
      </c>
      <c r="K86" s="48" t="s">
        <v>87</v>
      </c>
      <c r="L86" s="48" t="s">
        <v>108</v>
      </c>
      <c r="M86" s="48" t="s">
        <v>132</v>
      </c>
      <c r="N86" s="48" t="s">
        <v>156</v>
      </c>
      <c r="O86" s="48" t="s">
        <v>179</v>
      </c>
      <c r="P86" s="48" t="s">
        <v>201</v>
      </c>
      <c r="Q86" s="48" t="s">
        <v>226</v>
      </c>
      <c r="R86" s="48" t="s">
        <v>249</v>
      </c>
      <c r="S86" s="48" t="s">
        <v>267</v>
      </c>
      <c r="T86" s="48" t="s">
        <v>270</v>
      </c>
      <c r="U86" s="48" t="s">
        <v>272</v>
      </c>
      <c r="V86" s="48" t="s">
        <v>276</v>
      </c>
      <c r="W86" s="48" t="s">
        <v>278</v>
      </c>
      <c r="X86" s="48" t="s">
        <v>280</v>
      </c>
      <c r="Y86" s="48" t="s">
        <v>281</v>
      </c>
      <c r="Z86" s="48" t="s">
        <v>285</v>
      </c>
      <c r="AA86" s="48" t="s">
        <v>287</v>
      </c>
      <c r="AB86" s="48" t="s">
        <v>288</v>
      </c>
      <c r="AC86" s="48" t="s">
        <v>290</v>
      </c>
      <c r="AD86" s="48" t="s">
        <v>294</v>
      </c>
      <c r="AE86" s="48" t="s">
        <v>296</v>
      </c>
      <c r="AF86" s="48" t="s">
        <v>297</v>
      </c>
      <c r="AG86" s="48" t="s">
        <v>300</v>
      </c>
      <c r="AH86" s="48" t="s">
        <v>302</v>
      </c>
      <c r="AI86" s="48" t="s">
        <v>305</v>
      </c>
      <c r="AJ86" s="48" t="s">
        <v>226</v>
      </c>
      <c r="AK86" s="48" t="s">
        <v>309</v>
      </c>
      <c r="AL86" s="48" t="s">
        <v>312</v>
      </c>
      <c r="AM86" s="48" t="s">
        <v>313</v>
      </c>
      <c r="AN86" s="48" t="s">
        <v>316</v>
      </c>
      <c r="AO86" s="48" t="s">
        <v>318</v>
      </c>
      <c r="AP86" s="48" t="s">
        <v>321</v>
      </c>
      <c r="AQ86" s="48" t="s">
        <v>323</v>
      </c>
      <c r="AR86" s="48" t="s">
        <v>326</v>
      </c>
      <c r="AS86" s="48" t="s">
        <v>328</v>
      </c>
      <c r="AT86" s="48" t="s">
        <v>329</v>
      </c>
      <c r="AU86" s="48" t="s">
        <v>332</v>
      </c>
      <c r="AV86" s="48" t="s">
        <v>268</v>
      </c>
      <c r="AW86" s="48" t="s">
        <v>336</v>
      </c>
      <c r="AX86" s="48" t="s">
        <v>269</v>
      </c>
      <c r="AY86" s="48" t="s">
        <v>340</v>
      </c>
      <c r="AZ86" s="48" t="s">
        <v>344</v>
      </c>
      <c r="BA86" s="48" t="s">
        <v>347</v>
      </c>
      <c r="BB86" s="48" t="s">
        <v>349</v>
      </c>
      <c r="BC86" s="48" t="s">
        <v>352</v>
      </c>
      <c r="BD86" s="48" t="s">
        <v>354</v>
      </c>
      <c r="BE86" s="48" t="s">
        <v>356</v>
      </c>
      <c r="BF86" s="48" t="s">
        <v>359</v>
      </c>
      <c r="BG86" s="48" t="s">
        <v>362</v>
      </c>
      <c r="BH86" s="48" t="s">
        <v>365</v>
      </c>
      <c r="BI86" s="48" t="s">
        <v>367</v>
      </c>
      <c r="BJ86" s="48" t="s">
        <v>370</v>
      </c>
      <c r="BK86" s="48" t="s">
        <v>372</v>
      </c>
      <c r="BL86" s="48" t="s">
        <v>375</v>
      </c>
      <c r="BM86" s="48" t="s">
        <v>378</v>
      </c>
      <c r="BN86" s="48" t="s">
        <v>380</v>
      </c>
      <c r="BO86" s="48" t="s">
        <v>383</v>
      </c>
      <c r="BP86" s="48" t="s">
        <v>384</v>
      </c>
      <c r="BQ86" s="48" t="s">
        <v>388</v>
      </c>
      <c r="BR86" s="48" t="s">
        <v>390</v>
      </c>
      <c r="BS86" s="48" t="s">
        <v>394</v>
      </c>
      <c r="BT86" s="48" t="s">
        <v>395</v>
      </c>
      <c r="BU86" s="48" t="s">
        <v>399</v>
      </c>
      <c r="BV86" s="48" t="s">
        <v>402</v>
      </c>
      <c r="BW86" s="48" t="s">
        <v>404</v>
      </c>
      <c r="BX86" s="48" t="s">
        <v>405</v>
      </c>
      <c r="BY86" s="48" t="s">
        <v>409</v>
      </c>
      <c r="BZ86" s="48" t="s">
        <v>412</v>
      </c>
      <c r="CA86" s="48" t="s">
        <v>414</v>
      </c>
      <c r="CB86" s="48" t="s">
        <v>415</v>
      </c>
      <c r="CC86" s="48" t="s">
        <v>417</v>
      </c>
      <c r="CD86" s="48" t="s">
        <v>420</v>
      </c>
      <c r="CE86" s="48" t="s">
        <v>423</v>
      </c>
      <c r="CF86" s="48" t="s">
        <v>426</v>
      </c>
      <c r="CG86" s="48" t="s">
        <v>428</v>
      </c>
      <c r="CH86" s="48" t="s">
        <v>432</v>
      </c>
      <c r="CI86" s="48" t="s">
        <v>435</v>
      </c>
      <c r="CJ86" s="48" t="s">
        <v>437</v>
      </c>
      <c r="CK86" s="48" t="s">
        <v>438</v>
      </c>
      <c r="CL86" s="48" t="s">
        <v>440</v>
      </c>
      <c r="CM86" s="48" t="s">
        <v>442</v>
      </c>
      <c r="CN86" s="48" t="s">
        <v>445</v>
      </c>
      <c r="CO86" s="48" t="s">
        <v>447</v>
      </c>
      <c r="CP86" s="48" t="s">
        <v>449</v>
      </c>
      <c r="CQ86" s="48" t="s">
        <v>451</v>
      </c>
      <c r="CR86" s="48" t="s">
        <v>452</v>
      </c>
      <c r="CS86" s="48" t="s">
        <v>455</v>
      </c>
      <c r="CT86" s="48" t="s">
        <v>432</v>
      </c>
      <c r="CU86" s="48" t="s">
        <v>458</v>
      </c>
    </row>
    <row r="87" spans="1:99" x14ac:dyDescent="0.25">
      <c r="A87" s="48">
        <v>85</v>
      </c>
      <c r="B87" s="49">
        <v>44539.851968981478</v>
      </c>
      <c r="C87" s="42" t="s">
        <v>1057</v>
      </c>
      <c r="D87" s="42" t="s">
        <v>1056</v>
      </c>
      <c r="E87" s="42" t="s">
        <v>918</v>
      </c>
      <c r="F87" s="48" t="s">
        <v>865</v>
      </c>
      <c r="G87" s="42" t="s">
        <v>795</v>
      </c>
      <c r="H87" s="42" t="s">
        <v>872</v>
      </c>
      <c r="I87" s="50">
        <v>44539</v>
      </c>
      <c r="J87" s="48" t="s">
        <v>63</v>
      </c>
      <c r="K87" s="48" t="s">
        <v>88</v>
      </c>
      <c r="L87" s="48" t="s">
        <v>108</v>
      </c>
      <c r="M87" s="48" t="s">
        <v>133</v>
      </c>
      <c r="N87" s="48" t="s">
        <v>156</v>
      </c>
      <c r="O87" s="48" t="s">
        <v>180</v>
      </c>
      <c r="P87" s="48" t="s">
        <v>201</v>
      </c>
      <c r="Q87" s="48" t="s">
        <v>226</v>
      </c>
      <c r="R87" s="48" t="s">
        <v>249</v>
      </c>
      <c r="S87" s="48" t="s">
        <v>267</v>
      </c>
      <c r="T87" s="48" t="s">
        <v>270</v>
      </c>
      <c r="U87" s="48" t="s">
        <v>273</v>
      </c>
      <c r="V87" s="48" t="s">
        <v>275</v>
      </c>
      <c r="W87" s="48" t="s">
        <v>278</v>
      </c>
      <c r="X87" s="48" t="s">
        <v>280</v>
      </c>
      <c r="Y87" s="48" t="s">
        <v>281</v>
      </c>
      <c r="Z87" s="48" t="s">
        <v>284</v>
      </c>
      <c r="AA87" s="48" t="s">
        <v>287</v>
      </c>
      <c r="AB87" s="48" t="s">
        <v>288</v>
      </c>
      <c r="AC87" s="48" t="s">
        <v>290</v>
      </c>
      <c r="AD87" s="48" t="s">
        <v>294</v>
      </c>
      <c r="AE87" s="48" t="s">
        <v>296</v>
      </c>
      <c r="AF87" s="48" t="s">
        <v>298</v>
      </c>
      <c r="AG87" s="48" t="s">
        <v>300</v>
      </c>
      <c r="AH87" s="48" t="s">
        <v>302</v>
      </c>
      <c r="AI87" s="48" t="s">
        <v>305</v>
      </c>
      <c r="AJ87" s="48" t="s">
        <v>226</v>
      </c>
      <c r="AK87" s="48" t="s">
        <v>309</v>
      </c>
      <c r="AL87" s="48" t="s">
        <v>311</v>
      </c>
      <c r="AM87" s="48" t="s">
        <v>313</v>
      </c>
      <c r="AN87" s="48" t="s">
        <v>316</v>
      </c>
      <c r="AO87" s="48" t="s">
        <v>318</v>
      </c>
      <c r="AP87" s="48" t="s">
        <v>321</v>
      </c>
      <c r="AQ87" s="48" t="s">
        <v>324</v>
      </c>
      <c r="AR87" s="48" t="s">
        <v>325</v>
      </c>
      <c r="AS87" s="48" t="s">
        <v>328</v>
      </c>
      <c r="AT87" s="48" t="s">
        <v>330</v>
      </c>
      <c r="AU87" s="48" t="s">
        <v>332</v>
      </c>
      <c r="AV87" s="48" t="s">
        <v>335</v>
      </c>
      <c r="AW87" s="48" t="s">
        <v>336</v>
      </c>
      <c r="AX87" s="48" t="s">
        <v>339</v>
      </c>
      <c r="AY87" s="48" t="s">
        <v>341</v>
      </c>
      <c r="AZ87" s="48" t="s">
        <v>344</v>
      </c>
      <c r="BA87" s="48" t="s">
        <v>346</v>
      </c>
      <c r="BB87" s="48" t="s">
        <v>349</v>
      </c>
      <c r="BC87" s="48" t="s">
        <v>352</v>
      </c>
      <c r="BD87" s="48" t="s">
        <v>355</v>
      </c>
      <c r="BE87" s="48" t="s">
        <v>357</v>
      </c>
      <c r="BF87" s="48" t="s">
        <v>359</v>
      </c>
      <c r="BG87" s="48" t="s">
        <v>362</v>
      </c>
      <c r="BH87" s="48" t="s">
        <v>366</v>
      </c>
      <c r="BI87" s="48" t="s">
        <v>367</v>
      </c>
      <c r="BJ87" s="48" t="s">
        <v>369</v>
      </c>
      <c r="BK87" s="48" t="s">
        <v>372</v>
      </c>
      <c r="BL87" s="48" t="s">
        <v>375</v>
      </c>
      <c r="BM87" s="48" t="s">
        <v>377</v>
      </c>
      <c r="BN87" s="48" t="s">
        <v>379</v>
      </c>
      <c r="BO87" s="48" t="s">
        <v>383</v>
      </c>
      <c r="BP87" s="48" t="s">
        <v>384</v>
      </c>
      <c r="BQ87" s="48" t="s">
        <v>388</v>
      </c>
      <c r="BR87" s="48" t="s">
        <v>390</v>
      </c>
      <c r="BS87" s="48" t="s">
        <v>393</v>
      </c>
      <c r="BT87" s="48" t="s">
        <v>396</v>
      </c>
      <c r="BU87" s="48" t="s">
        <v>399</v>
      </c>
      <c r="BV87" s="48" t="s">
        <v>402</v>
      </c>
      <c r="BW87" s="48" t="s">
        <v>403</v>
      </c>
      <c r="BX87" s="48" t="s">
        <v>405</v>
      </c>
      <c r="BY87" s="48" t="s">
        <v>409</v>
      </c>
      <c r="BZ87" s="48" t="s">
        <v>412</v>
      </c>
      <c r="CA87" s="48" t="s">
        <v>414</v>
      </c>
      <c r="CB87" s="48" t="s">
        <v>415</v>
      </c>
      <c r="CC87" s="48" t="s">
        <v>417</v>
      </c>
      <c r="CD87" s="48" t="s">
        <v>421</v>
      </c>
      <c r="CE87" s="48" t="s">
        <v>423</v>
      </c>
      <c r="CF87" s="48" t="s">
        <v>427</v>
      </c>
      <c r="CG87" s="48" t="s">
        <v>429</v>
      </c>
      <c r="CH87" s="48" t="s">
        <v>431</v>
      </c>
      <c r="CI87" s="48" t="s">
        <v>434</v>
      </c>
      <c r="CJ87" s="48" t="s">
        <v>437</v>
      </c>
      <c r="CK87" s="48" t="s">
        <v>438</v>
      </c>
      <c r="CL87" s="48" t="s">
        <v>295</v>
      </c>
      <c r="CM87" s="48" t="s">
        <v>442</v>
      </c>
      <c r="CN87" s="48" t="s">
        <v>444</v>
      </c>
      <c r="CO87" s="48" t="s">
        <v>447</v>
      </c>
      <c r="CP87" s="48" t="s">
        <v>449</v>
      </c>
      <c r="CQ87" s="48" t="s">
        <v>450</v>
      </c>
      <c r="CR87" s="48" t="s">
        <v>453</v>
      </c>
      <c r="CS87" s="48" t="s">
        <v>455</v>
      </c>
      <c r="CT87" s="48" t="s">
        <v>456</v>
      </c>
      <c r="CU87" s="48" t="s">
        <v>458</v>
      </c>
    </row>
    <row r="88" spans="1:99" x14ac:dyDescent="0.25">
      <c r="A88" s="48">
        <v>86</v>
      </c>
      <c r="B88" s="49">
        <v>44539.878712233796</v>
      </c>
      <c r="C88" s="42" t="s">
        <v>1059</v>
      </c>
      <c r="D88" s="42" t="s">
        <v>1058</v>
      </c>
      <c r="E88" s="42" t="s">
        <v>918</v>
      </c>
      <c r="F88" s="48" t="s">
        <v>926</v>
      </c>
      <c r="G88" s="42" t="s">
        <v>797</v>
      </c>
      <c r="H88" s="42" t="s">
        <v>866</v>
      </c>
      <c r="I88" s="50">
        <v>44539</v>
      </c>
      <c r="J88" s="48" t="s">
        <v>63</v>
      </c>
      <c r="K88" s="48" t="s">
        <v>88</v>
      </c>
      <c r="L88" s="48" t="s">
        <v>109</v>
      </c>
      <c r="M88" s="48" t="s">
        <v>133</v>
      </c>
      <c r="N88" s="48" t="s">
        <v>156</v>
      </c>
      <c r="O88" s="48" t="s">
        <v>180</v>
      </c>
      <c r="P88" s="48" t="s">
        <v>202</v>
      </c>
      <c r="Q88" s="48" t="s">
        <v>226</v>
      </c>
      <c r="R88" s="48" t="s">
        <v>249</v>
      </c>
      <c r="S88" s="48" t="s">
        <v>267</v>
      </c>
      <c r="T88" s="48" t="s">
        <v>269</v>
      </c>
      <c r="U88" s="48" t="s">
        <v>273</v>
      </c>
      <c r="V88" s="48" t="s">
        <v>275</v>
      </c>
      <c r="W88" s="48" t="s">
        <v>278</v>
      </c>
      <c r="X88" s="48" t="s">
        <v>279</v>
      </c>
      <c r="Y88" s="48" t="s">
        <v>281</v>
      </c>
      <c r="Z88" s="48" t="s">
        <v>285</v>
      </c>
      <c r="AA88" s="48" t="s">
        <v>287</v>
      </c>
      <c r="AB88" s="48" t="s">
        <v>288</v>
      </c>
      <c r="AC88" s="48" t="s">
        <v>290</v>
      </c>
      <c r="AD88" s="48" t="s">
        <v>293</v>
      </c>
      <c r="AE88" s="48" t="s">
        <v>296</v>
      </c>
      <c r="AF88" s="48" t="s">
        <v>298</v>
      </c>
      <c r="AG88" s="48" t="s">
        <v>300</v>
      </c>
      <c r="AH88" s="48" t="s">
        <v>302</v>
      </c>
      <c r="AI88" s="48" t="s">
        <v>304</v>
      </c>
      <c r="AJ88" s="48" t="s">
        <v>226</v>
      </c>
      <c r="AK88" s="48" t="s">
        <v>309</v>
      </c>
      <c r="AL88" s="48" t="s">
        <v>312</v>
      </c>
      <c r="AM88" s="48" t="s">
        <v>313</v>
      </c>
      <c r="AN88" s="48" t="s">
        <v>316</v>
      </c>
      <c r="AO88" s="48" t="s">
        <v>319</v>
      </c>
      <c r="AP88" s="48" t="s">
        <v>320</v>
      </c>
      <c r="AQ88" s="48" t="s">
        <v>324</v>
      </c>
      <c r="AR88" s="48" t="s">
        <v>325</v>
      </c>
      <c r="AS88" s="48" t="s">
        <v>327</v>
      </c>
      <c r="AT88" s="48" t="s">
        <v>330</v>
      </c>
      <c r="AU88" s="48" t="s">
        <v>332</v>
      </c>
      <c r="AV88" s="48" t="s">
        <v>335</v>
      </c>
      <c r="AW88" s="48" t="s">
        <v>336</v>
      </c>
      <c r="AX88" s="48" t="s">
        <v>269</v>
      </c>
      <c r="AY88" s="48" t="s">
        <v>341</v>
      </c>
      <c r="AZ88" s="48" t="s">
        <v>344</v>
      </c>
      <c r="BA88" s="48" t="s">
        <v>347</v>
      </c>
      <c r="BB88" s="48" t="s">
        <v>349</v>
      </c>
      <c r="BC88" s="48" t="s">
        <v>351</v>
      </c>
      <c r="BD88" s="48" t="s">
        <v>354</v>
      </c>
      <c r="BE88" s="48" t="s">
        <v>356</v>
      </c>
      <c r="BF88" s="48" t="s">
        <v>359</v>
      </c>
      <c r="BG88" s="48" t="s">
        <v>363</v>
      </c>
      <c r="BH88" s="48" t="s">
        <v>366</v>
      </c>
      <c r="BI88" s="48" t="s">
        <v>368</v>
      </c>
      <c r="BJ88" s="48" t="s">
        <v>369</v>
      </c>
      <c r="BK88" s="48" t="s">
        <v>372</v>
      </c>
      <c r="BL88" s="48" t="s">
        <v>375</v>
      </c>
      <c r="BM88" s="48" t="s">
        <v>377</v>
      </c>
      <c r="BN88" s="48" t="s">
        <v>379</v>
      </c>
      <c r="BO88" s="48" t="s">
        <v>382</v>
      </c>
      <c r="BP88" s="48" t="s">
        <v>384</v>
      </c>
      <c r="BQ88" s="48" t="s">
        <v>388</v>
      </c>
      <c r="BR88" s="48" t="s">
        <v>390</v>
      </c>
      <c r="BS88" s="48" t="s">
        <v>394</v>
      </c>
      <c r="BT88" s="48" t="s">
        <v>395</v>
      </c>
      <c r="BU88" s="48" t="s">
        <v>399</v>
      </c>
      <c r="BV88" s="48" t="s">
        <v>401</v>
      </c>
      <c r="BW88" s="48" t="s">
        <v>403</v>
      </c>
      <c r="BX88" s="48" t="s">
        <v>405</v>
      </c>
      <c r="BY88" s="48" t="s">
        <v>409</v>
      </c>
      <c r="BZ88" s="48" t="s">
        <v>412</v>
      </c>
      <c r="CA88" s="48" t="s">
        <v>413</v>
      </c>
      <c r="CB88" s="48" t="s">
        <v>320</v>
      </c>
      <c r="CC88" s="48" t="s">
        <v>417</v>
      </c>
      <c r="CD88" s="48" t="s">
        <v>420</v>
      </c>
      <c r="CE88" s="48" t="s">
        <v>424</v>
      </c>
      <c r="CF88" s="48" t="s">
        <v>426</v>
      </c>
      <c r="CG88" s="48" t="s">
        <v>428</v>
      </c>
      <c r="CH88" s="48" t="s">
        <v>431</v>
      </c>
      <c r="CI88" s="48" t="s">
        <v>435</v>
      </c>
      <c r="CJ88" s="48" t="s">
        <v>437</v>
      </c>
      <c r="CK88" s="48" t="s">
        <v>438</v>
      </c>
      <c r="CL88" s="48" t="s">
        <v>440</v>
      </c>
      <c r="CM88" s="48" t="s">
        <v>443</v>
      </c>
      <c r="CN88" s="48" t="s">
        <v>444</v>
      </c>
      <c r="CO88" s="48" t="s">
        <v>447</v>
      </c>
      <c r="CP88" s="48" t="s">
        <v>449</v>
      </c>
      <c r="CQ88" s="48" t="s">
        <v>450</v>
      </c>
      <c r="CR88" s="48" t="s">
        <v>453</v>
      </c>
      <c r="CS88" s="48" t="s">
        <v>454</v>
      </c>
      <c r="CT88" s="48" t="s">
        <v>432</v>
      </c>
      <c r="CU88" s="48" t="s">
        <v>457</v>
      </c>
    </row>
    <row r="89" spans="1:99" x14ac:dyDescent="0.25">
      <c r="A89" s="48">
        <v>87</v>
      </c>
      <c r="B89" s="49">
        <v>44540.484358391201</v>
      </c>
      <c r="C89" s="42" t="s">
        <v>1061</v>
      </c>
      <c r="D89" s="42" t="s">
        <v>1060</v>
      </c>
      <c r="E89" s="42" t="s">
        <v>918</v>
      </c>
      <c r="F89" s="48" t="s">
        <v>865</v>
      </c>
      <c r="G89" s="42" t="s">
        <v>797</v>
      </c>
      <c r="H89" s="42" t="s">
        <v>866</v>
      </c>
      <c r="I89" s="50">
        <v>44550</v>
      </c>
      <c r="J89" s="48" t="s">
        <v>63</v>
      </c>
      <c r="K89" s="48" t="s">
        <v>88</v>
      </c>
      <c r="L89" s="48" t="s">
        <v>109</v>
      </c>
      <c r="M89" s="48" t="s">
        <v>133</v>
      </c>
      <c r="N89" s="48" t="s">
        <v>156</v>
      </c>
      <c r="O89" s="48" t="s">
        <v>180</v>
      </c>
      <c r="P89" s="48" t="s">
        <v>202</v>
      </c>
      <c r="Q89" s="48" t="s">
        <v>226</v>
      </c>
      <c r="R89" s="48" t="s">
        <v>248</v>
      </c>
      <c r="S89" s="48" t="s">
        <v>267</v>
      </c>
      <c r="T89" s="48" t="s">
        <v>270</v>
      </c>
      <c r="U89" s="48" t="s">
        <v>273</v>
      </c>
      <c r="V89" s="48" t="s">
        <v>276</v>
      </c>
      <c r="W89" s="48" t="s">
        <v>278</v>
      </c>
      <c r="X89" s="48" t="s">
        <v>279</v>
      </c>
      <c r="Y89" s="48" t="s">
        <v>282</v>
      </c>
      <c r="Z89" s="48" t="s">
        <v>284</v>
      </c>
      <c r="AA89" s="48" t="s">
        <v>287</v>
      </c>
      <c r="AB89" s="48" t="s">
        <v>288</v>
      </c>
      <c r="AC89" s="48" t="s">
        <v>290</v>
      </c>
      <c r="AD89" s="48" t="s">
        <v>294</v>
      </c>
      <c r="AE89" s="48" t="s">
        <v>296</v>
      </c>
      <c r="AF89" s="48" t="s">
        <v>298</v>
      </c>
      <c r="AG89" s="48" t="s">
        <v>300</v>
      </c>
      <c r="AH89" s="48" t="s">
        <v>302</v>
      </c>
      <c r="AI89" s="48" t="s">
        <v>304</v>
      </c>
      <c r="AJ89" s="48" t="s">
        <v>226</v>
      </c>
      <c r="AK89" s="48" t="s">
        <v>309</v>
      </c>
      <c r="AL89" s="48" t="s">
        <v>312</v>
      </c>
      <c r="AM89" s="48" t="s">
        <v>313</v>
      </c>
      <c r="AN89" s="48" t="s">
        <v>316</v>
      </c>
      <c r="AO89" s="48" t="s">
        <v>319</v>
      </c>
      <c r="AP89" s="48" t="s">
        <v>321</v>
      </c>
      <c r="AQ89" s="48" t="s">
        <v>324</v>
      </c>
      <c r="AR89" s="48" t="s">
        <v>325</v>
      </c>
      <c r="AS89" s="48" t="s">
        <v>327</v>
      </c>
      <c r="AT89" s="48" t="s">
        <v>330</v>
      </c>
      <c r="AU89" s="48" t="s">
        <v>332</v>
      </c>
      <c r="AV89" s="48" t="s">
        <v>335</v>
      </c>
      <c r="AW89" s="48" t="s">
        <v>336</v>
      </c>
      <c r="AX89" s="48" t="s">
        <v>269</v>
      </c>
      <c r="AY89" s="48" t="s">
        <v>341</v>
      </c>
      <c r="AZ89" s="48" t="s">
        <v>343</v>
      </c>
      <c r="BA89" s="48" t="s">
        <v>347</v>
      </c>
      <c r="BB89" s="48" t="s">
        <v>339</v>
      </c>
      <c r="BC89" s="48" t="s">
        <v>351</v>
      </c>
      <c r="BD89" s="48" t="s">
        <v>354</v>
      </c>
      <c r="BE89" s="48" t="s">
        <v>357</v>
      </c>
      <c r="BF89" s="48" t="s">
        <v>359</v>
      </c>
      <c r="BG89" s="48" t="s">
        <v>363</v>
      </c>
      <c r="BH89" s="48" t="s">
        <v>365</v>
      </c>
      <c r="BI89" s="48" t="s">
        <v>368</v>
      </c>
      <c r="BJ89" s="48" t="s">
        <v>369</v>
      </c>
      <c r="BK89" s="48" t="s">
        <v>372</v>
      </c>
      <c r="BL89" s="48" t="s">
        <v>375</v>
      </c>
      <c r="BM89" s="48" t="s">
        <v>377</v>
      </c>
      <c r="BN89" s="48" t="s">
        <v>379</v>
      </c>
      <c r="BO89" s="48" t="s">
        <v>382</v>
      </c>
      <c r="BP89" s="48" t="s">
        <v>384</v>
      </c>
      <c r="BQ89" s="48" t="s">
        <v>387</v>
      </c>
      <c r="BR89" s="48" t="s">
        <v>390</v>
      </c>
      <c r="BS89" s="48" t="s">
        <v>394</v>
      </c>
      <c r="BT89" s="48" t="s">
        <v>396</v>
      </c>
      <c r="BU89" s="48"/>
      <c r="BV89" s="48" t="s">
        <v>401</v>
      </c>
      <c r="BW89" s="48" t="s">
        <v>403</v>
      </c>
      <c r="BX89" s="48" t="s">
        <v>405</v>
      </c>
      <c r="BY89" s="48" t="s">
        <v>409</v>
      </c>
      <c r="BZ89" s="48" t="s">
        <v>412</v>
      </c>
      <c r="CA89" s="48" t="s">
        <v>414</v>
      </c>
      <c r="CB89" s="48" t="s">
        <v>320</v>
      </c>
      <c r="CC89" s="48" t="s">
        <v>418</v>
      </c>
      <c r="CD89" s="48" t="s">
        <v>421</v>
      </c>
      <c r="CE89" s="48"/>
      <c r="CF89" s="48" t="s">
        <v>426</v>
      </c>
      <c r="CG89" s="48" t="s">
        <v>428</v>
      </c>
      <c r="CH89" s="48" t="s">
        <v>432</v>
      </c>
      <c r="CI89" s="48" t="s">
        <v>435</v>
      </c>
      <c r="CJ89" s="48" t="s">
        <v>436</v>
      </c>
      <c r="CK89" s="48" t="s">
        <v>439</v>
      </c>
      <c r="CL89" s="48" t="s">
        <v>440</v>
      </c>
      <c r="CM89" s="48" t="s">
        <v>443</v>
      </c>
      <c r="CN89" s="48" t="s">
        <v>444</v>
      </c>
      <c r="CO89" s="48" t="s">
        <v>446</v>
      </c>
      <c r="CP89" s="48" t="s">
        <v>449</v>
      </c>
      <c r="CQ89" s="48" t="s">
        <v>450</v>
      </c>
      <c r="CR89" s="48" t="s">
        <v>452</v>
      </c>
      <c r="CS89" s="48" t="s">
        <v>455</v>
      </c>
      <c r="CT89" s="48"/>
      <c r="CU89" s="48" t="s">
        <v>458</v>
      </c>
    </row>
    <row r="90" spans="1:99" x14ac:dyDescent="0.25">
      <c r="A90" s="48">
        <v>88</v>
      </c>
      <c r="B90" s="49">
        <v>44540.603446828703</v>
      </c>
      <c r="C90" s="42" t="s">
        <v>1063</v>
      </c>
      <c r="D90" s="42" t="s">
        <v>1062</v>
      </c>
      <c r="E90" s="42" t="s">
        <v>918</v>
      </c>
      <c r="F90" s="48" t="s">
        <v>865</v>
      </c>
      <c r="G90" s="42" t="s">
        <v>798</v>
      </c>
      <c r="H90" s="42" t="s">
        <v>866</v>
      </c>
      <c r="I90" s="50">
        <v>44540</v>
      </c>
      <c r="J90" s="48" t="s">
        <v>63</v>
      </c>
      <c r="K90" s="48" t="s">
        <v>88</v>
      </c>
      <c r="L90" s="48" t="s">
        <v>109</v>
      </c>
      <c r="M90" s="48" t="s">
        <v>132</v>
      </c>
      <c r="N90" s="48" t="s">
        <v>156</v>
      </c>
      <c r="O90" s="48" t="s">
        <v>179</v>
      </c>
      <c r="P90" s="48" t="s">
        <v>202</v>
      </c>
      <c r="Q90" s="48" t="s">
        <v>226</v>
      </c>
      <c r="R90" s="48" t="s">
        <v>248</v>
      </c>
      <c r="S90" s="48" t="s">
        <v>268</v>
      </c>
      <c r="T90" s="48" t="s">
        <v>270</v>
      </c>
      <c r="U90" s="48" t="s">
        <v>273</v>
      </c>
      <c r="V90" s="48" t="s">
        <v>276</v>
      </c>
      <c r="W90" s="48" t="s">
        <v>277</v>
      </c>
      <c r="X90" s="48" t="s">
        <v>279</v>
      </c>
      <c r="Y90" s="48" t="s">
        <v>281</v>
      </c>
      <c r="Z90" s="48" t="s">
        <v>284</v>
      </c>
      <c r="AA90" s="48" t="s">
        <v>287</v>
      </c>
      <c r="AB90" s="48" t="s">
        <v>288</v>
      </c>
      <c r="AC90" s="48" t="s">
        <v>290</v>
      </c>
      <c r="AD90" s="48" t="s">
        <v>294</v>
      </c>
      <c r="AE90" s="48" t="s">
        <v>296</v>
      </c>
      <c r="AF90" s="48" t="s">
        <v>297</v>
      </c>
      <c r="AG90" s="48" t="s">
        <v>300</v>
      </c>
      <c r="AH90" s="48" t="s">
        <v>302</v>
      </c>
      <c r="AI90" s="48" t="s">
        <v>304</v>
      </c>
      <c r="AJ90" s="48" t="s">
        <v>226</v>
      </c>
      <c r="AK90" s="48" t="s">
        <v>309</v>
      </c>
      <c r="AL90" s="48" t="s">
        <v>312</v>
      </c>
      <c r="AM90" s="48" t="s">
        <v>313</v>
      </c>
      <c r="AN90" s="48" t="s">
        <v>317</v>
      </c>
      <c r="AO90" s="48" t="s">
        <v>319</v>
      </c>
      <c r="AP90" s="48" t="s">
        <v>321</v>
      </c>
      <c r="AQ90" s="48" t="s">
        <v>324</v>
      </c>
      <c r="AR90" s="48" t="s">
        <v>325</v>
      </c>
      <c r="AS90" s="48" t="s">
        <v>328</v>
      </c>
      <c r="AT90" s="48" t="s">
        <v>329</v>
      </c>
      <c r="AU90" s="48" t="s">
        <v>332</v>
      </c>
      <c r="AV90" s="48" t="s">
        <v>335</v>
      </c>
      <c r="AW90" s="48" t="s">
        <v>337</v>
      </c>
      <c r="AX90" s="48" t="s">
        <v>339</v>
      </c>
      <c r="AY90" s="48" t="s">
        <v>341</v>
      </c>
      <c r="AZ90" s="48" t="s">
        <v>344</v>
      </c>
      <c r="BA90" s="48" t="s">
        <v>347</v>
      </c>
      <c r="BB90" s="48" t="s">
        <v>349</v>
      </c>
      <c r="BC90" s="48" t="s">
        <v>352</v>
      </c>
      <c r="BD90" s="48" t="s">
        <v>354</v>
      </c>
      <c r="BE90" s="48" t="s">
        <v>356</v>
      </c>
      <c r="BF90" s="48" t="s">
        <v>359</v>
      </c>
      <c r="BG90" s="48" t="s">
        <v>362</v>
      </c>
      <c r="BH90" s="48" t="s">
        <v>366</v>
      </c>
      <c r="BI90" s="48" t="s">
        <v>368</v>
      </c>
      <c r="BJ90" s="48" t="s">
        <v>370</v>
      </c>
      <c r="BK90" s="48" t="s">
        <v>372</v>
      </c>
      <c r="BL90" s="48" t="s">
        <v>374</v>
      </c>
      <c r="BM90" s="48" t="s">
        <v>377</v>
      </c>
      <c r="BN90" s="48" t="s">
        <v>379</v>
      </c>
      <c r="BO90" s="48" t="s">
        <v>382</v>
      </c>
      <c r="BP90" s="48" t="s">
        <v>384</v>
      </c>
      <c r="BQ90" s="48" t="s">
        <v>387</v>
      </c>
      <c r="BR90" s="48" t="s">
        <v>390</v>
      </c>
      <c r="BS90" s="48" t="s">
        <v>394</v>
      </c>
      <c r="BT90" s="48" t="s">
        <v>395</v>
      </c>
      <c r="BU90" s="48" t="s">
        <v>399</v>
      </c>
      <c r="BV90" s="48" t="s">
        <v>402</v>
      </c>
      <c r="BW90" s="48" t="s">
        <v>404</v>
      </c>
      <c r="BX90" s="48" t="s">
        <v>405</v>
      </c>
      <c r="BY90" s="48" t="s">
        <v>409</v>
      </c>
      <c r="BZ90" s="48" t="s">
        <v>412</v>
      </c>
      <c r="CA90" s="48" t="s">
        <v>414</v>
      </c>
      <c r="CB90" s="48" t="s">
        <v>415</v>
      </c>
      <c r="CC90" s="48" t="s">
        <v>417</v>
      </c>
      <c r="CD90" s="48" t="s">
        <v>420</v>
      </c>
      <c r="CE90" s="48" t="s">
        <v>423</v>
      </c>
      <c r="CF90" s="48" t="s">
        <v>427</v>
      </c>
      <c r="CG90" s="48" t="s">
        <v>429</v>
      </c>
      <c r="CH90" s="48" t="s">
        <v>431</v>
      </c>
      <c r="CI90" s="48" t="s">
        <v>434</v>
      </c>
      <c r="CJ90" s="48" t="s">
        <v>437</v>
      </c>
      <c r="CK90" s="48" t="s">
        <v>438</v>
      </c>
      <c r="CL90" s="48" t="s">
        <v>440</v>
      </c>
      <c r="CM90" s="48" t="s">
        <v>442</v>
      </c>
      <c r="CN90" s="48" t="s">
        <v>444</v>
      </c>
      <c r="CO90" s="48" t="s">
        <v>447</v>
      </c>
      <c r="CP90" s="48" t="s">
        <v>449</v>
      </c>
      <c r="CQ90" s="48" t="s">
        <v>451</v>
      </c>
      <c r="CR90" s="48" t="s">
        <v>453</v>
      </c>
      <c r="CS90" s="48" t="s">
        <v>454</v>
      </c>
      <c r="CT90" s="48" t="s">
        <v>432</v>
      </c>
      <c r="CU90" s="48" t="s">
        <v>457</v>
      </c>
    </row>
    <row r="91" spans="1:99" x14ac:dyDescent="0.25">
      <c r="A91" s="48">
        <v>89</v>
      </c>
      <c r="B91" s="49">
        <v>44540.613915983799</v>
      </c>
      <c r="C91" s="42" t="s">
        <v>1065</v>
      </c>
      <c r="D91" s="42" t="s">
        <v>1064</v>
      </c>
      <c r="E91" s="42" t="s">
        <v>918</v>
      </c>
      <c r="F91" s="48" t="s">
        <v>865</v>
      </c>
      <c r="G91" s="42" t="s">
        <v>794</v>
      </c>
      <c r="H91" s="42" t="s">
        <v>872</v>
      </c>
      <c r="I91" s="50">
        <v>44540</v>
      </c>
      <c r="J91" s="48" t="s">
        <v>64</v>
      </c>
      <c r="K91" s="48" t="s">
        <v>88</v>
      </c>
      <c r="L91" s="48" t="s">
        <v>109</v>
      </c>
      <c r="M91" s="48" t="s">
        <v>132</v>
      </c>
      <c r="N91" s="48" t="s">
        <v>156</v>
      </c>
      <c r="O91" s="48" t="s">
        <v>180</v>
      </c>
      <c r="P91" s="48" t="s">
        <v>201</v>
      </c>
      <c r="Q91" s="48" t="s">
        <v>226</v>
      </c>
      <c r="R91" s="48" t="s">
        <v>249</v>
      </c>
      <c r="S91" s="48" t="s">
        <v>267</v>
      </c>
      <c r="T91" s="48" t="s">
        <v>269</v>
      </c>
      <c r="U91" s="48" t="s">
        <v>273</v>
      </c>
      <c r="V91" s="48" t="s">
        <v>276</v>
      </c>
      <c r="W91" s="48" t="s">
        <v>277</v>
      </c>
      <c r="X91" s="48" t="s">
        <v>279</v>
      </c>
      <c r="Y91" s="48" t="s">
        <v>281</v>
      </c>
      <c r="Z91" s="48" t="s">
        <v>284</v>
      </c>
      <c r="AA91" s="48" t="s">
        <v>287</v>
      </c>
      <c r="AB91" s="48" t="s">
        <v>288</v>
      </c>
      <c r="AC91" s="48" t="s">
        <v>290</v>
      </c>
      <c r="AD91" s="48" t="s">
        <v>293</v>
      </c>
      <c r="AE91" s="48" t="s">
        <v>296</v>
      </c>
      <c r="AF91" s="48" t="s">
        <v>298</v>
      </c>
      <c r="AG91" s="48" t="s">
        <v>301</v>
      </c>
      <c r="AH91" s="48" t="s">
        <v>302</v>
      </c>
      <c r="AI91" s="48" t="s">
        <v>305</v>
      </c>
      <c r="AJ91" s="48" t="s">
        <v>226</v>
      </c>
      <c r="AK91" s="48" t="s">
        <v>308</v>
      </c>
      <c r="AL91" s="48" t="s">
        <v>311</v>
      </c>
      <c r="AM91" s="48" t="s">
        <v>313</v>
      </c>
      <c r="AN91" s="48" t="s">
        <v>317</v>
      </c>
      <c r="AO91" s="48" t="s">
        <v>319</v>
      </c>
      <c r="AP91" s="48" t="s">
        <v>321</v>
      </c>
      <c r="AQ91" s="48" t="s">
        <v>324</v>
      </c>
      <c r="AR91" s="48" t="s">
        <v>326</v>
      </c>
      <c r="AS91" s="48" t="s">
        <v>327</v>
      </c>
      <c r="AT91" s="48" t="s">
        <v>330</v>
      </c>
      <c r="AU91" s="48" t="s">
        <v>332</v>
      </c>
      <c r="AV91" s="48" t="s">
        <v>268</v>
      </c>
      <c r="AW91" s="48" t="s">
        <v>336</v>
      </c>
      <c r="AX91" s="48" t="s">
        <v>269</v>
      </c>
      <c r="AY91" s="48" t="s">
        <v>341</v>
      </c>
      <c r="AZ91" s="48" t="s">
        <v>344</v>
      </c>
      <c r="BA91" s="48" t="s">
        <v>346</v>
      </c>
      <c r="BB91" s="48" t="s">
        <v>349</v>
      </c>
      <c r="BC91" s="48" t="s">
        <v>352</v>
      </c>
      <c r="BD91" s="48" t="s">
        <v>355</v>
      </c>
      <c r="BE91" s="48" t="s">
        <v>356</v>
      </c>
      <c r="BF91" s="48" t="s">
        <v>359</v>
      </c>
      <c r="BG91" s="48" t="s">
        <v>362</v>
      </c>
      <c r="BH91" s="48" t="s">
        <v>365</v>
      </c>
      <c r="BI91" s="48" t="s">
        <v>368</v>
      </c>
      <c r="BJ91" s="48" t="s">
        <v>370</v>
      </c>
      <c r="BK91" s="48" t="s">
        <v>372</v>
      </c>
      <c r="BL91" s="48" t="s">
        <v>374</v>
      </c>
      <c r="BM91" s="48" t="s">
        <v>377</v>
      </c>
      <c r="BN91" s="48" t="s">
        <v>380</v>
      </c>
      <c r="BO91" s="48" t="s">
        <v>382</v>
      </c>
      <c r="BP91" s="48" t="s">
        <v>384</v>
      </c>
      <c r="BQ91" s="48" t="s">
        <v>387</v>
      </c>
      <c r="BR91" s="48" t="s">
        <v>390</v>
      </c>
      <c r="BS91" s="48" t="s">
        <v>394</v>
      </c>
      <c r="BT91" s="48" t="s">
        <v>396</v>
      </c>
      <c r="BU91" s="48" t="s">
        <v>399</v>
      </c>
      <c r="BV91" s="48" t="s">
        <v>401</v>
      </c>
      <c r="BW91" s="48" t="s">
        <v>403</v>
      </c>
      <c r="BX91" s="48" t="s">
        <v>406</v>
      </c>
      <c r="BY91" s="48" t="s">
        <v>409</v>
      </c>
      <c r="BZ91" s="48" t="s">
        <v>411</v>
      </c>
      <c r="CA91" s="48" t="s">
        <v>413</v>
      </c>
      <c r="CB91" s="48" t="s">
        <v>415</v>
      </c>
      <c r="CC91" s="48" t="s">
        <v>418</v>
      </c>
      <c r="CD91" s="48" t="s">
        <v>421</v>
      </c>
      <c r="CE91" s="48" t="s">
        <v>424</v>
      </c>
      <c r="CF91" s="48" t="s">
        <v>426</v>
      </c>
      <c r="CG91" s="48" t="s">
        <v>428</v>
      </c>
      <c r="CH91" s="48" t="s">
        <v>432</v>
      </c>
      <c r="CI91" s="48" t="s">
        <v>435</v>
      </c>
      <c r="CJ91" s="48" t="s">
        <v>437</v>
      </c>
      <c r="CK91" s="48" t="s">
        <v>438</v>
      </c>
      <c r="CL91" s="48" t="s">
        <v>440</v>
      </c>
      <c r="CM91" s="48" t="s">
        <v>443</v>
      </c>
      <c r="CN91" s="48" t="s">
        <v>445</v>
      </c>
      <c r="CO91" s="48" t="s">
        <v>446</v>
      </c>
      <c r="CP91" s="48" t="s">
        <v>449</v>
      </c>
      <c r="CQ91" s="48" t="s">
        <v>450</v>
      </c>
      <c r="CR91" s="48" t="s">
        <v>453</v>
      </c>
      <c r="CS91" s="48" t="s">
        <v>454</v>
      </c>
      <c r="CT91" s="48" t="s">
        <v>432</v>
      </c>
      <c r="CU91" s="48" t="s">
        <v>457</v>
      </c>
    </row>
    <row r="92" spans="1:99" x14ac:dyDescent="0.25">
      <c r="A92" s="48">
        <v>90</v>
      </c>
      <c r="B92" s="49">
        <v>44540.631947048612</v>
      </c>
      <c r="C92" s="42" t="s">
        <v>1067</v>
      </c>
      <c r="D92" s="42" t="s">
        <v>1066</v>
      </c>
      <c r="E92" s="42"/>
      <c r="F92" s="48" t="s">
        <v>865</v>
      </c>
      <c r="G92" s="42" t="s">
        <v>798</v>
      </c>
      <c r="H92" s="42" t="s">
        <v>866</v>
      </c>
      <c r="I92" s="50">
        <v>44540</v>
      </c>
      <c r="J92" s="48" t="s">
        <v>63</v>
      </c>
      <c r="K92" s="48" t="s">
        <v>88</v>
      </c>
      <c r="L92" s="48" t="s">
        <v>109</v>
      </c>
      <c r="M92" s="48" t="s">
        <v>133</v>
      </c>
      <c r="N92" s="48" t="s">
        <v>156</v>
      </c>
      <c r="O92" s="48" t="s">
        <v>180</v>
      </c>
      <c r="P92" s="48" t="s">
        <v>201</v>
      </c>
      <c r="Q92" s="48" t="s">
        <v>226</v>
      </c>
      <c r="R92" s="48" t="s">
        <v>249</v>
      </c>
      <c r="S92" s="48" t="s">
        <v>268</v>
      </c>
      <c r="T92" s="48" t="s">
        <v>269</v>
      </c>
      <c r="U92" s="48" t="s">
        <v>273</v>
      </c>
      <c r="V92" s="48" t="s">
        <v>275</v>
      </c>
      <c r="W92" s="48" t="s">
        <v>278</v>
      </c>
      <c r="X92" s="48" t="s">
        <v>279</v>
      </c>
      <c r="Y92" s="48" t="s">
        <v>282</v>
      </c>
      <c r="Z92" s="48" t="s">
        <v>285</v>
      </c>
      <c r="AA92" s="48" t="s">
        <v>287</v>
      </c>
      <c r="AB92" s="48" t="s">
        <v>288</v>
      </c>
      <c r="AC92" s="48" t="s">
        <v>290</v>
      </c>
      <c r="AD92" s="48" t="s">
        <v>293</v>
      </c>
      <c r="AE92" s="48" t="s">
        <v>295</v>
      </c>
      <c r="AF92" s="48" t="s">
        <v>297</v>
      </c>
      <c r="AG92" s="48" t="s">
        <v>300</v>
      </c>
      <c r="AH92" s="48" t="s">
        <v>303</v>
      </c>
      <c r="AI92" s="48" t="s">
        <v>305</v>
      </c>
      <c r="AJ92" s="48" t="s">
        <v>226</v>
      </c>
      <c r="AK92" s="48" t="s">
        <v>309</v>
      </c>
      <c r="AL92" s="48" t="s">
        <v>312</v>
      </c>
      <c r="AM92" s="48" t="s">
        <v>314</v>
      </c>
      <c r="AN92" s="48" t="s">
        <v>317</v>
      </c>
      <c r="AO92" s="48" t="s">
        <v>318</v>
      </c>
      <c r="AP92" s="48" t="s">
        <v>320</v>
      </c>
      <c r="AQ92" s="48" t="s">
        <v>324</v>
      </c>
      <c r="AR92" s="48" t="s">
        <v>326</v>
      </c>
      <c r="AS92" s="48" t="s">
        <v>328</v>
      </c>
      <c r="AT92" s="48" t="s">
        <v>330</v>
      </c>
      <c r="AU92" s="48" t="s">
        <v>332</v>
      </c>
      <c r="AV92" s="48" t="s">
        <v>268</v>
      </c>
      <c r="AW92" s="48" t="s">
        <v>336</v>
      </c>
      <c r="AX92" s="48" t="s">
        <v>269</v>
      </c>
      <c r="AY92" s="48" t="s">
        <v>341</v>
      </c>
      <c r="AZ92" s="48" t="s">
        <v>343</v>
      </c>
      <c r="BA92" s="48" t="s">
        <v>346</v>
      </c>
      <c r="BB92" s="48" t="s">
        <v>339</v>
      </c>
      <c r="BC92" s="48" t="s">
        <v>352</v>
      </c>
      <c r="BD92" s="48" t="s">
        <v>354</v>
      </c>
      <c r="BE92" s="48" t="s">
        <v>357</v>
      </c>
      <c r="BF92" s="48" t="s">
        <v>359</v>
      </c>
      <c r="BG92" s="48" t="s">
        <v>363</v>
      </c>
      <c r="BH92" s="48" t="s">
        <v>366</v>
      </c>
      <c r="BI92" s="48" t="s">
        <v>367</v>
      </c>
      <c r="BJ92" s="48" t="s">
        <v>370</v>
      </c>
      <c r="BK92" s="48" t="s">
        <v>372</v>
      </c>
      <c r="BL92" s="48" t="s">
        <v>375</v>
      </c>
      <c r="BM92" s="48" t="s">
        <v>378</v>
      </c>
      <c r="BN92" s="48" t="s">
        <v>380</v>
      </c>
      <c r="BO92" s="48" t="s">
        <v>382</v>
      </c>
      <c r="BP92" s="48" t="s">
        <v>385</v>
      </c>
      <c r="BQ92" s="48" t="s">
        <v>388</v>
      </c>
      <c r="BR92" s="48"/>
      <c r="BS92" s="48" t="s">
        <v>393</v>
      </c>
      <c r="BT92" s="48" t="s">
        <v>396</v>
      </c>
      <c r="BU92" s="48" t="s">
        <v>398</v>
      </c>
      <c r="BV92" s="48" t="s">
        <v>401</v>
      </c>
      <c r="BW92" s="48" t="s">
        <v>403</v>
      </c>
      <c r="BX92" s="48" t="s">
        <v>405</v>
      </c>
      <c r="BY92" s="48" t="s">
        <v>409</v>
      </c>
      <c r="BZ92" s="48" t="s">
        <v>412</v>
      </c>
      <c r="CA92" s="48" t="s">
        <v>414</v>
      </c>
      <c r="CB92" s="48" t="s">
        <v>320</v>
      </c>
      <c r="CC92" s="48" t="s">
        <v>418</v>
      </c>
      <c r="CD92" s="48" t="s">
        <v>421</v>
      </c>
      <c r="CE92" s="48" t="s">
        <v>423</v>
      </c>
      <c r="CF92" s="48" t="s">
        <v>427</v>
      </c>
      <c r="CG92" s="48" t="s">
        <v>429</v>
      </c>
      <c r="CH92" s="48" t="s">
        <v>431</v>
      </c>
      <c r="CI92" s="48" t="s">
        <v>434</v>
      </c>
      <c r="CJ92" s="48" t="s">
        <v>437</v>
      </c>
      <c r="CK92" s="48" t="s">
        <v>439</v>
      </c>
      <c r="CL92" s="48" t="s">
        <v>295</v>
      </c>
      <c r="CM92" s="48" t="s">
        <v>442</v>
      </c>
      <c r="CN92" s="48" t="s">
        <v>444</v>
      </c>
      <c r="CO92" s="48" t="s">
        <v>446</v>
      </c>
      <c r="CP92" s="48" t="s">
        <v>449</v>
      </c>
      <c r="CQ92" s="48" t="s">
        <v>451</v>
      </c>
      <c r="CR92" s="48" t="s">
        <v>452</v>
      </c>
      <c r="CS92" s="48" t="s">
        <v>455</v>
      </c>
      <c r="CT92" s="48" t="s">
        <v>456</v>
      </c>
      <c r="CU92" s="48" t="s">
        <v>458</v>
      </c>
    </row>
    <row r="93" spans="1:99" x14ac:dyDescent="0.25">
      <c r="A93" s="48">
        <v>91</v>
      </c>
      <c r="B93" s="49">
        <v>44540.633892662037</v>
      </c>
      <c r="C93" s="42" t="s">
        <v>1069</v>
      </c>
      <c r="D93" s="42" t="s">
        <v>1068</v>
      </c>
      <c r="E93" s="42" t="s">
        <v>966</v>
      </c>
      <c r="F93" s="48" t="s">
        <v>926</v>
      </c>
      <c r="G93" s="42" t="s">
        <v>795</v>
      </c>
      <c r="H93" s="42" t="s">
        <v>866</v>
      </c>
      <c r="I93" s="50">
        <v>35589</v>
      </c>
      <c r="J93" s="48" t="s">
        <v>63</v>
      </c>
      <c r="K93" s="48" t="s">
        <v>88</v>
      </c>
      <c r="L93" s="48"/>
      <c r="M93" s="48" t="s">
        <v>132</v>
      </c>
      <c r="N93" s="48" t="s">
        <v>156</v>
      </c>
      <c r="O93" s="48" t="s">
        <v>180</v>
      </c>
      <c r="P93" s="48" t="s">
        <v>201</v>
      </c>
      <c r="Q93" s="48" t="s">
        <v>226</v>
      </c>
      <c r="R93" s="48" t="s">
        <v>249</v>
      </c>
      <c r="S93" s="48" t="s">
        <v>267</v>
      </c>
      <c r="T93" s="48" t="s">
        <v>270</v>
      </c>
      <c r="U93" s="48" t="s">
        <v>272</v>
      </c>
      <c r="V93" s="48" t="s">
        <v>275</v>
      </c>
      <c r="W93" s="48" t="s">
        <v>278</v>
      </c>
      <c r="X93" s="48" t="s">
        <v>279</v>
      </c>
      <c r="Y93" s="48" t="s">
        <v>282</v>
      </c>
      <c r="Z93" s="48" t="s">
        <v>285</v>
      </c>
      <c r="AA93" s="48" t="s">
        <v>286</v>
      </c>
      <c r="AB93" s="48" t="s">
        <v>288</v>
      </c>
      <c r="AC93" s="48" t="s">
        <v>291</v>
      </c>
      <c r="AD93" s="48" t="s">
        <v>294</v>
      </c>
      <c r="AE93" s="48" t="s">
        <v>296</v>
      </c>
      <c r="AF93" s="48" t="s">
        <v>297</v>
      </c>
      <c r="AG93" s="48" t="s">
        <v>301</v>
      </c>
      <c r="AH93" s="48" t="s">
        <v>303</v>
      </c>
      <c r="AI93" s="48" t="s">
        <v>305</v>
      </c>
      <c r="AJ93" s="48" t="s">
        <v>226</v>
      </c>
      <c r="AK93" s="48" t="s">
        <v>309</v>
      </c>
      <c r="AL93" s="48" t="s">
        <v>311</v>
      </c>
      <c r="AM93" s="48" t="s">
        <v>313</v>
      </c>
      <c r="AN93" s="48" t="s">
        <v>317</v>
      </c>
      <c r="AO93" s="48" t="s">
        <v>319</v>
      </c>
      <c r="AP93" s="48" t="s">
        <v>321</v>
      </c>
      <c r="AQ93" s="48" t="s">
        <v>324</v>
      </c>
      <c r="AR93" s="48" t="s">
        <v>325</v>
      </c>
      <c r="AS93" s="48" t="s">
        <v>328</v>
      </c>
      <c r="AT93" s="48" t="s">
        <v>329</v>
      </c>
      <c r="AU93" s="48" t="s">
        <v>333</v>
      </c>
      <c r="AV93" s="48" t="s">
        <v>335</v>
      </c>
      <c r="AW93" s="48" t="s">
        <v>336</v>
      </c>
      <c r="AX93" s="48" t="s">
        <v>339</v>
      </c>
      <c r="AY93" s="48" t="s">
        <v>340</v>
      </c>
      <c r="AZ93" s="48" t="s">
        <v>344</v>
      </c>
      <c r="BA93" s="48" t="s">
        <v>346</v>
      </c>
      <c r="BB93" s="48" t="s">
        <v>339</v>
      </c>
      <c r="BC93" s="48" t="s">
        <v>352</v>
      </c>
      <c r="BD93" s="48" t="s">
        <v>354</v>
      </c>
      <c r="BE93" s="48" t="s">
        <v>357</v>
      </c>
      <c r="BF93" s="48" t="s">
        <v>360</v>
      </c>
      <c r="BG93" s="48" t="s">
        <v>362</v>
      </c>
      <c r="BH93" s="48" t="s">
        <v>365</v>
      </c>
      <c r="BI93" s="48" t="s">
        <v>368</v>
      </c>
      <c r="BJ93" s="48" t="s">
        <v>369</v>
      </c>
      <c r="BK93" s="48" t="s">
        <v>372</v>
      </c>
      <c r="BL93" s="48" t="s">
        <v>375</v>
      </c>
      <c r="BM93" s="48" t="s">
        <v>377</v>
      </c>
      <c r="BN93" s="48" t="s">
        <v>380</v>
      </c>
      <c r="BO93" s="48" t="s">
        <v>382</v>
      </c>
      <c r="BP93" s="48" t="s">
        <v>385</v>
      </c>
      <c r="BQ93" s="48" t="s">
        <v>388</v>
      </c>
      <c r="BR93" s="48" t="s">
        <v>390</v>
      </c>
      <c r="BS93" s="48" t="s">
        <v>394</v>
      </c>
      <c r="BT93" s="48" t="s">
        <v>396</v>
      </c>
      <c r="BU93" s="48" t="s">
        <v>398</v>
      </c>
      <c r="BV93" s="48" t="s">
        <v>401</v>
      </c>
      <c r="BW93" s="48" t="s">
        <v>403</v>
      </c>
      <c r="BX93" s="48" t="s">
        <v>405</v>
      </c>
      <c r="BY93" s="48" t="s">
        <v>408</v>
      </c>
      <c r="BZ93" s="48" t="s">
        <v>412</v>
      </c>
      <c r="CA93" s="48" t="s">
        <v>414</v>
      </c>
      <c r="CB93" s="48" t="s">
        <v>415</v>
      </c>
      <c r="CC93" s="48" t="s">
        <v>417</v>
      </c>
      <c r="CD93" s="48" t="s">
        <v>421</v>
      </c>
      <c r="CE93" s="48" t="s">
        <v>424</v>
      </c>
      <c r="CF93" s="48" t="s">
        <v>426</v>
      </c>
      <c r="CG93" s="48" t="s">
        <v>428</v>
      </c>
      <c r="CH93" s="48" t="s">
        <v>431</v>
      </c>
      <c r="CI93" s="48" t="s">
        <v>435</v>
      </c>
      <c r="CJ93" s="48" t="s">
        <v>437</v>
      </c>
      <c r="CK93" s="48" t="s">
        <v>438</v>
      </c>
      <c r="CL93" s="48" t="s">
        <v>440</v>
      </c>
      <c r="CM93" s="48" t="s">
        <v>442</v>
      </c>
      <c r="CN93" s="48" t="s">
        <v>445</v>
      </c>
      <c r="CO93" s="48" t="s">
        <v>447</v>
      </c>
      <c r="CP93" s="48" t="s">
        <v>448</v>
      </c>
      <c r="CQ93" s="48" t="s">
        <v>451</v>
      </c>
      <c r="CR93" s="48" t="s">
        <v>453</v>
      </c>
      <c r="CS93" s="48" t="s">
        <v>454</v>
      </c>
      <c r="CT93" s="48" t="s">
        <v>432</v>
      </c>
      <c r="CU93" s="48" t="s">
        <v>458</v>
      </c>
    </row>
    <row r="94" spans="1:99" x14ac:dyDescent="0.25">
      <c r="A94" s="48">
        <v>92</v>
      </c>
      <c r="B94" s="49">
        <v>44540.649423657407</v>
      </c>
      <c r="C94" s="42" t="s">
        <v>1071</v>
      </c>
      <c r="D94" s="42" t="s">
        <v>1070</v>
      </c>
      <c r="E94" s="42" t="s">
        <v>918</v>
      </c>
      <c r="F94" s="48" t="s">
        <v>865</v>
      </c>
      <c r="G94" s="42" t="s">
        <v>794</v>
      </c>
      <c r="H94" s="42" t="s">
        <v>872</v>
      </c>
      <c r="I94" s="50">
        <v>44540</v>
      </c>
      <c r="J94" s="48" t="s">
        <v>63</v>
      </c>
      <c r="K94" s="48" t="s">
        <v>88</v>
      </c>
      <c r="L94" s="48" t="s">
        <v>109</v>
      </c>
      <c r="M94" s="48" t="s">
        <v>133</v>
      </c>
      <c r="N94" s="48" t="s">
        <v>156</v>
      </c>
      <c r="O94" s="48" t="s">
        <v>180</v>
      </c>
      <c r="P94" s="48" t="s">
        <v>201</v>
      </c>
      <c r="Q94" s="48" t="s">
        <v>226</v>
      </c>
      <c r="R94" s="48" t="s">
        <v>249</v>
      </c>
      <c r="S94" s="48" t="s">
        <v>268</v>
      </c>
      <c r="T94" s="48" t="s">
        <v>270</v>
      </c>
      <c r="U94" s="48" t="s">
        <v>273</v>
      </c>
      <c r="V94" s="48" t="s">
        <v>276</v>
      </c>
      <c r="W94" s="48" t="s">
        <v>278</v>
      </c>
      <c r="X94" s="48" t="s">
        <v>279</v>
      </c>
      <c r="Y94" s="48" t="s">
        <v>281</v>
      </c>
      <c r="Z94" s="48" t="s">
        <v>284</v>
      </c>
      <c r="AA94" s="48" t="s">
        <v>287</v>
      </c>
      <c r="AB94" s="48" t="s">
        <v>288</v>
      </c>
      <c r="AC94" s="48" t="s">
        <v>290</v>
      </c>
      <c r="AD94" s="48" t="s">
        <v>294</v>
      </c>
      <c r="AE94" s="48" t="s">
        <v>295</v>
      </c>
      <c r="AF94" s="48" t="s">
        <v>298</v>
      </c>
      <c r="AG94" s="48" t="s">
        <v>300</v>
      </c>
      <c r="AH94" s="48" t="s">
        <v>303</v>
      </c>
      <c r="AI94" s="48" t="s">
        <v>304</v>
      </c>
      <c r="AJ94" s="48" t="s">
        <v>226</v>
      </c>
      <c r="AK94" s="48" t="s">
        <v>309</v>
      </c>
      <c r="AL94" s="48" t="s">
        <v>312</v>
      </c>
      <c r="AM94" s="48" t="s">
        <v>313</v>
      </c>
      <c r="AN94" s="48" t="s">
        <v>316</v>
      </c>
      <c r="AO94" s="48" t="s">
        <v>318</v>
      </c>
      <c r="AP94" s="48" t="s">
        <v>320</v>
      </c>
      <c r="AQ94" s="48" t="s">
        <v>323</v>
      </c>
      <c r="AR94" s="48" t="s">
        <v>325</v>
      </c>
      <c r="AS94" s="48" t="s">
        <v>327</v>
      </c>
      <c r="AT94" s="48" t="s">
        <v>330</v>
      </c>
      <c r="AU94" s="48" t="s">
        <v>332</v>
      </c>
      <c r="AV94" s="48" t="s">
        <v>268</v>
      </c>
      <c r="AW94" s="48" t="s">
        <v>336</v>
      </c>
      <c r="AX94" s="48" t="s">
        <v>269</v>
      </c>
      <c r="AY94" s="48" t="s">
        <v>341</v>
      </c>
      <c r="AZ94" s="48" t="s">
        <v>343</v>
      </c>
      <c r="BA94" s="48" t="s">
        <v>347</v>
      </c>
      <c r="BB94" s="48" t="s">
        <v>339</v>
      </c>
      <c r="BC94" s="48" t="s">
        <v>352</v>
      </c>
      <c r="BD94" s="48" t="s">
        <v>354</v>
      </c>
      <c r="BE94" s="48" t="s">
        <v>357</v>
      </c>
      <c r="BF94" s="48" t="s">
        <v>359</v>
      </c>
      <c r="BG94" s="48" t="s">
        <v>362</v>
      </c>
      <c r="BH94" s="48" t="s">
        <v>365</v>
      </c>
      <c r="BI94" s="48" t="s">
        <v>367</v>
      </c>
      <c r="BJ94" s="48" t="s">
        <v>369</v>
      </c>
      <c r="BK94" s="48" t="s">
        <v>371</v>
      </c>
      <c r="BL94" s="48" t="s">
        <v>374</v>
      </c>
      <c r="BM94" s="48" t="s">
        <v>377</v>
      </c>
      <c r="BN94" s="48" t="s">
        <v>379</v>
      </c>
      <c r="BO94" s="48" t="s">
        <v>382</v>
      </c>
      <c r="BP94" s="48" t="s">
        <v>384</v>
      </c>
      <c r="BQ94" s="48" t="s">
        <v>387</v>
      </c>
      <c r="BR94" s="48" t="s">
        <v>390</v>
      </c>
      <c r="BS94" s="48" t="s">
        <v>393</v>
      </c>
      <c r="BT94" s="48" t="s">
        <v>395</v>
      </c>
      <c r="BU94" s="48" t="s">
        <v>399</v>
      </c>
      <c r="BV94" s="48" t="s">
        <v>401</v>
      </c>
      <c r="BW94" s="48" t="s">
        <v>404</v>
      </c>
      <c r="BX94" s="48" t="s">
        <v>405</v>
      </c>
      <c r="BY94" s="48" t="s">
        <v>408</v>
      </c>
      <c r="BZ94" s="48" t="s">
        <v>411</v>
      </c>
      <c r="CA94" s="48" t="s">
        <v>414</v>
      </c>
      <c r="CB94" s="48" t="s">
        <v>415</v>
      </c>
      <c r="CC94" s="48" t="s">
        <v>417</v>
      </c>
      <c r="CD94" s="48" t="s">
        <v>420</v>
      </c>
      <c r="CE94" s="48" t="s">
        <v>423</v>
      </c>
      <c r="CF94" s="48" t="s">
        <v>426</v>
      </c>
      <c r="CG94" s="48" t="s">
        <v>428</v>
      </c>
      <c r="CH94" s="48" t="s">
        <v>432</v>
      </c>
      <c r="CI94" s="48" t="s">
        <v>434</v>
      </c>
      <c r="CJ94" s="48" t="s">
        <v>436</v>
      </c>
      <c r="CK94" s="48" t="s">
        <v>439</v>
      </c>
      <c r="CL94" s="48" t="s">
        <v>295</v>
      </c>
      <c r="CM94" s="48" t="s">
        <v>442</v>
      </c>
      <c r="CN94" s="48" t="s">
        <v>444</v>
      </c>
      <c r="CO94" s="48" t="s">
        <v>447</v>
      </c>
      <c r="CP94" s="48" t="s">
        <v>449</v>
      </c>
      <c r="CQ94" s="48" t="s">
        <v>450</v>
      </c>
      <c r="CR94" s="48" t="s">
        <v>453</v>
      </c>
      <c r="CS94" s="48" t="s">
        <v>455</v>
      </c>
      <c r="CT94" s="48" t="s">
        <v>432</v>
      </c>
      <c r="CU94" s="48" t="s">
        <v>457</v>
      </c>
    </row>
    <row r="95" spans="1:99" x14ac:dyDescent="0.25">
      <c r="A95" s="48">
        <v>93</v>
      </c>
      <c r="B95" s="49">
        <v>44540.701994027775</v>
      </c>
      <c r="C95" s="42" t="s">
        <v>1073</v>
      </c>
      <c r="D95" s="42" t="s">
        <v>1072</v>
      </c>
      <c r="E95" s="42" t="s">
        <v>918</v>
      </c>
      <c r="F95" s="48" t="s">
        <v>865</v>
      </c>
      <c r="G95" s="42" t="s">
        <v>797</v>
      </c>
      <c r="H95" s="42" t="s">
        <v>866</v>
      </c>
      <c r="I95" s="50">
        <v>34889</v>
      </c>
      <c r="J95" s="48" t="s">
        <v>63</v>
      </c>
      <c r="K95" s="48" t="s">
        <v>88</v>
      </c>
      <c r="L95" s="48" t="s">
        <v>108</v>
      </c>
      <c r="M95" s="48" t="s">
        <v>133</v>
      </c>
      <c r="N95" s="48" t="s">
        <v>156</v>
      </c>
      <c r="O95" s="48" t="s">
        <v>180</v>
      </c>
      <c r="P95" s="48" t="s">
        <v>201</v>
      </c>
      <c r="Q95" s="48" t="s">
        <v>226</v>
      </c>
      <c r="R95" s="48" t="s">
        <v>249</v>
      </c>
      <c r="S95" s="48" t="s">
        <v>268</v>
      </c>
      <c r="T95" s="48" t="s">
        <v>270</v>
      </c>
      <c r="U95" s="48" t="s">
        <v>273</v>
      </c>
      <c r="V95" s="48" t="s">
        <v>275</v>
      </c>
      <c r="W95" s="48" t="s">
        <v>277</v>
      </c>
      <c r="X95" s="48" t="s">
        <v>279</v>
      </c>
      <c r="Y95" s="48" t="s">
        <v>281</v>
      </c>
      <c r="Z95" s="48" t="s">
        <v>285</v>
      </c>
      <c r="AA95" s="48" t="s">
        <v>287</v>
      </c>
      <c r="AB95" s="48" t="s">
        <v>288</v>
      </c>
      <c r="AC95" s="48" t="s">
        <v>290</v>
      </c>
      <c r="AD95" s="48" t="s">
        <v>294</v>
      </c>
      <c r="AE95" s="48" t="s">
        <v>296</v>
      </c>
      <c r="AF95" s="48" t="s">
        <v>297</v>
      </c>
      <c r="AG95" s="48" t="s">
        <v>300</v>
      </c>
      <c r="AH95" s="48" t="s">
        <v>302</v>
      </c>
      <c r="AI95" s="48" t="s">
        <v>304</v>
      </c>
      <c r="AJ95" s="48" t="s">
        <v>226</v>
      </c>
      <c r="AK95" s="48" t="s">
        <v>309</v>
      </c>
      <c r="AL95" s="48" t="s">
        <v>312</v>
      </c>
      <c r="AM95" s="48" t="s">
        <v>313</v>
      </c>
      <c r="AN95" s="48" t="s">
        <v>316</v>
      </c>
      <c r="AO95" s="48" t="s">
        <v>318</v>
      </c>
      <c r="AP95" s="48" t="s">
        <v>321</v>
      </c>
      <c r="AQ95" s="48" t="s">
        <v>324</v>
      </c>
      <c r="AR95" s="48" t="s">
        <v>325</v>
      </c>
      <c r="AS95" s="48" t="s">
        <v>328</v>
      </c>
      <c r="AT95" s="48" t="s">
        <v>330</v>
      </c>
      <c r="AU95" s="48" t="s">
        <v>332</v>
      </c>
      <c r="AV95" s="48" t="s">
        <v>335</v>
      </c>
      <c r="AW95" s="48" t="s">
        <v>336</v>
      </c>
      <c r="AX95" s="48" t="s">
        <v>339</v>
      </c>
      <c r="AY95" s="48" t="s">
        <v>341</v>
      </c>
      <c r="AZ95" s="48" t="s">
        <v>344</v>
      </c>
      <c r="BA95" s="48" t="s">
        <v>346</v>
      </c>
      <c r="BB95" s="48" t="s">
        <v>349</v>
      </c>
      <c r="BC95" s="48" t="s">
        <v>351</v>
      </c>
      <c r="BD95" s="48" t="s">
        <v>354</v>
      </c>
      <c r="BE95" s="48" t="s">
        <v>356</v>
      </c>
      <c r="BF95" s="48" t="s">
        <v>359</v>
      </c>
      <c r="BG95" s="48" t="s">
        <v>363</v>
      </c>
      <c r="BH95" s="48" t="s">
        <v>365</v>
      </c>
      <c r="BI95" s="48" t="s">
        <v>368</v>
      </c>
      <c r="BJ95" s="48" t="s">
        <v>369</v>
      </c>
      <c r="BK95" s="48" t="s">
        <v>372</v>
      </c>
      <c r="BL95" s="48" t="s">
        <v>375</v>
      </c>
      <c r="BM95" s="48" t="s">
        <v>377</v>
      </c>
      <c r="BN95" s="48" t="s">
        <v>379</v>
      </c>
      <c r="BO95" s="48" t="s">
        <v>383</v>
      </c>
      <c r="BP95" s="48" t="s">
        <v>384</v>
      </c>
      <c r="BQ95" s="48" t="s">
        <v>387</v>
      </c>
      <c r="BR95" s="48" t="s">
        <v>391</v>
      </c>
      <c r="BS95" s="48" t="s">
        <v>393</v>
      </c>
      <c r="BT95" s="48" t="s">
        <v>395</v>
      </c>
      <c r="BU95" s="48" t="s">
        <v>399</v>
      </c>
      <c r="BV95" s="48" t="s">
        <v>401</v>
      </c>
      <c r="BW95" s="48" t="s">
        <v>404</v>
      </c>
      <c r="BX95" s="48" t="s">
        <v>405</v>
      </c>
      <c r="BY95" s="48" t="s">
        <v>409</v>
      </c>
      <c r="BZ95" s="48" t="s">
        <v>411</v>
      </c>
      <c r="CA95" s="48" t="s">
        <v>414</v>
      </c>
      <c r="CB95" s="48" t="s">
        <v>320</v>
      </c>
      <c r="CC95" s="48" t="s">
        <v>417</v>
      </c>
      <c r="CD95" s="48" t="s">
        <v>420</v>
      </c>
      <c r="CE95" s="48" t="s">
        <v>424</v>
      </c>
      <c r="CF95" s="48" t="s">
        <v>426</v>
      </c>
      <c r="CG95" s="48" t="s">
        <v>429</v>
      </c>
      <c r="CH95" s="48" t="s">
        <v>432</v>
      </c>
      <c r="CI95" s="48" t="s">
        <v>435</v>
      </c>
      <c r="CJ95" s="48" t="s">
        <v>437</v>
      </c>
      <c r="CK95" s="48" t="s">
        <v>438</v>
      </c>
      <c r="CL95" s="48" t="s">
        <v>295</v>
      </c>
      <c r="CM95" s="48" t="s">
        <v>442</v>
      </c>
      <c r="CN95" s="48" t="s">
        <v>444</v>
      </c>
      <c r="CO95" s="48" t="s">
        <v>447</v>
      </c>
      <c r="CP95" s="48" t="s">
        <v>449</v>
      </c>
      <c r="CQ95" s="48" t="s">
        <v>451</v>
      </c>
      <c r="CR95" s="48" t="s">
        <v>453</v>
      </c>
      <c r="CS95" s="48" t="s">
        <v>455</v>
      </c>
      <c r="CT95" s="48" t="s">
        <v>432</v>
      </c>
      <c r="CU95" s="48" t="s">
        <v>458</v>
      </c>
    </row>
    <row r="96" spans="1:99" x14ac:dyDescent="0.25">
      <c r="A96" s="48">
        <v>94</v>
      </c>
      <c r="B96" s="49">
        <v>44541.381149016204</v>
      </c>
      <c r="C96" s="42" t="s">
        <v>1075</v>
      </c>
      <c r="D96" s="42" t="s">
        <v>1074</v>
      </c>
      <c r="E96" s="42" t="s">
        <v>918</v>
      </c>
      <c r="F96" s="48" t="s">
        <v>865</v>
      </c>
      <c r="G96" s="42" t="s">
        <v>794</v>
      </c>
      <c r="H96" s="42" t="s">
        <v>866</v>
      </c>
      <c r="I96" s="50">
        <v>44541</v>
      </c>
      <c r="J96" s="48" t="s">
        <v>63</v>
      </c>
      <c r="K96" s="48" t="s">
        <v>87</v>
      </c>
      <c r="L96" s="48" t="s">
        <v>108</v>
      </c>
      <c r="M96" s="48" t="s">
        <v>133</v>
      </c>
      <c r="N96" s="48" t="s">
        <v>156</v>
      </c>
      <c r="O96" s="48" t="s">
        <v>180</v>
      </c>
      <c r="P96" s="48" t="s">
        <v>202</v>
      </c>
      <c r="Q96" s="48" t="s">
        <v>226</v>
      </c>
      <c r="R96" s="48" t="s">
        <v>248</v>
      </c>
      <c r="S96" s="48" t="s">
        <v>267</v>
      </c>
      <c r="T96" s="48" t="s">
        <v>270</v>
      </c>
      <c r="U96" s="48" t="s">
        <v>273</v>
      </c>
      <c r="V96" s="48" t="s">
        <v>276</v>
      </c>
      <c r="W96" s="48" t="s">
        <v>278</v>
      </c>
      <c r="X96" s="48" t="s">
        <v>279</v>
      </c>
      <c r="Y96" s="48" t="s">
        <v>282</v>
      </c>
      <c r="Z96" s="48" t="s">
        <v>284</v>
      </c>
      <c r="AA96" s="48" t="s">
        <v>286</v>
      </c>
      <c r="AB96" s="48" t="s">
        <v>288</v>
      </c>
      <c r="AC96" s="48" t="s">
        <v>290</v>
      </c>
      <c r="AD96" s="48" t="s">
        <v>293</v>
      </c>
      <c r="AE96" s="48" t="s">
        <v>295</v>
      </c>
      <c r="AF96" s="48" t="s">
        <v>298</v>
      </c>
      <c r="AG96" s="48" t="s">
        <v>300</v>
      </c>
      <c r="AH96" s="48" t="s">
        <v>303</v>
      </c>
      <c r="AI96" s="48" t="s">
        <v>304</v>
      </c>
      <c r="AJ96" s="48" t="s">
        <v>226</v>
      </c>
      <c r="AK96" s="48" t="s">
        <v>309</v>
      </c>
      <c r="AL96" s="48" t="s">
        <v>312</v>
      </c>
      <c r="AM96" s="48" t="s">
        <v>313</v>
      </c>
      <c r="AN96" s="48" t="s">
        <v>316</v>
      </c>
      <c r="AO96" s="48" t="s">
        <v>318</v>
      </c>
      <c r="AP96" s="48" t="s">
        <v>321</v>
      </c>
      <c r="AQ96" s="48" t="s">
        <v>323</v>
      </c>
      <c r="AR96" s="48" t="s">
        <v>325</v>
      </c>
      <c r="AS96" s="48" t="s">
        <v>327</v>
      </c>
      <c r="AT96" s="48" t="s">
        <v>329</v>
      </c>
      <c r="AU96" s="48" t="s">
        <v>332</v>
      </c>
      <c r="AV96" s="48" t="s">
        <v>268</v>
      </c>
      <c r="AW96" s="48" t="s">
        <v>336</v>
      </c>
      <c r="AX96" s="48" t="s">
        <v>269</v>
      </c>
      <c r="AY96" s="48" t="s">
        <v>340</v>
      </c>
      <c r="AZ96" s="48" t="s">
        <v>343</v>
      </c>
      <c r="BA96" s="48" t="s">
        <v>346</v>
      </c>
      <c r="BB96" s="48" t="s">
        <v>349</v>
      </c>
      <c r="BC96" s="48" t="s">
        <v>351</v>
      </c>
      <c r="BD96" s="48" t="s">
        <v>354</v>
      </c>
      <c r="BE96" s="48" t="s">
        <v>356</v>
      </c>
      <c r="BF96" s="48" t="s">
        <v>359</v>
      </c>
      <c r="BG96" s="48" t="s">
        <v>362</v>
      </c>
      <c r="BH96" s="48" t="s">
        <v>365</v>
      </c>
      <c r="BI96" s="48" t="s">
        <v>367</v>
      </c>
      <c r="BJ96" s="48" t="s">
        <v>369</v>
      </c>
      <c r="BK96" s="48" t="s">
        <v>371</v>
      </c>
      <c r="BL96" s="48" t="s">
        <v>374</v>
      </c>
      <c r="BM96" s="48" t="s">
        <v>377</v>
      </c>
      <c r="BN96" s="48" t="s">
        <v>379</v>
      </c>
      <c r="BO96" s="48" t="s">
        <v>382</v>
      </c>
      <c r="BP96" s="48" t="s">
        <v>384</v>
      </c>
      <c r="BQ96" s="48" t="s">
        <v>387</v>
      </c>
      <c r="BR96" s="48" t="s">
        <v>390</v>
      </c>
      <c r="BS96" s="48" t="s">
        <v>393</v>
      </c>
      <c r="BT96" s="48" t="s">
        <v>395</v>
      </c>
      <c r="BU96" s="48" t="s">
        <v>398</v>
      </c>
      <c r="BV96" s="48" t="s">
        <v>401</v>
      </c>
      <c r="BW96" s="48" t="s">
        <v>403</v>
      </c>
      <c r="BX96" s="48" t="s">
        <v>405</v>
      </c>
      <c r="BY96" s="48" t="s">
        <v>408</v>
      </c>
      <c r="BZ96" s="48" t="s">
        <v>411</v>
      </c>
      <c r="CA96" s="48" t="s">
        <v>413</v>
      </c>
      <c r="CB96" s="48" t="s">
        <v>415</v>
      </c>
      <c r="CC96" s="48" t="s">
        <v>417</v>
      </c>
      <c r="CD96" s="48" t="s">
        <v>421</v>
      </c>
      <c r="CE96" s="48" t="s">
        <v>423</v>
      </c>
      <c r="CF96" s="48" t="s">
        <v>426</v>
      </c>
      <c r="CG96" s="48" t="s">
        <v>428</v>
      </c>
      <c r="CH96" s="48" t="s">
        <v>431</v>
      </c>
      <c r="CI96" s="48" t="s">
        <v>434</v>
      </c>
      <c r="CJ96" s="48" t="s">
        <v>436</v>
      </c>
      <c r="CK96" s="48" t="s">
        <v>438</v>
      </c>
      <c r="CL96" s="48" t="s">
        <v>440</v>
      </c>
      <c r="CM96" s="48" t="s">
        <v>442</v>
      </c>
      <c r="CN96" s="48" t="s">
        <v>444</v>
      </c>
      <c r="CO96" s="48" t="s">
        <v>446</v>
      </c>
      <c r="CP96" s="48" t="s">
        <v>448</v>
      </c>
      <c r="CQ96" s="48" t="s">
        <v>450</v>
      </c>
      <c r="CR96" s="48" t="s">
        <v>452</v>
      </c>
      <c r="CS96" s="48" t="s">
        <v>454</v>
      </c>
      <c r="CT96" s="48" t="s">
        <v>432</v>
      </c>
      <c r="CU96" s="48" t="s">
        <v>457</v>
      </c>
    </row>
    <row r="97" spans="1:99" x14ac:dyDescent="0.25">
      <c r="A97" s="48">
        <v>95</v>
      </c>
      <c r="B97" s="49">
        <v>44544.513294965276</v>
      </c>
      <c r="C97" s="42" t="s">
        <v>1077</v>
      </c>
      <c r="D97" s="42" t="s">
        <v>1076</v>
      </c>
      <c r="E97" s="42" t="s">
        <v>1078</v>
      </c>
      <c r="F97" s="48" t="s">
        <v>979</v>
      </c>
      <c r="G97" s="42" t="s">
        <v>795</v>
      </c>
      <c r="H97" s="42" t="s">
        <v>872</v>
      </c>
      <c r="I97" s="50">
        <v>44544</v>
      </c>
      <c r="J97" s="48" t="s">
        <v>63</v>
      </c>
      <c r="K97" s="48" t="s">
        <v>88</v>
      </c>
      <c r="L97" s="48" t="s">
        <v>109</v>
      </c>
      <c r="M97" s="48" t="s">
        <v>133</v>
      </c>
      <c r="N97" s="48" t="s">
        <v>156</v>
      </c>
      <c r="O97" s="48" t="s">
        <v>180</v>
      </c>
      <c r="P97" s="48" t="s">
        <v>201</v>
      </c>
      <c r="Q97" s="48" t="s">
        <v>226</v>
      </c>
      <c r="R97" s="48" t="s">
        <v>248</v>
      </c>
      <c r="S97" s="48" t="s">
        <v>267</v>
      </c>
      <c r="T97" s="48" t="s">
        <v>270</v>
      </c>
      <c r="U97" s="48" t="s">
        <v>273</v>
      </c>
      <c r="V97" s="48" t="s">
        <v>276</v>
      </c>
      <c r="W97" s="48" t="s">
        <v>277</v>
      </c>
      <c r="X97" s="48" t="s">
        <v>279</v>
      </c>
      <c r="Y97" s="48" t="s">
        <v>281</v>
      </c>
      <c r="Z97" s="48" t="s">
        <v>284</v>
      </c>
      <c r="AA97" s="48" t="s">
        <v>287</v>
      </c>
      <c r="AB97" s="48" t="s">
        <v>288</v>
      </c>
      <c r="AC97" s="48" t="s">
        <v>290</v>
      </c>
      <c r="AD97" s="48" t="s">
        <v>294</v>
      </c>
      <c r="AE97" s="48" t="s">
        <v>295</v>
      </c>
      <c r="AF97" s="48" t="s">
        <v>298</v>
      </c>
      <c r="AG97" s="48" t="s">
        <v>300</v>
      </c>
      <c r="AH97" s="48" t="s">
        <v>303</v>
      </c>
      <c r="AI97" s="48" t="s">
        <v>305</v>
      </c>
      <c r="AJ97" s="48" t="s">
        <v>226</v>
      </c>
      <c r="AK97" s="48" t="s">
        <v>309</v>
      </c>
      <c r="AL97" s="48" t="s">
        <v>312</v>
      </c>
      <c r="AM97" s="48" t="s">
        <v>313</v>
      </c>
      <c r="AN97" s="48" t="s">
        <v>316</v>
      </c>
      <c r="AO97" s="48" t="s">
        <v>318</v>
      </c>
      <c r="AP97" s="48" t="s">
        <v>321</v>
      </c>
      <c r="AQ97" s="48" t="s">
        <v>324</v>
      </c>
      <c r="AR97" s="48" t="s">
        <v>325</v>
      </c>
      <c r="AS97" s="48" t="s">
        <v>328</v>
      </c>
      <c r="AT97" s="48" t="s">
        <v>330</v>
      </c>
      <c r="AU97" s="48" t="s">
        <v>332</v>
      </c>
      <c r="AV97" s="48" t="s">
        <v>335</v>
      </c>
      <c r="AW97" s="48" t="s">
        <v>336</v>
      </c>
      <c r="AX97" s="48" t="s">
        <v>339</v>
      </c>
      <c r="AY97" s="48" t="s">
        <v>340</v>
      </c>
      <c r="AZ97" s="48" t="s">
        <v>343</v>
      </c>
      <c r="BA97" s="48" t="s">
        <v>347</v>
      </c>
      <c r="BB97" s="48" t="s">
        <v>349</v>
      </c>
      <c r="BC97" s="48" t="s">
        <v>352</v>
      </c>
      <c r="BD97" s="48" t="s">
        <v>355</v>
      </c>
      <c r="BE97" s="48" t="s">
        <v>357</v>
      </c>
      <c r="BF97" s="48" t="s">
        <v>359</v>
      </c>
      <c r="BG97" s="48" t="s">
        <v>362</v>
      </c>
      <c r="BH97" s="48" t="s">
        <v>365</v>
      </c>
      <c r="BI97" s="48" t="s">
        <v>368</v>
      </c>
      <c r="BJ97" s="48" t="s">
        <v>369</v>
      </c>
      <c r="BK97" s="48" t="s">
        <v>371</v>
      </c>
      <c r="BL97" s="48" t="s">
        <v>375</v>
      </c>
      <c r="BM97" s="48" t="s">
        <v>378</v>
      </c>
      <c r="BN97" s="48" t="s">
        <v>379</v>
      </c>
      <c r="BO97" s="48" t="s">
        <v>382</v>
      </c>
      <c r="BP97" s="48" t="s">
        <v>385</v>
      </c>
      <c r="BQ97" s="48" t="s">
        <v>388</v>
      </c>
      <c r="BR97" s="48" t="s">
        <v>390</v>
      </c>
      <c r="BS97" s="48" t="s">
        <v>393</v>
      </c>
      <c r="BT97" s="48" t="s">
        <v>396</v>
      </c>
      <c r="BU97" s="48" t="s">
        <v>399</v>
      </c>
      <c r="BV97" s="48" t="s">
        <v>401</v>
      </c>
      <c r="BW97" s="48" t="s">
        <v>404</v>
      </c>
      <c r="BX97" s="48" t="s">
        <v>405</v>
      </c>
      <c r="BY97" s="48" t="s">
        <v>409</v>
      </c>
      <c r="BZ97" s="48" t="s">
        <v>412</v>
      </c>
      <c r="CA97" s="48" t="s">
        <v>414</v>
      </c>
      <c r="CB97" s="48" t="s">
        <v>415</v>
      </c>
      <c r="CC97" s="48" t="s">
        <v>417</v>
      </c>
      <c r="CD97" s="48" t="s">
        <v>421</v>
      </c>
      <c r="CE97" s="48" t="s">
        <v>424</v>
      </c>
      <c r="CF97" s="48" t="s">
        <v>426</v>
      </c>
      <c r="CG97" s="48" t="s">
        <v>429</v>
      </c>
      <c r="CH97" s="48" t="s">
        <v>432</v>
      </c>
      <c r="CI97" s="48" t="s">
        <v>434</v>
      </c>
      <c r="CJ97" s="48" t="s">
        <v>437</v>
      </c>
      <c r="CK97" s="48" t="s">
        <v>438</v>
      </c>
      <c r="CL97" s="48" t="s">
        <v>440</v>
      </c>
      <c r="CM97" s="48" t="s">
        <v>442</v>
      </c>
      <c r="CN97" s="48" t="s">
        <v>444</v>
      </c>
      <c r="CO97" s="48" t="s">
        <v>447</v>
      </c>
      <c r="CP97" s="48" t="s">
        <v>449</v>
      </c>
      <c r="CQ97" s="48" t="s">
        <v>450</v>
      </c>
      <c r="CR97" s="48" t="s">
        <v>453</v>
      </c>
      <c r="CS97" s="48" t="s">
        <v>455</v>
      </c>
      <c r="CT97" s="48" t="s">
        <v>432</v>
      </c>
      <c r="CU97" s="48" t="s">
        <v>458</v>
      </c>
    </row>
    <row r="98" spans="1:99" x14ac:dyDescent="0.25">
      <c r="A98" s="48">
        <v>96</v>
      </c>
      <c r="B98" s="49">
        <v>44545.851761967591</v>
      </c>
      <c r="C98" s="42" t="s">
        <v>1080</v>
      </c>
      <c r="D98" s="42" t="s">
        <v>1079</v>
      </c>
      <c r="E98" s="42" t="s">
        <v>1081</v>
      </c>
      <c r="F98" s="48" t="s">
        <v>957</v>
      </c>
      <c r="G98" s="42" t="s">
        <v>793</v>
      </c>
      <c r="H98" s="42" t="s">
        <v>872</v>
      </c>
      <c r="I98" s="50">
        <v>44550</v>
      </c>
      <c r="J98" s="48" t="s">
        <v>63</v>
      </c>
      <c r="K98" s="48" t="s">
        <v>88</v>
      </c>
      <c r="L98" s="48" t="s">
        <v>109</v>
      </c>
      <c r="M98" s="48" t="s">
        <v>133</v>
      </c>
      <c r="N98" s="48" t="s">
        <v>156</v>
      </c>
      <c r="O98" s="48" t="s">
        <v>180</v>
      </c>
      <c r="P98" s="48" t="s">
        <v>202</v>
      </c>
      <c r="Q98" s="48" t="s">
        <v>226</v>
      </c>
      <c r="R98" s="48" t="s">
        <v>248</v>
      </c>
      <c r="S98" s="48" t="s">
        <v>268</v>
      </c>
      <c r="T98" s="48" t="s">
        <v>269</v>
      </c>
      <c r="U98" s="48" t="s">
        <v>273</v>
      </c>
      <c r="V98" s="48" t="s">
        <v>276</v>
      </c>
      <c r="W98" s="48" t="s">
        <v>278</v>
      </c>
      <c r="X98" s="48" t="s">
        <v>279</v>
      </c>
      <c r="Y98" s="48" t="s">
        <v>281</v>
      </c>
      <c r="Z98" s="48" t="s">
        <v>284</v>
      </c>
      <c r="AA98" s="48" t="s">
        <v>287</v>
      </c>
      <c r="AB98" s="48" t="s">
        <v>268</v>
      </c>
      <c r="AC98" s="48" t="s">
        <v>290</v>
      </c>
      <c r="AD98" s="48" t="s">
        <v>293</v>
      </c>
      <c r="AE98" s="48" t="s">
        <v>295</v>
      </c>
      <c r="AF98" s="48" t="s">
        <v>298</v>
      </c>
      <c r="AG98" s="48" t="s">
        <v>300</v>
      </c>
      <c r="AH98" s="48" t="s">
        <v>302</v>
      </c>
      <c r="AI98" s="48" t="s">
        <v>304</v>
      </c>
      <c r="AJ98" s="48" t="s">
        <v>226</v>
      </c>
      <c r="AK98" s="48" t="s">
        <v>309</v>
      </c>
      <c r="AL98" s="48" t="s">
        <v>312</v>
      </c>
      <c r="AM98" s="48" t="s">
        <v>313</v>
      </c>
      <c r="AN98" s="48" t="s">
        <v>316</v>
      </c>
      <c r="AO98" s="48" t="s">
        <v>319</v>
      </c>
      <c r="AP98" s="48" t="s">
        <v>321</v>
      </c>
      <c r="AQ98" s="48" t="s">
        <v>323</v>
      </c>
      <c r="AR98" s="48" t="s">
        <v>326</v>
      </c>
      <c r="AS98" s="48" t="s">
        <v>328</v>
      </c>
      <c r="AT98" s="48" t="s">
        <v>330</v>
      </c>
      <c r="AU98" s="48" t="s">
        <v>332</v>
      </c>
      <c r="AV98" s="48" t="s">
        <v>268</v>
      </c>
      <c r="AW98" s="48" t="s">
        <v>336</v>
      </c>
      <c r="AX98" s="48" t="s">
        <v>269</v>
      </c>
      <c r="AY98" s="48" t="s">
        <v>340</v>
      </c>
      <c r="AZ98" s="48" t="s">
        <v>344</v>
      </c>
      <c r="BA98" s="48" t="s">
        <v>347</v>
      </c>
      <c r="BB98" s="48" t="s">
        <v>349</v>
      </c>
      <c r="BC98" s="48" t="s">
        <v>352</v>
      </c>
      <c r="BD98" s="48" t="s">
        <v>354</v>
      </c>
      <c r="BE98" s="48" t="s">
        <v>356</v>
      </c>
      <c r="BF98" s="48" t="s">
        <v>359</v>
      </c>
      <c r="BG98" s="48" t="s">
        <v>362</v>
      </c>
      <c r="BH98" s="48" t="s">
        <v>366</v>
      </c>
      <c r="BI98" s="48" t="s">
        <v>368</v>
      </c>
      <c r="BJ98" s="48" t="s">
        <v>369</v>
      </c>
      <c r="BK98" s="48" t="s">
        <v>372</v>
      </c>
      <c r="BL98" s="48" t="s">
        <v>374</v>
      </c>
      <c r="BM98" s="48" t="s">
        <v>377</v>
      </c>
      <c r="BN98" s="48" t="s">
        <v>379</v>
      </c>
      <c r="BO98" s="48" t="s">
        <v>383</v>
      </c>
      <c r="BP98" s="48" t="s">
        <v>384</v>
      </c>
      <c r="BQ98" s="48" t="s">
        <v>387</v>
      </c>
      <c r="BR98" s="48" t="s">
        <v>390</v>
      </c>
      <c r="BS98" s="48" t="s">
        <v>393</v>
      </c>
      <c r="BT98" s="48" t="s">
        <v>396</v>
      </c>
      <c r="BU98" s="48" t="s">
        <v>399</v>
      </c>
      <c r="BV98" s="48" t="s">
        <v>401</v>
      </c>
      <c r="BW98" s="48" t="s">
        <v>403</v>
      </c>
      <c r="BX98" s="48" t="s">
        <v>405</v>
      </c>
      <c r="BY98" s="48" t="s">
        <v>409</v>
      </c>
      <c r="BZ98" s="48" t="s">
        <v>412</v>
      </c>
      <c r="CA98" s="48" t="s">
        <v>413</v>
      </c>
      <c r="CB98" s="48" t="s">
        <v>415</v>
      </c>
      <c r="CC98" s="48" t="s">
        <v>417</v>
      </c>
      <c r="CD98" s="48" t="s">
        <v>420</v>
      </c>
      <c r="CE98" s="48" t="s">
        <v>423</v>
      </c>
      <c r="CF98" s="48" t="s">
        <v>427</v>
      </c>
      <c r="CG98" s="48" t="s">
        <v>428</v>
      </c>
      <c r="CH98" s="48" t="s">
        <v>432</v>
      </c>
      <c r="CI98" s="48" t="s">
        <v>434</v>
      </c>
      <c r="CJ98" s="48" t="s">
        <v>437</v>
      </c>
      <c r="CK98" s="48" t="s">
        <v>439</v>
      </c>
      <c r="CL98" s="48" t="s">
        <v>440</v>
      </c>
      <c r="CM98" s="48" t="s">
        <v>442</v>
      </c>
      <c r="CN98" s="48" t="s">
        <v>444</v>
      </c>
      <c r="CO98" s="48" t="s">
        <v>447</v>
      </c>
      <c r="CP98" s="48" t="s">
        <v>449</v>
      </c>
      <c r="CQ98" s="48" t="s">
        <v>451</v>
      </c>
      <c r="CR98" s="48" t="s">
        <v>453</v>
      </c>
      <c r="CS98" s="48" t="s">
        <v>454</v>
      </c>
      <c r="CT98" s="48" t="s">
        <v>432</v>
      </c>
      <c r="CU98" s="48" t="s">
        <v>458</v>
      </c>
    </row>
    <row r="99" spans="1:99" x14ac:dyDescent="0.25">
      <c r="A99" s="48">
        <v>97</v>
      </c>
      <c r="B99" s="49">
        <v>44557.549817071762</v>
      </c>
      <c r="C99" s="42" t="s">
        <v>1083</v>
      </c>
      <c r="D99" s="42" t="s">
        <v>1082</v>
      </c>
      <c r="E99" s="42" t="s">
        <v>1084</v>
      </c>
      <c r="F99" s="48" t="s">
        <v>865</v>
      </c>
      <c r="G99" s="42" t="s">
        <v>795</v>
      </c>
      <c r="H99" s="42" t="s">
        <v>866</v>
      </c>
      <c r="I99" s="50">
        <v>44557</v>
      </c>
      <c r="J99" s="48" t="s">
        <v>63</v>
      </c>
      <c r="K99" s="48" t="s">
        <v>87</v>
      </c>
      <c r="L99" s="48" t="s">
        <v>109</v>
      </c>
      <c r="M99" s="48" t="s">
        <v>133</v>
      </c>
      <c r="N99" s="48" t="s">
        <v>156</v>
      </c>
      <c r="O99" s="48" t="s">
        <v>180</v>
      </c>
      <c r="P99" s="48" t="s">
        <v>201</v>
      </c>
      <c r="Q99" s="48" t="s">
        <v>226</v>
      </c>
      <c r="R99" s="48" t="s">
        <v>249</v>
      </c>
      <c r="S99" s="48" t="s">
        <v>267</v>
      </c>
      <c r="T99" s="48" t="s">
        <v>270</v>
      </c>
      <c r="U99" s="48" t="s">
        <v>272</v>
      </c>
      <c r="V99" s="48" t="s">
        <v>276</v>
      </c>
      <c r="W99" s="48" t="s">
        <v>278</v>
      </c>
      <c r="X99" s="48" t="s">
        <v>279</v>
      </c>
      <c r="Y99" s="48" t="s">
        <v>281</v>
      </c>
      <c r="Z99" s="48" t="s">
        <v>285</v>
      </c>
      <c r="AA99" s="48" t="s">
        <v>287</v>
      </c>
      <c r="AB99" s="48" t="s">
        <v>288</v>
      </c>
      <c r="AC99" s="48" t="s">
        <v>290</v>
      </c>
      <c r="AD99" s="48" t="s">
        <v>294</v>
      </c>
      <c r="AE99" s="48" t="s">
        <v>296</v>
      </c>
      <c r="AF99" s="48" t="s">
        <v>298</v>
      </c>
      <c r="AG99" s="48" t="s">
        <v>300</v>
      </c>
      <c r="AH99" s="48" t="s">
        <v>303</v>
      </c>
      <c r="AI99" s="48" t="s">
        <v>305</v>
      </c>
      <c r="AJ99" s="48" t="s">
        <v>226</v>
      </c>
      <c r="AK99" s="48" t="s">
        <v>308</v>
      </c>
      <c r="AL99" s="48" t="s">
        <v>312</v>
      </c>
      <c r="AM99" s="48" t="s">
        <v>313</v>
      </c>
      <c r="AN99" s="48" t="s">
        <v>317</v>
      </c>
      <c r="AO99" s="48" t="s">
        <v>319</v>
      </c>
      <c r="AP99" s="48" t="s">
        <v>321</v>
      </c>
      <c r="AQ99" s="48" t="s">
        <v>323</v>
      </c>
      <c r="AR99" s="48" t="s">
        <v>325</v>
      </c>
      <c r="AS99" s="48" t="s">
        <v>328</v>
      </c>
      <c r="AT99" s="48" t="s">
        <v>330</v>
      </c>
      <c r="AU99" s="48" t="s">
        <v>332</v>
      </c>
      <c r="AV99" s="48" t="s">
        <v>335</v>
      </c>
      <c r="AW99" s="48" t="s">
        <v>336</v>
      </c>
      <c r="AX99" s="48" t="s">
        <v>269</v>
      </c>
      <c r="AY99" s="48" t="s">
        <v>340</v>
      </c>
      <c r="AZ99" s="48" t="s">
        <v>343</v>
      </c>
      <c r="BA99" s="48" t="s">
        <v>347</v>
      </c>
      <c r="BB99" s="48" t="s">
        <v>349</v>
      </c>
      <c r="BC99" s="48" t="s">
        <v>352</v>
      </c>
      <c r="BD99" s="48" t="s">
        <v>355</v>
      </c>
      <c r="BE99" s="48" t="s">
        <v>357</v>
      </c>
      <c r="BF99" s="48" t="s">
        <v>359</v>
      </c>
      <c r="BG99" s="48" t="s">
        <v>362</v>
      </c>
      <c r="BH99" s="48" t="s">
        <v>365</v>
      </c>
      <c r="BI99" s="48" t="s">
        <v>368</v>
      </c>
      <c r="BJ99" s="48" t="s">
        <v>369</v>
      </c>
      <c r="BK99" s="48" t="s">
        <v>371</v>
      </c>
      <c r="BL99" s="48" t="s">
        <v>374</v>
      </c>
      <c r="BM99" s="48" t="s">
        <v>378</v>
      </c>
      <c r="BN99" s="48" t="s">
        <v>380</v>
      </c>
      <c r="BO99" s="48" t="s">
        <v>383</v>
      </c>
      <c r="BP99" s="48" t="s">
        <v>384</v>
      </c>
      <c r="BQ99" s="48" t="s">
        <v>388</v>
      </c>
      <c r="BR99" s="48" t="s">
        <v>390</v>
      </c>
      <c r="BS99" s="48" t="s">
        <v>393</v>
      </c>
      <c r="BT99" s="48" t="s">
        <v>395</v>
      </c>
      <c r="BU99" s="48" t="s">
        <v>399</v>
      </c>
      <c r="BV99" s="48" t="s">
        <v>401</v>
      </c>
      <c r="BW99" s="48" t="s">
        <v>403</v>
      </c>
      <c r="BX99" s="48" t="s">
        <v>405</v>
      </c>
      <c r="BY99" s="48" t="s">
        <v>409</v>
      </c>
      <c r="BZ99" s="48" t="s">
        <v>412</v>
      </c>
      <c r="CA99" s="48" t="s">
        <v>414</v>
      </c>
      <c r="CB99" s="48" t="s">
        <v>415</v>
      </c>
      <c r="CC99" s="48" t="s">
        <v>417</v>
      </c>
      <c r="CD99" s="48" t="s">
        <v>420</v>
      </c>
      <c r="CE99" s="48" t="s">
        <v>423</v>
      </c>
      <c r="CF99" s="48" t="s">
        <v>427</v>
      </c>
      <c r="CG99" s="48" t="s">
        <v>429</v>
      </c>
      <c r="CH99" s="48" t="s">
        <v>431</v>
      </c>
      <c r="CI99" s="48" t="s">
        <v>434</v>
      </c>
      <c r="CJ99" s="48" t="s">
        <v>437</v>
      </c>
      <c r="CK99" s="48" t="s">
        <v>438</v>
      </c>
      <c r="CL99" s="48" t="s">
        <v>440</v>
      </c>
      <c r="CM99" s="48" t="s">
        <v>442</v>
      </c>
      <c r="CN99" s="48" t="s">
        <v>444</v>
      </c>
      <c r="CO99" s="48" t="s">
        <v>447</v>
      </c>
      <c r="CP99" s="48" t="s">
        <v>449</v>
      </c>
      <c r="CQ99" s="48" t="s">
        <v>451</v>
      </c>
      <c r="CR99" s="48" t="s">
        <v>452</v>
      </c>
      <c r="CS99" s="48" t="s">
        <v>454</v>
      </c>
      <c r="CT99" s="48" t="s">
        <v>432</v>
      </c>
      <c r="CU99" s="48" t="s">
        <v>458</v>
      </c>
    </row>
    <row r="100" spans="1:99" x14ac:dyDescent="0.25">
      <c r="A100" s="48">
        <v>98</v>
      </c>
      <c r="B100" s="49">
        <v>44557.616554629632</v>
      </c>
      <c r="C100" s="42" t="s">
        <v>1086</v>
      </c>
      <c r="D100" s="42" t="s">
        <v>1085</v>
      </c>
      <c r="E100" s="42" t="s">
        <v>1081</v>
      </c>
      <c r="F100" s="48" t="s">
        <v>865</v>
      </c>
      <c r="G100" s="42" t="s">
        <v>794</v>
      </c>
      <c r="H100" s="42" t="s">
        <v>866</v>
      </c>
      <c r="I100" s="50">
        <v>44557</v>
      </c>
      <c r="J100" s="48" t="s">
        <v>64</v>
      </c>
      <c r="K100" s="48" t="s">
        <v>88</v>
      </c>
      <c r="L100" s="48" t="s">
        <v>108</v>
      </c>
      <c r="M100" s="48" t="s">
        <v>133</v>
      </c>
      <c r="N100" s="48" t="s">
        <v>156</v>
      </c>
      <c r="O100" s="48" t="s">
        <v>180</v>
      </c>
      <c r="P100" s="48" t="s">
        <v>201</v>
      </c>
      <c r="Q100" s="48" t="s">
        <v>226</v>
      </c>
      <c r="R100" s="48" t="s">
        <v>249</v>
      </c>
      <c r="S100" s="48" t="s">
        <v>267</v>
      </c>
      <c r="T100" s="48" t="s">
        <v>269</v>
      </c>
      <c r="U100" s="48" t="s">
        <v>273</v>
      </c>
      <c r="V100" s="48" t="s">
        <v>275</v>
      </c>
      <c r="W100" s="48" t="s">
        <v>277</v>
      </c>
      <c r="X100" s="48" t="s">
        <v>279</v>
      </c>
      <c r="Y100" s="48" t="s">
        <v>282</v>
      </c>
      <c r="Z100" s="48" t="s">
        <v>284</v>
      </c>
      <c r="AA100" s="48" t="s">
        <v>286</v>
      </c>
      <c r="AB100" s="48" t="s">
        <v>288</v>
      </c>
      <c r="AC100" s="48" t="s">
        <v>290</v>
      </c>
      <c r="AD100" s="48" t="s">
        <v>294</v>
      </c>
      <c r="AE100" s="48" t="s">
        <v>295</v>
      </c>
      <c r="AF100" s="48" t="s">
        <v>298</v>
      </c>
      <c r="AG100" s="48" t="s">
        <v>300</v>
      </c>
      <c r="AH100" s="48" t="s">
        <v>303</v>
      </c>
      <c r="AI100" s="48" t="s">
        <v>305</v>
      </c>
      <c r="AJ100" s="48" t="s">
        <v>226</v>
      </c>
      <c r="AK100" s="48" t="s">
        <v>308</v>
      </c>
      <c r="AL100" s="48" t="s">
        <v>312</v>
      </c>
      <c r="AM100" s="48" t="s">
        <v>313</v>
      </c>
      <c r="AN100" s="48" t="s">
        <v>317</v>
      </c>
      <c r="AO100" s="48" t="s">
        <v>318</v>
      </c>
      <c r="AP100" s="48" t="s">
        <v>320</v>
      </c>
      <c r="AQ100" s="48" t="s">
        <v>324</v>
      </c>
      <c r="AR100" s="48" t="s">
        <v>326</v>
      </c>
      <c r="AS100" s="48" t="s">
        <v>327</v>
      </c>
      <c r="AT100" s="48" t="s">
        <v>330</v>
      </c>
      <c r="AU100" s="48" t="s">
        <v>332</v>
      </c>
      <c r="AV100" s="48" t="s">
        <v>268</v>
      </c>
      <c r="AW100" s="48" t="s">
        <v>336</v>
      </c>
      <c r="AX100" s="48" t="s">
        <v>269</v>
      </c>
      <c r="AY100" s="48" t="s">
        <v>341</v>
      </c>
      <c r="AZ100" s="48" t="s">
        <v>343</v>
      </c>
      <c r="BA100" s="48" t="s">
        <v>347</v>
      </c>
      <c r="BB100" s="48" t="s">
        <v>349</v>
      </c>
      <c r="BC100" s="48" t="s">
        <v>352</v>
      </c>
      <c r="BD100" s="48" t="s">
        <v>354</v>
      </c>
      <c r="BE100" s="48" t="s">
        <v>357</v>
      </c>
      <c r="BF100" s="48" t="s">
        <v>359</v>
      </c>
      <c r="BG100" s="48" t="s">
        <v>362</v>
      </c>
      <c r="BH100" s="48" t="s">
        <v>365</v>
      </c>
      <c r="BI100" s="48" t="s">
        <v>367</v>
      </c>
      <c r="BJ100" s="48" t="s">
        <v>369</v>
      </c>
      <c r="BK100" s="48" t="s">
        <v>372</v>
      </c>
      <c r="BL100" s="48" t="s">
        <v>374</v>
      </c>
      <c r="BM100" s="48" t="s">
        <v>378</v>
      </c>
      <c r="BN100" s="48" t="s">
        <v>379</v>
      </c>
      <c r="BO100" s="48" t="s">
        <v>382</v>
      </c>
      <c r="BP100" s="48" t="s">
        <v>384</v>
      </c>
      <c r="BQ100" s="48" t="s">
        <v>388</v>
      </c>
      <c r="BR100" s="48" t="s">
        <v>390</v>
      </c>
      <c r="BS100" s="48" t="s">
        <v>393</v>
      </c>
      <c r="BT100" s="48" t="s">
        <v>395</v>
      </c>
      <c r="BU100" s="48" t="s">
        <v>399</v>
      </c>
      <c r="BV100" s="48" t="s">
        <v>401</v>
      </c>
      <c r="BW100" s="48" t="s">
        <v>403</v>
      </c>
      <c r="BX100" s="48" t="s">
        <v>405</v>
      </c>
      <c r="BY100" s="48" t="s">
        <v>409</v>
      </c>
      <c r="BZ100" s="48" t="s">
        <v>412</v>
      </c>
      <c r="CA100" s="48" t="s">
        <v>414</v>
      </c>
      <c r="CB100" s="48" t="s">
        <v>415</v>
      </c>
      <c r="CC100" s="48" t="s">
        <v>417</v>
      </c>
      <c r="CD100" s="48" t="s">
        <v>421</v>
      </c>
      <c r="CE100" s="48" t="s">
        <v>424</v>
      </c>
      <c r="CF100" s="48" t="s">
        <v>427</v>
      </c>
      <c r="CG100" s="48" t="s">
        <v>428</v>
      </c>
      <c r="CH100" s="48" t="s">
        <v>432</v>
      </c>
      <c r="CI100" s="48" t="s">
        <v>435</v>
      </c>
      <c r="CJ100" s="48" t="s">
        <v>437</v>
      </c>
      <c r="CK100" s="48" t="s">
        <v>438</v>
      </c>
      <c r="CL100" s="48" t="s">
        <v>295</v>
      </c>
      <c r="CM100" s="48" t="s">
        <v>442</v>
      </c>
      <c r="CN100" s="48" t="s">
        <v>445</v>
      </c>
      <c r="CO100" s="48" t="s">
        <v>447</v>
      </c>
      <c r="CP100" s="48" t="s">
        <v>449</v>
      </c>
      <c r="CQ100" s="48" t="s">
        <v>451</v>
      </c>
      <c r="CR100" s="48" t="s">
        <v>452</v>
      </c>
      <c r="CS100" s="48" t="s">
        <v>455</v>
      </c>
      <c r="CT100" s="48" t="s">
        <v>432</v>
      </c>
      <c r="CU100" s="48" t="s">
        <v>457</v>
      </c>
    </row>
    <row r="101" spans="1:99" x14ac:dyDescent="0.25">
      <c r="A101" s="48">
        <v>99</v>
      </c>
      <c r="B101" s="49">
        <v>44571.440346099538</v>
      </c>
      <c r="C101" s="42" t="s">
        <v>1088</v>
      </c>
      <c r="D101" s="42" t="s">
        <v>1087</v>
      </c>
      <c r="E101" s="42" t="s">
        <v>1084</v>
      </c>
      <c r="F101" s="48" t="s">
        <v>1089</v>
      </c>
      <c r="G101" s="42" t="s">
        <v>794</v>
      </c>
      <c r="H101" s="42" t="s">
        <v>872</v>
      </c>
      <c r="I101" s="50">
        <v>44571</v>
      </c>
      <c r="J101" s="48" t="s">
        <v>64</v>
      </c>
      <c r="K101" s="48" t="s">
        <v>88</v>
      </c>
      <c r="L101" s="48" t="s">
        <v>109</v>
      </c>
      <c r="M101" s="48" t="s">
        <v>133</v>
      </c>
      <c r="N101" s="48" t="s">
        <v>157</v>
      </c>
      <c r="O101" s="48" t="s">
        <v>179</v>
      </c>
      <c r="P101" s="48" t="s">
        <v>202</v>
      </c>
      <c r="Q101" s="48" t="s">
        <v>226</v>
      </c>
      <c r="R101" s="48" t="s">
        <v>249</v>
      </c>
      <c r="S101" s="48" t="s">
        <v>267</v>
      </c>
      <c r="T101" s="48" t="s">
        <v>270</v>
      </c>
      <c r="U101" s="48" t="s">
        <v>272</v>
      </c>
      <c r="V101" s="48" t="s">
        <v>276</v>
      </c>
      <c r="W101" s="48" t="s">
        <v>277</v>
      </c>
      <c r="X101" s="48" t="s">
        <v>280</v>
      </c>
      <c r="Y101" s="48" t="s">
        <v>282</v>
      </c>
      <c r="Z101" s="48" t="s">
        <v>284</v>
      </c>
      <c r="AA101" s="48" t="s">
        <v>287</v>
      </c>
      <c r="AB101" s="48" t="s">
        <v>288</v>
      </c>
      <c r="AC101" s="48" t="s">
        <v>290</v>
      </c>
      <c r="AD101" s="48" t="s">
        <v>294</v>
      </c>
      <c r="AE101" s="48" t="s">
        <v>296</v>
      </c>
      <c r="AF101" s="48" t="s">
        <v>298</v>
      </c>
      <c r="AG101" s="48" t="s">
        <v>300</v>
      </c>
      <c r="AH101" s="48" t="s">
        <v>302</v>
      </c>
      <c r="AI101" s="48" t="s">
        <v>304</v>
      </c>
      <c r="AJ101" s="48" t="s">
        <v>226</v>
      </c>
      <c r="AK101" s="48" t="s">
        <v>308</v>
      </c>
      <c r="AL101" s="48" t="s">
        <v>312</v>
      </c>
      <c r="AM101" s="48" t="s">
        <v>314</v>
      </c>
      <c r="AN101" s="48" t="s">
        <v>317</v>
      </c>
      <c r="AO101" s="48" t="s">
        <v>319</v>
      </c>
      <c r="AP101" s="48" t="s">
        <v>321</v>
      </c>
      <c r="AQ101" s="48" t="s">
        <v>323</v>
      </c>
      <c r="AR101" s="48" t="s">
        <v>325</v>
      </c>
      <c r="AS101" s="48" t="s">
        <v>327</v>
      </c>
      <c r="AT101" s="48" t="s">
        <v>330</v>
      </c>
      <c r="AU101" s="48" t="s">
        <v>332</v>
      </c>
      <c r="AV101" s="48" t="s">
        <v>335</v>
      </c>
      <c r="AW101" s="48" t="s">
        <v>336</v>
      </c>
      <c r="AX101" s="48" t="s">
        <v>269</v>
      </c>
      <c r="AY101" s="48" t="s">
        <v>341</v>
      </c>
      <c r="AZ101" s="48" t="s">
        <v>344</v>
      </c>
      <c r="BA101" s="48" t="s">
        <v>347</v>
      </c>
      <c r="BB101" s="48" t="s">
        <v>349</v>
      </c>
      <c r="BC101" s="48" t="s">
        <v>351</v>
      </c>
      <c r="BD101" s="48" t="s">
        <v>355</v>
      </c>
      <c r="BE101" s="48" t="s">
        <v>357</v>
      </c>
      <c r="BF101" s="48" t="s">
        <v>359</v>
      </c>
      <c r="BG101" s="48" t="s">
        <v>362</v>
      </c>
      <c r="BH101" s="48" t="s">
        <v>365</v>
      </c>
      <c r="BI101" s="48" t="s">
        <v>367</v>
      </c>
      <c r="BJ101" s="48" t="s">
        <v>370</v>
      </c>
      <c r="BK101" s="48" t="s">
        <v>372</v>
      </c>
      <c r="BL101" s="48" t="s">
        <v>374</v>
      </c>
      <c r="BM101" s="48" t="s">
        <v>377</v>
      </c>
      <c r="BN101" s="48" t="s">
        <v>380</v>
      </c>
      <c r="BO101" s="48" t="s">
        <v>382</v>
      </c>
      <c r="BP101" s="48" t="s">
        <v>384</v>
      </c>
      <c r="BQ101" s="48" t="s">
        <v>388</v>
      </c>
      <c r="BR101" s="48" t="s">
        <v>391</v>
      </c>
      <c r="BS101" s="48" t="s">
        <v>393</v>
      </c>
      <c r="BT101" s="48" t="s">
        <v>396</v>
      </c>
      <c r="BU101" s="48" t="s">
        <v>399</v>
      </c>
      <c r="BV101" s="48" t="s">
        <v>401</v>
      </c>
      <c r="BW101" s="48"/>
      <c r="BX101" s="48" t="s">
        <v>405</v>
      </c>
      <c r="BY101" s="48" t="s">
        <v>409</v>
      </c>
      <c r="BZ101" s="48" t="s">
        <v>411</v>
      </c>
      <c r="CA101" s="48" t="s">
        <v>413</v>
      </c>
      <c r="CB101" s="48" t="s">
        <v>415</v>
      </c>
      <c r="CC101" s="48" t="s">
        <v>418</v>
      </c>
      <c r="CD101" s="48" t="s">
        <v>421</v>
      </c>
      <c r="CE101" s="48" t="s">
        <v>424</v>
      </c>
      <c r="CF101" s="48" t="s">
        <v>427</v>
      </c>
      <c r="CG101" s="48" t="s">
        <v>429</v>
      </c>
      <c r="CH101" s="48" t="s">
        <v>431</v>
      </c>
      <c r="CI101" s="48" t="s">
        <v>434</v>
      </c>
      <c r="CJ101" s="48" t="s">
        <v>436</v>
      </c>
      <c r="CK101" s="48" t="s">
        <v>438</v>
      </c>
      <c r="CL101" s="48" t="s">
        <v>440</v>
      </c>
      <c r="CM101" s="48" t="s">
        <v>442</v>
      </c>
      <c r="CN101" s="48" t="s">
        <v>444</v>
      </c>
      <c r="CO101" s="48" t="s">
        <v>447</v>
      </c>
      <c r="CP101" s="48" t="s">
        <v>449</v>
      </c>
      <c r="CQ101" s="48" t="s">
        <v>451</v>
      </c>
      <c r="CR101" s="48" t="s">
        <v>452</v>
      </c>
      <c r="CS101" s="48" t="s">
        <v>454</v>
      </c>
      <c r="CT101" s="48" t="s">
        <v>432</v>
      </c>
      <c r="CU101" s="48" t="s">
        <v>457</v>
      </c>
    </row>
    <row r="102" spans="1:99" x14ac:dyDescent="0.25">
      <c r="A102" s="48">
        <v>100</v>
      </c>
      <c r="B102" s="49">
        <v>44571.531485196756</v>
      </c>
      <c r="C102" s="42" t="s">
        <v>1091</v>
      </c>
      <c r="D102" s="42" t="s">
        <v>1090</v>
      </c>
      <c r="E102" s="42" t="s">
        <v>1084</v>
      </c>
      <c r="F102" s="48" t="s">
        <v>1092</v>
      </c>
      <c r="G102" s="42" t="s">
        <v>801</v>
      </c>
      <c r="H102" s="42" t="s">
        <v>872</v>
      </c>
      <c r="I102" s="50">
        <v>44571</v>
      </c>
      <c r="J102" s="48" t="s">
        <v>63</v>
      </c>
      <c r="K102" s="48" t="s">
        <v>88</v>
      </c>
      <c r="L102" s="48" t="s">
        <v>109</v>
      </c>
      <c r="M102" s="48" t="s">
        <v>133</v>
      </c>
      <c r="N102" s="48" t="s">
        <v>156</v>
      </c>
      <c r="O102" s="48" t="s">
        <v>179</v>
      </c>
      <c r="P102" s="48" t="s">
        <v>201</v>
      </c>
      <c r="Q102" s="48" t="s">
        <v>226</v>
      </c>
      <c r="R102" s="48" t="s">
        <v>249</v>
      </c>
      <c r="S102" s="48" t="s">
        <v>267</v>
      </c>
      <c r="T102" s="48" t="s">
        <v>270</v>
      </c>
      <c r="U102" s="48" t="s">
        <v>273</v>
      </c>
      <c r="V102" s="48" t="s">
        <v>276</v>
      </c>
      <c r="W102" s="48" t="s">
        <v>278</v>
      </c>
      <c r="X102" s="48" t="s">
        <v>280</v>
      </c>
      <c r="Y102" s="48" t="s">
        <v>281</v>
      </c>
      <c r="Z102" s="48" t="s">
        <v>285</v>
      </c>
      <c r="AA102" s="48" t="s">
        <v>287</v>
      </c>
      <c r="AB102" s="48" t="s">
        <v>268</v>
      </c>
      <c r="AC102" s="48" t="s">
        <v>290</v>
      </c>
      <c r="AD102" s="48" t="s">
        <v>294</v>
      </c>
      <c r="AE102" s="48" t="s">
        <v>296</v>
      </c>
      <c r="AF102" s="48" t="s">
        <v>298</v>
      </c>
      <c r="AG102" s="48" t="s">
        <v>300</v>
      </c>
      <c r="AH102" s="48" t="s">
        <v>302</v>
      </c>
      <c r="AI102" s="48" t="s">
        <v>304</v>
      </c>
      <c r="AJ102" s="48" t="s">
        <v>226</v>
      </c>
      <c r="AK102" s="48" t="s">
        <v>309</v>
      </c>
      <c r="AL102" s="48" t="s">
        <v>312</v>
      </c>
      <c r="AM102" s="48" t="s">
        <v>313</v>
      </c>
      <c r="AN102" s="48" t="s">
        <v>316</v>
      </c>
      <c r="AO102" s="48" t="s">
        <v>319</v>
      </c>
      <c r="AP102" s="48" t="s">
        <v>321</v>
      </c>
      <c r="AQ102" s="48" t="s">
        <v>323</v>
      </c>
      <c r="AR102" s="48" t="s">
        <v>326</v>
      </c>
      <c r="AS102" s="48" t="s">
        <v>327</v>
      </c>
      <c r="AT102" s="48" t="s">
        <v>329</v>
      </c>
      <c r="AU102" s="48" t="s">
        <v>332</v>
      </c>
      <c r="AV102" s="48" t="s">
        <v>335</v>
      </c>
      <c r="AW102" s="48" t="s">
        <v>336</v>
      </c>
      <c r="AX102" s="48" t="s">
        <v>269</v>
      </c>
      <c r="AY102" s="48" t="s">
        <v>341</v>
      </c>
      <c r="AZ102" s="48" t="s">
        <v>344</v>
      </c>
      <c r="BA102" s="48" t="s">
        <v>347</v>
      </c>
      <c r="BB102" s="48" t="s">
        <v>349</v>
      </c>
      <c r="BC102" s="48" t="s">
        <v>352</v>
      </c>
      <c r="BD102" s="48" t="s">
        <v>355</v>
      </c>
      <c r="BE102" s="48" t="s">
        <v>356</v>
      </c>
      <c r="BF102" s="48" t="s">
        <v>359</v>
      </c>
      <c r="BG102" s="48" t="s">
        <v>362</v>
      </c>
      <c r="BH102" s="48" t="s">
        <v>366</v>
      </c>
      <c r="BI102" s="48" t="s">
        <v>368</v>
      </c>
      <c r="BJ102" s="48" t="s">
        <v>369</v>
      </c>
      <c r="BK102" s="48" t="s">
        <v>372</v>
      </c>
      <c r="BL102" s="48" t="s">
        <v>375</v>
      </c>
      <c r="BM102" s="48" t="s">
        <v>378</v>
      </c>
      <c r="BN102" s="48" t="s">
        <v>380</v>
      </c>
      <c r="BO102" s="48" t="s">
        <v>383</v>
      </c>
      <c r="BP102" s="48" t="s">
        <v>384</v>
      </c>
      <c r="BQ102" s="48" t="s">
        <v>387</v>
      </c>
      <c r="BR102" s="48" t="s">
        <v>391</v>
      </c>
      <c r="BS102" s="48" t="s">
        <v>394</v>
      </c>
      <c r="BT102" s="48" t="s">
        <v>396</v>
      </c>
      <c r="BU102" s="48" t="s">
        <v>399</v>
      </c>
      <c r="BV102" s="48" t="s">
        <v>402</v>
      </c>
      <c r="BW102" s="48" t="s">
        <v>404</v>
      </c>
      <c r="BX102" s="48" t="s">
        <v>405</v>
      </c>
      <c r="BY102" s="48" t="s">
        <v>409</v>
      </c>
      <c r="BZ102" s="48" t="s">
        <v>412</v>
      </c>
      <c r="CA102" s="48" t="s">
        <v>413</v>
      </c>
      <c r="CB102" s="48" t="s">
        <v>415</v>
      </c>
      <c r="CC102" s="48" t="s">
        <v>418</v>
      </c>
      <c r="CD102" s="48" t="s">
        <v>421</v>
      </c>
      <c r="CE102" s="48" t="s">
        <v>423</v>
      </c>
      <c r="CF102" s="48" t="s">
        <v>426</v>
      </c>
      <c r="CG102" s="48" t="s">
        <v>429</v>
      </c>
      <c r="CH102" s="48" t="s">
        <v>432</v>
      </c>
      <c r="CI102" s="48" t="s">
        <v>434</v>
      </c>
      <c r="CJ102" s="48" t="s">
        <v>437</v>
      </c>
      <c r="CK102" s="48" t="s">
        <v>438</v>
      </c>
      <c r="CL102" s="48" t="s">
        <v>440</v>
      </c>
      <c r="CM102" s="48" t="s">
        <v>442</v>
      </c>
      <c r="CN102" s="48" t="s">
        <v>445</v>
      </c>
      <c r="CO102" s="48" t="s">
        <v>446</v>
      </c>
      <c r="CP102" s="48" t="s">
        <v>449</v>
      </c>
      <c r="CQ102" s="48" t="s">
        <v>451</v>
      </c>
      <c r="CR102" s="48" t="s">
        <v>453</v>
      </c>
      <c r="CS102" s="48" t="s">
        <v>455</v>
      </c>
      <c r="CT102" s="48" t="s">
        <v>432</v>
      </c>
      <c r="CU102" s="48" t="s">
        <v>457</v>
      </c>
    </row>
    <row r="103" spans="1:99" x14ac:dyDescent="0.25">
      <c r="A103" s="48">
        <v>101</v>
      </c>
      <c r="B103" s="49">
        <v>44575.61095141204</v>
      </c>
      <c r="C103" s="42" t="s">
        <v>1094</v>
      </c>
      <c r="D103" s="42" t="s">
        <v>1093</v>
      </c>
      <c r="E103" s="42" t="s">
        <v>1081</v>
      </c>
      <c r="F103" s="48" t="s">
        <v>1095</v>
      </c>
      <c r="G103" s="42" t="s">
        <v>798</v>
      </c>
      <c r="H103" s="42" t="s">
        <v>872</v>
      </c>
      <c r="I103" s="50">
        <v>44575</v>
      </c>
      <c r="J103" s="48" t="s">
        <v>63</v>
      </c>
      <c r="K103" s="48" t="s">
        <v>87</v>
      </c>
      <c r="L103" s="48" t="s">
        <v>109</v>
      </c>
      <c r="M103" s="48" t="s">
        <v>132</v>
      </c>
      <c r="N103" s="48" t="s">
        <v>156</v>
      </c>
      <c r="O103" s="48" t="s">
        <v>179</v>
      </c>
      <c r="P103" s="48" t="s">
        <v>201</v>
      </c>
      <c r="Q103" s="48" t="s">
        <v>226</v>
      </c>
      <c r="R103" s="48" t="s">
        <v>248</v>
      </c>
      <c r="S103" s="48" t="s">
        <v>267</v>
      </c>
      <c r="T103" s="48" t="s">
        <v>270</v>
      </c>
      <c r="U103" s="48" t="s">
        <v>273</v>
      </c>
      <c r="V103" s="48" t="s">
        <v>275</v>
      </c>
      <c r="W103" s="48" t="s">
        <v>277</v>
      </c>
      <c r="X103" s="48" t="s">
        <v>279</v>
      </c>
      <c r="Y103" s="48" t="s">
        <v>281</v>
      </c>
      <c r="Z103" s="48" t="s">
        <v>284</v>
      </c>
      <c r="AA103" s="48" t="s">
        <v>286</v>
      </c>
      <c r="AB103" s="48" t="s">
        <v>268</v>
      </c>
      <c r="AC103" s="48" t="s">
        <v>290</v>
      </c>
      <c r="AD103" s="48" t="s">
        <v>294</v>
      </c>
      <c r="AE103" s="48" t="s">
        <v>296</v>
      </c>
      <c r="AF103" s="48" t="s">
        <v>297</v>
      </c>
      <c r="AG103" s="48" t="s">
        <v>300</v>
      </c>
      <c r="AH103" s="48" t="s">
        <v>302</v>
      </c>
      <c r="AI103" s="48" t="s">
        <v>304</v>
      </c>
      <c r="AJ103" s="48" t="s">
        <v>226</v>
      </c>
      <c r="AK103" s="48" t="s">
        <v>308</v>
      </c>
      <c r="AL103" s="48" t="s">
        <v>311</v>
      </c>
      <c r="AM103" s="48" t="s">
        <v>313</v>
      </c>
      <c r="AN103" s="48" t="s">
        <v>317</v>
      </c>
      <c r="AO103" s="48" t="s">
        <v>319</v>
      </c>
      <c r="AP103" s="48" t="s">
        <v>320</v>
      </c>
      <c r="AQ103" s="48" t="s">
        <v>324</v>
      </c>
      <c r="AR103" s="48" t="s">
        <v>326</v>
      </c>
      <c r="AS103" s="48" t="s">
        <v>328</v>
      </c>
      <c r="AT103" s="48" t="s">
        <v>330</v>
      </c>
      <c r="AU103" s="48" t="s">
        <v>332</v>
      </c>
      <c r="AV103" s="48" t="s">
        <v>268</v>
      </c>
      <c r="AW103" s="48" t="s">
        <v>336</v>
      </c>
      <c r="AX103" s="48" t="s">
        <v>269</v>
      </c>
      <c r="AY103" s="48" t="s">
        <v>340</v>
      </c>
      <c r="AZ103" s="48" t="s">
        <v>344</v>
      </c>
      <c r="BA103" s="48" t="s">
        <v>347</v>
      </c>
      <c r="BB103" s="48" t="s">
        <v>349</v>
      </c>
      <c r="BC103" s="48" t="s">
        <v>352</v>
      </c>
      <c r="BD103" s="48" t="s">
        <v>354</v>
      </c>
      <c r="BE103" s="48" t="s">
        <v>357</v>
      </c>
      <c r="BF103" s="48" t="s">
        <v>360</v>
      </c>
      <c r="BG103" s="48" t="s">
        <v>363</v>
      </c>
      <c r="BH103" s="48" t="s">
        <v>365</v>
      </c>
      <c r="BI103" s="48" t="s">
        <v>367</v>
      </c>
      <c r="BJ103" s="48" t="s">
        <v>369</v>
      </c>
      <c r="BK103" s="48" t="s">
        <v>371</v>
      </c>
      <c r="BL103" s="48" t="s">
        <v>374</v>
      </c>
      <c r="BM103" s="48" t="s">
        <v>377</v>
      </c>
      <c r="BN103" s="48" t="s">
        <v>379</v>
      </c>
      <c r="BO103" s="48" t="s">
        <v>383</v>
      </c>
      <c r="BP103" s="48" t="s">
        <v>385</v>
      </c>
      <c r="BQ103" s="48" t="s">
        <v>388</v>
      </c>
      <c r="BR103" s="48" t="s">
        <v>390</v>
      </c>
      <c r="BS103" s="48" t="s">
        <v>393</v>
      </c>
      <c r="BT103" s="48" t="s">
        <v>396</v>
      </c>
      <c r="BU103" s="48" t="s">
        <v>398</v>
      </c>
      <c r="BV103" s="48" t="s">
        <v>401</v>
      </c>
      <c r="BW103" s="48" t="s">
        <v>403</v>
      </c>
      <c r="BX103" s="48" t="s">
        <v>405</v>
      </c>
      <c r="BY103" s="48" t="s">
        <v>409</v>
      </c>
      <c r="BZ103" s="48" t="s">
        <v>412</v>
      </c>
      <c r="CA103" s="48" t="s">
        <v>414</v>
      </c>
      <c r="CB103" s="48" t="s">
        <v>415</v>
      </c>
      <c r="CC103" s="48" t="s">
        <v>417</v>
      </c>
      <c r="CD103" s="48" t="s">
        <v>420</v>
      </c>
      <c r="CE103" s="48" t="s">
        <v>423</v>
      </c>
      <c r="CF103" s="48" t="s">
        <v>426</v>
      </c>
      <c r="CG103" s="48" t="s">
        <v>428</v>
      </c>
      <c r="CH103" s="48" t="s">
        <v>431</v>
      </c>
      <c r="CI103" s="48" t="s">
        <v>434</v>
      </c>
      <c r="CJ103" s="48" t="s">
        <v>437</v>
      </c>
      <c r="CK103" s="48" t="s">
        <v>439</v>
      </c>
      <c r="CL103" s="48" t="s">
        <v>440</v>
      </c>
      <c r="CM103" s="48" t="s">
        <v>442</v>
      </c>
      <c r="CN103" s="48" t="s">
        <v>444</v>
      </c>
      <c r="CO103" s="48" t="s">
        <v>446</v>
      </c>
      <c r="CP103" s="48" t="s">
        <v>448</v>
      </c>
      <c r="CQ103" s="48" t="s">
        <v>450</v>
      </c>
      <c r="CR103" s="48" t="s">
        <v>452</v>
      </c>
      <c r="CS103" s="48" t="s">
        <v>454</v>
      </c>
      <c r="CT103" s="48" t="s">
        <v>432</v>
      </c>
      <c r="CU103" s="48" t="s">
        <v>458</v>
      </c>
    </row>
    <row r="104" spans="1:99" x14ac:dyDescent="0.25">
      <c r="A104" s="48">
        <v>102</v>
      </c>
      <c r="B104" s="49">
        <v>44587.438743877312</v>
      </c>
      <c r="C104" s="42" t="s">
        <v>1097</v>
      </c>
      <c r="D104" s="42" t="s">
        <v>1096</v>
      </c>
      <c r="E104" s="42" t="s">
        <v>1098</v>
      </c>
      <c r="F104" s="48" t="s">
        <v>1095</v>
      </c>
      <c r="G104" s="42" t="s">
        <v>799</v>
      </c>
      <c r="H104" s="42" t="s">
        <v>866</v>
      </c>
      <c r="I104" s="50">
        <v>33995</v>
      </c>
      <c r="J104" s="48" t="s">
        <v>63</v>
      </c>
      <c r="K104" s="48" t="s">
        <v>88</v>
      </c>
      <c r="L104" s="48" t="s">
        <v>109</v>
      </c>
      <c r="M104" s="48" t="s">
        <v>133</v>
      </c>
      <c r="N104" s="48" t="s">
        <v>156</v>
      </c>
      <c r="O104" s="48" t="s">
        <v>180</v>
      </c>
      <c r="P104" s="48" t="s">
        <v>201</v>
      </c>
      <c r="Q104" s="48" t="s">
        <v>226</v>
      </c>
      <c r="R104" s="48" t="s">
        <v>249</v>
      </c>
      <c r="S104" s="48" t="s">
        <v>267</v>
      </c>
      <c r="T104" s="48" t="s">
        <v>269</v>
      </c>
      <c r="U104" s="48" t="s">
        <v>273</v>
      </c>
      <c r="V104" s="48" t="s">
        <v>276</v>
      </c>
      <c r="W104" s="48" t="s">
        <v>278</v>
      </c>
      <c r="X104" s="48" t="s">
        <v>279</v>
      </c>
      <c r="Y104" s="48" t="s">
        <v>282</v>
      </c>
      <c r="Z104" s="48" t="s">
        <v>284</v>
      </c>
      <c r="AA104" s="48" t="s">
        <v>286</v>
      </c>
      <c r="AB104" s="48" t="s">
        <v>288</v>
      </c>
      <c r="AC104" s="48" t="s">
        <v>290</v>
      </c>
      <c r="AD104" s="48" t="s">
        <v>293</v>
      </c>
      <c r="AE104" s="48" t="s">
        <v>296</v>
      </c>
      <c r="AF104" s="48" t="s">
        <v>298</v>
      </c>
      <c r="AG104" s="48" t="s">
        <v>300</v>
      </c>
      <c r="AH104" s="48" t="s">
        <v>302</v>
      </c>
      <c r="AI104" s="48" t="s">
        <v>304</v>
      </c>
      <c r="AJ104" s="48" t="s">
        <v>226</v>
      </c>
      <c r="AK104" s="48" t="s">
        <v>309</v>
      </c>
      <c r="AL104" s="48" t="s">
        <v>311</v>
      </c>
      <c r="AM104" s="48" t="s">
        <v>313</v>
      </c>
      <c r="AN104" s="48" t="s">
        <v>316</v>
      </c>
      <c r="AO104" s="48" t="s">
        <v>318</v>
      </c>
      <c r="AP104" s="48" t="s">
        <v>321</v>
      </c>
      <c r="AQ104" s="48" t="s">
        <v>323</v>
      </c>
      <c r="AR104" s="48" t="s">
        <v>325</v>
      </c>
      <c r="AS104" s="48" t="s">
        <v>327</v>
      </c>
      <c r="AT104" s="48" t="s">
        <v>330</v>
      </c>
      <c r="AU104" s="48" t="s">
        <v>333</v>
      </c>
      <c r="AV104" s="48" t="s">
        <v>335</v>
      </c>
      <c r="AW104" s="48" t="s">
        <v>336</v>
      </c>
      <c r="AX104" s="48" t="s">
        <v>269</v>
      </c>
      <c r="AY104" s="48" t="s">
        <v>341</v>
      </c>
      <c r="AZ104" s="48" t="s">
        <v>343</v>
      </c>
      <c r="BA104" s="48" t="s">
        <v>347</v>
      </c>
      <c r="BB104" s="48" t="s">
        <v>349</v>
      </c>
      <c r="BC104" s="48" t="s">
        <v>352</v>
      </c>
      <c r="BD104" s="48" t="s">
        <v>354</v>
      </c>
      <c r="BE104" s="48" t="s">
        <v>356</v>
      </c>
      <c r="BF104" s="48" t="s">
        <v>359</v>
      </c>
      <c r="BG104" s="48" t="s">
        <v>362</v>
      </c>
      <c r="BH104" s="48" t="s">
        <v>365</v>
      </c>
      <c r="BI104" s="48" t="s">
        <v>367</v>
      </c>
      <c r="BJ104" s="48" t="s">
        <v>369</v>
      </c>
      <c r="BK104" s="48" t="s">
        <v>372</v>
      </c>
      <c r="BL104" s="48" t="s">
        <v>375</v>
      </c>
      <c r="BM104" s="48" t="s">
        <v>377</v>
      </c>
      <c r="BN104" s="48" t="s">
        <v>380</v>
      </c>
      <c r="BO104" s="48" t="s">
        <v>383</v>
      </c>
      <c r="BP104" s="48" t="s">
        <v>384</v>
      </c>
      <c r="BQ104" s="48" t="s">
        <v>387</v>
      </c>
      <c r="BR104" s="48" t="s">
        <v>390</v>
      </c>
      <c r="BS104" s="48" t="s">
        <v>394</v>
      </c>
      <c r="BT104" s="48" t="s">
        <v>395</v>
      </c>
      <c r="BU104" s="48" t="s">
        <v>398</v>
      </c>
      <c r="BV104" s="48" t="s">
        <v>402</v>
      </c>
      <c r="BW104" s="48" t="s">
        <v>403</v>
      </c>
      <c r="BX104" s="48" t="s">
        <v>405</v>
      </c>
      <c r="BY104" s="48" t="s">
        <v>409</v>
      </c>
      <c r="BZ104" s="48" t="s">
        <v>412</v>
      </c>
      <c r="CA104" s="48" t="s">
        <v>413</v>
      </c>
      <c r="CB104" s="48" t="s">
        <v>415</v>
      </c>
      <c r="CC104" s="48" t="s">
        <v>417</v>
      </c>
      <c r="CD104" s="48" t="s">
        <v>420</v>
      </c>
      <c r="CE104" s="48" t="s">
        <v>424</v>
      </c>
      <c r="CF104" s="48" t="s">
        <v>426</v>
      </c>
      <c r="CG104" s="48" t="s">
        <v>428</v>
      </c>
      <c r="CH104" s="48" t="s">
        <v>432</v>
      </c>
      <c r="CI104" s="48" t="s">
        <v>435</v>
      </c>
      <c r="CJ104" s="48" t="s">
        <v>437</v>
      </c>
      <c r="CK104" s="48" t="s">
        <v>439</v>
      </c>
      <c r="CL104" s="48" t="s">
        <v>440</v>
      </c>
      <c r="CM104" s="48" t="s">
        <v>443</v>
      </c>
      <c r="CN104" s="48" t="s">
        <v>445</v>
      </c>
      <c r="CO104" s="48" t="s">
        <v>447</v>
      </c>
      <c r="CP104" s="48" t="s">
        <v>449</v>
      </c>
      <c r="CQ104" s="48" t="s">
        <v>450</v>
      </c>
      <c r="CR104" s="48" t="s">
        <v>453</v>
      </c>
      <c r="CS104" s="48" t="s">
        <v>455</v>
      </c>
      <c r="CT104" s="48"/>
      <c r="CU104" s="48" t="s">
        <v>458</v>
      </c>
    </row>
    <row r="105" spans="1:99" x14ac:dyDescent="0.25">
      <c r="A105" s="48">
        <v>103</v>
      </c>
      <c r="B105" s="49">
        <v>44594.757280972219</v>
      </c>
      <c r="C105" s="42" t="s">
        <v>1100</v>
      </c>
      <c r="D105" s="42" t="s">
        <v>1099</v>
      </c>
      <c r="E105" s="42" t="s">
        <v>1101</v>
      </c>
      <c r="F105" s="48" t="s">
        <v>865</v>
      </c>
      <c r="G105" s="42" t="s">
        <v>795</v>
      </c>
      <c r="H105" s="42" t="s">
        <v>866</v>
      </c>
      <c r="I105" s="50">
        <v>44594</v>
      </c>
      <c r="J105" s="48" t="s">
        <v>63</v>
      </c>
      <c r="K105" s="48" t="s">
        <v>88</v>
      </c>
      <c r="L105" s="48" t="s">
        <v>108</v>
      </c>
      <c r="M105" s="48" t="s">
        <v>133</v>
      </c>
      <c r="N105" s="48" t="s">
        <v>156</v>
      </c>
      <c r="O105" s="48" t="s">
        <v>179</v>
      </c>
      <c r="P105" s="48" t="s">
        <v>201</v>
      </c>
      <c r="Q105" s="48" t="s">
        <v>226</v>
      </c>
      <c r="R105" s="48" t="s">
        <v>248</v>
      </c>
      <c r="S105" s="48" t="s">
        <v>267</v>
      </c>
      <c r="T105" s="48" t="s">
        <v>269</v>
      </c>
      <c r="U105" s="48" t="s">
        <v>272</v>
      </c>
      <c r="V105" s="48" t="s">
        <v>275</v>
      </c>
      <c r="W105" s="48" t="s">
        <v>278</v>
      </c>
      <c r="X105" s="48" t="s">
        <v>280</v>
      </c>
      <c r="Y105" s="48" t="s">
        <v>281</v>
      </c>
      <c r="Z105" s="48" t="s">
        <v>284</v>
      </c>
      <c r="AA105" s="48" t="s">
        <v>287</v>
      </c>
      <c r="AB105" s="48" t="s">
        <v>288</v>
      </c>
      <c r="AC105" s="48" t="s">
        <v>290</v>
      </c>
      <c r="AD105" s="48" t="s">
        <v>293</v>
      </c>
      <c r="AE105" s="48" t="s">
        <v>295</v>
      </c>
      <c r="AF105" s="48" t="s">
        <v>298</v>
      </c>
      <c r="AG105" s="48" t="s">
        <v>300</v>
      </c>
      <c r="AH105" s="48" t="s">
        <v>302</v>
      </c>
      <c r="AI105" s="48" t="s">
        <v>304</v>
      </c>
      <c r="AJ105" s="48" t="s">
        <v>226</v>
      </c>
      <c r="AK105" s="48" t="s">
        <v>309</v>
      </c>
      <c r="AL105" s="48" t="s">
        <v>312</v>
      </c>
      <c r="AM105" s="48" t="s">
        <v>313</v>
      </c>
      <c r="AN105" s="48" t="s">
        <v>317</v>
      </c>
      <c r="AO105" s="48" t="s">
        <v>319</v>
      </c>
      <c r="AP105" s="48" t="s">
        <v>321</v>
      </c>
      <c r="AQ105" s="48" t="s">
        <v>323</v>
      </c>
      <c r="AR105" s="48" t="s">
        <v>325</v>
      </c>
      <c r="AS105" s="48" t="s">
        <v>328</v>
      </c>
      <c r="AT105" s="48" t="s">
        <v>330</v>
      </c>
      <c r="AU105" s="48" t="s">
        <v>332</v>
      </c>
      <c r="AV105" s="48" t="s">
        <v>335</v>
      </c>
      <c r="AW105" s="48" t="s">
        <v>336</v>
      </c>
      <c r="AX105" s="48" t="s">
        <v>339</v>
      </c>
      <c r="AY105" s="48" t="s">
        <v>341</v>
      </c>
      <c r="AZ105" s="48" t="s">
        <v>343</v>
      </c>
      <c r="BA105" s="48" t="s">
        <v>346</v>
      </c>
      <c r="BB105" s="48" t="s">
        <v>349</v>
      </c>
      <c r="BC105" s="48" t="s">
        <v>351</v>
      </c>
      <c r="BD105" s="48" t="s">
        <v>354</v>
      </c>
      <c r="BE105" s="48" t="s">
        <v>357</v>
      </c>
      <c r="BF105" s="48" t="s">
        <v>359</v>
      </c>
      <c r="BG105" s="48" t="s">
        <v>362</v>
      </c>
      <c r="BH105" s="48" t="s">
        <v>365</v>
      </c>
      <c r="BI105" s="48" t="s">
        <v>368</v>
      </c>
      <c r="BJ105" s="48" t="s">
        <v>369</v>
      </c>
      <c r="BK105" s="48" t="s">
        <v>372</v>
      </c>
      <c r="BL105" s="48" t="s">
        <v>375</v>
      </c>
      <c r="BM105" s="48" t="s">
        <v>377</v>
      </c>
      <c r="BN105" s="48" t="s">
        <v>379</v>
      </c>
      <c r="BO105" s="48" t="s">
        <v>383</v>
      </c>
      <c r="BP105" s="48" t="s">
        <v>384</v>
      </c>
      <c r="BQ105" s="48" t="s">
        <v>388</v>
      </c>
      <c r="BR105" s="48" t="s">
        <v>390</v>
      </c>
      <c r="BS105" s="48" t="s">
        <v>393</v>
      </c>
      <c r="BT105" s="48" t="s">
        <v>396</v>
      </c>
      <c r="BU105" s="48" t="s">
        <v>398</v>
      </c>
      <c r="BV105" s="48" t="s">
        <v>402</v>
      </c>
      <c r="BW105" s="48" t="s">
        <v>403</v>
      </c>
      <c r="BX105" s="48" t="s">
        <v>405</v>
      </c>
      <c r="BY105" s="48" t="s">
        <v>409</v>
      </c>
      <c r="BZ105" s="48" t="s">
        <v>411</v>
      </c>
      <c r="CA105" s="48" t="s">
        <v>414</v>
      </c>
      <c r="CB105" s="48" t="s">
        <v>415</v>
      </c>
      <c r="CC105" s="48" t="s">
        <v>418</v>
      </c>
      <c r="CD105" s="48" t="s">
        <v>421</v>
      </c>
      <c r="CE105" s="48" t="s">
        <v>424</v>
      </c>
      <c r="CF105" s="48" t="s">
        <v>426</v>
      </c>
      <c r="CG105" s="48" t="s">
        <v>428</v>
      </c>
      <c r="CH105" s="48" t="s">
        <v>431</v>
      </c>
      <c r="CI105" s="48" t="s">
        <v>434</v>
      </c>
      <c r="CJ105" s="48" t="s">
        <v>436</v>
      </c>
      <c r="CK105" s="48" t="s">
        <v>438</v>
      </c>
      <c r="CL105" s="48" t="s">
        <v>295</v>
      </c>
      <c r="CM105" s="48" t="s">
        <v>442</v>
      </c>
      <c r="CN105" s="48" t="s">
        <v>445</v>
      </c>
      <c r="CO105" s="48" t="s">
        <v>446</v>
      </c>
      <c r="CP105" s="48" t="s">
        <v>449</v>
      </c>
      <c r="CQ105" s="48" t="s">
        <v>450</v>
      </c>
      <c r="CR105" s="48" t="s">
        <v>453</v>
      </c>
      <c r="CS105" s="48" t="s">
        <v>454</v>
      </c>
      <c r="CT105" s="48" t="s">
        <v>456</v>
      </c>
      <c r="CU105" s="48" t="s">
        <v>457</v>
      </c>
    </row>
    <row r="106" spans="1:99" x14ac:dyDescent="0.25">
      <c r="A106" s="48">
        <v>104</v>
      </c>
      <c r="B106" s="49">
        <v>44601.28371009259</v>
      </c>
      <c r="C106" s="42" t="s">
        <v>1103</v>
      </c>
      <c r="D106" s="42" t="s">
        <v>1102</v>
      </c>
      <c r="E106" s="42" t="s">
        <v>1104</v>
      </c>
      <c r="F106" s="48" t="s">
        <v>1105</v>
      </c>
      <c r="G106" s="42" t="s">
        <v>797</v>
      </c>
      <c r="H106" s="42" t="s">
        <v>866</v>
      </c>
      <c r="I106" s="50">
        <v>44601</v>
      </c>
      <c r="J106" s="48" t="s">
        <v>63</v>
      </c>
      <c r="K106" s="48" t="s">
        <v>88</v>
      </c>
      <c r="L106" s="48" t="s">
        <v>109</v>
      </c>
      <c r="M106" s="48" t="s">
        <v>133</v>
      </c>
      <c r="N106" s="48" t="s">
        <v>157</v>
      </c>
      <c r="O106" s="48" t="s">
        <v>179</v>
      </c>
      <c r="P106" s="48" t="s">
        <v>202</v>
      </c>
      <c r="Q106" s="48" t="s">
        <v>226</v>
      </c>
      <c r="R106" s="48" t="s">
        <v>248</v>
      </c>
      <c r="S106" s="48" t="s">
        <v>268</v>
      </c>
      <c r="T106" s="48" t="s">
        <v>270</v>
      </c>
      <c r="U106" s="48" t="s">
        <v>272</v>
      </c>
      <c r="V106" s="48" t="s">
        <v>276</v>
      </c>
      <c r="W106" s="48" t="s">
        <v>278</v>
      </c>
      <c r="X106" s="48" t="s">
        <v>280</v>
      </c>
      <c r="Y106" s="48" t="s">
        <v>282</v>
      </c>
      <c r="Z106" s="48" t="s">
        <v>285</v>
      </c>
      <c r="AA106" s="48" t="s">
        <v>287</v>
      </c>
      <c r="AB106" s="48" t="s">
        <v>268</v>
      </c>
      <c r="AC106" s="48" t="s">
        <v>290</v>
      </c>
      <c r="AD106" s="48" t="s">
        <v>294</v>
      </c>
      <c r="AE106" s="48" t="s">
        <v>296</v>
      </c>
      <c r="AF106" s="48" t="s">
        <v>297</v>
      </c>
      <c r="AG106" s="48" t="s">
        <v>300</v>
      </c>
      <c r="AH106" s="48" t="s">
        <v>303</v>
      </c>
      <c r="AI106" s="48" t="s">
        <v>304</v>
      </c>
      <c r="AJ106" s="48" t="s">
        <v>307</v>
      </c>
      <c r="AK106" s="48" t="s">
        <v>308</v>
      </c>
      <c r="AL106" s="48" t="s">
        <v>312</v>
      </c>
      <c r="AM106" s="48" t="s">
        <v>313</v>
      </c>
      <c r="AN106" s="48" t="s">
        <v>317</v>
      </c>
      <c r="AO106" s="48" t="s">
        <v>319</v>
      </c>
      <c r="AP106" s="48" t="s">
        <v>321</v>
      </c>
      <c r="AQ106" s="48" t="s">
        <v>323</v>
      </c>
      <c r="AR106" s="48" t="s">
        <v>325</v>
      </c>
      <c r="AS106" s="48" t="s">
        <v>328</v>
      </c>
      <c r="AT106" s="48" t="s">
        <v>330</v>
      </c>
      <c r="AU106" s="48" t="s">
        <v>333</v>
      </c>
      <c r="AV106" s="48" t="s">
        <v>335</v>
      </c>
      <c r="AW106" s="48" t="s">
        <v>336</v>
      </c>
      <c r="AX106" s="48" t="s">
        <v>269</v>
      </c>
      <c r="AY106" s="48" t="s">
        <v>341</v>
      </c>
      <c r="AZ106" s="48" t="s">
        <v>344</v>
      </c>
      <c r="BA106" s="48" t="s">
        <v>346</v>
      </c>
      <c r="BB106" s="48" t="s">
        <v>349</v>
      </c>
      <c r="BC106" s="48" t="s">
        <v>352</v>
      </c>
      <c r="BD106" s="48" t="s">
        <v>355</v>
      </c>
      <c r="BE106" s="48" t="s">
        <v>356</v>
      </c>
      <c r="BF106" s="48" t="s">
        <v>359</v>
      </c>
      <c r="BG106" s="48" t="s">
        <v>362</v>
      </c>
      <c r="BH106" s="48" t="s">
        <v>365</v>
      </c>
      <c r="BI106" s="48" t="s">
        <v>368</v>
      </c>
      <c r="BJ106" s="48" t="s">
        <v>369</v>
      </c>
      <c r="BK106" s="48" t="s">
        <v>372</v>
      </c>
      <c r="BL106" s="48" t="s">
        <v>375</v>
      </c>
      <c r="BM106" s="48" t="s">
        <v>378</v>
      </c>
      <c r="BN106" s="48" t="s">
        <v>380</v>
      </c>
      <c r="BO106" s="48" t="s">
        <v>382</v>
      </c>
      <c r="BP106" s="48" t="s">
        <v>384</v>
      </c>
      <c r="BQ106" s="48" t="s">
        <v>388</v>
      </c>
      <c r="BR106" s="48" t="s">
        <v>390</v>
      </c>
      <c r="BS106" s="48" t="s">
        <v>394</v>
      </c>
      <c r="BT106" s="48" t="s">
        <v>396</v>
      </c>
      <c r="BU106" s="48" t="s">
        <v>399</v>
      </c>
      <c r="BV106" s="48" t="s">
        <v>402</v>
      </c>
      <c r="BW106" s="48" t="s">
        <v>404</v>
      </c>
      <c r="BX106" s="48" t="s">
        <v>405</v>
      </c>
      <c r="BY106" s="48" t="s">
        <v>409</v>
      </c>
      <c r="BZ106" s="48" t="s">
        <v>412</v>
      </c>
      <c r="CA106" s="48" t="s">
        <v>414</v>
      </c>
      <c r="CB106" s="48" t="s">
        <v>415</v>
      </c>
      <c r="CC106" s="48" t="s">
        <v>417</v>
      </c>
      <c r="CD106" s="48" t="s">
        <v>420</v>
      </c>
      <c r="CE106" s="48" t="s">
        <v>423</v>
      </c>
      <c r="CF106" s="48" t="s">
        <v>426</v>
      </c>
      <c r="CG106" s="48" t="s">
        <v>429</v>
      </c>
      <c r="CH106" s="48" t="s">
        <v>431</v>
      </c>
      <c r="CI106" s="48" t="s">
        <v>434</v>
      </c>
      <c r="CJ106" s="48" t="s">
        <v>437</v>
      </c>
      <c r="CK106" s="48" t="s">
        <v>438</v>
      </c>
      <c r="CL106" s="48" t="s">
        <v>440</v>
      </c>
      <c r="CM106" s="48" t="s">
        <v>442</v>
      </c>
      <c r="CN106" s="48" t="s">
        <v>444</v>
      </c>
      <c r="CO106" s="48" t="s">
        <v>447</v>
      </c>
      <c r="CP106" s="48" t="s">
        <v>449</v>
      </c>
      <c r="CQ106" s="48" t="s">
        <v>451</v>
      </c>
      <c r="CR106" s="48" t="s">
        <v>453</v>
      </c>
      <c r="CS106" s="48" t="s">
        <v>454</v>
      </c>
      <c r="CT106" s="48" t="s">
        <v>432</v>
      </c>
      <c r="CU106" s="48" t="s">
        <v>458</v>
      </c>
    </row>
    <row r="107" spans="1:99" x14ac:dyDescent="0.25">
      <c r="A107" s="48">
        <v>105</v>
      </c>
      <c r="B107" s="49">
        <v>44601.435749629629</v>
      </c>
      <c r="C107" s="42" t="s">
        <v>1107</v>
      </c>
      <c r="D107" s="42" t="s">
        <v>1106</v>
      </c>
      <c r="E107" s="42" t="s">
        <v>1167</v>
      </c>
      <c r="F107" s="48" t="s">
        <v>865</v>
      </c>
      <c r="G107" s="42" t="s">
        <v>800</v>
      </c>
      <c r="H107" s="42" t="s">
        <v>866</v>
      </c>
      <c r="I107" s="50">
        <v>44602</v>
      </c>
      <c r="J107" s="48" t="s">
        <v>63</v>
      </c>
      <c r="K107" s="48" t="s">
        <v>87</v>
      </c>
      <c r="L107" s="48" t="s">
        <v>109</v>
      </c>
      <c r="M107" s="48" t="s">
        <v>133</v>
      </c>
      <c r="N107" s="48" t="s">
        <v>156</v>
      </c>
      <c r="O107" s="48" t="s">
        <v>180</v>
      </c>
      <c r="P107" s="48" t="s">
        <v>201</v>
      </c>
      <c r="Q107" s="48" t="s">
        <v>226</v>
      </c>
      <c r="R107" s="48" t="s">
        <v>249</v>
      </c>
      <c r="S107" s="48" t="s">
        <v>267</v>
      </c>
      <c r="T107" s="48" t="s">
        <v>270</v>
      </c>
      <c r="U107" s="48" t="s">
        <v>273</v>
      </c>
      <c r="V107" s="48" t="s">
        <v>276</v>
      </c>
      <c r="W107" s="48" t="s">
        <v>278</v>
      </c>
      <c r="X107" s="48" t="s">
        <v>279</v>
      </c>
      <c r="Y107" s="48" t="s">
        <v>282</v>
      </c>
      <c r="Z107" s="48" t="s">
        <v>284</v>
      </c>
      <c r="AA107" s="48" t="s">
        <v>287</v>
      </c>
      <c r="AB107" s="48" t="s">
        <v>288</v>
      </c>
      <c r="AC107" s="48" t="s">
        <v>290</v>
      </c>
      <c r="AD107" s="48" t="s">
        <v>294</v>
      </c>
      <c r="AE107" s="48" t="s">
        <v>295</v>
      </c>
      <c r="AF107" s="48" t="s">
        <v>297</v>
      </c>
      <c r="AG107" s="48" t="s">
        <v>300</v>
      </c>
      <c r="AH107" s="48" t="s">
        <v>303</v>
      </c>
      <c r="AI107" s="48" t="s">
        <v>305</v>
      </c>
      <c r="AJ107" s="48" t="s">
        <v>226</v>
      </c>
      <c r="AK107" s="48" t="s">
        <v>308</v>
      </c>
      <c r="AL107" s="48" t="s">
        <v>312</v>
      </c>
      <c r="AM107" s="48" t="s">
        <v>313</v>
      </c>
      <c r="AN107" s="48" t="s">
        <v>317</v>
      </c>
      <c r="AO107" s="48" t="s">
        <v>318</v>
      </c>
      <c r="AP107" s="48" t="s">
        <v>320</v>
      </c>
      <c r="AQ107" s="48" t="s">
        <v>323</v>
      </c>
      <c r="AR107" s="48" t="s">
        <v>325</v>
      </c>
      <c r="AS107" s="48" t="s">
        <v>328</v>
      </c>
      <c r="AT107" s="48" t="s">
        <v>330</v>
      </c>
      <c r="AU107" s="48" t="s">
        <v>333</v>
      </c>
      <c r="AV107" s="48" t="s">
        <v>268</v>
      </c>
      <c r="AW107" s="48" t="s">
        <v>336</v>
      </c>
      <c r="AX107" s="48" t="s">
        <v>269</v>
      </c>
      <c r="AY107" s="48" t="s">
        <v>341</v>
      </c>
      <c r="AZ107" s="48" t="s">
        <v>343</v>
      </c>
      <c r="BA107" s="48" t="s">
        <v>347</v>
      </c>
      <c r="BB107" s="48" t="s">
        <v>349</v>
      </c>
      <c r="BC107" s="48" t="s">
        <v>352</v>
      </c>
      <c r="BD107" s="48" t="s">
        <v>355</v>
      </c>
      <c r="BE107" s="48" t="s">
        <v>356</v>
      </c>
      <c r="BF107" s="48" t="s">
        <v>359</v>
      </c>
      <c r="BG107" s="48" t="s">
        <v>362</v>
      </c>
      <c r="BH107" s="48" t="s">
        <v>365</v>
      </c>
      <c r="BI107" s="48" t="s">
        <v>368</v>
      </c>
      <c r="BJ107" s="48" t="s">
        <v>369</v>
      </c>
      <c r="BK107" s="48" t="s">
        <v>372</v>
      </c>
      <c r="BL107" s="48" t="s">
        <v>374</v>
      </c>
      <c r="BM107" s="48" t="s">
        <v>377</v>
      </c>
      <c r="BN107" s="48" t="s">
        <v>379</v>
      </c>
      <c r="BO107" s="48" t="s">
        <v>383</v>
      </c>
      <c r="BP107" s="48" t="s">
        <v>384</v>
      </c>
      <c r="BQ107" s="48" t="s">
        <v>388</v>
      </c>
      <c r="BR107" s="48" t="s">
        <v>391</v>
      </c>
      <c r="BS107" s="48" t="s">
        <v>393</v>
      </c>
      <c r="BT107" s="48" t="s">
        <v>396</v>
      </c>
      <c r="BU107" s="48" t="s">
        <v>399</v>
      </c>
      <c r="BV107" s="48" t="s">
        <v>401</v>
      </c>
      <c r="BW107" s="48" t="s">
        <v>403</v>
      </c>
      <c r="BX107" s="48" t="s">
        <v>405</v>
      </c>
      <c r="BY107" s="48" t="s">
        <v>408</v>
      </c>
      <c r="BZ107" s="48" t="s">
        <v>412</v>
      </c>
      <c r="CA107" s="48" t="s">
        <v>414</v>
      </c>
      <c r="CB107" s="48" t="s">
        <v>415</v>
      </c>
      <c r="CC107" s="48" t="s">
        <v>417</v>
      </c>
      <c r="CD107" s="48" t="s">
        <v>420</v>
      </c>
      <c r="CE107" s="48" t="s">
        <v>424</v>
      </c>
      <c r="CF107" s="48" t="s">
        <v>426</v>
      </c>
      <c r="CG107" s="48" t="s">
        <v>428</v>
      </c>
      <c r="CH107" s="48" t="s">
        <v>431</v>
      </c>
      <c r="CI107" s="48" t="s">
        <v>434</v>
      </c>
      <c r="CJ107" s="48" t="s">
        <v>437</v>
      </c>
      <c r="CK107" s="48" t="s">
        <v>438</v>
      </c>
      <c r="CL107" s="48" t="s">
        <v>440</v>
      </c>
      <c r="CM107" s="48" t="s">
        <v>442</v>
      </c>
      <c r="CN107" s="48" t="s">
        <v>445</v>
      </c>
      <c r="CO107" s="48" t="s">
        <v>447</v>
      </c>
      <c r="CP107" s="48" t="s">
        <v>449</v>
      </c>
      <c r="CQ107" s="48" t="s">
        <v>451</v>
      </c>
      <c r="CR107" s="48" t="s">
        <v>453</v>
      </c>
      <c r="CS107" s="48" t="s">
        <v>455</v>
      </c>
      <c r="CT107" s="48" t="s">
        <v>456</v>
      </c>
      <c r="CU107" s="48" t="s">
        <v>458</v>
      </c>
    </row>
    <row r="108" spans="1:99" x14ac:dyDescent="0.25">
      <c r="A108" s="48">
        <v>106</v>
      </c>
      <c r="B108" s="49">
        <v>44602.424995000001</v>
      </c>
      <c r="C108" s="42" t="s">
        <v>1109</v>
      </c>
      <c r="D108" s="42" t="s">
        <v>1108</v>
      </c>
      <c r="E108" s="42" t="s">
        <v>1110</v>
      </c>
      <c r="F108" s="48" t="s">
        <v>1105</v>
      </c>
      <c r="G108" s="42" t="s">
        <v>795</v>
      </c>
      <c r="H108" s="42" t="s">
        <v>866</v>
      </c>
      <c r="I108" s="50">
        <v>44602</v>
      </c>
      <c r="J108" s="48" t="s">
        <v>63</v>
      </c>
      <c r="K108" s="48" t="s">
        <v>87</v>
      </c>
      <c r="L108" s="48" t="s">
        <v>108</v>
      </c>
      <c r="M108" s="48" t="s">
        <v>133</v>
      </c>
      <c r="N108" s="48" t="s">
        <v>157</v>
      </c>
      <c r="O108" s="48" t="s">
        <v>180</v>
      </c>
      <c r="P108" s="48" t="s">
        <v>202</v>
      </c>
      <c r="Q108" s="48" t="s">
        <v>226</v>
      </c>
      <c r="R108" s="48" t="s">
        <v>248</v>
      </c>
      <c r="S108" s="48" t="s">
        <v>268</v>
      </c>
      <c r="T108" s="48" t="s">
        <v>269</v>
      </c>
      <c r="U108" s="48" t="s">
        <v>273</v>
      </c>
      <c r="V108" s="48" t="s">
        <v>276</v>
      </c>
      <c r="W108" s="48" t="s">
        <v>277</v>
      </c>
      <c r="X108" s="48" t="s">
        <v>279</v>
      </c>
      <c r="Y108" s="48" t="s">
        <v>282</v>
      </c>
      <c r="Z108" s="48" t="s">
        <v>284</v>
      </c>
      <c r="AA108" s="48" t="s">
        <v>287</v>
      </c>
      <c r="AB108" s="48" t="s">
        <v>288</v>
      </c>
      <c r="AC108" s="48" t="s">
        <v>290</v>
      </c>
      <c r="AD108" s="48" t="s">
        <v>294</v>
      </c>
      <c r="AE108" s="48" t="s">
        <v>296</v>
      </c>
      <c r="AF108" s="48" t="s">
        <v>298</v>
      </c>
      <c r="AG108" s="48" t="s">
        <v>300</v>
      </c>
      <c r="AH108" s="48" t="s">
        <v>303</v>
      </c>
      <c r="AI108" s="48" t="s">
        <v>304</v>
      </c>
      <c r="AJ108" s="48" t="s">
        <v>226</v>
      </c>
      <c r="AK108" s="48" t="s">
        <v>308</v>
      </c>
      <c r="AL108" s="48" t="s">
        <v>312</v>
      </c>
      <c r="AM108" s="48" t="s">
        <v>313</v>
      </c>
      <c r="AN108" s="48" t="s">
        <v>317</v>
      </c>
      <c r="AO108" s="48" t="s">
        <v>319</v>
      </c>
      <c r="AP108" s="48" t="s">
        <v>320</v>
      </c>
      <c r="AQ108" s="48" t="s">
        <v>323</v>
      </c>
      <c r="AR108" s="48" t="s">
        <v>325</v>
      </c>
      <c r="AS108" s="48" t="s">
        <v>328</v>
      </c>
      <c r="AT108" s="48" t="s">
        <v>330</v>
      </c>
      <c r="AU108" s="48" t="s">
        <v>333</v>
      </c>
      <c r="AV108" s="48" t="s">
        <v>268</v>
      </c>
      <c r="AW108" s="48" t="s">
        <v>336</v>
      </c>
      <c r="AX108" s="48" t="s">
        <v>269</v>
      </c>
      <c r="AY108" s="48" t="s">
        <v>341</v>
      </c>
      <c r="AZ108" s="48" t="s">
        <v>344</v>
      </c>
      <c r="BA108" s="48" t="s">
        <v>346</v>
      </c>
      <c r="BB108" s="48" t="s">
        <v>349</v>
      </c>
      <c r="BC108" s="48" t="s">
        <v>352</v>
      </c>
      <c r="BD108" s="48" t="s">
        <v>354</v>
      </c>
      <c r="BE108" s="48" t="s">
        <v>357</v>
      </c>
      <c r="BF108" s="48" t="s">
        <v>359</v>
      </c>
      <c r="BG108" s="48" t="s">
        <v>362</v>
      </c>
      <c r="BH108" s="48" t="s">
        <v>365</v>
      </c>
      <c r="BI108" s="48" t="s">
        <v>368</v>
      </c>
      <c r="BJ108" s="48" t="s">
        <v>369</v>
      </c>
      <c r="BK108" s="48" t="s">
        <v>372</v>
      </c>
      <c r="BL108" s="48" t="s">
        <v>374</v>
      </c>
      <c r="BM108" s="48" t="s">
        <v>378</v>
      </c>
      <c r="BN108" s="48" t="s">
        <v>380</v>
      </c>
      <c r="BO108" s="48" t="s">
        <v>383</v>
      </c>
      <c r="BP108" s="48" t="s">
        <v>384</v>
      </c>
      <c r="BQ108" s="48" t="s">
        <v>388</v>
      </c>
      <c r="BR108" s="48" t="s">
        <v>390</v>
      </c>
      <c r="BS108" s="48" t="s">
        <v>393</v>
      </c>
      <c r="BT108" s="48" t="s">
        <v>396</v>
      </c>
      <c r="BU108" s="48" t="s">
        <v>399</v>
      </c>
      <c r="BV108" s="48" t="s">
        <v>402</v>
      </c>
      <c r="BW108" s="48" t="s">
        <v>403</v>
      </c>
      <c r="BX108" s="48" t="s">
        <v>405</v>
      </c>
      <c r="BY108" s="48" t="s">
        <v>409</v>
      </c>
      <c r="BZ108" s="48" t="s">
        <v>412</v>
      </c>
      <c r="CA108" s="48" t="s">
        <v>414</v>
      </c>
      <c r="CB108" s="48" t="s">
        <v>415</v>
      </c>
      <c r="CC108" s="48" t="s">
        <v>417</v>
      </c>
      <c r="CD108" s="48" t="s">
        <v>421</v>
      </c>
      <c r="CE108" s="48" t="s">
        <v>423</v>
      </c>
      <c r="CF108" s="48" t="s">
        <v>426</v>
      </c>
      <c r="CG108" s="48" t="s">
        <v>429</v>
      </c>
      <c r="CH108" s="48" t="s">
        <v>431</v>
      </c>
      <c r="CI108" s="48" t="s">
        <v>434</v>
      </c>
      <c r="CJ108" s="48" t="s">
        <v>437</v>
      </c>
      <c r="CK108" s="48" t="s">
        <v>438</v>
      </c>
      <c r="CL108" s="48" t="s">
        <v>440</v>
      </c>
      <c r="CM108" s="48" t="s">
        <v>442</v>
      </c>
      <c r="CN108" s="48" t="s">
        <v>444</v>
      </c>
      <c r="CO108" s="48" t="s">
        <v>447</v>
      </c>
      <c r="CP108" s="48" t="s">
        <v>449</v>
      </c>
      <c r="CQ108" s="48" t="s">
        <v>450</v>
      </c>
      <c r="CR108" s="48" t="s">
        <v>453</v>
      </c>
      <c r="CS108" s="48" t="s">
        <v>454</v>
      </c>
      <c r="CT108" s="48" t="s">
        <v>432</v>
      </c>
      <c r="CU108" s="48" t="s">
        <v>458</v>
      </c>
    </row>
    <row r="109" spans="1:99" x14ac:dyDescent="0.25">
      <c r="A109" s="48">
        <v>107</v>
      </c>
      <c r="B109" s="49">
        <v>44602.426552314813</v>
      </c>
      <c r="C109" s="42" t="s">
        <v>1112</v>
      </c>
      <c r="D109" s="42" t="s">
        <v>1111</v>
      </c>
      <c r="E109" s="42" t="s">
        <v>1104</v>
      </c>
      <c r="F109" s="48" t="s">
        <v>1105</v>
      </c>
      <c r="G109" s="42" t="s">
        <v>795</v>
      </c>
      <c r="H109" s="42" t="s">
        <v>866</v>
      </c>
      <c r="I109" s="50">
        <v>44602</v>
      </c>
      <c r="J109" s="48" t="s">
        <v>63</v>
      </c>
      <c r="K109" s="48" t="s">
        <v>88</v>
      </c>
      <c r="L109" s="48" t="s">
        <v>109</v>
      </c>
      <c r="M109" s="48" t="s">
        <v>133</v>
      </c>
      <c r="N109" s="48" t="s">
        <v>156</v>
      </c>
      <c r="O109" s="48" t="s">
        <v>179</v>
      </c>
      <c r="P109" s="48" t="s">
        <v>202</v>
      </c>
      <c r="Q109" s="48" t="s">
        <v>226</v>
      </c>
      <c r="R109" s="48" t="s">
        <v>248</v>
      </c>
      <c r="S109" s="48" t="s">
        <v>267</v>
      </c>
      <c r="T109" s="48" t="s">
        <v>270</v>
      </c>
      <c r="U109" s="48" t="s">
        <v>273</v>
      </c>
      <c r="V109" s="48" t="s">
        <v>276</v>
      </c>
      <c r="W109" s="48" t="s">
        <v>278</v>
      </c>
      <c r="X109" s="48" t="s">
        <v>279</v>
      </c>
      <c r="Y109" s="48" t="s">
        <v>281</v>
      </c>
      <c r="Z109" s="48" t="s">
        <v>284</v>
      </c>
      <c r="AA109" s="48" t="s">
        <v>287</v>
      </c>
      <c r="AB109" s="48" t="s">
        <v>288</v>
      </c>
      <c r="AC109" s="48" t="s">
        <v>290</v>
      </c>
      <c r="AD109" s="48" t="s">
        <v>294</v>
      </c>
      <c r="AE109" s="48" t="s">
        <v>295</v>
      </c>
      <c r="AF109" s="48" t="s">
        <v>297</v>
      </c>
      <c r="AG109" s="48" t="s">
        <v>300</v>
      </c>
      <c r="AH109" s="48" t="s">
        <v>303</v>
      </c>
      <c r="AI109" s="48" t="s">
        <v>304</v>
      </c>
      <c r="AJ109" s="48" t="s">
        <v>226</v>
      </c>
      <c r="AK109" s="48" t="s">
        <v>309</v>
      </c>
      <c r="AL109" s="48" t="s">
        <v>312</v>
      </c>
      <c r="AM109" s="48" t="s">
        <v>313</v>
      </c>
      <c r="AN109" s="48" t="s">
        <v>316</v>
      </c>
      <c r="AO109" s="48" t="s">
        <v>319</v>
      </c>
      <c r="AP109" s="48" t="s">
        <v>320</v>
      </c>
      <c r="AQ109" s="48" t="s">
        <v>323</v>
      </c>
      <c r="AR109" s="48" t="s">
        <v>325</v>
      </c>
      <c r="AS109" s="48" t="s">
        <v>328</v>
      </c>
      <c r="AT109" s="48" t="s">
        <v>329</v>
      </c>
      <c r="AU109" s="48" t="s">
        <v>333</v>
      </c>
      <c r="AV109" s="48" t="s">
        <v>335</v>
      </c>
      <c r="AW109" s="48" t="s">
        <v>336</v>
      </c>
      <c r="AX109" s="48" t="s">
        <v>339</v>
      </c>
      <c r="AY109" s="48" t="s">
        <v>341</v>
      </c>
      <c r="AZ109" s="48" t="s">
        <v>344</v>
      </c>
      <c r="BA109" s="48" t="s">
        <v>346</v>
      </c>
      <c r="BB109" s="48" t="s">
        <v>349</v>
      </c>
      <c r="BC109" s="48" t="s">
        <v>351</v>
      </c>
      <c r="BD109" s="48" t="s">
        <v>354</v>
      </c>
      <c r="BE109" s="48" t="s">
        <v>356</v>
      </c>
      <c r="BF109" s="48" t="s">
        <v>359</v>
      </c>
      <c r="BG109" s="48" t="s">
        <v>362</v>
      </c>
      <c r="BH109" s="48" t="s">
        <v>365</v>
      </c>
      <c r="BI109" s="48" t="s">
        <v>368</v>
      </c>
      <c r="BJ109" s="48" t="s">
        <v>369</v>
      </c>
      <c r="BK109" s="48" t="s">
        <v>372</v>
      </c>
      <c r="BL109" s="48" t="s">
        <v>374</v>
      </c>
      <c r="BM109" s="48" t="s">
        <v>378</v>
      </c>
      <c r="BN109" s="48" t="s">
        <v>380</v>
      </c>
      <c r="BO109" s="48" t="s">
        <v>383</v>
      </c>
      <c r="BP109" s="48" t="s">
        <v>384</v>
      </c>
      <c r="BQ109" s="48" t="s">
        <v>388</v>
      </c>
      <c r="BR109" s="48" t="s">
        <v>390</v>
      </c>
      <c r="BS109" s="48" t="s">
        <v>394</v>
      </c>
      <c r="BT109" s="48" t="s">
        <v>395</v>
      </c>
      <c r="BU109" s="48" t="s">
        <v>399</v>
      </c>
      <c r="BV109" s="48" t="s">
        <v>401</v>
      </c>
      <c r="BW109" s="48" t="s">
        <v>404</v>
      </c>
      <c r="BX109" s="48" t="s">
        <v>405</v>
      </c>
      <c r="BY109" s="48" t="s">
        <v>409</v>
      </c>
      <c r="BZ109" s="48" t="s">
        <v>412</v>
      </c>
      <c r="CA109" s="48" t="s">
        <v>414</v>
      </c>
      <c r="CB109" s="48" t="s">
        <v>415</v>
      </c>
      <c r="CC109" s="48" t="s">
        <v>417</v>
      </c>
      <c r="CD109" s="48" t="s">
        <v>420</v>
      </c>
      <c r="CE109" s="48" t="s">
        <v>424</v>
      </c>
      <c r="CF109" s="48" t="s">
        <v>426</v>
      </c>
      <c r="CG109" s="48" t="s">
        <v>429</v>
      </c>
      <c r="CH109" s="48" t="s">
        <v>431</v>
      </c>
      <c r="CI109" s="48" t="s">
        <v>434</v>
      </c>
      <c r="CJ109" s="48" t="s">
        <v>437</v>
      </c>
      <c r="CK109" s="48" t="s">
        <v>438</v>
      </c>
      <c r="CL109" s="48" t="s">
        <v>440</v>
      </c>
      <c r="CM109" s="48" t="s">
        <v>442</v>
      </c>
      <c r="CN109" s="48" t="s">
        <v>444</v>
      </c>
      <c r="CO109" s="48" t="s">
        <v>447</v>
      </c>
      <c r="CP109" s="48" t="s">
        <v>449</v>
      </c>
      <c r="CQ109" s="48" t="s">
        <v>451</v>
      </c>
      <c r="CR109" s="48" t="s">
        <v>453</v>
      </c>
      <c r="CS109" s="48" t="s">
        <v>454</v>
      </c>
      <c r="CT109" s="48" t="s">
        <v>432</v>
      </c>
      <c r="CU109" s="48" t="s">
        <v>457</v>
      </c>
    </row>
    <row r="110" spans="1:99" x14ac:dyDescent="0.25">
      <c r="A110" s="48">
        <v>108</v>
      </c>
      <c r="B110" s="49">
        <v>44602.427085914351</v>
      </c>
      <c r="C110" s="42" t="s">
        <v>1114</v>
      </c>
      <c r="D110" s="42" t="s">
        <v>1113</v>
      </c>
      <c r="E110" s="42" t="s">
        <v>1126</v>
      </c>
      <c r="F110" s="48" t="s">
        <v>1115</v>
      </c>
      <c r="G110" s="42" t="s">
        <v>800</v>
      </c>
      <c r="H110" s="42" t="s">
        <v>872</v>
      </c>
      <c r="I110" s="50">
        <v>44602</v>
      </c>
      <c r="J110" s="48" t="s">
        <v>63</v>
      </c>
      <c r="K110" s="48" t="s">
        <v>88</v>
      </c>
      <c r="L110" s="48" t="s">
        <v>109</v>
      </c>
      <c r="M110" s="48" t="s">
        <v>133</v>
      </c>
      <c r="N110" s="48" t="s">
        <v>156</v>
      </c>
      <c r="O110" s="48" t="s">
        <v>180</v>
      </c>
      <c r="P110" s="48" t="s">
        <v>201</v>
      </c>
      <c r="Q110" s="48" t="s">
        <v>226</v>
      </c>
      <c r="R110" s="48" t="s">
        <v>249</v>
      </c>
      <c r="S110" s="48" t="s">
        <v>267</v>
      </c>
      <c r="T110" s="48" t="s">
        <v>270</v>
      </c>
      <c r="U110" s="48" t="s">
        <v>273</v>
      </c>
      <c r="V110" s="48" t="s">
        <v>276</v>
      </c>
      <c r="W110" s="48" t="s">
        <v>278</v>
      </c>
      <c r="X110" s="48" t="s">
        <v>280</v>
      </c>
      <c r="Y110" s="48" t="s">
        <v>281</v>
      </c>
      <c r="Z110" s="48" t="s">
        <v>284</v>
      </c>
      <c r="AA110" s="48" t="s">
        <v>287</v>
      </c>
      <c r="AB110" s="48" t="s">
        <v>268</v>
      </c>
      <c r="AC110" s="48" t="s">
        <v>290</v>
      </c>
      <c r="AD110" s="48" t="s">
        <v>294</v>
      </c>
      <c r="AE110" s="48" t="s">
        <v>296</v>
      </c>
      <c r="AF110" s="48" t="s">
        <v>298</v>
      </c>
      <c r="AG110" s="48" t="s">
        <v>300</v>
      </c>
      <c r="AH110" s="48" t="s">
        <v>302</v>
      </c>
      <c r="AI110" s="48" t="s">
        <v>304</v>
      </c>
      <c r="AJ110" s="48" t="s">
        <v>226</v>
      </c>
      <c r="AK110" s="48" t="s">
        <v>309</v>
      </c>
      <c r="AL110" s="48" t="s">
        <v>312</v>
      </c>
      <c r="AM110" s="48" t="s">
        <v>313</v>
      </c>
      <c r="AN110" s="48" t="s">
        <v>316</v>
      </c>
      <c r="AO110" s="48" t="s">
        <v>319</v>
      </c>
      <c r="AP110" s="48" t="s">
        <v>321</v>
      </c>
      <c r="AQ110" s="48" t="s">
        <v>323</v>
      </c>
      <c r="AR110" s="48" t="s">
        <v>325</v>
      </c>
      <c r="AS110" s="48" t="s">
        <v>328</v>
      </c>
      <c r="AT110" s="48" t="s">
        <v>329</v>
      </c>
      <c r="AU110" s="48" t="s">
        <v>333</v>
      </c>
      <c r="AV110" s="48" t="s">
        <v>268</v>
      </c>
      <c r="AW110" s="48" t="s">
        <v>336</v>
      </c>
      <c r="AX110" s="48" t="s">
        <v>339</v>
      </c>
      <c r="AY110" s="48" t="s">
        <v>341</v>
      </c>
      <c r="AZ110" s="48" t="s">
        <v>343</v>
      </c>
      <c r="BA110" s="48" t="s">
        <v>346</v>
      </c>
      <c r="BB110" s="48" t="s">
        <v>349</v>
      </c>
      <c r="BC110" s="48" t="s">
        <v>352</v>
      </c>
      <c r="BD110" s="48" t="s">
        <v>355</v>
      </c>
      <c r="BE110" s="48" t="s">
        <v>356</v>
      </c>
      <c r="BF110" s="48" t="s">
        <v>359</v>
      </c>
      <c r="BG110" s="48" t="s">
        <v>362</v>
      </c>
      <c r="BH110" s="48" t="s">
        <v>366</v>
      </c>
      <c r="BI110" s="48" t="s">
        <v>368</v>
      </c>
      <c r="BJ110" s="48" t="s">
        <v>369</v>
      </c>
      <c r="BK110" s="48" t="s">
        <v>371</v>
      </c>
      <c r="BL110" s="48" t="s">
        <v>374</v>
      </c>
      <c r="BM110" s="48" t="s">
        <v>378</v>
      </c>
      <c r="BN110" s="48" t="s">
        <v>380</v>
      </c>
      <c r="BO110" s="48" t="s">
        <v>382</v>
      </c>
      <c r="BP110" s="48" t="s">
        <v>384</v>
      </c>
      <c r="BQ110" s="48" t="s">
        <v>388</v>
      </c>
      <c r="BR110" s="48" t="s">
        <v>390</v>
      </c>
      <c r="BS110" s="48" t="s">
        <v>394</v>
      </c>
      <c r="BT110" s="48" t="s">
        <v>396</v>
      </c>
      <c r="BU110" s="48" t="s">
        <v>399</v>
      </c>
      <c r="BV110" s="48" t="s">
        <v>402</v>
      </c>
      <c r="BW110" s="48" t="s">
        <v>403</v>
      </c>
      <c r="BX110" s="48" t="s">
        <v>405</v>
      </c>
      <c r="BY110" s="48" t="s">
        <v>409</v>
      </c>
      <c r="BZ110" s="48" t="s">
        <v>411</v>
      </c>
      <c r="CA110" s="48" t="s">
        <v>413</v>
      </c>
      <c r="CB110" s="48" t="s">
        <v>415</v>
      </c>
      <c r="CC110" s="48" t="s">
        <v>417</v>
      </c>
      <c r="CD110" s="48" t="s">
        <v>421</v>
      </c>
      <c r="CE110" s="48" t="s">
        <v>424</v>
      </c>
      <c r="CF110" s="48" t="s">
        <v>426</v>
      </c>
      <c r="CG110" s="48" t="s">
        <v>428</v>
      </c>
      <c r="CH110" s="48" t="s">
        <v>432</v>
      </c>
      <c r="CI110" s="48" t="s">
        <v>435</v>
      </c>
      <c r="CJ110" s="48" t="s">
        <v>437</v>
      </c>
      <c r="CK110" s="48" t="s">
        <v>438</v>
      </c>
      <c r="CL110" s="48" t="s">
        <v>440</v>
      </c>
      <c r="CM110" s="48" t="s">
        <v>443</v>
      </c>
      <c r="CN110" s="48" t="s">
        <v>445</v>
      </c>
      <c r="CO110" s="48" t="s">
        <v>447</v>
      </c>
      <c r="CP110" s="48" t="s">
        <v>449</v>
      </c>
      <c r="CQ110" s="48" t="s">
        <v>450</v>
      </c>
      <c r="CR110" s="48" t="s">
        <v>453</v>
      </c>
      <c r="CS110" s="48" t="s">
        <v>455</v>
      </c>
      <c r="CT110" s="48" t="s">
        <v>456</v>
      </c>
      <c r="CU110" s="48" t="s">
        <v>458</v>
      </c>
    </row>
    <row r="111" spans="1:99" x14ac:dyDescent="0.25">
      <c r="A111" s="48">
        <v>109</v>
      </c>
      <c r="B111" s="49">
        <v>44602.429244467596</v>
      </c>
      <c r="C111" s="42" t="s">
        <v>1117</v>
      </c>
      <c r="D111" s="42" t="s">
        <v>1116</v>
      </c>
      <c r="E111" s="42" t="s">
        <v>1167</v>
      </c>
      <c r="F111" s="48" t="s">
        <v>885</v>
      </c>
      <c r="G111" s="42" t="s">
        <v>795</v>
      </c>
      <c r="H111" s="42" t="s">
        <v>866</v>
      </c>
      <c r="I111" s="50">
        <v>44602</v>
      </c>
      <c r="J111" s="48" t="s">
        <v>63</v>
      </c>
      <c r="K111" s="48" t="s">
        <v>88</v>
      </c>
      <c r="L111" s="48" t="s">
        <v>109</v>
      </c>
      <c r="M111" s="48" t="s">
        <v>133</v>
      </c>
      <c r="N111" s="48" t="s">
        <v>156</v>
      </c>
      <c r="O111" s="48" t="s">
        <v>180</v>
      </c>
      <c r="P111" s="48" t="s">
        <v>201</v>
      </c>
      <c r="Q111" s="48" t="s">
        <v>226</v>
      </c>
      <c r="R111" s="48" t="s">
        <v>248</v>
      </c>
      <c r="S111" s="48" t="s">
        <v>268</v>
      </c>
      <c r="T111" s="48" t="s">
        <v>270</v>
      </c>
      <c r="U111" s="48" t="s">
        <v>272</v>
      </c>
      <c r="V111" s="48" t="s">
        <v>276</v>
      </c>
      <c r="W111" s="48" t="s">
        <v>277</v>
      </c>
      <c r="X111" s="48" t="s">
        <v>279</v>
      </c>
      <c r="Y111" s="48" t="s">
        <v>282</v>
      </c>
      <c r="Z111" s="48" t="s">
        <v>285</v>
      </c>
      <c r="AA111" s="48" t="s">
        <v>287</v>
      </c>
      <c r="AB111" s="48" t="s">
        <v>268</v>
      </c>
      <c r="AC111" s="48" t="s">
        <v>290</v>
      </c>
      <c r="AD111" s="48" t="s">
        <v>294</v>
      </c>
      <c r="AE111" s="48" t="s">
        <v>296</v>
      </c>
      <c r="AF111" s="48" t="s">
        <v>297</v>
      </c>
      <c r="AG111" s="48" t="s">
        <v>300</v>
      </c>
      <c r="AH111" s="48" t="s">
        <v>303</v>
      </c>
      <c r="AI111" s="48" t="s">
        <v>305</v>
      </c>
      <c r="AJ111" s="48" t="s">
        <v>226</v>
      </c>
      <c r="AK111" s="48" t="s">
        <v>309</v>
      </c>
      <c r="AL111" s="48" t="s">
        <v>312</v>
      </c>
      <c r="AM111" s="48" t="s">
        <v>313</v>
      </c>
      <c r="AN111" s="48" t="s">
        <v>317</v>
      </c>
      <c r="AO111" s="48" t="s">
        <v>318</v>
      </c>
      <c r="AP111" s="48" t="s">
        <v>320</v>
      </c>
      <c r="AQ111" s="48" t="s">
        <v>323</v>
      </c>
      <c r="AR111" s="48" t="s">
        <v>325</v>
      </c>
      <c r="AS111" s="48" t="s">
        <v>328</v>
      </c>
      <c r="AT111" s="48" t="s">
        <v>330</v>
      </c>
      <c r="AU111" s="48" t="s">
        <v>333</v>
      </c>
      <c r="AV111" s="48" t="s">
        <v>268</v>
      </c>
      <c r="AW111" s="48" t="s">
        <v>336</v>
      </c>
      <c r="AX111" s="48" t="s">
        <v>269</v>
      </c>
      <c r="AY111" s="48" t="s">
        <v>340</v>
      </c>
      <c r="AZ111" s="48" t="s">
        <v>343</v>
      </c>
      <c r="BA111" s="48" t="s">
        <v>346</v>
      </c>
      <c r="BB111" s="48" t="s">
        <v>349</v>
      </c>
      <c r="BC111" s="48" t="s">
        <v>352</v>
      </c>
      <c r="BD111" s="48" t="s">
        <v>355</v>
      </c>
      <c r="BE111" s="48" t="s">
        <v>357</v>
      </c>
      <c r="BF111" s="48" t="s">
        <v>359</v>
      </c>
      <c r="BG111" s="48" t="s">
        <v>362</v>
      </c>
      <c r="BH111" s="48" t="s">
        <v>365</v>
      </c>
      <c r="BI111" s="48" t="s">
        <v>368</v>
      </c>
      <c r="BJ111" s="48" t="s">
        <v>369</v>
      </c>
      <c r="BK111" s="48" t="s">
        <v>371</v>
      </c>
      <c r="BL111" s="48" t="s">
        <v>374</v>
      </c>
      <c r="BM111" s="48" t="s">
        <v>377</v>
      </c>
      <c r="BN111" s="48" t="s">
        <v>380</v>
      </c>
      <c r="BO111" s="48" t="s">
        <v>382</v>
      </c>
      <c r="BP111" s="48" t="s">
        <v>385</v>
      </c>
      <c r="BQ111" s="48" t="s">
        <v>388</v>
      </c>
      <c r="BR111" s="48" t="s">
        <v>391</v>
      </c>
      <c r="BS111" s="48" t="s">
        <v>393</v>
      </c>
      <c r="BT111" s="48" t="s">
        <v>395</v>
      </c>
      <c r="BU111" s="48" t="s">
        <v>399</v>
      </c>
      <c r="BV111" s="48" t="s">
        <v>401</v>
      </c>
      <c r="BW111" s="48" t="s">
        <v>403</v>
      </c>
      <c r="BX111" s="48" t="s">
        <v>405</v>
      </c>
      <c r="BY111" s="48" t="s">
        <v>409</v>
      </c>
      <c r="BZ111" s="48" t="s">
        <v>412</v>
      </c>
      <c r="CA111" s="48" t="s">
        <v>414</v>
      </c>
      <c r="CB111" s="48" t="s">
        <v>320</v>
      </c>
      <c r="CC111" s="48" t="s">
        <v>417</v>
      </c>
      <c r="CD111" s="48" t="s">
        <v>420</v>
      </c>
      <c r="CE111" s="48" t="s">
        <v>424</v>
      </c>
      <c r="CF111" s="48" t="s">
        <v>426</v>
      </c>
      <c r="CG111" s="48" t="s">
        <v>428</v>
      </c>
      <c r="CH111" s="48" t="s">
        <v>431</v>
      </c>
      <c r="CI111" s="48" t="s">
        <v>435</v>
      </c>
      <c r="CJ111" s="48" t="s">
        <v>437</v>
      </c>
      <c r="CK111" s="48" t="s">
        <v>439</v>
      </c>
      <c r="CL111" s="48" t="s">
        <v>295</v>
      </c>
      <c r="CM111" s="48" t="s">
        <v>442</v>
      </c>
      <c r="CN111" s="48" t="s">
        <v>444</v>
      </c>
      <c r="CO111" s="48" t="s">
        <v>447</v>
      </c>
      <c r="CP111" s="48" t="s">
        <v>449</v>
      </c>
      <c r="CQ111" s="48" t="s">
        <v>450</v>
      </c>
      <c r="CR111" s="48" t="s">
        <v>452</v>
      </c>
      <c r="CS111" s="48" t="s">
        <v>455</v>
      </c>
      <c r="CT111" s="48" t="s">
        <v>456</v>
      </c>
      <c r="CU111" s="48" t="s">
        <v>458</v>
      </c>
    </row>
    <row r="112" spans="1:99" x14ac:dyDescent="0.25">
      <c r="A112" s="48">
        <v>110</v>
      </c>
      <c r="B112" s="49">
        <v>44606.339101840276</v>
      </c>
      <c r="C112" s="42" t="s">
        <v>1121</v>
      </c>
      <c r="D112" s="42" t="s">
        <v>1120</v>
      </c>
      <c r="E112" s="42" t="s">
        <v>1126</v>
      </c>
      <c r="F112" s="48" t="s">
        <v>865</v>
      </c>
      <c r="G112" s="42" t="s">
        <v>797</v>
      </c>
      <c r="H112" s="42" t="s">
        <v>866</v>
      </c>
      <c r="I112" s="50">
        <v>44606</v>
      </c>
      <c r="J112" s="48" t="s">
        <v>63</v>
      </c>
      <c r="K112" s="48" t="s">
        <v>88</v>
      </c>
      <c r="L112" s="48" t="s">
        <v>109</v>
      </c>
      <c r="M112" s="48" t="s">
        <v>133</v>
      </c>
      <c r="N112" s="48" t="s">
        <v>156</v>
      </c>
      <c r="O112" s="48" t="s">
        <v>180</v>
      </c>
      <c r="P112" s="48" t="s">
        <v>202</v>
      </c>
      <c r="Q112" s="48" t="s">
        <v>226</v>
      </c>
      <c r="R112" s="48" t="s">
        <v>249</v>
      </c>
      <c r="S112" s="48" t="s">
        <v>267</v>
      </c>
      <c r="T112" s="48" t="s">
        <v>270</v>
      </c>
      <c r="U112" s="48" t="s">
        <v>273</v>
      </c>
      <c r="V112" s="48" t="s">
        <v>275</v>
      </c>
      <c r="W112" s="48" t="s">
        <v>278</v>
      </c>
      <c r="X112" s="48" t="s">
        <v>280</v>
      </c>
      <c r="Y112" s="48" t="s">
        <v>281</v>
      </c>
      <c r="Z112" s="48" t="s">
        <v>284</v>
      </c>
      <c r="AA112" s="48" t="s">
        <v>287</v>
      </c>
      <c r="AB112" s="48" t="s">
        <v>288</v>
      </c>
      <c r="AC112" s="48" t="s">
        <v>290</v>
      </c>
      <c r="AD112" s="48" t="s">
        <v>294</v>
      </c>
      <c r="AE112" s="48" t="s">
        <v>296</v>
      </c>
      <c r="AF112" s="48" t="s">
        <v>298</v>
      </c>
      <c r="AG112" s="48" t="s">
        <v>300</v>
      </c>
      <c r="AH112" s="48" t="s">
        <v>303</v>
      </c>
      <c r="AI112" s="48" t="s">
        <v>305</v>
      </c>
      <c r="AJ112" s="48" t="s">
        <v>226</v>
      </c>
      <c r="AK112" s="48" t="s">
        <v>309</v>
      </c>
      <c r="AL112" s="48" t="s">
        <v>312</v>
      </c>
      <c r="AM112" s="48" t="s">
        <v>313</v>
      </c>
      <c r="AN112" s="48" t="s">
        <v>316</v>
      </c>
      <c r="AO112" s="48" t="s">
        <v>319</v>
      </c>
      <c r="AP112" s="48" t="s">
        <v>321</v>
      </c>
      <c r="AQ112" s="48" t="s">
        <v>323</v>
      </c>
      <c r="AR112" s="48" t="s">
        <v>325</v>
      </c>
      <c r="AS112" s="48" t="s">
        <v>328</v>
      </c>
      <c r="AT112" s="48" t="s">
        <v>330</v>
      </c>
      <c r="AU112" s="48" t="s">
        <v>332</v>
      </c>
      <c r="AV112" s="48" t="s">
        <v>335</v>
      </c>
      <c r="AW112" s="48" t="s">
        <v>336</v>
      </c>
      <c r="AX112" s="48" t="s">
        <v>269</v>
      </c>
      <c r="AY112" s="48" t="s">
        <v>340</v>
      </c>
      <c r="AZ112" s="48" t="s">
        <v>344</v>
      </c>
      <c r="BA112" s="48" t="s">
        <v>347</v>
      </c>
      <c r="BB112" s="48" t="s">
        <v>349</v>
      </c>
      <c r="BC112" s="48" t="s">
        <v>352</v>
      </c>
      <c r="BD112" s="48" t="s">
        <v>354</v>
      </c>
      <c r="BE112" s="48" t="s">
        <v>357</v>
      </c>
      <c r="BF112" s="48" t="s">
        <v>359</v>
      </c>
      <c r="BG112" s="48" t="s">
        <v>362</v>
      </c>
      <c r="BH112" s="48" t="s">
        <v>365</v>
      </c>
      <c r="BI112" s="48" t="s">
        <v>367</v>
      </c>
      <c r="BJ112" s="48" t="s">
        <v>369</v>
      </c>
      <c r="BK112" s="48" t="s">
        <v>372</v>
      </c>
      <c r="BL112" s="48" t="s">
        <v>374</v>
      </c>
      <c r="BM112" s="48" t="s">
        <v>378</v>
      </c>
      <c r="BN112" s="48" t="s">
        <v>379</v>
      </c>
      <c r="BO112" s="48" t="s">
        <v>383</v>
      </c>
      <c r="BP112" s="48" t="s">
        <v>384</v>
      </c>
      <c r="BQ112" s="48" t="s">
        <v>388</v>
      </c>
      <c r="BR112" s="48" t="s">
        <v>390</v>
      </c>
      <c r="BS112" s="48" t="s">
        <v>393</v>
      </c>
      <c r="BT112" s="48" t="s">
        <v>395</v>
      </c>
      <c r="BU112" s="48" t="s">
        <v>399</v>
      </c>
      <c r="BV112" s="48" t="s">
        <v>402</v>
      </c>
      <c r="BW112" s="48" t="s">
        <v>404</v>
      </c>
      <c r="BX112" s="48" t="s">
        <v>405</v>
      </c>
      <c r="BY112" s="48" t="s">
        <v>409</v>
      </c>
      <c r="BZ112" s="48" t="s">
        <v>412</v>
      </c>
      <c r="CA112" s="48" t="s">
        <v>414</v>
      </c>
      <c r="CB112" s="48" t="s">
        <v>415</v>
      </c>
      <c r="CC112" s="48" t="s">
        <v>417</v>
      </c>
      <c r="CD112" s="48" t="s">
        <v>420</v>
      </c>
      <c r="CE112" s="48" t="s">
        <v>423</v>
      </c>
      <c r="CF112" s="48" t="s">
        <v>426</v>
      </c>
      <c r="CG112" s="48" t="s">
        <v>429</v>
      </c>
      <c r="CH112" s="48" t="s">
        <v>432</v>
      </c>
      <c r="CI112" s="48" t="s">
        <v>434</v>
      </c>
      <c r="CJ112" s="48" t="s">
        <v>437</v>
      </c>
      <c r="CK112" s="48" t="s">
        <v>439</v>
      </c>
      <c r="CL112" s="48" t="s">
        <v>295</v>
      </c>
      <c r="CM112" s="48" t="s">
        <v>442</v>
      </c>
      <c r="CN112" s="48" t="s">
        <v>444</v>
      </c>
      <c r="CO112" s="48" t="s">
        <v>447</v>
      </c>
      <c r="CP112" s="48" t="s">
        <v>449</v>
      </c>
      <c r="CQ112" s="48" t="s">
        <v>451</v>
      </c>
      <c r="CR112" s="48" t="s">
        <v>453</v>
      </c>
      <c r="CS112" s="48" t="s">
        <v>455</v>
      </c>
      <c r="CT112" s="48" t="s">
        <v>432</v>
      </c>
      <c r="CU112" s="48" t="s">
        <v>458</v>
      </c>
    </row>
    <row r="113" spans="1:99" x14ac:dyDescent="0.25">
      <c r="A113" s="48">
        <v>111</v>
      </c>
      <c r="B113" s="49">
        <v>44606.376777604164</v>
      </c>
      <c r="C113" s="42" t="s">
        <v>1119</v>
      </c>
      <c r="D113" s="42" t="s">
        <v>1118</v>
      </c>
      <c r="E113" s="42" t="s">
        <v>1168</v>
      </c>
      <c r="F113" s="48" t="s">
        <v>865</v>
      </c>
      <c r="G113" s="42" t="s">
        <v>804</v>
      </c>
      <c r="H113" s="42" t="s">
        <v>866</v>
      </c>
      <c r="I113" s="50">
        <v>44606</v>
      </c>
      <c r="J113" s="48" t="s">
        <v>63</v>
      </c>
      <c r="K113" s="48" t="s">
        <v>88</v>
      </c>
      <c r="L113" s="48" t="s">
        <v>108</v>
      </c>
      <c r="M113" s="48" t="s">
        <v>133</v>
      </c>
      <c r="N113" s="48" t="s">
        <v>156</v>
      </c>
      <c r="O113" s="48" t="s">
        <v>180</v>
      </c>
      <c r="P113" s="48" t="s">
        <v>201</v>
      </c>
      <c r="Q113" s="48" t="s">
        <v>226</v>
      </c>
      <c r="R113" s="48" t="s">
        <v>249</v>
      </c>
      <c r="S113" s="48" t="s">
        <v>267</v>
      </c>
      <c r="T113" s="48" t="s">
        <v>270</v>
      </c>
      <c r="U113" s="48" t="s">
        <v>272</v>
      </c>
      <c r="V113" s="48" t="s">
        <v>276</v>
      </c>
      <c r="W113" s="48" t="s">
        <v>278</v>
      </c>
      <c r="X113" s="48" t="s">
        <v>280</v>
      </c>
      <c r="Y113" s="48" t="s">
        <v>282</v>
      </c>
      <c r="Z113" s="48" t="s">
        <v>284</v>
      </c>
      <c r="AA113" s="48" t="s">
        <v>286</v>
      </c>
      <c r="AB113" s="48" t="s">
        <v>288</v>
      </c>
      <c r="AC113" s="48" t="s">
        <v>290</v>
      </c>
      <c r="AD113" s="48" t="s">
        <v>293</v>
      </c>
      <c r="AE113" s="48" t="s">
        <v>296</v>
      </c>
      <c r="AF113" s="48" t="s">
        <v>298</v>
      </c>
      <c r="AG113" s="48" t="s">
        <v>300</v>
      </c>
      <c r="AH113" s="48" t="s">
        <v>303</v>
      </c>
      <c r="AI113" s="48" t="s">
        <v>304</v>
      </c>
      <c r="AJ113" s="48" t="s">
        <v>226</v>
      </c>
      <c r="AK113" s="48" t="s">
        <v>308</v>
      </c>
      <c r="AL113" s="48" t="s">
        <v>312</v>
      </c>
      <c r="AM113" s="48" t="s">
        <v>313</v>
      </c>
      <c r="AN113" s="48" t="s">
        <v>317</v>
      </c>
      <c r="AO113" s="48" t="s">
        <v>318</v>
      </c>
      <c r="AP113" s="48" t="s">
        <v>320</v>
      </c>
      <c r="AQ113" s="48" t="s">
        <v>323</v>
      </c>
      <c r="AR113" s="48" t="s">
        <v>325</v>
      </c>
      <c r="AS113" s="48" t="s">
        <v>328</v>
      </c>
      <c r="AT113" s="48" t="s">
        <v>330</v>
      </c>
      <c r="AU113" s="48" t="s">
        <v>332</v>
      </c>
      <c r="AV113" s="48" t="s">
        <v>268</v>
      </c>
      <c r="AW113" s="48" t="s">
        <v>336</v>
      </c>
      <c r="AX113" s="48" t="s">
        <v>269</v>
      </c>
      <c r="AY113" s="48" t="s">
        <v>341</v>
      </c>
      <c r="AZ113" s="48" t="s">
        <v>344</v>
      </c>
      <c r="BA113" s="48" t="s">
        <v>347</v>
      </c>
      <c r="BB113" s="48" t="s">
        <v>349</v>
      </c>
      <c r="BC113" s="48" t="s">
        <v>352</v>
      </c>
      <c r="BD113" s="48" t="s">
        <v>355</v>
      </c>
      <c r="BE113" s="48" t="s">
        <v>357</v>
      </c>
      <c r="BF113" s="48" t="s">
        <v>359</v>
      </c>
      <c r="BG113" s="48" t="s">
        <v>362</v>
      </c>
      <c r="BH113" s="48" t="s">
        <v>365</v>
      </c>
      <c r="BI113" s="48" t="s">
        <v>367</v>
      </c>
      <c r="BJ113" s="48" t="s">
        <v>369</v>
      </c>
      <c r="BK113" s="48" t="s">
        <v>371</v>
      </c>
      <c r="BL113" s="48" t="s">
        <v>375</v>
      </c>
      <c r="BM113" s="48" t="s">
        <v>377</v>
      </c>
      <c r="BN113" s="48" t="s">
        <v>380</v>
      </c>
      <c r="BO113" s="48" t="s">
        <v>382</v>
      </c>
      <c r="BP113" s="48" t="s">
        <v>384</v>
      </c>
      <c r="BQ113" s="48" t="s">
        <v>387</v>
      </c>
      <c r="BR113" s="48" t="s">
        <v>391</v>
      </c>
      <c r="BS113" s="48" t="s">
        <v>393</v>
      </c>
      <c r="BT113" s="48" t="s">
        <v>395</v>
      </c>
      <c r="BU113" s="48" t="s">
        <v>398</v>
      </c>
      <c r="BV113" s="48" t="s">
        <v>401</v>
      </c>
      <c r="BW113" s="48" t="s">
        <v>403</v>
      </c>
      <c r="BX113" s="48" t="s">
        <v>405</v>
      </c>
      <c r="BY113" s="48" t="s">
        <v>408</v>
      </c>
      <c r="BZ113" s="48" t="s">
        <v>412</v>
      </c>
      <c r="CA113" s="48" t="s">
        <v>414</v>
      </c>
      <c r="CB113" s="48" t="s">
        <v>320</v>
      </c>
      <c r="CC113" s="48" t="s">
        <v>417</v>
      </c>
      <c r="CD113" s="48" t="s">
        <v>420</v>
      </c>
      <c r="CE113" s="48" t="s">
        <v>423</v>
      </c>
      <c r="CF113" s="48" t="s">
        <v>426</v>
      </c>
      <c r="CG113" s="48" t="s">
        <v>429</v>
      </c>
      <c r="CH113" s="48" t="s">
        <v>431</v>
      </c>
      <c r="CI113" s="48" t="s">
        <v>434</v>
      </c>
      <c r="CJ113" s="48" t="s">
        <v>437</v>
      </c>
      <c r="CK113" s="48" t="s">
        <v>438</v>
      </c>
      <c r="CL113" s="48" t="s">
        <v>295</v>
      </c>
      <c r="CM113" s="48" t="s">
        <v>442</v>
      </c>
      <c r="CN113" s="48" t="s">
        <v>444</v>
      </c>
      <c r="CO113" s="48" t="s">
        <v>447</v>
      </c>
      <c r="CP113" s="48" t="s">
        <v>449</v>
      </c>
      <c r="CQ113" s="48" t="s">
        <v>451</v>
      </c>
      <c r="CR113" s="48" t="s">
        <v>452</v>
      </c>
      <c r="CS113" s="48" t="s">
        <v>455</v>
      </c>
      <c r="CT113" s="48" t="s">
        <v>432</v>
      </c>
      <c r="CU113" s="48" t="s">
        <v>458</v>
      </c>
    </row>
    <row r="114" spans="1:99" x14ac:dyDescent="0.25">
      <c r="A114" s="48">
        <v>112</v>
      </c>
      <c r="B114" s="49">
        <v>44606.381381354164</v>
      </c>
      <c r="C114" s="42" t="s">
        <v>1123</v>
      </c>
      <c r="D114" s="42" t="s">
        <v>1122</v>
      </c>
      <c r="E114" s="42" t="s">
        <v>1126</v>
      </c>
      <c r="F114" s="48" t="s">
        <v>1105</v>
      </c>
      <c r="G114" s="42" t="s">
        <v>800</v>
      </c>
      <c r="H114" s="42" t="s">
        <v>866</v>
      </c>
      <c r="I114" s="50">
        <v>44606</v>
      </c>
      <c r="J114" s="48" t="s">
        <v>63</v>
      </c>
      <c r="K114" s="48" t="s">
        <v>88</v>
      </c>
      <c r="L114" s="48" t="s">
        <v>108</v>
      </c>
      <c r="M114" s="48" t="s">
        <v>133</v>
      </c>
      <c r="N114" s="48" t="s">
        <v>156</v>
      </c>
      <c r="O114" s="48" t="s">
        <v>180</v>
      </c>
      <c r="P114" s="48" t="s">
        <v>201</v>
      </c>
      <c r="Q114" s="48" t="s">
        <v>226</v>
      </c>
      <c r="R114" s="48" t="s">
        <v>248</v>
      </c>
      <c r="S114" s="48" t="s">
        <v>267</v>
      </c>
      <c r="T114" s="48" t="s">
        <v>269</v>
      </c>
      <c r="U114" s="48" t="s">
        <v>273</v>
      </c>
      <c r="V114" s="48" t="s">
        <v>276</v>
      </c>
      <c r="W114" s="48" t="s">
        <v>277</v>
      </c>
      <c r="X114" s="48" t="s">
        <v>279</v>
      </c>
      <c r="Y114" s="48" t="s">
        <v>282</v>
      </c>
      <c r="Z114" s="48" t="s">
        <v>284</v>
      </c>
      <c r="AA114" s="48" t="s">
        <v>287</v>
      </c>
      <c r="AB114" s="48" t="s">
        <v>288</v>
      </c>
      <c r="AC114" s="48" t="s">
        <v>290</v>
      </c>
      <c r="AD114" s="48" t="s">
        <v>294</v>
      </c>
      <c r="AE114" s="48" t="s">
        <v>295</v>
      </c>
      <c r="AF114" s="48" t="s">
        <v>297</v>
      </c>
      <c r="AG114" s="48" t="s">
        <v>300</v>
      </c>
      <c r="AH114" s="48" t="s">
        <v>303</v>
      </c>
      <c r="AI114" s="48" t="s">
        <v>305</v>
      </c>
      <c r="AJ114" s="48" t="s">
        <v>226</v>
      </c>
      <c r="AK114" s="48" t="s">
        <v>309</v>
      </c>
      <c r="AL114" s="48" t="s">
        <v>312</v>
      </c>
      <c r="AM114" s="48" t="s">
        <v>313</v>
      </c>
      <c r="AN114" s="48" t="s">
        <v>316</v>
      </c>
      <c r="AO114" s="48" t="s">
        <v>318</v>
      </c>
      <c r="AP114" s="48" t="s">
        <v>321</v>
      </c>
      <c r="AQ114" s="48" t="s">
        <v>323</v>
      </c>
      <c r="AR114" s="48" t="s">
        <v>325</v>
      </c>
      <c r="AS114" s="48" t="s">
        <v>328</v>
      </c>
      <c r="AT114" s="48" t="s">
        <v>330</v>
      </c>
      <c r="AU114" s="48" t="s">
        <v>332</v>
      </c>
      <c r="AV114" s="48" t="s">
        <v>335</v>
      </c>
      <c r="AW114" s="48" t="s">
        <v>336</v>
      </c>
      <c r="AX114" s="48" t="s">
        <v>269</v>
      </c>
      <c r="AY114" s="48" t="s">
        <v>341</v>
      </c>
      <c r="AZ114" s="48" t="s">
        <v>343</v>
      </c>
      <c r="BA114" s="48" t="s">
        <v>347</v>
      </c>
      <c r="BB114" s="48" t="s">
        <v>349</v>
      </c>
      <c r="BC114" s="48" t="s">
        <v>352</v>
      </c>
      <c r="BD114" s="48" t="s">
        <v>354</v>
      </c>
      <c r="BE114" s="48" t="s">
        <v>356</v>
      </c>
      <c r="BF114" s="48" t="s">
        <v>359</v>
      </c>
      <c r="BG114" s="48" t="s">
        <v>362</v>
      </c>
      <c r="BH114" s="48" t="s">
        <v>365</v>
      </c>
      <c r="BI114" s="48" t="s">
        <v>367</v>
      </c>
      <c r="BJ114" s="48" t="s">
        <v>369</v>
      </c>
      <c r="BK114" s="48" t="s">
        <v>371</v>
      </c>
      <c r="BL114" s="48" t="s">
        <v>374</v>
      </c>
      <c r="BM114" s="48" t="s">
        <v>377</v>
      </c>
      <c r="BN114" s="48" t="s">
        <v>380</v>
      </c>
      <c r="BO114" s="48" t="s">
        <v>383</v>
      </c>
      <c r="BP114" s="48" t="s">
        <v>384</v>
      </c>
      <c r="BQ114" s="48" t="s">
        <v>388</v>
      </c>
      <c r="BR114" s="48" t="s">
        <v>390</v>
      </c>
      <c r="BS114" s="48" t="s">
        <v>393</v>
      </c>
      <c r="BT114" s="48" t="s">
        <v>395</v>
      </c>
      <c r="BU114" s="48" t="s">
        <v>399</v>
      </c>
      <c r="BV114" s="48" t="s">
        <v>402</v>
      </c>
      <c r="BW114" s="48" t="s">
        <v>404</v>
      </c>
      <c r="BX114" s="48" t="s">
        <v>405</v>
      </c>
      <c r="BY114" s="48" t="s">
        <v>409</v>
      </c>
      <c r="BZ114" s="48" t="s">
        <v>412</v>
      </c>
      <c r="CA114" s="48" t="s">
        <v>414</v>
      </c>
      <c r="CB114" s="48" t="s">
        <v>415</v>
      </c>
      <c r="CC114" s="48" t="s">
        <v>417</v>
      </c>
      <c r="CD114" s="48" t="s">
        <v>421</v>
      </c>
      <c r="CE114" s="48" t="s">
        <v>423</v>
      </c>
      <c r="CF114" s="48" t="s">
        <v>426</v>
      </c>
      <c r="CG114" s="48" t="s">
        <v>429</v>
      </c>
      <c r="CH114" s="48" t="s">
        <v>432</v>
      </c>
      <c r="CI114" s="48" t="s">
        <v>434</v>
      </c>
      <c r="CJ114" s="48" t="s">
        <v>437</v>
      </c>
      <c r="CK114" s="48" t="s">
        <v>438</v>
      </c>
      <c r="CL114" s="48" t="s">
        <v>440</v>
      </c>
      <c r="CM114" s="48" t="s">
        <v>442</v>
      </c>
      <c r="CN114" s="48" t="s">
        <v>444</v>
      </c>
      <c r="CO114" s="48" t="s">
        <v>447</v>
      </c>
      <c r="CP114" s="48" t="s">
        <v>448</v>
      </c>
      <c r="CQ114" s="48" t="s">
        <v>450</v>
      </c>
      <c r="CR114" s="48" t="s">
        <v>453</v>
      </c>
      <c r="CS114" s="48" t="s">
        <v>455</v>
      </c>
      <c r="CT114" s="48" t="s">
        <v>432</v>
      </c>
      <c r="CU114" s="48" t="s">
        <v>458</v>
      </c>
    </row>
    <row r="115" spans="1:99" x14ac:dyDescent="0.25">
      <c r="A115" s="48">
        <v>113</v>
      </c>
      <c r="B115" s="49">
        <v>44606.381821585652</v>
      </c>
      <c r="C115" s="42" t="s">
        <v>1125</v>
      </c>
      <c r="D115" s="42" t="s">
        <v>1124</v>
      </c>
      <c r="E115" s="42" t="s">
        <v>1126</v>
      </c>
      <c r="F115" s="48" t="s">
        <v>865</v>
      </c>
      <c r="G115" s="42" t="s">
        <v>799</v>
      </c>
      <c r="H115" s="42" t="s">
        <v>866</v>
      </c>
      <c r="I115" s="50">
        <v>44606</v>
      </c>
      <c r="J115" s="48" t="s">
        <v>63</v>
      </c>
      <c r="K115" s="48" t="s">
        <v>87</v>
      </c>
      <c r="L115" s="48" t="s">
        <v>109</v>
      </c>
      <c r="M115" s="48" t="s">
        <v>133</v>
      </c>
      <c r="N115" s="48" t="s">
        <v>156</v>
      </c>
      <c r="O115" s="48" t="s">
        <v>179</v>
      </c>
      <c r="P115" s="48" t="s">
        <v>201</v>
      </c>
      <c r="Q115" s="48" t="s">
        <v>226</v>
      </c>
      <c r="R115" s="48" t="s">
        <v>248</v>
      </c>
      <c r="S115" s="48" t="s">
        <v>267</v>
      </c>
      <c r="T115" s="48" t="s">
        <v>270</v>
      </c>
      <c r="U115" s="48" t="s">
        <v>273</v>
      </c>
      <c r="V115" s="48" t="s">
        <v>275</v>
      </c>
      <c r="W115" s="48" t="s">
        <v>278</v>
      </c>
      <c r="X115" s="48" t="s">
        <v>279</v>
      </c>
      <c r="Y115" s="48" t="s">
        <v>281</v>
      </c>
      <c r="Z115" s="48" t="s">
        <v>284</v>
      </c>
      <c r="AA115" s="48" t="s">
        <v>287</v>
      </c>
      <c r="AB115" s="48" t="s">
        <v>288</v>
      </c>
      <c r="AC115" s="48" t="s">
        <v>290</v>
      </c>
      <c r="AD115" s="48" t="s">
        <v>294</v>
      </c>
      <c r="AE115" s="48" t="s">
        <v>296</v>
      </c>
      <c r="AF115" s="48" t="s">
        <v>298</v>
      </c>
      <c r="AG115" s="48" t="s">
        <v>300</v>
      </c>
      <c r="AH115" s="48" t="s">
        <v>303</v>
      </c>
      <c r="AI115" s="48" t="s">
        <v>304</v>
      </c>
      <c r="AJ115" s="48" t="s">
        <v>226</v>
      </c>
      <c r="AK115" s="48" t="s">
        <v>308</v>
      </c>
      <c r="AL115" s="48" t="s">
        <v>312</v>
      </c>
      <c r="AM115" s="48" t="s">
        <v>313</v>
      </c>
      <c r="AN115" s="48" t="s">
        <v>317</v>
      </c>
      <c r="AO115" s="48" t="s">
        <v>319</v>
      </c>
      <c r="AP115" s="48" t="s">
        <v>321</v>
      </c>
      <c r="AQ115" s="48" t="s">
        <v>323</v>
      </c>
      <c r="AR115" s="48" t="s">
        <v>326</v>
      </c>
      <c r="AS115" s="48" t="s">
        <v>328</v>
      </c>
      <c r="AT115" s="48" t="s">
        <v>330</v>
      </c>
      <c r="AU115" s="48" t="s">
        <v>332</v>
      </c>
      <c r="AV115" s="48" t="s">
        <v>335</v>
      </c>
      <c r="AW115" s="48" t="s">
        <v>336</v>
      </c>
      <c r="AX115" s="48" t="s">
        <v>269</v>
      </c>
      <c r="AY115" s="48" t="s">
        <v>341</v>
      </c>
      <c r="AZ115" s="48" t="s">
        <v>344</v>
      </c>
      <c r="BA115" s="48" t="s">
        <v>347</v>
      </c>
      <c r="BB115" s="48" t="s">
        <v>349</v>
      </c>
      <c r="BC115" s="48" t="s">
        <v>352</v>
      </c>
      <c r="BD115" s="48" t="s">
        <v>355</v>
      </c>
      <c r="BE115" s="48" t="s">
        <v>356</v>
      </c>
      <c r="BF115" s="48" t="s">
        <v>359</v>
      </c>
      <c r="BG115" s="48" t="s">
        <v>362</v>
      </c>
      <c r="BH115" s="48" t="s">
        <v>365</v>
      </c>
      <c r="BI115" s="48" t="s">
        <v>368</v>
      </c>
      <c r="BJ115" s="48" t="s">
        <v>370</v>
      </c>
      <c r="BK115" s="48" t="s">
        <v>372</v>
      </c>
      <c r="BL115" s="48" t="s">
        <v>375</v>
      </c>
      <c r="BM115" s="48" t="s">
        <v>378</v>
      </c>
      <c r="BN115" s="48" t="s">
        <v>380</v>
      </c>
      <c r="BO115" s="48" t="s">
        <v>383</v>
      </c>
      <c r="BP115" s="48" t="s">
        <v>384</v>
      </c>
      <c r="BQ115" s="48" t="s">
        <v>388</v>
      </c>
      <c r="BR115" s="48" t="s">
        <v>390</v>
      </c>
      <c r="BS115" s="48" t="s">
        <v>394</v>
      </c>
      <c r="BT115" s="48" t="s">
        <v>395</v>
      </c>
      <c r="BU115" s="48" t="s">
        <v>399</v>
      </c>
      <c r="BV115" s="48" t="s">
        <v>402</v>
      </c>
      <c r="BW115" s="48" t="s">
        <v>404</v>
      </c>
      <c r="BX115" s="48" t="s">
        <v>405</v>
      </c>
      <c r="BY115" s="48" t="s">
        <v>409</v>
      </c>
      <c r="BZ115" s="48" t="s">
        <v>412</v>
      </c>
      <c r="CA115" s="48" t="s">
        <v>413</v>
      </c>
      <c r="CB115" s="48" t="s">
        <v>415</v>
      </c>
      <c r="CC115" s="48" t="s">
        <v>417</v>
      </c>
      <c r="CD115" s="48" t="s">
        <v>421</v>
      </c>
      <c r="CE115" s="48" t="s">
        <v>423</v>
      </c>
      <c r="CF115" s="48" t="s">
        <v>427</v>
      </c>
      <c r="CG115" s="48" t="s">
        <v>429</v>
      </c>
      <c r="CH115" s="48" t="s">
        <v>431</v>
      </c>
      <c r="CI115" s="48" t="s">
        <v>434</v>
      </c>
      <c r="CJ115" s="48" t="s">
        <v>437</v>
      </c>
      <c r="CK115" s="48" t="s">
        <v>438</v>
      </c>
      <c r="CL115" s="48" t="s">
        <v>440</v>
      </c>
      <c r="CM115" s="48" t="s">
        <v>443</v>
      </c>
      <c r="CN115" s="48" t="s">
        <v>445</v>
      </c>
      <c r="CO115" s="48" t="s">
        <v>447</v>
      </c>
      <c r="CP115" s="48" t="s">
        <v>449</v>
      </c>
      <c r="CQ115" s="48" t="s">
        <v>451</v>
      </c>
      <c r="CR115" s="48" t="s">
        <v>453</v>
      </c>
      <c r="CS115" s="48" t="s">
        <v>455</v>
      </c>
      <c r="CT115" s="48" t="s">
        <v>432</v>
      </c>
      <c r="CU115" s="48" t="s">
        <v>457</v>
      </c>
    </row>
    <row r="116" spans="1:99" x14ac:dyDescent="0.25">
      <c r="A116" s="48">
        <v>114</v>
      </c>
      <c r="B116" s="49">
        <v>44606.384779907406</v>
      </c>
      <c r="C116" s="42" t="s">
        <v>1128</v>
      </c>
      <c r="D116" s="42" t="s">
        <v>1127</v>
      </c>
      <c r="E116" s="42" t="s">
        <v>1129</v>
      </c>
      <c r="F116" s="48" t="s">
        <v>1105</v>
      </c>
      <c r="G116" s="42" t="s">
        <v>801</v>
      </c>
      <c r="H116" s="42" t="s">
        <v>866</v>
      </c>
      <c r="I116" s="50">
        <v>33429</v>
      </c>
      <c r="J116" s="48" t="s">
        <v>63</v>
      </c>
      <c r="K116" s="48" t="s">
        <v>88</v>
      </c>
      <c r="L116" s="48" t="s">
        <v>109</v>
      </c>
      <c r="M116" s="48" t="s">
        <v>133</v>
      </c>
      <c r="N116" s="48" t="s">
        <v>157</v>
      </c>
      <c r="O116" s="48" t="s">
        <v>179</v>
      </c>
      <c r="P116" s="48" t="s">
        <v>201</v>
      </c>
      <c r="Q116" s="48" t="s">
        <v>226</v>
      </c>
      <c r="R116" s="48" t="s">
        <v>248</v>
      </c>
      <c r="S116" s="48" t="s">
        <v>267</v>
      </c>
      <c r="T116" s="48" t="s">
        <v>270</v>
      </c>
      <c r="U116" s="48" t="s">
        <v>273</v>
      </c>
      <c r="V116" s="48" t="s">
        <v>276</v>
      </c>
      <c r="W116" s="48" t="s">
        <v>278</v>
      </c>
      <c r="X116" s="48" t="s">
        <v>279</v>
      </c>
      <c r="Y116" s="48" t="s">
        <v>282</v>
      </c>
      <c r="Z116" s="48" t="s">
        <v>284</v>
      </c>
      <c r="AA116" s="48" t="s">
        <v>287</v>
      </c>
      <c r="AB116" s="48" t="s">
        <v>288</v>
      </c>
      <c r="AC116" s="48" t="s">
        <v>290</v>
      </c>
      <c r="AD116" s="48" t="s">
        <v>293</v>
      </c>
      <c r="AE116" s="48" t="s">
        <v>296</v>
      </c>
      <c r="AF116" s="48" t="s">
        <v>298</v>
      </c>
      <c r="AG116" s="48" t="s">
        <v>300</v>
      </c>
      <c r="AH116" s="48" t="s">
        <v>303</v>
      </c>
      <c r="AI116" s="48" t="s">
        <v>304</v>
      </c>
      <c r="AJ116" s="48" t="s">
        <v>226</v>
      </c>
      <c r="AK116" s="48" t="s">
        <v>308</v>
      </c>
      <c r="AL116" s="48" t="s">
        <v>312</v>
      </c>
      <c r="AM116" s="48" t="s">
        <v>313</v>
      </c>
      <c r="AN116" s="48" t="s">
        <v>317</v>
      </c>
      <c r="AO116" s="48" t="s">
        <v>319</v>
      </c>
      <c r="AP116" s="48" t="s">
        <v>320</v>
      </c>
      <c r="AQ116" s="48" t="s">
        <v>323</v>
      </c>
      <c r="AR116" s="48" t="s">
        <v>326</v>
      </c>
      <c r="AS116" s="48" t="s">
        <v>328</v>
      </c>
      <c r="AT116" s="48" t="s">
        <v>329</v>
      </c>
      <c r="AU116" s="48" t="s">
        <v>332</v>
      </c>
      <c r="AV116" s="48" t="s">
        <v>268</v>
      </c>
      <c r="AW116" s="48" t="s">
        <v>336</v>
      </c>
      <c r="AX116" s="48" t="s">
        <v>339</v>
      </c>
      <c r="AY116" s="48" t="s">
        <v>341</v>
      </c>
      <c r="AZ116" s="48" t="s">
        <v>344</v>
      </c>
      <c r="BA116" s="48" t="s">
        <v>347</v>
      </c>
      <c r="BB116" s="48" t="s">
        <v>339</v>
      </c>
      <c r="BC116" s="48" t="s">
        <v>351</v>
      </c>
      <c r="BD116" s="48" t="s">
        <v>354</v>
      </c>
      <c r="BE116" s="48" t="s">
        <v>357</v>
      </c>
      <c r="BF116" s="48" t="s">
        <v>359</v>
      </c>
      <c r="BG116" s="48" t="s">
        <v>362</v>
      </c>
      <c r="BH116" s="48" t="s">
        <v>366</v>
      </c>
      <c r="BI116" s="48" t="s">
        <v>368</v>
      </c>
      <c r="BJ116" s="48" t="s">
        <v>370</v>
      </c>
      <c r="BK116" s="48" t="s">
        <v>372</v>
      </c>
      <c r="BL116" s="48" t="s">
        <v>375</v>
      </c>
      <c r="BM116" s="48" t="s">
        <v>378</v>
      </c>
      <c r="BN116" s="48" t="s">
        <v>379</v>
      </c>
      <c r="BO116" s="48" t="s">
        <v>382</v>
      </c>
      <c r="BP116" s="48" t="s">
        <v>385</v>
      </c>
      <c r="BQ116" s="48" t="s">
        <v>388</v>
      </c>
      <c r="BR116" s="48" t="s">
        <v>391</v>
      </c>
      <c r="BS116" s="48" t="s">
        <v>394</v>
      </c>
      <c r="BT116" s="48" t="s">
        <v>395</v>
      </c>
      <c r="BU116" s="48" t="s">
        <v>398</v>
      </c>
      <c r="BV116" s="48" t="s">
        <v>401</v>
      </c>
      <c r="BW116" s="48" t="s">
        <v>404</v>
      </c>
      <c r="BX116" s="48" t="s">
        <v>405</v>
      </c>
      <c r="BY116" s="48" t="s">
        <v>409</v>
      </c>
      <c r="BZ116" s="48" t="s">
        <v>412</v>
      </c>
      <c r="CA116" s="48" t="s">
        <v>414</v>
      </c>
      <c r="CB116" s="48" t="s">
        <v>320</v>
      </c>
      <c r="CC116" s="48" t="s">
        <v>418</v>
      </c>
      <c r="CD116" s="48" t="s">
        <v>421</v>
      </c>
      <c r="CE116" s="48" t="s">
        <v>423</v>
      </c>
      <c r="CF116" s="48" t="s">
        <v>427</v>
      </c>
      <c r="CG116" s="48" t="s">
        <v>428</v>
      </c>
      <c r="CH116" s="48" t="s">
        <v>432</v>
      </c>
      <c r="CI116" s="48" t="s">
        <v>434</v>
      </c>
      <c r="CJ116" s="48" t="s">
        <v>436</v>
      </c>
      <c r="CK116" s="48" t="s">
        <v>438</v>
      </c>
      <c r="CL116" s="48" t="s">
        <v>440</v>
      </c>
      <c r="CM116" s="48" t="s">
        <v>442</v>
      </c>
      <c r="CN116" s="48" t="s">
        <v>444</v>
      </c>
      <c r="CO116" s="48" t="s">
        <v>446</v>
      </c>
      <c r="CP116" s="48" t="s">
        <v>448</v>
      </c>
      <c r="CQ116" s="48" t="s">
        <v>451</v>
      </c>
      <c r="CR116" s="48" t="s">
        <v>453</v>
      </c>
      <c r="CS116" s="48" t="s">
        <v>454</v>
      </c>
      <c r="CT116" s="48" t="s">
        <v>432</v>
      </c>
      <c r="CU116" s="48" t="s">
        <v>457</v>
      </c>
    </row>
    <row r="117" spans="1:99" x14ac:dyDescent="0.25">
      <c r="A117" s="48">
        <v>115</v>
      </c>
      <c r="B117" s="49">
        <v>44606.388006782407</v>
      </c>
      <c r="C117" s="42" t="s">
        <v>1131</v>
      </c>
      <c r="D117" s="42" t="s">
        <v>1130</v>
      </c>
      <c r="E117" s="42" t="s">
        <v>1167</v>
      </c>
      <c r="F117" s="48" t="s">
        <v>1105</v>
      </c>
      <c r="G117" s="42" t="s">
        <v>802</v>
      </c>
      <c r="H117" s="42" t="s">
        <v>866</v>
      </c>
      <c r="I117" s="50">
        <v>44606</v>
      </c>
      <c r="J117" s="48" t="s">
        <v>63</v>
      </c>
      <c r="K117" s="48" t="s">
        <v>88</v>
      </c>
      <c r="L117" s="48" t="s">
        <v>108</v>
      </c>
      <c r="M117" s="48" t="s">
        <v>133</v>
      </c>
      <c r="N117" s="48" t="s">
        <v>156</v>
      </c>
      <c r="O117" s="48" t="s">
        <v>180</v>
      </c>
      <c r="P117" s="48" t="s">
        <v>201</v>
      </c>
      <c r="Q117" s="48" t="s">
        <v>226</v>
      </c>
      <c r="R117" s="48" t="s">
        <v>249</v>
      </c>
      <c r="S117" s="48" t="s">
        <v>267</v>
      </c>
      <c r="T117" s="48" t="s">
        <v>270</v>
      </c>
      <c r="U117" s="48" t="s">
        <v>273</v>
      </c>
      <c r="V117" s="48" t="s">
        <v>275</v>
      </c>
      <c r="W117" s="48" t="s">
        <v>278</v>
      </c>
      <c r="X117" s="48" t="s">
        <v>279</v>
      </c>
      <c r="Y117" s="48" t="s">
        <v>281</v>
      </c>
      <c r="Z117" s="48" t="s">
        <v>285</v>
      </c>
      <c r="AA117" s="48" t="s">
        <v>287</v>
      </c>
      <c r="AB117" s="48" t="s">
        <v>288</v>
      </c>
      <c r="AC117" s="48" t="s">
        <v>290</v>
      </c>
      <c r="AD117" s="48" t="s">
        <v>294</v>
      </c>
      <c r="AE117" s="48" t="s">
        <v>296</v>
      </c>
      <c r="AF117" s="48" t="s">
        <v>297</v>
      </c>
      <c r="AG117" s="48" t="s">
        <v>300</v>
      </c>
      <c r="AH117" s="48" t="s">
        <v>302</v>
      </c>
      <c r="AI117" s="48" t="s">
        <v>305</v>
      </c>
      <c r="AJ117" s="48" t="s">
        <v>226</v>
      </c>
      <c r="AK117" s="48" t="s">
        <v>308</v>
      </c>
      <c r="AL117" s="48" t="s">
        <v>312</v>
      </c>
      <c r="AM117" s="48" t="s">
        <v>313</v>
      </c>
      <c r="AN117" s="48" t="s">
        <v>317</v>
      </c>
      <c r="AO117" s="48" t="s">
        <v>319</v>
      </c>
      <c r="AP117" s="48" t="s">
        <v>321</v>
      </c>
      <c r="AQ117" s="48" t="s">
        <v>324</v>
      </c>
      <c r="AR117" s="48" t="s">
        <v>325</v>
      </c>
      <c r="AS117" s="48" t="s">
        <v>328</v>
      </c>
      <c r="AT117" s="48" t="s">
        <v>330</v>
      </c>
      <c r="AU117" s="48" t="s">
        <v>332</v>
      </c>
      <c r="AV117" s="48" t="s">
        <v>335</v>
      </c>
      <c r="AW117" s="48" t="s">
        <v>336</v>
      </c>
      <c r="AX117" s="48" t="s">
        <v>339</v>
      </c>
      <c r="AY117" s="48" t="s">
        <v>341</v>
      </c>
      <c r="AZ117" s="48" t="s">
        <v>343</v>
      </c>
      <c r="BA117" s="48" t="s">
        <v>347</v>
      </c>
      <c r="BB117" s="48" t="s">
        <v>349</v>
      </c>
      <c r="BC117" s="48" t="s">
        <v>352</v>
      </c>
      <c r="BD117" s="48" t="s">
        <v>354</v>
      </c>
      <c r="BE117" s="48" t="s">
        <v>356</v>
      </c>
      <c r="BF117" s="48" t="s">
        <v>359</v>
      </c>
      <c r="BG117" s="48" t="s">
        <v>362</v>
      </c>
      <c r="BH117" s="48" t="s">
        <v>365</v>
      </c>
      <c r="BI117" s="48" t="s">
        <v>367</v>
      </c>
      <c r="BJ117" s="48" t="s">
        <v>369</v>
      </c>
      <c r="BK117" s="48" t="s">
        <v>372</v>
      </c>
      <c r="BL117" s="48" t="s">
        <v>375</v>
      </c>
      <c r="BM117" s="48" t="s">
        <v>378</v>
      </c>
      <c r="BN117" s="48" t="s">
        <v>380</v>
      </c>
      <c r="BO117" s="48" t="s">
        <v>382</v>
      </c>
      <c r="BP117" s="48" t="s">
        <v>384</v>
      </c>
      <c r="BQ117" s="48" t="s">
        <v>388</v>
      </c>
      <c r="BR117" s="48" t="s">
        <v>391</v>
      </c>
      <c r="BS117" s="48" t="s">
        <v>393</v>
      </c>
      <c r="BT117" s="48" t="s">
        <v>395</v>
      </c>
      <c r="BU117" s="48" t="s">
        <v>399</v>
      </c>
      <c r="BV117" s="48" t="s">
        <v>402</v>
      </c>
      <c r="BW117" s="48" t="s">
        <v>403</v>
      </c>
      <c r="BX117" s="48" t="s">
        <v>405</v>
      </c>
      <c r="BY117" s="48" t="s">
        <v>409</v>
      </c>
      <c r="BZ117" s="48" t="s">
        <v>412</v>
      </c>
      <c r="CA117" s="48" t="s">
        <v>414</v>
      </c>
      <c r="CB117" s="48" t="s">
        <v>415</v>
      </c>
      <c r="CC117" s="48" t="s">
        <v>417</v>
      </c>
      <c r="CD117" s="48" t="s">
        <v>421</v>
      </c>
      <c r="CE117" s="48" t="s">
        <v>423</v>
      </c>
      <c r="CF117" s="48" t="s">
        <v>427</v>
      </c>
      <c r="CG117" s="48" t="s">
        <v>429</v>
      </c>
      <c r="CH117" s="48" t="s">
        <v>431</v>
      </c>
      <c r="CI117" s="48" t="s">
        <v>434</v>
      </c>
      <c r="CJ117" s="48" t="s">
        <v>437</v>
      </c>
      <c r="CK117" s="48" t="s">
        <v>438</v>
      </c>
      <c r="CL117" s="48" t="s">
        <v>295</v>
      </c>
      <c r="CM117" s="48" t="s">
        <v>442</v>
      </c>
      <c r="CN117" s="48" t="s">
        <v>444</v>
      </c>
      <c r="CO117" s="48" t="s">
        <v>447</v>
      </c>
      <c r="CP117" s="48" t="s">
        <v>449</v>
      </c>
      <c r="CQ117" s="48" t="s">
        <v>451</v>
      </c>
      <c r="CR117" s="48" t="s">
        <v>453</v>
      </c>
      <c r="CS117" s="48" t="s">
        <v>455</v>
      </c>
      <c r="CT117" s="48" t="s">
        <v>432</v>
      </c>
      <c r="CU117" s="48" t="s">
        <v>458</v>
      </c>
    </row>
    <row r="118" spans="1:99" x14ac:dyDescent="0.25">
      <c r="A118" s="48">
        <v>116</v>
      </c>
      <c r="B118" s="49">
        <v>44606.424474918982</v>
      </c>
      <c r="C118" s="42" t="s">
        <v>1133</v>
      </c>
      <c r="D118" s="42" t="s">
        <v>1132</v>
      </c>
      <c r="E118" s="42" t="s">
        <v>1129</v>
      </c>
      <c r="F118" s="48" t="s">
        <v>1134</v>
      </c>
      <c r="G118" s="42" t="s">
        <v>802</v>
      </c>
      <c r="H118" s="42" t="s">
        <v>866</v>
      </c>
      <c r="I118" s="50">
        <v>44606</v>
      </c>
      <c r="J118" s="48" t="s">
        <v>64</v>
      </c>
      <c r="K118" s="48" t="s">
        <v>88</v>
      </c>
      <c r="L118" s="48" t="s">
        <v>109</v>
      </c>
      <c r="M118" s="48" t="s">
        <v>133</v>
      </c>
      <c r="N118" s="48" t="s">
        <v>156</v>
      </c>
      <c r="O118" s="48" t="s">
        <v>179</v>
      </c>
      <c r="P118" s="48" t="s">
        <v>202</v>
      </c>
      <c r="Q118" s="48" t="s">
        <v>226</v>
      </c>
      <c r="R118" s="48" t="s">
        <v>249</v>
      </c>
      <c r="S118" s="48" t="s">
        <v>268</v>
      </c>
      <c r="T118" s="48" t="s">
        <v>270</v>
      </c>
      <c r="U118" s="48" t="s">
        <v>273</v>
      </c>
      <c r="V118" s="48" t="s">
        <v>276</v>
      </c>
      <c r="W118" s="48" t="s">
        <v>278</v>
      </c>
      <c r="X118" s="48" t="s">
        <v>279</v>
      </c>
      <c r="Y118" s="48" t="s">
        <v>282</v>
      </c>
      <c r="Z118" s="48" t="s">
        <v>284</v>
      </c>
      <c r="AA118" s="48" t="s">
        <v>286</v>
      </c>
      <c r="AB118" s="48" t="s">
        <v>268</v>
      </c>
      <c r="AC118" s="48" t="s">
        <v>290</v>
      </c>
      <c r="AD118" s="48" t="s">
        <v>294</v>
      </c>
      <c r="AE118" s="48" t="s">
        <v>296</v>
      </c>
      <c r="AF118" s="48" t="s">
        <v>298</v>
      </c>
      <c r="AG118" s="48" t="s">
        <v>300</v>
      </c>
      <c r="AH118" s="48" t="s">
        <v>302</v>
      </c>
      <c r="AI118" s="48" t="s">
        <v>305</v>
      </c>
      <c r="AJ118" s="48" t="s">
        <v>226</v>
      </c>
      <c r="AK118" s="48" t="s">
        <v>309</v>
      </c>
      <c r="AL118" s="48" t="s">
        <v>312</v>
      </c>
      <c r="AM118" s="48" t="s">
        <v>313</v>
      </c>
      <c r="AN118" s="48" t="s">
        <v>316</v>
      </c>
      <c r="AO118" s="48" t="s">
        <v>319</v>
      </c>
      <c r="AP118" s="48" t="s">
        <v>321</v>
      </c>
      <c r="AQ118" s="48" t="s">
        <v>323</v>
      </c>
      <c r="AR118" s="48" t="s">
        <v>325</v>
      </c>
      <c r="AS118" s="48" t="s">
        <v>328</v>
      </c>
      <c r="AT118" s="48" t="s">
        <v>330</v>
      </c>
      <c r="AU118" s="48" t="s">
        <v>333</v>
      </c>
      <c r="AV118" s="48" t="s">
        <v>268</v>
      </c>
      <c r="AW118" s="48" t="s">
        <v>336</v>
      </c>
      <c r="AX118" s="48" t="s">
        <v>339</v>
      </c>
      <c r="AY118" s="48" t="s">
        <v>341</v>
      </c>
      <c r="AZ118" s="48" t="s">
        <v>343</v>
      </c>
      <c r="BA118" s="48" t="s">
        <v>347</v>
      </c>
      <c r="BB118" s="48" t="s">
        <v>339</v>
      </c>
      <c r="BC118" s="48" t="s">
        <v>352</v>
      </c>
      <c r="BD118" s="48" t="s">
        <v>354</v>
      </c>
      <c r="BE118" s="48" t="s">
        <v>357</v>
      </c>
      <c r="BF118" s="48" t="s">
        <v>360</v>
      </c>
      <c r="BG118" s="48" t="s">
        <v>362</v>
      </c>
      <c r="BH118" s="48" t="s">
        <v>365</v>
      </c>
      <c r="BI118" s="48" t="s">
        <v>368</v>
      </c>
      <c r="BJ118" s="48" t="s">
        <v>369</v>
      </c>
      <c r="BK118" s="48" t="s">
        <v>371</v>
      </c>
      <c r="BL118" s="48" t="s">
        <v>374</v>
      </c>
      <c r="BM118" s="48" t="s">
        <v>378</v>
      </c>
      <c r="BN118" s="48" t="s">
        <v>379</v>
      </c>
      <c r="BO118" s="48" t="s">
        <v>383</v>
      </c>
      <c r="BP118" s="48" t="s">
        <v>384</v>
      </c>
      <c r="BQ118" s="48" t="s">
        <v>388</v>
      </c>
      <c r="BR118" s="48" t="s">
        <v>391</v>
      </c>
      <c r="BS118" s="48" t="s">
        <v>393</v>
      </c>
      <c r="BT118" s="48" t="s">
        <v>396</v>
      </c>
      <c r="BU118" s="48" t="s">
        <v>399</v>
      </c>
      <c r="BV118" s="48" t="s">
        <v>402</v>
      </c>
      <c r="BW118" s="48" t="s">
        <v>403</v>
      </c>
      <c r="BX118" s="48" t="s">
        <v>405</v>
      </c>
      <c r="BY118" s="48" t="s">
        <v>408</v>
      </c>
      <c r="BZ118" s="48" t="s">
        <v>412</v>
      </c>
      <c r="CA118" s="48" t="s">
        <v>414</v>
      </c>
      <c r="CB118" s="48" t="s">
        <v>415</v>
      </c>
      <c r="CC118" s="48" t="s">
        <v>418</v>
      </c>
      <c r="CD118" s="48" t="s">
        <v>420</v>
      </c>
      <c r="CE118" s="48" t="s">
        <v>424</v>
      </c>
      <c r="CF118" s="48" t="s">
        <v>426</v>
      </c>
      <c r="CG118" s="48" t="s">
        <v>428</v>
      </c>
      <c r="CH118" s="48" t="s">
        <v>432</v>
      </c>
      <c r="CI118" s="48" t="s">
        <v>434</v>
      </c>
      <c r="CJ118" s="48" t="s">
        <v>437</v>
      </c>
      <c r="CK118" s="48" t="s">
        <v>438</v>
      </c>
      <c r="CL118" s="48" t="s">
        <v>295</v>
      </c>
      <c r="CM118" s="48" t="s">
        <v>442</v>
      </c>
      <c r="CN118" s="48" t="s">
        <v>444</v>
      </c>
      <c r="CO118" s="48" t="s">
        <v>447</v>
      </c>
      <c r="CP118" s="48" t="s">
        <v>449</v>
      </c>
      <c r="CQ118" s="48" t="s">
        <v>451</v>
      </c>
      <c r="CR118" s="48" t="s">
        <v>453</v>
      </c>
      <c r="CS118" s="48" t="s">
        <v>455</v>
      </c>
      <c r="CT118" s="48" t="s">
        <v>432</v>
      </c>
      <c r="CU118" s="48" t="s">
        <v>458</v>
      </c>
    </row>
    <row r="119" spans="1:99" x14ac:dyDescent="0.25">
      <c r="A119" s="48">
        <v>117</v>
      </c>
      <c r="B119" s="49">
        <v>44606.51221267361</v>
      </c>
      <c r="C119" s="42" t="s">
        <v>1136</v>
      </c>
      <c r="D119" s="42" t="s">
        <v>1135</v>
      </c>
      <c r="E119" s="42" t="s">
        <v>1098</v>
      </c>
      <c r="F119" s="48" t="s">
        <v>865</v>
      </c>
      <c r="G119" s="42" t="s">
        <v>794</v>
      </c>
      <c r="H119" s="42" t="s">
        <v>866</v>
      </c>
      <c r="I119" s="50">
        <v>44606</v>
      </c>
      <c r="J119" s="48" t="s">
        <v>63</v>
      </c>
      <c r="K119" s="48" t="s">
        <v>88</v>
      </c>
      <c r="L119" s="48" t="s">
        <v>108</v>
      </c>
      <c r="M119" s="48" t="s">
        <v>133</v>
      </c>
      <c r="N119" s="48" t="s">
        <v>156</v>
      </c>
      <c r="O119" s="48" t="s">
        <v>180</v>
      </c>
      <c r="P119" s="48" t="s">
        <v>201</v>
      </c>
      <c r="Q119" s="48" t="s">
        <v>226</v>
      </c>
      <c r="R119" s="48" t="s">
        <v>248</v>
      </c>
      <c r="S119" s="48" t="s">
        <v>268</v>
      </c>
      <c r="T119" s="48" t="s">
        <v>269</v>
      </c>
      <c r="U119" s="48" t="s">
        <v>273</v>
      </c>
      <c r="V119" s="48" t="s">
        <v>276</v>
      </c>
      <c r="W119" s="48" t="s">
        <v>278</v>
      </c>
      <c r="X119" s="48" t="s">
        <v>280</v>
      </c>
      <c r="Y119" s="48" t="s">
        <v>282</v>
      </c>
      <c r="Z119" s="48" t="s">
        <v>285</v>
      </c>
      <c r="AA119" s="48" t="s">
        <v>287</v>
      </c>
      <c r="AB119" s="48" t="s">
        <v>268</v>
      </c>
      <c r="AC119" s="48" t="s">
        <v>291</v>
      </c>
      <c r="AD119" s="48" t="s">
        <v>293</v>
      </c>
      <c r="AE119" s="48" t="s">
        <v>296</v>
      </c>
      <c r="AF119" s="48" t="s">
        <v>297</v>
      </c>
      <c r="AG119" s="48" t="s">
        <v>300</v>
      </c>
      <c r="AH119" s="48" t="s">
        <v>303</v>
      </c>
      <c r="AI119" s="48" t="s">
        <v>305</v>
      </c>
      <c r="AJ119" s="48" t="s">
        <v>307</v>
      </c>
      <c r="AK119" s="48" t="s">
        <v>308</v>
      </c>
      <c r="AL119" s="48" t="s">
        <v>312</v>
      </c>
      <c r="AM119" s="48" t="s">
        <v>313</v>
      </c>
      <c r="AN119" s="48" t="s">
        <v>317</v>
      </c>
      <c r="AO119" s="48" t="s">
        <v>319</v>
      </c>
      <c r="AP119" s="48" t="s">
        <v>320</v>
      </c>
      <c r="AQ119" s="48" t="s">
        <v>323</v>
      </c>
      <c r="AR119" s="48" t="s">
        <v>325</v>
      </c>
      <c r="AS119" s="48" t="s">
        <v>328</v>
      </c>
      <c r="AT119" s="48" t="s">
        <v>330</v>
      </c>
      <c r="AU119" s="48" t="s">
        <v>332</v>
      </c>
      <c r="AV119" s="48" t="s">
        <v>268</v>
      </c>
      <c r="AW119" s="48" t="s">
        <v>336</v>
      </c>
      <c r="AX119" s="48" t="s">
        <v>269</v>
      </c>
      <c r="AY119" s="48" t="s">
        <v>341</v>
      </c>
      <c r="AZ119" s="48" t="s">
        <v>343</v>
      </c>
      <c r="BA119" s="48"/>
      <c r="BB119" s="48"/>
      <c r="BC119" s="48" t="s">
        <v>352</v>
      </c>
      <c r="BD119" s="48" t="s">
        <v>355</v>
      </c>
      <c r="BE119" s="48" t="s">
        <v>357</v>
      </c>
      <c r="BF119" s="48" t="s">
        <v>359</v>
      </c>
      <c r="BG119" s="48" t="s">
        <v>362</v>
      </c>
      <c r="BH119" s="48" t="s">
        <v>365</v>
      </c>
      <c r="BI119" s="48" t="s">
        <v>368</v>
      </c>
      <c r="BJ119" s="48" t="s">
        <v>369</v>
      </c>
      <c r="BK119" s="48" t="s">
        <v>371</v>
      </c>
      <c r="BL119" s="48" t="s">
        <v>375</v>
      </c>
      <c r="BM119" s="48" t="s">
        <v>377</v>
      </c>
      <c r="BN119" s="48" t="s">
        <v>379</v>
      </c>
      <c r="BO119" s="48" t="s">
        <v>383</v>
      </c>
      <c r="BP119" s="48" t="s">
        <v>384</v>
      </c>
      <c r="BQ119" s="48" t="s">
        <v>388</v>
      </c>
      <c r="BR119" s="48" t="s">
        <v>390</v>
      </c>
      <c r="BS119" s="48" t="s">
        <v>393</v>
      </c>
      <c r="BT119" s="48" t="s">
        <v>395</v>
      </c>
      <c r="BU119" s="48" t="s">
        <v>398</v>
      </c>
      <c r="BV119" s="48" t="s">
        <v>402</v>
      </c>
      <c r="BW119" s="48" t="s">
        <v>404</v>
      </c>
      <c r="BX119" s="48" t="s">
        <v>405</v>
      </c>
      <c r="BY119" s="48" t="s">
        <v>408</v>
      </c>
      <c r="BZ119" s="48" t="s">
        <v>412</v>
      </c>
      <c r="CA119" s="48" t="s">
        <v>414</v>
      </c>
      <c r="CB119" s="48" t="s">
        <v>320</v>
      </c>
      <c r="CC119" s="48" t="s">
        <v>417</v>
      </c>
      <c r="CD119" s="48" t="s">
        <v>420</v>
      </c>
      <c r="CE119" s="48" t="s">
        <v>423</v>
      </c>
      <c r="CF119" s="48" t="s">
        <v>426</v>
      </c>
      <c r="CG119" s="48" t="s">
        <v>429</v>
      </c>
      <c r="CH119" s="48" t="s">
        <v>431</v>
      </c>
      <c r="CI119" s="48" t="s">
        <v>434</v>
      </c>
      <c r="CJ119" s="48" t="s">
        <v>437</v>
      </c>
      <c r="CK119" s="48" t="s">
        <v>438</v>
      </c>
      <c r="CL119" s="48"/>
      <c r="CM119" s="48"/>
      <c r="CN119" s="48" t="s">
        <v>444</v>
      </c>
      <c r="CO119" s="48" t="s">
        <v>446</v>
      </c>
      <c r="CP119" s="48" t="s">
        <v>449</v>
      </c>
      <c r="CQ119" s="48"/>
      <c r="CR119" s="48" t="s">
        <v>452</v>
      </c>
      <c r="CS119" s="48" t="s">
        <v>455</v>
      </c>
      <c r="CT119" s="48" t="s">
        <v>432</v>
      </c>
      <c r="CU119" s="48" t="s">
        <v>458</v>
      </c>
    </row>
    <row r="120" spans="1:99" x14ac:dyDescent="0.25">
      <c r="A120" s="48">
        <v>118</v>
      </c>
      <c r="B120" s="49">
        <v>44606.553715497685</v>
      </c>
      <c r="C120" s="42" t="s">
        <v>1138</v>
      </c>
      <c r="D120" s="42" t="s">
        <v>1137</v>
      </c>
      <c r="E120" s="42" t="s">
        <v>1139</v>
      </c>
      <c r="F120" s="48" t="s">
        <v>865</v>
      </c>
      <c r="G120" s="42" t="s">
        <v>806</v>
      </c>
      <c r="H120" s="42" t="s">
        <v>866</v>
      </c>
      <c r="I120" s="50">
        <v>44606</v>
      </c>
      <c r="J120" s="48" t="s">
        <v>63</v>
      </c>
      <c r="K120" s="48" t="s">
        <v>88</v>
      </c>
      <c r="L120" s="48" t="s">
        <v>109</v>
      </c>
      <c r="M120" s="48" t="s">
        <v>132</v>
      </c>
      <c r="N120" s="48" t="s">
        <v>156</v>
      </c>
      <c r="O120" s="48" t="s">
        <v>180</v>
      </c>
      <c r="P120" s="48" t="s">
        <v>202</v>
      </c>
      <c r="Q120" s="48" t="s">
        <v>226</v>
      </c>
      <c r="R120" s="48" t="s">
        <v>249</v>
      </c>
      <c r="S120" s="48" t="s">
        <v>267</v>
      </c>
      <c r="T120" s="48" t="s">
        <v>270</v>
      </c>
      <c r="U120" s="48" t="s">
        <v>273</v>
      </c>
      <c r="V120" s="48" t="s">
        <v>276</v>
      </c>
      <c r="W120" s="48" t="s">
        <v>277</v>
      </c>
      <c r="X120" s="48" t="s">
        <v>279</v>
      </c>
      <c r="Y120" s="48" t="s">
        <v>281</v>
      </c>
      <c r="Z120" s="48" t="s">
        <v>285</v>
      </c>
      <c r="AA120" s="48" t="s">
        <v>287</v>
      </c>
      <c r="AB120" s="48" t="s">
        <v>288</v>
      </c>
      <c r="AC120" s="48" t="s">
        <v>290</v>
      </c>
      <c r="AD120" s="48" t="s">
        <v>294</v>
      </c>
      <c r="AE120" s="48" t="s">
        <v>296</v>
      </c>
      <c r="AF120" s="48" t="s">
        <v>297</v>
      </c>
      <c r="AG120" s="48" t="s">
        <v>300</v>
      </c>
      <c r="AH120" s="48" t="s">
        <v>303</v>
      </c>
      <c r="AI120" s="48" t="s">
        <v>304</v>
      </c>
      <c r="AJ120" s="48" t="s">
        <v>226</v>
      </c>
      <c r="AK120" s="48" t="s">
        <v>309</v>
      </c>
      <c r="AL120" s="48" t="s">
        <v>312</v>
      </c>
      <c r="AM120" s="48" t="s">
        <v>313</v>
      </c>
      <c r="AN120" s="48" t="s">
        <v>317</v>
      </c>
      <c r="AO120" s="48" t="s">
        <v>319</v>
      </c>
      <c r="AP120" s="48" t="s">
        <v>321</v>
      </c>
      <c r="AQ120" s="48" t="s">
        <v>324</v>
      </c>
      <c r="AR120" s="48" t="s">
        <v>325</v>
      </c>
      <c r="AS120" s="48" t="s">
        <v>328</v>
      </c>
      <c r="AT120" s="48" t="s">
        <v>330</v>
      </c>
      <c r="AU120" s="48" t="s">
        <v>332</v>
      </c>
      <c r="AV120" s="48" t="s">
        <v>335</v>
      </c>
      <c r="AW120" s="48" t="s">
        <v>336</v>
      </c>
      <c r="AX120" s="48" t="s">
        <v>339</v>
      </c>
      <c r="AY120" s="48" t="s">
        <v>341</v>
      </c>
      <c r="AZ120" s="48" t="s">
        <v>344</v>
      </c>
      <c r="BA120" s="48" t="s">
        <v>347</v>
      </c>
      <c r="BB120" s="48" t="s">
        <v>339</v>
      </c>
      <c r="BC120" s="48" t="s">
        <v>352</v>
      </c>
      <c r="BD120" s="48" t="s">
        <v>354</v>
      </c>
      <c r="BE120" s="48" t="s">
        <v>357</v>
      </c>
      <c r="BF120" s="48" t="s">
        <v>359</v>
      </c>
      <c r="BG120" s="48" t="s">
        <v>363</v>
      </c>
      <c r="BH120" s="48" t="s">
        <v>366</v>
      </c>
      <c r="BI120" s="48" t="s">
        <v>368</v>
      </c>
      <c r="BJ120" s="48" t="s">
        <v>369</v>
      </c>
      <c r="BK120" s="48" t="s">
        <v>372</v>
      </c>
      <c r="BL120" s="48" t="s">
        <v>375</v>
      </c>
      <c r="BM120" s="48" t="s">
        <v>377</v>
      </c>
      <c r="BN120" s="48" t="s">
        <v>380</v>
      </c>
      <c r="BO120" s="48" t="s">
        <v>383</v>
      </c>
      <c r="BP120" s="48" t="s">
        <v>384</v>
      </c>
      <c r="BQ120" s="48" t="s">
        <v>388</v>
      </c>
      <c r="BR120" s="48" t="s">
        <v>390</v>
      </c>
      <c r="BS120" s="48" t="s">
        <v>394</v>
      </c>
      <c r="BT120" s="48" t="s">
        <v>396</v>
      </c>
      <c r="BU120" s="48" t="s">
        <v>399</v>
      </c>
      <c r="BV120" s="48" t="s">
        <v>402</v>
      </c>
      <c r="BW120" s="48" t="s">
        <v>403</v>
      </c>
      <c r="BX120" s="48" t="s">
        <v>406</v>
      </c>
      <c r="BY120" s="48" t="s">
        <v>409</v>
      </c>
      <c r="BZ120" s="48" t="s">
        <v>412</v>
      </c>
      <c r="CA120" s="48" t="s">
        <v>414</v>
      </c>
      <c r="CB120" s="48" t="s">
        <v>415</v>
      </c>
      <c r="CC120" s="48" t="s">
        <v>417</v>
      </c>
      <c r="CD120" s="48" t="s">
        <v>420</v>
      </c>
      <c r="CE120" s="48" t="s">
        <v>424</v>
      </c>
      <c r="CF120" s="48" t="s">
        <v>426</v>
      </c>
      <c r="CG120" s="48" t="s">
        <v>428</v>
      </c>
      <c r="CH120" s="48" t="s">
        <v>432</v>
      </c>
      <c r="CI120" s="48" t="s">
        <v>434</v>
      </c>
      <c r="CJ120" s="48" t="s">
        <v>437</v>
      </c>
      <c r="CK120" s="48" t="s">
        <v>439</v>
      </c>
      <c r="CL120" s="48" t="s">
        <v>295</v>
      </c>
      <c r="CM120" s="48" t="s">
        <v>442</v>
      </c>
      <c r="CN120" s="48" t="s">
        <v>444</v>
      </c>
      <c r="CO120" s="48" t="s">
        <v>447</v>
      </c>
      <c r="CP120" s="48" t="s">
        <v>449</v>
      </c>
      <c r="CQ120" s="48" t="s">
        <v>450</v>
      </c>
      <c r="CR120" s="48" t="s">
        <v>453</v>
      </c>
      <c r="CS120" s="48" t="s">
        <v>455</v>
      </c>
      <c r="CT120" s="48" t="s">
        <v>456</v>
      </c>
      <c r="CU120" s="48" t="s">
        <v>458</v>
      </c>
    </row>
    <row r="121" spans="1:99" x14ac:dyDescent="0.25">
      <c r="A121" s="48">
        <v>119</v>
      </c>
      <c r="B121" s="49">
        <v>44609.383093622688</v>
      </c>
      <c r="C121" s="42" t="s">
        <v>1143</v>
      </c>
      <c r="D121" s="42" t="s">
        <v>1142</v>
      </c>
      <c r="E121" s="42" t="s">
        <v>1144</v>
      </c>
      <c r="F121" s="48" t="s">
        <v>875</v>
      </c>
      <c r="G121" s="42" t="s">
        <v>794</v>
      </c>
      <c r="H121" s="42" t="s">
        <v>866</v>
      </c>
      <c r="I121" s="50">
        <v>44609</v>
      </c>
      <c r="J121" s="48" t="s">
        <v>63</v>
      </c>
      <c r="K121" s="48" t="s">
        <v>88</v>
      </c>
      <c r="L121" s="48" t="s">
        <v>108</v>
      </c>
      <c r="M121" s="48" t="s">
        <v>133</v>
      </c>
      <c r="N121" s="48" t="s">
        <v>157</v>
      </c>
      <c r="O121" s="48" t="s">
        <v>180</v>
      </c>
      <c r="P121" s="48" t="s">
        <v>202</v>
      </c>
      <c r="Q121" s="48" t="s">
        <v>226</v>
      </c>
      <c r="R121" s="48" t="s">
        <v>249</v>
      </c>
      <c r="S121" s="48" t="s">
        <v>268</v>
      </c>
      <c r="T121" s="48" t="s">
        <v>270</v>
      </c>
      <c r="U121" s="48" t="s">
        <v>272</v>
      </c>
      <c r="V121" s="48" t="s">
        <v>275</v>
      </c>
      <c r="W121" s="48" t="s">
        <v>278</v>
      </c>
      <c r="X121" s="48" t="s">
        <v>280</v>
      </c>
      <c r="Y121" s="48" t="s">
        <v>282</v>
      </c>
      <c r="Z121" s="48" t="s">
        <v>285</v>
      </c>
      <c r="AA121" s="48" t="s">
        <v>287</v>
      </c>
      <c r="AB121" s="48" t="s">
        <v>288</v>
      </c>
      <c r="AC121" s="48" t="s">
        <v>290</v>
      </c>
      <c r="AD121" s="48" t="s">
        <v>294</v>
      </c>
      <c r="AE121" s="48" t="s">
        <v>295</v>
      </c>
      <c r="AF121" s="48" t="s">
        <v>297</v>
      </c>
      <c r="AG121" s="48" t="s">
        <v>300</v>
      </c>
      <c r="AH121" s="48" t="s">
        <v>303</v>
      </c>
      <c r="AI121" s="48" t="s">
        <v>305</v>
      </c>
      <c r="AJ121" s="48" t="s">
        <v>307</v>
      </c>
      <c r="AK121" s="48" t="s">
        <v>308</v>
      </c>
      <c r="AL121" s="48" t="s">
        <v>312</v>
      </c>
      <c r="AM121" s="48" t="s">
        <v>314</v>
      </c>
      <c r="AN121" s="48" t="s">
        <v>317</v>
      </c>
      <c r="AO121" s="48" t="s">
        <v>318</v>
      </c>
      <c r="AP121" s="48" t="s">
        <v>320</v>
      </c>
      <c r="AQ121" s="48" t="s">
        <v>323</v>
      </c>
      <c r="AR121" s="48" t="s">
        <v>325</v>
      </c>
      <c r="AS121" s="48" t="s">
        <v>328</v>
      </c>
      <c r="AT121" s="48" t="s">
        <v>330</v>
      </c>
      <c r="AU121" s="48" t="s">
        <v>333</v>
      </c>
      <c r="AV121" s="48" t="s">
        <v>268</v>
      </c>
      <c r="AW121" s="48" t="s">
        <v>336</v>
      </c>
      <c r="AX121" s="48" t="s">
        <v>269</v>
      </c>
      <c r="AY121" s="48" t="s">
        <v>340</v>
      </c>
      <c r="AZ121" s="48" t="s">
        <v>343</v>
      </c>
      <c r="BA121" s="48" t="s">
        <v>347</v>
      </c>
      <c r="BB121" s="48" t="s">
        <v>349</v>
      </c>
      <c r="BC121" s="48" t="s">
        <v>352</v>
      </c>
      <c r="BD121" s="48" t="s">
        <v>354</v>
      </c>
      <c r="BE121" s="48" t="s">
        <v>357</v>
      </c>
      <c r="BF121" s="48" t="s">
        <v>360</v>
      </c>
      <c r="BG121" s="48" t="s">
        <v>362</v>
      </c>
      <c r="BH121" s="48" t="s">
        <v>365</v>
      </c>
      <c r="BI121" s="48" t="s">
        <v>367</v>
      </c>
      <c r="BJ121" s="48" t="s">
        <v>369</v>
      </c>
      <c r="BK121" s="48" t="s">
        <v>371</v>
      </c>
      <c r="BL121" s="48" t="s">
        <v>375</v>
      </c>
      <c r="BM121" s="48" t="s">
        <v>377</v>
      </c>
      <c r="BN121" s="48" t="s">
        <v>380</v>
      </c>
      <c r="BO121" s="48" t="s">
        <v>382</v>
      </c>
      <c r="BP121" s="48" t="s">
        <v>384</v>
      </c>
      <c r="BQ121" s="48" t="s">
        <v>388</v>
      </c>
      <c r="BR121" s="48" t="s">
        <v>391</v>
      </c>
      <c r="BS121" s="48" t="s">
        <v>393</v>
      </c>
      <c r="BT121" s="48" t="s">
        <v>396</v>
      </c>
      <c r="BU121" s="48" t="s">
        <v>398</v>
      </c>
      <c r="BV121" s="48" t="s">
        <v>401</v>
      </c>
      <c r="BW121" s="48" t="s">
        <v>403</v>
      </c>
      <c r="BX121" s="48" t="s">
        <v>405</v>
      </c>
      <c r="BY121" s="48" t="s">
        <v>408</v>
      </c>
      <c r="BZ121" s="48" t="s">
        <v>412</v>
      </c>
      <c r="CA121" s="48" t="s">
        <v>414</v>
      </c>
      <c r="CB121" s="48" t="s">
        <v>320</v>
      </c>
      <c r="CC121" s="48" t="s">
        <v>417</v>
      </c>
      <c r="CD121" s="48" t="s">
        <v>421</v>
      </c>
      <c r="CE121" s="48" t="s">
        <v>423</v>
      </c>
      <c r="CF121" s="48" t="s">
        <v>426</v>
      </c>
      <c r="CG121" s="48" t="s">
        <v>428</v>
      </c>
      <c r="CH121" s="48" t="s">
        <v>432</v>
      </c>
      <c r="CI121" s="48" t="s">
        <v>434</v>
      </c>
      <c r="CJ121" s="48" t="s">
        <v>437</v>
      </c>
      <c r="CK121" s="48" t="s">
        <v>439</v>
      </c>
      <c r="CL121" s="48" t="s">
        <v>295</v>
      </c>
      <c r="CM121" s="48" t="s">
        <v>442</v>
      </c>
      <c r="CN121" s="48" t="s">
        <v>444</v>
      </c>
      <c r="CO121" s="48" t="s">
        <v>447</v>
      </c>
      <c r="CP121" s="48" t="s">
        <v>449</v>
      </c>
      <c r="CQ121" s="48" t="s">
        <v>450</v>
      </c>
      <c r="CR121" s="48" t="s">
        <v>452</v>
      </c>
      <c r="CS121" s="48" t="s">
        <v>455</v>
      </c>
      <c r="CT121" s="48" t="s">
        <v>432</v>
      </c>
      <c r="CU121" s="48" t="s">
        <v>458</v>
      </c>
    </row>
    <row r="122" spans="1:99" x14ac:dyDescent="0.25">
      <c r="A122" s="48">
        <v>120</v>
      </c>
      <c r="B122" s="49">
        <v>44609.673057789354</v>
      </c>
      <c r="C122" s="42" t="s">
        <v>1146</v>
      </c>
      <c r="D122" s="42" t="s">
        <v>1145</v>
      </c>
      <c r="E122" s="42" t="s">
        <v>1139</v>
      </c>
      <c r="F122" s="48" t="s">
        <v>1148</v>
      </c>
      <c r="G122" s="42" t="s">
        <v>795</v>
      </c>
      <c r="H122" s="42" t="s">
        <v>866</v>
      </c>
      <c r="I122" s="50">
        <v>44609</v>
      </c>
      <c r="J122" s="48" t="s">
        <v>63</v>
      </c>
      <c r="K122" s="48" t="s">
        <v>88</v>
      </c>
      <c r="L122" s="48" t="s">
        <v>109</v>
      </c>
      <c r="M122" s="48" t="s">
        <v>133</v>
      </c>
      <c r="N122" s="48" t="s">
        <v>156</v>
      </c>
      <c r="O122" s="48" t="s">
        <v>180</v>
      </c>
      <c r="P122" s="48" t="s">
        <v>201</v>
      </c>
      <c r="Q122" s="48" t="s">
        <v>226</v>
      </c>
      <c r="R122" s="48" t="s">
        <v>249</v>
      </c>
      <c r="S122" s="48" t="s">
        <v>267</v>
      </c>
      <c r="T122" s="48" t="s">
        <v>270</v>
      </c>
      <c r="U122" s="48" t="s">
        <v>273</v>
      </c>
      <c r="V122" s="48" t="s">
        <v>275</v>
      </c>
      <c r="W122" s="48" t="s">
        <v>278</v>
      </c>
      <c r="X122" s="48" t="s">
        <v>279</v>
      </c>
      <c r="Y122" s="48" t="s">
        <v>281</v>
      </c>
      <c r="Z122" s="48" t="s">
        <v>285</v>
      </c>
      <c r="AA122" s="48" t="s">
        <v>287</v>
      </c>
      <c r="AB122" s="48" t="s">
        <v>288</v>
      </c>
      <c r="AC122" s="48" t="s">
        <v>291</v>
      </c>
      <c r="AD122" s="48" t="s">
        <v>294</v>
      </c>
      <c r="AE122" s="48" t="s">
        <v>296</v>
      </c>
      <c r="AF122" s="48" t="s">
        <v>298</v>
      </c>
      <c r="AG122" s="48" t="s">
        <v>300</v>
      </c>
      <c r="AH122" s="48" t="s">
        <v>302</v>
      </c>
      <c r="AI122" s="48" t="s">
        <v>305</v>
      </c>
      <c r="AJ122" s="48" t="s">
        <v>226</v>
      </c>
      <c r="AK122" s="48" t="s">
        <v>309</v>
      </c>
      <c r="AL122" s="48" t="s">
        <v>311</v>
      </c>
      <c r="AM122" s="48" t="s">
        <v>313</v>
      </c>
      <c r="AN122" s="48" t="s">
        <v>316</v>
      </c>
      <c r="AO122" s="48" t="s">
        <v>319</v>
      </c>
      <c r="AP122" s="48" t="s">
        <v>321</v>
      </c>
      <c r="AQ122" s="48" t="s">
        <v>323</v>
      </c>
      <c r="AR122" s="48" t="s">
        <v>325</v>
      </c>
      <c r="AS122" s="48" t="s">
        <v>327</v>
      </c>
      <c r="AT122" s="48" t="s">
        <v>330</v>
      </c>
      <c r="AU122" s="48" t="s">
        <v>332</v>
      </c>
      <c r="AV122" s="48" t="s">
        <v>335</v>
      </c>
      <c r="AW122" s="48" t="s">
        <v>336</v>
      </c>
      <c r="AX122" s="48" t="s">
        <v>269</v>
      </c>
      <c r="AY122" s="48" t="s">
        <v>341</v>
      </c>
      <c r="AZ122" s="48" t="s">
        <v>344</v>
      </c>
      <c r="BA122" s="48" t="s">
        <v>347</v>
      </c>
      <c r="BB122" s="48" t="s">
        <v>349</v>
      </c>
      <c r="BC122" s="48" t="s">
        <v>352</v>
      </c>
      <c r="BD122" s="48" t="s">
        <v>355</v>
      </c>
      <c r="BE122" s="48" t="s">
        <v>357</v>
      </c>
      <c r="BF122" s="48" t="s">
        <v>359</v>
      </c>
      <c r="BG122" s="48" t="s">
        <v>362</v>
      </c>
      <c r="BH122" s="48" t="s">
        <v>365</v>
      </c>
      <c r="BI122" s="48" t="s">
        <v>368</v>
      </c>
      <c r="BJ122" s="48" t="s">
        <v>370</v>
      </c>
      <c r="BK122" s="48" t="s">
        <v>372</v>
      </c>
      <c r="BL122" s="48" t="s">
        <v>375</v>
      </c>
      <c r="BM122" s="48" t="s">
        <v>378</v>
      </c>
      <c r="BN122" s="48" t="s">
        <v>380</v>
      </c>
      <c r="BO122" s="48" t="s">
        <v>383</v>
      </c>
      <c r="BP122" s="48" t="s">
        <v>384</v>
      </c>
      <c r="BQ122" s="48" t="s">
        <v>387</v>
      </c>
      <c r="BR122" s="48" t="s">
        <v>390</v>
      </c>
      <c r="BS122" s="48" t="s">
        <v>394</v>
      </c>
      <c r="BT122" s="48" t="s">
        <v>396</v>
      </c>
      <c r="BU122" s="48" t="s">
        <v>399</v>
      </c>
      <c r="BV122" s="48" t="s">
        <v>402</v>
      </c>
      <c r="BW122" s="48" t="s">
        <v>404</v>
      </c>
      <c r="BX122" s="48" t="s">
        <v>405</v>
      </c>
      <c r="BY122" s="48" t="s">
        <v>409</v>
      </c>
      <c r="BZ122" s="48" t="s">
        <v>412</v>
      </c>
      <c r="CA122" s="48" t="s">
        <v>414</v>
      </c>
      <c r="CB122" s="48" t="s">
        <v>415</v>
      </c>
      <c r="CC122" s="48" t="s">
        <v>417</v>
      </c>
      <c r="CD122" s="48" t="s">
        <v>421</v>
      </c>
      <c r="CE122" s="48" t="s">
        <v>423</v>
      </c>
      <c r="CF122" s="48" t="s">
        <v>427</v>
      </c>
      <c r="CG122" s="48" t="s">
        <v>429</v>
      </c>
      <c r="CH122" s="48" t="s">
        <v>432</v>
      </c>
      <c r="CI122" s="48" t="s">
        <v>434</v>
      </c>
      <c r="CJ122" s="48" t="s">
        <v>437</v>
      </c>
      <c r="CK122" s="48" t="s">
        <v>439</v>
      </c>
      <c r="CL122" s="48" t="s">
        <v>440</v>
      </c>
      <c r="CM122" s="48" t="s">
        <v>442</v>
      </c>
      <c r="CN122" s="48" t="s">
        <v>445</v>
      </c>
      <c r="CO122" s="48" t="s">
        <v>447</v>
      </c>
      <c r="CP122" s="48" t="s">
        <v>448</v>
      </c>
      <c r="CQ122" s="48" t="s">
        <v>451</v>
      </c>
      <c r="CR122" s="48" t="s">
        <v>453</v>
      </c>
      <c r="CS122" s="48" t="s">
        <v>454</v>
      </c>
      <c r="CT122" s="48" t="s">
        <v>432</v>
      </c>
      <c r="CU122" s="48" t="s">
        <v>458</v>
      </c>
    </row>
    <row r="123" spans="1:99" x14ac:dyDescent="0.25">
      <c r="A123" s="48">
        <v>121</v>
      </c>
      <c r="B123" s="49">
        <v>44609.673778738426</v>
      </c>
      <c r="C123" s="42" t="s">
        <v>1154</v>
      </c>
      <c r="D123" s="42" t="s">
        <v>1153</v>
      </c>
      <c r="E123" s="42" t="s">
        <v>1147</v>
      </c>
      <c r="F123" s="48" t="s">
        <v>865</v>
      </c>
      <c r="G123" s="42" t="s">
        <v>798</v>
      </c>
      <c r="H123" s="42" t="s">
        <v>866</v>
      </c>
      <c r="I123" s="50">
        <v>44609</v>
      </c>
      <c r="J123" s="48" t="s">
        <v>64</v>
      </c>
      <c r="K123" s="48" t="s">
        <v>87</v>
      </c>
      <c r="L123" s="48" t="s">
        <v>109</v>
      </c>
      <c r="M123" s="48" t="s">
        <v>132</v>
      </c>
      <c r="N123" s="48" t="s">
        <v>156</v>
      </c>
      <c r="O123" s="48" t="s">
        <v>180</v>
      </c>
      <c r="P123" s="48" t="s">
        <v>201</v>
      </c>
      <c r="Q123" s="48" t="s">
        <v>226</v>
      </c>
      <c r="R123" s="48" t="s">
        <v>249</v>
      </c>
      <c r="S123" s="48" t="s">
        <v>268</v>
      </c>
      <c r="T123" s="48" t="s">
        <v>270</v>
      </c>
      <c r="U123" s="48" t="s">
        <v>272</v>
      </c>
      <c r="V123" s="48" t="s">
        <v>275</v>
      </c>
      <c r="W123" s="48" t="s">
        <v>278</v>
      </c>
      <c r="X123" s="48" t="s">
        <v>280</v>
      </c>
      <c r="Y123" s="48" t="s">
        <v>282</v>
      </c>
      <c r="Z123" s="48" t="s">
        <v>284</v>
      </c>
      <c r="AA123" s="48" t="s">
        <v>287</v>
      </c>
      <c r="AB123" s="48" t="s">
        <v>288</v>
      </c>
      <c r="AC123" s="48" t="s">
        <v>290</v>
      </c>
      <c r="AD123" s="48" t="s">
        <v>294</v>
      </c>
      <c r="AE123" s="48" t="s">
        <v>295</v>
      </c>
      <c r="AF123" s="48" t="s">
        <v>297</v>
      </c>
      <c r="AG123" s="48" t="s">
        <v>300</v>
      </c>
      <c r="AH123" s="48" t="s">
        <v>303</v>
      </c>
      <c r="AI123" s="48" t="s">
        <v>305</v>
      </c>
      <c r="AJ123" s="48" t="s">
        <v>226</v>
      </c>
      <c r="AK123" s="48" t="s">
        <v>309</v>
      </c>
      <c r="AL123" s="48" t="s">
        <v>312</v>
      </c>
      <c r="AM123" s="48" t="s">
        <v>314</v>
      </c>
      <c r="AN123" s="48" t="s">
        <v>317</v>
      </c>
      <c r="AO123" s="48" t="s">
        <v>319</v>
      </c>
      <c r="AP123" s="48" t="s">
        <v>321</v>
      </c>
      <c r="AQ123" s="48" t="s">
        <v>324</v>
      </c>
      <c r="AR123" s="48" t="s">
        <v>325</v>
      </c>
      <c r="AS123" s="48" t="s">
        <v>328</v>
      </c>
      <c r="AT123" s="48" t="s">
        <v>329</v>
      </c>
      <c r="AU123" s="48" t="s">
        <v>332</v>
      </c>
      <c r="AV123" s="48" t="s">
        <v>268</v>
      </c>
      <c r="AW123" s="48" t="s">
        <v>336</v>
      </c>
      <c r="AX123" s="48" t="s">
        <v>339</v>
      </c>
      <c r="AY123" s="48" t="s">
        <v>340</v>
      </c>
      <c r="AZ123" s="48" t="s">
        <v>343</v>
      </c>
      <c r="BA123" s="48" t="s">
        <v>346</v>
      </c>
      <c r="BB123" s="48" t="s">
        <v>349</v>
      </c>
      <c r="BC123" s="48" t="s">
        <v>352</v>
      </c>
      <c r="BD123" s="48" t="s">
        <v>354</v>
      </c>
      <c r="BE123" s="48" t="s">
        <v>356</v>
      </c>
      <c r="BF123" s="48" t="s">
        <v>359</v>
      </c>
      <c r="BG123" s="48" t="s">
        <v>363</v>
      </c>
      <c r="BH123" s="48" t="s">
        <v>366</v>
      </c>
      <c r="BI123" s="48" t="s">
        <v>368</v>
      </c>
      <c r="BJ123" s="48" t="s">
        <v>370</v>
      </c>
      <c r="BK123" s="48" t="s">
        <v>372</v>
      </c>
      <c r="BL123" s="48" t="s">
        <v>374</v>
      </c>
      <c r="BM123" s="48" t="s">
        <v>377</v>
      </c>
      <c r="BN123" s="48" t="s">
        <v>380</v>
      </c>
      <c r="BO123" s="48" t="s">
        <v>382</v>
      </c>
      <c r="BP123" s="48" t="s">
        <v>384</v>
      </c>
      <c r="BQ123" s="48" t="s">
        <v>388</v>
      </c>
      <c r="BR123" s="48" t="s">
        <v>390</v>
      </c>
      <c r="BS123" s="48" t="s">
        <v>393</v>
      </c>
      <c r="BT123" s="48" t="s">
        <v>396</v>
      </c>
      <c r="BU123" s="48" t="s">
        <v>398</v>
      </c>
      <c r="BV123" s="48" t="s">
        <v>401</v>
      </c>
      <c r="BW123" s="48" t="s">
        <v>403</v>
      </c>
      <c r="BX123" s="48" t="s">
        <v>405</v>
      </c>
      <c r="BY123" s="48" t="s">
        <v>409</v>
      </c>
      <c r="BZ123" s="48" t="s">
        <v>412</v>
      </c>
      <c r="CA123" s="48" t="s">
        <v>414</v>
      </c>
      <c r="CB123" s="48" t="s">
        <v>320</v>
      </c>
      <c r="CC123" s="48" t="s">
        <v>417</v>
      </c>
      <c r="CD123" s="48" t="s">
        <v>420</v>
      </c>
      <c r="CE123" s="48" t="s">
        <v>424</v>
      </c>
      <c r="CF123" s="48" t="s">
        <v>426</v>
      </c>
      <c r="CG123" s="48" t="s">
        <v>428</v>
      </c>
      <c r="CH123" s="48" t="s">
        <v>432</v>
      </c>
      <c r="CI123" s="48" t="s">
        <v>434</v>
      </c>
      <c r="CJ123" s="48" t="s">
        <v>436</v>
      </c>
      <c r="CK123" s="48" t="s">
        <v>439</v>
      </c>
      <c r="CL123" s="48" t="s">
        <v>440</v>
      </c>
      <c r="CM123" s="48" t="s">
        <v>442</v>
      </c>
      <c r="CN123" s="48" t="s">
        <v>444</v>
      </c>
      <c r="CO123" s="48" t="s">
        <v>447</v>
      </c>
      <c r="CP123" s="48" t="s">
        <v>449</v>
      </c>
      <c r="CQ123" s="48" t="s">
        <v>450</v>
      </c>
      <c r="CR123" s="48" t="s">
        <v>453</v>
      </c>
      <c r="CS123" s="48" t="s">
        <v>455</v>
      </c>
      <c r="CT123" s="48" t="s">
        <v>432</v>
      </c>
      <c r="CU123" s="48" t="s">
        <v>458</v>
      </c>
    </row>
    <row r="124" spans="1:99" x14ac:dyDescent="0.25">
      <c r="A124" s="48">
        <v>122</v>
      </c>
      <c r="B124" s="49">
        <v>44609.674357928241</v>
      </c>
      <c r="C124" s="42" t="s">
        <v>1152</v>
      </c>
      <c r="D124" s="42" t="s">
        <v>1151</v>
      </c>
      <c r="E124" s="42" t="s">
        <v>1147</v>
      </c>
      <c r="F124" s="48" t="s">
        <v>865</v>
      </c>
      <c r="G124" s="42" t="s">
        <v>801</v>
      </c>
      <c r="H124" s="42" t="s">
        <v>866</v>
      </c>
      <c r="I124" s="50">
        <v>44609</v>
      </c>
      <c r="J124" s="48" t="s">
        <v>63</v>
      </c>
      <c r="K124" s="48" t="s">
        <v>88</v>
      </c>
      <c r="L124" s="48" t="s">
        <v>108</v>
      </c>
      <c r="M124" s="48" t="s">
        <v>133</v>
      </c>
      <c r="N124" s="48" t="s">
        <v>156</v>
      </c>
      <c r="O124" s="48" t="s">
        <v>180</v>
      </c>
      <c r="P124" s="48" t="s">
        <v>201</v>
      </c>
      <c r="Q124" s="48" t="s">
        <v>226</v>
      </c>
      <c r="R124" s="48" t="s">
        <v>249</v>
      </c>
      <c r="S124" s="48" t="s">
        <v>267</v>
      </c>
      <c r="T124" s="48" t="s">
        <v>270</v>
      </c>
      <c r="U124" s="48" t="s">
        <v>272</v>
      </c>
      <c r="V124" s="48" t="s">
        <v>275</v>
      </c>
      <c r="W124" s="48" t="s">
        <v>278</v>
      </c>
      <c r="X124" s="48" t="s">
        <v>280</v>
      </c>
      <c r="Y124" s="48" t="s">
        <v>282</v>
      </c>
      <c r="Z124" s="48" t="s">
        <v>284</v>
      </c>
      <c r="AA124" s="48" t="s">
        <v>287</v>
      </c>
      <c r="AB124" s="48" t="s">
        <v>288</v>
      </c>
      <c r="AC124" s="48" t="s">
        <v>290</v>
      </c>
      <c r="AD124" s="48" t="s">
        <v>294</v>
      </c>
      <c r="AE124" s="48" t="s">
        <v>296</v>
      </c>
      <c r="AF124" s="48" t="s">
        <v>297</v>
      </c>
      <c r="AG124" s="48" t="s">
        <v>300</v>
      </c>
      <c r="AH124" s="48" t="s">
        <v>303</v>
      </c>
      <c r="AI124" s="48" t="s">
        <v>305</v>
      </c>
      <c r="AJ124" s="48" t="s">
        <v>226</v>
      </c>
      <c r="AK124" s="48" t="s">
        <v>309</v>
      </c>
      <c r="AL124" s="48" t="s">
        <v>312</v>
      </c>
      <c r="AM124" s="48" t="s">
        <v>313</v>
      </c>
      <c r="AN124" s="48" t="s">
        <v>317</v>
      </c>
      <c r="AO124" s="48" t="s">
        <v>319</v>
      </c>
      <c r="AP124" s="48" t="s">
        <v>321</v>
      </c>
      <c r="AQ124" s="48" t="s">
        <v>323</v>
      </c>
      <c r="AR124" s="48" t="s">
        <v>325</v>
      </c>
      <c r="AS124" s="48" t="s">
        <v>328</v>
      </c>
      <c r="AT124" s="48" t="s">
        <v>330</v>
      </c>
      <c r="AU124" s="48" t="s">
        <v>332</v>
      </c>
      <c r="AV124" s="48" t="s">
        <v>335</v>
      </c>
      <c r="AW124" s="48" t="s">
        <v>336</v>
      </c>
      <c r="AX124" s="48" t="s">
        <v>269</v>
      </c>
      <c r="AY124" s="48" t="s">
        <v>341</v>
      </c>
      <c r="AZ124" s="48" t="s">
        <v>344</v>
      </c>
      <c r="BA124" s="48" t="s">
        <v>347</v>
      </c>
      <c r="BB124" s="48" t="s">
        <v>349</v>
      </c>
      <c r="BC124" s="48" t="s">
        <v>352</v>
      </c>
      <c r="BD124" s="48" t="s">
        <v>354</v>
      </c>
      <c r="BE124" s="48" t="s">
        <v>357</v>
      </c>
      <c r="BF124" s="48" t="s">
        <v>359</v>
      </c>
      <c r="BG124" s="48" t="s">
        <v>362</v>
      </c>
      <c r="BH124" s="48" t="s">
        <v>365</v>
      </c>
      <c r="BI124" s="48" t="s">
        <v>367</v>
      </c>
      <c r="BJ124" s="48" t="s">
        <v>370</v>
      </c>
      <c r="BK124" s="48" t="s">
        <v>372</v>
      </c>
      <c r="BL124" s="48" t="s">
        <v>375</v>
      </c>
      <c r="BM124" s="48" t="s">
        <v>378</v>
      </c>
      <c r="BN124" s="48" t="s">
        <v>379</v>
      </c>
      <c r="BO124" s="48" t="s">
        <v>383</v>
      </c>
      <c r="BP124" s="48" t="s">
        <v>385</v>
      </c>
      <c r="BQ124" s="48" t="s">
        <v>388</v>
      </c>
      <c r="BR124" s="48" t="s">
        <v>390</v>
      </c>
      <c r="BS124" s="48" t="s">
        <v>393</v>
      </c>
      <c r="BT124" s="48" t="s">
        <v>395</v>
      </c>
      <c r="BU124" s="48" t="s">
        <v>399</v>
      </c>
      <c r="BV124" s="48" t="s">
        <v>402</v>
      </c>
      <c r="BW124" s="48" t="s">
        <v>404</v>
      </c>
      <c r="BX124" s="48" t="s">
        <v>405</v>
      </c>
      <c r="BY124" s="48" t="s">
        <v>409</v>
      </c>
      <c r="BZ124" s="48" t="s">
        <v>412</v>
      </c>
      <c r="CA124" s="48" t="s">
        <v>414</v>
      </c>
      <c r="CB124" s="48" t="s">
        <v>415</v>
      </c>
      <c r="CC124" s="48" t="s">
        <v>417</v>
      </c>
      <c r="CD124" s="48" t="s">
        <v>420</v>
      </c>
      <c r="CE124" s="48" t="s">
        <v>423</v>
      </c>
      <c r="CF124" s="48" t="s">
        <v>427</v>
      </c>
      <c r="CG124" s="48" t="s">
        <v>429</v>
      </c>
      <c r="CH124" s="48" t="s">
        <v>431</v>
      </c>
      <c r="CI124" s="48" t="s">
        <v>434</v>
      </c>
      <c r="CJ124" s="48" t="s">
        <v>437</v>
      </c>
      <c r="CK124" s="48" t="s">
        <v>439</v>
      </c>
      <c r="CL124" s="48" t="s">
        <v>440</v>
      </c>
      <c r="CM124" s="48" t="s">
        <v>442</v>
      </c>
      <c r="CN124" s="48" t="s">
        <v>444</v>
      </c>
      <c r="CO124" s="48" t="s">
        <v>447</v>
      </c>
      <c r="CP124" s="48" t="s">
        <v>449</v>
      </c>
      <c r="CQ124" s="48" t="s">
        <v>451</v>
      </c>
      <c r="CR124" s="48" t="s">
        <v>453</v>
      </c>
      <c r="CS124" s="48" t="s">
        <v>454</v>
      </c>
      <c r="CT124" s="48" t="s">
        <v>432</v>
      </c>
      <c r="CU124" s="48" t="s">
        <v>458</v>
      </c>
    </row>
    <row r="125" spans="1:99" x14ac:dyDescent="0.25">
      <c r="A125" s="48">
        <v>123</v>
      </c>
      <c r="B125" s="49">
        <v>44609.675344988427</v>
      </c>
      <c r="C125" s="42" t="s">
        <v>1150</v>
      </c>
      <c r="D125" s="42" t="s">
        <v>1149</v>
      </c>
      <c r="E125" s="42" t="s">
        <v>1144</v>
      </c>
      <c r="F125" s="48" t="s">
        <v>865</v>
      </c>
      <c r="G125" s="42" t="s">
        <v>797</v>
      </c>
      <c r="H125" s="42" t="s">
        <v>866</v>
      </c>
      <c r="I125" s="50">
        <v>44609</v>
      </c>
      <c r="J125" s="48" t="s">
        <v>63</v>
      </c>
      <c r="K125" s="48" t="s">
        <v>88</v>
      </c>
      <c r="L125" s="48" t="s">
        <v>108</v>
      </c>
      <c r="M125" s="48" t="s">
        <v>133</v>
      </c>
      <c r="N125" s="48" t="s">
        <v>156</v>
      </c>
      <c r="O125" s="48" t="s">
        <v>179</v>
      </c>
      <c r="P125" s="48" t="s">
        <v>201</v>
      </c>
      <c r="Q125" s="48" t="s">
        <v>226</v>
      </c>
      <c r="R125" s="48" t="s">
        <v>249</v>
      </c>
      <c r="S125" s="48" t="s">
        <v>267</v>
      </c>
      <c r="T125" s="48" t="s">
        <v>269</v>
      </c>
      <c r="U125" s="48" t="s">
        <v>273</v>
      </c>
      <c r="V125" s="48" t="s">
        <v>275</v>
      </c>
      <c r="W125" s="48" t="s">
        <v>278</v>
      </c>
      <c r="X125" s="48" t="s">
        <v>279</v>
      </c>
      <c r="Y125" s="48" t="s">
        <v>282</v>
      </c>
      <c r="Z125" s="48" t="s">
        <v>284</v>
      </c>
      <c r="AA125" s="48" t="s">
        <v>286</v>
      </c>
      <c r="AB125" s="48" t="s">
        <v>288</v>
      </c>
      <c r="AC125" s="48" t="s">
        <v>290</v>
      </c>
      <c r="AD125" s="48" t="s">
        <v>294</v>
      </c>
      <c r="AE125" s="48" t="s">
        <v>296</v>
      </c>
      <c r="AF125" s="48" t="s">
        <v>297</v>
      </c>
      <c r="AG125" s="48" t="s">
        <v>300</v>
      </c>
      <c r="AH125" s="48" t="s">
        <v>303</v>
      </c>
      <c r="AI125" s="48" t="s">
        <v>305</v>
      </c>
      <c r="AJ125" s="48" t="s">
        <v>226</v>
      </c>
      <c r="AK125" s="48" t="s">
        <v>308</v>
      </c>
      <c r="AL125" s="48" t="s">
        <v>312</v>
      </c>
      <c r="AM125" s="48" t="s">
        <v>313</v>
      </c>
      <c r="AN125" s="48" t="s">
        <v>317</v>
      </c>
      <c r="AO125" s="48" t="s">
        <v>319</v>
      </c>
      <c r="AP125" s="48" t="s">
        <v>320</v>
      </c>
      <c r="AQ125" s="48" t="s">
        <v>324</v>
      </c>
      <c r="AR125" s="48" t="s">
        <v>326</v>
      </c>
      <c r="AS125" s="48" t="s">
        <v>328</v>
      </c>
      <c r="AT125" s="48" t="s">
        <v>330</v>
      </c>
      <c r="AU125" s="48" t="s">
        <v>332</v>
      </c>
      <c r="AV125" s="48" t="s">
        <v>335</v>
      </c>
      <c r="AW125" s="48" t="s">
        <v>336</v>
      </c>
      <c r="AX125" s="48" t="s">
        <v>269</v>
      </c>
      <c r="AY125" s="48" t="s">
        <v>341</v>
      </c>
      <c r="AZ125" s="48" t="s">
        <v>344</v>
      </c>
      <c r="BA125" s="48" t="s">
        <v>347</v>
      </c>
      <c r="BB125" s="48" t="s">
        <v>349</v>
      </c>
      <c r="BC125" s="48" t="s">
        <v>352</v>
      </c>
      <c r="BD125" s="48" t="s">
        <v>354</v>
      </c>
      <c r="BE125" s="48" t="s">
        <v>357</v>
      </c>
      <c r="BF125" s="48" t="s">
        <v>359</v>
      </c>
      <c r="BG125" s="48" t="s">
        <v>362</v>
      </c>
      <c r="BH125" s="48" t="s">
        <v>365</v>
      </c>
      <c r="BI125" s="48" t="s">
        <v>368</v>
      </c>
      <c r="BJ125" s="48" t="s">
        <v>370</v>
      </c>
      <c r="BK125" s="48" t="s">
        <v>372</v>
      </c>
      <c r="BL125" s="48" t="s">
        <v>374</v>
      </c>
      <c r="BM125" s="48" t="s">
        <v>377</v>
      </c>
      <c r="BN125" s="48" t="s">
        <v>379</v>
      </c>
      <c r="BO125" s="48" t="s">
        <v>382</v>
      </c>
      <c r="BP125" s="48" t="s">
        <v>384</v>
      </c>
      <c r="BQ125" s="48" t="s">
        <v>388</v>
      </c>
      <c r="BR125" s="48" t="s">
        <v>390</v>
      </c>
      <c r="BS125" s="48" t="s">
        <v>393</v>
      </c>
      <c r="BT125" s="48" t="s">
        <v>395</v>
      </c>
      <c r="BU125" s="48" t="s">
        <v>399</v>
      </c>
      <c r="BV125" s="48" t="s">
        <v>401</v>
      </c>
      <c r="BW125" s="48" t="s">
        <v>403</v>
      </c>
      <c r="BX125" s="48" t="s">
        <v>405</v>
      </c>
      <c r="BY125" s="48" t="s">
        <v>409</v>
      </c>
      <c r="BZ125" s="48" t="s">
        <v>412</v>
      </c>
      <c r="CA125" s="48" t="s">
        <v>414</v>
      </c>
      <c r="CB125" s="48" t="s">
        <v>320</v>
      </c>
      <c r="CC125" s="48" t="s">
        <v>417</v>
      </c>
      <c r="CD125" s="48" t="s">
        <v>420</v>
      </c>
      <c r="CE125" s="48" t="s">
        <v>423</v>
      </c>
      <c r="CF125" s="48" t="s">
        <v>426</v>
      </c>
      <c r="CG125" s="48" t="s">
        <v>429</v>
      </c>
      <c r="CH125" s="48" t="s">
        <v>431</v>
      </c>
      <c r="CI125" s="48" t="s">
        <v>434</v>
      </c>
      <c r="CJ125" s="48" t="s">
        <v>437</v>
      </c>
      <c r="CK125" s="48" t="s">
        <v>438</v>
      </c>
      <c r="CL125" s="48" t="s">
        <v>440</v>
      </c>
      <c r="CM125" s="48" t="s">
        <v>442</v>
      </c>
      <c r="CN125" s="48" t="s">
        <v>445</v>
      </c>
      <c r="CO125" s="48" t="s">
        <v>446</v>
      </c>
      <c r="CP125" s="48" t="s">
        <v>449</v>
      </c>
      <c r="CQ125" s="48" t="s">
        <v>451</v>
      </c>
      <c r="CR125" s="48" t="s">
        <v>452</v>
      </c>
      <c r="CS125" s="48" t="s">
        <v>455</v>
      </c>
      <c r="CT125" s="48" t="s">
        <v>432</v>
      </c>
      <c r="CU125" s="48" t="s">
        <v>457</v>
      </c>
    </row>
    <row r="126" spans="1:99" x14ac:dyDescent="0.25">
      <c r="A126" s="48">
        <v>124</v>
      </c>
      <c r="B126" s="49">
        <v>44609.677056296299</v>
      </c>
      <c r="C126" s="42" t="s">
        <v>1156</v>
      </c>
      <c r="D126" s="42" t="s">
        <v>1155</v>
      </c>
      <c r="E126" s="42" t="s">
        <v>1147</v>
      </c>
      <c r="F126" s="48" t="s">
        <v>865</v>
      </c>
      <c r="G126" s="42" t="s">
        <v>798</v>
      </c>
      <c r="H126" s="42" t="s">
        <v>866</v>
      </c>
      <c r="I126" s="50">
        <v>44609</v>
      </c>
      <c r="J126" s="48" t="s">
        <v>63</v>
      </c>
      <c r="K126" s="48" t="s">
        <v>88</v>
      </c>
      <c r="L126" s="48" t="s">
        <v>108</v>
      </c>
      <c r="M126" s="48" t="s">
        <v>133</v>
      </c>
      <c r="N126" s="48" t="s">
        <v>156</v>
      </c>
      <c r="O126" s="48" t="s">
        <v>180</v>
      </c>
      <c r="P126" s="48" t="s">
        <v>201</v>
      </c>
      <c r="Q126" s="48" t="s">
        <v>226</v>
      </c>
      <c r="R126" s="48" t="s">
        <v>249</v>
      </c>
      <c r="S126" s="48" t="s">
        <v>267</v>
      </c>
      <c r="T126" s="48" t="s">
        <v>270</v>
      </c>
      <c r="U126" s="48" t="s">
        <v>273</v>
      </c>
      <c r="V126" s="48" t="s">
        <v>276</v>
      </c>
      <c r="W126" s="48" t="s">
        <v>277</v>
      </c>
      <c r="X126" s="48" t="s">
        <v>279</v>
      </c>
      <c r="Y126" s="48" t="s">
        <v>281</v>
      </c>
      <c r="Z126" s="48" t="s">
        <v>285</v>
      </c>
      <c r="AA126" s="48" t="s">
        <v>287</v>
      </c>
      <c r="AB126" s="48" t="s">
        <v>288</v>
      </c>
      <c r="AC126" s="48" t="s">
        <v>290</v>
      </c>
      <c r="AD126" s="48" t="s">
        <v>294</v>
      </c>
      <c r="AE126" s="48" t="s">
        <v>296</v>
      </c>
      <c r="AF126" s="48" t="s">
        <v>298</v>
      </c>
      <c r="AG126" s="48" t="s">
        <v>301</v>
      </c>
      <c r="AH126" s="48" t="s">
        <v>303</v>
      </c>
      <c r="AI126" s="48" t="s">
        <v>305</v>
      </c>
      <c r="AJ126" s="48" t="s">
        <v>226</v>
      </c>
      <c r="AK126" s="48" t="s">
        <v>309</v>
      </c>
      <c r="AL126" s="48" t="s">
        <v>311</v>
      </c>
      <c r="AM126" s="48" t="s">
        <v>313</v>
      </c>
      <c r="AN126" s="48" t="s">
        <v>317</v>
      </c>
      <c r="AO126" s="48" t="s">
        <v>318</v>
      </c>
      <c r="AP126" s="48" t="s">
        <v>320</v>
      </c>
      <c r="AQ126" s="48" t="s">
        <v>323</v>
      </c>
      <c r="AR126" s="48" t="s">
        <v>325</v>
      </c>
      <c r="AS126" s="48" t="s">
        <v>328</v>
      </c>
      <c r="AT126" s="48" t="s">
        <v>330</v>
      </c>
      <c r="AU126" s="48" t="s">
        <v>332</v>
      </c>
      <c r="AV126" s="48" t="s">
        <v>268</v>
      </c>
      <c r="AW126" s="48" t="s">
        <v>336</v>
      </c>
      <c r="AX126" s="48" t="s">
        <v>269</v>
      </c>
      <c r="AY126" s="48" t="s">
        <v>340</v>
      </c>
      <c r="AZ126" s="48" t="s">
        <v>343</v>
      </c>
      <c r="BA126" s="48" t="s">
        <v>347</v>
      </c>
      <c r="BB126" s="48" t="s">
        <v>349</v>
      </c>
      <c r="BC126" s="48" t="s">
        <v>352</v>
      </c>
      <c r="BD126" s="48" t="s">
        <v>354</v>
      </c>
      <c r="BE126" s="48" t="s">
        <v>356</v>
      </c>
      <c r="BF126" s="48" t="s">
        <v>359</v>
      </c>
      <c r="BG126" s="48" t="s">
        <v>362</v>
      </c>
      <c r="BH126" s="48" t="s">
        <v>365</v>
      </c>
      <c r="BI126" s="48" t="s">
        <v>367</v>
      </c>
      <c r="BJ126" s="48" t="s">
        <v>369</v>
      </c>
      <c r="BK126" s="48" t="s">
        <v>371</v>
      </c>
      <c r="BL126" s="48" t="s">
        <v>374</v>
      </c>
      <c r="BM126" s="48" t="s">
        <v>378</v>
      </c>
      <c r="BN126" s="48" t="s">
        <v>379</v>
      </c>
      <c r="BO126" s="48" t="s">
        <v>382</v>
      </c>
      <c r="BP126" s="48" t="s">
        <v>384</v>
      </c>
      <c r="BQ126" s="48" t="s">
        <v>388</v>
      </c>
      <c r="BR126" s="48" t="s">
        <v>390</v>
      </c>
      <c r="BS126" s="48" t="s">
        <v>393</v>
      </c>
      <c r="BT126" s="48" t="s">
        <v>395</v>
      </c>
      <c r="BU126" s="48" t="s">
        <v>398</v>
      </c>
      <c r="BV126" s="48" t="s">
        <v>402</v>
      </c>
      <c r="BW126" s="48" t="s">
        <v>404</v>
      </c>
      <c r="BX126" s="48" t="s">
        <v>406</v>
      </c>
      <c r="BY126" s="48" t="s">
        <v>409</v>
      </c>
      <c r="BZ126" s="48" t="s">
        <v>412</v>
      </c>
      <c r="CA126" s="48" t="s">
        <v>414</v>
      </c>
      <c r="CB126" s="48" t="s">
        <v>415</v>
      </c>
      <c r="CC126" s="48" t="s">
        <v>417</v>
      </c>
      <c r="CD126" s="48" t="s">
        <v>420</v>
      </c>
      <c r="CE126" s="48" t="s">
        <v>423</v>
      </c>
      <c r="CF126" s="48" t="s">
        <v>427</v>
      </c>
      <c r="CG126" s="48" t="s">
        <v>429</v>
      </c>
      <c r="CH126" s="48" t="s">
        <v>431</v>
      </c>
      <c r="CI126" s="48" t="s">
        <v>434</v>
      </c>
      <c r="CJ126" s="48" t="s">
        <v>437</v>
      </c>
      <c r="CK126" s="48" t="s">
        <v>438</v>
      </c>
      <c r="CL126" s="48" t="s">
        <v>295</v>
      </c>
      <c r="CM126" s="48" t="s">
        <v>442</v>
      </c>
      <c r="CN126" s="48" t="s">
        <v>444</v>
      </c>
      <c r="CO126" s="48" t="s">
        <v>447</v>
      </c>
      <c r="CP126" s="48" t="s">
        <v>449</v>
      </c>
      <c r="CQ126" s="48" t="s">
        <v>450</v>
      </c>
      <c r="CR126" s="48" t="s">
        <v>453</v>
      </c>
      <c r="CS126" s="48" t="s">
        <v>455</v>
      </c>
      <c r="CT126" s="48" t="s">
        <v>432</v>
      </c>
      <c r="CU126" s="48" t="s">
        <v>457</v>
      </c>
    </row>
    <row r="127" spans="1:99" x14ac:dyDescent="0.25">
      <c r="A127" s="48">
        <v>125</v>
      </c>
      <c r="B127" s="49">
        <v>44609.680808020836</v>
      </c>
      <c r="C127" s="42" t="s">
        <v>1158</v>
      </c>
      <c r="D127" s="42" t="s">
        <v>1157</v>
      </c>
      <c r="E127" s="42" t="s">
        <v>1147</v>
      </c>
      <c r="F127" s="48" t="s">
        <v>957</v>
      </c>
      <c r="G127" s="42" t="s">
        <v>801</v>
      </c>
      <c r="H127" s="42" t="s">
        <v>866</v>
      </c>
      <c r="I127" s="50">
        <v>44609</v>
      </c>
      <c r="J127" s="48" t="s">
        <v>63</v>
      </c>
      <c r="K127" s="48" t="s">
        <v>88</v>
      </c>
      <c r="L127" s="48" t="s">
        <v>108</v>
      </c>
      <c r="M127" s="48" t="s">
        <v>132</v>
      </c>
      <c r="N127" s="48" t="s">
        <v>156</v>
      </c>
      <c r="O127" s="48" t="s">
        <v>180</v>
      </c>
      <c r="P127" s="48" t="s">
        <v>202</v>
      </c>
      <c r="Q127" s="48" t="s">
        <v>226</v>
      </c>
      <c r="R127" s="48" t="s">
        <v>249</v>
      </c>
      <c r="S127" s="48" t="s">
        <v>268</v>
      </c>
      <c r="T127" s="48" t="s">
        <v>270</v>
      </c>
      <c r="U127" s="48" t="s">
        <v>272</v>
      </c>
      <c r="V127" s="48" t="s">
        <v>276</v>
      </c>
      <c r="W127" s="48" t="s">
        <v>277</v>
      </c>
      <c r="X127" s="48" t="s">
        <v>279</v>
      </c>
      <c r="Y127" s="48" t="s">
        <v>282</v>
      </c>
      <c r="Z127" s="48" t="s">
        <v>284</v>
      </c>
      <c r="AA127" s="48" t="s">
        <v>286</v>
      </c>
      <c r="AB127" s="48" t="s">
        <v>288</v>
      </c>
      <c r="AC127" s="48" t="s">
        <v>290</v>
      </c>
      <c r="AD127" s="48" t="s">
        <v>294</v>
      </c>
      <c r="AE127" s="48" t="s">
        <v>296</v>
      </c>
      <c r="AF127" s="48" t="s">
        <v>298</v>
      </c>
      <c r="AG127" s="48" t="s">
        <v>300</v>
      </c>
      <c r="AH127" s="48" t="s">
        <v>303</v>
      </c>
      <c r="AI127" s="48" t="s">
        <v>305</v>
      </c>
      <c r="AJ127" s="48" t="s">
        <v>226</v>
      </c>
      <c r="AK127" s="48" t="s">
        <v>308</v>
      </c>
      <c r="AL127" s="48" t="s">
        <v>312</v>
      </c>
      <c r="AM127" s="48" t="s">
        <v>313</v>
      </c>
      <c r="AN127" s="48" t="s">
        <v>317</v>
      </c>
      <c r="AO127" s="48" t="s">
        <v>318</v>
      </c>
      <c r="AP127" s="48" t="s">
        <v>321</v>
      </c>
      <c r="AQ127" s="48" t="s">
        <v>323</v>
      </c>
      <c r="AR127" s="48" t="s">
        <v>325</v>
      </c>
      <c r="AS127" s="48" t="s">
        <v>327</v>
      </c>
      <c r="AT127" s="48" t="s">
        <v>330</v>
      </c>
      <c r="AU127" s="48" t="s">
        <v>332</v>
      </c>
      <c r="AV127" s="48" t="s">
        <v>268</v>
      </c>
      <c r="AW127" s="48" t="s">
        <v>336</v>
      </c>
      <c r="AX127" s="48" t="s">
        <v>339</v>
      </c>
      <c r="AY127" s="48" t="s">
        <v>341</v>
      </c>
      <c r="AZ127" s="48" t="s">
        <v>344</v>
      </c>
      <c r="BA127" s="48" t="s">
        <v>346</v>
      </c>
      <c r="BB127" s="48" t="s">
        <v>349</v>
      </c>
      <c r="BC127" s="48" t="s">
        <v>352</v>
      </c>
      <c r="BD127" s="48" t="s">
        <v>355</v>
      </c>
      <c r="BE127" s="48" t="s">
        <v>357</v>
      </c>
      <c r="BF127" s="48" t="s">
        <v>359</v>
      </c>
      <c r="BG127" s="48" t="s">
        <v>362</v>
      </c>
      <c r="BH127" s="48" t="s">
        <v>366</v>
      </c>
      <c r="BI127" s="48" t="s">
        <v>368</v>
      </c>
      <c r="BJ127" s="48" t="s">
        <v>370</v>
      </c>
      <c r="BK127" s="48" t="s">
        <v>372</v>
      </c>
      <c r="BL127" s="48" t="s">
        <v>375</v>
      </c>
      <c r="BM127" s="48" t="s">
        <v>377</v>
      </c>
      <c r="BN127" s="48" t="s">
        <v>380</v>
      </c>
      <c r="BO127" s="48" t="s">
        <v>382</v>
      </c>
      <c r="BP127" s="48" t="s">
        <v>384</v>
      </c>
      <c r="BQ127" s="48" t="s">
        <v>388</v>
      </c>
      <c r="BR127" s="48" t="s">
        <v>391</v>
      </c>
      <c r="BS127" s="48" t="s">
        <v>393</v>
      </c>
      <c r="BT127" s="48" t="s">
        <v>396</v>
      </c>
      <c r="BU127" s="48" t="s">
        <v>398</v>
      </c>
      <c r="BV127" s="48" t="s">
        <v>401</v>
      </c>
      <c r="BW127" s="48" t="s">
        <v>404</v>
      </c>
      <c r="BX127" s="48" t="s">
        <v>405</v>
      </c>
      <c r="BY127" s="48" t="s">
        <v>408</v>
      </c>
      <c r="BZ127" s="48" t="s">
        <v>412</v>
      </c>
      <c r="CA127" s="48" t="s">
        <v>414</v>
      </c>
      <c r="CB127" s="48" t="s">
        <v>415</v>
      </c>
      <c r="CC127" s="48" t="s">
        <v>417</v>
      </c>
      <c r="CD127" s="48" t="s">
        <v>421</v>
      </c>
      <c r="CE127" s="48" t="s">
        <v>423</v>
      </c>
      <c r="CF127" s="48" t="s">
        <v>426</v>
      </c>
      <c r="CG127" s="48" t="s">
        <v>429</v>
      </c>
      <c r="CH127" s="48" t="s">
        <v>431</v>
      </c>
      <c r="CI127" s="48" t="s">
        <v>434</v>
      </c>
      <c r="CJ127" s="48" t="s">
        <v>437</v>
      </c>
      <c r="CK127" s="48" t="s">
        <v>438</v>
      </c>
      <c r="CL127" s="48" t="s">
        <v>440</v>
      </c>
      <c r="CM127" s="48" t="s">
        <v>442</v>
      </c>
      <c r="CN127" s="48" t="s">
        <v>445</v>
      </c>
      <c r="CO127" s="48" t="s">
        <v>447</v>
      </c>
      <c r="CP127" s="48" t="s">
        <v>449</v>
      </c>
      <c r="CQ127" s="48" t="s">
        <v>450</v>
      </c>
      <c r="CR127" s="48" t="s">
        <v>453</v>
      </c>
      <c r="CS127" s="48" t="s">
        <v>455</v>
      </c>
      <c r="CT127" s="48" t="s">
        <v>432</v>
      </c>
      <c r="CU127" s="48" t="s">
        <v>458</v>
      </c>
    </row>
    <row r="128" spans="1:99" x14ac:dyDescent="0.25">
      <c r="A128" s="48">
        <v>126</v>
      </c>
      <c r="B128" s="49">
        <v>44609.854699560186</v>
      </c>
      <c r="C128" s="42" t="s">
        <v>1160</v>
      </c>
      <c r="D128" s="42" t="s">
        <v>1159</v>
      </c>
      <c r="E128" s="42" t="s">
        <v>1139</v>
      </c>
      <c r="F128" s="48" t="s">
        <v>885</v>
      </c>
      <c r="G128" s="42" t="s">
        <v>797</v>
      </c>
      <c r="H128" s="42" t="s">
        <v>866</v>
      </c>
      <c r="I128" s="50">
        <v>44609</v>
      </c>
      <c r="J128" s="48" t="s">
        <v>63</v>
      </c>
      <c r="K128" s="48" t="s">
        <v>88</v>
      </c>
      <c r="L128" s="48" t="s">
        <v>108</v>
      </c>
      <c r="M128" s="48" t="s">
        <v>133</v>
      </c>
      <c r="N128" s="48" t="s">
        <v>157</v>
      </c>
      <c r="O128" s="48" t="s">
        <v>180</v>
      </c>
      <c r="P128" s="48" t="s">
        <v>201</v>
      </c>
      <c r="Q128" s="48" t="s">
        <v>226</v>
      </c>
      <c r="R128" s="48" t="s">
        <v>249</v>
      </c>
      <c r="S128" s="48" t="s">
        <v>268</v>
      </c>
      <c r="T128" s="48" t="s">
        <v>270</v>
      </c>
      <c r="U128" s="48" t="s">
        <v>272</v>
      </c>
      <c r="V128" s="48" t="s">
        <v>276</v>
      </c>
      <c r="W128" s="48" t="s">
        <v>278</v>
      </c>
      <c r="X128" s="48" t="s">
        <v>280</v>
      </c>
      <c r="Y128" s="48" t="s">
        <v>282</v>
      </c>
      <c r="Z128" s="48" t="s">
        <v>284</v>
      </c>
      <c r="AA128" s="48" t="s">
        <v>286</v>
      </c>
      <c r="AB128" s="48" t="s">
        <v>288</v>
      </c>
      <c r="AC128" s="48" t="s">
        <v>290</v>
      </c>
      <c r="AD128" s="48" t="s">
        <v>294</v>
      </c>
      <c r="AE128" s="48" t="s">
        <v>296</v>
      </c>
      <c r="AF128" s="48" t="s">
        <v>297</v>
      </c>
      <c r="AG128" s="48" t="s">
        <v>300</v>
      </c>
      <c r="AH128" s="48" t="s">
        <v>303</v>
      </c>
      <c r="AI128" s="48" t="s">
        <v>305</v>
      </c>
      <c r="AJ128" s="48" t="s">
        <v>226</v>
      </c>
      <c r="AK128" s="48" t="s">
        <v>308</v>
      </c>
      <c r="AL128" s="48" t="s">
        <v>311</v>
      </c>
      <c r="AM128" s="48" t="s">
        <v>314</v>
      </c>
      <c r="AN128" s="48" t="s">
        <v>316</v>
      </c>
      <c r="AO128" s="48" t="s">
        <v>319</v>
      </c>
      <c r="AP128" s="48" t="s">
        <v>321</v>
      </c>
      <c r="AQ128" s="48" t="s">
        <v>323</v>
      </c>
      <c r="AR128" s="48" t="s">
        <v>326</v>
      </c>
      <c r="AS128" s="48" t="s">
        <v>328</v>
      </c>
      <c r="AT128" s="48" t="s">
        <v>329</v>
      </c>
      <c r="AU128" s="48" t="s">
        <v>332</v>
      </c>
      <c r="AV128" s="48" t="s">
        <v>268</v>
      </c>
      <c r="AW128" s="48" t="s">
        <v>336</v>
      </c>
      <c r="AX128" s="48" t="s">
        <v>269</v>
      </c>
      <c r="AY128" s="48" t="s">
        <v>341</v>
      </c>
      <c r="AZ128" s="48" t="s">
        <v>344</v>
      </c>
      <c r="BA128" s="48" t="s">
        <v>347</v>
      </c>
      <c r="BB128" s="48" t="s">
        <v>349</v>
      </c>
      <c r="BC128" s="48" t="s">
        <v>352</v>
      </c>
      <c r="BD128" s="48" t="s">
        <v>354</v>
      </c>
      <c r="BE128" s="48" t="s">
        <v>357</v>
      </c>
      <c r="BF128" s="48" t="s">
        <v>359</v>
      </c>
      <c r="BG128" s="48" t="s">
        <v>362</v>
      </c>
      <c r="BH128" s="48" t="s">
        <v>365</v>
      </c>
      <c r="BI128" s="48" t="s">
        <v>367</v>
      </c>
      <c r="BJ128" s="48" t="s">
        <v>369</v>
      </c>
      <c r="BK128" s="48" t="s">
        <v>371</v>
      </c>
      <c r="BL128" s="48" t="s">
        <v>375</v>
      </c>
      <c r="BM128" s="48" t="s">
        <v>378</v>
      </c>
      <c r="BN128" s="48" t="s">
        <v>379</v>
      </c>
      <c r="BO128" s="48" t="s">
        <v>382</v>
      </c>
      <c r="BP128" s="48" t="s">
        <v>385</v>
      </c>
      <c r="BQ128" s="48" t="s">
        <v>388</v>
      </c>
      <c r="BR128" s="48" t="s">
        <v>391</v>
      </c>
      <c r="BS128" s="48" t="s">
        <v>394</v>
      </c>
      <c r="BT128" s="48" t="s">
        <v>395</v>
      </c>
      <c r="BU128" s="48" t="s">
        <v>398</v>
      </c>
      <c r="BV128" s="48" t="s">
        <v>402</v>
      </c>
      <c r="BW128" s="48" t="s">
        <v>404</v>
      </c>
      <c r="BX128" s="48" t="s">
        <v>405</v>
      </c>
      <c r="BY128" s="48" t="s">
        <v>409</v>
      </c>
      <c r="BZ128" s="48" t="s">
        <v>412</v>
      </c>
      <c r="CA128" s="48" t="s">
        <v>414</v>
      </c>
      <c r="CB128" s="48" t="s">
        <v>320</v>
      </c>
      <c r="CC128" s="48" t="s">
        <v>418</v>
      </c>
      <c r="CD128" s="48" t="s">
        <v>420</v>
      </c>
      <c r="CE128" s="48" t="s">
        <v>423</v>
      </c>
      <c r="CF128" s="48" t="s">
        <v>426</v>
      </c>
      <c r="CG128" s="48" t="s">
        <v>429</v>
      </c>
      <c r="CH128" s="48" t="s">
        <v>432</v>
      </c>
      <c r="CI128" s="48" t="s">
        <v>434</v>
      </c>
      <c r="CJ128" s="48" t="s">
        <v>437</v>
      </c>
      <c r="CK128" s="48" t="s">
        <v>438</v>
      </c>
      <c r="CL128" s="48" t="s">
        <v>440</v>
      </c>
      <c r="CM128" s="48" t="s">
        <v>442</v>
      </c>
      <c r="CN128" s="48" t="s">
        <v>444</v>
      </c>
      <c r="CO128" s="48" t="s">
        <v>446</v>
      </c>
      <c r="CP128" s="48" t="s">
        <v>449</v>
      </c>
      <c r="CQ128" s="48" t="s">
        <v>450</v>
      </c>
      <c r="CR128" s="48" t="s">
        <v>453</v>
      </c>
      <c r="CS128" s="48" t="s">
        <v>454</v>
      </c>
      <c r="CT128" s="48" t="s">
        <v>432</v>
      </c>
      <c r="CU128" s="48" t="s">
        <v>458</v>
      </c>
    </row>
    <row r="129" spans="1:99" x14ac:dyDescent="0.25">
      <c r="A129" s="48">
        <v>127</v>
      </c>
      <c r="B129" s="49">
        <v>44615.392318634258</v>
      </c>
      <c r="C129" s="42" t="s">
        <v>1175</v>
      </c>
      <c r="D129" s="42" t="s">
        <v>1176</v>
      </c>
      <c r="E129" s="42" t="s">
        <v>1177</v>
      </c>
      <c r="F129" s="48" t="s">
        <v>1178</v>
      </c>
      <c r="G129" s="42" t="s">
        <v>793</v>
      </c>
      <c r="H129" s="42" t="s">
        <v>872</v>
      </c>
      <c r="I129" s="50">
        <v>44615</v>
      </c>
      <c r="J129" s="48" t="s">
        <v>63</v>
      </c>
      <c r="K129" s="48" t="s">
        <v>88</v>
      </c>
      <c r="L129" s="48" t="s">
        <v>108</v>
      </c>
      <c r="M129" s="48" t="s">
        <v>133</v>
      </c>
      <c r="N129" s="48" t="s">
        <v>156</v>
      </c>
      <c r="O129" s="48" t="s">
        <v>180</v>
      </c>
      <c r="P129" s="48" t="s">
        <v>201</v>
      </c>
      <c r="Q129" s="48" t="s">
        <v>226</v>
      </c>
      <c r="R129" s="48" t="s">
        <v>249</v>
      </c>
      <c r="S129" s="48" t="s">
        <v>267</v>
      </c>
      <c r="T129" s="48" t="s">
        <v>270</v>
      </c>
      <c r="U129" s="48" t="s">
        <v>273</v>
      </c>
      <c r="V129" s="48" t="s">
        <v>275</v>
      </c>
      <c r="W129" s="48" t="s">
        <v>277</v>
      </c>
      <c r="X129" s="48" t="s">
        <v>280</v>
      </c>
      <c r="Y129" s="48" t="s">
        <v>282</v>
      </c>
      <c r="Z129" s="48" t="s">
        <v>285</v>
      </c>
      <c r="AA129" s="48" t="s">
        <v>287</v>
      </c>
      <c r="AB129" s="48" t="s">
        <v>288</v>
      </c>
      <c r="AC129" s="48" t="s">
        <v>290</v>
      </c>
      <c r="AD129" s="48" t="s">
        <v>294</v>
      </c>
      <c r="AE129" s="48" t="s">
        <v>296</v>
      </c>
      <c r="AF129" s="48" t="s">
        <v>298</v>
      </c>
      <c r="AG129" s="48" t="s">
        <v>300</v>
      </c>
      <c r="AH129" s="48" t="s">
        <v>303</v>
      </c>
      <c r="AI129" s="48" t="s">
        <v>305</v>
      </c>
      <c r="AJ129" s="48" t="s">
        <v>226</v>
      </c>
      <c r="AK129" s="48" t="s">
        <v>308</v>
      </c>
      <c r="AL129" s="48" t="s">
        <v>312</v>
      </c>
      <c r="AM129" s="48" t="s">
        <v>313</v>
      </c>
      <c r="AN129" s="48" t="s">
        <v>317</v>
      </c>
      <c r="AO129" s="48" t="s">
        <v>318</v>
      </c>
      <c r="AP129" s="48" t="s">
        <v>321</v>
      </c>
      <c r="AQ129" s="48" t="s">
        <v>324</v>
      </c>
      <c r="AR129" s="48" t="s">
        <v>326</v>
      </c>
      <c r="AS129" s="48" t="s">
        <v>327</v>
      </c>
      <c r="AT129" s="48" t="s">
        <v>330</v>
      </c>
      <c r="AU129" s="48" t="s">
        <v>332</v>
      </c>
      <c r="AV129" s="48" t="s">
        <v>335</v>
      </c>
      <c r="AW129" s="48" t="s">
        <v>336</v>
      </c>
      <c r="AX129" s="48" t="s">
        <v>269</v>
      </c>
      <c r="AY129" s="48" t="s">
        <v>341</v>
      </c>
      <c r="AZ129" s="48" t="s">
        <v>343</v>
      </c>
      <c r="BA129" s="48" t="s">
        <v>347</v>
      </c>
      <c r="BB129" s="48" t="s">
        <v>349</v>
      </c>
      <c r="BC129" s="48" t="s">
        <v>352</v>
      </c>
      <c r="BD129" s="48" t="s">
        <v>355</v>
      </c>
      <c r="BE129" s="48" t="s">
        <v>356</v>
      </c>
      <c r="BF129" s="48" t="s">
        <v>360</v>
      </c>
      <c r="BG129" s="48" t="s">
        <v>362</v>
      </c>
      <c r="BH129" s="48" t="s">
        <v>366</v>
      </c>
      <c r="BI129" s="48" t="s">
        <v>367</v>
      </c>
      <c r="BJ129" s="48" t="s">
        <v>369</v>
      </c>
      <c r="BK129" s="48" t="s">
        <v>371</v>
      </c>
      <c r="BL129" s="48" t="s">
        <v>375</v>
      </c>
      <c r="BM129" s="48" t="s">
        <v>377</v>
      </c>
      <c r="BN129" s="48" t="s">
        <v>379</v>
      </c>
      <c r="BO129" s="48" t="s">
        <v>382</v>
      </c>
      <c r="BP129" s="48" t="s">
        <v>384</v>
      </c>
      <c r="BQ129" s="48" t="s">
        <v>388</v>
      </c>
      <c r="BR129" s="48" t="s">
        <v>391</v>
      </c>
      <c r="BS129" s="48" t="s">
        <v>393</v>
      </c>
      <c r="BT129" s="48" t="s">
        <v>396</v>
      </c>
      <c r="BU129" s="48" t="s">
        <v>399</v>
      </c>
      <c r="BV129" s="48" t="s">
        <v>401</v>
      </c>
      <c r="BW129" s="48" t="s">
        <v>403</v>
      </c>
      <c r="BX129" s="48" t="s">
        <v>405</v>
      </c>
      <c r="BY129" s="48" t="s">
        <v>409</v>
      </c>
      <c r="BZ129" s="48" t="s">
        <v>412</v>
      </c>
      <c r="CA129" s="48" t="s">
        <v>414</v>
      </c>
      <c r="CB129" s="48" t="s">
        <v>415</v>
      </c>
      <c r="CC129" s="48" t="s">
        <v>417</v>
      </c>
      <c r="CD129" s="48" t="s">
        <v>421</v>
      </c>
      <c r="CE129" s="48" t="s">
        <v>424</v>
      </c>
      <c r="CF129" s="48" t="s">
        <v>426</v>
      </c>
      <c r="CG129" s="48" t="s">
        <v>429</v>
      </c>
      <c r="CH129" s="48" t="s">
        <v>431</v>
      </c>
      <c r="CI129" s="48" t="s">
        <v>434</v>
      </c>
      <c r="CJ129" s="48" t="s">
        <v>437</v>
      </c>
      <c r="CK129" s="48" t="s">
        <v>438</v>
      </c>
      <c r="CL129" s="48" t="s">
        <v>295</v>
      </c>
      <c r="CM129" s="48" t="s">
        <v>442</v>
      </c>
      <c r="CN129" s="48" t="s">
        <v>445</v>
      </c>
      <c r="CO129" s="48" t="s">
        <v>447</v>
      </c>
      <c r="CP129" s="48" t="s">
        <v>449</v>
      </c>
      <c r="CQ129" s="48" t="s">
        <v>450</v>
      </c>
      <c r="CR129" s="48" t="s">
        <v>453</v>
      </c>
      <c r="CS129" s="48" t="s">
        <v>455</v>
      </c>
      <c r="CT129" s="48" t="s">
        <v>432</v>
      </c>
      <c r="CU129" s="48" t="s">
        <v>458</v>
      </c>
    </row>
    <row r="130" spans="1:99" x14ac:dyDescent="0.25">
      <c r="A130" s="48">
        <v>128</v>
      </c>
      <c r="B130" s="49">
        <v>44615.410171539355</v>
      </c>
      <c r="C130" s="42" t="s">
        <v>1171</v>
      </c>
      <c r="D130" s="42" t="s">
        <v>1172</v>
      </c>
      <c r="E130" s="42" t="s">
        <v>1173</v>
      </c>
      <c r="F130" s="48" t="s">
        <v>1174</v>
      </c>
      <c r="G130" s="42" t="s">
        <v>793</v>
      </c>
      <c r="H130" s="42" t="s">
        <v>872</v>
      </c>
      <c r="I130" s="50">
        <v>44615</v>
      </c>
      <c r="J130" s="48" t="s">
        <v>63</v>
      </c>
      <c r="K130" s="48" t="s">
        <v>87</v>
      </c>
      <c r="L130" s="48" t="s">
        <v>109</v>
      </c>
      <c r="M130" s="48" t="s">
        <v>133</v>
      </c>
      <c r="N130" s="48" t="s">
        <v>156</v>
      </c>
      <c r="O130" s="48" t="s">
        <v>180</v>
      </c>
      <c r="P130" s="48" t="s">
        <v>202</v>
      </c>
      <c r="Q130" s="48" t="s">
        <v>226</v>
      </c>
      <c r="R130" s="48" t="s">
        <v>249</v>
      </c>
      <c r="S130" s="48" t="s">
        <v>267</v>
      </c>
      <c r="T130" s="48" t="s">
        <v>269</v>
      </c>
      <c r="U130" s="48" t="s">
        <v>273</v>
      </c>
      <c r="V130" s="48" t="s">
        <v>275</v>
      </c>
      <c r="W130" s="48" t="s">
        <v>278</v>
      </c>
      <c r="X130" s="48" t="s">
        <v>279</v>
      </c>
      <c r="Y130" s="48" t="s">
        <v>282</v>
      </c>
      <c r="Z130" s="48" t="s">
        <v>284</v>
      </c>
      <c r="AA130" s="48" t="s">
        <v>287</v>
      </c>
      <c r="AB130" s="48" t="s">
        <v>288</v>
      </c>
      <c r="AC130" s="48" t="s">
        <v>290</v>
      </c>
      <c r="AD130" s="48" t="s">
        <v>294</v>
      </c>
      <c r="AE130" s="48" t="s">
        <v>296</v>
      </c>
      <c r="AF130" s="48" t="s">
        <v>297</v>
      </c>
      <c r="AG130" s="48" t="s">
        <v>300</v>
      </c>
      <c r="AH130" s="48" t="s">
        <v>303</v>
      </c>
      <c r="AI130" s="48" t="s">
        <v>305</v>
      </c>
      <c r="AJ130" s="48" t="s">
        <v>226</v>
      </c>
      <c r="AK130" s="48" t="s">
        <v>309</v>
      </c>
      <c r="AL130" s="48" t="s">
        <v>312</v>
      </c>
      <c r="AM130" s="48" t="s">
        <v>313</v>
      </c>
      <c r="AN130" s="48" t="s">
        <v>317</v>
      </c>
      <c r="AO130" s="48" t="s">
        <v>319</v>
      </c>
      <c r="AP130" s="48" t="s">
        <v>320</v>
      </c>
      <c r="AQ130" s="48" t="s">
        <v>323</v>
      </c>
      <c r="AR130" s="48" t="s">
        <v>325</v>
      </c>
      <c r="AS130" s="48" t="s">
        <v>328</v>
      </c>
      <c r="AT130" s="48" t="s">
        <v>330</v>
      </c>
      <c r="AU130" s="48" t="s">
        <v>332</v>
      </c>
      <c r="AV130" s="48" t="s">
        <v>335</v>
      </c>
      <c r="AW130" s="48" t="s">
        <v>336</v>
      </c>
      <c r="AX130" s="48" t="s">
        <v>269</v>
      </c>
      <c r="AY130" s="48" t="s">
        <v>341</v>
      </c>
      <c r="AZ130" s="48" t="s">
        <v>344</v>
      </c>
      <c r="BA130" s="48" t="s">
        <v>346</v>
      </c>
      <c r="BB130" s="48" t="s">
        <v>339</v>
      </c>
      <c r="BC130" s="48" t="s">
        <v>352</v>
      </c>
      <c r="BD130" s="48" t="s">
        <v>355</v>
      </c>
      <c r="BE130" s="48" t="s">
        <v>356</v>
      </c>
      <c r="BF130" s="48" t="s">
        <v>359</v>
      </c>
      <c r="BG130" s="48" t="s">
        <v>362</v>
      </c>
      <c r="BH130" s="48" t="s">
        <v>365</v>
      </c>
      <c r="BI130" s="48" t="s">
        <v>367</v>
      </c>
      <c r="BJ130" s="48" t="s">
        <v>369</v>
      </c>
      <c r="BK130" s="48" t="s">
        <v>372</v>
      </c>
      <c r="BL130" s="48" t="s">
        <v>375</v>
      </c>
      <c r="BM130" s="48" t="s">
        <v>378</v>
      </c>
      <c r="BN130" s="48" t="s">
        <v>380</v>
      </c>
      <c r="BO130" s="48" t="s">
        <v>382</v>
      </c>
      <c r="BP130" s="48" t="s">
        <v>384</v>
      </c>
      <c r="BQ130" s="48" t="s">
        <v>388</v>
      </c>
      <c r="BR130" s="48" t="s">
        <v>391</v>
      </c>
      <c r="BS130" s="48" t="s">
        <v>393</v>
      </c>
      <c r="BT130" s="48" t="s">
        <v>396</v>
      </c>
      <c r="BU130" s="48" t="s">
        <v>399</v>
      </c>
      <c r="BV130" s="48" t="s">
        <v>402</v>
      </c>
      <c r="BW130" s="48" t="s">
        <v>404</v>
      </c>
      <c r="BX130" s="48" t="s">
        <v>405</v>
      </c>
      <c r="BY130" s="48" t="s">
        <v>409</v>
      </c>
      <c r="BZ130" s="48" t="s">
        <v>412</v>
      </c>
      <c r="CA130" s="48" t="s">
        <v>414</v>
      </c>
      <c r="CB130" s="48" t="s">
        <v>320</v>
      </c>
      <c r="CC130" s="48" t="s">
        <v>417</v>
      </c>
      <c r="CD130" s="48" t="s">
        <v>420</v>
      </c>
      <c r="CE130" s="48" t="s">
        <v>423</v>
      </c>
      <c r="CF130" s="48" t="s">
        <v>426</v>
      </c>
      <c r="CG130" s="48" t="s">
        <v>429</v>
      </c>
      <c r="CH130" s="48" t="s">
        <v>431</v>
      </c>
      <c r="CI130" s="48" t="s">
        <v>434</v>
      </c>
      <c r="CJ130" s="48" t="s">
        <v>437</v>
      </c>
      <c r="CK130" s="48" t="s">
        <v>438</v>
      </c>
      <c r="CL130" s="48" t="s">
        <v>440</v>
      </c>
      <c r="CM130" s="48" t="s">
        <v>442</v>
      </c>
      <c r="CN130" s="48" t="s">
        <v>444</v>
      </c>
      <c r="CO130" s="48" t="s">
        <v>447</v>
      </c>
      <c r="CP130" s="48" t="s">
        <v>449</v>
      </c>
      <c r="CQ130" s="48" t="s">
        <v>450</v>
      </c>
      <c r="CR130" s="48" t="s">
        <v>453</v>
      </c>
      <c r="CS130" s="48" t="s">
        <v>454</v>
      </c>
      <c r="CT130" s="48" t="s">
        <v>432</v>
      </c>
      <c r="CU130" s="48" t="s">
        <v>458</v>
      </c>
    </row>
    <row r="131" spans="1:99" x14ac:dyDescent="0.25">
      <c r="A131" s="48">
        <v>129</v>
      </c>
      <c r="B131" s="49">
        <v>44616.382674918983</v>
      </c>
      <c r="C131" s="42" t="s">
        <v>1141</v>
      </c>
      <c r="D131" s="42" t="s">
        <v>1140</v>
      </c>
      <c r="E131" s="42" t="s">
        <v>1179</v>
      </c>
      <c r="F131" s="48" t="s">
        <v>1180</v>
      </c>
      <c r="G131" s="42" t="s">
        <v>798</v>
      </c>
      <c r="H131" s="42" t="s">
        <v>872</v>
      </c>
      <c r="I131" s="50">
        <v>44616</v>
      </c>
      <c r="J131" s="48" t="s">
        <v>64</v>
      </c>
      <c r="K131" s="48" t="s">
        <v>88</v>
      </c>
      <c r="L131" s="48" t="s">
        <v>108</v>
      </c>
      <c r="M131" s="48" t="s">
        <v>133</v>
      </c>
      <c r="N131" s="48" t="s">
        <v>156</v>
      </c>
      <c r="O131" s="48" t="s">
        <v>179</v>
      </c>
      <c r="P131" s="48" t="s">
        <v>201</v>
      </c>
      <c r="Q131" s="48" t="s">
        <v>226</v>
      </c>
      <c r="R131" s="48" t="s">
        <v>249</v>
      </c>
      <c r="S131" s="48" t="s">
        <v>267</v>
      </c>
      <c r="T131" s="48" t="s">
        <v>270</v>
      </c>
      <c r="U131" s="48" t="s">
        <v>273</v>
      </c>
      <c r="V131" s="48" t="s">
        <v>276</v>
      </c>
      <c r="W131" s="48" t="s">
        <v>278</v>
      </c>
      <c r="X131" s="48" t="s">
        <v>279</v>
      </c>
      <c r="Y131" s="48" t="s">
        <v>282</v>
      </c>
      <c r="Z131" s="48" t="s">
        <v>284</v>
      </c>
      <c r="AA131" s="48" t="s">
        <v>287</v>
      </c>
      <c r="AB131" s="48" t="s">
        <v>288</v>
      </c>
      <c r="AC131" s="48" t="s">
        <v>290</v>
      </c>
      <c r="AD131" s="48" t="s">
        <v>294</v>
      </c>
      <c r="AE131" s="48" t="s">
        <v>296</v>
      </c>
      <c r="AF131" s="48" t="s">
        <v>298</v>
      </c>
      <c r="AG131" s="48" t="s">
        <v>300</v>
      </c>
      <c r="AH131" s="48" t="s">
        <v>303</v>
      </c>
      <c r="AI131" s="48" t="s">
        <v>305</v>
      </c>
      <c r="AJ131" s="48" t="s">
        <v>307</v>
      </c>
      <c r="AK131" s="48" t="s">
        <v>309</v>
      </c>
      <c r="AL131" s="48" t="s">
        <v>311</v>
      </c>
      <c r="AM131" s="48" t="s">
        <v>313</v>
      </c>
      <c r="AN131" s="48" t="s">
        <v>316</v>
      </c>
      <c r="AO131" s="48" t="s">
        <v>319</v>
      </c>
      <c r="AP131" s="48" t="s">
        <v>321</v>
      </c>
      <c r="AQ131" s="48" t="s">
        <v>323</v>
      </c>
      <c r="AR131" s="48" t="s">
        <v>326</v>
      </c>
      <c r="AS131" s="48" t="s">
        <v>327</v>
      </c>
      <c r="AT131" s="48" t="s">
        <v>330</v>
      </c>
      <c r="AU131" s="48" t="s">
        <v>332</v>
      </c>
      <c r="AV131" s="48" t="s">
        <v>268</v>
      </c>
      <c r="AW131" s="48" t="s">
        <v>337</v>
      </c>
      <c r="AX131" s="48" t="s">
        <v>339</v>
      </c>
      <c r="AY131" s="48" t="s">
        <v>340</v>
      </c>
      <c r="AZ131" s="48" t="s">
        <v>344</v>
      </c>
      <c r="BA131" s="48" t="s">
        <v>347</v>
      </c>
      <c r="BB131" s="48" t="s">
        <v>339</v>
      </c>
      <c r="BC131" s="48" t="s">
        <v>352</v>
      </c>
      <c r="BD131" s="48" t="s">
        <v>355</v>
      </c>
      <c r="BE131" s="48" t="s">
        <v>356</v>
      </c>
      <c r="BF131" s="48" t="s">
        <v>359</v>
      </c>
      <c r="BG131" s="48" t="s">
        <v>362</v>
      </c>
      <c r="BH131" s="48" t="s">
        <v>366</v>
      </c>
      <c r="BI131" s="48" t="s">
        <v>368</v>
      </c>
      <c r="BJ131" s="48" t="s">
        <v>369</v>
      </c>
      <c r="BK131" s="48" t="s">
        <v>372</v>
      </c>
      <c r="BL131" s="48" t="s">
        <v>375</v>
      </c>
      <c r="BM131" s="48" t="s">
        <v>377</v>
      </c>
      <c r="BN131" s="48" t="s">
        <v>379</v>
      </c>
      <c r="BO131" s="48" t="s">
        <v>383</v>
      </c>
      <c r="BP131" s="48" t="s">
        <v>384</v>
      </c>
      <c r="BQ131" s="48" t="s">
        <v>388</v>
      </c>
      <c r="BR131" s="48" t="s">
        <v>390</v>
      </c>
      <c r="BS131" s="48" t="s">
        <v>393</v>
      </c>
      <c r="BT131" s="48" t="s">
        <v>396</v>
      </c>
      <c r="BU131" s="48" t="s">
        <v>399</v>
      </c>
      <c r="BV131" s="48" t="s">
        <v>401</v>
      </c>
      <c r="BW131" s="48" t="s">
        <v>404</v>
      </c>
      <c r="BX131" s="48" t="s">
        <v>406</v>
      </c>
      <c r="BY131" s="48" t="s">
        <v>408</v>
      </c>
      <c r="BZ131" s="48" t="s">
        <v>412</v>
      </c>
      <c r="CA131" s="48" t="s">
        <v>414</v>
      </c>
      <c r="CB131" s="48" t="s">
        <v>415</v>
      </c>
      <c r="CC131" s="48" t="s">
        <v>418</v>
      </c>
      <c r="CD131" s="48" t="s">
        <v>421</v>
      </c>
      <c r="CE131" s="48" t="s">
        <v>424</v>
      </c>
      <c r="CF131" s="48" t="s">
        <v>426</v>
      </c>
      <c r="CG131" s="48" t="s">
        <v>428</v>
      </c>
      <c r="CH131" s="48" t="s">
        <v>432</v>
      </c>
      <c r="CI131" s="48" t="s">
        <v>434</v>
      </c>
      <c r="CJ131" s="48" t="s">
        <v>437</v>
      </c>
      <c r="CK131" s="48" t="s">
        <v>438</v>
      </c>
      <c r="CL131" s="48" t="s">
        <v>440</v>
      </c>
      <c r="CM131" s="48" t="s">
        <v>443</v>
      </c>
      <c r="CN131" s="48" t="s">
        <v>444</v>
      </c>
      <c r="CO131" s="48" t="s">
        <v>446</v>
      </c>
      <c r="CP131" s="48" t="s">
        <v>449</v>
      </c>
      <c r="CQ131" s="48" t="s">
        <v>450</v>
      </c>
      <c r="CR131" s="48" t="s">
        <v>453</v>
      </c>
      <c r="CS131" s="48" t="s">
        <v>455</v>
      </c>
      <c r="CT131" s="48" t="s">
        <v>432</v>
      </c>
      <c r="CU131" s="48" t="s">
        <v>458</v>
      </c>
    </row>
    <row r="132" spans="1:99" x14ac:dyDescent="0.25">
      <c r="A132" s="48">
        <v>130</v>
      </c>
      <c r="B132" s="49">
        <v>44616.385044444447</v>
      </c>
      <c r="C132" s="42" t="s">
        <v>1181</v>
      </c>
      <c r="D132" s="42" t="s">
        <v>1182</v>
      </c>
      <c r="E132" s="42" t="s">
        <v>1183</v>
      </c>
      <c r="F132" s="48" t="s">
        <v>865</v>
      </c>
      <c r="G132" s="42" t="s">
        <v>795</v>
      </c>
      <c r="H132" s="42" t="s">
        <v>866</v>
      </c>
      <c r="I132" s="50">
        <v>44616</v>
      </c>
      <c r="J132" s="48" t="s">
        <v>63</v>
      </c>
      <c r="K132" s="48" t="s">
        <v>88</v>
      </c>
      <c r="L132" s="48" t="s">
        <v>109</v>
      </c>
      <c r="M132" s="48" t="s">
        <v>133</v>
      </c>
      <c r="N132" s="48" t="s">
        <v>156</v>
      </c>
      <c r="O132" s="48" t="s">
        <v>180</v>
      </c>
      <c r="P132" s="48" t="s">
        <v>201</v>
      </c>
      <c r="Q132" s="48" t="s">
        <v>226</v>
      </c>
      <c r="R132" s="48" t="s">
        <v>249</v>
      </c>
      <c r="S132" s="48" t="s">
        <v>267</v>
      </c>
      <c r="T132" s="48" t="s">
        <v>270</v>
      </c>
      <c r="U132" s="48" t="s">
        <v>273</v>
      </c>
      <c r="V132" s="48" t="s">
        <v>276</v>
      </c>
      <c r="W132" s="48" t="s">
        <v>278</v>
      </c>
      <c r="X132" s="48" t="s">
        <v>280</v>
      </c>
      <c r="Y132" s="48" t="s">
        <v>282</v>
      </c>
      <c r="Z132" s="48" t="s">
        <v>285</v>
      </c>
      <c r="AA132" s="48" t="s">
        <v>287</v>
      </c>
      <c r="AB132" s="48" t="s">
        <v>268</v>
      </c>
      <c r="AC132" s="48" t="s">
        <v>290</v>
      </c>
      <c r="AD132" s="48" t="s">
        <v>293</v>
      </c>
      <c r="AE132" s="48" t="s">
        <v>295</v>
      </c>
      <c r="AF132" s="48" t="s">
        <v>298</v>
      </c>
      <c r="AG132" s="48" t="s">
        <v>300</v>
      </c>
      <c r="AH132" s="48" t="s">
        <v>302</v>
      </c>
      <c r="AI132" s="48" t="s">
        <v>305</v>
      </c>
      <c r="AJ132" s="48" t="s">
        <v>226</v>
      </c>
      <c r="AK132" s="48" t="s">
        <v>308</v>
      </c>
      <c r="AL132" s="48" t="s">
        <v>311</v>
      </c>
      <c r="AM132" s="48" t="s">
        <v>313</v>
      </c>
      <c r="AN132" s="48" t="s">
        <v>316</v>
      </c>
      <c r="AO132" s="48" t="s">
        <v>318</v>
      </c>
      <c r="AP132" s="48" t="s">
        <v>321</v>
      </c>
      <c r="AQ132" s="48" t="s">
        <v>324</v>
      </c>
      <c r="AR132" s="48" t="s">
        <v>325</v>
      </c>
      <c r="AS132" s="48" t="s">
        <v>328</v>
      </c>
      <c r="AT132" s="48" t="s">
        <v>330</v>
      </c>
      <c r="AU132" s="48" t="s">
        <v>332</v>
      </c>
      <c r="AV132" s="48" t="s">
        <v>335</v>
      </c>
      <c r="AW132" s="48" t="s">
        <v>336</v>
      </c>
      <c r="AX132" s="48" t="s">
        <v>269</v>
      </c>
      <c r="AY132" s="48" t="s">
        <v>341</v>
      </c>
      <c r="AZ132" s="48" t="s">
        <v>343</v>
      </c>
      <c r="BA132" s="48" t="s">
        <v>347</v>
      </c>
      <c r="BB132" s="48" t="s">
        <v>349</v>
      </c>
      <c r="BC132" s="48" t="s">
        <v>352</v>
      </c>
      <c r="BD132" s="48" t="s">
        <v>355</v>
      </c>
      <c r="BE132" s="48" t="s">
        <v>356</v>
      </c>
      <c r="BF132" s="48" t="s">
        <v>359</v>
      </c>
      <c r="BG132" s="48" t="s">
        <v>362</v>
      </c>
      <c r="BH132" s="48" t="s">
        <v>365</v>
      </c>
      <c r="BI132" s="48" t="s">
        <v>367</v>
      </c>
      <c r="BJ132" s="48" t="s">
        <v>369</v>
      </c>
      <c r="BK132" s="48" t="s">
        <v>371</v>
      </c>
      <c r="BL132" s="48" t="s">
        <v>375</v>
      </c>
      <c r="BM132" s="48" t="s">
        <v>378</v>
      </c>
      <c r="BN132" s="48" t="s">
        <v>380</v>
      </c>
      <c r="BO132" s="48" t="s">
        <v>382</v>
      </c>
      <c r="BP132" s="48" t="s">
        <v>384</v>
      </c>
      <c r="BQ132" s="48" t="s">
        <v>388</v>
      </c>
      <c r="BR132" s="48" t="s">
        <v>390</v>
      </c>
      <c r="BS132" s="48" t="s">
        <v>394</v>
      </c>
      <c r="BT132" s="48" t="s">
        <v>396</v>
      </c>
      <c r="BU132" s="48" t="s">
        <v>399</v>
      </c>
      <c r="BV132" s="48" t="s">
        <v>402</v>
      </c>
      <c r="BW132" s="48" t="s">
        <v>404</v>
      </c>
      <c r="BX132" s="48" t="s">
        <v>405</v>
      </c>
      <c r="BY132" s="48" t="s">
        <v>408</v>
      </c>
      <c r="BZ132" s="48" t="s">
        <v>412</v>
      </c>
      <c r="CA132" s="48" t="s">
        <v>414</v>
      </c>
      <c r="CB132" s="48" t="s">
        <v>415</v>
      </c>
      <c r="CC132" s="48" t="s">
        <v>417</v>
      </c>
      <c r="CD132" s="48" t="s">
        <v>421</v>
      </c>
      <c r="CE132" s="48" t="s">
        <v>423</v>
      </c>
      <c r="CF132" s="48" t="s">
        <v>427</v>
      </c>
      <c r="CG132" s="48" t="s">
        <v>428</v>
      </c>
      <c r="CH132" s="48" t="s">
        <v>432</v>
      </c>
      <c r="CI132" s="48" t="s">
        <v>434</v>
      </c>
      <c r="CJ132" s="48" t="s">
        <v>436</v>
      </c>
      <c r="CK132" s="48" t="s">
        <v>438</v>
      </c>
      <c r="CL132" s="48" t="s">
        <v>440</v>
      </c>
      <c r="CM132" s="48" t="s">
        <v>443</v>
      </c>
      <c r="CN132" s="48" t="s">
        <v>444</v>
      </c>
      <c r="CO132" s="48" t="s">
        <v>447</v>
      </c>
      <c r="CP132" s="48" t="s">
        <v>448</v>
      </c>
      <c r="CQ132" s="48" t="s">
        <v>451</v>
      </c>
      <c r="CR132" s="48" t="s">
        <v>453</v>
      </c>
      <c r="CS132" s="48" t="s">
        <v>454</v>
      </c>
      <c r="CT132" s="48" t="s">
        <v>432</v>
      </c>
      <c r="CU132" s="48" t="s">
        <v>458</v>
      </c>
    </row>
    <row r="133" spans="1:99" x14ac:dyDescent="0.25">
      <c r="A133" s="48">
        <v>131</v>
      </c>
      <c r="B133" s="49">
        <v>44616.385147361114</v>
      </c>
      <c r="C133" s="42" t="s">
        <v>1184</v>
      </c>
      <c r="D133" s="42" t="s">
        <v>1185</v>
      </c>
      <c r="E133" s="42" t="s">
        <v>1183</v>
      </c>
      <c r="F133" s="48" t="s">
        <v>865</v>
      </c>
      <c r="G133" s="42" t="s">
        <v>798</v>
      </c>
      <c r="H133" s="42" t="s">
        <v>866</v>
      </c>
      <c r="I133" s="50">
        <v>44616</v>
      </c>
      <c r="J133" s="48" t="s">
        <v>63</v>
      </c>
      <c r="K133" s="48" t="s">
        <v>88</v>
      </c>
      <c r="L133" s="48" t="s">
        <v>108</v>
      </c>
      <c r="M133" s="48" t="s">
        <v>133</v>
      </c>
      <c r="N133" s="48" t="s">
        <v>156</v>
      </c>
      <c r="O133" s="48" t="s">
        <v>180</v>
      </c>
      <c r="P133" s="48" t="s">
        <v>202</v>
      </c>
      <c r="Q133" s="48" t="s">
        <v>226</v>
      </c>
      <c r="R133" s="48" t="s">
        <v>249</v>
      </c>
      <c r="S133" s="48" t="s">
        <v>268</v>
      </c>
      <c r="T133" s="48" t="s">
        <v>270</v>
      </c>
      <c r="U133" s="48" t="s">
        <v>273</v>
      </c>
      <c r="V133" s="48" t="s">
        <v>275</v>
      </c>
      <c r="W133" s="48" t="s">
        <v>277</v>
      </c>
      <c r="X133" s="48" t="s">
        <v>279</v>
      </c>
      <c r="Y133" s="48" t="s">
        <v>281</v>
      </c>
      <c r="Z133" s="48" t="s">
        <v>284</v>
      </c>
      <c r="AA133" s="48" t="s">
        <v>287</v>
      </c>
      <c r="AB133" s="48" t="s">
        <v>288</v>
      </c>
      <c r="AC133" s="48" t="s">
        <v>290</v>
      </c>
      <c r="AD133" s="48" t="s">
        <v>294</v>
      </c>
      <c r="AE133" s="48" t="s">
        <v>296</v>
      </c>
      <c r="AF133" s="48" t="s">
        <v>297</v>
      </c>
      <c r="AG133" s="48" t="s">
        <v>300</v>
      </c>
      <c r="AH133" s="48" t="s">
        <v>303</v>
      </c>
      <c r="AI133" s="48" t="s">
        <v>304</v>
      </c>
      <c r="AJ133" s="48" t="s">
        <v>226</v>
      </c>
      <c r="AK133" s="48" t="s">
        <v>309</v>
      </c>
      <c r="AL133" s="48" t="s">
        <v>312</v>
      </c>
      <c r="AM133" s="48" t="s">
        <v>314</v>
      </c>
      <c r="AN133" s="48" t="s">
        <v>317</v>
      </c>
      <c r="AO133" s="48" t="s">
        <v>319</v>
      </c>
      <c r="AP133" s="48" t="s">
        <v>321</v>
      </c>
      <c r="AQ133" s="48" t="s">
        <v>324</v>
      </c>
      <c r="AR133" s="48" t="s">
        <v>326</v>
      </c>
      <c r="AS133" s="48" t="s">
        <v>327</v>
      </c>
      <c r="AT133" s="48" t="s">
        <v>329</v>
      </c>
      <c r="AU133" s="48" t="s">
        <v>332</v>
      </c>
      <c r="AV133" s="48" t="s">
        <v>335</v>
      </c>
      <c r="AW133" s="48" t="s">
        <v>336</v>
      </c>
      <c r="AX133" s="48" t="s">
        <v>339</v>
      </c>
      <c r="AY133" s="48" t="s">
        <v>341</v>
      </c>
      <c r="AZ133" s="48" t="s">
        <v>344</v>
      </c>
      <c r="BA133" s="48" t="s">
        <v>347</v>
      </c>
      <c r="BB133" s="48" t="s">
        <v>349</v>
      </c>
      <c r="BC133" s="48" t="s">
        <v>351</v>
      </c>
      <c r="BD133" s="48" t="s">
        <v>354</v>
      </c>
      <c r="BE133" s="48" t="s">
        <v>356</v>
      </c>
      <c r="BF133" s="48" t="s">
        <v>359</v>
      </c>
      <c r="BG133" s="48" t="s">
        <v>362</v>
      </c>
      <c r="BH133" s="48" t="s">
        <v>366</v>
      </c>
      <c r="BI133" s="48" t="s">
        <v>368</v>
      </c>
      <c r="BJ133" s="48" t="s">
        <v>370</v>
      </c>
      <c r="BK133" s="48" t="s">
        <v>371</v>
      </c>
      <c r="BL133" s="48" t="s">
        <v>374</v>
      </c>
      <c r="BM133" s="48" t="s">
        <v>377</v>
      </c>
      <c r="BN133" s="48" t="s">
        <v>379</v>
      </c>
      <c r="BO133" s="48" t="s">
        <v>382</v>
      </c>
      <c r="BP133" s="48" t="s">
        <v>384</v>
      </c>
      <c r="BQ133" s="48" t="s">
        <v>387</v>
      </c>
      <c r="BR133" s="48" t="s">
        <v>391</v>
      </c>
      <c r="BS133" s="48" t="s">
        <v>394</v>
      </c>
      <c r="BT133" s="48" t="s">
        <v>396</v>
      </c>
      <c r="BU133" s="48" t="s">
        <v>399</v>
      </c>
      <c r="BV133" s="48" t="s">
        <v>401</v>
      </c>
      <c r="BW133" s="48" t="s">
        <v>403</v>
      </c>
      <c r="BX133" s="48" t="s">
        <v>406</v>
      </c>
      <c r="BY133" s="48" t="s">
        <v>409</v>
      </c>
      <c r="BZ133" s="48" t="s">
        <v>411</v>
      </c>
      <c r="CA133" s="48" t="s">
        <v>413</v>
      </c>
      <c r="CB133" s="48" t="s">
        <v>320</v>
      </c>
      <c r="CC133" s="48" t="s">
        <v>418</v>
      </c>
      <c r="CD133" s="48" t="s">
        <v>421</v>
      </c>
      <c r="CE133" s="48" t="s">
        <v>424</v>
      </c>
      <c r="CF133" s="48" t="s">
        <v>426</v>
      </c>
      <c r="CG133" s="48" t="s">
        <v>428</v>
      </c>
      <c r="CH133" s="48" t="s">
        <v>432</v>
      </c>
      <c r="CI133" s="48" t="s">
        <v>434</v>
      </c>
      <c r="CJ133" s="48" t="s">
        <v>436</v>
      </c>
      <c r="CK133" s="48" t="s">
        <v>438</v>
      </c>
      <c r="CL133" s="48" t="s">
        <v>440</v>
      </c>
      <c r="CM133" s="48" t="s">
        <v>443</v>
      </c>
      <c r="CN133" s="48" t="s">
        <v>445</v>
      </c>
      <c r="CO133" s="48" t="s">
        <v>446</v>
      </c>
      <c r="CP133" s="48" t="s">
        <v>449</v>
      </c>
      <c r="CQ133" s="48" t="s">
        <v>451</v>
      </c>
      <c r="CR133" s="48" t="s">
        <v>453</v>
      </c>
      <c r="CS133" s="48" t="s">
        <v>454</v>
      </c>
      <c r="CT133" s="48" t="s">
        <v>432</v>
      </c>
      <c r="CU133" s="48" t="s">
        <v>457</v>
      </c>
    </row>
    <row r="134" spans="1:99" x14ac:dyDescent="0.25">
      <c r="A134" s="48">
        <v>132</v>
      </c>
      <c r="B134" s="49">
        <v>44616.387238831019</v>
      </c>
      <c r="C134" s="42" t="s">
        <v>1186</v>
      </c>
      <c r="D134" s="42" t="s">
        <v>1187</v>
      </c>
      <c r="E134" s="42" t="s">
        <v>1098</v>
      </c>
      <c r="F134" s="48" t="s">
        <v>1188</v>
      </c>
      <c r="G134" s="42" t="s">
        <v>796</v>
      </c>
      <c r="H134" s="42" t="s">
        <v>866</v>
      </c>
      <c r="I134" s="50">
        <v>44616</v>
      </c>
      <c r="J134" s="48" t="s">
        <v>63</v>
      </c>
      <c r="K134" s="48" t="s">
        <v>88</v>
      </c>
      <c r="L134" s="48" t="s">
        <v>109</v>
      </c>
      <c r="M134" s="48" t="s">
        <v>133</v>
      </c>
      <c r="N134" s="48" t="s">
        <v>156</v>
      </c>
      <c r="O134" s="48" t="s">
        <v>180</v>
      </c>
      <c r="P134" s="48" t="s">
        <v>202</v>
      </c>
      <c r="Q134" s="48" t="s">
        <v>226</v>
      </c>
      <c r="R134" s="48" t="s">
        <v>249</v>
      </c>
      <c r="S134" s="48" t="s">
        <v>267</v>
      </c>
      <c r="T134" s="48" t="s">
        <v>270</v>
      </c>
      <c r="U134" s="48" t="s">
        <v>273</v>
      </c>
      <c r="V134" s="48" t="s">
        <v>276</v>
      </c>
      <c r="W134" s="48" t="s">
        <v>278</v>
      </c>
      <c r="X134" s="48" t="s">
        <v>280</v>
      </c>
      <c r="Y134" s="48" t="s">
        <v>281</v>
      </c>
      <c r="Z134" s="48" t="s">
        <v>284</v>
      </c>
      <c r="AA134" s="48" t="s">
        <v>287</v>
      </c>
      <c r="AB134" s="48" t="s">
        <v>288</v>
      </c>
      <c r="AC134" s="48" t="s">
        <v>290</v>
      </c>
      <c r="AD134" s="48" t="s">
        <v>294</v>
      </c>
      <c r="AE134" s="48" t="s">
        <v>296</v>
      </c>
      <c r="AF134" s="48" t="s">
        <v>298</v>
      </c>
      <c r="AG134" s="48" t="s">
        <v>300</v>
      </c>
      <c r="AH134" s="48" t="s">
        <v>302</v>
      </c>
      <c r="AI134" s="48" t="s">
        <v>304</v>
      </c>
      <c r="AJ134" s="48" t="s">
        <v>226</v>
      </c>
      <c r="AK134" s="48" t="s">
        <v>309</v>
      </c>
      <c r="AL134" s="48" t="s">
        <v>312</v>
      </c>
      <c r="AM134" s="48" t="s">
        <v>313</v>
      </c>
      <c r="AN134" s="48" t="s">
        <v>317</v>
      </c>
      <c r="AO134" s="48" t="s">
        <v>319</v>
      </c>
      <c r="AP134" s="48" t="s">
        <v>321</v>
      </c>
      <c r="AQ134" s="48" t="s">
        <v>323</v>
      </c>
      <c r="AR134" s="48" t="s">
        <v>325</v>
      </c>
      <c r="AS134" s="48" t="s">
        <v>328</v>
      </c>
      <c r="AT134" s="48" t="s">
        <v>330</v>
      </c>
      <c r="AU134" s="48" t="s">
        <v>332</v>
      </c>
      <c r="AV134" s="48" t="s">
        <v>335</v>
      </c>
      <c r="AW134" s="48" t="s">
        <v>336</v>
      </c>
      <c r="AX134" s="48" t="s">
        <v>269</v>
      </c>
      <c r="AY134" s="48" t="s">
        <v>341</v>
      </c>
      <c r="AZ134" s="48" t="s">
        <v>344</v>
      </c>
      <c r="BA134" s="48" t="s">
        <v>347</v>
      </c>
      <c r="BB134" s="48" t="s">
        <v>349</v>
      </c>
      <c r="BC134" s="48" t="s">
        <v>352</v>
      </c>
      <c r="BD134" s="48" t="s">
        <v>355</v>
      </c>
      <c r="BE134" s="48" t="s">
        <v>357</v>
      </c>
      <c r="BF134" s="48" t="s">
        <v>359</v>
      </c>
      <c r="BG134" s="48" t="s">
        <v>362</v>
      </c>
      <c r="BH134" s="48" t="s">
        <v>365</v>
      </c>
      <c r="BI134" s="48" t="s">
        <v>367</v>
      </c>
      <c r="BJ134" s="48" t="s">
        <v>369</v>
      </c>
      <c r="BK134" s="48" t="s">
        <v>372</v>
      </c>
      <c r="BL134" s="48" t="s">
        <v>375</v>
      </c>
      <c r="BM134" s="48" t="s">
        <v>378</v>
      </c>
      <c r="BN134" s="48" t="s">
        <v>380</v>
      </c>
      <c r="BO134" s="48" t="s">
        <v>382</v>
      </c>
      <c r="BP134" s="48" t="s">
        <v>384</v>
      </c>
      <c r="BQ134" s="48" t="s">
        <v>388</v>
      </c>
      <c r="BR134" s="48" t="s">
        <v>391</v>
      </c>
      <c r="BS134" s="48" t="s">
        <v>394</v>
      </c>
      <c r="BT134" s="48" t="s">
        <v>396</v>
      </c>
      <c r="BU134" s="48" t="s">
        <v>399</v>
      </c>
      <c r="BV134" s="48" t="s">
        <v>402</v>
      </c>
      <c r="BW134" s="48" t="s">
        <v>404</v>
      </c>
      <c r="BX134" s="48" t="s">
        <v>405</v>
      </c>
      <c r="BY134" s="48" t="s">
        <v>409</v>
      </c>
      <c r="BZ134" s="48" t="s">
        <v>412</v>
      </c>
      <c r="CA134" s="48" t="s">
        <v>414</v>
      </c>
      <c r="CB134" s="48" t="s">
        <v>415</v>
      </c>
      <c r="CC134" s="48" t="s">
        <v>417</v>
      </c>
      <c r="CD134" s="48" t="s">
        <v>421</v>
      </c>
      <c r="CE134" s="48" t="s">
        <v>424</v>
      </c>
      <c r="CF134" s="48" t="s">
        <v>427</v>
      </c>
      <c r="CG134" s="48" t="s">
        <v>429</v>
      </c>
      <c r="CH134" s="48" t="s">
        <v>432</v>
      </c>
      <c r="CI134" s="48" t="s">
        <v>434</v>
      </c>
      <c r="CJ134" s="48" t="s">
        <v>437</v>
      </c>
      <c r="CK134" s="48" t="s">
        <v>438</v>
      </c>
      <c r="CL134" s="48" t="s">
        <v>440</v>
      </c>
      <c r="CM134" s="48" t="s">
        <v>443</v>
      </c>
      <c r="CN134" s="48" t="s">
        <v>445</v>
      </c>
      <c r="CO134" s="48" t="s">
        <v>447</v>
      </c>
      <c r="CP134" s="48" t="s">
        <v>449</v>
      </c>
      <c r="CQ134" s="48" t="s">
        <v>451</v>
      </c>
      <c r="CR134" s="48" t="s">
        <v>453</v>
      </c>
      <c r="CS134" s="48" t="s">
        <v>454</v>
      </c>
      <c r="CT134" s="48" t="s">
        <v>432</v>
      </c>
      <c r="CU134" s="48" t="s">
        <v>458</v>
      </c>
    </row>
    <row r="135" spans="1:99" x14ac:dyDescent="0.25">
      <c r="A135" s="48">
        <v>133</v>
      </c>
      <c r="B135" s="49">
        <v>44616.430995208335</v>
      </c>
      <c r="C135" s="42" t="s">
        <v>1189</v>
      </c>
      <c r="D135" s="42" t="s">
        <v>1190</v>
      </c>
      <c r="E135" s="42" t="s">
        <v>1173</v>
      </c>
      <c r="F135" s="48" t="s">
        <v>1174</v>
      </c>
      <c r="G135" s="42" t="s">
        <v>1191</v>
      </c>
      <c r="H135" s="42" t="s">
        <v>866</v>
      </c>
      <c r="I135" s="50">
        <v>44616</v>
      </c>
      <c r="J135" s="48" t="s">
        <v>63</v>
      </c>
      <c r="K135" s="48" t="s">
        <v>88</v>
      </c>
      <c r="L135" s="48" t="s">
        <v>108</v>
      </c>
      <c r="M135" s="48" t="s">
        <v>133</v>
      </c>
      <c r="N135" s="48" t="s">
        <v>156</v>
      </c>
      <c r="O135" s="48" t="s">
        <v>180</v>
      </c>
      <c r="P135" s="48" t="s">
        <v>201</v>
      </c>
      <c r="Q135" s="48" t="s">
        <v>226</v>
      </c>
      <c r="R135" s="48" t="s">
        <v>249</v>
      </c>
      <c r="S135" s="48" t="s">
        <v>267</v>
      </c>
      <c r="T135" s="48" t="s">
        <v>269</v>
      </c>
      <c r="U135" s="48" t="s">
        <v>273</v>
      </c>
      <c r="V135" s="48" t="s">
        <v>276</v>
      </c>
      <c r="W135" s="48" t="s">
        <v>278</v>
      </c>
      <c r="X135" s="48" t="s">
        <v>279</v>
      </c>
      <c r="Y135" s="48" t="s">
        <v>282</v>
      </c>
      <c r="Z135" s="48" t="s">
        <v>285</v>
      </c>
      <c r="AA135" s="48" t="s">
        <v>286</v>
      </c>
      <c r="AB135" s="48" t="s">
        <v>288</v>
      </c>
      <c r="AC135" s="48" t="s">
        <v>290</v>
      </c>
      <c r="AD135" s="48" t="s">
        <v>294</v>
      </c>
      <c r="AE135" s="48" t="s">
        <v>295</v>
      </c>
      <c r="AF135" s="48" t="s">
        <v>297</v>
      </c>
      <c r="AG135" s="48" t="s">
        <v>300</v>
      </c>
      <c r="AH135" s="48" t="s">
        <v>303</v>
      </c>
      <c r="AI135" s="48" t="s">
        <v>305</v>
      </c>
      <c r="AJ135" s="48" t="s">
        <v>226</v>
      </c>
      <c r="AK135" s="48" t="s">
        <v>309</v>
      </c>
      <c r="AL135" s="48" t="s">
        <v>311</v>
      </c>
      <c r="AM135" s="48" t="s">
        <v>313</v>
      </c>
      <c r="AN135" s="48" t="s">
        <v>316</v>
      </c>
      <c r="AO135" s="48" t="s">
        <v>318</v>
      </c>
      <c r="AP135" s="48" t="s">
        <v>320</v>
      </c>
      <c r="AQ135" s="48" t="s">
        <v>323</v>
      </c>
      <c r="AR135" s="48" t="s">
        <v>325</v>
      </c>
      <c r="AS135" s="48" t="s">
        <v>328</v>
      </c>
      <c r="AT135" s="48" t="s">
        <v>330</v>
      </c>
      <c r="AU135" s="48" t="s">
        <v>333</v>
      </c>
      <c r="AV135" s="48" t="s">
        <v>335</v>
      </c>
      <c r="AW135" s="48" t="s">
        <v>336</v>
      </c>
      <c r="AX135" s="48" t="s">
        <v>269</v>
      </c>
      <c r="AY135" s="48" t="s">
        <v>341</v>
      </c>
      <c r="AZ135" s="48" t="s">
        <v>343</v>
      </c>
      <c r="BA135" s="48" t="s">
        <v>346</v>
      </c>
      <c r="BB135" s="48" t="s">
        <v>349</v>
      </c>
      <c r="BC135" s="48" t="s">
        <v>352</v>
      </c>
      <c r="BD135" s="48" t="s">
        <v>355</v>
      </c>
      <c r="BE135" s="48" t="s">
        <v>357</v>
      </c>
      <c r="BF135" s="48" t="s">
        <v>359</v>
      </c>
      <c r="BG135" s="48" t="s">
        <v>362</v>
      </c>
      <c r="BH135" s="48" t="s">
        <v>365</v>
      </c>
      <c r="BI135" s="48" t="s">
        <v>367</v>
      </c>
      <c r="BJ135" s="48" t="s">
        <v>369</v>
      </c>
      <c r="BK135" s="48" t="s">
        <v>371</v>
      </c>
      <c r="BL135" s="48" t="s">
        <v>374</v>
      </c>
      <c r="BM135" s="48" t="s">
        <v>377</v>
      </c>
      <c r="BN135" s="48" t="s">
        <v>380</v>
      </c>
      <c r="BO135" s="48" t="s">
        <v>383</v>
      </c>
      <c r="BP135" s="48" t="s">
        <v>384</v>
      </c>
      <c r="BQ135" s="48" t="s">
        <v>388</v>
      </c>
      <c r="BR135" s="48" t="s">
        <v>391</v>
      </c>
      <c r="BS135" s="48" t="s">
        <v>393</v>
      </c>
      <c r="BT135" s="48" t="s">
        <v>395</v>
      </c>
      <c r="BU135" s="48" t="s">
        <v>399</v>
      </c>
      <c r="BV135" s="48" t="s">
        <v>401</v>
      </c>
      <c r="BW135" s="48" t="s">
        <v>403</v>
      </c>
      <c r="BX135" s="48" t="s">
        <v>405</v>
      </c>
      <c r="BY135" s="48" t="s">
        <v>409</v>
      </c>
      <c r="BZ135" s="48" t="s">
        <v>412</v>
      </c>
      <c r="CA135" s="48" t="s">
        <v>414</v>
      </c>
      <c r="CB135" s="48" t="s">
        <v>320</v>
      </c>
      <c r="CC135" s="48" t="s">
        <v>417</v>
      </c>
      <c r="CD135" s="48" t="s">
        <v>421</v>
      </c>
      <c r="CE135" s="48" t="s">
        <v>423</v>
      </c>
      <c r="CF135" s="48" t="s">
        <v>426</v>
      </c>
      <c r="CG135" s="48" t="s">
        <v>429</v>
      </c>
      <c r="CH135" s="48" t="s">
        <v>431</v>
      </c>
      <c r="CI135" s="48" t="s">
        <v>435</v>
      </c>
      <c r="CJ135" s="48" t="s">
        <v>437</v>
      </c>
      <c r="CK135" s="48" t="s">
        <v>439</v>
      </c>
      <c r="CL135" s="48" t="s">
        <v>295</v>
      </c>
      <c r="CM135" s="48" t="s">
        <v>442</v>
      </c>
      <c r="CN135" s="48" t="s">
        <v>444</v>
      </c>
      <c r="CO135" s="48" t="s">
        <v>447</v>
      </c>
      <c r="CP135" s="48" t="s">
        <v>448</v>
      </c>
      <c r="CQ135" s="48" t="s">
        <v>450</v>
      </c>
      <c r="CR135" s="48" t="s">
        <v>453</v>
      </c>
      <c r="CS135" s="48" t="s">
        <v>455</v>
      </c>
      <c r="CT135" s="48" t="s">
        <v>456</v>
      </c>
      <c r="CU135" s="48" t="s">
        <v>458</v>
      </c>
    </row>
    <row r="136" spans="1:99" x14ac:dyDescent="0.25">
      <c r="A136" s="48">
        <v>134</v>
      </c>
      <c r="B136" s="49">
        <v>44618.385726608794</v>
      </c>
      <c r="C136" s="42" t="s">
        <v>1192</v>
      </c>
      <c r="D136" s="42" t="s">
        <v>1193</v>
      </c>
      <c r="E136" s="42" t="s">
        <v>1167</v>
      </c>
      <c r="F136" s="48" t="s">
        <v>1105</v>
      </c>
      <c r="G136" s="42" t="s">
        <v>805</v>
      </c>
      <c r="H136" s="42" t="s">
        <v>866</v>
      </c>
      <c r="I136" s="50">
        <v>44618</v>
      </c>
      <c r="J136" s="48" t="s">
        <v>63</v>
      </c>
      <c r="K136" s="48" t="s">
        <v>88</v>
      </c>
      <c r="L136" s="48" t="s">
        <v>109</v>
      </c>
      <c r="M136" s="48" t="s">
        <v>133</v>
      </c>
      <c r="N136" s="48" t="s">
        <v>156</v>
      </c>
      <c r="O136" s="48" t="s">
        <v>180</v>
      </c>
      <c r="P136" s="48" t="s">
        <v>201</v>
      </c>
      <c r="Q136" s="48" t="s">
        <v>226</v>
      </c>
      <c r="R136" s="48" t="s">
        <v>249</v>
      </c>
      <c r="S136" s="48" t="s">
        <v>268</v>
      </c>
      <c r="T136" s="48" t="s">
        <v>270</v>
      </c>
      <c r="U136" s="48" t="s">
        <v>272</v>
      </c>
      <c r="V136" s="48" t="s">
        <v>275</v>
      </c>
      <c r="W136" s="48" t="s">
        <v>277</v>
      </c>
      <c r="X136" s="48" t="s">
        <v>280</v>
      </c>
      <c r="Y136" s="48" t="s">
        <v>282</v>
      </c>
      <c r="Z136" s="48" t="s">
        <v>284</v>
      </c>
      <c r="AA136" s="48" t="s">
        <v>287</v>
      </c>
      <c r="AB136" s="48" t="s">
        <v>288</v>
      </c>
      <c r="AC136" s="48" t="s">
        <v>290</v>
      </c>
      <c r="AD136" s="48" t="s">
        <v>294</v>
      </c>
      <c r="AE136" s="48" t="s">
        <v>296</v>
      </c>
      <c r="AF136" s="48" t="s">
        <v>297</v>
      </c>
      <c r="AG136" s="48" t="s">
        <v>300</v>
      </c>
      <c r="AH136" s="48" t="s">
        <v>303</v>
      </c>
      <c r="AI136" s="48" t="s">
        <v>305</v>
      </c>
      <c r="AJ136" s="48" t="s">
        <v>226</v>
      </c>
      <c r="AK136" s="48" t="s">
        <v>308</v>
      </c>
      <c r="AL136" s="48" t="s">
        <v>312</v>
      </c>
      <c r="AM136" s="48" t="s">
        <v>313</v>
      </c>
      <c r="AN136" s="48" t="s">
        <v>316</v>
      </c>
      <c r="AO136" s="48" t="s">
        <v>319</v>
      </c>
      <c r="AP136" s="48" t="s">
        <v>320</v>
      </c>
      <c r="AQ136" s="48" t="s">
        <v>323</v>
      </c>
      <c r="AR136" s="48" t="s">
        <v>325</v>
      </c>
      <c r="AS136" s="48" t="s">
        <v>328</v>
      </c>
      <c r="AT136" s="48" t="s">
        <v>330</v>
      </c>
      <c r="AU136" s="48" t="s">
        <v>333</v>
      </c>
      <c r="AV136" s="48" t="s">
        <v>335</v>
      </c>
      <c r="AW136" s="48" t="s">
        <v>336</v>
      </c>
      <c r="AX136" s="48" t="s">
        <v>339</v>
      </c>
      <c r="AY136" s="48" t="s">
        <v>341</v>
      </c>
      <c r="AZ136" s="48" t="s">
        <v>344</v>
      </c>
      <c r="BA136" s="48" t="s">
        <v>347</v>
      </c>
      <c r="BB136" s="48" t="s">
        <v>339</v>
      </c>
      <c r="BC136" s="48" t="s">
        <v>352</v>
      </c>
      <c r="BD136" s="48" t="s">
        <v>354</v>
      </c>
      <c r="BE136" s="48" t="s">
        <v>357</v>
      </c>
      <c r="BF136" s="48" t="s">
        <v>359</v>
      </c>
      <c r="BG136" s="48" t="s">
        <v>362</v>
      </c>
      <c r="BH136" s="48" t="s">
        <v>365</v>
      </c>
      <c r="BI136" s="48" t="s">
        <v>367</v>
      </c>
      <c r="BJ136" s="48" t="s">
        <v>369</v>
      </c>
      <c r="BK136" s="48" t="s">
        <v>372</v>
      </c>
      <c r="BL136" s="48" t="s">
        <v>375</v>
      </c>
      <c r="BM136" s="48" t="s">
        <v>377</v>
      </c>
      <c r="BN136" s="48" t="s">
        <v>379</v>
      </c>
      <c r="BO136" s="48" t="s">
        <v>383</v>
      </c>
      <c r="BP136" s="48" t="s">
        <v>385</v>
      </c>
      <c r="BQ136" s="48" t="s">
        <v>388</v>
      </c>
      <c r="BR136" s="48" t="s">
        <v>390</v>
      </c>
      <c r="BS136" s="48" t="s">
        <v>393</v>
      </c>
      <c r="BT136" s="48" t="s">
        <v>396</v>
      </c>
      <c r="BU136" s="48" t="s">
        <v>398</v>
      </c>
      <c r="BV136" s="48" t="s">
        <v>402</v>
      </c>
      <c r="BW136" s="48" t="s">
        <v>403</v>
      </c>
      <c r="BX136" s="48" t="s">
        <v>405</v>
      </c>
      <c r="BY136" s="48" t="s">
        <v>409</v>
      </c>
      <c r="BZ136" s="48" t="s">
        <v>412</v>
      </c>
      <c r="CA136" s="48" t="s">
        <v>414</v>
      </c>
      <c r="CB136" s="48" t="s">
        <v>415</v>
      </c>
      <c r="CC136" s="48" t="s">
        <v>417</v>
      </c>
      <c r="CD136" s="48" t="s">
        <v>421</v>
      </c>
      <c r="CE136" s="48" t="s">
        <v>424</v>
      </c>
      <c r="CF136" s="48" t="s">
        <v>426</v>
      </c>
      <c r="CG136" s="48" t="s">
        <v>429</v>
      </c>
      <c r="CH136" s="48" t="s">
        <v>431</v>
      </c>
      <c r="CI136" s="48" t="s">
        <v>434</v>
      </c>
      <c r="CJ136" s="48" t="s">
        <v>437</v>
      </c>
      <c r="CK136" s="48" t="s">
        <v>439</v>
      </c>
      <c r="CL136" s="48" t="s">
        <v>295</v>
      </c>
      <c r="CM136" s="48" t="s">
        <v>442</v>
      </c>
      <c r="CN136" s="48" t="s">
        <v>444</v>
      </c>
      <c r="CO136" s="48" t="s">
        <v>446</v>
      </c>
      <c r="CP136" s="48" t="s">
        <v>449</v>
      </c>
      <c r="CQ136" s="48" t="s">
        <v>451</v>
      </c>
      <c r="CR136" s="48" t="s">
        <v>453</v>
      </c>
      <c r="CS136" s="48" t="s">
        <v>455</v>
      </c>
      <c r="CT136" s="48" t="s">
        <v>456</v>
      </c>
      <c r="CU136" s="48" t="s">
        <v>458</v>
      </c>
    </row>
    <row r="137" spans="1:99" x14ac:dyDescent="0.25">
      <c r="A137" s="48">
        <v>135</v>
      </c>
      <c r="B137" s="49">
        <v>44618.406042164352</v>
      </c>
      <c r="C137" s="42" t="s">
        <v>1194</v>
      </c>
      <c r="D137" s="42" t="s">
        <v>1195</v>
      </c>
      <c r="E137" s="42" t="s">
        <v>1126</v>
      </c>
      <c r="F137" s="48" t="s">
        <v>1196</v>
      </c>
      <c r="G137" s="42" t="s">
        <v>1197</v>
      </c>
      <c r="H137" s="42" t="s">
        <v>866</v>
      </c>
      <c r="I137" s="50">
        <v>44618</v>
      </c>
      <c r="J137" s="48" t="s">
        <v>63</v>
      </c>
      <c r="K137" s="48" t="s">
        <v>88</v>
      </c>
      <c r="L137" s="48" t="s">
        <v>108</v>
      </c>
      <c r="M137" s="48" t="s">
        <v>133</v>
      </c>
      <c r="N137" s="48" t="s">
        <v>156</v>
      </c>
      <c r="O137" s="48" t="s">
        <v>179</v>
      </c>
      <c r="P137" s="48" t="s">
        <v>201</v>
      </c>
      <c r="Q137" s="48" t="s">
        <v>225</v>
      </c>
      <c r="R137" s="48" t="s">
        <v>249</v>
      </c>
      <c r="S137" s="48" t="s">
        <v>267</v>
      </c>
      <c r="T137" s="48" t="s">
        <v>270</v>
      </c>
      <c r="U137" s="48" t="s">
        <v>272</v>
      </c>
      <c r="V137" s="48" t="s">
        <v>275</v>
      </c>
      <c r="W137" s="48" t="s">
        <v>278</v>
      </c>
      <c r="X137" s="48" t="s">
        <v>280</v>
      </c>
      <c r="Y137" s="48" t="s">
        <v>282</v>
      </c>
      <c r="Z137" s="48" t="s">
        <v>284</v>
      </c>
      <c r="AA137" s="48" t="s">
        <v>287</v>
      </c>
      <c r="AB137" s="48" t="s">
        <v>288</v>
      </c>
      <c r="AC137" s="48" t="s">
        <v>290</v>
      </c>
      <c r="AD137" s="48" t="s">
        <v>293</v>
      </c>
      <c r="AE137" s="48" t="s">
        <v>295</v>
      </c>
      <c r="AF137" s="48" t="s">
        <v>297</v>
      </c>
      <c r="AG137" s="48" t="s">
        <v>300</v>
      </c>
      <c r="AH137" s="48" t="s">
        <v>303</v>
      </c>
      <c r="AI137" s="48" t="s">
        <v>305</v>
      </c>
      <c r="AJ137" s="48" t="s">
        <v>226</v>
      </c>
      <c r="AK137" s="48" t="s">
        <v>309</v>
      </c>
      <c r="AL137" s="48" t="s">
        <v>311</v>
      </c>
      <c r="AM137" s="48" t="s">
        <v>314</v>
      </c>
      <c r="AN137" s="48" t="s">
        <v>316</v>
      </c>
      <c r="AO137" s="48" t="s">
        <v>318</v>
      </c>
      <c r="AP137" s="48" t="s">
        <v>320</v>
      </c>
      <c r="AQ137" s="48" t="s">
        <v>323</v>
      </c>
      <c r="AR137" s="48" t="s">
        <v>326</v>
      </c>
      <c r="AS137" s="48" t="s">
        <v>328</v>
      </c>
      <c r="AT137" s="48" t="s">
        <v>330</v>
      </c>
      <c r="AU137" s="48" t="s">
        <v>332</v>
      </c>
      <c r="AV137" s="48" t="s">
        <v>335</v>
      </c>
      <c r="AW137" s="48" t="s">
        <v>336</v>
      </c>
      <c r="AX137" s="48" t="s">
        <v>269</v>
      </c>
      <c r="AY137" s="48" t="s">
        <v>340</v>
      </c>
      <c r="AZ137" s="48" t="s">
        <v>343</v>
      </c>
      <c r="BA137" s="48" t="s">
        <v>347</v>
      </c>
      <c r="BB137" s="48" t="s">
        <v>339</v>
      </c>
      <c r="BC137" s="48" t="s">
        <v>352</v>
      </c>
      <c r="BD137" s="48" t="s">
        <v>354</v>
      </c>
      <c r="BE137" s="48" t="s">
        <v>356</v>
      </c>
      <c r="BF137" s="48" t="s">
        <v>359</v>
      </c>
      <c r="BG137" s="48" t="s">
        <v>362</v>
      </c>
      <c r="BH137" s="48" t="s">
        <v>365</v>
      </c>
      <c r="BI137" s="48" t="s">
        <v>367</v>
      </c>
      <c r="BJ137" s="48" t="s">
        <v>369</v>
      </c>
      <c r="BK137" s="48" t="s">
        <v>371</v>
      </c>
      <c r="BL137" s="48" t="s">
        <v>374</v>
      </c>
      <c r="BM137" s="48" t="s">
        <v>378</v>
      </c>
      <c r="BN137" s="48" t="s">
        <v>380</v>
      </c>
      <c r="BO137" s="48" t="s">
        <v>382</v>
      </c>
      <c r="BP137" s="48" t="s">
        <v>385</v>
      </c>
      <c r="BQ137" s="48" t="s">
        <v>387</v>
      </c>
      <c r="BR137" s="48" t="s">
        <v>390</v>
      </c>
      <c r="BS137" s="48" t="s">
        <v>393</v>
      </c>
      <c r="BT137" s="48" t="s">
        <v>395</v>
      </c>
      <c r="BU137" s="48" t="s">
        <v>398</v>
      </c>
      <c r="BV137" s="48" t="s">
        <v>401</v>
      </c>
      <c r="BW137" s="48" t="s">
        <v>403</v>
      </c>
      <c r="BX137" s="48" t="s">
        <v>405</v>
      </c>
      <c r="BY137" s="48" t="s">
        <v>409</v>
      </c>
      <c r="BZ137" s="48" t="s">
        <v>412</v>
      </c>
      <c r="CA137" s="48" t="s">
        <v>414</v>
      </c>
      <c r="CB137" s="48" t="s">
        <v>320</v>
      </c>
      <c r="CC137" s="48" t="s">
        <v>417</v>
      </c>
      <c r="CD137" s="48" t="s">
        <v>420</v>
      </c>
      <c r="CE137" s="48" t="s">
        <v>424</v>
      </c>
      <c r="CF137" s="48" t="s">
        <v>426</v>
      </c>
      <c r="CG137" s="48" t="s">
        <v>428</v>
      </c>
      <c r="CH137" s="48" t="s">
        <v>431</v>
      </c>
      <c r="CI137" s="48" t="s">
        <v>434</v>
      </c>
      <c r="CJ137" s="48" t="s">
        <v>437</v>
      </c>
      <c r="CK137" s="48" t="s">
        <v>438</v>
      </c>
      <c r="CL137" s="48" t="s">
        <v>295</v>
      </c>
      <c r="CM137" s="48" t="s">
        <v>442</v>
      </c>
      <c r="CN137" s="48" t="s">
        <v>444</v>
      </c>
      <c r="CO137" s="48" t="s">
        <v>446</v>
      </c>
      <c r="CP137" s="48" t="s">
        <v>448</v>
      </c>
      <c r="CQ137" s="48" t="s">
        <v>450</v>
      </c>
      <c r="CR137" s="48" t="s">
        <v>453</v>
      </c>
      <c r="CS137" s="48" t="s">
        <v>454</v>
      </c>
      <c r="CT137" s="48" t="s">
        <v>456</v>
      </c>
      <c r="CU137" s="48" t="s">
        <v>458</v>
      </c>
    </row>
    <row r="138" spans="1:99" x14ac:dyDescent="0.25">
      <c r="A138" s="48">
        <v>136</v>
      </c>
      <c r="B138" s="49">
        <v>44619.727760775466</v>
      </c>
      <c r="C138" s="42" t="s">
        <v>1245</v>
      </c>
      <c r="D138" s="42" t="s">
        <v>1246</v>
      </c>
      <c r="E138" s="42" t="s">
        <v>1247</v>
      </c>
      <c r="F138" s="48" t="s">
        <v>1248</v>
      </c>
      <c r="G138" s="42" t="s">
        <v>801</v>
      </c>
      <c r="H138" s="42" t="s">
        <v>866</v>
      </c>
      <c r="I138" s="50">
        <v>44619</v>
      </c>
      <c r="J138" s="48" t="s">
        <v>63</v>
      </c>
      <c r="K138" s="48" t="s">
        <v>88</v>
      </c>
      <c r="L138" s="48" t="s">
        <v>109</v>
      </c>
      <c r="M138" s="48" t="s">
        <v>133</v>
      </c>
      <c r="N138" s="48" t="s">
        <v>156</v>
      </c>
      <c r="O138" s="48" t="s">
        <v>180</v>
      </c>
      <c r="P138" s="48" t="s">
        <v>202</v>
      </c>
      <c r="Q138" s="48" t="s">
        <v>226</v>
      </c>
      <c r="R138" s="48" t="s">
        <v>249</v>
      </c>
      <c r="S138" s="48" t="s">
        <v>267</v>
      </c>
      <c r="T138" s="48" t="s">
        <v>269</v>
      </c>
      <c r="U138" s="48" t="s">
        <v>273</v>
      </c>
      <c r="V138" s="48" t="s">
        <v>276</v>
      </c>
      <c r="W138" s="48" t="s">
        <v>278</v>
      </c>
      <c r="X138" s="48" t="s">
        <v>279</v>
      </c>
      <c r="Y138" s="48" t="s">
        <v>282</v>
      </c>
      <c r="Z138" s="48" t="s">
        <v>284</v>
      </c>
      <c r="AA138" s="48" t="s">
        <v>287</v>
      </c>
      <c r="AB138" s="48" t="s">
        <v>288</v>
      </c>
      <c r="AC138" s="48" t="s">
        <v>290</v>
      </c>
      <c r="AD138" s="48" t="s">
        <v>293</v>
      </c>
      <c r="AE138" s="48" t="s">
        <v>296</v>
      </c>
      <c r="AF138" s="48" t="s">
        <v>297</v>
      </c>
      <c r="AG138" s="48" t="s">
        <v>301</v>
      </c>
      <c r="AH138" s="48" t="s">
        <v>303</v>
      </c>
      <c r="AI138" s="48" t="s">
        <v>305</v>
      </c>
      <c r="AJ138" s="48" t="s">
        <v>226</v>
      </c>
      <c r="AK138" s="48" t="s">
        <v>309</v>
      </c>
      <c r="AL138" s="48" t="s">
        <v>312</v>
      </c>
      <c r="AM138" s="48" t="s">
        <v>313</v>
      </c>
      <c r="AN138" s="48" t="s">
        <v>316</v>
      </c>
      <c r="AO138" s="48" t="s">
        <v>319</v>
      </c>
      <c r="AP138" s="48" t="s">
        <v>320</v>
      </c>
      <c r="AQ138" s="48" t="s">
        <v>323</v>
      </c>
      <c r="AR138" s="48" t="s">
        <v>326</v>
      </c>
      <c r="AS138" s="48" t="s">
        <v>328</v>
      </c>
      <c r="AT138" s="48" t="s">
        <v>329</v>
      </c>
      <c r="AU138" s="48" t="s">
        <v>332</v>
      </c>
      <c r="AV138" s="48" t="s">
        <v>335</v>
      </c>
      <c r="AW138" s="48" t="s">
        <v>336</v>
      </c>
      <c r="AX138" s="48" t="s">
        <v>339</v>
      </c>
      <c r="AY138" s="48" t="s">
        <v>340</v>
      </c>
      <c r="AZ138" s="48" t="s">
        <v>343</v>
      </c>
      <c r="BA138" s="48" t="s">
        <v>346</v>
      </c>
      <c r="BB138" s="48" t="s">
        <v>349</v>
      </c>
      <c r="BC138" s="48" t="s">
        <v>352</v>
      </c>
      <c r="BD138" s="48" t="s">
        <v>354</v>
      </c>
      <c r="BE138" s="48" t="s">
        <v>356</v>
      </c>
      <c r="BF138" s="48" t="s">
        <v>359</v>
      </c>
      <c r="BG138" s="48" t="s">
        <v>362</v>
      </c>
      <c r="BH138" s="48" t="s">
        <v>365</v>
      </c>
      <c r="BI138" s="48" t="s">
        <v>368</v>
      </c>
      <c r="BJ138" s="48" t="s">
        <v>369</v>
      </c>
      <c r="BK138" s="48" t="s">
        <v>371</v>
      </c>
      <c r="BL138" s="48" t="s">
        <v>374</v>
      </c>
      <c r="BM138" s="48" t="s">
        <v>377</v>
      </c>
      <c r="BN138" s="48" t="s">
        <v>380</v>
      </c>
      <c r="BO138" s="48" t="s">
        <v>382</v>
      </c>
      <c r="BP138" s="48" t="s">
        <v>384</v>
      </c>
      <c r="BQ138" s="48" t="s">
        <v>387</v>
      </c>
      <c r="BR138" s="48" t="s">
        <v>391</v>
      </c>
      <c r="BS138" s="48" t="s">
        <v>394</v>
      </c>
      <c r="BT138" s="48" t="s">
        <v>395</v>
      </c>
      <c r="BU138" s="48" t="s">
        <v>398</v>
      </c>
      <c r="BV138" s="48" t="s">
        <v>401</v>
      </c>
      <c r="BW138" s="48" t="s">
        <v>404</v>
      </c>
      <c r="BX138" s="48" t="s">
        <v>405</v>
      </c>
      <c r="BY138" s="48" t="s">
        <v>409</v>
      </c>
      <c r="BZ138" s="48" t="s">
        <v>412</v>
      </c>
      <c r="CA138" s="48" t="s">
        <v>413</v>
      </c>
      <c r="CB138" s="48" t="s">
        <v>415</v>
      </c>
      <c r="CC138" s="48" t="s">
        <v>417</v>
      </c>
      <c r="CD138" s="48" t="s">
        <v>420</v>
      </c>
      <c r="CE138" s="48" t="s">
        <v>423</v>
      </c>
      <c r="CF138" s="48" t="s">
        <v>427</v>
      </c>
      <c r="CG138" s="48" t="s">
        <v>428</v>
      </c>
      <c r="CH138" s="48" t="s">
        <v>431</v>
      </c>
      <c r="CI138" s="48" t="s">
        <v>435</v>
      </c>
      <c r="CJ138" s="48" t="s">
        <v>436</v>
      </c>
      <c r="CK138" s="48" t="s">
        <v>438</v>
      </c>
      <c r="CL138" s="48" t="s">
        <v>440</v>
      </c>
      <c r="CM138" s="48" t="s">
        <v>442</v>
      </c>
      <c r="CN138" s="48" t="s">
        <v>444</v>
      </c>
      <c r="CO138" s="48" t="s">
        <v>447</v>
      </c>
      <c r="CP138" s="48" t="s">
        <v>448</v>
      </c>
      <c r="CQ138" s="48" t="s">
        <v>451</v>
      </c>
      <c r="CR138" s="48" t="s">
        <v>452</v>
      </c>
      <c r="CS138" s="48" t="s">
        <v>455</v>
      </c>
      <c r="CT138" s="48" t="s">
        <v>456</v>
      </c>
      <c r="CU138" s="48" t="s">
        <v>458</v>
      </c>
    </row>
  </sheetData>
  <phoneticPr fontId="11" type="noConversion"/>
  <pageMargins left="0.7" right="0.7" top="0.75" bottom="0.75" header="0.3" footer="0.3"/>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151D8-FE50-442C-8FEA-0ABD025A6597}">
  <sheetPr codeName="Sheet5"/>
  <dimension ref="A1:EE146"/>
  <sheetViews>
    <sheetView zoomScale="80" zoomScaleNormal="80" workbookViewId="0">
      <selection activeCell="Y2" sqref="Y2"/>
    </sheetView>
  </sheetViews>
  <sheetFormatPr defaultRowHeight="15" x14ac:dyDescent="0.25"/>
  <cols>
    <col min="1" max="1" width="6" style="57" bestFit="1" customWidth="1"/>
    <col min="2" max="2" width="33.42578125" style="55" bestFit="1" customWidth="1"/>
    <col min="3" max="3" width="24.7109375" style="55" bestFit="1" customWidth="1"/>
    <col min="4" max="4" width="10" style="53" bestFit="1" customWidth="1"/>
    <col min="5" max="7" width="2.42578125" customWidth="1"/>
    <col min="8" max="8" width="2.28515625" customWidth="1"/>
    <col min="9" max="9" width="2.42578125" customWidth="1"/>
    <col min="10" max="11" width="2.28515625" customWidth="1"/>
    <col min="12" max="12" width="2.42578125" customWidth="1"/>
    <col min="13" max="13" width="3" customWidth="1"/>
    <col min="14" max="19" width="2.28515625" customWidth="1"/>
    <col min="20" max="20" width="2.42578125" customWidth="1"/>
    <col min="21" max="24" width="2.28515625" customWidth="1"/>
    <col min="25" max="25" width="67.42578125" style="52" bestFit="1" customWidth="1"/>
    <col min="26" max="26" width="65.7109375" style="52" bestFit="1" customWidth="1"/>
    <col min="27" max="27" width="62.85546875" style="52" bestFit="1" customWidth="1"/>
    <col min="28" max="28" width="60.28515625" style="52" bestFit="1" customWidth="1"/>
    <col min="29" max="29" width="66.42578125" style="52" bestFit="1" customWidth="1"/>
    <col min="30" max="30" width="60.42578125" style="52" bestFit="1" customWidth="1"/>
    <col min="31" max="31" width="59.5703125" style="52" bestFit="1" customWidth="1"/>
    <col min="32" max="32" width="60.28515625" style="52" bestFit="1" customWidth="1"/>
    <col min="33" max="33" width="67.28515625" style="52" bestFit="1" customWidth="1"/>
    <col min="34" max="34" width="65.5703125" style="52" bestFit="1" customWidth="1"/>
    <col min="35" max="35" width="65.140625" style="52" bestFit="1" customWidth="1"/>
    <col min="36" max="37" width="62.28515625" style="52" bestFit="1" customWidth="1"/>
    <col min="38" max="38" width="66.42578125" style="52" bestFit="1" customWidth="1"/>
    <col min="39" max="39" width="60.5703125" style="52" bestFit="1" customWidth="1"/>
    <col min="40" max="40" width="69.28515625" style="52" bestFit="1" customWidth="1"/>
    <col min="41" max="41" width="60.7109375" style="52" customWidth="1"/>
    <col min="42" max="42" width="61.28515625" style="52" bestFit="1" customWidth="1"/>
    <col min="43" max="43" width="60.5703125" style="52" bestFit="1" customWidth="1"/>
    <col min="44" max="44" width="75.28515625" style="52" bestFit="1" customWidth="1"/>
    <col min="45" max="45" width="8.7109375" style="52" customWidth="1"/>
    <col min="46" max="47" width="2.7109375" customWidth="1"/>
    <col min="48" max="48" width="2.42578125" customWidth="1"/>
    <col min="49" max="49" width="2.28515625" customWidth="1"/>
    <col min="50" max="50" width="2.42578125" customWidth="1"/>
    <col min="51" max="52" width="2.7109375" customWidth="1"/>
    <col min="53" max="54" width="2.28515625" customWidth="1"/>
    <col min="55" max="135" width="3.42578125" customWidth="1"/>
  </cols>
  <sheetData>
    <row r="1" spans="1:135" s="1" customFormat="1" ht="30" x14ac:dyDescent="0.25">
      <c r="A1" s="1" t="s">
        <v>1161</v>
      </c>
      <c r="B1" s="24" t="s">
        <v>766</v>
      </c>
      <c r="C1" s="24" t="s">
        <v>767</v>
      </c>
      <c r="D1" s="1" t="s">
        <v>769</v>
      </c>
      <c r="E1" s="54" t="s">
        <v>10</v>
      </c>
      <c r="F1" s="54" t="s">
        <v>12</v>
      </c>
      <c r="G1" s="54" t="s">
        <v>14</v>
      </c>
      <c r="H1" s="54" t="s">
        <v>17</v>
      </c>
      <c r="I1" s="54" t="s">
        <v>19</v>
      </c>
      <c r="J1" s="54" t="s">
        <v>21</v>
      </c>
      <c r="K1" s="54" t="s">
        <v>24</v>
      </c>
      <c r="L1" s="54" t="s">
        <v>26</v>
      </c>
      <c r="M1" s="54" t="s">
        <v>29</v>
      </c>
      <c r="N1" s="54" t="s">
        <v>31</v>
      </c>
      <c r="O1" s="54" t="s">
        <v>34</v>
      </c>
      <c r="P1" s="54" t="s">
        <v>36</v>
      </c>
      <c r="Q1" s="54" t="s">
        <v>38</v>
      </c>
      <c r="R1" s="54" t="s">
        <v>41</v>
      </c>
      <c r="S1" s="54" t="s">
        <v>43</v>
      </c>
      <c r="T1" s="54" t="s">
        <v>45</v>
      </c>
      <c r="U1" s="54" t="s">
        <v>47</v>
      </c>
      <c r="V1" s="54" t="s">
        <v>50</v>
      </c>
      <c r="W1" s="54" t="s">
        <v>52</v>
      </c>
      <c r="X1" s="54" t="s">
        <v>54</v>
      </c>
      <c r="Y1" s="24" t="s">
        <v>9</v>
      </c>
      <c r="Z1" s="24" t="s">
        <v>11</v>
      </c>
      <c r="AA1" s="24" t="s">
        <v>13</v>
      </c>
      <c r="AB1" s="24" t="s">
        <v>16</v>
      </c>
      <c r="AC1" s="24" t="s">
        <v>18</v>
      </c>
      <c r="AD1" s="24" t="s">
        <v>20</v>
      </c>
      <c r="AE1" s="24" t="s">
        <v>23</v>
      </c>
      <c r="AF1" s="24" t="s">
        <v>25</v>
      </c>
      <c r="AG1" s="24" t="s">
        <v>28</v>
      </c>
      <c r="AH1" s="24" t="s">
        <v>30</v>
      </c>
      <c r="AI1" s="24" t="s">
        <v>33</v>
      </c>
      <c r="AJ1" s="24" t="s">
        <v>35</v>
      </c>
      <c r="AK1" s="24" t="s">
        <v>37</v>
      </c>
      <c r="AL1" s="24" t="s">
        <v>40</v>
      </c>
      <c r="AM1" s="24" t="s">
        <v>42</v>
      </c>
      <c r="AN1" s="24" t="s">
        <v>44</v>
      </c>
      <c r="AO1" s="24" t="s">
        <v>46</v>
      </c>
      <c r="AP1" s="24" t="s">
        <v>49</v>
      </c>
      <c r="AQ1" s="24" t="s">
        <v>51</v>
      </c>
      <c r="AR1" s="24" t="s">
        <v>53</v>
      </c>
      <c r="AS1" s="24"/>
      <c r="AT1" s="1" cm="1">
        <f t="array" ref="AT1:EE1">VALUE(Form_Responses[[#Headers],[1]:[90]])</f>
        <v>1</v>
      </c>
      <c r="AU1" s="1">
        <v>2</v>
      </c>
      <c r="AV1" s="1">
        <v>3</v>
      </c>
      <c r="AW1" s="1">
        <v>4</v>
      </c>
      <c r="AX1" s="1">
        <v>5</v>
      </c>
      <c r="AY1" s="1">
        <v>6</v>
      </c>
      <c r="AZ1" s="1">
        <v>7</v>
      </c>
      <c r="BA1" s="1">
        <v>8</v>
      </c>
      <c r="BB1" s="1">
        <v>9</v>
      </c>
      <c r="BC1" s="1">
        <v>10</v>
      </c>
      <c r="BD1" s="1">
        <v>11</v>
      </c>
      <c r="BE1" s="1">
        <v>12</v>
      </c>
      <c r="BF1" s="1">
        <v>13</v>
      </c>
      <c r="BG1" s="1">
        <v>14</v>
      </c>
      <c r="BH1" s="1">
        <v>15</v>
      </c>
      <c r="BI1" s="1">
        <v>16</v>
      </c>
      <c r="BJ1" s="1">
        <v>17</v>
      </c>
      <c r="BK1" s="1">
        <v>18</v>
      </c>
      <c r="BL1" s="1">
        <v>19</v>
      </c>
      <c r="BM1" s="1">
        <v>20</v>
      </c>
      <c r="BN1" s="1">
        <v>21</v>
      </c>
      <c r="BO1" s="1">
        <v>22</v>
      </c>
      <c r="BP1" s="1">
        <v>23</v>
      </c>
      <c r="BQ1" s="1">
        <v>24</v>
      </c>
      <c r="BR1" s="1">
        <v>25</v>
      </c>
      <c r="BS1" s="1">
        <v>26</v>
      </c>
      <c r="BT1" s="1">
        <v>27</v>
      </c>
      <c r="BU1" s="1">
        <v>28</v>
      </c>
      <c r="BV1" s="1">
        <v>29</v>
      </c>
      <c r="BW1" s="1">
        <v>30</v>
      </c>
      <c r="BX1" s="1">
        <v>31</v>
      </c>
      <c r="BY1" s="1">
        <v>32</v>
      </c>
      <c r="BZ1" s="1">
        <v>33</v>
      </c>
      <c r="CA1" s="1">
        <v>34</v>
      </c>
      <c r="CB1" s="1">
        <v>35</v>
      </c>
      <c r="CC1" s="1">
        <v>36</v>
      </c>
      <c r="CD1" s="1">
        <v>37</v>
      </c>
      <c r="CE1" s="1">
        <v>38</v>
      </c>
      <c r="CF1" s="1">
        <v>39</v>
      </c>
      <c r="CG1" s="1">
        <v>40</v>
      </c>
      <c r="CH1" s="1">
        <v>41</v>
      </c>
      <c r="CI1" s="1">
        <v>42</v>
      </c>
      <c r="CJ1" s="1">
        <v>43</v>
      </c>
      <c r="CK1" s="1">
        <v>44</v>
      </c>
      <c r="CL1" s="1">
        <v>45</v>
      </c>
      <c r="CM1" s="1">
        <v>46</v>
      </c>
      <c r="CN1" s="1">
        <v>47</v>
      </c>
      <c r="CO1" s="1">
        <v>48</v>
      </c>
      <c r="CP1" s="1">
        <v>49</v>
      </c>
      <c r="CQ1" s="1">
        <v>50</v>
      </c>
      <c r="CR1" s="1">
        <v>51</v>
      </c>
      <c r="CS1" s="1">
        <v>52</v>
      </c>
      <c r="CT1" s="1">
        <v>53</v>
      </c>
      <c r="CU1" s="1">
        <v>54</v>
      </c>
      <c r="CV1" s="1">
        <v>55</v>
      </c>
      <c r="CW1" s="1">
        <v>56</v>
      </c>
      <c r="CX1" s="1">
        <v>57</v>
      </c>
      <c r="CY1" s="1">
        <v>58</v>
      </c>
      <c r="CZ1" s="1">
        <v>59</v>
      </c>
      <c r="DA1" s="1">
        <v>60</v>
      </c>
      <c r="DB1" s="1">
        <v>61</v>
      </c>
      <c r="DC1" s="1">
        <v>62</v>
      </c>
      <c r="DD1" s="1">
        <v>63</v>
      </c>
      <c r="DE1" s="1">
        <v>64</v>
      </c>
      <c r="DF1" s="1">
        <v>65</v>
      </c>
      <c r="DG1" s="1">
        <v>66</v>
      </c>
      <c r="DH1" s="1">
        <v>67</v>
      </c>
      <c r="DI1" s="1">
        <v>68</v>
      </c>
      <c r="DJ1" s="1">
        <v>69</v>
      </c>
      <c r="DK1" s="1">
        <v>70</v>
      </c>
      <c r="DL1" s="1">
        <v>71</v>
      </c>
      <c r="DM1" s="1">
        <v>72</v>
      </c>
      <c r="DN1" s="1">
        <v>73</v>
      </c>
      <c r="DO1" s="1">
        <v>74</v>
      </c>
      <c r="DP1" s="1">
        <v>75</v>
      </c>
      <c r="DQ1" s="1">
        <v>76</v>
      </c>
      <c r="DR1" s="1">
        <v>77</v>
      </c>
      <c r="DS1" s="1">
        <v>78</v>
      </c>
      <c r="DT1" s="1">
        <v>79</v>
      </c>
      <c r="DU1" s="1">
        <v>80</v>
      </c>
      <c r="DV1" s="1">
        <v>81</v>
      </c>
      <c r="DW1" s="1">
        <v>82</v>
      </c>
      <c r="DX1" s="1">
        <v>83</v>
      </c>
      <c r="DY1" s="1">
        <v>84</v>
      </c>
      <c r="DZ1" s="1">
        <v>85</v>
      </c>
      <c r="EA1" s="1">
        <v>86</v>
      </c>
      <c r="EB1" s="1">
        <v>87</v>
      </c>
      <c r="EC1" s="1">
        <v>88</v>
      </c>
      <c r="ED1" s="1">
        <v>89</v>
      </c>
      <c r="EE1" s="1">
        <v>90</v>
      </c>
    </row>
    <row r="2" spans="1:135" ht="75" x14ac:dyDescent="0.25">
      <c r="A2" s="57" cm="1">
        <f t="array" ref="A2:A137">Form_Responses[Index]</f>
        <v>1</v>
      </c>
      <c r="B2" s="55" t="str" cm="1">
        <f t="array" aca="1" ref="B2:D137" ca="1">INDEX(Form_Responses[],MATCH(OFFSET($A$2,0,0,COUNTA($A:$A)-1,1),Form_Responses[[Index]:[Index]],0),MATCH(OFFSET($B$1,0,0,1,3),Form_Responses[#Headers],0))</f>
        <v>Rahmat</v>
      </c>
      <c r="C2" s="55" t="str">
        <f ca="1"/>
        <v>Perawat</v>
      </c>
      <c r="D2" s="53" t="str">
        <f ca="1"/>
        <v>20</v>
      </c>
      <c r="E2" s="53" cm="1">
        <f t="array" aca="1" ref="E2:X137" ca="1">COUNTIF(OFFSET($AT$1,MATCH(Form_Responses[Nama],Form_Responses[Nama],0),0,1,90),$E$1:$X$1)</f>
        <v>5</v>
      </c>
      <c r="F2" s="53">
        <f ca="1"/>
        <v>7</v>
      </c>
      <c r="G2" s="53">
        <f ca="1"/>
        <v>4</v>
      </c>
      <c r="H2" s="53">
        <f ca="1"/>
        <v>2</v>
      </c>
      <c r="I2" s="53">
        <f ca="1"/>
        <v>5</v>
      </c>
      <c r="J2" s="53">
        <f ca="1"/>
        <v>5</v>
      </c>
      <c r="K2" s="53">
        <f ca="1"/>
        <v>6</v>
      </c>
      <c r="L2" s="53">
        <f ca="1"/>
        <v>3</v>
      </c>
      <c r="M2" s="53">
        <f ca="1"/>
        <v>2</v>
      </c>
      <c r="N2" s="53">
        <f ca="1"/>
        <v>4</v>
      </c>
      <c r="O2" s="53">
        <f ca="1"/>
        <v>4</v>
      </c>
      <c r="P2" s="53">
        <f ca="1"/>
        <v>8</v>
      </c>
      <c r="Q2" s="53">
        <f ca="1"/>
        <v>7</v>
      </c>
      <c r="R2" s="53">
        <f ca="1"/>
        <v>6</v>
      </c>
      <c r="S2" s="53">
        <f ca="1"/>
        <v>6</v>
      </c>
      <c r="T2" s="53">
        <f ca="1"/>
        <v>3</v>
      </c>
      <c r="U2" s="53">
        <f ca="1"/>
        <v>3</v>
      </c>
      <c r="V2" s="53">
        <f ca="1"/>
        <v>3</v>
      </c>
      <c r="W2" s="53">
        <f ca="1"/>
        <v>2</v>
      </c>
      <c r="X2" s="53">
        <f ca="1"/>
        <v>5</v>
      </c>
      <c r="Y2" s="52" t="str" cm="1">
        <f t="array" aca="1" ref="Y2:Y137" ca="1">INDEX(OFFSET(Dictionary!$AJ$3,MATCH(E$1,Dictionary!$AG$4:$AG$84,0),0,COUNTIF(Dictionary!$AG$4:$AG$84,E$1),1),MATCH(OFFSET(E$1,1,0,COUNTA(E$2:E$5000),1),OFFSET(Dictionary!$AH$3,MATCH(E$1,Dictionary!$AG$4:$AG$84,0),0,COUNTIF(Dictionary!$AG$4:$AG$84,E$1),1),1))</f>
        <v>Tahu akan tujuan yang ingin dicapainya dan dapat merumuskannya, realistis akan kemampuan diri, dan berusaha untuk mencapai target.</v>
      </c>
      <c r="Z2" s="52" t="str" cm="1">
        <f t="array" aca="1" ref="Z2:Z137" ca="1">INDEX(OFFSET(Dictionary!$AJ$3,MATCH(F$1,Dictionary!$AG$4:$AG$84,0),0,COUNTIF(Dictionary!$AG$4:$AG$84,F$1),1),MATCH(OFFSET(F$1,1,0,COUNTA(F$2:F$5000),1),OFFSET(Dictionary!$AH$3,MATCH(F$1,Dictionary!$AG$4:$AG$84,0),0,COUNTIF(Dictionary!$AG$4:$AG$84,F$1),1),1))</f>
        <v xml:space="preserve">Komitmen tinggi, lebih suka menangani pekerjaan satu demi satu, akan tetapi masih dapat mengubah prioritas jika terpaksa </v>
      </c>
      <c r="AA2" s="52" t="str" cm="1">
        <f t="array" aca="1" ref="AA2:AA137" ca="1">INDEX(OFFSET(Dictionary!$AJ$3,MATCH(G$1,Dictionary!$AG$4:$AG$84,0),0,COUNTIF(Dictionary!$AG$4:$AG$84,G$1),1),MATCH(OFFSET(G$1,1,0,COUNTA(G$2:G$5000),1),OFFSET(Dictionary!$AH$3,MATCH(G$1,Dictionary!$AG$4:$AG$84,0),0,COUNTIF(Dictionary!$AG$4:$AG$84,G$1),1),1))</f>
        <v xml:space="preserve">Bekerja keras sesuai tuntutan, menyalurkan usahanya untuk hal-hal yang bermanfaat / menguntungkan </v>
      </c>
      <c r="AB2" s="52" t="str" cm="1">
        <f t="array" aca="1" ref="AB2:AB137" ca="1">INDEX(OFFSET(Dictionary!$AJ$3,MATCH(H$1,Dictionary!$AG$4:$AG$84,0),0,COUNTIF(Dictionary!$AG$4:$AG$84,H$1),1),MATCH(OFFSET(H$1,1,0,COUNTA(H$2:H$5000),1),OFFSET(Dictionary!$AH$3,MATCH(H$1,Dictionary!$AG$4:$AG$84,0),0,COUNTIF(Dictionary!$AG$4:$AG$84,H$1),1),1))</f>
        <v>Lebih mementingkan fleksibilitas daripada struktur, pendekatan kerja lebih ditentukan oleh situasi daripada oleh perencanaan sebelumnya, mudah beradaptasi.  Tidak mempedulikan keteraturan atau kerapihan, ceroboh.</v>
      </c>
      <c r="AC2" s="52" t="str" cm="1">
        <f t="array" aca="1" ref="AC2:AC137" ca="1">INDEX(OFFSET(Dictionary!$AJ$3,MATCH(I$1,Dictionary!$AG$4:$AG$84,0),0,COUNTIF(Dictionary!$AG$4:$AG$84,I$1),1),MATCH(OFFSET(I$1,1,0,COUNTA(I$2:I$5000),1),OFFSET(Dictionary!$AH$3,MATCH(I$1,Dictionary!$AG$4:$AG$84,0),0,COUNTIF(Dictionary!$AG$4:$AG$84,I$1),1),1))</f>
        <v xml:space="preserve">Tertarik untuk menangani sendiri detail   </v>
      </c>
      <c r="AD2" s="52" t="str" cm="1">
        <f t="array" aca="1" ref="AD2:AD137" ca="1">INDEX(OFFSET(Dictionary!$AJ$3,MATCH(J$1,Dictionary!$AG$4:$AG$84,0),0,COUNTIF(Dictionary!$AG$4:$AG$84,J$1),1),MATCH(OFFSET(J$1,1,0,COUNTA(J$2:J$5000),1),OFFSET(Dictionary!$AH$3,MATCH(J$1,Dictionary!$AG$4:$AG$84,0),0,COUNTIF(Dictionary!$AG$4:$AG$84,J$1),1),1))</f>
        <v xml:space="preserve">Pertimbangan mencakup aspek teoritis (konsep atau pemikiran  baru) dan aspek praktis (pengalaman) secara berimbang    </v>
      </c>
      <c r="AE2" s="52" t="str" cm="1">
        <f t="array" aca="1" ref="AE2:AE137" ca="1">INDEX(OFFSET(Dictionary!$AJ$3,MATCH(K$1,Dictionary!$AG$4:$AG$84,0),0,COUNTIF(Dictionary!$AG$4:$AG$84,K$1),1),MATCH(OFFSET(K$1,1,0,COUNTA(K$2:K$5000),1),OFFSET(Dictionary!$AH$3,MATCH(K$1,Dictionary!$AG$4:$AG$84,0),0,COUNTIF(Dictionary!$AG$4:$AG$84,K$1),1),1))</f>
        <v xml:space="preserve">Cukup aktif dalam segi mental, dapat menyesuaikan tempo kerjanya  dengan tuntutan pekerjaan / lingkungan </v>
      </c>
      <c r="AF2" s="52" t="str" cm="1">
        <f t="array" aca="1" ref="AF2:AF137" ca="1">INDEX(OFFSET(Dictionary!$AJ$3,MATCH(L$1,Dictionary!$AG$4:$AG$84,0),0,COUNTIF(Dictionary!$AG$4:$AG$84,L$1),1),MATCH(OFFSET(L$1,1,0,COUNTA(L$2:L$5000),1),OFFSET(Dictionary!$AH$3,MATCH(L$1,Dictionary!$AG$4:$AG$84,0),0,COUNTIF(Dictionary!$AG$4:$AG$84,L$1),1),1))</f>
        <v xml:space="preserve">Dapat bekerja di belakang meja dan senang jika sesekali harus terjun ke lapangan atau melaksanakan tugas-tugas yang bersifat mobile.  </v>
      </c>
      <c r="AG2" s="52" t="str" cm="1">
        <f t="array" aca="1" ref="AG2:AG137" ca="1">INDEX(OFFSET(Dictionary!$AJ$3,MATCH(M$1,Dictionary!$AG$4:$AG$84,0),0,COUNTIF(Dictionary!$AG$4:$AG$84,M$1),1),MATCH(OFFSET(M$1,1,0,COUNTA(M$2:M$5000),1),OFFSET(Dictionary!$AH$3,MATCH(M$1,Dictionary!$AG$4:$AG$84,0),0,COUNTIF(Dictionary!$AG$4:$AG$84,M$1),1),1))</f>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2" s="52" t="str" cm="1">
        <f t="array" aca="1" ref="AH2:AH137" ca="1">INDEX(OFFSET(Dictionary!$AJ$3,MATCH(N$1,Dictionary!$AG$4:$AG$84,0),0,COUNTIF(Dictionary!$AG$4:$AG$84,N$1),1),MATCH(OFFSET(N$1,1,0,COUNTA(N$2:N$5000),1),OFFSET(Dictionary!$AH$3,MATCH(N$1,Dictionary!$AG$4:$AG$84,0),0,COUNTIF(Dictionary!$AG$4:$AG$84,N$1),1),1))</f>
        <v xml:space="preserve">Loyal pada Perusahaan   </v>
      </c>
      <c r="AI2" s="52" t="str" cm="1">
        <f t="array" aca="1" ref="AI2:AI137" ca="1">INDEX(OFFSET(Dictionary!$AJ$3,MATCH(O$1,Dictionary!$AG$4:$AG$84,0),0,COUNTIF(Dictionary!$AG$4:$AG$84,O$1),1),MATCH(OFFSET(O$1,1,0,COUNTA(O$2:O$5000),1),OFFSET(Dictionary!$AH$3,MATCH(O$1,Dictionary!$AG$4:$AG$84,0),0,COUNTIF(Dictionary!$AG$4:$AG$84,O$1),1),1))</f>
        <v xml:space="preserve">Kurang percaya diri dan kurang berminat utk menjadi pemimpin      </v>
      </c>
      <c r="AJ2" s="52" t="str" cm="1">
        <f t="array" aca="1" ref="AJ2:AJ137" ca="1">INDEX(OFFSET(Dictionary!$AJ$3,MATCH(P$1,Dictionary!$AG$4:$AG$84,0),0,COUNTIF(Dictionary!$AG$4:$AG$84,P$1),1),MATCH(OFFSET(P$1,1,0,COUNTA(P$2:P$5000),1),OFFSET(Dictionary!$AH$3,MATCH(P$1,Dictionary!$AG$4:$AG$84,0),0,COUNTIF(Dictionary!$AG$4:$AG$84,P$1),1),1))</f>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2" s="52" t="str" cm="1">
        <f t="array" aca="1" ref="AK2:AK137" ca="1">INDEX(OFFSET(Dictionary!$AJ$3,MATCH(Q$1,Dictionary!$AG$4:$AG$84,0),0,COUNTIF(Dictionary!$AG$4:$AG$84,Q$1),1),MATCH(OFFSET(Q$1,1,0,COUNTA(Q$2:Q$5000),1),OFFSET(Dictionary!$AH$3,MATCH(Q$1,Dictionary!$AG$4:$AG$84,0),0,COUNTIF(Dictionary!$AG$4:$AG$84,Q$1),1),1))</f>
        <v xml:space="preserve">Cukup percaya diri dlm pengambilan keputusan, mau mengambil resiko, dpt memutuskan dgn cepat, mengikuti alur logika </v>
      </c>
      <c r="AL2" s="52" t="str" cm="1">
        <f t="array" aca="1" ref="AL2:AL137" ca="1">INDEX(OFFSET(Dictionary!$AJ$3,MATCH(R$1,Dictionary!$AG$4:$AG$84,0),0,COUNTIF(Dictionary!$AG$4:$AG$84,R$1),1),MATCH(OFFSET(R$1,1,0,COUNTA(R$2:R$5000),1),OFFSET(Dictionary!$AH$3,MATCH(R$1,Dictionary!$AG$4:$AG$84,0),0,COUNTIF(Dictionary!$AG$4:$AG$84,R$1),1),1))</f>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 s="52" t="str" cm="1">
        <f t="array" aca="1" ref="AM2:AM137" ca="1">INDEX(OFFSET(Dictionary!$AJ$3,MATCH(S$1,Dictionary!$AG$4:$AG$84,0),0,COUNTIF(Dictionary!$AG$4:$AG$84,S$1),1),MATCH(OFFSET(S$1,1,0,COUNTA(S$2:S$5000),1),OFFSET(Dictionary!$AH$3,MATCH(S$1,Dictionary!$AG$4:$AG$84,0),0,COUNTIF(Dictionary!$AG$4:$AG$84,S$1),1),1))</f>
        <v>Suka bergabung dlm kelompok, sadar akan sikap &amp; kebutuhan ke- lompok, suka bekerja sama, ingin menjadi bagian dari kelompok, ingin disukai &amp; diakui oleh lingkungan; sangat tergantung pd kelom- pok, lebih memperhatikan kebutuhan kelompok daripada pekerjaan.</v>
      </c>
      <c r="AN2" s="52" t="str" cm="1">
        <f t="array" aca="1" ref="AN2:AN137" ca="1">INDEX(OFFSET(Dictionary!$AJ$3,MATCH(T$1,Dictionary!$AG$4:$AG$84,0),0,COUNTIF(Dictionary!$AG$4:$AG$84,T$1),1),MATCH(OFFSET(T$1,1,0,COUNTA(T$2:T$5000),1),OFFSET(Dictionary!$AH$3,MATCH(T$1,Dictionary!$AG$4:$AG$84,0),0,COUNTIF(Dictionary!$AG$4:$AG$84,T$1),1),1))</f>
        <v xml:space="preserve">Tidak mencari atau menghindari hubungan antar pribadi di  lingkungan kerja, masih mampu menjaga jarak </v>
      </c>
      <c r="AO2" s="52" t="str" cm="1">
        <f t="array" aca="1" ref="AO2:AO137" ca="1">INDEX(OFFSET(Dictionary!$AJ$3,MATCH(U$1,Dictionary!$AG$4:$AG$84,0),0,COUNTIF(Dictionary!$AG$4:$AG$84,U$1),1),MATCH(OFFSET(U$1,1,0,COUNTA(U$2:U$5000),1),OFFSET(Dictionary!$AH$3,MATCH(U$1,Dictionary!$AG$4:$AG$84,0),0,COUNTIF(Dictionary!$AG$4:$AG$84,U$1),1),1))</f>
        <v xml:space="preserve">Sederhana, cenderung diam, cenderung pemalu, tidak suka menon- jolkan diri </v>
      </c>
      <c r="AP2" s="52" t="str" cm="1">
        <f t="array" aca="1" ref="AP2:AP137" ca="1">INDEX(OFFSET(Dictionary!$AJ$3,MATCH(V$1,Dictionary!$AG$4:$AG$84,0),0,COUNTIF(Dictionary!$AG$4:$AG$84,V$1),1),MATCH(OFFSET(V$1,1,0,COUNTA(V$2:V$5000),1),OFFSET(Dictionary!$AH$3,MATCH(V$1,Dictionary!$AG$4:$AG$84,0),0,COUNTIF(Dictionary!$AG$4:$AG$84,V$1),1),1))</f>
        <v xml:space="preserve">Terbuka, mudah mengungkap pendapat atau perasaannya menge- nai suatu hal kepada org lain </v>
      </c>
      <c r="AQ2" s="52" t="str" cm="1">
        <f t="array" aca="1" ref="AQ2:AQ137" ca="1">INDEX(OFFSET(Dictionary!$AJ$3,MATCH(W$1,Dictionary!$AG$4:$AG$84,0),0,COUNTIF(Dictionary!$AG$4:$AG$84,W$1),1),MATCH(OFFSET(W$1,1,0,COUNTA(W$2:W$5000),1),OFFSET(Dictionary!$AH$3,MATCH(W$1,Dictionary!$AG$4:$AG$84,0),0,COUNTIF(Dictionary!$AG$4:$AG$84,W$1),1),1))</f>
        <v xml:space="preserve">Lebih suka menghindari konflik, akan mencari rasionalisasi untuk  dapat menerima situasi dan melihat permasalahan dari sudut pan- dang orang lain.  </v>
      </c>
      <c r="AR2" s="52" t="str" cm="1">
        <f t="array" aca="1" ref="AR2:AR137" ca="1">INDEX(OFFSET(Dictionary!$AJ$3,MATCH(X$1,Dictionary!$AG$4:$AG$84,0),0,COUNTIF(Dictionary!$AG$4:$AG$84,X$1),1),MATCH(OFFSET(X$1,1,0,COUNTA(X$2:X$5000),1),OFFSET(Dictionary!$AH$3,MATCH(X$1,Dictionary!$AG$4:$AG$84,0),0,COUNTIF(Dictionary!$AG$4:$AG$84,X$1),1),1))</f>
        <v xml:space="preserve">Mudah beradaptasi, cukup menyukai perubahan    </v>
      </c>
      <c r="AT2" t="str" cm="1">
        <f t="array" aca="1" ref="AT2:AT137" ca="1">IFERROR(INDEX(OFFSET(Dictionary!$AC$3,MATCH('Data Base'!AT$1,Dictionary!$AC$4:$AC$93,0),1,1,2),1,MATCH(INDEX(Dictionary!$B$3:$C$3,1,MATCH(Form_Responses[1],OFFSET(Dictionary!$A$3,MATCH('Data Base'!AT$1,Dictionary!$A$4:$A$93,0),1,1,2),0)),Dictionary!$AD$3:$AE$3,0)),"")</f>
        <v>E</v>
      </c>
      <c r="AU2" s="47" t="str" cm="1">
        <f t="array" aca="1" ref="AU2:AU137" ca="1">IFERROR(INDEX(OFFSET(Dictionary!$AC$3,MATCH('Data Base'!AU$1,Dictionary!$AC$4:$AC$93,0),1,1,2),1,MATCH(INDEX(Dictionary!$B$3:$C$3,1,MATCH(Form_Responses[2],OFFSET(Dictionary!$A$3,MATCH('Data Base'!AU$1,Dictionary!$A$4:$A$93,0),1,1,2),0)),Dictionary!$AD$3:$AE$3,0)),"")</f>
        <v>N</v>
      </c>
      <c r="AV2" s="47" t="str" cm="1">
        <f t="array" aca="1" ref="AV2:AV137" ca="1">IFERROR(INDEX(OFFSET(Dictionary!$AC$3,MATCH('Data Base'!AV$1,Dictionary!$AC$4:$AC$93,0),1,1,2),1,MATCH(INDEX(Dictionary!$B$3:$C$3,1,MATCH(Form_Responses[3],OFFSET(Dictionary!$A$3,MATCH('Data Base'!AV$1,Dictionary!$A$4:$A$93,0),1,1,2),0)),Dictionary!$AD$3:$AE$3,0)),"")</f>
        <v>P</v>
      </c>
      <c r="AW2" s="47" t="str" cm="1">
        <f t="array" aca="1" ref="AW2:AW137" ca="1">IFERROR(INDEX(OFFSET(Dictionary!$AC$3,MATCH('Data Base'!AW$1,Dictionary!$AC$4:$AC$93,0),1,1,2),1,MATCH(INDEX(Dictionary!$B$3:$C$3,1,MATCH(Form_Responses[4],OFFSET(Dictionary!$A$3,MATCH('Data Base'!AW$1,Dictionary!$A$4:$A$93,0),1,1,2),0)),Dictionary!$AD$3:$AE$3,0)),"")</f>
        <v>P</v>
      </c>
      <c r="AX2" s="47" t="str" cm="1">
        <f t="array" aca="1" ref="AX2:AX137" ca="1">IFERROR(INDEX(OFFSET(Dictionary!$AC$3,MATCH('Data Base'!AX$1,Dictionary!$AC$4:$AC$93,0),1,1,2),1,MATCH(INDEX(Dictionary!$B$3:$C$3,1,MATCH(Form_Responses[5],OFFSET(Dictionary!$A$3,MATCH('Data Base'!AX$1,Dictionary!$A$4:$A$93,0),1,1,2),0)),Dictionary!$AD$3:$AE$3,0)),"")</f>
        <v>B</v>
      </c>
      <c r="AY2" s="47" t="str" cm="1">
        <f t="array" aca="1" ref="AY2:AY137" ca="1">IFERROR(INDEX(OFFSET(Dictionary!$AC$3,MATCH('Data Base'!AY$1,Dictionary!$AC$4:$AC$93,0),1,1,2),1,MATCH(INDEX(Dictionary!$B$3:$C$3,1,MATCH(Form_Responses[6],OFFSET(Dictionary!$A$3,MATCH('Data Base'!AY$1,Dictionary!$A$4:$A$93,0),1,1,2),0)),Dictionary!$AD$3:$AE$3,0)),"")</f>
        <v>B</v>
      </c>
      <c r="AZ2" s="47" t="str" cm="1">
        <f t="array" aca="1" ref="AZ2:AZ137" ca="1">IFERROR(INDEX(OFFSET(Dictionary!$AC$3,MATCH('Data Base'!AZ$1,Dictionary!$AC$4:$AC$93,0),1,1,2),1,MATCH(INDEX(Dictionary!$B$3:$C$3,1,MATCH(Form_Responses[7],OFFSET(Dictionary!$A$3,MATCH('Data Base'!AZ$1,Dictionary!$A$4:$A$93,0),1,1,2),0)),Dictionary!$AD$3:$AE$3,0)),"")</f>
        <v>Z</v>
      </c>
      <c r="BA2" s="47" t="str" cm="1">
        <f t="array" aca="1" ref="BA2:BA137" ca="1">IFERROR(INDEX(OFFSET(Dictionary!$AC$3,MATCH('Data Base'!BA$1,Dictionary!$AC$4:$AC$93,0),1,1,2),1,MATCH(INDEX(Dictionary!$B$3:$C$3,1,MATCH(Form_Responses[8],OFFSET(Dictionary!$A$3,MATCH('Data Base'!BA$1,Dictionary!$A$4:$A$93,0),1,1,2),0)),Dictionary!$AD$3:$AE$3,0)),"")</f>
        <v>K</v>
      </c>
      <c r="BB2" s="47" t="str" cm="1">
        <f t="array" aca="1" ref="BB2:BB137" ca="1">IFERROR(INDEX(OFFSET(Dictionary!$AC$3,MATCH('Data Base'!BB$1,Dictionary!$AC$4:$AC$93,0),1,1,2),1,MATCH(INDEX(Dictionary!$B$3:$C$3,1,MATCH(Form_Responses[9],OFFSET(Dictionary!$A$3,MATCH('Data Base'!BB$1,Dictionary!$A$4:$A$93,0),1,1,2),0)),Dictionary!$AD$3:$AE$3,0)),"")</f>
        <v>F</v>
      </c>
      <c r="BC2" s="47" t="str" cm="1">
        <f t="array" aca="1" ref="BC2:BC137" ca="1">IFERROR(INDEX(OFFSET(Dictionary!$AC$3,MATCH('Data Base'!BC$1,Dictionary!$AC$4:$AC$93,0),1,1,2),1,MATCH(INDEX(Dictionary!$B$3:$C$3,1,MATCH(Form_Responses[10],OFFSET(Dictionary!$A$3,MATCH('Data Base'!BC$1,Dictionary!$A$4:$A$93,0),1,1,2),0)),Dictionary!$AD$3:$AE$3,0)),"")</f>
        <v>W</v>
      </c>
      <c r="BD2" s="47" t="str" cm="1">
        <f t="array" aca="1" ref="BD2:BD137" ca="1">IFERROR(INDEX(OFFSET(Dictionary!$AC$3,MATCH('Data Base'!BD$1,Dictionary!$AC$4:$AC$93,0),1,1,2),1,MATCH(INDEX(Dictionary!$B$3:$C$3,1,MATCH(Form_Responses[11],OFFSET(Dictionary!$A$3,MATCH('Data Base'!BD$1,Dictionary!$A$4:$A$93,0),1,1,2),0)),Dictionary!$AD$3:$AE$3,0)),"")</f>
        <v>G</v>
      </c>
      <c r="BE2" s="47" t="str" cm="1">
        <f t="array" aca="1" ref="BE2:BE137" ca="1">IFERROR(INDEX(OFFSET(Dictionary!$AC$3,MATCH('Data Base'!BE$1,Dictionary!$AC$4:$AC$93,0),1,1,2),1,MATCH(INDEX(Dictionary!$B$3:$C$3,1,MATCH(Form_Responses[12],OFFSET(Dictionary!$A$3,MATCH('Data Base'!BE$1,Dictionary!$A$4:$A$93,0),1,1,2),0)),Dictionary!$AD$3:$AE$3,0)),"")</f>
        <v>L</v>
      </c>
      <c r="BF2" s="47" t="str" cm="1">
        <f t="array" aca="1" ref="BF2:BF137" ca="1">IFERROR(INDEX(OFFSET(Dictionary!$AC$3,MATCH('Data Base'!BF$1,Dictionary!$AC$4:$AC$93,0),1,1,2),1,MATCH(INDEX(Dictionary!$B$3:$C$3,1,MATCH(Form_Responses[13],OFFSET(Dictionary!$A$3,MATCH('Data Base'!BF$1,Dictionary!$A$4:$A$93,0),1,1,2),0)),Dictionary!$AD$3:$AE$3,0)),"")</f>
        <v>P</v>
      </c>
      <c r="BG2" s="47" t="str" cm="1">
        <f t="array" aca="1" ref="BG2:BG137" ca="1">IFERROR(INDEX(OFFSET(Dictionary!$AC$3,MATCH('Data Base'!BG$1,Dictionary!$AC$4:$AC$93,0),1,1,2),1,MATCH(INDEX(Dictionary!$B$3:$C$3,1,MATCH(Form_Responses[14],OFFSET(Dictionary!$A$3,MATCH('Data Base'!BG$1,Dictionary!$A$4:$A$93,0),1,1,2),0)),Dictionary!$AD$3:$AE$3,0)),"")</f>
        <v>X</v>
      </c>
      <c r="BH2" s="47" t="str" cm="1">
        <f t="array" aca="1" ref="BH2:BH137" ca="1">IFERROR(INDEX(OFFSET(Dictionary!$AC$3,MATCH('Data Base'!BH$1,Dictionary!$AC$4:$AC$93,0),1,1,2),1,MATCH(INDEX(Dictionary!$B$3:$C$3,1,MATCH(Form_Responses[15],OFFSET(Dictionary!$A$3,MATCH('Data Base'!BH$1,Dictionary!$A$4:$A$93,0),1,1,2),0)),Dictionary!$AD$3:$AE$3,0)),"")</f>
        <v>B</v>
      </c>
      <c r="BI2" s="47" t="str" cm="1">
        <f t="array" aca="1" ref="BI2:BI137" ca="1">IFERROR(INDEX(OFFSET(Dictionary!$AC$3,MATCH('Data Base'!BI$1,Dictionary!$AC$4:$AC$93,0),1,1,2),1,MATCH(INDEX(Dictionary!$B$3:$C$3,1,MATCH(Form_Responses[16],OFFSET(Dictionary!$A$3,MATCH('Data Base'!BI$1,Dictionary!$A$4:$A$93,0),1,1,2),0)),Dictionary!$AD$3:$AE$3,0)),"")</f>
        <v>O</v>
      </c>
      <c r="BJ2" s="47" t="str" cm="1">
        <f t="array" aca="1" ref="BJ2:BJ137" ca="1">IFERROR(INDEX(OFFSET(Dictionary!$AC$3,MATCH('Data Base'!BJ$1,Dictionary!$AC$4:$AC$93,0),1,1,2),1,MATCH(INDEX(Dictionary!$B$3:$C$3,1,MATCH(Form_Responses[17],OFFSET(Dictionary!$A$3,MATCH('Data Base'!BJ$1,Dictionary!$A$4:$A$93,0),1,1,2),0)),Dictionary!$AD$3:$AE$3,0)),"")</f>
        <v>Z</v>
      </c>
      <c r="BK2" s="47" t="str" cm="1">
        <f t="array" aca="1" ref="BK2:BK137" ca="1">IFERROR(INDEX(OFFSET(Dictionary!$AC$3,MATCH('Data Base'!BK$1,Dictionary!$AC$4:$AC$93,0),1,1,2),1,MATCH(INDEX(Dictionary!$B$3:$C$3,1,MATCH(Form_Responses[18],OFFSET(Dictionary!$A$3,MATCH('Data Base'!BK$1,Dictionary!$A$4:$A$93,0),1,1,2),0)),Dictionary!$AD$3:$AE$3,0)),"")</f>
        <v>O</v>
      </c>
      <c r="BL2" s="47" t="str" cm="1">
        <f t="array" aca="1" ref="BL2:BL137" ca="1">IFERROR(INDEX(OFFSET(Dictionary!$AC$3,MATCH('Data Base'!BL$1,Dictionary!$AC$4:$AC$93,0),1,1,2),1,MATCH(INDEX(Dictionary!$B$3:$C$3,1,MATCH(Form_Responses[19],OFFSET(Dictionary!$A$3,MATCH('Data Base'!BL$1,Dictionary!$A$4:$A$93,0),1,1,2),0)),Dictionary!$AD$3:$AE$3,0)),"")</f>
        <v>F</v>
      </c>
      <c r="BM2" s="47" t="str" cm="1">
        <f t="array" aca="1" ref="BM2:BM137" ca="1">IFERROR(INDEX(OFFSET(Dictionary!$AC$3,MATCH('Data Base'!BM$1,Dictionary!$AC$4:$AC$93,0),1,1,2),1,MATCH(INDEX(Dictionary!$B$3:$C$3,1,MATCH(Form_Responses[20],OFFSET(Dictionary!$A$3,MATCH('Data Base'!BM$1,Dictionary!$A$4:$A$93,0),1,1,2),0)),Dictionary!$AD$3:$AE$3,0)),"")</f>
        <v>W</v>
      </c>
      <c r="BN2" s="47" t="str" cm="1">
        <f t="array" aca="1" ref="BN2:BN137" ca="1">IFERROR(INDEX(OFFSET(Dictionary!$AC$3,MATCH('Data Base'!BN$1,Dictionary!$AC$4:$AC$93,0),1,1,2),1,MATCH(INDEX(Dictionary!$B$3:$C$3,1,MATCH(Form_Responses[21],OFFSET(Dictionary!$A$3,MATCH('Data Base'!BN$1,Dictionary!$A$4:$A$93,0),1,1,2),0)),Dictionary!$AD$3:$AE$3,0)),"")</f>
        <v>G</v>
      </c>
      <c r="BO2" s="47" t="str" cm="1">
        <f t="array" aca="1" ref="BO2:BO137" ca="1">IFERROR(INDEX(OFFSET(Dictionary!$AC$3,MATCH('Data Base'!BO$1,Dictionary!$AC$4:$AC$93,0),1,1,2),1,MATCH(INDEX(Dictionary!$B$3:$C$3,1,MATCH(Form_Responses[22],OFFSET(Dictionary!$A$3,MATCH('Data Base'!BO$1,Dictionary!$A$4:$A$93,0),1,1,2),0)),Dictionary!$AD$3:$AE$3,0)),"")</f>
        <v>L</v>
      </c>
      <c r="BP2" s="47" t="str" cm="1">
        <f t="array" aca="1" ref="BP2:BP137" ca="1">IFERROR(INDEX(OFFSET(Dictionary!$AC$3,MATCH('Data Base'!BP$1,Dictionary!$AC$4:$AC$93,0),1,1,2),1,MATCH(INDEX(Dictionary!$B$3:$C$3,1,MATCH(Form_Responses[23],OFFSET(Dictionary!$A$3,MATCH('Data Base'!BP$1,Dictionary!$A$4:$A$93,0),1,1,2),0)),Dictionary!$AD$3:$AE$3,0)),"")</f>
        <v>I</v>
      </c>
      <c r="BQ2" s="47" t="str" cm="1">
        <f t="array" aca="1" ref="BQ2:BQ137" ca="1">IFERROR(INDEX(OFFSET(Dictionary!$AC$3,MATCH('Data Base'!BQ$1,Dictionary!$AC$4:$AC$93,0),1,1,2),1,MATCH(INDEX(Dictionary!$B$3:$C$3,1,MATCH(Form_Responses[24],OFFSET(Dictionary!$A$3,MATCH('Data Base'!BQ$1,Dictionary!$A$4:$A$93,0),1,1,2),0)),Dictionary!$AD$3:$AE$3,0)),"")</f>
        <v>N</v>
      </c>
      <c r="BR2" s="47" t="str" cm="1">
        <f t="array" aca="1" ref="BR2:BR137" ca="1">IFERROR(INDEX(OFFSET(Dictionary!$AC$3,MATCH('Data Base'!BR$1,Dictionary!$AC$4:$AC$93,0),1,1,2),1,MATCH(INDEX(Dictionary!$B$3:$C$3,1,MATCH(Form_Responses[25],OFFSET(Dictionary!$A$3,MATCH('Data Base'!BR$1,Dictionary!$A$4:$A$93,0),1,1,2),0)),Dictionary!$AD$3:$AE$3,0)),"")</f>
        <v>B</v>
      </c>
      <c r="BS2" s="47" t="str" cm="1">
        <f t="array" aca="1" ref="BS2:BS137" ca="1">IFERROR(INDEX(OFFSET(Dictionary!$AC$3,MATCH('Data Base'!BS$1,Dictionary!$AC$4:$AC$93,0),1,1,2),1,MATCH(INDEX(Dictionary!$B$3:$C$3,1,MATCH(Form_Responses[26],OFFSET(Dictionary!$A$3,MATCH('Data Base'!BS$1,Dictionary!$A$4:$A$93,0),1,1,2),0)),Dictionary!$AD$3:$AE$3,0)),"")</f>
        <v>P</v>
      </c>
      <c r="BT2" s="47" t="str" cm="1">
        <f t="array" aca="1" ref="BT2:BT137" ca="1">IFERROR(INDEX(OFFSET(Dictionary!$AC$3,MATCH('Data Base'!BT$1,Dictionary!$AC$4:$AC$93,0),1,1,2),1,MATCH(INDEX(Dictionary!$B$3:$C$3,1,MATCH(Form_Responses[27],OFFSET(Dictionary!$A$3,MATCH('Data Base'!BT$1,Dictionary!$A$4:$A$93,0),1,1,2),0)),Dictionary!$AD$3:$AE$3,0)),"")</f>
        <v>Z</v>
      </c>
      <c r="BU2" s="47" t="str" cm="1">
        <f t="array" aca="1" ref="BU2:BU137" ca="1">IFERROR(INDEX(OFFSET(Dictionary!$AC$3,MATCH('Data Base'!BU$1,Dictionary!$AC$4:$AC$93,0),1,1,2),1,MATCH(INDEX(Dictionary!$B$3:$C$3,1,MATCH(Form_Responses[28],OFFSET(Dictionary!$A$3,MATCH('Data Base'!BU$1,Dictionary!$A$4:$A$93,0),1,1,2),0)),Dictionary!$AD$3:$AE$3,0)),"")</f>
        <v>K</v>
      </c>
      <c r="BV2" s="47" t="str" cm="1">
        <f t="array" aca="1" ref="BV2:BV137" ca="1">IFERROR(INDEX(OFFSET(Dictionary!$AC$3,MATCH('Data Base'!BV$1,Dictionary!$AC$4:$AC$93,0),1,1,2),1,MATCH(INDEX(Dictionary!$B$3:$C$3,1,MATCH(Form_Responses[29],OFFSET(Dictionary!$A$3,MATCH('Data Base'!BV$1,Dictionary!$A$4:$A$93,0),1,1,2),0)),Dictionary!$AD$3:$AE$3,0)),"")</f>
        <v>F</v>
      </c>
      <c r="BW2" s="47" t="str" cm="1">
        <f t="array" aca="1" ref="BW2:BW137" ca="1">IFERROR(INDEX(OFFSET(Dictionary!$AC$3,MATCH('Data Base'!BW$1,Dictionary!$AC$4:$AC$93,0),1,1,2),1,MATCH(INDEX(Dictionary!$B$3:$C$3,1,MATCH(Form_Responses[30],OFFSET(Dictionary!$A$3,MATCH('Data Base'!BW$1,Dictionary!$A$4:$A$93,0),1,1,2),0)),Dictionary!$AD$3:$AE$3,0)),"")</f>
        <v>Z</v>
      </c>
      <c r="BX2" s="47" t="str" cm="1">
        <f t="array" aca="1" ref="BX2:BX137" ca="1">IFERROR(INDEX(OFFSET(Dictionary!$AC$3,MATCH('Data Base'!BX$1,Dictionary!$AC$4:$AC$93,0),1,1,2),1,MATCH(INDEX(Dictionary!$B$3:$C$3,1,MATCH(Form_Responses[31],OFFSET(Dictionary!$A$3,MATCH('Data Base'!BX$1,Dictionary!$A$4:$A$93,0),1,1,2),0)),Dictionary!$AD$3:$AE$3,0)),"")</f>
        <v>G</v>
      </c>
      <c r="BY2" s="47" t="str" cm="1">
        <f t="array" aca="1" ref="BY2:BY137" ca="1">IFERROR(INDEX(OFFSET(Dictionary!$AC$3,MATCH('Data Base'!BY$1,Dictionary!$AC$4:$AC$93,0),1,1,2),1,MATCH(INDEX(Dictionary!$B$3:$C$3,1,MATCH(Form_Responses[32],OFFSET(Dictionary!$A$3,MATCH('Data Base'!BY$1,Dictionary!$A$4:$A$93,0),1,1,2),0)),Dictionary!$AD$3:$AE$3,0)),"")</f>
        <v>L</v>
      </c>
      <c r="BZ2" s="47" t="str" cm="1">
        <f t="array" aca="1" ref="BZ2:BZ137" ca="1">IFERROR(INDEX(OFFSET(Dictionary!$AC$3,MATCH('Data Base'!BZ$1,Dictionary!$AC$4:$AC$93,0),1,1,2),1,MATCH(INDEX(Dictionary!$B$3:$C$3,1,MATCH(Form_Responses[33],OFFSET(Dictionary!$A$3,MATCH('Data Base'!BZ$1,Dictionary!$A$4:$A$93,0),1,1,2),0)),Dictionary!$AD$3:$AE$3,0)),"")</f>
        <v>I</v>
      </c>
      <c r="CA2" s="47" t="str" cm="1">
        <f t="array" aca="1" ref="CA2:CA137" ca="1">IFERROR(INDEX(OFFSET(Dictionary!$AC$3,MATCH('Data Base'!CA$1,Dictionary!$AC$4:$AC$93,0),1,1,2),1,MATCH(INDEX(Dictionary!$B$3:$C$3,1,MATCH(Form_Responses[34],OFFSET(Dictionary!$A$3,MATCH('Data Base'!CA$1,Dictionary!$A$4:$A$93,0),1,1,2),0)),Dictionary!$AD$3:$AE$3,0)),"")</f>
        <v>T</v>
      </c>
      <c r="CB2" s="47" t="str" cm="1">
        <f t="array" aca="1" ref="CB2:CB137" ca="1">IFERROR(INDEX(OFFSET(Dictionary!$AC$3,MATCH('Data Base'!CB$1,Dictionary!$AC$4:$AC$93,0),1,1,2),1,MATCH(INDEX(Dictionary!$B$3:$C$3,1,MATCH(Form_Responses[35],OFFSET(Dictionary!$A$3,MATCH('Data Base'!CB$1,Dictionary!$A$4:$A$93,0),1,1,2),0)),Dictionary!$AD$3:$AE$3,0)),"")</f>
        <v>N</v>
      </c>
      <c r="CC2" s="47" t="str" cm="1">
        <f t="array" aca="1" ref="CC2:CC137" ca="1">IFERROR(INDEX(OFFSET(Dictionary!$AC$3,MATCH('Data Base'!CC$1,Dictionary!$AC$4:$AC$93,0),1,1,2),1,MATCH(INDEX(Dictionary!$B$3:$C$3,1,MATCH(Form_Responses[36],OFFSET(Dictionary!$A$3,MATCH('Data Base'!CC$1,Dictionary!$A$4:$A$93,0),1,1,2),0)),Dictionary!$AD$3:$AE$3,0)),"")</f>
        <v>A</v>
      </c>
      <c r="CD2" s="47" t="str" cm="1">
        <f t="array" aca="1" ref="CD2:CD137" ca="1">IFERROR(INDEX(OFFSET(Dictionary!$AC$3,MATCH('Data Base'!CD$1,Dictionary!$AC$4:$AC$93,0),1,1,2),1,MATCH(INDEX(Dictionary!$B$3:$C$3,1,MATCH(Form_Responses[37],OFFSET(Dictionary!$A$3,MATCH('Data Base'!CD$1,Dictionary!$A$4:$A$93,0),1,1,2),0)),Dictionary!$AD$3:$AE$3,0)),"")</f>
        <v>P</v>
      </c>
      <c r="CE2" s="47" t="str" cm="1">
        <f t="array" aca="1" ref="CE2:CE137" ca="1">IFERROR(INDEX(OFFSET(Dictionary!$AC$3,MATCH('Data Base'!CE$1,Dictionary!$AC$4:$AC$93,0),1,1,2),1,MATCH(INDEX(Dictionary!$B$3:$C$3,1,MATCH(Form_Responses[38],OFFSET(Dictionary!$A$3,MATCH('Data Base'!CE$1,Dictionary!$A$4:$A$93,0),1,1,2),0)),Dictionary!$AD$3:$AE$3,0)),"")</f>
        <v>X</v>
      </c>
      <c r="CF2" s="47" t="str" cm="1">
        <f t="array" aca="1" ref="CF2:CF137" ca="1">IFERROR(INDEX(OFFSET(Dictionary!$AC$3,MATCH('Data Base'!CF$1,Dictionary!$AC$4:$AC$93,0),1,1,2),1,MATCH(INDEX(Dictionary!$B$3:$C$3,1,MATCH(Form_Responses[39],OFFSET(Dictionary!$A$3,MATCH('Data Base'!CF$1,Dictionary!$A$4:$A$93,0),1,1,2),0)),Dictionary!$AD$3:$AE$3,0)),"")</f>
        <v>B</v>
      </c>
      <c r="CG2" s="47" t="str" cm="1">
        <f t="array" aca="1" ref="CG2:CG137" ca="1">IFERROR(INDEX(OFFSET(Dictionary!$AC$3,MATCH('Data Base'!CG$1,Dictionary!$AC$4:$AC$93,0),1,1,2),1,MATCH(INDEX(Dictionary!$B$3:$C$3,1,MATCH(Form_Responses[40],OFFSET(Dictionary!$A$3,MATCH('Data Base'!CG$1,Dictionary!$A$4:$A$93,0),1,1,2),0)),Dictionary!$AD$3:$AE$3,0)),"")</f>
        <v>O</v>
      </c>
      <c r="CH2" s="47" t="str" cm="1">
        <f t="array" aca="1" ref="CH2:CH137" ca="1">IFERROR(INDEX(OFFSET(Dictionary!$AC$3,MATCH('Data Base'!CH$1,Dictionary!$AC$4:$AC$93,0),1,1,2),1,MATCH(INDEX(Dictionary!$B$3:$C$3,1,MATCH(Form_Responses[41],OFFSET(Dictionary!$A$3,MATCH('Data Base'!CH$1,Dictionary!$A$4:$A$93,0),1,1,2),0)),Dictionary!$AD$3:$AE$3,0)),"")</f>
        <v>S</v>
      </c>
      <c r="CI2" s="47" t="str" cm="1">
        <f t="array" aca="1" ref="CI2:CI137" ca="1">IFERROR(INDEX(OFFSET(Dictionary!$AC$3,MATCH('Data Base'!CI$1,Dictionary!$AC$4:$AC$93,0),1,1,2),1,MATCH(INDEX(Dictionary!$B$3:$C$3,1,MATCH(Form_Responses[42],OFFSET(Dictionary!$A$3,MATCH('Data Base'!CI$1,Dictionary!$A$4:$A$93,0),1,1,2),0)),Dictionary!$AD$3:$AE$3,0)),"")</f>
        <v>R</v>
      </c>
      <c r="CJ2" s="47" t="str" cm="1">
        <f t="array" aca="1" ref="CJ2:CJ137" ca="1">IFERROR(INDEX(OFFSET(Dictionary!$AC$3,MATCH('Data Base'!CJ$1,Dictionary!$AC$4:$AC$93,0),1,1,2),1,MATCH(INDEX(Dictionary!$B$3:$C$3,1,MATCH(Form_Responses[43],OFFSET(Dictionary!$A$3,MATCH('Data Base'!CJ$1,Dictionary!$A$4:$A$93,0),1,1,2),0)),Dictionary!$AD$3:$AE$3,0)),"")</f>
        <v>I</v>
      </c>
      <c r="CK2" s="47" t="str" cm="1">
        <f t="array" aca="1" ref="CK2:CK137" ca="1">IFERROR(INDEX(OFFSET(Dictionary!$AC$3,MATCH('Data Base'!CK$1,Dictionary!$AC$4:$AC$93,0),1,1,2),1,MATCH(INDEX(Dictionary!$B$3:$C$3,1,MATCH(Form_Responses[44],OFFSET(Dictionary!$A$3,MATCH('Data Base'!CK$1,Dictionary!$A$4:$A$93,0),1,1,2),0)),Dictionary!$AD$3:$AE$3,0)),"")</f>
        <v>C</v>
      </c>
      <c r="CL2" s="47" t="str" cm="1">
        <f t="array" aca="1" ref="CL2:CL137" ca="1">IFERROR(INDEX(OFFSET(Dictionary!$AC$3,MATCH('Data Base'!CL$1,Dictionary!$AC$4:$AC$93,0),1,1,2),1,MATCH(INDEX(Dictionary!$B$3:$C$3,1,MATCH(Form_Responses[45],OFFSET(Dictionary!$A$3,MATCH('Data Base'!CL$1,Dictionary!$A$4:$A$93,0),1,1,2),0)),Dictionary!$AD$3:$AE$3,0)),"")</f>
        <v>E</v>
      </c>
      <c r="CM2" s="47" t="str" cm="1">
        <f t="array" aca="1" ref="CM2:CM137" ca="1">IFERROR(INDEX(OFFSET(Dictionary!$AC$3,MATCH('Data Base'!CM$1,Dictionary!$AC$4:$AC$93,0),1,1,2),1,MATCH(INDEX(Dictionary!$B$3:$C$3,1,MATCH(Form_Responses[46],OFFSET(Dictionary!$A$3,MATCH('Data Base'!CM$1,Dictionary!$A$4:$A$93,0),1,1,2),0)),Dictionary!$AD$3:$AE$3,0)),"")</f>
        <v>N</v>
      </c>
      <c r="CN2" s="47" t="str" cm="1">
        <f t="array" aca="1" ref="CN2:CN137" ca="1">IFERROR(INDEX(OFFSET(Dictionary!$AC$3,MATCH('Data Base'!CN$1,Dictionary!$AC$4:$AC$93,0),1,1,2),1,MATCH(INDEX(Dictionary!$B$3:$C$3,1,MATCH(Form_Responses[47],OFFSET(Dictionary!$A$3,MATCH('Data Base'!CN$1,Dictionary!$A$4:$A$93,0),1,1,2),0)),Dictionary!$AD$3:$AE$3,0)),"")</f>
        <v>A</v>
      </c>
      <c r="CO2" s="47" t="str" cm="1">
        <f t="array" aca="1" ref="CO2:CO137" ca="1">IFERROR(INDEX(OFFSET(Dictionary!$AC$3,MATCH('Data Base'!CO$1,Dictionary!$AC$4:$AC$93,0),1,1,2),1,MATCH(INDEX(Dictionary!$B$3:$C$3,1,MATCH(Form_Responses[48],OFFSET(Dictionary!$A$3,MATCH('Data Base'!CO$1,Dictionary!$A$4:$A$93,0),1,1,2),0)),Dictionary!$AD$3:$AE$3,0)),"")</f>
        <v>P</v>
      </c>
      <c r="CP2" s="47" t="str" cm="1">
        <f t="array" aca="1" ref="CP2:CP137" ca="1">IFERROR(INDEX(OFFSET(Dictionary!$AC$3,MATCH('Data Base'!CP$1,Dictionary!$AC$4:$AC$93,0),1,1,2),1,MATCH(INDEX(Dictionary!$B$3:$C$3,1,MATCH(Form_Responses[49],OFFSET(Dictionary!$A$3,MATCH('Data Base'!CP$1,Dictionary!$A$4:$A$93,0),1,1,2),0)),Dictionary!$AD$3:$AE$3,0)),"")</f>
        <v>F</v>
      </c>
      <c r="CQ2" s="47" t="str" cm="1">
        <f t="array" aca="1" ref="CQ2:CQ137" ca="1">IFERROR(INDEX(OFFSET(Dictionary!$AC$3,MATCH('Data Base'!CQ$1,Dictionary!$AC$4:$AC$93,0),1,1,2),1,MATCH(INDEX(Dictionary!$B$3:$C$3,1,MATCH(Form_Responses[50],OFFSET(Dictionary!$A$3,MATCH('Data Base'!CQ$1,Dictionary!$A$4:$A$93,0),1,1,2),0)),Dictionary!$AD$3:$AE$3,0)),"")</f>
        <v>B</v>
      </c>
      <c r="CR2" s="47" t="str" cm="1">
        <f t="array" aca="1" ref="CR2:CR137" ca="1">IFERROR(INDEX(OFFSET(Dictionary!$AC$3,MATCH('Data Base'!CR$1,Dictionary!$AC$4:$AC$93,0),1,1,2),1,MATCH(INDEX(Dictionary!$B$3:$C$3,1,MATCH(Form_Responses[51],OFFSET(Dictionary!$A$3,MATCH('Data Base'!CR$1,Dictionary!$A$4:$A$93,0),1,1,2),0)),Dictionary!$AD$3:$AE$3,0)),"")</f>
        <v>V</v>
      </c>
      <c r="CS2" s="47" t="str" cm="1">
        <f t="array" aca="1" ref="CS2:CS137" ca="1">IFERROR(INDEX(OFFSET(Dictionary!$AC$3,MATCH('Data Base'!CS$1,Dictionary!$AC$4:$AC$93,0),1,1,2),1,MATCH(INDEX(Dictionary!$B$3:$C$3,1,MATCH(Form_Responses[52],OFFSET(Dictionary!$A$3,MATCH('Data Base'!CS$1,Dictionary!$A$4:$A$93,0),1,1,2),0)),Dictionary!$AD$3:$AE$3,0)),"")</f>
        <v>S</v>
      </c>
      <c r="CT2" s="47" t="str" cm="1">
        <f t="array" aca="1" ref="CT2:CT137" ca="1">IFERROR(INDEX(OFFSET(Dictionary!$AC$3,MATCH('Data Base'!CT$1,Dictionary!$AC$4:$AC$93,0),1,1,2),1,MATCH(INDEX(Dictionary!$B$3:$C$3,1,MATCH(Form_Responses[53],OFFSET(Dictionary!$A$3,MATCH('Data Base'!CT$1,Dictionary!$A$4:$A$93,0),1,1,2),0)),Dictionary!$AD$3:$AE$3,0)),"")</f>
        <v>R</v>
      </c>
      <c r="CU2" s="47" t="str" cm="1">
        <f t="array" aca="1" ref="CU2:CU137" ca="1">IFERROR(INDEX(OFFSET(Dictionary!$AC$3,MATCH('Data Base'!CU$1,Dictionary!$AC$4:$AC$93,0),1,1,2),1,MATCH(INDEX(Dictionary!$B$3:$C$3,1,MATCH(Form_Responses[54],OFFSET(Dictionary!$A$3,MATCH('Data Base'!CU$1,Dictionary!$A$4:$A$93,0),1,1,2),0)),Dictionary!$AD$3:$AE$3,0)),"")</f>
        <v>D</v>
      </c>
      <c r="CV2" s="47" t="str" cm="1">
        <f t="array" aca="1" ref="CV2:CV137" ca="1">IFERROR(INDEX(OFFSET(Dictionary!$AC$3,MATCH('Data Base'!CV$1,Dictionary!$AC$4:$AC$93,0),1,1,2),1,MATCH(INDEX(Dictionary!$B$3:$C$3,1,MATCH(Form_Responses[55],OFFSET(Dictionary!$A$3,MATCH('Data Base'!CV$1,Dictionary!$A$4:$A$93,0),1,1,2),0)),Dictionary!$AD$3:$AE$3,0)),"")</f>
        <v>C</v>
      </c>
      <c r="CW2" s="47" t="str" cm="1">
        <f t="array" aca="1" ref="CW2:CW137" ca="1">IFERROR(INDEX(OFFSET(Dictionary!$AC$3,MATCH('Data Base'!CW$1,Dictionary!$AC$4:$AC$93,0),1,1,2),1,MATCH(INDEX(Dictionary!$B$3:$C$3,1,MATCH(Form_Responses[56],OFFSET(Dictionary!$A$3,MATCH('Data Base'!CW$1,Dictionary!$A$4:$A$93,0),1,1,2),0)),Dictionary!$AD$3:$AE$3,0)),"")</f>
        <v>S</v>
      </c>
      <c r="CX2" s="47" t="str" cm="1">
        <f t="array" aca="1" ref="CX2:CX137" ca="1">IFERROR(INDEX(OFFSET(Dictionary!$AC$3,MATCH('Data Base'!CX$1,Dictionary!$AC$4:$AC$93,0),1,1,2),1,MATCH(INDEX(Dictionary!$B$3:$C$3,1,MATCH(Form_Responses[57],OFFSET(Dictionary!$A$3,MATCH('Data Base'!CX$1,Dictionary!$A$4:$A$93,0),1,1,2),0)),Dictionary!$AD$3:$AE$3,0)),"")</f>
        <v>Z</v>
      </c>
      <c r="CY2" s="47" t="str" cm="1">
        <f t="array" aca="1" ref="CY2:CY137" ca="1">IFERROR(INDEX(OFFSET(Dictionary!$AC$3,MATCH('Data Base'!CY$1,Dictionary!$AC$4:$AC$93,0),1,1,2),1,MATCH(INDEX(Dictionary!$B$3:$C$3,1,MATCH(Form_Responses[58],OFFSET(Dictionary!$A$3,MATCH('Data Base'!CY$1,Dictionary!$A$4:$A$93,0),1,1,2),0)),Dictionary!$AD$3:$AE$3,0)),"")</f>
        <v>A</v>
      </c>
      <c r="CZ2" s="47" t="str" cm="1">
        <f t="array" aca="1" ref="CZ2:CZ137" ca="1">IFERROR(INDEX(OFFSET(Dictionary!$AC$3,MATCH('Data Base'!CZ$1,Dictionary!$AC$4:$AC$93,0),1,1,2),1,MATCH(INDEX(Dictionary!$B$3:$C$3,1,MATCH(Form_Responses[59],OFFSET(Dictionary!$A$3,MATCH('Data Base'!CZ$1,Dictionary!$A$4:$A$93,0),1,1,2),0)),Dictionary!$AD$3:$AE$3,0)),"")</f>
        <v>P</v>
      </c>
      <c r="DA2" s="47" t="str" cm="1">
        <f t="array" aca="1" ref="DA2:DA137" ca="1">IFERROR(INDEX(OFFSET(Dictionary!$AC$3,MATCH('Data Base'!DA$1,Dictionary!$AC$4:$AC$93,0),1,1,2),1,MATCH(INDEX(Dictionary!$B$3:$C$3,1,MATCH(Form_Responses[60],OFFSET(Dictionary!$A$3,MATCH('Data Base'!DA$1,Dictionary!$A$4:$A$93,0),1,1,2),0)),Dictionary!$AD$3:$AE$3,0)),"")</f>
        <v>X</v>
      </c>
      <c r="DB2" s="47" t="str" cm="1">
        <f t="array" aca="1" ref="DB2:DB137" ca="1">IFERROR(INDEX(OFFSET(Dictionary!$AC$3,MATCH('Data Base'!DB$1,Dictionary!$AC$4:$AC$93,0),1,1,2),1,MATCH(INDEX(Dictionary!$B$3:$C$3,1,MATCH(Form_Responses[61],OFFSET(Dictionary!$A$3,MATCH('Data Base'!DB$1,Dictionary!$A$4:$A$93,0),1,1,2),0)),Dictionary!$AD$3:$AE$3,0)),"")</f>
        <v>T</v>
      </c>
      <c r="DC2" s="47" t="str" cm="1">
        <f t="array" aca="1" ref="DC2:DC137" ca="1">IFERROR(INDEX(OFFSET(Dictionary!$AC$3,MATCH('Data Base'!DC$1,Dictionary!$AC$4:$AC$93,0),1,1,2),1,MATCH(INDEX(Dictionary!$B$3:$C$3,1,MATCH(Form_Responses[62],OFFSET(Dictionary!$A$3,MATCH('Data Base'!DC$1,Dictionary!$A$4:$A$93,0),1,1,2),0)),Dictionary!$AD$3:$AE$3,0)),"")</f>
        <v>V</v>
      </c>
      <c r="DD2" s="47" t="str" cm="1">
        <f t="array" aca="1" ref="DD2:DD137" ca="1">IFERROR(INDEX(OFFSET(Dictionary!$AC$3,MATCH('Data Base'!DD$1,Dictionary!$AC$4:$AC$93,0),1,1,2),1,MATCH(INDEX(Dictionary!$B$3:$C$3,1,MATCH(Form_Responses[63],OFFSET(Dictionary!$A$3,MATCH('Data Base'!DD$1,Dictionary!$A$4:$A$93,0),1,1,2),0)),Dictionary!$AD$3:$AE$3,0)),"")</f>
        <v>I</v>
      </c>
      <c r="DE2" s="47" t="str" cm="1">
        <f t="array" aca="1" ref="DE2:DE137" ca="1">IFERROR(INDEX(OFFSET(Dictionary!$AC$3,MATCH('Data Base'!DE$1,Dictionary!$AC$4:$AC$93,0),1,1,2),1,MATCH(INDEX(Dictionary!$B$3:$C$3,1,MATCH(Form_Responses[64],OFFSET(Dictionary!$A$3,MATCH('Data Base'!DE$1,Dictionary!$A$4:$A$93,0),1,1,2),0)),Dictionary!$AD$3:$AE$3,0)),"")</f>
        <v>T</v>
      </c>
      <c r="DF2" s="47" t="str" cm="1">
        <f t="array" aca="1" ref="DF2:DF137" ca="1">IFERROR(INDEX(OFFSET(Dictionary!$AC$3,MATCH('Data Base'!DF$1,Dictionary!$AC$4:$AC$93,0),1,1,2),1,MATCH(INDEX(Dictionary!$B$3:$C$3,1,MATCH(Form_Responses[65],OFFSET(Dictionary!$A$3,MATCH('Data Base'!DF$1,Dictionary!$A$4:$A$93,0),1,1,2),0)),Dictionary!$AD$3:$AE$3,0)),"")</f>
        <v>D</v>
      </c>
      <c r="DG2" s="47" t="str" cm="1">
        <f t="array" aca="1" ref="DG2:DG137" ca="1">IFERROR(INDEX(OFFSET(Dictionary!$AC$3,MATCH('Data Base'!DG$1,Dictionary!$AC$4:$AC$93,0),1,1,2),1,MATCH(INDEX(Dictionary!$B$3:$C$3,1,MATCH(Form_Responses[66],OFFSET(Dictionary!$A$3,MATCH('Data Base'!DG$1,Dictionary!$A$4:$A$93,0),1,1,2),0)),Dictionary!$AD$3:$AE$3,0)),"")</f>
        <v>S</v>
      </c>
      <c r="DH2" s="47" t="str" cm="1">
        <f t="array" aca="1" ref="DH2:DH137" ca="1">IFERROR(INDEX(OFFSET(Dictionary!$AC$3,MATCH('Data Base'!DH$1,Dictionary!$AC$4:$AC$93,0),1,1,2),1,MATCH(INDEX(Dictionary!$B$3:$C$3,1,MATCH(Form_Responses[67],OFFSET(Dictionary!$A$3,MATCH('Data Base'!DH$1,Dictionary!$A$4:$A$93,0),1,1,2),0)),Dictionary!$AD$3:$AE$3,0)),"")</f>
        <v>R</v>
      </c>
      <c r="DI2" s="47" t="str" cm="1">
        <f t="array" aca="1" ref="DI2:DI137" ca="1">IFERROR(INDEX(OFFSET(Dictionary!$AC$3,MATCH('Data Base'!DI$1,Dictionary!$AC$4:$AC$93,0),1,1,2),1,MATCH(INDEX(Dictionary!$B$3:$C$3,1,MATCH(Form_Responses[68],OFFSET(Dictionary!$A$3,MATCH('Data Base'!DI$1,Dictionary!$A$4:$A$93,0),1,1,2),0)),Dictionary!$AD$3:$AE$3,0)),"")</f>
        <v>N</v>
      </c>
      <c r="DJ2" s="47" t="str" cm="1">
        <f t="array" aca="1" ref="DJ2:DJ137" ca="1">IFERROR(INDEX(OFFSET(Dictionary!$AC$3,MATCH('Data Base'!DJ$1,Dictionary!$AC$4:$AC$93,0),1,1,2),1,MATCH(INDEX(Dictionary!$B$3:$C$3,1,MATCH(Form_Responses[69],OFFSET(Dictionary!$A$3,MATCH('Data Base'!DJ$1,Dictionary!$A$4:$A$93,0),1,1,2),0)),Dictionary!$AD$3:$AE$3,0)),"")</f>
        <v>A</v>
      </c>
      <c r="DK2" s="47" t="str" cm="1">
        <f t="array" aca="1" ref="DK2:DK137" ca="1">IFERROR(INDEX(OFFSET(Dictionary!$AC$3,MATCH('Data Base'!DK$1,Dictionary!$AC$4:$AC$93,0),1,1,2),1,MATCH(INDEX(Dictionary!$B$3:$C$3,1,MATCH(Form_Responses[70],OFFSET(Dictionary!$A$3,MATCH('Data Base'!DK$1,Dictionary!$A$4:$A$93,0),1,1,2),0)),Dictionary!$AD$3:$AE$3,0)),"")</f>
        <v>P</v>
      </c>
      <c r="DL2" s="47" t="str" cm="1">
        <f t="array" aca="1" ref="DL2:DL137" ca="1">IFERROR(INDEX(OFFSET(Dictionary!$AC$3,MATCH('Data Base'!DL$1,Dictionary!$AC$4:$AC$93,0),1,1,2),1,MATCH(INDEX(Dictionary!$B$3:$C$3,1,MATCH(Form_Responses[71],OFFSET(Dictionary!$A$3,MATCH('Data Base'!DL$1,Dictionary!$A$4:$A$93,0),1,1,2),0)),Dictionary!$AD$3:$AE$3,0)),"")</f>
        <v>I</v>
      </c>
      <c r="DM2" s="47" t="str" cm="1">
        <f t="array" aca="1" ref="DM2:DM137" ca="1">IFERROR(INDEX(OFFSET(Dictionary!$AC$3,MATCH('Data Base'!DM$1,Dictionary!$AC$4:$AC$93,0),1,1,2),1,MATCH(INDEX(Dictionary!$B$3:$C$3,1,MATCH(Form_Responses[72],OFFSET(Dictionary!$A$3,MATCH('Data Base'!DM$1,Dictionary!$A$4:$A$93,0),1,1,2),0)),Dictionary!$AD$3:$AE$3,0)),"")</f>
        <v>T</v>
      </c>
      <c r="DN2" s="47" t="str" cm="1">
        <f t="array" aca="1" ref="DN2:DN137" ca="1">IFERROR(INDEX(OFFSET(Dictionary!$AC$3,MATCH('Data Base'!DN$1,Dictionary!$AC$4:$AC$93,0),1,1,2),1,MATCH(INDEX(Dictionary!$B$3:$C$3,1,MATCH(Form_Responses[73],OFFSET(Dictionary!$A$3,MATCH('Data Base'!DN$1,Dictionary!$A$4:$A$93,0),1,1,2),0)),Dictionary!$AD$3:$AE$3,0)),"")</f>
        <v>I</v>
      </c>
      <c r="DO2" s="47" t="str" cm="1">
        <f t="array" aca="1" ref="DO2:DO137" ca="1">IFERROR(INDEX(OFFSET(Dictionary!$AC$3,MATCH('Data Base'!DO$1,Dictionary!$AC$4:$AC$93,0),1,1,2),1,MATCH(INDEX(Dictionary!$B$3:$C$3,1,MATCH(Form_Responses[74],OFFSET(Dictionary!$A$3,MATCH('Data Base'!DO$1,Dictionary!$A$4:$A$93,0),1,1,2),0)),Dictionary!$AD$3:$AE$3,0)),"")</f>
        <v>T</v>
      </c>
      <c r="DP2" s="47" t="str" cm="1">
        <f t="array" aca="1" ref="DP2:DP137" ca="1">IFERROR(INDEX(OFFSET(Dictionary!$AC$3,MATCH('Data Base'!DP$1,Dictionary!$AC$4:$AC$93,0),1,1,2),1,MATCH(INDEX(Dictionary!$B$3:$C$3,1,MATCH(Form_Responses[75],OFFSET(Dictionary!$A$3,MATCH('Data Base'!DP$1,Dictionary!$A$4:$A$93,0),1,1,2),0)),Dictionary!$AD$3:$AE$3,0)),"")</f>
        <v>R</v>
      </c>
      <c r="DQ2" s="47" t="str" cm="1">
        <f t="array" aca="1" ref="DQ2:DQ137" ca="1">IFERROR(INDEX(OFFSET(Dictionary!$AC$3,MATCH('Data Base'!DQ$1,Dictionary!$AC$4:$AC$93,0),1,1,2),1,MATCH(INDEX(Dictionary!$B$3:$C$3,1,MATCH(Form_Responses[76],OFFSET(Dictionary!$A$3,MATCH('Data Base'!DQ$1,Dictionary!$A$4:$A$93,0),1,1,2),0)),Dictionary!$AD$3:$AE$3,0)),"")</f>
        <v>S</v>
      </c>
      <c r="DR2" s="47" t="str" cm="1">
        <f t="array" aca="1" ref="DR2:DR137" ca="1">IFERROR(INDEX(OFFSET(Dictionary!$AC$3,MATCH('Data Base'!DR$1,Dictionary!$AC$4:$AC$93,0),1,1,2),1,MATCH(INDEX(Dictionary!$B$3:$C$3,1,MATCH(Form_Responses[77],OFFSET(Dictionary!$A$3,MATCH('Data Base'!DR$1,Dictionary!$A$4:$A$93,0),1,1,2),0)),Dictionary!$AD$3:$AE$3,0)),"")</f>
        <v>R</v>
      </c>
      <c r="DS2" s="47" t="str" cm="1">
        <f t="array" aca="1" ref="DS2:DS137" ca="1">IFERROR(INDEX(OFFSET(Dictionary!$AC$3,MATCH('Data Base'!DS$1,Dictionary!$AC$4:$AC$93,0),1,1,2),1,MATCH(INDEX(Dictionary!$B$3:$C$3,1,MATCH(Form_Responses[78],OFFSET(Dictionary!$A$3,MATCH('Data Base'!DS$1,Dictionary!$A$4:$A$93,0),1,1,2),0)),Dictionary!$AD$3:$AE$3,0)),"")</f>
        <v>D</v>
      </c>
      <c r="DT2" s="47" t="str" cm="1">
        <f t="array" aca="1" ref="DT2:DT137" ca="1">IFERROR(INDEX(OFFSET(Dictionary!$AC$3,MATCH('Data Base'!DT$1,Dictionary!$AC$4:$AC$93,0),1,1,2),1,MATCH(INDEX(Dictionary!$B$3:$C$3,1,MATCH(Form_Responses[79],OFFSET(Dictionary!$A$3,MATCH('Data Base'!DT$1,Dictionary!$A$4:$A$93,0),1,1,2),0)),Dictionary!$AD$3:$AE$3,0)),"")</f>
        <v>N</v>
      </c>
      <c r="DU2" s="47" t="str" cm="1">
        <f t="array" aca="1" ref="DU2:DU137" ca="1">IFERROR(INDEX(OFFSET(Dictionary!$AC$3,MATCH('Data Base'!DU$1,Dictionary!$AC$4:$AC$93,0),1,1,2),1,MATCH(INDEX(Dictionary!$B$3:$C$3,1,MATCH(Form_Responses[80],OFFSET(Dictionary!$A$3,MATCH('Data Base'!DU$1,Dictionary!$A$4:$A$93,0),1,1,2),0)),Dictionary!$AD$3:$AE$3,0)),"")</f>
        <v>A</v>
      </c>
      <c r="DV2" s="47" t="str" cm="1">
        <f t="array" aca="1" ref="DV2:DV137" ca="1">IFERROR(INDEX(OFFSET(Dictionary!$AC$3,MATCH('Data Base'!DV$1,Dictionary!$AC$4:$AC$93,0),1,1,2),1,MATCH(INDEX(Dictionary!$B$3:$C$3,1,MATCH(Form_Responses[81],OFFSET(Dictionary!$A$3,MATCH('Data Base'!DV$1,Dictionary!$A$4:$A$93,0),1,1,2),0)),Dictionary!$AD$3:$AE$3,0)),"")</f>
        <v>G</v>
      </c>
      <c r="DW2" s="47" t="str" cm="1">
        <f t="array" aca="1" ref="DW2:DW137" ca="1">IFERROR(INDEX(OFFSET(Dictionary!$AC$3,MATCH('Data Base'!DW$1,Dictionary!$AC$4:$AC$93,0),1,1,2),1,MATCH(INDEX(Dictionary!$B$3:$C$3,1,MATCH(Form_Responses[82],OFFSET(Dictionary!$A$3,MATCH('Data Base'!DW$1,Dictionary!$A$4:$A$93,0),1,1,2),0)),Dictionary!$AD$3:$AE$3,0)),"")</f>
        <v>L</v>
      </c>
      <c r="DX2" s="47" t="str" cm="1">
        <f t="array" aca="1" ref="DX2:DX137" ca="1">IFERROR(INDEX(OFFSET(Dictionary!$AC$3,MATCH('Data Base'!DX$1,Dictionary!$AC$4:$AC$93,0),1,1,2),1,MATCH(INDEX(Dictionary!$B$3:$C$3,1,MATCH(Form_Responses[83],OFFSET(Dictionary!$A$3,MATCH('Data Base'!DX$1,Dictionary!$A$4:$A$93,0),1,1,2),0)),Dictionary!$AD$3:$AE$3,0)),"")</f>
        <v>I</v>
      </c>
      <c r="DY2" s="47" t="str" cm="1">
        <f t="array" aca="1" ref="DY2:DY137" ca="1">IFERROR(INDEX(OFFSET(Dictionary!$AC$3,MATCH('Data Base'!DY$1,Dictionary!$AC$4:$AC$93,0),1,1,2),1,MATCH(INDEX(Dictionary!$B$3:$C$3,1,MATCH(Form_Responses[84],OFFSET(Dictionary!$A$3,MATCH('Data Base'!DY$1,Dictionary!$A$4:$A$93,0),1,1,2),0)),Dictionary!$AD$3:$AE$3,0)),"")</f>
        <v>T</v>
      </c>
      <c r="DZ2" s="47" t="str" cm="1">
        <f t="array" aca="1" ref="DZ2:DZ137" ca="1">IFERROR(INDEX(OFFSET(Dictionary!$AC$3,MATCH('Data Base'!DZ$1,Dictionary!$AC$4:$AC$93,0),1,1,2),1,MATCH(INDEX(Dictionary!$B$3:$C$3,1,MATCH(Form_Responses[85],OFFSET(Dictionary!$A$3,MATCH('Data Base'!DZ$1,Dictionary!$A$4:$A$93,0),1,1,2),0)),Dictionary!$AD$3:$AE$3,0)),"")</f>
        <v>V</v>
      </c>
      <c r="EA2" s="47" t="str" cm="1">
        <f t="array" aca="1" ref="EA2:EA137" ca="1">IFERROR(INDEX(OFFSET(Dictionary!$AC$3,MATCH('Data Base'!EA$1,Dictionary!$AC$4:$AC$93,0),1,1,2),1,MATCH(INDEX(Dictionary!$B$3:$C$3,1,MATCH(Form_Responses[86],OFFSET(Dictionary!$A$3,MATCH('Data Base'!EA$1,Dictionary!$A$4:$A$93,0),1,1,2),0)),Dictionary!$AD$3:$AE$3,0)),"")</f>
        <v>S</v>
      </c>
      <c r="EB2" s="47" t="str" cm="1">
        <f t="array" aca="1" ref="EB2:EB137" ca="1">IFERROR(INDEX(OFFSET(Dictionary!$AC$3,MATCH('Data Base'!EB$1,Dictionary!$AC$4:$AC$93,0),1,1,2),1,MATCH(INDEX(Dictionary!$B$3:$C$3,1,MATCH(Form_Responses[87],OFFSET(Dictionary!$A$3,MATCH('Data Base'!EB$1,Dictionary!$A$4:$A$93,0),1,1,2),0)),Dictionary!$AD$3:$AE$3,0)),"")</f>
        <v>D</v>
      </c>
      <c r="EC2" s="47" t="str" cm="1">
        <f t="array" aca="1" ref="EC2:EC137" ca="1">IFERROR(INDEX(OFFSET(Dictionary!$AC$3,MATCH('Data Base'!EC$1,Dictionary!$AC$4:$AC$93,0),1,1,2),1,MATCH(INDEX(Dictionary!$B$3:$C$3,1,MATCH(Form_Responses[88],OFFSET(Dictionary!$A$3,MATCH('Data Base'!EC$1,Dictionary!$A$4:$A$93,0),1,1,2),0)),Dictionary!$AD$3:$AE$3,0)),"")</f>
        <v>D</v>
      </c>
      <c r="ED2" s="47" t="str" cm="1">
        <f t="array" aca="1" ref="ED2:ED137" ca="1">IFERROR(INDEX(OFFSET(Dictionary!$AC$3,MATCH('Data Base'!ED$1,Dictionary!$AC$4:$AC$93,0),1,1,2),1,MATCH(INDEX(Dictionary!$B$3:$C$3,1,MATCH(Form_Responses[89],OFFSET(Dictionary!$A$3,MATCH('Data Base'!ED$1,Dictionary!$A$4:$A$93,0),1,1,2),0)),Dictionary!$AD$3:$AE$3,0)),"")</f>
        <v>E</v>
      </c>
      <c r="EE2" s="47" t="str" cm="1">
        <f t="array" aca="1" ref="EE2:EE137" ca="1">IFERROR(INDEX(OFFSET(Dictionary!$AC$3,MATCH('Data Base'!EE$1,Dictionary!$AC$4:$AC$93,0),1,1,2),1,MATCH(INDEX(Dictionary!$B$3:$C$3,1,MATCH(Form_Responses[90],OFFSET(Dictionary!$A$3,MATCH('Data Base'!EE$1,Dictionary!$A$4:$A$93,0),1,1,2),0)),Dictionary!$AD$3:$AE$3,0)),"")</f>
        <v>N</v>
      </c>
    </row>
    <row r="3" spans="1:135" ht="75" x14ac:dyDescent="0.25">
      <c r="A3" s="57">
        <v>2</v>
      </c>
      <c r="B3" s="55" t="str">
        <f ca="1"/>
        <v>Ardi</v>
      </c>
      <c r="C3" s="55" t="str">
        <f ca="1"/>
        <v>Perawat</v>
      </c>
      <c r="D3" s="53" t="str">
        <f ca="1"/>
        <v>29</v>
      </c>
      <c r="E3" s="53">
        <f ca="1"/>
        <v>4</v>
      </c>
      <c r="F3" s="53">
        <f ca="1"/>
        <v>3</v>
      </c>
      <c r="G3" s="53">
        <f ca="1"/>
        <v>9</v>
      </c>
      <c r="H3" s="53">
        <f ca="1"/>
        <v>1</v>
      </c>
      <c r="I3" s="53">
        <f ca="1"/>
        <v>0</v>
      </c>
      <c r="J3" s="53">
        <f ca="1"/>
        <v>3</v>
      </c>
      <c r="K3" s="53">
        <f ca="1"/>
        <v>6</v>
      </c>
      <c r="L3" s="53">
        <f ca="1"/>
        <v>5</v>
      </c>
      <c r="M3" s="53">
        <f ca="1"/>
        <v>0</v>
      </c>
      <c r="N3" s="53">
        <f ca="1"/>
        <v>1</v>
      </c>
      <c r="O3" s="53">
        <f ca="1"/>
        <v>8</v>
      </c>
      <c r="P3" s="53">
        <f ca="1"/>
        <v>5</v>
      </c>
      <c r="Q3" s="53">
        <f ca="1"/>
        <v>7</v>
      </c>
      <c r="R3" s="53">
        <f ca="1"/>
        <v>4</v>
      </c>
      <c r="S3" s="53">
        <f ca="1"/>
        <v>7</v>
      </c>
      <c r="T3" s="53">
        <f ca="1"/>
        <v>8</v>
      </c>
      <c r="U3" s="53">
        <f ca="1"/>
        <v>6</v>
      </c>
      <c r="V3" s="53">
        <f ca="1"/>
        <v>2</v>
      </c>
      <c r="W3" s="53">
        <f ca="1"/>
        <v>2</v>
      </c>
      <c r="X3" s="53">
        <f ca="1"/>
        <v>9</v>
      </c>
      <c r="Y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 s="52" t="str">
        <f ca="1"/>
        <v xml:space="preserve">Cukup memiliki komitmen untuk menuntaskan tugas, akan tetapi jika memungkinkan akan mendelegasikan sebagian dari pekerjaan nya kepada orang lain.  </v>
      </c>
      <c r="AA3" s="52" t="str">
        <f ca="1"/>
        <v>Ingin tampil sbg pekerja keras, sangat suka bila orang lain meman- dangnya sbg pekerja keras.  Cenderung menciptakan pekerjaan yang tidak perlu agar terlihat tetap sibuk, kadang kala tanpa  tujuan yang jelas.</v>
      </c>
      <c r="AB3" s="52" t="str">
        <f ca="1"/>
        <v>Lebih mementingkan fleksibilitas daripada struktur, pendekatan kerja lebih ditentukan oleh situasi daripada oleh perencanaan sebelumnya, mudah beradaptasi.  Tidak mempedulikan keteraturan atau kerapihan, ceroboh.</v>
      </c>
      <c r="AC3" s="52" t="str">
        <f ca="1"/>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3" s="52" t="str">
        <f ca="1"/>
        <v xml:space="preserve">Tipe pelaksana, praktis - pragmatis, mengandalkan pengalaman  masa lalu dan intuisi. Bekerja tanpa perencanaan, mengandalkan perasaan.  </v>
      </c>
      <c r="AE3" s="52" t="str">
        <f ca="1"/>
        <v xml:space="preserve">Cukup aktif dalam segi mental, dapat menyesuaikan tempo kerjanya  dengan tuntutan pekerjaan / lingkungan </v>
      </c>
      <c r="AF3" s="52" t="str">
        <f ca="1"/>
        <v xml:space="preserve">Dapat bekerja di belakang meja dan senang jika sesekali harus terjun ke lapangan atau melaksanakan tugas-tugas yang bersifat mobile.  </v>
      </c>
      <c r="AG3"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3" s="52" t="str">
        <f ca="1"/>
        <v>Otonom, dapat bekerja sendiri tanpa campur tangan orang lain, motivasi timbul krn pekerjaan itu sendiri, bukan krn pujian dr otoritas. Mempertanyakan otoritas, cenderung tidak puas thdp atasan, loya- litas lebih didasari kepentingan pribadi.</v>
      </c>
      <c r="AI3" s="52" t="str">
        <f ca="1"/>
        <v>Sangat percaya diri utk berperan sbg atasan &amp; sangat mengharapkan posisi tersebut. Lebih mementingkan citra &amp; status kepemimpinannya dari pada efektifitas kelompok, mungkin akan tampil angkuh atau terlalu percaya diri.</v>
      </c>
      <c r="AJ3" s="52" t="str">
        <f ca="1"/>
        <v xml:space="preserve">Bertanggung jawab, akan melakukan fungsi pengarahan, pengendalian dan pengawasan, tapi tidak mendominasi </v>
      </c>
      <c r="AK3" s="52" t="str">
        <f ca="1"/>
        <v xml:space="preserve">Cukup percaya diri dlm pengambilan keputusan, mau mengambil resiko, dpt memutuskan dgn cepat, mengikuti alur logika </v>
      </c>
      <c r="AL3" s="52" t="str">
        <f ca="1"/>
        <v xml:space="preserve">Kurang percaya diri &amp; kurang aktif dlm menjalin hubungan sosial   </v>
      </c>
      <c r="AM3" s="52" t="str">
        <f ca="1"/>
        <v>Suka bergabung dlm kelompok, sadar akan sikap &amp; kebutuhan ke- lompok, suka bekerja sama, ingin menjadi bagian dari kelompok, ingin disukai &amp; diakui oleh lingkungan; sangat tergantung pd kelom- pok, lebih memperhatikan kebutuhan kelompok daripada pekerjaan.</v>
      </c>
      <c r="AN3"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3" s="52" t="str">
        <f ca="1"/>
        <v xml:space="preserve">Bangga akan diri dan gayanya sendiri, senang menjadi pusat perha- tian, mengharapkan penghargaan dari lingkungan. Mencari-cari perhatian dan suka menyombongkan diri.  </v>
      </c>
      <c r="AP3" s="52" t="str">
        <f ca="1"/>
        <v xml:space="preserve">Terbuka, mudah mengungkap pendapat atau perasaannya menge- nai suatu hal kepada org lain </v>
      </c>
      <c r="AQ3" s="52" t="str">
        <f ca="1"/>
        <v xml:space="preserve">Lebih suka menghindari konflik, akan mencari rasionalisasi untuk  dapat menerima situasi dan melihat permasalahan dari sudut pan- dang orang lain.  </v>
      </c>
      <c r="AR3"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3" t="str">
        <f ca="1"/>
        <v>G</v>
      </c>
      <c r="AU3" t="str">
        <f ca="1"/>
        <v>A</v>
      </c>
      <c r="AV3" t="str">
        <f ca="1"/>
        <v>P</v>
      </c>
      <c r="AW3" t="str">
        <f ca="1"/>
        <v>X</v>
      </c>
      <c r="AX3" t="str">
        <f ca="1"/>
        <v>B</v>
      </c>
      <c r="AY3" t="str">
        <f ca="1"/>
        <v>O</v>
      </c>
      <c r="AZ3" t="str">
        <f ca="1"/>
        <v>Z</v>
      </c>
      <c r="BA3" t="str">
        <f ca="1"/>
        <v>Z</v>
      </c>
      <c r="BB3" t="str">
        <f ca="1"/>
        <v>K</v>
      </c>
      <c r="BC3" t="str">
        <f ca="1"/>
        <v>F</v>
      </c>
      <c r="BD3" t="str">
        <f ca="1"/>
        <v>G</v>
      </c>
      <c r="BE3" t="str">
        <f ca="1"/>
        <v>L</v>
      </c>
      <c r="BF3" t="str">
        <f ca="1"/>
        <v>P</v>
      </c>
      <c r="BG3" t="str">
        <f ca="1"/>
        <v>X</v>
      </c>
      <c r="BH3" t="str">
        <f ca="1"/>
        <v>B</v>
      </c>
      <c r="BI3" t="str">
        <f ca="1"/>
        <v>O</v>
      </c>
      <c r="BJ3" t="str">
        <f ca="1"/>
        <v>Z</v>
      </c>
      <c r="BK3" t="str">
        <f ca="1"/>
        <v>O</v>
      </c>
      <c r="BL3" t="str">
        <f ca="1"/>
        <v>Z</v>
      </c>
      <c r="BM3" t="str">
        <f ca="1"/>
        <v>K</v>
      </c>
      <c r="BN3" t="str">
        <f ca="1"/>
        <v>G</v>
      </c>
      <c r="BO3" t="str">
        <f ca="1"/>
        <v>L</v>
      </c>
      <c r="BP3" t="str">
        <f ca="1"/>
        <v>I</v>
      </c>
      <c r="BQ3" t="str">
        <f ca="1"/>
        <v>X</v>
      </c>
      <c r="BR3" t="str">
        <f ca="1"/>
        <v>B</v>
      </c>
      <c r="BS3" t="str">
        <f ca="1"/>
        <v>O</v>
      </c>
      <c r="BT3" t="str">
        <f ca="1"/>
        <v>Z</v>
      </c>
      <c r="BU3" t="str">
        <f ca="1"/>
        <v>B</v>
      </c>
      <c r="BV3" t="str">
        <f ca="1"/>
        <v>O</v>
      </c>
      <c r="BW3" t="str">
        <f ca="1"/>
        <v>Z</v>
      </c>
      <c r="BX3" t="str">
        <f ca="1"/>
        <v>G</v>
      </c>
      <c r="BY3" t="str">
        <f ca="1"/>
        <v>L</v>
      </c>
      <c r="BZ3" t="str">
        <f ca="1"/>
        <v>I</v>
      </c>
      <c r="CA3" t="str">
        <f ca="1"/>
        <v>T</v>
      </c>
      <c r="CB3" t="str">
        <f ca="1"/>
        <v>B</v>
      </c>
      <c r="CC3" t="str">
        <f ca="1"/>
        <v>O</v>
      </c>
      <c r="CD3" t="str">
        <f ca="1"/>
        <v>Z</v>
      </c>
      <c r="CE3" t="str">
        <f ca="1"/>
        <v>X</v>
      </c>
      <c r="CF3" t="str">
        <f ca="1"/>
        <v>B</v>
      </c>
      <c r="CG3" t="str">
        <f ca="1"/>
        <v>O</v>
      </c>
      <c r="CH3" t="str">
        <f ca="1"/>
        <v>G</v>
      </c>
      <c r="CI3" t="str">
        <f ca="1"/>
        <v>L</v>
      </c>
      <c r="CJ3" t="str">
        <f ca="1"/>
        <v>I</v>
      </c>
      <c r="CK3" t="str">
        <f ca="1"/>
        <v>T</v>
      </c>
      <c r="CL3" t="str">
        <f ca="1"/>
        <v>V</v>
      </c>
      <c r="CM3" t="str">
        <f ca="1"/>
        <v>O</v>
      </c>
      <c r="CN3" t="str">
        <f ca="1"/>
        <v>Z</v>
      </c>
      <c r="CO3" t="str">
        <f ca="1"/>
        <v>P</v>
      </c>
      <c r="CP3" t="str">
        <f ca="1"/>
        <v>X</v>
      </c>
      <c r="CQ3" t="str">
        <f ca="1"/>
        <v>B</v>
      </c>
      <c r="CR3" t="str">
        <f ca="1"/>
        <v>G</v>
      </c>
      <c r="CS3" t="str">
        <f ca="1"/>
        <v>L</v>
      </c>
      <c r="CT3" t="str">
        <f ca="1"/>
        <v>I</v>
      </c>
      <c r="CU3" t="str">
        <f ca="1"/>
        <v>T</v>
      </c>
      <c r="CV3" t="str">
        <f ca="1"/>
        <v>V</v>
      </c>
      <c r="CW3" t="str">
        <f ca="1"/>
        <v>S</v>
      </c>
      <c r="CX3" t="str">
        <f ca="1"/>
        <v>Z</v>
      </c>
      <c r="CY3" t="str">
        <f ca="1"/>
        <v>A</v>
      </c>
      <c r="CZ3" t="str">
        <f ca="1"/>
        <v>P</v>
      </c>
      <c r="DA3" t="str">
        <f ca="1"/>
        <v>X</v>
      </c>
      <c r="DB3" t="str">
        <f ca="1"/>
        <v>G</v>
      </c>
      <c r="DC3" t="str">
        <f ca="1"/>
        <v>L</v>
      </c>
      <c r="DD3" t="str">
        <f ca="1"/>
        <v>I</v>
      </c>
      <c r="DE3" t="str">
        <f ca="1"/>
        <v>T</v>
      </c>
      <c r="DF3" t="str">
        <f ca="1"/>
        <v>V</v>
      </c>
      <c r="DG3" t="str">
        <f ca="1"/>
        <v>S</v>
      </c>
      <c r="DH3" t="str">
        <f ca="1"/>
        <v>R</v>
      </c>
      <c r="DI3" t="str">
        <f ca="1"/>
        <v>N</v>
      </c>
      <c r="DJ3" t="str">
        <f ca="1"/>
        <v>A</v>
      </c>
      <c r="DK3" t="str">
        <f ca="1"/>
        <v>P</v>
      </c>
      <c r="DL3" t="str">
        <f ca="1"/>
        <v>G</v>
      </c>
      <c r="DM3" t="str">
        <f ca="1"/>
        <v>L</v>
      </c>
      <c r="DN3" t="str">
        <f ca="1"/>
        <v>I</v>
      </c>
      <c r="DO3" t="str">
        <f ca="1"/>
        <v>T</v>
      </c>
      <c r="DP3" t="str">
        <f ca="1"/>
        <v>V</v>
      </c>
      <c r="DQ3" t="str">
        <f ca="1"/>
        <v>S</v>
      </c>
      <c r="DR3" t="str">
        <f ca="1"/>
        <v>R</v>
      </c>
      <c r="DS3" t="str">
        <f ca="1"/>
        <v>E</v>
      </c>
      <c r="DT3" t="str">
        <f ca="1"/>
        <v>N</v>
      </c>
      <c r="DU3" t="str">
        <f ca="1"/>
        <v>A</v>
      </c>
      <c r="DV3" t="str">
        <f ca="1"/>
        <v>G</v>
      </c>
      <c r="DW3" t="str">
        <f ca="1"/>
        <v>L</v>
      </c>
      <c r="DX3" t="str">
        <f ca="1"/>
        <v>I</v>
      </c>
      <c r="DY3" t="str">
        <f ca="1"/>
        <v>T</v>
      </c>
      <c r="DZ3" t="str">
        <f ca="1"/>
        <v>V</v>
      </c>
      <c r="EA3" t="str">
        <f ca="1"/>
        <v>S</v>
      </c>
      <c r="EB3" t="str">
        <f ca="1"/>
        <v>R</v>
      </c>
      <c r="EC3" t="str">
        <f ca="1"/>
        <v>C</v>
      </c>
      <c r="ED3" t="str">
        <f ca="1"/>
        <v>E</v>
      </c>
      <c r="EE3" t="str">
        <f ca="1"/>
        <v>N</v>
      </c>
    </row>
    <row r="4" spans="1:135" ht="75" x14ac:dyDescent="0.25">
      <c r="A4" s="57">
        <v>3</v>
      </c>
      <c r="B4" s="55" t="str">
        <f ca="1"/>
        <v>Sri Dewi Lestari Sidauruk</v>
      </c>
      <c r="C4" s="55" t="str">
        <f ca="1"/>
        <v>Perawat</v>
      </c>
      <c r="D4" s="53" t="str">
        <f ca="1"/>
        <v>24</v>
      </c>
      <c r="E4" s="53">
        <f ca="1"/>
        <v>6</v>
      </c>
      <c r="F4" s="53">
        <f ca="1"/>
        <v>7</v>
      </c>
      <c r="G4" s="53">
        <f ca="1"/>
        <v>8</v>
      </c>
      <c r="H4" s="53">
        <f ca="1"/>
        <v>4</v>
      </c>
      <c r="I4" s="53">
        <f ca="1"/>
        <v>5</v>
      </c>
      <c r="J4" s="53">
        <f ca="1"/>
        <v>5</v>
      </c>
      <c r="K4" s="53">
        <f ca="1"/>
        <v>7</v>
      </c>
      <c r="L4" s="53">
        <f ca="1"/>
        <v>4</v>
      </c>
      <c r="M4" s="53">
        <f ca="1"/>
        <v>5</v>
      </c>
      <c r="N4" s="53">
        <f ca="1"/>
        <v>8</v>
      </c>
      <c r="O4" s="53">
        <f ca="1"/>
        <v>2</v>
      </c>
      <c r="P4" s="53">
        <f ca="1"/>
        <v>2</v>
      </c>
      <c r="Q4" s="53">
        <f ca="1"/>
        <v>1</v>
      </c>
      <c r="R4" s="53">
        <f ca="1"/>
        <v>4</v>
      </c>
      <c r="S4" s="53">
        <f ca="1"/>
        <v>2</v>
      </c>
      <c r="T4" s="53">
        <f ca="1"/>
        <v>7</v>
      </c>
      <c r="U4" s="53">
        <f ca="1"/>
        <v>2</v>
      </c>
      <c r="V4" s="53">
        <f ca="1"/>
        <v>5</v>
      </c>
      <c r="W4" s="53">
        <f ca="1"/>
        <v>3</v>
      </c>
      <c r="X4" s="53">
        <f ca="1"/>
        <v>3</v>
      </c>
      <c r="Y4" s="52" t="str">
        <f ca="1"/>
        <v>Tahu akan tujuan yang ingin dicapainya dan dapat merumuskannya, realistis akan kemampuan diri, dan berusaha untuk mencapai target.</v>
      </c>
      <c r="Z4" s="52" t="str">
        <f ca="1"/>
        <v xml:space="preserve">Komitmen tinggi, lebih suka menangani pekerjaan satu demi satu, akan tetapi masih dapat mengubah prioritas jika terpaksa </v>
      </c>
      <c r="AA4" s="52" t="str">
        <f ca="1"/>
        <v>Ingin tampil sbg pekerja keras, sangat suka bila orang lain meman- dangnya sbg pekerja keras.  Cenderung menciptakan pekerjaan yang tidak perlu agar terlihat tetap sibuk, kadang kala tanpa  tujuan yang jelas.</v>
      </c>
      <c r="AB4" s="52" t="str">
        <f ca="1"/>
        <v xml:space="preserve">Fleksibel tapi masih cukup memperhatikan keteraturan atau sistematika kerja </v>
      </c>
      <c r="AC4" s="52" t="str">
        <f ca="1"/>
        <v xml:space="preserve">Tertarik untuk menangani sendiri detail   </v>
      </c>
      <c r="AD4" s="52" t="str">
        <f ca="1"/>
        <v xml:space="preserve">Pertimbangan mencakup aspek teoritis (konsep atau pemikiran  baru) dan aspek praktis (pengalaman) secara berimbang    </v>
      </c>
      <c r="AE4" s="52" t="str">
        <f ca="1"/>
        <v xml:space="preserve">Cekatan, selalu siaga, bekerja cepat, ingin segera menyelesaikan tugas.  Negatifnya : Tegang, cemas, impulsif, mungkin ceroboh, banyak gerakan yang tidak perlu.  </v>
      </c>
      <c r="AF4" s="52" t="str">
        <f ca="1"/>
        <v xml:space="preserve">Dapat bekerja di belakang meja dan senang jika sesekali harus terjun ke lapangan atau melaksanakan tugas-tugas yang bersifat mobile.  </v>
      </c>
      <c r="AG4" s="52" t="str">
        <f ca="1"/>
        <v xml:space="preserve">Perlu pengarahan awal dan tolok ukur keberhasilan   </v>
      </c>
      <c r="AH4" s="52" t="str">
        <f ca="1"/>
        <v>Loyal, berusaha dekat dg pribadi atasan, ingin menyenangkan atasan, sadar akan harapan atasan akan dirinya.  Terlalu memper- hatikan cara menyenangkan atasan, tidak berani berpendirian lain, tidak mandiri.</v>
      </c>
      <c r="AI4" s="52" t="str">
        <f ca="1"/>
        <v xml:space="preserve">Tidak percaya diri dan tidak ingin memimpin atau mengawasi orang lain </v>
      </c>
      <c r="AJ4" s="52" t="str">
        <f ca="1"/>
        <v>Enggan mengontrol org lain &amp; tidak mau mempertanggung jawabkan hasil kerja bawahannya, lebih memberi kebebasan kpd bawahan utk memilih cara sendiri dlm penyelesaian tugas dan meminta bawahan  utk mempertanggungjawabkan hasilnya masing-masing.</v>
      </c>
      <c r="AK4" s="52" t="str">
        <f ca="1"/>
        <v xml:space="preserve">Sangat berhati - hati, memikirkan langkah- langkahnya secara ber- sungguh - sungguh. Lamban dlm mengambil keputusan, terlalu lama merenung, cenderung menghindar mengambil keputusan.  </v>
      </c>
      <c r="AL4" s="52" t="str">
        <f ca="1"/>
        <v xml:space="preserve">Kurang percaya diri &amp; kurang aktif dlm menjalin hubungan sosial   </v>
      </c>
      <c r="AM4" s="52" t="str">
        <f ca="1"/>
        <v xml:space="preserve">Mandiri (dari segi emosi) , tdk mudah dipengaruhi oleh tekanan kelompok. Penyendiri, kurang peka akan sikap &amp; kebutuhan kelom- pok, mungkin sulit menyesuaikan diri.  </v>
      </c>
      <c r="AN4"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4" s="52" t="str">
        <f ca="1"/>
        <v xml:space="preserve">Sederhana, cenderung diam, cenderung pemalu, tidak suka menon- jolkan diri </v>
      </c>
      <c r="AP4" s="52" t="str">
        <f ca="1"/>
        <v xml:space="preserve">Mampu mengungkap atau menyimpan perasaan, dapat mengen- dalikan emosi </v>
      </c>
      <c r="AQ4" s="52" t="str">
        <f ca="1"/>
        <v xml:space="preserve">Lebih suka menghindari konflik, akan mencari rasionalisasi untuk  dapat menerima situasi dan melihat permasalahan dari sudut pan- dang orang lain.  </v>
      </c>
      <c r="AR4" s="52" t="str">
        <f ca="1"/>
        <v xml:space="preserve">Enggan berubah, tidak siap untuk beradaptasi, hanya mau menerima perubahan jika alasannya jelas dan meyakinkan  </v>
      </c>
      <c r="AT4" t="str">
        <f ca="1"/>
        <v>G</v>
      </c>
      <c r="AU4" t="str">
        <f ca="1"/>
        <v>N</v>
      </c>
      <c r="AV4" t="str">
        <f ca="1"/>
        <v>A</v>
      </c>
      <c r="AW4" t="str">
        <f ca="1"/>
        <v>P</v>
      </c>
      <c r="AX4" t="str">
        <f ca="1"/>
        <v>B</v>
      </c>
      <c r="AY4" t="str">
        <f ca="1"/>
        <v>O</v>
      </c>
      <c r="AZ4" t="str">
        <f ca="1"/>
        <v>O</v>
      </c>
      <c r="BA4" t="str">
        <f ca="1"/>
        <v>Z</v>
      </c>
      <c r="BB4" t="str">
        <f ca="1"/>
        <v>F</v>
      </c>
      <c r="BC4" t="str">
        <f ca="1"/>
        <v>F</v>
      </c>
      <c r="BD4" t="str">
        <f ca="1"/>
        <v>G</v>
      </c>
      <c r="BE4" t="str">
        <f ca="1"/>
        <v>L</v>
      </c>
      <c r="BF4" t="str">
        <f ca="1"/>
        <v>N</v>
      </c>
      <c r="BG4" t="str">
        <f ca="1"/>
        <v>A</v>
      </c>
      <c r="BH4" t="str">
        <f ca="1"/>
        <v>B</v>
      </c>
      <c r="BI4" t="str">
        <f ca="1"/>
        <v>O</v>
      </c>
      <c r="BJ4" t="str">
        <f ca="1"/>
        <v>Z</v>
      </c>
      <c r="BK4" t="str">
        <f ca="1"/>
        <v>O</v>
      </c>
      <c r="BL4" t="str">
        <f ca="1"/>
        <v>F</v>
      </c>
      <c r="BM4" t="str">
        <f ca="1"/>
        <v>W</v>
      </c>
      <c r="BN4" t="str">
        <f ca="1"/>
        <v>G</v>
      </c>
      <c r="BO4" t="str">
        <f ca="1"/>
        <v>C</v>
      </c>
      <c r="BP4" t="str">
        <f ca="1"/>
        <v>E</v>
      </c>
      <c r="BQ4" t="str">
        <f ca="1"/>
        <v>N</v>
      </c>
      <c r="BR4" t="str">
        <f ca="1"/>
        <v>A</v>
      </c>
      <c r="BS4" t="str">
        <f ca="1"/>
        <v>O</v>
      </c>
      <c r="BT4" t="str">
        <f ca="1"/>
        <v>Z</v>
      </c>
      <c r="BU4" t="str">
        <f ca="1"/>
        <v>K</v>
      </c>
      <c r="BV4" t="str">
        <f ca="1"/>
        <v>O</v>
      </c>
      <c r="BW4" t="str">
        <f ca="1"/>
        <v>W</v>
      </c>
      <c r="BX4" t="str">
        <f ca="1"/>
        <v>G</v>
      </c>
      <c r="BY4" t="str">
        <f ca="1"/>
        <v>D</v>
      </c>
      <c r="BZ4" t="str">
        <f ca="1"/>
        <v>C</v>
      </c>
      <c r="CA4" t="str">
        <f ca="1"/>
        <v>T</v>
      </c>
      <c r="CB4" t="str">
        <f ca="1"/>
        <v>N</v>
      </c>
      <c r="CC4" t="str">
        <f ca="1"/>
        <v>A</v>
      </c>
      <c r="CD4" t="str">
        <f ca="1"/>
        <v>P</v>
      </c>
      <c r="CE4" t="str">
        <f ca="1"/>
        <v>X</v>
      </c>
      <c r="CF4" t="str">
        <f ca="1"/>
        <v>F</v>
      </c>
      <c r="CG4" t="str">
        <f ca="1"/>
        <v>O</v>
      </c>
      <c r="CH4" t="str">
        <f ca="1"/>
        <v>G</v>
      </c>
      <c r="CI4" t="str">
        <f ca="1"/>
        <v>R</v>
      </c>
      <c r="CJ4" t="str">
        <f ca="1"/>
        <v>D</v>
      </c>
      <c r="CK4" t="str">
        <f ca="1"/>
        <v>T</v>
      </c>
      <c r="CL4" t="str">
        <f ca="1"/>
        <v>E</v>
      </c>
      <c r="CM4" t="str">
        <f ca="1"/>
        <v>N</v>
      </c>
      <c r="CN4" t="str">
        <f ca="1"/>
        <v>A</v>
      </c>
      <c r="CO4" t="str">
        <f ca="1"/>
        <v>K</v>
      </c>
      <c r="CP4" t="str">
        <f ca="1"/>
        <v>F</v>
      </c>
      <c r="CQ4" t="str">
        <f ca="1"/>
        <v>W</v>
      </c>
      <c r="CR4" t="str">
        <f ca="1"/>
        <v>V</v>
      </c>
      <c r="CS4" t="str">
        <f ca="1"/>
        <v>S</v>
      </c>
      <c r="CT4" t="str">
        <f ca="1"/>
        <v>R</v>
      </c>
      <c r="CU4" t="str">
        <f ca="1"/>
        <v>D</v>
      </c>
      <c r="CV4" t="str">
        <f ca="1"/>
        <v>C</v>
      </c>
      <c r="CW4" t="str">
        <f ca="1"/>
        <v>E</v>
      </c>
      <c r="CX4" t="str">
        <f ca="1"/>
        <v>N</v>
      </c>
      <c r="CY4" t="str">
        <f ca="1"/>
        <v>A</v>
      </c>
      <c r="CZ4" t="str">
        <f ca="1"/>
        <v>F</v>
      </c>
      <c r="DA4" t="str">
        <f ca="1"/>
        <v>X</v>
      </c>
      <c r="DB4" t="str">
        <f ca="1"/>
        <v>G</v>
      </c>
      <c r="DC4" t="str">
        <f ca="1"/>
        <v>L</v>
      </c>
      <c r="DD4" t="str">
        <f ca="1"/>
        <v>S</v>
      </c>
      <c r="DE4" t="str">
        <f ca="1"/>
        <v>T</v>
      </c>
      <c r="DF4" t="str">
        <f ca="1"/>
        <v>D</v>
      </c>
      <c r="DG4" t="str">
        <f ca="1"/>
        <v>S</v>
      </c>
      <c r="DH4" t="str">
        <f ca="1"/>
        <v>R</v>
      </c>
      <c r="DI4" t="str">
        <f ca="1"/>
        <v>K</v>
      </c>
      <c r="DJ4" t="str">
        <f ca="1"/>
        <v>F</v>
      </c>
      <c r="DK4" t="str">
        <f ca="1"/>
        <v>W</v>
      </c>
      <c r="DL4" t="str">
        <f ca="1"/>
        <v>G</v>
      </c>
      <c r="DM4" t="str">
        <f ca="1"/>
        <v>T</v>
      </c>
      <c r="DN4" t="str">
        <f ca="1"/>
        <v>V</v>
      </c>
      <c r="DO4" t="str">
        <f ca="1"/>
        <v>T</v>
      </c>
      <c r="DP4" t="str">
        <f ca="1"/>
        <v>V</v>
      </c>
      <c r="DQ4" t="str">
        <f ca="1"/>
        <v>S</v>
      </c>
      <c r="DR4" t="str">
        <f ca="1"/>
        <v>R</v>
      </c>
      <c r="DS4" t="str">
        <f ca="1"/>
        <v>E</v>
      </c>
      <c r="DT4" t="str">
        <f ca="1"/>
        <v>F</v>
      </c>
      <c r="DU4" t="str">
        <f ca="1"/>
        <v>W</v>
      </c>
      <c r="DV4" t="str">
        <f ca="1"/>
        <v>G</v>
      </c>
      <c r="DW4" t="str">
        <f ca="1"/>
        <v>I</v>
      </c>
      <c r="DX4" t="str">
        <f ca="1"/>
        <v>T</v>
      </c>
      <c r="DY4" t="str">
        <f ca="1"/>
        <v>T</v>
      </c>
      <c r="DZ4" t="str">
        <f ca="1"/>
        <v>V</v>
      </c>
      <c r="EA4" t="str">
        <f ca="1"/>
        <v>R</v>
      </c>
      <c r="EB4" t="str">
        <f ca="1"/>
        <v>D</v>
      </c>
      <c r="EC4" t="str">
        <f ca="1"/>
        <v>C</v>
      </c>
      <c r="ED4" t="str">
        <f ca="1"/>
        <v>E</v>
      </c>
      <c r="EE4" t="str">
        <f ca="1"/>
        <v>N</v>
      </c>
    </row>
    <row r="5" spans="1:135" ht="75" x14ac:dyDescent="0.25">
      <c r="A5" s="57">
        <v>4</v>
      </c>
      <c r="B5" s="55" t="str">
        <f ca="1"/>
        <v>Andriawati</v>
      </c>
      <c r="C5" s="55" t="str">
        <f ca="1"/>
        <v>Perawat</v>
      </c>
      <c r="D5" s="53" t="str">
        <f ca="1"/>
        <v>21</v>
      </c>
      <c r="E5" s="53">
        <f ca="1"/>
        <v>4</v>
      </c>
      <c r="F5" s="53">
        <f ca="1"/>
        <v>6</v>
      </c>
      <c r="G5" s="53">
        <f ca="1"/>
        <v>4</v>
      </c>
      <c r="H5" s="53">
        <f ca="1"/>
        <v>5</v>
      </c>
      <c r="I5" s="53">
        <f ca="1"/>
        <v>6</v>
      </c>
      <c r="J5" s="53">
        <f ca="1"/>
        <v>4</v>
      </c>
      <c r="K5" s="53">
        <f ca="1"/>
        <v>4</v>
      </c>
      <c r="L5" s="53">
        <f ca="1"/>
        <v>5</v>
      </c>
      <c r="M5" s="53">
        <f ca="1"/>
        <v>4</v>
      </c>
      <c r="N5" s="53">
        <f ca="1"/>
        <v>4</v>
      </c>
      <c r="O5" s="53">
        <f ca="1"/>
        <v>0</v>
      </c>
      <c r="P5" s="53">
        <f ca="1"/>
        <v>3</v>
      </c>
      <c r="Q5" s="53">
        <f ca="1"/>
        <v>2</v>
      </c>
      <c r="R5" s="53">
        <f ca="1"/>
        <v>5</v>
      </c>
      <c r="S5" s="53">
        <f ca="1"/>
        <v>5</v>
      </c>
      <c r="T5" s="53">
        <f ca="1"/>
        <v>4</v>
      </c>
      <c r="U5" s="53">
        <f ca="1"/>
        <v>3</v>
      </c>
      <c r="V5" s="53">
        <f ca="1"/>
        <v>4</v>
      </c>
      <c r="W5" s="53">
        <f ca="1"/>
        <v>5</v>
      </c>
      <c r="X5" s="53">
        <f ca="1"/>
        <v>6</v>
      </c>
      <c r="Y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 s="52" t="str">
        <f ca="1"/>
        <v xml:space="preserve">Komitmen tinggi, lebih suka menangani pekerjaan satu demi satu, akan tetapi masih dapat mengubah prioritas jika terpaksa </v>
      </c>
      <c r="AA5" s="52" t="str">
        <f ca="1"/>
        <v xml:space="preserve">Bekerja keras sesuai tuntutan, menyalurkan usahanya untuk hal-hal yang bermanfaat / menguntungkan </v>
      </c>
      <c r="AB5" s="52" t="str">
        <f ca="1"/>
        <v xml:space="preserve">Memperhatikan keteraturan dan sistematika kerja, tapi cukup  fleksibel </v>
      </c>
      <c r="AC5" s="52" t="str">
        <f ca="1"/>
        <v xml:space="preserve">Tertarik untuk menangani sendiri detail   </v>
      </c>
      <c r="AD5" s="52" t="str">
        <f ca="1"/>
        <v xml:space="preserve">Pertimbangan mencakup aspek teoritis (konsep atau pemikiran  baru) dan aspek praktis (pengalaman) secara berimbang    </v>
      </c>
      <c r="AE5" s="52" t="str">
        <f ca="1"/>
        <v xml:space="preserve">Cukup aktif dalam segi mental, dapat menyesuaikan tempo kerjanya  dengan tuntutan pekerjaan / lingkungan </v>
      </c>
      <c r="AF5" s="52" t="str">
        <f ca="1"/>
        <v xml:space="preserve">Dapat bekerja di belakang meja dan senang jika sesekali harus terjun ke lapangan atau melaksanakan tugas-tugas yang bersifat mobile.  </v>
      </c>
      <c r="AG5" s="52" t="str">
        <f ca="1"/>
        <v xml:space="preserve">Perlu pengarahan awal dan tolok ukur keberhasilan   </v>
      </c>
      <c r="AH5" s="52" t="str">
        <f ca="1"/>
        <v xml:space="preserve">Loyal pada Perusahaan   </v>
      </c>
      <c r="AI5" s="52" t="str">
        <f ca="1"/>
        <v>Puas dengan peran sebagai bawahan, memberikan kesempatan  pada orang lain untuk memimpin, tidak dominan. Tidak percaya diri; sama sekali tidak berminat untuk berperan sebagai pemimpin; ber- sikap pasif dalam kelompok.</v>
      </c>
      <c r="AJ5" s="52" t="str">
        <f ca="1"/>
        <v>Enggan mengontrol org lain &amp; tidak mau mempertanggung jawabkan hasil kerja bawahannya, lebih memberi kebebasan kpd bawahan utk memilih cara sendiri dlm penyelesaian tugas dan meminta bawahan  utk mempertanggungjawabkan hasilnya masing-masing.</v>
      </c>
      <c r="AK5" s="52" t="str">
        <f ca="1"/>
        <v xml:space="preserve">Enggan mengambil keputusan   </v>
      </c>
      <c r="AL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 s="52" t="str">
        <f ca="1"/>
        <v xml:space="preserve">Selektif dlm bergabung dg kelompok, hanya mau berhubungan dg kelompok di lingkungan kerja apabila bernilai &amp; sesuai minat, tdk terlalu mudah dipengaruhi.  </v>
      </c>
      <c r="AN5" s="52" t="str">
        <f ca="1"/>
        <v xml:space="preserve">Tidak mencari atau menghindari hubungan antar pribadi di  lingkungan kerja, masih mampu menjaga jarak </v>
      </c>
      <c r="AO5" s="52" t="str">
        <f ca="1"/>
        <v xml:space="preserve">Sederhana, cenderung diam, cenderung pemalu, tidak suka menon- jolkan diri </v>
      </c>
      <c r="AP5" s="52" t="str">
        <f ca="1"/>
        <v xml:space="preserve">Mampu mengungkap atau menyimpan perasaan, dapat mengen- dalikan emosi </v>
      </c>
      <c r="AQ5" s="52" t="str">
        <f ca="1"/>
        <v xml:space="preserve">Tidak mencari atau menghindari konflik, mau mendengarkan pan- dangan orang lain tetapi dapat menjadi keras kepala saat memper- tahankan pandangannya.  </v>
      </c>
      <c r="AR5" s="52" t="str">
        <f ca="1"/>
        <v>Antusias terhadap perubahan dan akan mencari hal-hal baru, tetapi masih selektif (menilai kemanfaatannya)</v>
      </c>
      <c r="AT5" t="str">
        <f ca="1"/>
        <v>E</v>
      </c>
      <c r="AU5" t="str">
        <f ca="1"/>
        <v>N</v>
      </c>
      <c r="AV5" t="str">
        <f ca="1"/>
        <v>A</v>
      </c>
      <c r="AW5" t="str">
        <f ca="1"/>
        <v>P</v>
      </c>
      <c r="AX5" t="str">
        <f ca="1"/>
        <v>B</v>
      </c>
      <c r="AY5" t="str">
        <f ca="1"/>
        <v>B</v>
      </c>
      <c r="AZ5" t="str">
        <f ca="1"/>
        <v>Z</v>
      </c>
      <c r="BA5" t="str">
        <f ca="1"/>
        <v>Z</v>
      </c>
      <c r="BB5" t="str">
        <f ca="1"/>
        <v>K</v>
      </c>
      <c r="BC5" t="str">
        <f ca="1"/>
        <v>W</v>
      </c>
      <c r="BD5" t="str">
        <f ca="1"/>
        <v>C</v>
      </c>
      <c r="BE5" t="str">
        <f ca="1"/>
        <v>E</v>
      </c>
      <c r="BF5" t="str">
        <f ca="1"/>
        <v>N</v>
      </c>
      <c r="BG5" t="str">
        <f ca="1"/>
        <v>A</v>
      </c>
      <c r="BH5" t="str">
        <f ca="1"/>
        <v>P</v>
      </c>
      <c r="BI5" t="str">
        <f ca="1"/>
        <v>O</v>
      </c>
      <c r="BJ5" t="str">
        <f ca="1"/>
        <v>B</v>
      </c>
      <c r="BK5" t="str">
        <f ca="1"/>
        <v>O</v>
      </c>
      <c r="BL5" t="str">
        <f ca="1"/>
        <v>Z</v>
      </c>
      <c r="BM5" t="str">
        <f ca="1"/>
        <v>K</v>
      </c>
      <c r="BN5" t="str">
        <f ca="1"/>
        <v>D</v>
      </c>
      <c r="BO5" t="str">
        <f ca="1"/>
        <v>C</v>
      </c>
      <c r="BP5" t="str">
        <f ca="1"/>
        <v>E</v>
      </c>
      <c r="BQ5" t="str">
        <f ca="1"/>
        <v>X</v>
      </c>
      <c r="BR5" t="str">
        <f ca="1"/>
        <v>A</v>
      </c>
      <c r="BS5" t="str">
        <f ca="1"/>
        <v>O</v>
      </c>
      <c r="BT5" t="str">
        <f ca="1"/>
        <v>X</v>
      </c>
      <c r="BU5" t="str">
        <f ca="1"/>
        <v>K</v>
      </c>
      <c r="BV5" t="str">
        <f ca="1"/>
        <v>O</v>
      </c>
      <c r="BW5" t="str">
        <f ca="1"/>
        <v>W</v>
      </c>
      <c r="BX5" t="str">
        <f ca="1"/>
        <v>R</v>
      </c>
      <c r="BY5" t="str">
        <f ca="1"/>
        <v>D</v>
      </c>
      <c r="BZ5" t="str">
        <f ca="1"/>
        <v>C</v>
      </c>
      <c r="CA5" t="str">
        <f ca="1"/>
        <v>T</v>
      </c>
      <c r="CB5" t="str">
        <f ca="1"/>
        <v>B</v>
      </c>
      <c r="CC5" t="str">
        <f ca="1"/>
        <v>A</v>
      </c>
      <c r="CD5" t="str">
        <f ca="1"/>
        <v>Z</v>
      </c>
      <c r="CE5" t="str">
        <f ca="1"/>
        <v>K</v>
      </c>
      <c r="CF5" t="str">
        <f ca="1"/>
        <v>F</v>
      </c>
      <c r="CG5" t="str">
        <f ca="1"/>
        <v>W</v>
      </c>
      <c r="CH5" t="str">
        <f ca="1"/>
        <v>G</v>
      </c>
      <c r="CI5" t="str">
        <f ca="1"/>
        <v>R</v>
      </c>
      <c r="CJ5" t="str">
        <f ca="1"/>
        <v>D</v>
      </c>
      <c r="CK5" t="str">
        <f ca="1"/>
        <v>T</v>
      </c>
      <c r="CL5" t="str">
        <f ca="1"/>
        <v>V</v>
      </c>
      <c r="CM5" t="str">
        <f ca="1"/>
        <v>N</v>
      </c>
      <c r="CN5" t="str">
        <f ca="1"/>
        <v>Z</v>
      </c>
      <c r="CO5" t="str">
        <f ca="1"/>
        <v>K</v>
      </c>
      <c r="CP5" t="str">
        <f ca="1"/>
        <v>F</v>
      </c>
      <c r="CQ5" t="str">
        <f ca="1"/>
        <v>B</v>
      </c>
      <c r="CR5" t="str">
        <f ca="1"/>
        <v>G</v>
      </c>
      <c r="CS5" t="str">
        <f ca="1"/>
        <v>S</v>
      </c>
      <c r="CT5" t="str">
        <f ca="1"/>
        <v>R</v>
      </c>
      <c r="CU5" t="str">
        <f ca="1"/>
        <v>T</v>
      </c>
      <c r="CV5" t="str">
        <f ca="1"/>
        <v>C</v>
      </c>
      <c r="CW5" t="str">
        <f ca="1"/>
        <v>E</v>
      </c>
      <c r="CX5" t="str">
        <f ca="1"/>
        <v>Z</v>
      </c>
      <c r="CY5" t="str">
        <f ca="1"/>
        <v/>
      </c>
      <c r="CZ5" t="str">
        <f ca="1"/>
        <v>F</v>
      </c>
      <c r="DA5" t="str">
        <f ca="1"/>
        <v>X</v>
      </c>
      <c r="DB5" t="str">
        <f ca="1"/>
        <v>G</v>
      </c>
      <c r="DC5" t="str">
        <f ca="1"/>
        <v>V</v>
      </c>
      <c r="DD5" t="str">
        <f ca="1"/>
        <v>S</v>
      </c>
      <c r="DE5" t="str">
        <f ca="1"/>
        <v>T</v>
      </c>
      <c r="DF5" t="str">
        <f ca="1"/>
        <v>D</v>
      </c>
      <c r="DG5" t="str">
        <f ca="1"/>
        <v>S</v>
      </c>
      <c r="DH5" t="str">
        <f ca="1"/>
        <v>R</v>
      </c>
      <c r="DI5" t="str">
        <f ca="1"/>
        <v>N</v>
      </c>
      <c r="DJ5" t="str">
        <f ca="1"/>
        <v>F</v>
      </c>
      <c r="DK5" t="str">
        <f ca="1"/>
        <v>P</v>
      </c>
      <c r="DL5" t="str">
        <f ca="1"/>
        <v/>
      </c>
      <c r="DM5" t="str">
        <f ca="1"/>
        <v/>
      </c>
      <c r="DN5" t="str">
        <f ca="1"/>
        <v/>
      </c>
      <c r="DO5" t="str">
        <f ca="1"/>
        <v>S</v>
      </c>
      <c r="DP5" t="str">
        <f ca="1"/>
        <v>V</v>
      </c>
      <c r="DQ5" t="str">
        <f ca="1"/>
        <v/>
      </c>
      <c r="DR5" t="str">
        <f ca="1"/>
        <v/>
      </c>
      <c r="DS5" t="str">
        <f ca="1"/>
        <v/>
      </c>
      <c r="DT5" t="str">
        <f ca="1"/>
        <v>N</v>
      </c>
      <c r="DU5" t="str">
        <f ca="1"/>
        <v>W</v>
      </c>
      <c r="DV5" t="str">
        <f ca="1"/>
        <v>G</v>
      </c>
      <c r="DW5" t="str">
        <f ca="1"/>
        <v>I</v>
      </c>
      <c r="DX5" t="str">
        <f ca="1"/>
        <v>I</v>
      </c>
      <c r="DY5" t="str">
        <f ca="1"/>
        <v>V</v>
      </c>
      <c r="DZ5" t="str">
        <f ca="1"/>
        <v>V</v>
      </c>
      <c r="EA5" t="str">
        <f ca="1"/>
        <v>S</v>
      </c>
      <c r="EB5" t="str">
        <f ca="1"/>
        <v>D</v>
      </c>
      <c r="EC5" t="str">
        <f ca="1"/>
        <v>D</v>
      </c>
      <c r="ED5" t="str">
        <f ca="1"/>
        <v>C</v>
      </c>
      <c r="EE5" t="str">
        <f ca="1"/>
        <v>N</v>
      </c>
    </row>
    <row r="6" spans="1:135" ht="75" x14ac:dyDescent="0.25">
      <c r="A6" s="57">
        <v>5</v>
      </c>
      <c r="B6" s="55" t="str">
        <f ca="1"/>
        <v>Theresia Anindita Putri Wardani</v>
      </c>
      <c r="C6" s="55" t="str">
        <f ca="1"/>
        <v>Perawat</v>
      </c>
      <c r="D6" s="53" t="str">
        <f ca="1"/>
        <v>25</v>
      </c>
      <c r="E6" s="53">
        <f ca="1"/>
        <v>5</v>
      </c>
      <c r="F6" s="53">
        <f ca="1"/>
        <v>6</v>
      </c>
      <c r="G6" s="53">
        <f ca="1"/>
        <v>2</v>
      </c>
      <c r="H6" s="53">
        <f ca="1"/>
        <v>7</v>
      </c>
      <c r="I6" s="53">
        <f ca="1"/>
        <v>7</v>
      </c>
      <c r="J6" s="53">
        <f ca="1"/>
        <v>2</v>
      </c>
      <c r="K6" s="53">
        <f ca="1"/>
        <v>4</v>
      </c>
      <c r="L6" s="53">
        <f ca="1"/>
        <v>5</v>
      </c>
      <c r="M6" s="53">
        <f ca="1"/>
        <v>3</v>
      </c>
      <c r="N6" s="53">
        <f ca="1"/>
        <v>2</v>
      </c>
      <c r="O6" s="53">
        <f ca="1"/>
        <v>1</v>
      </c>
      <c r="P6" s="53">
        <f ca="1"/>
        <v>3</v>
      </c>
      <c r="Q6" s="53">
        <f ca="1"/>
        <v>8</v>
      </c>
      <c r="R6" s="53">
        <f ca="1"/>
        <v>6</v>
      </c>
      <c r="S6" s="53">
        <f ca="1"/>
        <v>8</v>
      </c>
      <c r="T6" s="53">
        <f ca="1"/>
        <v>3</v>
      </c>
      <c r="U6" s="53">
        <f ca="1"/>
        <v>5</v>
      </c>
      <c r="V6" s="53">
        <f ca="1"/>
        <v>3</v>
      </c>
      <c r="W6" s="53">
        <f ca="1"/>
        <v>5</v>
      </c>
      <c r="X6" s="53">
        <f ca="1"/>
        <v>5</v>
      </c>
      <c r="Y6" s="52" t="str">
        <f ca="1"/>
        <v>Tahu akan tujuan yang ingin dicapainya dan dapat merumuskannya, realistis akan kemampuan diri, dan berusaha untuk mencapai target.</v>
      </c>
      <c r="Z6" s="52" t="str">
        <f ca="1"/>
        <v xml:space="preserve">Komitmen tinggi, lebih suka menangani pekerjaan satu demi satu, akan tetapi masih dapat mengubah prioritas jika terpaksa </v>
      </c>
      <c r="AA6"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6" s="52" t="str">
        <f ca="1"/>
        <v xml:space="preserve">Sistematis, bermetoda, berstruktur, rapi dan teratur, dapat menata tugas dengan baik.  Cenderung kaku, tidak fleksibel </v>
      </c>
      <c r="AC6" s="52" t="str">
        <f ca="1"/>
        <v xml:space="preserve">Sangat menyukai detail, sangat peduli akan akurasi dan keleng- kapan data.  Cenderung terlalu terlibat dengan detail sehingga melupakan tujuan utama.  </v>
      </c>
      <c r="AD6" s="52" t="str">
        <f ca="1"/>
        <v xml:space="preserve">Tipe pelaksana, praktis - pragmatis, mengandalkan pengalaman  masa lalu dan intuisi. Bekerja tanpa perencanaan, mengandalkan perasaan.  </v>
      </c>
      <c r="AE6" s="52" t="str">
        <f ca="1"/>
        <v xml:space="preserve">Cukup aktif dalam segi mental, dapat menyesuaikan tempo kerjanya  dengan tuntutan pekerjaan / lingkungan </v>
      </c>
      <c r="AF6" s="52" t="str">
        <f ca="1"/>
        <v xml:space="preserve">Dapat bekerja di belakang meja dan senang jika sesekali harus terjun ke lapangan atau melaksanakan tugas-tugas yang bersifat mobile.  </v>
      </c>
      <c r="AG6"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6" s="52" t="str">
        <f ca="1"/>
        <v>Otonom, dapat bekerja sendiri tanpa campur tangan orang lain, motivasi timbul krn pekerjaan itu sendiri, bukan krn pujian dr otoritas. Mempertanyakan otoritas, cenderung tidak puas thdp atasan, loya- litas lebih didasari kepentingan pribadi.</v>
      </c>
      <c r="AI6" s="52" t="str">
        <f ca="1"/>
        <v>Puas dengan peran sebagai bawahan, memberikan kesempatan  pada orang lain untuk memimpin, tidak dominan. Tidak percaya diri; sama sekali tidak berminat untuk berperan sebagai pemimpin; ber- sikap pasif dalam kelompok.</v>
      </c>
      <c r="AJ6" s="52" t="str">
        <f ca="1"/>
        <v>Enggan mengontrol org lain &amp; tidak mau mempertanggung jawabkan hasil kerja bawahannya, lebih memberi kebebasan kpd bawahan utk memilih cara sendiri dlm penyelesaian tugas dan meminta bawahan  utk mempertanggungjawabkan hasilnya masing-masing.</v>
      </c>
      <c r="AK6" s="52" t="str">
        <f ca="1"/>
        <v>Sangat yakin dl mengambil keputusan, cepat tanggap thd situasi, berani mengambil resiko, mau memanfaatkan kesempatan. Impulsif, dpt mem- buat keputusan yg tdk praktis, cenderung lebih mementingkan kecepatan daripada akurasi, tdk sabar, cenderung meloncat pd keputusan.</v>
      </c>
      <c r="AL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 s="52" t="str">
        <f ca="1"/>
        <v>Suka bergabung dlm kelompok, sadar akan sikap &amp; kebutuhan ke- lompok, suka bekerja sama, ingin menjadi bagian dari kelompok, ingin disukai &amp; diakui oleh lingkungan; sangat tergantung pd kelom- pok, lebih memperhatikan kebutuhan kelompok daripada pekerjaan.</v>
      </c>
      <c r="AN6" s="52" t="str">
        <f ca="1"/>
        <v xml:space="preserve">Tidak mencari atau menghindari hubungan antar pribadi di  lingkungan kerja, masih mampu menjaga jarak </v>
      </c>
      <c r="AO6" s="52" t="str">
        <f ca="1"/>
        <v xml:space="preserve">Mengharapkan pengakuan lingkungan dan tidak mau diabaikan tetapi tidak mencari-cari perhatian </v>
      </c>
      <c r="AP6" s="52" t="str">
        <f ca="1"/>
        <v xml:space="preserve">Terbuka, mudah mengungkap pendapat atau perasaannya menge- nai suatu hal kepada org lain </v>
      </c>
      <c r="AQ6" s="52" t="str">
        <f ca="1"/>
        <v xml:space="preserve">Tidak mencari atau menghindari konflik, mau mendengarkan pan- dangan orang lain tetapi dapat menjadi keras kepala saat memper- tahankan pandangannya.  </v>
      </c>
      <c r="AR6" s="52" t="str">
        <f ca="1"/>
        <v xml:space="preserve">Mudah beradaptasi, cukup menyukai perubahan    </v>
      </c>
      <c r="AT6" t="str">
        <f ca="1"/>
        <v>G</v>
      </c>
      <c r="AU6" t="str">
        <f ca="1"/>
        <v>N</v>
      </c>
      <c r="AV6" t="str">
        <f ca="1"/>
        <v>A</v>
      </c>
      <c r="AW6" t="str">
        <f ca="1"/>
        <v>P</v>
      </c>
      <c r="AX6" t="str">
        <f ca="1"/>
        <v>B</v>
      </c>
      <c r="AY6" t="str">
        <f ca="1"/>
        <v>B</v>
      </c>
      <c r="AZ6" t="str">
        <f ca="1"/>
        <v>Z</v>
      </c>
      <c r="BA6" t="str">
        <f ca="1"/>
        <v>Z</v>
      </c>
      <c r="BB6" t="str">
        <f ca="1"/>
        <v>K</v>
      </c>
      <c r="BC6" t="str">
        <f ca="1"/>
        <v>W</v>
      </c>
      <c r="BD6" t="str">
        <f ca="1"/>
        <v>C</v>
      </c>
      <c r="BE6" t="str">
        <f ca="1"/>
        <v>E</v>
      </c>
      <c r="BF6" t="str">
        <f ca="1"/>
        <v>N</v>
      </c>
      <c r="BG6" t="str">
        <f ca="1"/>
        <v>X</v>
      </c>
      <c r="BH6" t="str">
        <f ca="1"/>
        <v>B</v>
      </c>
      <c r="BI6" t="str">
        <f ca="1"/>
        <v>X</v>
      </c>
      <c r="BJ6" t="str">
        <f ca="1"/>
        <v>B</v>
      </c>
      <c r="BK6" t="str">
        <f ca="1"/>
        <v>O</v>
      </c>
      <c r="BL6" t="str">
        <f ca="1"/>
        <v>Z</v>
      </c>
      <c r="BM6" t="str">
        <f ca="1"/>
        <v>K</v>
      </c>
      <c r="BN6" t="str">
        <f ca="1"/>
        <v>D</v>
      </c>
      <c r="BO6" t="str">
        <f ca="1"/>
        <v>C</v>
      </c>
      <c r="BP6" t="str">
        <f ca="1"/>
        <v>I</v>
      </c>
      <c r="BQ6" t="str">
        <f ca="1"/>
        <v>X</v>
      </c>
      <c r="BR6" t="str">
        <f ca="1"/>
        <v>A</v>
      </c>
      <c r="BS6" t="str">
        <f ca="1"/>
        <v>P</v>
      </c>
      <c r="BT6" t="str">
        <f ca="1"/>
        <v>Z</v>
      </c>
      <c r="BU6" t="str">
        <f ca="1"/>
        <v>B</v>
      </c>
      <c r="BV6" t="str">
        <f ca="1"/>
        <v>O</v>
      </c>
      <c r="BW6" t="str">
        <f ca="1"/>
        <v>W</v>
      </c>
      <c r="BX6" t="str">
        <f ca="1"/>
        <v>G</v>
      </c>
      <c r="BY6" t="str">
        <f ca="1"/>
        <v>D</v>
      </c>
      <c r="BZ6" t="str">
        <f ca="1"/>
        <v>I</v>
      </c>
      <c r="CA6" t="str">
        <f ca="1"/>
        <v>T</v>
      </c>
      <c r="CB6" t="str">
        <f ca="1"/>
        <v>B</v>
      </c>
      <c r="CC6" t="str">
        <f ca="1"/>
        <v>A</v>
      </c>
      <c r="CD6" t="str">
        <f ca="1"/>
        <v>P</v>
      </c>
      <c r="CE6" t="str">
        <f ca="1"/>
        <v>X</v>
      </c>
      <c r="CF6" t="str">
        <f ca="1"/>
        <v>B</v>
      </c>
      <c r="CG6" t="str">
        <f ca="1"/>
        <v>O</v>
      </c>
      <c r="CH6" t="str">
        <f ca="1"/>
        <v>S</v>
      </c>
      <c r="CI6" t="str">
        <f ca="1"/>
        <v>R</v>
      </c>
      <c r="CJ6" t="str">
        <f ca="1"/>
        <v>D</v>
      </c>
      <c r="CK6" t="str">
        <f ca="1"/>
        <v>C</v>
      </c>
      <c r="CL6" t="str">
        <f ca="1"/>
        <v>V</v>
      </c>
      <c r="CM6" t="str">
        <f ca="1"/>
        <v>N</v>
      </c>
      <c r="CN6" t="str">
        <f ca="1"/>
        <v>Z</v>
      </c>
      <c r="CO6" t="str">
        <f ca="1"/>
        <v>K</v>
      </c>
      <c r="CP6" t="str">
        <f ca="1"/>
        <v>F</v>
      </c>
      <c r="CQ6" t="str">
        <f ca="1"/>
        <v>B</v>
      </c>
      <c r="CR6" t="str">
        <f ca="1"/>
        <v>V</v>
      </c>
      <c r="CS6" t="str">
        <f ca="1"/>
        <v>S</v>
      </c>
      <c r="CT6" t="str">
        <f ca="1"/>
        <v>I</v>
      </c>
      <c r="CU6" t="str">
        <f ca="1"/>
        <v>D</v>
      </c>
      <c r="CV6" t="str">
        <f ca="1"/>
        <v>C</v>
      </c>
      <c r="CW6" t="str">
        <f ca="1"/>
        <v>S</v>
      </c>
      <c r="CX6" t="str">
        <f ca="1"/>
        <v>N</v>
      </c>
      <c r="CY6" t="str">
        <f ca="1"/>
        <v>K</v>
      </c>
      <c r="CZ6" t="str">
        <f ca="1"/>
        <v>F</v>
      </c>
      <c r="DA6" t="str">
        <f ca="1"/>
        <v>X</v>
      </c>
      <c r="DB6" t="str">
        <f ca="1"/>
        <v>T</v>
      </c>
      <c r="DC6" t="str">
        <f ca="1"/>
        <v>V</v>
      </c>
      <c r="DD6" t="str">
        <f ca="1"/>
        <v>I</v>
      </c>
      <c r="DE6" t="str">
        <f ca="1"/>
        <v>R</v>
      </c>
      <c r="DF6" t="str">
        <f ca="1"/>
        <v>D</v>
      </c>
      <c r="DG6" t="str">
        <f ca="1"/>
        <v>S</v>
      </c>
      <c r="DH6" t="str">
        <f ca="1"/>
        <v>E</v>
      </c>
      <c r="DI6" t="str">
        <f ca="1"/>
        <v>K</v>
      </c>
      <c r="DJ6" t="str">
        <f ca="1"/>
        <v>A</v>
      </c>
      <c r="DK6" t="str">
        <f ca="1"/>
        <v>W</v>
      </c>
      <c r="DL6" t="str">
        <f ca="1"/>
        <v>I</v>
      </c>
      <c r="DM6" t="str">
        <f ca="1"/>
        <v>T</v>
      </c>
      <c r="DN6" t="str">
        <f ca="1"/>
        <v>I</v>
      </c>
      <c r="DO6" t="str">
        <f ca="1"/>
        <v>T</v>
      </c>
      <c r="DP6" t="str">
        <f ca="1"/>
        <v>V</v>
      </c>
      <c r="DQ6" t="str">
        <f ca="1"/>
        <v>D</v>
      </c>
      <c r="DR6" t="str">
        <f ca="1"/>
        <v>C</v>
      </c>
      <c r="DS6" t="str">
        <f ca="1"/>
        <v>E</v>
      </c>
      <c r="DT6" t="str">
        <f ca="1"/>
        <v>N</v>
      </c>
      <c r="DU6" t="str">
        <f ca="1"/>
        <v>A</v>
      </c>
      <c r="DV6" t="str">
        <f ca="1"/>
        <v>L</v>
      </c>
      <c r="DW6" t="str">
        <f ca="1"/>
        <v>I</v>
      </c>
      <c r="DX6" t="str">
        <f ca="1"/>
        <v>I</v>
      </c>
      <c r="DY6" t="str">
        <f ca="1"/>
        <v>V</v>
      </c>
      <c r="DZ6" t="str">
        <f ca="1"/>
        <v>S</v>
      </c>
      <c r="EA6" t="str">
        <f ca="1"/>
        <v>S</v>
      </c>
      <c r="EB6" t="str">
        <f ca="1"/>
        <v>D</v>
      </c>
      <c r="EC6" t="str">
        <f ca="1"/>
        <v>C</v>
      </c>
      <c r="ED6" t="str">
        <f ca="1"/>
        <v>C</v>
      </c>
      <c r="EE6" t="str">
        <f ca="1"/>
        <v>N</v>
      </c>
    </row>
    <row r="7" spans="1:135" ht="75" x14ac:dyDescent="0.25">
      <c r="A7" s="57">
        <v>6</v>
      </c>
      <c r="B7" s="55" t="str">
        <f ca="1"/>
        <v>Bertha Murwindhasari</v>
      </c>
      <c r="C7" s="55" t="str">
        <f ca="1"/>
        <v>Perawat</v>
      </c>
      <c r="D7" s="53" t="str">
        <f ca="1"/>
        <v>23</v>
      </c>
      <c r="E7" s="53">
        <f ca="1"/>
        <v>4</v>
      </c>
      <c r="F7" s="53">
        <f ca="1"/>
        <v>5</v>
      </c>
      <c r="G7" s="53">
        <f ca="1"/>
        <v>5</v>
      </c>
      <c r="H7" s="53">
        <f ca="1"/>
        <v>8</v>
      </c>
      <c r="I7" s="53">
        <f ca="1"/>
        <v>5</v>
      </c>
      <c r="J7" s="53">
        <f ca="1"/>
        <v>5</v>
      </c>
      <c r="K7" s="53">
        <f ca="1"/>
        <v>3</v>
      </c>
      <c r="L7" s="53">
        <f ca="1"/>
        <v>5</v>
      </c>
      <c r="M7" s="53">
        <f ca="1"/>
        <v>7</v>
      </c>
      <c r="N7" s="53">
        <f ca="1"/>
        <v>2</v>
      </c>
      <c r="O7" s="53">
        <f ca="1"/>
        <v>1</v>
      </c>
      <c r="P7" s="53">
        <f ca="1"/>
        <v>2</v>
      </c>
      <c r="Q7" s="53">
        <f ca="1"/>
        <v>1</v>
      </c>
      <c r="R7" s="53">
        <f ca="1"/>
        <v>6</v>
      </c>
      <c r="S7" s="53">
        <f ca="1"/>
        <v>7</v>
      </c>
      <c r="T7" s="53">
        <f ca="1"/>
        <v>6</v>
      </c>
      <c r="U7" s="53">
        <f ca="1"/>
        <v>4</v>
      </c>
      <c r="V7" s="53">
        <f ca="1"/>
        <v>6</v>
      </c>
      <c r="W7" s="53">
        <f ca="1"/>
        <v>3</v>
      </c>
      <c r="X7" s="53">
        <f ca="1"/>
        <v>5</v>
      </c>
      <c r="Y7"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 s="52" t="str">
        <f ca="1"/>
        <v xml:space="preserve">Cukup memiliki komitmen untuk menuntaskan tugas, akan tetapi jika memungkinkan akan mendelegasikan sebagian dari pekerjaan nya kepada orang lain.  </v>
      </c>
      <c r="AA7" s="52" t="str">
        <f ca="1"/>
        <v xml:space="preserve">Bekerja keras, tetapi  jelas tujuan yg ingin dicapainya   </v>
      </c>
      <c r="AB7" s="52" t="str">
        <f ca="1"/>
        <v xml:space="preserve">Sistematis, bermetoda, berstruktur, rapi dan teratur, dapat menata tugas dengan baik.  Cenderung kaku, tidak fleksibel </v>
      </c>
      <c r="AC7" s="52" t="str">
        <f ca="1"/>
        <v xml:space="preserve">Tertarik untuk menangani sendiri detail   </v>
      </c>
      <c r="AD7" s="52" t="str">
        <f ca="1"/>
        <v xml:space="preserve">Pertimbangan mencakup aspek teoritis (konsep atau pemikiran  baru) dan aspek praktis (pengalaman) secara berimbang    </v>
      </c>
      <c r="AE7" s="52" t="str">
        <f ca="1"/>
        <v xml:space="preserve">Santai. Kurang peduli akan waktu, kurang memiliki rasa urgensi, membuang-buang waktu, bukan pekerja yang tepat waktu </v>
      </c>
      <c r="AF7" s="52" t="str">
        <f ca="1"/>
        <v xml:space="preserve">Dapat bekerja di belakang meja dan senang jika sesekali harus terjun ke lapangan atau melaksanakan tugas-tugas yang bersifat mobile.  </v>
      </c>
      <c r="AG7" s="52" t="str">
        <f ca="1"/>
        <v xml:space="preserve">Membutuhkan uraian rinci mengenai tugas, dan batasan tanggung  jawab serta wewenang </v>
      </c>
      <c r="AH7" s="52" t="str">
        <f ca="1"/>
        <v>Otonom, dapat bekerja sendiri tanpa campur tangan orang lain, motivasi timbul krn pekerjaan itu sendiri, bukan krn pujian dr otoritas. Mempertanyakan otoritas, cenderung tidak puas thdp atasan, loya- litas lebih didasari kepentingan pribadi.</v>
      </c>
      <c r="AI7" s="52" t="str">
        <f ca="1"/>
        <v>Puas dengan peran sebagai bawahan, memberikan kesempatan  pada orang lain untuk memimpin, tidak dominan. Tidak percaya diri; sama sekali tidak berminat untuk berperan sebagai pemimpin; ber- sikap pasif dalam kelompok.</v>
      </c>
      <c r="AJ7" s="52" t="str">
        <f ca="1"/>
        <v>Enggan mengontrol org lain &amp; tidak mau mempertanggung jawabkan hasil kerja bawahannya, lebih memberi kebebasan kpd bawahan utk memilih cara sendiri dlm penyelesaian tugas dan meminta bawahan  utk mempertanggungjawabkan hasilnya masing-masing.</v>
      </c>
      <c r="AK7" s="52" t="str">
        <f ca="1"/>
        <v xml:space="preserve">Sangat berhati - hati, memikirkan langkah- langkahnya secara ber- sungguh - sungguh. Lamban dlm mengambil keputusan, terlalu lama merenung, cenderung menghindar mengambil keputusan.  </v>
      </c>
      <c r="AL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 s="52" t="str">
        <f ca="1"/>
        <v>Suka bergabung dlm kelompok, sadar akan sikap &amp; kebutuhan ke- lompok, suka bekerja sama, ingin menjadi bagian dari kelompok, ingin disukai &amp; diakui oleh lingkungan; sangat tergantung pd kelom- pok, lebih memperhatikan kebutuhan kelompok daripada pekerjaan.</v>
      </c>
      <c r="AN7"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7" s="52" t="str">
        <f ca="1"/>
        <v xml:space="preserve">Mengharapkan pengakuan lingkungan dan tidak mau diabaikan tetapi tidak mencari-cari perhatian </v>
      </c>
      <c r="AP7" s="52" t="str">
        <f ca="1"/>
        <v xml:space="preserve">Mampu mengungkap atau menyimpan perasaan, dapat mengen- dalikan emosi </v>
      </c>
      <c r="AQ7" s="52" t="str">
        <f ca="1"/>
        <v xml:space="preserve">Lebih suka menghindari konflik, akan mencari rasionalisasi untuk  dapat menerima situasi dan melihat permasalahan dari sudut pan- dang orang lain.  </v>
      </c>
      <c r="AR7" s="52" t="str">
        <f ca="1"/>
        <v xml:space="preserve">Mudah beradaptasi, cukup menyukai perubahan    </v>
      </c>
      <c r="AT7" t="str">
        <f ca="1"/>
        <v>E</v>
      </c>
      <c r="AU7" t="str">
        <f ca="1"/>
        <v>N</v>
      </c>
      <c r="AV7" t="str">
        <f ca="1"/>
        <v>A</v>
      </c>
      <c r="AW7" t="str">
        <f ca="1"/>
        <v>P</v>
      </c>
      <c r="AX7" t="str">
        <f ca="1"/>
        <v>B</v>
      </c>
      <c r="AY7" t="str">
        <f ca="1"/>
        <v>O</v>
      </c>
      <c r="AZ7" t="str">
        <f ca="1"/>
        <v>O</v>
      </c>
      <c r="BA7" t="str">
        <f ca="1"/>
        <v>Z</v>
      </c>
      <c r="BB7" t="str">
        <f ca="1"/>
        <v>K</v>
      </c>
      <c r="BC7" t="str">
        <f ca="1"/>
        <v>W</v>
      </c>
      <c r="BD7" t="str">
        <f ca="1"/>
        <v>C</v>
      </c>
      <c r="BE7" t="str">
        <f ca="1"/>
        <v>E</v>
      </c>
      <c r="BF7" t="str">
        <f ca="1"/>
        <v>N</v>
      </c>
      <c r="BG7" t="str">
        <f ca="1"/>
        <v>X</v>
      </c>
      <c r="BH7" t="str">
        <f ca="1"/>
        <v>B</v>
      </c>
      <c r="BI7" t="str">
        <f ca="1"/>
        <v>O</v>
      </c>
      <c r="BJ7" t="str">
        <f ca="1"/>
        <v>B</v>
      </c>
      <c r="BK7" t="str">
        <f ca="1"/>
        <v>O</v>
      </c>
      <c r="BL7" t="str">
        <f ca="1"/>
        <v>Z</v>
      </c>
      <c r="BM7" t="str">
        <f ca="1"/>
        <v>W</v>
      </c>
      <c r="BN7" t="str">
        <f ca="1"/>
        <v>D</v>
      </c>
      <c r="BO7" t="str">
        <f ca="1"/>
        <v>C</v>
      </c>
      <c r="BP7" t="str">
        <f ca="1"/>
        <v>E</v>
      </c>
      <c r="BQ7" t="str">
        <f ca="1"/>
        <v>X</v>
      </c>
      <c r="BR7" t="str">
        <f ca="1"/>
        <v>B</v>
      </c>
      <c r="BS7" t="str">
        <f ca="1"/>
        <v>P</v>
      </c>
      <c r="BT7" t="str">
        <f ca="1"/>
        <v>Z</v>
      </c>
      <c r="BU7" t="str">
        <f ca="1"/>
        <v>B</v>
      </c>
      <c r="BV7" t="str">
        <f ca="1"/>
        <v>O</v>
      </c>
      <c r="BW7" t="str">
        <f ca="1"/>
        <v>W</v>
      </c>
      <c r="BX7" t="str">
        <f ca="1"/>
        <v>R</v>
      </c>
      <c r="BY7" t="str">
        <f ca="1"/>
        <v>D</v>
      </c>
      <c r="BZ7" t="str">
        <f ca="1"/>
        <v>C</v>
      </c>
      <c r="CA7" t="str">
        <f ca="1"/>
        <v>E</v>
      </c>
      <c r="CB7" t="str">
        <f ca="1"/>
        <v>N</v>
      </c>
      <c r="CC7" t="str">
        <f ca="1"/>
        <v>A</v>
      </c>
      <c r="CD7" t="str">
        <f ca="1"/>
        <v>Z</v>
      </c>
      <c r="CE7" t="str">
        <f ca="1"/>
        <v>X</v>
      </c>
      <c r="CF7" t="str">
        <f ca="1"/>
        <v>B</v>
      </c>
      <c r="CG7" t="str">
        <f ca="1"/>
        <v>W</v>
      </c>
      <c r="CH7" t="str">
        <f ca="1"/>
        <v>G</v>
      </c>
      <c r="CI7" t="str">
        <f ca="1"/>
        <v>R</v>
      </c>
      <c r="CJ7" t="str">
        <f ca="1"/>
        <v>D</v>
      </c>
      <c r="CK7" t="str">
        <f ca="1"/>
        <v>C</v>
      </c>
      <c r="CL7" t="str">
        <f ca="1"/>
        <v>V</v>
      </c>
      <c r="CM7" t="str">
        <f ca="1"/>
        <v>O</v>
      </c>
      <c r="CN7" t="str">
        <f ca="1"/>
        <v>A</v>
      </c>
      <c r="CO7" t="str">
        <f ca="1"/>
        <v>K</v>
      </c>
      <c r="CP7" t="str">
        <f ca="1"/>
        <v>F</v>
      </c>
      <c r="CQ7" t="str">
        <f ca="1"/>
        <v>B</v>
      </c>
      <c r="CR7" t="str">
        <f ca="1"/>
        <v>G</v>
      </c>
      <c r="CS7" t="str">
        <f ca="1"/>
        <v>S</v>
      </c>
      <c r="CT7" t="str">
        <f ca="1"/>
        <v>R</v>
      </c>
      <c r="CU7" t="str">
        <f ca="1"/>
        <v>D</v>
      </c>
      <c r="CV7" t="str">
        <f ca="1"/>
        <v>C</v>
      </c>
      <c r="CW7" t="str">
        <f ca="1"/>
        <v>E</v>
      </c>
      <c r="CX7" t="str">
        <f ca="1"/>
        <v>Z</v>
      </c>
      <c r="CY7" t="str">
        <f ca="1"/>
        <v>K</v>
      </c>
      <c r="CZ7" t="str">
        <f ca="1"/>
        <v>F</v>
      </c>
      <c r="DA7" t="str">
        <f ca="1"/>
        <v>X</v>
      </c>
      <c r="DB7" t="str">
        <f ca="1"/>
        <v>G</v>
      </c>
      <c r="DC7" t="str">
        <f ca="1"/>
        <v>L</v>
      </c>
      <c r="DD7" t="str">
        <f ca="1"/>
        <v>S</v>
      </c>
      <c r="DE7" t="str">
        <f ca="1"/>
        <v>T</v>
      </c>
      <c r="DF7" t="str">
        <f ca="1"/>
        <v>V</v>
      </c>
      <c r="DG7" t="str">
        <f ca="1"/>
        <v>S</v>
      </c>
      <c r="DH7" t="str">
        <f ca="1"/>
        <v>R</v>
      </c>
      <c r="DI7" t="str">
        <f ca="1"/>
        <v>N</v>
      </c>
      <c r="DJ7" t="str">
        <f ca="1"/>
        <v>A</v>
      </c>
      <c r="DK7" t="str">
        <f ca="1"/>
        <v>W</v>
      </c>
      <c r="DL7" t="str">
        <f ca="1"/>
        <v>G</v>
      </c>
      <c r="DM7" t="str">
        <f ca="1"/>
        <v>T</v>
      </c>
      <c r="DN7" t="str">
        <f ca="1"/>
        <v>V</v>
      </c>
      <c r="DO7" t="str">
        <f ca="1"/>
        <v>S</v>
      </c>
      <c r="DP7" t="str">
        <f ca="1"/>
        <v>V</v>
      </c>
      <c r="DQ7" t="str">
        <f ca="1"/>
        <v>S</v>
      </c>
      <c r="DR7" t="str">
        <f ca="1"/>
        <v>C</v>
      </c>
      <c r="DS7" t="str">
        <f ca="1"/>
        <v>E</v>
      </c>
      <c r="DT7" t="str">
        <f ca="1"/>
        <v>N</v>
      </c>
      <c r="DU7" t="str">
        <f ca="1"/>
        <v>W</v>
      </c>
      <c r="DV7" t="str">
        <f ca="1"/>
        <v>G</v>
      </c>
      <c r="DW7" t="str">
        <f ca="1"/>
        <v>I</v>
      </c>
      <c r="DX7" t="str">
        <f ca="1"/>
        <v>T</v>
      </c>
      <c r="DY7" t="str">
        <f ca="1"/>
        <v>V</v>
      </c>
      <c r="DZ7" t="str">
        <f ca="1"/>
        <v>S</v>
      </c>
      <c r="EA7" t="str">
        <f ca="1"/>
        <v>R</v>
      </c>
      <c r="EB7" t="str">
        <f ca="1"/>
        <v>D</v>
      </c>
      <c r="EC7" t="str">
        <f ca="1"/>
        <v>C</v>
      </c>
      <c r="ED7" t="str">
        <f ca="1"/>
        <v>C</v>
      </c>
      <c r="EE7" t="str">
        <f ca="1"/>
        <v>W</v>
      </c>
    </row>
    <row r="8" spans="1:135" ht="75" x14ac:dyDescent="0.25">
      <c r="A8" s="57">
        <v>7</v>
      </c>
      <c r="B8" s="55" t="str">
        <f ca="1"/>
        <v>Oscar Vidi Setianto</v>
      </c>
      <c r="C8" s="55" t="str">
        <f ca="1"/>
        <v>Perawat</v>
      </c>
      <c r="D8" s="53" t="str">
        <f ca="1"/>
        <v>23</v>
      </c>
      <c r="E8" s="53">
        <f ca="1"/>
        <v>4</v>
      </c>
      <c r="F8" s="53">
        <f ca="1"/>
        <v>3</v>
      </c>
      <c r="G8" s="53">
        <f ca="1"/>
        <v>9</v>
      </c>
      <c r="H8" s="53">
        <f ca="1"/>
        <v>7</v>
      </c>
      <c r="I8" s="53">
        <f ca="1"/>
        <v>8</v>
      </c>
      <c r="J8" s="53">
        <f ca="1"/>
        <v>4</v>
      </c>
      <c r="K8" s="53">
        <f ca="1"/>
        <v>6</v>
      </c>
      <c r="L8" s="53">
        <f ca="1"/>
        <v>2</v>
      </c>
      <c r="M8" s="53">
        <f ca="1"/>
        <v>9</v>
      </c>
      <c r="N8" s="53">
        <f ca="1"/>
        <v>3</v>
      </c>
      <c r="O8" s="53">
        <f ca="1"/>
        <v>1</v>
      </c>
      <c r="P8" s="53">
        <f ca="1"/>
        <v>4</v>
      </c>
      <c r="Q8" s="53">
        <f ca="1"/>
        <v>4</v>
      </c>
      <c r="R8" s="53">
        <f ca="1"/>
        <v>2</v>
      </c>
      <c r="S8" s="53">
        <f ca="1"/>
        <v>5</v>
      </c>
      <c r="T8" s="53">
        <f ca="1"/>
        <v>2</v>
      </c>
      <c r="U8" s="53">
        <f ca="1"/>
        <v>3</v>
      </c>
      <c r="V8" s="53">
        <f ca="1"/>
        <v>2</v>
      </c>
      <c r="W8" s="53">
        <f ca="1"/>
        <v>4</v>
      </c>
      <c r="X8" s="53">
        <f ca="1"/>
        <v>8</v>
      </c>
      <c r="Y8"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 s="52" t="str">
        <f ca="1"/>
        <v xml:space="preserve">Cukup memiliki komitmen untuk menuntaskan tugas, akan tetapi jika memungkinkan akan mendelegasikan sebagian dari pekerjaan nya kepada orang lain.  </v>
      </c>
      <c r="AA8" s="52" t="str">
        <f ca="1"/>
        <v>Ingin tampil sbg pekerja keras, sangat suka bila orang lain meman- dangnya sbg pekerja keras.  Cenderung menciptakan pekerjaan yang tidak perlu agar terlihat tetap sibuk, kadang kala tanpa  tujuan yang jelas.</v>
      </c>
      <c r="AB8" s="52" t="str">
        <f ca="1"/>
        <v xml:space="preserve">Sistematis, bermetoda, berstruktur, rapi dan teratur, dapat menata tugas dengan baik.  Cenderung kaku, tidak fleksibel </v>
      </c>
      <c r="AC8" s="52" t="str">
        <f ca="1"/>
        <v xml:space="preserve">Sangat menyukai detail, sangat peduli akan akurasi dan keleng- kapan data.  Cenderung terlalu terlibat dengan detail sehingga melupakan tujuan utama.  </v>
      </c>
      <c r="AD8" s="52" t="str">
        <f ca="1"/>
        <v xml:space="preserve">Pertimbangan mencakup aspek teoritis (konsep atau pemikiran  baru) dan aspek praktis (pengalaman) secara berimbang    </v>
      </c>
      <c r="AE8" s="52" t="str">
        <f ca="1"/>
        <v xml:space="preserve">Cukup aktif dalam segi mental, dapat menyesuaikan tempo kerjanya  dengan tuntutan pekerjaan / lingkungan </v>
      </c>
      <c r="AF8" s="52" t="str">
        <f ca="1"/>
        <v xml:space="preserve">Cocok untuk pekerjaan  ' di belakang meja '. Cenderung lamban, tidak tanggap, mudah lelah, daya tahan lemah </v>
      </c>
      <c r="AG8" s="52" t="str">
        <f ca="1"/>
        <v>Patuh pada kebijaksanaan, peraturan dan struktur organisasi. Ingin segala sesuatunya diuraikan secara rinci, kurang memiliki inisiatif, tdk fleksibel, terlalu tergantung pada organisasi, berharap 'disuapi'.</v>
      </c>
      <c r="AH8" s="52" t="str">
        <f ca="1"/>
        <v>Otonom, dapat bekerja sendiri tanpa campur tangan orang lain, motivasi timbul krn pekerjaan itu sendiri, bukan krn pujian dr otoritas. Mempertanyakan otoritas, cenderung tidak puas thdp atasan, loya- litas lebih didasari kepentingan pribadi.</v>
      </c>
      <c r="AI8" s="52" t="str">
        <f ca="1"/>
        <v>Puas dengan peran sebagai bawahan, memberikan kesempatan  pada orang lain untuk memimpin, tidak dominan. Tidak percaya diri; sama sekali tidak berminat untuk berperan sebagai pemimpin; ber- sikap pasif dalam kelompok.</v>
      </c>
      <c r="AJ8" s="52" t="str">
        <f ca="1"/>
        <v>Cenderung enggan melakukan fungsi pengarahan, pengendalian dan pengawasan, kurang aktif memanfaatkan kapasitas bawahan secara optimal, cenderung bekerja sendiri dalam mencapai tujuan kelompok.</v>
      </c>
      <c r="AK8" s="52" t="str">
        <f ca="1"/>
        <v xml:space="preserve">Berhati - hati dlm pengambilan keputusan   </v>
      </c>
      <c r="AL8" s="52" t="str">
        <f ca="1"/>
        <v xml:space="preserve">Dpt. bekerja sendiri, tdk membutuhkan kehadiran org lain. Menarik diri, kaku dlm bergaul, canggung dlm situasi sosial, lebih memperha- tikan hal - hal lain daripada manusia.  </v>
      </c>
      <c r="AM8" s="52" t="str">
        <f ca="1"/>
        <v xml:space="preserve">Selektif dlm bergabung dg kelompok, hanya mau berhubungan dg kelompok di lingkungan kerja apabila bernilai &amp; sesuai minat, tdk terlalu mudah dipengaruhi.  </v>
      </c>
      <c r="AN8" s="52" t="str">
        <f ca="1"/>
        <v>Menjaga jarak, lebih memperhatikan hal - hal kedinasan, tdk mudah dipengaruhi oleh individu tertentu, objektif &amp; analitis. Tampil dingin, tdk acuh, tdk ramah, suka berahasia, mungkin tdk sadar akan pe- rasaan org lain, &amp; mungkin sulit menyesuaikan diri.</v>
      </c>
      <c r="AO8" s="52" t="str">
        <f ca="1"/>
        <v xml:space="preserve">Sederhana, cenderung diam, cenderung pemalu, tidak suka menon- jolkan diri </v>
      </c>
      <c r="AP8" s="52" t="str">
        <f ca="1"/>
        <v xml:space="preserve">Terbuka, mudah mengungkap pendapat atau perasaannya menge- nai suatu hal kepada org lain </v>
      </c>
      <c r="AQ8" s="52" t="str">
        <f ca="1"/>
        <v xml:space="preserve">Tidak mencari atau menghindari konflik, mau mendengarkan pan- dangan orang lain tetapi dapat menjadi keras kepala saat memper- tahankan pandangannya.  </v>
      </c>
      <c r="AR8"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8" t="str">
        <f ca="1"/>
        <v>G</v>
      </c>
      <c r="AU8" t="str">
        <f ca="1"/>
        <v>A</v>
      </c>
      <c r="AV8" t="str">
        <f ca="1"/>
        <v>P</v>
      </c>
      <c r="AW8" t="str">
        <f ca="1"/>
        <v>X</v>
      </c>
      <c r="AX8" t="str">
        <f ca="1"/>
        <v>B</v>
      </c>
      <c r="AY8" t="str">
        <f ca="1"/>
        <v>B</v>
      </c>
      <c r="AZ8" t="str">
        <f ca="1"/>
        <v>Z</v>
      </c>
      <c r="BA8" t="str">
        <f ca="1"/>
        <v>Z</v>
      </c>
      <c r="BB8" t="str">
        <f ca="1"/>
        <v>K</v>
      </c>
      <c r="BC8" t="str">
        <f ca="1"/>
        <v>W</v>
      </c>
      <c r="BD8" t="str">
        <f ca="1"/>
        <v>G</v>
      </c>
      <c r="BE8" t="str">
        <f ca="1"/>
        <v>E</v>
      </c>
      <c r="BF8" t="str">
        <f ca="1"/>
        <v>N</v>
      </c>
      <c r="BG8" t="str">
        <f ca="1"/>
        <v>X</v>
      </c>
      <c r="BH8" t="str">
        <f ca="1"/>
        <v>P</v>
      </c>
      <c r="BI8" t="str">
        <f ca="1"/>
        <v>O</v>
      </c>
      <c r="BJ8" t="str">
        <f ca="1"/>
        <v>Z</v>
      </c>
      <c r="BK8" t="str">
        <f ca="1"/>
        <v>O</v>
      </c>
      <c r="BL8" t="str">
        <f ca="1"/>
        <v>Z</v>
      </c>
      <c r="BM8" t="str">
        <f ca="1"/>
        <v>W</v>
      </c>
      <c r="BN8" t="str">
        <f ca="1"/>
        <v>G</v>
      </c>
      <c r="BO8" t="str">
        <f ca="1"/>
        <v>C</v>
      </c>
      <c r="BP8" t="str">
        <f ca="1"/>
        <v>I</v>
      </c>
      <c r="BQ8" t="str">
        <f ca="1"/>
        <v>X</v>
      </c>
      <c r="BR8" t="str">
        <f ca="1"/>
        <v>A</v>
      </c>
      <c r="BS8" t="str">
        <f ca="1"/>
        <v>P</v>
      </c>
      <c r="BT8" t="str">
        <f ca="1"/>
        <v>Z</v>
      </c>
      <c r="BU8" t="str">
        <f ca="1"/>
        <v>B</v>
      </c>
      <c r="BV8" t="str">
        <f ca="1"/>
        <v>F</v>
      </c>
      <c r="BW8" t="str">
        <f ca="1"/>
        <v>W</v>
      </c>
      <c r="BX8" t="str">
        <f ca="1"/>
        <v>G</v>
      </c>
      <c r="BY8" t="str">
        <f ca="1"/>
        <v>D</v>
      </c>
      <c r="BZ8" t="str">
        <f ca="1"/>
        <v>C</v>
      </c>
      <c r="CA8" t="str">
        <f ca="1"/>
        <v>T</v>
      </c>
      <c r="CB8" t="str">
        <f ca="1"/>
        <v>B</v>
      </c>
      <c r="CC8" t="str">
        <f ca="1"/>
        <v>A</v>
      </c>
      <c r="CD8" t="str">
        <f ca="1"/>
        <v>Z</v>
      </c>
      <c r="CE8" t="str">
        <f ca="1"/>
        <v>K</v>
      </c>
      <c r="CF8" t="str">
        <f ca="1"/>
        <v>B</v>
      </c>
      <c r="CG8" t="str">
        <f ca="1"/>
        <v>W</v>
      </c>
      <c r="CH8" t="str">
        <f ca="1"/>
        <v>G</v>
      </c>
      <c r="CI8" t="str">
        <f ca="1"/>
        <v>R</v>
      </c>
      <c r="CJ8" t="str">
        <f ca="1"/>
        <v>D</v>
      </c>
      <c r="CK8" t="str">
        <f ca="1"/>
        <v>C</v>
      </c>
      <c r="CL8" t="str">
        <f ca="1"/>
        <v>V</v>
      </c>
      <c r="CM8" t="str">
        <f ca="1"/>
        <v>N</v>
      </c>
      <c r="CN8" t="str">
        <f ca="1"/>
        <v>Z</v>
      </c>
      <c r="CO8" t="str">
        <f ca="1"/>
        <v>P</v>
      </c>
      <c r="CP8" t="str">
        <f ca="1"/>
        <v>F</v>
      </c>
      <c r="CQ8" t="str">
        <f ca="1"/>
        <v>W</v>
      </c>
      <c r="CR8" t="str">
        <f ca="1"/>
        <v>G</v>
      </c>
      <c r="CS8" t="str">
        <f ca="1"/>
        <v>S</v>
      </c>
      <c r="CT8" t="str">
        <f ca="1"/>
        <v>I</v>
      </c>
      <c r="CU8" t="str">
        <f ca="1"/>
        <v>D</v>
      </c>
      <c r="CV8" t="str">
        <f ca="1"/>
        <v>C</v>
      </c>
      <c r="CW8" t="str">
        <f ca="1"/>
        <v>E</v>
      </c>
      <c r="CX8" t="str">
        <f ca="1"/>
        <v>Z</v>
      </c>
      <c r="CY8" t="str">
        <f ca="1"/>
        <v>K</v>
      </c>
      <c r="CZ8" t="str">
        <f ca="1"/>
        <v>F</v>
      </c>
      <c r="DA8" t="str">
        <f ca="1"/>
        <v>W</v>
      </c>
      <c r="DB8" t="str">
        <f ca="1"/>
        <v>G</v>
      </c>
      <c r="DC8" t="str">
        <f ca="1"/>
        <v>V</v>
      </c>
      <c r="DD8" t="str">
        <f ca="1"/>
        <v>I</v>
      </c>
      <c r="DE8" t="str">
        <f ca="1"/>
        <v>T</v>
      </c>
      <c r="DF8" t="str">
        <f ca="1"/>
        <v>D</v>
      </c>
      <c r="DG8" t="str">
        <f ca="1"/>
        <v>C</v>
      </c>
      <c r="DH8" t="str">
        <f ca="1"/>
        <v>R</v>
      </c>
      <c r="DI8" t="str">
        <f ca="1"/>
        <v>K</v>
      </c>
      <c r="DJ8" t="str">
        <f ca="1"/>
        <v>A</v>
      </c>
      <c r="DK8" t="str">
        <f ca="1"/>
        <v>W</v>
      </c>
      <c r="DL8" t="str">
        <f ca="1"/>
        <v>G</v>
      </c>
      <c r="DM8" t="str">
        <f ca="1"/>
        <v>T</v>
      </c>
      <c r="DN8" t="str">
        <f ca="1"/>
        <v>I</v>
      </c>
      <c r="DO8" t="str">
        <f ca="1"/>
        <v>T</v>
      </c>
      <c r="DP8" t="str">
        <f ca="1"/>
        <v>R</v>
      </c>
      <c r="DQ8" t="str">
        <f ca="1"/>
        <v>D</v>
      </c>
      <c r="DR8" t="str">
        <f ca="1"/>
        <v>C</v>
      </c>
      <c r="DS8" t="str">
        <f ca="1"/>
        <v>D</v>
      </c>
      <c r="DT8" t="str">
        <f ca="1"/>
        <v>N</v>
      </c>
      <c r="DU8" t="str">
        <f ca="1"/>
        <v>W</v>
      </c>
      <c r="DV8" t="str">
        <f ca="1"/>
        <v>G</v>
      </c>
      <c r="DW8" t="str">
        <f ca="1"/>
        <v>L</v>
      </c>
      <c r="DX8" t="str">
        <f ca="1"/>
        <v>T</v>
      </c>
      <c r="DY8" t="str">
        <f ca="1"/>
        <v>T</v>
      </c>
      <c r="DZ8" t="str">
        <f ca="1"/>
        <v>S</v>
      </c>
      <c r="EA8" t="str">
        <f ca="1"/>
        <v>R</v>
      </c>
      <c r="EB8" t="str">
        <f ca="1"/>
        <v>D</v>
      </c>
      <c r="EC8" t="str">
        <f ca="1"/>
        <v>D</v>
      </c>
      <c r="ED8" t="str">
        <f ca="1"/>
        <v>C</v>
      </c>
      <c r="EE8" t="str">
        <f ca="1"/>
        <v>W</v>
      </c>
    </row>
    <row r="9" spans="1:135" ht="75" x14ac:dyDescent="0.25">
      <c r="A9" s="57">
        <v>8</v>
      </c>
      <c r="B9" s="55" t="str">
        <f ca="1"/>
        <v>Lea Christina Purnama</v>
      </c>
      <c r="C9" s="55" t="str">
        <f ca="1"/>
        <v>Perawat</v>
      </c>
      <c r="D9" s="53" t="str">
        <f ca="1"/>
        <v>23</v>
      </c>
      <c r="E9" s="53">
        <f ca="1"/>
        <v>2</v>
      </c>
      <c r="F9" s="53">
        <f ca="1"/>
        <v>7</v>
      </c>
      <c r="G9" s="53">
        <f ca="1"/>
        <v>2</v>
      </c>
      <c r="H9" s="53">
        <f ca="1"/>
        <v>7</v>
      </c>
      <c r="I9" s="53">
        <f ca="1"/>
        <v>5</v>
      </c>
      <c r="J9" s="53">
        <f ca="1"/>
        <v>4</v>
      </c>
      <c r="K9" s="53">
        <f ca="1"/>
        <v>5</v>
      </c>
      <c r="L9" s="53">
        <f ca="1"/>
        <v>5</v>
      </c>
      <c r="M9" s="53">
        <f ca="1"/>
        <v>4</v>
      </c>
      <c r="N9" s="53">
        <f ca="1"/>
        <v>2</v>
      </c>
      <c r="O9" s="53">
        <f ca="1"/>
        <v>5</v>
      </c>
      <c r="P9" s="53">
        <f ca="1"/>
        <v>5</v>
      </c>
      <c r="Q9" s="53">
        <f ca="1"/>
        <v>1</v>
      </c>
      <c r="R9" s="53">
        <f ca="1"/>
        <v>3</v>
      </c>
      <c r="S9" s="53">
        <f ca="1"/>
        <v>2</v>
      </c>
      <c r="T9" s="53">
        <f ca="1"/>
        <v>5</v>
      </c>
      <c r="U9" s="53">
        <f ca="1"/>
        <v>7</v>
      </c>
      <c r="V9" s="53">
        <f ca="1"/>
        <v>8</v>
      </c>
      <c r="W9" s="53">
        <f ca="1"/>
        <v>5</v>
      </c>
      <c r="X9" s="53">
        <f ca="1"/>
        <v>6</v>
      </c>
      <c r="Y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 s="52" t="str">
        <f ca="1"/>
        <v xml:space="preserve">Komitmen tinggi, lebih suka menangani pekerjaan satu demi satu, akan tetapi masih dapat mengubah prioritas jika terpaksa </v>
      </c>
      <c r="AA9"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9" s="52" t="str">
        <f ca="1"/>
        <v xml:space="preserve">Sistematis, bermetoda, berstruktur, rapi dan teratur, dapat menata tugas dengan baik.  Cenderung kaku, tidak fleksibel </v>
      </c>
      <c r="AC9" s="52" t="str">
        <f ca="1"/>
        <v xml:space="preserve">Tertarik untuk menangani sendiri detail   </v>
      </c>
      <c r="AD9" s="52" t="str">
        <f ca="1"/>
        <v xml:space="preserve">Pertimbangan mencakup aspek teoritis (konsep atau pemikiran  baru) dan aspek praktis (pengalaman) secara berimbang    </v>
      </c>
      <c r="AE9" s="52" t="str">
        <f ca="1"/>
        <v xml:space="preserve">Cukup aktif dalam segi mental, dapat menyesuaikan tempo kerjanya  dengan tuntutan pekerjaan / lingkungan </v>
      </c>
      <c r="AF9" s="52" t="str">
        <f ca="1"/>
        <v xml:space="preserve">Dapat bekerja di belakang meja dan senang jika sesekali harus terjun ke lapangan atau melaksanakan tugas-tugas yang bersifat mobile.  </v>
      </c>
      <c r="AG9" s="52" t="str">
        <f ca="1"/>
        <v xml:space="preserve">Perlu pengarahan awal dan tolok ukur keberhasilan   </v>
      </c>
      <c r="AH9" s="52" t="str">
        <f ca="1"/>
        <v>Otonom, dapat bekerja sendiri tanpa campur tangan orang lain, motivasi timbul krn pekerjaan itu sendiri, bukan krn pujian dr otoritas. Mempertanyakan otoritas, cenderung tidak puas thdp atasan, loya- litas lebih didasari kepentingan pribadi.</v>
      </c>
      <c r="AI9" s="52" t="str">
        <f ca="1"/>
        <v xml:space="preserve">Cukup percaya diri, tidak secara aktif mencari posisi kepemimpinan akan tetapi juga tidak akan menghindarinya </v>
      </c>
      <c r="AJ9" s="52" t="str">
        <f ca="1"/>
        <v xml:space="preserve">Bertanggung jawab, akan melakukan fungsi pengarahan, pengendalian dan pengawasan, tapi tidak mendominasi </v>
      </c>
      <c r="AK9" s="52" t="str">
        <f ca="1"/>
        <v xml:space="preserve">Sangat berhati - hati, memikirkan langkah- langkahnya secara ber- sungguh - sungguh. Lamban dlm mengambil keputusan, terlalu lama merenung, cenderung menghindar mengambil keputusan.  </v>
      </c>
      <c r="AL9" s="52" t="str">
        <f ca="1"/>
        <v xml:space="preserve">Kurang percaya diri &amp; kurang aktif dlm menjalin hubungan sosial   </v>
      </c>
      <c r="AM9" s="52" t="str">
        <f ca="1"/>
        <v xml:space="preserve">Mandiri (dari segi emosi) , tdk mudah dipengaruhi oleh tekanan kelompok. Penyendiri, kurang peka akan sikap &amp; kebutuhan kelom- pok, mungkin sulit menyesuaikan diri.  </v>
      </c>
      <c r="AN9" s="52" t="str">
        <f ca="1"/>
        <v xml:space="preserve">Tidak mencari atau menghindari hubungan antar pribadi di  lingkungan kerja, masih mampu menjaga jarak </v>
      </c>
      <c r="AO9" s="52" t="str">
        <f ca="1"/>
        <v xml:space="preserve">Bangga akan diri dan gayanya sendiri, senang menjadi pusat perha- tian, mengharapkan penghargaan dari lingkungan. Mencari-cari perhatian dan suka menyombongkan diri.  </v>
      </c>
      <c r="AP9" s="52" t="str">
        <f ca="1"/>
        <v xml:space="preserve">Mampu menyimpan pendapat atau perasaannya, tenang, dapat  mengendalikan emosi, menjaga jarak. Tampil pasif dan tidak acuh, mungkin sulit mengungkapkan emosi/perasaan/pandangan.  </v>
      </c>
      <c r="AQ9" s="52" t="str">
        <f ca="1"/>
        <v xml:space="preserve">Tidak mencari atau menghindari konflik, mau mendengarkan pan- dangan orang lain tetapi dapat menjadi keras kepala saat memper- tahankan pandangannya.  </v>
      </c>
      <c r="AR9" s="52" t="str">
        <f ca="1"/>
        <v>Antusias terhadap perubahan dan akan mencari hal-hal baru, tetapi masih selektif (menilai kemanfaatannya)</v>
      </c>
      <c r="AT9" t="str">
        <f ca="1"/>
        <v>E</v>
      </c>
      <c r="AU9" t="str">
        <f ca="1"/>
        <v>N</v>
      </c>
      <c r="AV9" t="str">
        <f ca="1"/>
        <v>P</v>
      </c>
      <c r="AW9" t="str">
        <f ca="1"/>
        <v>X</v>
      </c>
      <c r="AX9" t="str">
        <f ca="1"/>
        <v>X</v>
      </c>
      <c r="AY9" t="str">
        <f ca="1"/>
        <v>O</v>
      </c>
      <c r="AZ9" t="str">
        <f ca="1"/>
        <v>O</v>
      </c>
      <c r="BA9" t="str">
        <f ca="1"/>
        <v>Z</v>
      </c>
      <c r="BB9" t="str">
        <f ca="1"/>
        <v>K</v>
      </c>
      <c r="BC9" t="str">
        <f ca="1"/>
        <v>W</v>
      </c>
      <c r="BD9" t="str">
        <f ca="1"/>
        <v>C</v>
      </c>
      <c r="BE9" t="str">
        <f ca="1"/>
        <v>E</v>
      </c>
      <c r="BF9" t="str">
        <f ca="1"/>
        <v>N</v>
      </c>
      <c r="BG9" t="str">
        <f ca="1"/>
        <v>X</v>
      </c>
      <c r="BH9" t="str">
        <f ca="1"/>
        <v>P</v>
      </c>
      <c r="BI9" t="str">
        <f ca="1"/>
        <v>X</v>
      </c>
      <c r="BJ9" t="str">
        <f ca="1"/>
        <v>Z</v>
      </c>
      <c r="BK9" t="str">
        <f ca="1"/>
        <v>K</v>
      </c>
      <c r="BL9" t="str">
        <f ca="1"/>
        <v>Z</v>
      </c>
      <c r="BM9" t="str">
        <f ca="1"/>
        <v>K</v>
      </c>
      <c r="BN9" t="str">
        <f ca="1"/>
        <v>D</v>
      </c>
      <c r="BO9" t="str">
        <f ca="1"/>
        <v>C</v>
      </c>
      <c r="BP9" t="str">
        <f ca="1"/>
        <v>E</v>
      </c>
      <c r="BQ9" t="str">
        <f ca="1"/>
        <v>X</v>
      </c>
      <c r="BR9" t="str">
        <f ca="1"/>
        <v>A</v>
      </c>
      <c r="BS9" t="str">
        <f ca="1"/>
        <v>P</v>
      </c>
      <c r="BT9" t="str">
        <f ca="1"/>
        <v>Z</v>
      </c>
      <c r="BU9" t="str">
        <f ca="1"/>
        <v>B</v>
      </c>
      <c r="BV9" t="str">
        <f ca="1"/>
        <v>O</v>
      </c>
      <c r="BW9" t="str">
        <f ca="1"/>
        <v>W</v>
      </c>
      <c r="BX9" t="str">
        <f ca="1"/>
        <v>R</v>
      </c>
      <c r="BY9" t="str">
        <f ca="1"/>
        <v>D</v>
      </c>
      <c r="BZ9" t="str">
        <f ca="1"/>
        <v>C</v>
      </c>
      <c r="CA9" t="str">
        <f ca="1"/>
        <v>E</v>
      </c>
      <c r="CB9" t="str">
        <f ca="1"/>
        <v>N</v>
      </c>
      <c r="CC9" t="str">
        <f ca="1"/>
        <v>O</v>
      </c>
      <c r="CD9" t="str">
        <f ca="1"/>
        <v>P</v>
      </c>
      <c r="CE9" t="str">
        <f ca="1"/>
        <v>X</v>
      </c>
      <c r="CF9" t="str">
        <f ca="1"/>
        <v>B</v>
      </c>
      <c r="CG9" t="str">
        <f ca="1"/>
        <v>O</v>
      </c>
      <c r="CH9" t="str">
        <f ca="1"/>
        <v>S</v>
      </c>
      <c r="CI9" t="str">
        <f ca="1"/>
        <v>L</v>
      </c>
      <c r="CJ9" t="str">
        <f ca="1"/>
        <v>D</v>
      </c>
      <c r="CK9" t="str">
        <f ca="1"/>
        <v>C</v>
      </c>
      <c r="CL9" t="str">
        <f ca="1"/>
        <v>E</v>
      </c>
      <c r="CM9" t="str">
        <f ca="1"/>
        <v>N</v>
      </c>
      <c r="CN9" t="str">
        <f ca="1"/>
        <v>Z</v>
      </c>
      <c r="CO9" t="str">
        <f ca="1"/>
        <v>K</v>
      </c>
      <c r="CP9" t="str">
        <f ca="1"/>
        <v>F</v>
      </c>
      <c r="CQ9" t="str">
        <f ca="1"/>
        <v>W</v>
      </c>
      <c r="CR9" t="str">
        <f ca="1"/>
        <v>G</v>
      </c>
      <c r="CS9" t="str">
        <f ca="1"/>
        <v>L</v>
      </c>
      <c r="CT9" t="str">
        <f ca="1"/>
        <v>R</v>
      </c>
      <c r="CU9" t="str">
        <f ca="1"/>
        <v>D</v>
      </c>
      <c r="CV9" t="str">
        <f ca="1"/>
        <v>V</v>
      </c>
      <c r="CW9" t="str">
        <f ca="1"/>
        <v>E</v>
      </c>
      <c r="CX9" t="str">
        <f ca="1"/>
        <v>Z</v>
      </c>
      <c r="CY9" t="str">
        <f ca="1"/>
        <v>K</v>
      </c>
      <c r="CZ9" t="str">
        <f ca="1"/>
        <v>F</v>
      </c>
      <c r="DA9" t="str">
        <f ca="1"/>
        <v>X</v>
      </c>
      <c r="DB9" t="str">
        <f ca="1"/>
        <v>T</v>
      </c>
      <c r="DC9" t="str">
        <f ca="1"/>
        <v>V</v>
      </c>
      <c r="DD9" t="str">
        <f ca="1"/>
        <v>S</v>
      </c>
      <c r="DE9" t="str">
        <f ca="1"/>
        <v>T</v>
      </c>
      <c r="DF9" t="str">
        <f ca="1"/>
        <v>V</v>
      </c>
      <c r="DG9" t="str">
        <f ca="1"/>
        <v>C</v>
      </c>
      <c r="DH9" t="str">
        <f ca="1"/>
        <v>R</v>
      </c>
      <c r="DI9" t="str">
        <f ca="1"/>
        <v>N</v>
      </c>
      <c r="DJ9" t="str">
        <f ca="1"/>
        <v>A</v>
      </c>
      <c r="DK9" t="str">
        <f ca="1"/>
        <v>P</v>
      </c>
      <c r="DL9" t="str">
        <f ca="1"/>
        <v>G</v>
      </c>
      <c r="DM9" t="str">
        <f ca="1"/>
        <v>L</v>
      </c>
      <c r="DN9" t="str">
        <f ca="1"/>
        <v>I</v>
      </c>
      <c r="DO9" t="str">
        <f ca="1"/>
        <v>T</v>
      </c>
      <c r="DP9" t="str">
        <f ca="1"/>
        <v>V</v>
      </c>
      <c r="DQ9" t="str">
        <f ca="1"/>
        <v>S</v>
      </c>
      <c r="DR9" t="str">
        <f ca="1"/>
        <v>C</v>
      </c>
      <c r="DS9" t="str">
        <f ca="1"/>
        <v>E</v>
      </c>
      <c r="DT9" t="str">
        <f ca="1"/>
        <v>N</v>
      </c>
      <c r="DU9" t="str">
        <f ca="1"/>
        <v>W</v>
      </c>
      <c r="DV9" t="str">
        <f ca="1"/>
        <v>L</v>
      </c>
      <c r="DW9" t="str">
        <f ca="1"/>
        <v>L</v>
      </c>
      <c r="DX9" t="str">
        <f ca="1"/>
        <v>T</v>
      </c>
      <c r="DY9" t="str">
        <f ca="1"/>
        <v>T</v>
      </c>
      <c r="DZ9" t="str">
        <f ca="1"/>
        <v>V</v>
      </c>
      <c r="EA9" t="str">
        <f ca="1"/>
        <v>R</v>
      </c>
      <c r="EB9" t="str">
        <f ca="1"/>
        <v>D</v>
      </c>
      <c r="EC9" t="str">
        <f ca="1"/>
        <v>C</v>
      </c>
      <c r="ED9" t="str">
        <f ca="1"/>
        <v>E</v>
      </c>
      <c r="EE9" t="str">
        <f ca="1"/>
        <v>N</v>
      </c>
    </row>
    <row r="10" spans="1:135" ht="75" x14ac:dyDescent="0.25">
      <c r="A10" s="57">
        <v>9</v>
      </c>
      <c r="B10" s="55" t="str">
        <f ca="1"/>
        <v>Christy Chelsea Dominique Wibowo</v>
      </c>
      <c r="C10" s="55" t="str">
        <f ca="1"/>
        <v>Perawat</v>
      </c>
      <c r="D10" s="53" t="str">
        <f ca="1"/>
        <v>24</v>
      </c>
      <c r="E10" s="53">
        <f ca="1"/>
        <v>4</v>
      </c>
      <c r="F10" s="53">
        <f ca="1"/>
        <v>8</v>
      </c>
      <c r="G10" s="53">
        <f ca="1"/>
        <v>3</v>
      </c>
      <c r="H10" s="53">
        <f ca="1"/>
        <v>8</v>
      </c>
      <c r="I10" s="53">
        <f ca="1"/>
        <v>4</v>
      </c>
      <c r="J10" s="53">
        <f ca="1"/>
        <v>7</v>
      </c>
      <c r="K10" s="53">
        <f ca="1"/>
        <v>3</v>
      </c>
      <c r="L10" s="53">
        <f ca="1"/>
        <v>3</v>
      </c>
      <c r="M10" s="53">
        <f ca="1"/>
        <v>8</v>
      </c>
      <c r="N10" s="53">
        <f ca="1"/>
        <v>4</v>
      </c>
      <c r="O10" s="53">
        <f ca="1"/>
        <v>7</v>
      </c>
      <c r="P10" s="53">
        <f ca="1"/>
        <v>5</v>
      </c>
      <c r="Q10" s="53">
        <f ca="1"/>
        <v>1</v>
      </c>
      <c r="R10" s="53">
        <f ca="1"/>
        <v>4</v>
      </c>
      <c r="S10" s="53">
        <f ca="1"/>
        <v>0</v>
      </c>
      <c r="T10" s="53">
        <f ca="1"/>
        <v>3</v>
      </c>
      <c r="U10" s="53">
        <f ca="1"/>
        <v>4</v>
      </c>
      <c r="V10" s="53">
        <f ca="1"/>
        <v>5</v>
      </c>
      <c r="W10" s="53">
        <f ca="1"/>
        <v>5</v>
      </c>
      <c r="X10" s="53">
        <f ca="1"/>
        <v>4</v>
      </c>
      <c r="Y10"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10" s="52" t="str">
        <f ca="1"/>
        <v xml:space="preserve">Bekerja keras sesuai tuntutan, menyalurkan usahanya untuk hal-hal yang bermanfaat / menguntungkan </v>
      </c>
      <c r="AB10" s="52" t="str">
        <f ca="1"/>
        <v xml:space="preserve">Sistematis, bermetoda, berstruktur, rapi dan teratur, dapat menata tugas dengan baik.  Cenderung kaku, tidak fleksibel </v>
      </c>
      <c r="AC10" s="52" t="str">
        <f ca="1"/>
        <v xml:space="preserve">Tertarik untuk menangani sendiri detail   </v>
      </c>
      <c r="AD10" s="52" t="str">
        <f ca="1"/>
        <v xml:space="preserve">Suka memikirkan suatu problem secara mendalam, merujuk pada   teori dan konsep </v>
      </c>
      <c r="AE10" s="52" t="str">
        <f ca="1"/>
        <v xml:space="preserve">Santai. Kurang peduli akan waktu, kurang memiliki rasa urgensi, membuang-buang waktu, bukan pekerja yang tepat waktu </v>
      </c>
      <c r="AF10" s="52" t="str">
        <f ca="1"/>
        <v xml:space="preserve">Dapat bekerja di belakang meja dan senang jika sesekali harus terjun ke lapangan atau melaksanakan tugas-tugas yang bersifat mobile.  </v>
      </c>
      <c r="AG10" s="52" t="str">
        <f ca="1"/>
        <v>Patuh pada kebijaksanaan, peraturan dan struktur organisasi. Ingin segala sesuatunya diuraikan secara rinci, kurang memiliki inisiatif, tdk fleksibel, terlalu tergantung pada organisasi, berharap 'disuapi'.</v>
      </c>
      <c r="AH10" s="52" t="str">
        <f ca="1"/>
        <v xml:space="preserve">Loyal pada Perusahaan   </v>
      </c>
      <c r="AI10" s="52" t="str">
        <f ca="1"/>
        <v xml:space="preserve">Percaya diri dan ingin berperan sebagai pemimpin      </v>
      </c>
      <c r="AJ10" s="52" t="str">
        <f ca="1"/>
        <v xml:space="preserve">Bertanggung jawab, akan melakukan fungsi pengarahan, pengendalian dan pengawasan, tapi tidak mendominasi </v>
      </c>
      <c r="AK10" s="52" t="str">
        <f ca="1"/>
        <v xml:space="preserve">Sangat berhati - hati, memikirkan langkah- langkahnya secara ber- sungguh - sungguh. Lamban dlm mengambil keputusan, terlalu lama merenung, cenderung menghindar mengambil keputusan.  </v>
      </c>
      <c r="AL10" s="52" t="str">
        <f ca="1"/>
        <v xml:space="preserve">Kurang percaya diri &amp; kurang aktif dlm menjalin hubungan sosial   </v>
      </c>
      <c r="AM10" s="52" t="str">
        <f ca="1"/>
        <v xml:space="preserve">Mandiri (dari segi emosi) , tdk mudah dipengaruhi oleh tekanan kelompok. Penyendiri, kurang peka akan sikap &amp; kebutuhan kelom- pok, mungkin sulit menyesuaikan diri.  </v>
      </c>
      <c r="AN10" s="52" t="str">
        <f ca="1"/>
        <v xml:space="preserve">Tidak mencari atau menghindari hubungan antar pribadi di  lingkungan kerja, masih mampu menjaga jarak </v>
      </c>
      <c r="AO10" s="52" t="str">
        <f ca="1"/>
        <v xml:space="preserve">Mengharapkan pengakuan lingkungan dan tidak mau diabaikan tetapi tidak mencari-cari perhatian </v>
      </c>
      <c r="AP10" s="52" t="str">
        <f ca="1"/>
        <v xml:space="preserve">Mampu mengungkap atau menyimpan perasaan, dapat mengen- dalikan emosi </v>
      </c>
      <c r="AQ10" s="52" t="str">
        <f ca="1"/>
        <v xml:space="preserve">Tidak mencari atau menghindari konflik, mau mendengarkan pan- dangan orang lain tetapi dapat menjadi keras kepala saat memper- tahankan pandangannya.  </v>
      </c>
      <c r="AR10" s="52" t="str">
        <f ca="1"/>
        <v xml:space="preserve">Mudah beradaptasi, cukup menyukai perubahan    </v>
      </c>
      <c r="AT10" t="str">
        <f ca="1"/>
        <v>E</v>
      </c>
      <c r="AU10" t="str">
        <f ca="1"/>
        <v>N</v>
      </c>
      <c r="AV10" t="str">
        <f ca="1"/>
        <v>P</v>
      </c>
      <c r="AW10" t="str">
        <f ca="1"/>
        <v>P</v>
      </c>
      <c r="AX10" t="str">
        <f ca="1"/>
        <v>X</v>
      </c>
      <c r="AY10" t="str">
        <f ca="1"/>
        <v>O</v>
      </c>
      <c r="AZ10" t="str">
        <f ca="1"/>
        <v>Z</v>
      </c>
      <c r="BA10" t="str">
        <f ca="1"/>
        <v>Z</v>
      </c>
      <c r="BB10" t="str">
        <f ca="1"/>
        <v>K</v>
      </c>
      <c r="BC10" t="str">
        <f ca="1"/>
        <v>W</v>
      </c>
      <c r="BD10" t="str">
        <f ca="1"/>
        <v>C</v>
      </c>
      <c r="BE10" t="str">
        <f ca="1"/>
        <v>L</v>
      </c>
      <c r="BF10" t="str">
        <f ca="1"/>
        <v>N</v>
      </c>
      <c r="BG10" t="str">
        <f ca="1"/>
        <v>A</v>
      </c>
      <c r="BH10" t="str">
        <f ca="1"/>
        <v>P</v>
      </c>
      <c r="BI10" t="str">
        <f ca="1"/>
        <v>X</v>
      </c>
      <c r="BJ10" t="str">
        <f ca="1"/>
        <v>Z</v>
      </c>
      <c r="BK10" t="str">
        <f ca="1"/>
        <v>K</v>
      </c>
      <c r="BL10" t="str">
        <f ca="1"/>
        <v>F</v>
      </c>
      <c r="BM10" t="str">
        <f ca="1"/>
        <v>W</v>
      </c>
      <c r="BN10" t="str">
        <f ca="1"/>
        <v>D</v>
      </c>
      <c r="BO10" t="str">
        <f ca="1"/>
        <v>C</v>
      </c>
      <c r="BP10" t="str">
        <f ca="1"/>
        <v>E</v>
      </c>
      <c r="BQ10" t="str">
        <f ca="1"/>
        <v>N</v>
      </c>
      <c r="BR10" t="str">
        <f ca="1"/>
        <v>A</v>
      </c>
      <c r="BS10" t="str">
        <f ca="1"/>
        <v>O</v>
      </c>
      <c r="BT10" t="str">
        <f ca="1"/>
        <v>X</v>
      </c>
      <c r="BU10" t="str">
        <f ca="1"/>
        <v>K</v>
      </c>
      <c r="BV10" t="str">
        <f ca="1"/>
        <v>O</v>
      </c>
      <c r="BW10" t="str">
        <f ca="1"/>
        <v>W</v>
      </c>
      <c r="BX10" t="str">
        <f ca="1"/>
        <v>R</v>
      </c>
      <c r="BY10" t="str">
        <f ca="1"/>
        <v>L</v>
      </c>
      <c r="BZ10" t="str">
        <f ca="1"/>
        <v>C</v>
      </c>
      <c r="CA10" t="str">
        <f ca="1"/>
        <v>E</v>
      </c>
      <c r="CB10" t="str">
        <f ca="1"/>
        <v>N</v>
      </c>
      <c r="CC10" t="str">
        <f ca="1"/>
        <v>A</v>
      </c>
      <c r="CD10" t="str">
        <f ca="1"/>
        <v>P</v>
      </c>
      <c r="CE10" t="str">
        <f ca="1"/>
        <v>K</v>
      </c>
      <c r="CF10" t="str">
        <f ca="1"/>
        <v>F</v>
      </c>
      <c r="CG10" t="str">
        <f ca="1"/>
        <v>W</v>
      </c>
      <c r="CH10" t="str">
        <f ca="1"/>
        <v>S</v>
      </c>
      <c r="CI10" t="str">
        <f ca="1"/>
        <v>L</v>
      </c>
      <c r="CJ10" t="str">
        <f ca="1"/>
        <v>I</v>
      </c>
      <c r="CK10" t="str">
        <f ca="1"/>
        <v>C</v>
      </c>
      <c r="CL10" t="str">
        <f ca="1"/>
        <v>V</v>
      </c>
      <c r="CM10" t="str">
        <f ca="1"/>
        <v>N</v>
      </c>
      <c r="CN10" t="str">
        <f ca="1"/>
        <v>Z</v>
      </c>
      <c r="CO10" t="str">
        <f ca="1"/>
        <v>P</v>
      </c>
      <c r="CP10" t="str">
        <f ca="1"/>
        <v>F</v>
      </c>
      <c r="CQ10" t="str">
        <f ca="1"/>
        <v>W</v>
      </c>
      <c r="CR10" t="str">
        <f ca="1"/>
        <v>V</v>
      </c>
      <c r="CS10" t="str">
        <f ca="1"/>
        <v>L</v>
      </c>
      <c r="CT10" t="str">
        <f ca="1"/>
        <v>R</v>
      </c>
      <c r="CU10" t="str">
        <f ca="1"/>
        <v>D</v>
      </c>
      <c r="CV10" t="str">
        <f ca="1"/>
        <v>C</v>
      </c>
      <c r="CW10" t="str">
        <f ca="1"/>
        <v>E</v>
      </c>
      <c r="CX10" t="str">
        <f ca="1"/>
        <v>N</v>
      </c>
      <c r="CY10" t="str">
        <f ca="1"/>
        <v>K</v>
      </c>
      <c r="CZ10" t="str">
        <f ca="1"/>
        <v>F</v>
      </c>
      <c r="DA10" t="str">
        <f ca="1"/>
        <v>X</v>
      </c>
      <c r="DB10" t="str">
        <f ca="1"/>
        <v>G</v>
      </c>
      <c r="DC10" t="str">
        <f ca="1"/>
        <v>L</v>
      </c>
      <c r="DD10" t="str">
        <f ca="1"/>
        <v>S</v>
      </c>
      <c r="DE10" t="str">
        <f ca="1"/>
        <v>T</v>
      </c>
      <c r="DF10" t="str">
        <f ca="1"/>
        <v>D</v>
      </c>
      <c r="DG10" t="str">
        <f ca="1"/>
        <v>C</v>
      </c>
      <c r="DH10" t="str">
        <f ca="1"/>
        <v>R</v>
      </c>
      <c r="DI10" t="str">
        <f ca="1"/>
        <v>N</v>
      </c>
      <c r="DJ10" t="str">
        <f ca="1"/>
        <v>A</v>
      </c>
      <c r="DK10" t="str">
        <f ca="1"/>
        <v>W</v>
      </c>
      <c r="DL10" t="str">
        <f ca="1"/>
        <v>G</v>
      </c>
      <c r="DM10" t="str">
        <f ca="1"/>
        <v>L</v>
      </c>
      <c r="DN10" t="str">
        <f ca="1"/>
        <v>V</v>
      </c>
      <c r="DO10" t="str">
        <f ca="1"/>
        <v>S</v>
      </c>
      <c r="DP10" t="str">
        <f ca="1"/>
        <v>R</v>
      </c>
      <c r="DQ10" t="str">
        <f ca="1"/>
        <v>D</v>
      </c>
      <c r="DR10" t="str">
        <f ca="1"/>
        <v>R</v>
      </c>
      <c r="DS10" t="str">
        <f ca="1"/>
        <v>E</v>
      </c>
      <c r="DT10" t="str">
        <f ca="1"/>
        <v>N</v>
      </c>
      <c r="DU10" t="str">
        <f ca="1"/>
        <v>W</v>
      </c>
      <c r="DV10" t="str">
        <f ca="1"/>
        <v>G</v>
      </c>
      <c r="DW10" t="str">
        <f ca="1"/>
        <v>L</v>
      </c>
      <c r="DX10" t="str">
        <f ca="1"/>
        <v>T</v>
      </c>
      <c r="DY10" t="str">
        <f ca="1"/>
        <v>T</v>
      </c>
      <c r="DZ10" t="str">
        <f ca="1"/>
        <v>S</v>
      </c>
      <c r="EA10" t="str">
        <f ca="1"/>
        <v>R</v>
      </c>
      <c r="EB10" t="str">
        <f ca="1"/>
        <v>R</v>
      </c>
      <c r="EC10" t="str">
        <f ca="1"/>
        <v>C</v>
      </c>
      <c r="ED10" t="str">
        <f ca="1"/>
        <v>C</v>
      </c>
      <c r="EE10" t="str">
        <f ca="1"/>
        <v>W</v>
      </c>
    </row>
    <row r="11" spans="1:135" ht="75" x14ac:dyDescent="0.25">
      <c r="A11" s="57">
        <v>10</v>
      </c>
      <c r="B11" s="55" t="str">
        <f ca="1"/>
        <v>Eka Sri Fajarwati</v>
      </c>
      <c r="C11" s="55" t="str">
        <f ca="1"/>
        <v>Perawat</v>
      </c>
      <c r="D11" s="53" t="str">
        <f ca="1"/>
        <v>21</v>
      </c>
      <c r="E11" s="53">
        <f ca="1"/>
        <v>0</v>
      </c>
      <c r="F11" s="53">
        <f ca="1"/>
        <v>2</v>
      </c>
      <c r="G11" s="53">
        <f ca="1"/>
        <v>7</v>
      </c>
      <c r="H11" s="53">
        <f ca="1"/>
        <v>5</v>
      </c>
      <c r="I11" s="53">
        <f ca="1"/>
        <v>6</v>
      </c>
      <c r="J11" s="53">
        <f ca="1"/>
        <v>2</v>
      </c>
      <c r="K11" s="53">
        <f ca="1"/>
        <v>4</v>
      </c>
      <c r="L11" s="53">
        <f ca="1"/>
        <v>5</v>
      </c>
      <c r="M11" s="53">
        <f ca="1"/>
        <v>8</v>
      </c>
      <c r="N11" s="53">
        <f ca="1"/>
        <v>4</v>
      </c>
      <c r="O11" s="53">
        <f ca="1"/>
        <v>5</v>
      </c>
      <c r="P11" s="53">
        <f ca="1"/>
        <v>4</v>
      </c>
      <c r="Q11" s="53">
        <f ca="1"/>
        <v>3</v>
      </c>
      <c r="R11" s="53">
        <f ca="1"/>
        <v>8</v>
      </c>
      <c r="S11" s="53">
        <f ca="1"/>
        <v>6</v>
      </c>
      <c r="T11" s="53">
        <f ca="1"/>
        <v>6</v>
      </c>
      <c r="U11" s="53">
        <f ca="1"/>
        <v>5</v>
      </c>
      <c r="V11" s="53">
        <f ca="1"/>
        <v>0</v>
      </c>
      <c r="W11" s="53">
        <f ca="1"/>
        <v>3</v>
      </c>
      <c r="X11" s="53">
        <f ca="1"/>
        <v>7</v>
      </c>
      <c r="Y11"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11" s="52" t="str">
        <f ca="1"/>
        <v xml:space="preserve">Bekerja keras, tetapi  jelas tujuan yg ingin dicapainya   </v>
      </c>
      <c r="AB11" s="52" t="str">
        <f ca="1"/>
        <v xml:space="preserve">Memperhatikan keteraturan dan sistematika kerja, tapi cukup  fleksibel </v>
      </c>
      <c r="AC11" s="52" t="str">
        <f ca="1"/>
        <v xml:space="preserve">Tertarik untuk menangani sendiri detail   </v>
      </c>
      <c r="AD11" s="52" t="str">
        <f ca="1"/>
        <v xml:space="preserve">Tipe pelaksana, praktis - pragmatis, mengandalkan pengalaman  masa lalu dan intuisi. Bekerja tanpa perencanaan, mengandalkan perasaan.  </v>
      </c>
      <c r="AE11" s="52" t="str">
        <f ca="1"/>
        <v xml:space="preserve">Cukup aktif dalam segi mental, dapat menyesuaikan tempo kerjanya  dengan tuntutan pekerjaan / lingkungan </v>
      </c>
      <c r="AF11" s="52" t="str">
        <f ca="1"/>
        <v xml:space="preserve">Dapat bekerja di belakang meja dan senang jika sesekali harus terjun ke lapangan atau melaksanakan tugas-tugas yang bersifat mobile.  </v>
      </c>
      <c r="AG11" s="52" t="str">
        <f ca="1"/>
        <v>Patuh pada kebijaksanaan, peraturan dan struktur organisasi. Ingin segala sesuatunya diuraikan secara rinci, kurang memiliki inisiatif, tdk fleksibel, terlalu tergantung pada organisasi, berharap 'disuapi'.</v>
      </c>
      <c r="AH11" s="52" t="str">
        <f ca="1"/>
        <v xml:space="preserve">Loyal pada Perusahaan   </v>
      </c>
      <c r="AI11" s="52" t="str">
        <f ca="1"/>
        <v xml:space="preserve">Cukup percaya diri, tidak secara aktif mencari posisi kepemimpinan akan tetapi juga tidak akan menghindarinya </v>
      </c>
      <c r="AJ11" s="52" t="str">
        <f ca="1"/>
        <v>Cenderung enggan melakukan fungsi pengarahan, pengendalian dan pengawasan, kurang aktif memanfaatkan kapasitas bawahan secara optimal, cenderung bekerja sendiri dalam mencapai tujuan kelompok.</v>
      </c>
      <c r="AK11" s="52" t="str">
        <f ca="1"/>
        <v xml:space="preserve">Enggan mengambil keputusan   </v>
      </c>
      <c r="AL11"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 s="52" t="str">
        <f ca="1"/>
        <v>Suka bergabung dlm kelompok, sadar akan sikap &amp; kebutuhan ke- lompok, suka bekerja sama, ingin menjadi bagian dari kelompok, ingin disukai &amp; diakui oleh lingkungan; sangat tergantung pd kelom- pok, lebih memperhatikan kebutuhan kelompok daripada pekerjaan.</v>
      </c>
      <c r="AN11"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1" s="52" t="str">
        <f ca="1"/>
        <v xml:space="preserve">Mengharapkan pengakuan lingkungan dan tidak mau diabaikan tetapi tidak mencari-cari perhatian </v>
      </c>
      <c r="AP11" s="52" t="str">
        <f ca="1"/>
        <v>Sangat terbuka, terus terang, mudah terbaca (dari air muka, tindakan, perkataan, sikap). Tidak dapat mengendalikan emosi, cepat  bereaksi, kurang mengindahkan/tidak mempunyai 'nilai' yg meng- haruskannya menahan emosi.</v>
      </c>
      <c r="AQ11" s="52" t="str">
        <f ca="1"/>
        <v xml:space="preserve">Lebih suka menghindari konflik, akan mencari rasionalisasi untuk  dapat menerima situasi dan melihat permasalahan dari sudut pan- dang orang lain.  </v>
      </c>
      <c r="AR11" s="52" t="str">
        <f ca="1"/>
        <v>Antusias terhadap perubahan dan akan mencari hal-hal baru, tetapi masih selektif (menilai kemanfaatannya)</v>
      </c>
      <c r="AT11" t="str">
        <f ca="1"/>
        <v>G</v>
      </c>
      <c r="AU11" t="str">
        <f ca="1"/>
        <v>N</v>
      </c>
      <c r="AV11" t="str">
        <f ca="1"/>
        <v>P</v>
      </c>
      <c r="AW11" t="str">
        <f ca="1"/>
        <v>P</v>
      </c>
      <c r="AX11" t="str">
        <f ca="1"/>
        <v>B</v>
      </c>
      <c r="AY11" t="str">
        <f ca="1"/>
        <v>B</v>
      </c>
      <c r="AZ11" t="str">
        <f ca="1"/>
        <v>O</v>
      </c>
      <c r="BA11" t="str">
        <f ca="1"/>
        <v>Z</v>
      </c>
      <c r="BB11" t="str">
        <f ca="1"/>
        <v>K</v>
      </c>
      <c r="BC11" t="str">
        <f ca="1"/>
        <v>W</v>
      </c>
      <c r="BD11" t="str">
        <f ca="1"/>
        <v>C</v>
      </c>
      <c r="BE11" t="str">
        <f ca="1"/>
        <v>L</v>
      </c>
      <c r="BF11" t="str">
        <f ca="1"/>
        <v>N</v>
      </c>
      <c r="BG11" t="str">
        <f ca="1"/>
        <v>X</v>
      </c>
      <c r="BH11" t="str">
        <f ca="1"/>
        <v>P</v>
      </c>
      <c r="BI11" t="str">
        <f ca="1"/>
        <v>X</v>
      </c>
      <c r="BJ11" t="str">
        <f ca="1"/>
        <v>Z</v>
      </c>
      <c r="BK11" t="str">
        <f ca="1"/>
        <v>O</v>
      </c>
      <c r="BL11" t="str">
        <f ca="1"/>
        <v>Z</v>
      </c>
      <c r="BM11" t="str">
        <f ca="1"/>
        <v>W</v>
      </c>
      <c r="BN11" t="str">
        <f ca="1"/>
        <v>D</v>
      </c>
      <c r="BO11" t="str">
        <f ca="1"/>
        <v>C</v>
      </c>
      <c r="BP11" t="str">
        <f ca="1"/>
        <v>I</v>
      </c>
      <c r="BQ11" t="str">
        <f ca="1"/>
        <v>X</v>
      </c>
      <c r="BR11" t="str">
        <f ca="1"/>
        <v>B</v>
      </c>
      <c r="BS11" t="str">
        <f ca="1"/>
        <v>O</v>
      </c>
      <c r="BT11" t="str">
        <f ca="1"/>
        <v>Z</v>
      </c>
      <c r="BU11" t="str">
        <f ca="1"/>
        <v>B</v>
      </c>
      <c r="BV11" t="str">
        <f ca="1"/>
        <v>O</v>
      </c>
      <c r="BW11" t="str">
        <f ca="1"/>
        <v>W</v>
      </c>
      <c r="BX11" t="str">
        <f ca="1"/>
        <v>G</v>
      </c>
      <c r="BY11" t="str">
        <f ca="1"/>
        <v>D</v>
      </c>
      <c r="BZ11" t="str">
        <f ca="1"/>
        <v>C</v>
      </c>
      <c r="CA11" t="str">
        <f ca="1"/>
        <v>T</v>
      </c>
      <c r="CB11" t="str">
        <f ca="1"/>
        <v>B</v>
      </c>
      <c r="CC11" t="str">
        <f ca="1"/>
        <v>O</v>
      </c>
      <c r="CD11" t="str">
        <f ca="1"/>
        <v>Z</v>
      </c>
      <c r="CE11" t="str">
        <f ca="1"/>
        <v>X</v>
      </c>
      <c r="CF11" t="str">
        <f ca="1"/>
        <v>B</v>
      </c>
      <c r="CG11" t="str">
        <f ca="1"/>
        <v>W</v>
      </c>
      <c r="CH11" t="str">
        <f ca="1"/>
        <v>G</v>
      </c>
      <c r="CI11" t="str">
        <f ca="1"/>
        <v>L</v>
      </c>
      <c r="CJ11" t="str">
        <f ca="1"/>
        <v>D</v>
      </c>
      <c r="CK11" t="str">
        <f ca="1"/>
        <v>T</v>
      </c>
      <c r="CL11" t="str">
        <f ca="1"/>
        <v>V</v>
      </c>
      <c r="CM11" t="str">
        <f ca="1"/>
        <v>O</v>
      </c>
      <c r="CN11" t="str">
        <f ca="1"/>
        <v>Z</v>
      </c>
      <c r="CO11" t="str">
        <f ca="1"/>
        <v>P</v>
      </c>
      <c r="CP11" t="str">
        <f ca="1"/>
        <v>F</v>
      </c>
      <c r="CQ11" t="str">
        <f ca="1"/>
        <v>W</v>
      </c>
      <c r="CR11" t="str">
        <f ca="1"/>
        <v>G</v>
      </c>
      <c r="CS11" t="str">
        <f ca="1"/>
        <v>S</v>
      </c>
      <c r="CT11" t="str">
        <f ca="1"/>
        <v>I</v>
      </c>
      <c r="CU11" t="str">
        <f ca="1"/>
        <v>T</v>
      </c>
      <c r="CV11" t="str">
        <f ca="1"/>
        <v>V</v>
      </c>
      <c r="CW11" t="str">
        <f ca="1"/>
        <v>S</v>
      </c>
      <c r="CX11" t="str">
        <f ca="1"/>
        <v>Z</v>
      </c>
      <c r="CY11" t="str">
        <f ca="1"/>
        <v>K</v>
      </c>
      <c r="CZ11" t="str">
        <f ca="1"/>
        <v>F</v>
      </c>
      <c r="DA11" t="str">
        <f ca="1"/>
        <v>X</v>
      </c>
      <c r="DB11" t="str">
        <f ca="1"/>
        <v>G</v>
      </c>
      <c r="DC11" t="str">
        <f ca="1"/>
        <v>L</v>
      </c>
      <c r="DD11" t="str">
        <f ca="1"/>
        <v>S</v>
      </c>
      <c r="DE11" t="str">
        <f ca="1"/>
        <v>T</v>
      </c>
      <c r="DF11" t="str">
        <f ca="1"/>
        <v>D</v>
      </c>
      <c r="DG11" t="str">
        <f ca="1"/>
        <v>S</v>
      </c>
      <c r="DH11" t="str">
        <f ca="1"/>
        <v>R</v>
      </c>
      <c r="DI11" t="str">
        <f ca="1"/>
        <v>K</v>
      </c>
      <c r="DJ11" t="str">
        <f ca="1"/>
        <v>F</v>
      </c>
      <c r="DK11" t="str">
        <f ca="1"/>
        <v>W</v>
      </c>
      <c r="DL11" t="str">
        <f ca="1"/>
        <v>G</v>
      </c>
      <c r="DM11" t="str">
        <f ca="1"/>
        <v>L</v>
      </c>
      <c r="DN11" t="str">
        <f ca="1"/>
        <v>V</v>
      </c>
      <c r="DO11" t="str">
        <f ca="1"/>
        <v>S</v>
      </c>
      <c r="DP11" t="str">
        <f ca="1"/>
        <v>V</v>
      </c>
      <c r="DQ11" t="str">
        <f ca="1"/>
        <v>S</v>
      </c>
      <c r="DR11" t="str">
        <f ca="1"/>
        <v>R</v>
      </c>
      <c r="DS11" t="str">
        <f ca="1"/>
        <v>D</v>
      </c>
      <c r="DT11" t="str">
        <f ca="1"/>
        <v>F</v>
      </c>
      <c r="DU11" t="str">
        <f ca="1"/>
        <v>W</v>
      </c>
      <c r="DV11" t="str">
        <f ca="1"/>
        <v>G</v>
      </c>
      <c r="DW11" t="str">
        <f ca="1"/>
        <v>L</v>
      </c>
      <c r="DX11" t="str">
        <f ca="1"/>
        <v>I</v>
      </c>
      <c r="DY11" t="str">
        <f ca="1"/>
        <v>V</v>
      </c>
      <c r="DZ11" t="str">
        <f ca="1"/>
        <v>S</v>
      </c>
      <c r="EA11" t="str">
        <f ca="1"/>
        <v>S</v>
      </c>
      <c r="EB11" t="str">
        <f ca="1"/>
        <v>D</v>
      </c>
      <c r="EC11" t="str">
        <f ca="1"/>
        <v>C</v>
      </c>
      <c r="ED11" t="str">
        <f ca="1"/>
        <v>C</v>
      </c>
      <c r="EE11" t="str">
        <f ca="1"/>
        <v>W</v>
      </c>
    </row>
    <row r="12" spans="1:135" ht="75" x14ac:dyDescent="0.25">
      <c r="A12" s="57">
        <v>11</v>
      </c>
      <c r="B12" s="55" t="str">
        <f ca="1"/>
        <v>Dwi Puspitasari</v>
      </c>
      <c r="C12" s="55" t="str">
        <f ca="1"/>
        <v>Perawat</v>
      </c>
      <c r="D12" s="53" t="str">
        <f ca="1"/>
        <v>24</v>
      </c>
      <c r="E12" s="53">
        <f ca="1"/>
        <v>4</v>
      </c>
      <c r="F12" s="53">
        <f ca="1"/>
        <v>4</v>
      </c>
      <c r="G12" s="53">
        <f ca="1"/>
        <v>3</v>
      </c>
      <c r="H12" s="53">
        <f ca="1"/>
        <v>6</v>
      </c>
      <c r="I12" s="53">
        <f ca="1"/>
        <v>7</v>
      </c>
      <c r="J12" s="53">
        <f ca="1"/>
        <v>3</v>
      </c>
      <c r="K12" s="53">
        <f ca="1"/>
        <v>4</v>
      </c>
      <c r="L12" s="53">
        <f ca="1"/>
        <v>4</v>
      </c>
      <c r="M12" s="53">
        <f ca="1"/>
        <v>7</v>
      </c>
      <c r="N12" s="53">
        <f ca="1"/>
        <v>3</v>
      </c>
      <c r="O12" s="53">
        <f ca="1"/>
        <v>1</v>
      </c>
      <c r="P12" s="53">
        <f ca="1"/>
        <v>4</v>
      </c>
      <c r="Q12" s="53">
        <f ca="1"/>
        <v>7</v>
      </c>
      <c r="R12" s="53">
        <f ca="1"/>
        <v>6</v>
      </c>
      <c r="S12" s="53">
        <f ca="1"/>
        <v>5</v>
      </c>
      <c r="T12" s="53">
        <f ca="1"/>
        <v>7</v>
      </c>
      <c r="U12" s="53">
        <f ca="1"/>
        <v>3</v>
      </c>
      <c r="V12" s="53">
        <f ca="1"/>
        <v>4</v>
      </c>
      <c r="W12" s="53">
        <f ca="1"/>
        <v>3</v>
      </c>
      <c r="X12" s="53">
        <f ca="1"/>
        <v>5</v>
      </c>
      <c r="Y12"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 s="52" t="str">
        <f ca="1"/>
        <v xml:space="preserve">Cukup memiliki komitmen untuk menuntaskan tugas, akan tetapi jika memungkinkan akan mendelegasikan sebagian dari pekerjaan nya kepada orang lain.  </v>
      </c>
      <c r="AA12" s="52" t="str">
        <f ca="1"/>
        <v xml:space="preserve">Bekerja keras sesuai tuntutan, menyalurkan usahanya untuk hal-hal yang bermanfaat / menguntungkan </v>
      </c>
      <c r="AB12" s="52" t="str">
        <f ca="1"/>
        <v xml:space="preserve">Memperhatikan keteraturan dan sistematika kerja, tapi cukup  fleksibel </v>
      </c>
      <c r="AC12" s="52" t="str">
        <f ca="1"/>
        <v xml:space="preserve">Sangat menyukai detail, sangat peduli akan akurasi dan keleng- kapan data.  Cenderung terlalu terlibat dengan detail sehingga melupakan tujuan utama.  </v>
      </c>
      <c r="AD12" s="52" t="str">
        <f ca="1"/>
        <v xml:space="preserve">Tipe pelaksana, praktis - pragmatis, mengandalkan pengalaman  masa lalu dan intuisi. Bekerja tanpa perencanaan, mengandalkan perasaan.  </v>
      </c>
      <c r="AE12" s="52" t="str">
        <f ca="1"/>
        <v xml:space="preserve">Cukup aktif dalam segi mental, dapat menyesuaikan tempo kerjanya  dengan tuntutan pekerjaan / lingkungan </v>
      </c>
      <c r="AF12" s="52" t="str">
        <f ca="1"/>
        <v xml:space="preserve">Dapat bekerja di belakang meja dan senang jika sesekali harus terjun ke lapangan atau melaksanakan tugas-tugas yang bersifat mobile.  </v>
      </c>
      <c r="AG12" s="52" t="str">
        <f ca="1"/>
        <v xml:space="preserve">Membutuhkan uraian rinci mengenai tugas, dan batasan tanggung  jawab serta wewenang </v>
      </c>
      <c r="AH12" s="52" t="str">
        <f ca="1"/>
        <v>Otonom, dapat bekerja sendiri tanpa campur tangan orang lain, motivasi timbul krn pekerjaan itu sendiri, bukan krn pujian dr otoritas. Mempertanyakan otoritas, cenderung tidak puas thdp atasan, loya- litas lebih didasari kepentingan pribadi.</v>
      </c>
      <c r="AI12" s="52" t="str">
        <f ca="1"/>
        <v>Puas dengan peran sebagai bawahan, memberikan kesempatan  pada orang lain untuk memimpin, tidak dominan. Tidak percaya diri; sama sekali tidak berminat untuk berperan sebagai pemimpin; ber- sikap pasif dalam kelompok.</v>
      </c>
      <c r="AJ12" s="52" t="str">
        <f ca="1"/>
        <v>Cenderung enggan melakukan fungsi pengarahan, pengendalian dan pengawasan, kurang aktif memanfaatkan kapasitas bawahan secara optimal, cenderung bekerja sendiri dalam mencapai tujuan kelompok.</v>
      </c>
      <c r="AK12" s="52" t="str">
        <f ca="1"/>
        <v xml:space="preserve">Cukup percaya diri dlm pengambilan keputusan, mau mengambil resiko, dpt memutuskan dgn cepat, mengikuti alur logika </v>
      </c>
      <c r="AL1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 s="52" t="str">
        <f ca="1"/>
        <v xml:space="preserve">Selektif dlm bergabung dg kelompok, hanya mau berhubungan dg kelompok di lingkungan kerja apabila bernilai &amp; sesuai minat, tdk terlalu mudah dipengaruhi.  </v>
      </c>
      <c r="AN12"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2" s="52" t="str">
        <f ca="1"/>
        <v xml:space="preserve">Sederhana, cenderung diam, cenderung pemalu, tidak suka menon- jolkan diri </v>
      </c>
      <c r="AP12" s="52" t="str">
        <f ca="1"/>
        <v xml:space="preserve">Mampu mengungkap atau menyimpan perasaan, dapat mengen- dalikan emosi </v>
      </c>
      <c r="AQ12" s="52" t="str">
        <f ca="1"/>
        <v xml:space="preserve">Lebih suka menghindari konflik, akan mencari rasionalisasi untuk  dapat menerima situasi dan melihat permasalahan dari sudut pan- dang orang lain.  </v>
      </c>
      <c r="AR12" s="52" t="str">
        <f ca="1"/>
        <v xml:space="preserve">Mudah beradaptasi, cukup menyukai perubahan    </v>
      </c>
      <c r="AT12" t="str">
        <f ca="1"/>
        <v>G</v>
      </c>
      <c r="AU12" t="str">
        <f ca="1"/>
        <v>N</v>
      </c>
      <c r="AV12" t="str">
        <f ca="1"/>
        <v>A</v>
      </c>
      <c r="AW12" t="str">
        <f ca="1"/>
        <v>P</v>
      </c>
      <c r="AX12" t="str">
        <f ca="1"/>
        <v>B</v>
      </c>
      <c r="AY12" t="str">
        <f ca="1"/>
        <v>O</v>
      </c>
      <c r="AZ12" t="str">
        <f ca="1"/>
        <v>O</v>
      </c>
      <c r="BA12" t="str">
        <f ca="1"/>
        <v>Z</v>
      </c>
      <c r="BB12" t="str">
        <f ca="1"/>
        <v>K</v>
      </c>
      <c r="BC12" t="str">
        <f ca="1"/>
        <v>W</v>
      </c>
      <c r="BD12" t="str">
        <f ca="1"/>
        <v>C</v>
      </c>
      <c r="BE12" t="str">
        <f ca="1"/>
        <v>E</v>
      </c>
      <c r="BF12" t="str">
        <f ca="1"/>
        <v>P</v>
      </c>
      <c r="BG12" t="str">
        <f ca="1"/>
        <v>X</v>
      </c>
      <c r="BH12" t="str">
        <f ca="1"/>
        <v>P</v>
      </c>
      <c r="BI12" t="str">
        <f ca="1"/>
        <v>O</v>
      </c>
      <c r="BJ12" t="str">
        <f ca="1"/>
        <v>B</v>
      </c>
      <c r="BK12" t="str">
        <f ca="1"/>
        <v>O</v>
      </c>
      <c r="BL12" t="str">
        <f ca="1"/>
        <v>Z</v>
      </c>
      <c r="BM12" t="str">
        <f ca="1"/>
        <v>W</v>
      </c>
      <c r="BN12" t="str">
        <f ca="1"/>
        <v>D</v>
      </c>
      <c r="BO12" t="str">
        <f ca="1"/>
        <v>C</v>
      </c>
      <c r="BP12" t="str">
        <f ca="1"/>
        <v>I</v>
      </c>
      <c r="BQ12" t="str">
        <f ca="1"/>
        <v>X</v>
      </c>
      <c r="BR12" t="str">
        <f ca="1"/>
        <v>B</v>
      </c>
      <c r="BS12" t="str">
        <f ca="1"/>
        <v>O</v>
      </c>
      <c r="BT12" t="str">
        <f ca="1"/>
        <v>Z</v>
      </c>
      <c r="BU12" t="str">
        <f ca="1"/>
        <v>B</v>
      </c>
      <c r="BV12" t="str">
        <f ca="1"/>
        <v>O</v>
      </c>
      <c r="BW12" t="str">
        <f ca="1"/>
        <v>W</v>
      </c>
      <c r="BX12" t="str">
        <f ca="1"/>
        <v>G</v>
      </c>
      <c r="BY12" t="str">
        <f ca="1"/>
        <v>D</v>
      </c>
      <c r="BZ12" t="str">
        <f ca="1"/>
        <v>I</v>
      </c>
      <c r="CA12" t="str">
        <f ca="1"/>
        <v>T</v>
      </c>
      <c r="CB12" t="str">
        <f ca="1"/>
        <v>B</v>
      </c>
      <c r="CC12" t="str">
        <f ca="1"/>
        <v>O</v>
      </c>
      <c r="CD12" t="str">
        <f ca="1"/>
        <v>Z</v>
      </c>
      <c r="CE12" t="str">
        <f ca="1"/>
        <v>K</v>
      </c>
      <c r="CF12" t="str">
        <f ca="1"/>
        <v>F</v>
      </c>
      <c r="CG12" t="str">
        <f ca="1"/>
        <v>W</v>
      </c>
      <c r="CH12" t="str">
        <f ca="1"/>
        <v>G</v>
      </c>
      <c r="CI12" t="str">
        <f ca="1"/>
        <v>R</v>
      </c>
      <c r="CJ12" t="str">
        <f ca="1"/>
        <v>D</v>
      </c>
      <c r="CK12" t="str">
        <f ca="1"/>
        <v>C</v>
      </c>
      <c r="CL12" t="str">
        <f ca="1"/>
        <v>E</v>
      </c>
      <c r="CM12" t="str">
        <f ca="1"/>
        <v>N</v>
      </c>
      <c r="CN12" t="str">
        <f ca="1"/>
        <v>A</v>
      </c>
      <c r="CO12" t="str">
        <f ca="1"/>
        <v>K</v>
      </c>
      <c r="CP12" t="str">
        <f ca="1"/>
        <v>F</v>
      </c>
      <c r="CQ12" t="str">
        <f ca="1"/>
        <v>W</v>
      </c>
      <c r="CR12" t="str">
        <f ca="1"/>
        <v>V</v>
      </c>
      <c r="CS12" t="str">
        <f ca="1"/>
        <v>S</v>
      </c>
      <c r="CT12" t="str">
        <f ca="1"/>
        <v>I</v>
      </c>
      <c r="CU12" t="str">
        <f ca="1"/>
        <v>D</v>
      </c>
      <c r="CV12" t="str">
        <f ca="1"/>
        <v>C</v>
      </c>
      <c r="CW12" t="str">
        <f ca="1"/>
        <v>S</v>
      </c>
      <c r="CX12" t="str">
        <f ca="1"/>
        <v>Z</v>
      </c>
      <c r="CY12" t="str">
        <f ca="1"/>
        <v>A</v>
      </c>
      <c r="CZ12" t="str">
        <f ca="1"/>
        <v>F</v>
      </c>
      <c r="DA12" t="str">
        <f ca="1"/>
        <v>X</v>
      </c>
      <c r="DB12" t="str">
        <f ca="1"/>
        <v>T</v>
      </c>
      <c r="DC12" t="str">
        <f ca="1"/>
        <v>V</v>
      </c>
      <c r="DD12" t="str">
        <f ca="1"/>
        <v>I</v>
      </c>
      <c r="DE12" t="str">
        <f ca="1"/>
        <v>R</v>
      </c>
      <c r="DF12" t="str">
        <f ca="1"/>
        <v>D</v>
      </c>
      <c r="DG12" t="str">
        <f ca="1"/>
        <v>S</v>
      </c>
      <c r="DH12" t="str">
        <f ca="1"/>
        <v>R</v>
      </c>
      <c r="DI12" t="str">
        <f ca="1"/>
        <v>N</v>
      </c>
      <c r="DJ12" t="str">
        <f ca="1"/>
        <v>A</v>
      </c>
      <c r="DK12" t="str">
        <f ca="1"/>
        <v>P</v>
      </c>
      <c r="DL12" t="str">
        <f ca="1"/>
        <v>I</v>
      </c>
      <c r="DM12" t="str">
        <f ca="1"/>
        <v>T</v>
      </c>
      <c r="DN12" t="str">
        <f ca="1"/>
        <v>V</v>
      </c>
      <c r="DO12" t="str">
        <f ca="1"/>
        <v>S</v>
      </c>
      <c r="DP12" t="str">
        <f ca="1"/>
        <v>V</v>
      </c>
      <c r="DQ12" t="str">
        <f ca="1"/>
        <v>D</v>
      </c>
      <c r="DR12" t="str">
        <f ca="1"/>
        <v>C</v>
      </c>
      <c r="DS12" t="str">
        <f ca="1"/>
        <v>E</v>
      </c>
      <c r="DT12" t="str">
        <f ca="1"/>
        <v>N</v>
      </c>
      <c r="DU12" t="str">
        <f ca="1"/>
        <v>W</v>
      </c>
      <c r="DV12" t="str">
        <f ca="1"/>
        <v>L</v>
      </c>
      <c r="DW12" t="str">
        <f ca="1"/>
        <v>I</v>
      </c>
      <c r="DX12" t="str">
        <f ca="1"/>
        <v>I</v>
      </c>
      <c r="DY12" t="str">
        <f ca="1"/>
        <v>T</v>
      </c>
      <c r="DZ12" t="str">
        <f ca="1"/>
        <v>S</v>
      </c>
      <c r="EA12" t="str">
        <f ca="1"/>
        <v>S</v>
      </c>
      <c r="EB12" t="str">
        <f ca="1"/>
        <v>D</v>
      </c>
      <c r="EC12" t="str">
        <f ca="1"/>
        <v>C</v>
      </c>
      <c r="ED12" t="str">
        <f ca="1"/>
        <v>E</v>
      </c>
      <c r="EE12" t="str">
        <f ca="1"/>
        <v>W</v>
      </c>
    </row>
    <row r="13" spans="1:135" ht="60" x14ac:dyDescent="0.25">
      <c r="A13" s="57">
        <v>12</v>
      </c>
      <c r="B13" s="55" t="str">
        <f ca="1"/>
        <v>Silvy Ayuningtyas</v>
      </c>
      <c r="C13" s="55" t="str">
        <f ca="1"/>
        <v>Perawat</v>
      </c>
      <c r="D13" s="53" t="str">
        <f ca="1"/>
        <v>21</v>
      </c>
      <c r="E13" s="53">
        <f ca="1"/>
        <v>5</v>
      </c>
      <c r="F13" s="53">
        <f ca="1"/>
        <v>3</v>
      </c>
      <c r="G13" s="53">
        <f ca="1"/>
        <v>7</v>
      </c>
      <c r="H13" s="53">
        <f ca="1"/>
        <v>6</v>
      </c>
      <c r="I13" s="53">
        <f ca="1"/>
        <v>7</v>
      </c>
      <c r="J13" s="53">
        <f ca="1"/>
        <v>5</v>
      </c>
      <c r="K13" s="53">
        <f ca="1"/>
        <v>3</v>
      </c>
      <c r="L13" s="53">
        <f ca="1"/>
        <v>2</v>
      </c>
      <c r="M13" s="53">
        <f ca="1"/>
        <v>7</v>
      </c>
      <c r="N13" s="53">
        <f ca="1"/>
        <v>3</v>
      </c>
      <c r="O13" s="53">
        <f ca="1"/>
        <v>3</v>
      </c>
      <c r="P13" s="53">
        <f ca="1"/>
        <v>6</v>
      </c>
      <c r="Q13" s="53">
        <f ca="1"/>
        <v>2</v>
      </c>
      <c r="R13" s="53">
        <f ca="1"/>
        <v>4</v>
      </c>
      <c r="S13" s="53">
        <f ca="1"/>
        <v>4</v>
      </c>
      <c r="T13" s="53">
        <f ca="1"/>
        <v>4</v>
      </c>
      <c r="U13" s="53">
        <f ca="1"/>
        <v>3</v>
      </c>
      <c r="V13" s="53">
        <f ca="1"/>
        <v>6</v>
      </c>
      <c r="W13" s="53">
        <f ca="1"/>
        <v>4</v>
      </c>
      <c r="X13" s="53">
        <f ca="1"/>
        <v>6</v>
      </c>
      <c r="Y13" s="52" t="str">
        <f ca="1"/>
        <v>Tahu akan tujuan yang ingin dicapainya dan dapat merumuskannya, realistis akan kemampuan diri, dan berusaha untuk mencapai target.</v>
      </c>
      <c r="Z13" s="52" t="str">
        <f ca="1"/>
        <v xml:space="preserve">Cukup memiliki komitmen untuk menuntaskan tugas, akan tetapi jika memungkinkan akan mendelegasikan sebagian dari pekerjaan nya kepada orang lain.  </v>
      </c>
      <c r="AA13" s="52" t="str">
        <f ca="1"/>
        <v xml:space="preserve">Bekerja keras, tetapi  jelas tujuan yg ingin dicapainya   </v>
      </c>
      <c r="AB13" s="52" t="str">
        <f ca="1"/>
        <v xml:space="preserve">Memperhatikan keteraturan dan sistematika kerja, tapi cukup  fleksibel </v>
      </c>
      <c r="AC13" s="52" t="str">
        <f ca="1"/>
        <v xml:space="preserve">Sangat menyukai detail, sangat peduli akan akurasi dan keleng- kapan data.  Cenderung terlalu terlibat dengan detail sehingga melupakan tujuan utama.  </v>
      </c>
      <c r="AD13" s="52" t="str">
        <f ca="1"/>
        <v xml:space="preserve">Pertimbangan mencakup aspek teoritis (konsep atau pemikiran  baru) dan aspek praktis (pengalaman) secara berimbang    </v>
      </c>
      <c r="AE13" s="52" t="str">
        <f ca="1"/>
        <v xml:space="preserve">Santai. Kurang peduli akan waktu, kurang memiliki rasa urgensi, membuang-buang waktu, bukan pekerja yang tepat waktu </v>
      </c>
      <c r="AF13" s="52" t="str">
        <f ca="1"/>
        <v xml:space="preserve">Cocok untuk pekerjaan  ' di belakang meja '. Cenderung lamban, tidak tanggap, mudah lelah, daya tahan lemah </v>
      </c>
      <c r="AG13" s="52" t="str">
        <f ca="1"/>
        <v xml:space="preserve">Membutuhkan uraian rinci mengenai tugas, dan batasan tanggung  jawab serta wewenang </v>
      </c>
      <c r="AH13" s="52" t="str">
        <f ca="1"/>
        <v>Otonom, dapat bekerja sendiri tanpa campur tangan orang lain, motivasi timbul krn pekerjaan itu sendiri, bukan krn pujian dr otoritas. Mempertanyakan otoritas, cenderung tidak puas thdp atasan, loya- litas lebih didasari kepentingan pribadi.</v>
      </c>
      <c r="AI13" s="52" t="str">
        <f ca="1"/>
        <v xml:space="preserve">Tidak percaya diri dan tidak ingin memimpin atau mengawasi orang lain </v>
      </c>
      <c r="AJ13" s="52" t="str">
        <f ca="1"/>
        <v xml:space="preserve">Dominan dan bertanggung jawab, akan melakukan fungsi pengarahan, pengendalian dan pengawasan    </v>
      </c>
      <c r="AK13" s="52" t="str">
        <f ca="1"/>
        <v xml:space="preserve">Enggan mengambil keputusan   </v>
      </c>
      <c r="AL13" s="52" t="str">
        <f ca="1"/>
        <v xml:space="preserve">Kurang percaya diri &amp; kurang aktif dlm menjalin hubungan sosial   </v>
      </c>
      <c r="AM13" s="52" t="str">
        <f ca="1"/>
        <v xml:space="preserve">Selektif dlm bergabung dg kelompok, hanya mau berhubungan dg kelompok di lingkungan kerja apabila bernilai &amp; sesuai minat, tdk terlalu mudah dipengaruhi.  </v>
      </c>
      <c r="AN13" s="52" t="str">
        <f ca="1"/>
        <v xml:space="preserve">Tidak mencari atau menghindari hubungan antar pribadi di  lingkungan kerja, masih mampu menjaga jarak </v>
      </c>
      <c r="AO13" s="52" t="str">
        <f ca="1"/>
        <v xml:space="preserve">Sederhana, cenderung diam, cenderung pemalu, tidak suka menon- jolkan diri </v>
      </c>
      <c r="AP13" s="52" t="str">
        <f ca="1"/>
        <v xml:space="preserve">Mampu mengungkap atau menyimpan perasaan, dapat mengen- dalikan emosi </v>
      </c>
      <c r="AQ13" s="52" t="str">
        <f ca="1"/>
        <v xml:space="preserve">Tidak mencari atau menghindari konflik, mau mendengarkan pan- dangan orang lain tetapi dapat menjadi keras kepala saat memper- tahankan pandangannya.  </v>
      </c>
      <c r="AR13" s="52" t="str">
        <f ca="1"/>
        <v>Antusias terhadap perubahan dan akan mencari hal-hal baru, tetapi masih selektif (menilai kemanfaatannya)</v>
      </c>
      <c r="AT13" t="str">
        <f ca="1"/>
        <v>G</v>
      </c>
      <c r="AU13" t="str">
        <f ca="1"/>
        <v>A</v>
      </c>
      <c r="AV13" t="str">
        <f ca="1"/>
        <v>P</v>
      </c>
      <c r="AW13" t="str">
        <f ca="1"/>
        <v>P</v>
      </c>
      <c r="AX13" t="str">
        <f ca="1"/>
        <v>B</v>
      </c>
      <c r="AY13" t="str">
        <f ca="1"/>
        <v>O</v>
      </c>
      <c r="AZ13" t="str">
        <f ca="1"/>
        <v>O</v>
      </c>
      <c r="BA13" t="str">
        <f ca="1"/>
        <v>Z</v>
      </c>
      <c r="BB13" t="str">
        <f ca="1"/>
        <v>K</v>
      </c>
      <c r="BC13" t="str">
        <f ca="1"/>
        <v>W</v>
      </c>
      <c r="BD13" t="str">
        <f ca="1"/>
        <v>C</v>
      </c>
      <c r="BE13" t="str">
        <f ca="1"/>
        <v>E</v>
      </c>
      <c r="BF13" t="str">
        <f ca="1"/>
        <v>P</v>
      </c>
      <c r="BG13" t="str">
        <f ca="1"/>
        <v>A</v>
      </c>
      <c r="BH13" t="str">
        <f ca="1"/>
        <v>B</v>
      </c>
      <c r="BI13" t="str">
        <f ca="1"/>
        <v>X</v>
      </c>
      <c r="BJ13" t="str">
        <f ca="1"/>
        <v>Z</v>
      </c>
      <c r="BK13" t="str">
        <f ca="1"/>
        <v>O</v>
      </c>
      <c r="BL13" t="str">
        <f ca="1"/>
        <v>Z</v>
      </c>
      <c r="BM13" t="str">
        <f ca="1"/>
        <v>W</v>
      </c>
      <c r="BN13" t="str">
        <f ca="1"/>
        <v>D</v>
      </c>
      <c r="BO13" t="str">
        <f ca="1"/>
        <v>C</v>
      </c>
      <c r="BP13" t="str">
        <f ca="1"/>
        <v>E</v>
      </c>
      <c r="BQ13" t="str">
        <f ca="1"/>
        <v>X</v>
      </c>
      <c r="BR13" t="str">
        <f ca="1"/>
        <v>A</v>
      </c>
      <c r="BS13" t="str">
        <f ca="1"/>
        <v>P</v>
      </c>
      <c r="BT13" t="str">
        <f ca="1"/>
        <v>Z</v>
      </c>
      <c r="BU13" t="str">
        <f ca="1"/>
        <v>B</v>
      </c>
      <c r="BV13" t="str">
        <f ca="1"/>
        <v>O</v>
      </c>
      <c r="BW13" t="str">
        <f ca="1"/>
        <v>W</v>
      </c>
      <c r="BX13" t="str">
        <f ca="1"/>
        <v>G</v>
      </c>
      <c r="BY13" t="str">
        <f ca="1"/>
        <v>D</v>
      </c>
      <c r="BZ13" t="str">
        <f ca="1"/>
        <v>C</v>
      </c>
      <c r="CA13" t="str">
        <f ca="1"/>
        <v>E</v>
      </c>
      <c r="CB13" t="str">
        <f ca="1"/>
        <v>B</v>
      </c>
      <c r="CC13" t="str">
        <f ca="1"/>
        <v>A</v>
      </c>
      <c r="CD13" t="str">
        <f ca="1"/>
        <v>P</v>
      </c>
      <c r="CE13" t="str">
        <f ca="1"/>
        <v>K</v>
      </c>
      <c r="CF13" t="str">
        <f ca="1"/>
        <v>F</v>
      </c>
      <c r="CG13" t="str">
        <f ca="1"/>
        <v>W</v>
      </c>
      <c r="CH13" t="str">
        <f ca="1"/>
        <v>G</v>
      </c>
      <c r="CI13" t="str">
        <f ca="1"/>
        <v>R</v>
      </c>
      <c r="CJ13" t="str">
        <f ca="1"/>
        <v>I</v>
      </c>
      <c r="CK13" t="str">
        <f ca="1"/>
        <v>C</v>
      </c>
      <c r="CL13" t="str">
        <f ca="1"/>
        <v>E</v>
      </c>
      <c r="CM13" t="str">
        <f ca="1"/>
        <v>N</v>
      </c>
      <c r="CN13" t="str">
        <f ca="1"/>
        <v>Z</v>
      </c>
      <c r="CO13" t="str">
        <f ca="1"/>
        <v>K</v>
      </c>
      <c r="CP13" t="str">
        <f ca="1"/>
        <v>F</v>
      </c>
      <c r="CQ13" t="str">
        <f ca="1"/>
        <v>W</v>
      </c>
      <c r="CR13" t="str">
        <f ca="1"/>
        <v>G</v>
      </c>
      <c r="CS13" t="str">
        <f ca="1"/>
        <v>S</v>
      </c>
      <c r="CT13" t="str">
        <f ca="1"/>
        <v>I</v>
      </c>
      <c r="CU13" t="str">
        <f ca="1"/>
        <v>D</v>
      </c>
      <c r="CV13" t="str">
        <f ca="1"/>
        <v>C</v>
      </c>
      <c r="CW13" t="str">
        <f ca="1"/>
        <v>E</v>
      </c>
      <c r="CX13" t="str">
        <f ca="1"/>
        <v>Z</v>
      </c>
      <c r="CY13" t="str">
        <f ca="1"/>
        <v>K</v>
      </c>
      <c r="CZ13" t="str">
        <f ca="1"/>
        <v>F</v>
      </c>
      <c r="DA13" t="str">
        <f ca="1"/>
        <v>X</v>
      </c>
      <c r="DB13" t="str">
        <f ca="1"/>
        <v>G</v>
      </c>
      <c r="DC13" t="str">
        <f ca="1"/>
        <v>L</v>
      </c>
      <c r="DD13" t="str">
        <f ca="1"/>
        <v>S</v>
      </c>
      <c r="DE13" t="str">
        <f ca="1"/>
        <v>R</v>
      </c>
      <c r="DF13" t="str">
        <f ca="1"/>
        <v>D</v>
      </c>
      <c r="DG13" t="str">
        <f ca="1"/>
        <v>C</v>
      </c>
      <c r="DH13" t="str">
        <f ca="1"/>
        <v>R</v>
      </c>
      <c r="DI13" t="str">
        <f ca="1"/>
        <v>N</v>
      </c>
      <c r="DJ13" t="str">
        <f ca="1"/>
        <v>A</v>
      </c>
      <c r="DK13" t="str">
        <f ca="1"/>
        <v>P</v>
      </c>
      <c r="DL13" t="str">
        <f ca="1"/>
        <v>G</v>
      </c>
      <c r="DM13" t="str">
        <f ca="1"/>
        <v>L</v>
      </c>
      <c r="DN13" t="str">
        <f ca="1"/>
        <v>V</v>
      </c>
      <c r="DO13" t="str">
        <f ca="1"/>
        <v>T</v>
      </c>
      <c r="DP13" t="str">
        <f ca="1"/>
        <v>V</v>
      </c>
      <c r="DQ13" t="str">
        <f ca="1"/>
        <v>S</v>
      </c>
      <c r="DR13" t="str">
        <f ca="1"/>
        <v>R</v>
      </c>
      <c r="DS13" t="str">
        <f ca="1"/>
        <v>D</v>
      </c>
      <c r="DT13" t="str">
        <f ca="1"/>
        <v>N</v>
      </c>
      <c r="DU13" t="str">
        <f ca="1"/>
        <v>W</v>
      </c>
      <c r="DV13" t="str">
        <f ca="1"/>
        <v>G</v>
      </c>
      <c r="DW13" t="str">
        <f ca="1"/>
        <v>L</v>
      </c>
      <c r="DX13" t="str">
        <f ca="1"/>
        <v>T</v>
      </c>
      <c r="DY13" t="str">
        <f ca="1"/>
        <v>T</v>
      </c>
      <c r="DZ13" t="str">
        <f ca="1"/>
        <v>S</v>
      </c>
      <c r="EA13" t="str">
        <f ca="1"/>
        <v>R</v>
      </c>
      <c r="EB13" t="str">
        <f ca="1"/>
        <v>D</v>
      </c>
      <c r="EC13" t="str">
        <f ca="1"/>
        <v>D</v>
      </c>
      <c r="ED13" t="str">
        <f ca="1"/>
        <v>E</v>
      </c>
      <c r="EE13" t="str">
        <f ca="1"/>
        <v>W</v>
      </c>
    </row>
    <row r="14" spans="1:135" ht="75" x14ac:dyDescent="0.25">
      <c r="A14" s="57">
        <v>13</v>
      </c>
      <c r="B14" s="55" t="str">
        <f ca="1"/>
        <v>Adenito Sri Kristiani Ambarita</v>
      </c>
      <c r="C14" s="55" t="str">
        <f ca="1"/>
        <v>Perawat</v>
      </c>
      <c r="D14" s="53" t="str">
        <f ca="1"/>
        <v>23</v>
      </c>
      <c r="E14" s="53">
        <f ca="1"/>
        <v>5</v>
      </c>
      <c r="F14" s="53">
        <f ca="1"/>
        <v>5</v>
      </c>
      <c r="G14" s="53">
        <f ca="1"/>
        <v>7</v>
      </c>
      <c r="H14" s="53">
        <f ca="1"/>
        <v>6</v>
      </c>
      <c r="I14" s="53">
        <f ca="1"/>
        <v>6</v>
      </c>
      <c r="J14" s="53">
        <f ca="1"/>
        <v>2</v>
      </c>
      <c r="K14" s="53">
        <f ca="1"/>
        <v>4</v>
      </c>
      <c r="L14" s="53">
        <f ca="1"/>
        <v>5</v>
      </c>
      <c r="M14" s="53">
        <f ca="1"/>
        <v>6</v>
      </c>
      <c r="N14" s="53">
        <f ca="1"/>
        <v>2</v>
      </c>
      <c r="O14" s="53">
        <f ca="1"/>
        <v>0</v>
      </c>
      <c r="P14" s="53">
        <f ca="1"/>
        <v>4</v>
      </c>
      <c r="Q14" s="53">
        <f ca="1"/>
        <v>6</v>
      </c>
      <c r="R14" s="53">
        <f ca="1"/>
        <v>7</v>
      </c>
      <c r="S14" s="53">
        <f ca="1"/>
        <v>7</v>
      </c>
      <c r="T14" s="53">
        <f ca="1"/>
        <v>5</v>
      </c>
      <c r="U14" s="53">
        <f ca="1"/>
        <v>3</v>
      </c>
      <c r="V14" s="53">
        <f ca="1"/>
        <v>2</v>
      </c>
      <c r="W14" s="53">
        <f ca="1"/>
        <v>3</v>
      </c>
      <c r="X14" s="53">
        <f ca="1"/>
        <v>5</v>
      </c>
      <c r="Y14" s="52" t="str">
        <f ca="1"/>
        <v>Tahu akan tujuan yang ingin dicapainya dan dapat merumuskannya, realistis akan kemampuan diri, dan berusaha untuk mencapai target.</v>
      </c>
      <c r="Z14" s="52" t="str">
        <f ca="1"/>
        <v xml:space="preserve">Cukup memiliki komitmen untuk menuntaskan tugas, akan tetapi jika memungkinkan akan mendelegasikan sebagian dari pekerjaan nya kepada orang lain.  </v>
      </c>
      <c r="AA14" s="52" t="str">
        <f ca="1"/>
        <v xml:space="preserve">Bekerja keras, tetapi  jelas tujuan yg ingin dicapainya   </v>
      </c>
      <c r="AB14" s="52" t="str">
        <f ca="1"/>
        <v xml:space="preserve">Memperhatikan keteraturan dan sistematika kerja, tapi cukup  fleksibel </v>
      </c>
      <c r="AC14" s="52" t="str">
        <f ca="1"/>
        <v xml:space="preserve">Tertarik untuk menangani sendiri detail   </v>
      </c>
      <c r="AD14" s="52" t="str">
        <f ca="1"/>
        <v xml:space="preserve">Tipe pelaksana, praktis - pragmatis, mengandalkan pengalaman  masa lalu dan intuisi. Bekerja tanpa perencanaan, mengandalkan perasaan.  </v>
      </c>
      <c r="AE14" s="52" t="str">
        <f ca="1"/>
        <v xml:space="preserve">Cukup aktif dalam segi mental, dapat menyesuaikan tempo kerjanya  dengan tuntutan pekerjaan / lingkungan </v>
      </c>
      <c r="AF14" s="52" t="str">
        <f ca="1"/>
        <v xml:space="preserve">Dapat bekerja di belakang meja dan senang jika sesekali harus terjun ke lapangan atau melaksanakan tugas-tugas yang bersifat mobile.  </v>
      </c>
      <c r="AG14" s="52" t="str">
        <f ca="1"/>
        <v xml:space="preserve">Membutuhkan uraian rinci mengenai tugas, dan batasan tanggung  jawab serta wewenang </v>
      </c>
      <c r="AH14" s="52" t="str">
        <f ca="1"/>
        <v>Otonom, dapat bekerja sendiri tanpa campur tangan orang lain, motivasi timbul krn pekerjaan itu sendiri, bukan krn pujian dr otoritas. Mempertanyakan otoritas, cenderung tidak puas thdp atasan, loya- litas lebih didasari kepentingan pribadi.</v>
      </c>
      <c r="AI14" s="52" t="str">
        <f ca="1"/>
        <v>Puas dengan peran sebagai bawahan, memberikan kesempatan  pada orang lain untuk memimpin, tidak dominan. Tidak percaya diri; sama sekali tidak berminat untuk berperan sebagai pemimpin; ber- sikap pasif dalam kelompok.</v>
      </c>
      <c r="AJ14" s="52" t="str">
        <f ca="1"/>
        <v>Cenderung enggan melakukan fungsi pengarahan, pengendalian dan pengawasan, kurang aktif memanfaatkan kapasitas bawahan secara optimal, cenderung bekerja sendiri dalam mencapai tujuan kelompok.</v>
      </c>
      <c r="AK14" s="52" t="str">
        <f ca="1"/>
        <v xml:space="preserve">Cukup percaya diri dlm pengambilan keputusan, mau mengambil resiko, dpt memutuskan dgn cepat, mengikuti alur logika </v>
      </c>
      <c r="AL1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4" s="52" t="str">
        <f ca="1"/>
        <v>Suka bergabung dlm kelompok, sadar akan sikap &amp; kebutuhan ke- lompok, suka bekerja sama, ingin menjadi bagian dari kelompok, ingin disukai &amp; diakui oleh lingkungan; sangat tergantung pd kelom- pok, lebih memperhatikan kebutuhan kelompok daripada pekerjaan.</v>
      </c>
      <c r="AN14" s="52" t="str">
        <f ca="1"/>
        <v xml:space="preserve">Tidak mencari atau menghindari hubungan antar pribadi di  lingkungan kerja, masih mampu menjaga jarak </v>
      </c>
      <c r="AO14" s="52" t="str">
        <f ca="1"/>
        <v xml:space="preserve">Sederhana, cenderung diam, cenderung pemalu, tidak suka menon- jolkan diri </v>
      </c>
      <c r="AP14" s="52" t="str">
        <f ca="1"/>
        <v xml:space="preserve">Terbuka, mudah mengungkap pendapat atau perasaannya menge- nai suatu hal kepada org lain </v>
      </c>
      <c r="AQ14" s="52" t="str">
        <f ca="1"/>
        <v xml:space="preserve">Lebih suka menghindari konflik, akan mencari rasionalisasi untuk  dapat menerima situasi dan melihat permasalahan dari sudut pan- dang orang lain.  </v>
      </c>
      <c r="AR14" s="52" t="str">
        <f ca="1"/>
        <v xml:space="preserve">Mudah beradaptasi, cukup menyukai perubahan    </v>
      </c>
      <c r="AT14" t="str">
        <f ca="1"/>
        <v>G</v>
      </c>
      <c r="AU14" t="str">
        <f ca="1"/>
        <v>N</v>
      </c>
      <c r="AV14" t="str">
        <f ca="1"/>
        <v>A</v>
      </c>
      <c r="AW14" t="str">
        <f ca="1"/>
        <v>P</v>
      </c>
      <c r="AX14" t="str">
        <f ca="1"/>
        <v>B</v>
      </c>
      <c r="AY14" t="str">
        <f ca="1"/>
        <v>B</v>
      </c>
      <c r="AZ14" t="str">
        <f ca="1"/>
        <v>O</v>
      </c>
      <c r="BA14" t="str">
        <f ca="1"/>
        <v>Z</v>
      </c>
      <c r="BB14" t="str">
        <f ca="1"/>
        <v>K</v>
      </c>
      <c r="BC14" t="str">
        <f ca="1"/>
        <v>W</v>
      </c>
      <c r="BD14" t="str">
        <f ca="1"/>
        <v>G</v>
      </c>
      <c r="BE14" t="str">
        <f ca="1"/>
        <v>E</v>
      </c>
      <c r="BF14" t="str">
        <f ca="1"/>
        <v>N</v>
      </c>
      <c r="BG14" t="str">
        <f ca="1"/>
        <v>X</v>
      </c>
      <c r="BH14" t="str">
        <f ca="1"/>
        <v>B</v>
      </c>
      <c r="BI14" t="str">
        <f ca="1"/>
        <v>O</v>
      </c>
      <c r="BJ14" t="str">
        <f ca="1"/>
        <v>B</v>
      </c>
      <c r="BK14" t="str">
        <f ca="1"/>
        <v>O</v>
      </c>
      <c r="BL14" t="str">
        <f ca="1"/>
        <v>Z</v>
      </c>
      <c r="BM14" t="str">
        <f ca="1"/>
        <v>W</v>
      </c>
      <c r="BN14" t="str">
        <f ca="1"/>
        <v>G</v>
      </c>
      <c r="BO14" t="str">
        <f ca="1"/>
        <v>C</v>
      </c>
      <c r="BP14" t="str">
        <f ca="1"/>
        <v>I</v>
      </c>
      <c r="BQ14" t="str">
        <f ca="1"/>
        <v>X</v>
      </c>
      <c r="BR14" t="str">
        <f ca="1"/>
        <v>A</v>
      </c>
      <c r="BS14" t="str">
        <f ca="1"/>
        <v>O</v>
      </c>
      <c r="BT14" t="str">
        <f ca="1"/>
        <v>Z</v>
      </c>
      <c r="BU14" t="str">
        <f ca="1"/>
        <v>B</v>
      </c>
      <c r="BV14" t="str">
        <f ca="1"/>
        <v>O</v>
      </c>
      <c r="BW14" t="str">
        <f ca="1"/>
        <v>W</v>
      </c>
      <c r="BX14" t="str">
        <f ca="1"/>
        <v>G</v>
      </c>
      <c r="BY14" t="str">
        <f ca="1"/>
        <v>D</v>
      </c>
      <c r="BZ14" t="str">
        <f ca="1"/>
        <v>C</v>
      </c>
      <c r="CA14" t="str">
        <f ca="1"/>
        <v>T</v>
      </c>
      <c r="CB14" t="str">
        <f ca="1"/>
        <v>B</v>
      </c>
      <c r="CC14" t="str">
        <f ca="1"/>
        <v>A</v>
      </c>
      <c r="CD14" t="str">
        <f ca="1"/>
        <v>P</v>
      </c>
      <c r="CE14" t="str">
        <f ca="1"/>
        <v>X</v>
      </c>
      <c r="CF14" t="str">
        <f ca="1"/>
        <v>B</v>
      </c>
      <c r="CG14" t="str">
        <f ca="1"/>
        <v>W</v>
      </c>
      <c r="CH14" t="str">
        <f ca="1"/>
        <v>G</v>
      </c>
      <c r="CI14" t="str">
        <f ca="1"/>
        <v>R</v>
      </c>
      <c r="CJ14" t="str">
        <f ca="1"/>
        <v>D</v>
      </c>
      <c r="CK14" t="str">
        <f ca="1"/>
        <v>C</v>
      </c>
      <c r="CL14" t="str">
        <f ca="1"/>
        <v>V</v>
      </c>
      <c r="CM14" t="str">
        <f ca="1"/>
        <v>N</v>
      </c>
      <c r="CN14" t="str">
        <f ca="1"/>
        <v>Z</v>
      </c>
      <c r="CO14" t="str">
        <f ca="1"/>
        <v>P</v>
      </c>
      <c r="CP14" t="str">
        <f ca="1"/>
        <v>F</v>
      </c>
      <c r="CQ14" t="str">
        <f ca="1"/>
        <v>W</v>
      </c>
      <c r="CR14" t="str">
        <f ca="1"/>
        <v>G</v>
      </c>
      <c r="CS14" t="str">
        <f ca="1"/>
        <v>S</v>
      </c>
      <c r="CT14" t="str">
        <f ca="1"/>
        <v>I</v>
      </c>
      <c r="CU14" t="str">
        <f ca="1"/>
        <v>D</v>
      </c>
      <c r="CV14" t="str">
        <f ca="1"/>
        <v>C</v>
      </c>
      <c r="CW14" t="str">
        <f ca="1"/>
        <v>S</v>
      </c>
      <c r="CX14" t="str">
        <f ca="1"/>
        <v>Z</v>
      </c>
      <c r="CY14" t="str">
        <f ca="1"/>
        <v>K</v>
      </c>
      <c r="CZ14" t="str">
        <f ca="1"/>
        <v>F</v>
      </c>
      <c r="DA14" t="str">
        <f ca="1"/>
        <v>W</v>
      </c>
      <c r="DB14" t="str">
        <f ca="1"/>
        <v>T</v>
      </c>
      <c r="DC14" t="str">
        <f ca="1"/>
        <v>V</v>
      </c>
      <c r="DD14" t="str">
        <f ca="1"/>
        <v>S</v>
      </c>
      <c r="DE14" t="str">
        <f ca="1"/>
        <v>T</v>
      </c>
      <c r="DF14" t="str">
        <f ca="1"/>
        <v>V</v>
      </c>
      <c r="DG14" t="str">
        <f ca="1"/>
        <v>S</v>
      </c>
      <c r="DH14" t="str">
        <f ca="1"/>
        <v>R</v>
      </c>
      <c r="DI14" t="str">
        <f ca="1"/>
        <v>K</v>
      </c>
      <c r="DJ14" t="str">
        <f ca="1"/>
        <v>A</v>
      </c>
      <c r="DK14" t="str">
        <f ca="1"/>
        <v>P</v>
      </c>
      <c r="DL14" t="str">
        <f ca="1"/>
        <v>I</v>
      </c>
      <c r="DM14" t="str">
        <f ca="1"/>
        <v>T</v>
      </c>
      <c r="DN14" t="str">
        <f ca="1"/>
        <v>I</v>
      </c>
      <c r="DO14" t="str">
        <f ca="1"/>
        <v>S</v>
      </c>
      <c r="DP14" t="str">
        <f ca="1"/>
        <v>V</v>
      </c>
      <c r="DQ14" t="str">
        <f ca="1"/>
        <v>D</v>
      </c>
      <c r="DR14" t="str">
        <f ca="1"/>
        <v>C</v>
      </c>
      <c r="DS14" t="str">
        <f ca="1"/>
        <v>E</v>
      </c>
      <c r="DT14" t="str">
        <f ca="1"/>
        <v>N</v>
      </c>
      <c r="DU14" t="str">
        <f ca="1"/>
        <v>A</v>
      </c>
      <c r="DV14" t="str">
        <f ca="1"/>
        <v>G</v>
      </c>
      <c r="DW14" t="str">
        <f ca="1"/>
        <v>I</v>
      </c>
      <c r="DX14" t="str">
        <f ca="1"/>
        <v>I</v>
      </c>
      <c r="DY14" t="str">
        <f ca="1"/>
        <v>V</v>
      </c>
      <c r="DZ14" t="str">
        <f ca="1"/>
        <v>S</v>
      </c>
      <c r="EA14" t="str">
        <f ca="1"/>
        <v>S</v>
      </c>
      <c r="EB14" t="str">
        <f ca="1"/>
        <v>D</v>
      </c>
      <c r="EC14" t="str">
        <f ca="1"/>
        <v>D</v>
      </c>
      <c r="ED14" t="str">
        <f ca="1"/>
        <v>C</v>
      </c>
      <c r="EE14" t="str">
        <f ca="1"/>
        <v>N</v>
      </c>
    </row>
    <row r="15" spans="1:135" ht="75" x14ac:dyDescent="0.25">
      <c r="A15" s="57">
        <v>14</v>
      </c>
      <c r="B15" s="55" t="str">
        <f ca="1"/>
        <v>Fransiska Poralonika</v>
      </c>
      <c r="C15" s="55" t="str">
        <f ca="1"/>
        <v>Perawat</v>
      </c>
      <c r="D15" s="53" t="str">
        <f ca="1"/>
        <v>21</v>
      </c>
      <c r="E15" s="53">
        <f ca="1"/>
        <v>1</v>
      </c>
      <c r="F15" s="53">
        <f ca="1"/>
        <v>2</v>
      </c>
      <c r="G15" s="53">
        <f ca="1"/>
        <v>5</v>
      </c>
      <c r="H15" s="53">
        <f ca="1"/>
        <v>5</v>
      </c>
      <c r="I15" s="53">
        <f ca="1"/>
        <v>4</v>
      </c>
      <c r="J15" s="53">
        <f ca="1"/>
        <v>5</v>
      </c>
      <c r="K15" s="53">
        <f ca="1"/>
        <v>3</v>
      </c>
      <c r="L15" s="53">
        <f ca="1"/>
        <v>5</v>
      </c>
      <c r="M15" s="53">
        <f ca="1"/>
        <v>8</v>
      </c>
      <c r="N15" s="53">
        <f ca="1"/>
        <v>7</v>
      </c>
      <c r="O15" s="53">
        <f ca="1"/>
        <v>3</v>
      </c>
      <c r="P15" s="53">
        <f ca="1"/>
        <v>2</v>
      </c>
      <c r="Q15" s="53">
        <f ca="1"/>
        <v>5</v>
      </c>
      <c r="R15" s="53">
        <f ca="1"/>
        <v>8</v>
      </c>
      <c r="S15" s="53">
        <f ca="1"/>
        <v>7</v>
      </c>
      <c r="T15" s="53">
        <f ca="1"/>
        <v>6</v>
      </c>
      <c r="U15" s="53">
        <f ca="1"/>
        <v>5</v>
      </c>
      <c r="V15" s="53">
        <f ca="1"/>
        <v>2</v>
      </c>
      <c r="W15" s="53">
        <f ca="1"/>
        <v>2</v>
      </c>
      <c r="X15" s="53">
        <f ca="1"/>
        <v>4</v>
      </c>
      <c r="Y1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5"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15" s="52" t="str">
        <f ca="1"/>
        <v xml:space="preserve">Bekerja keras, tetapi  jelas tujuan yg ingin dicapainya   </v>
      </c>
      <c r="AB15" s="52" t="str">
        <f ca="1"/>
        <v xml:space="preserve">Memperhatikan keteraturan dan sistematika kerja, tapi cukup  fleksibel </v>
      </c>
      <c r="AC15" s="52" t="str">
        <f ca="1"/>
        <v xml:space="preserve">Tertarik untuk menangani sendiri detail   </v>
      </c>
      <c r="AD15" s="52" t="str">
        <f ca="1"/>
        <v xml:space="preserve">Pertimbangan mencakup aspek teoritis (konsep atau pemikiran  baru) dan aspek praktis (pengalaman) secara berimbang    </v>
      </c>
      <c r="AE15" s="52" t="str">
        <f ca="1"/>
        <v xml:space="preserve">Santai. Kurang peduli akan waktu, kurang memiliki rasa urgensi, membuang-buang waktu, bukan pekerja yang tepat waktu </v>
      </c>
      <c r="AF15" s="52" t="str">
        <f ca="1"/>
        <v xml:space="preserve">Dapat bekerja di belakang meja dan senang jika sesekali harus terjun ke lapangan atau melaksanakan tugas-tugas yang bersifat mobile.  </v>
      </c>
      <c r="AG15" s="52" t="str">
        <f ca="1"/>
        <v>Patuh pada kebijaksanaan, peraturan dan struktur organisasi. Ingin segala sesuatunya diuraikan secara rinci, kurang memiliki inisiatif, tdk fleksibel, terlalu tergantung pada organisasi, berharap 'disuapi'.</v>
      </c>
      <c r="AH15" s="52" t="str">
        <f ca="1"/>
        <v xml:space="preserve">Loyal pada pribadi atasan     </v>
      </c>
      <c r="AI15" s="52" t="str">
        <f ca="1"/>
        <v xml:space="preserve">Tidak percaya diri dan tidak ingin memimpin atau mengawasi orang lain </v>
      </c>
      <c r="AJ15" s="52" t="str">
        <f ca="1"/>
        <v>Enggan mengontrol org lain &amp; tidak mau mempertanggung jawabkan hasil kerja bawahannya, lebih memberi kebebasan kpd bawahan utk memilih cara sendiri dlm penyelesaian tugas dan meminta bawahan  utk mempertanggungjawabkan hasilnya masing-masing.</v>
      </c>
      <c r="AK15" s="52" t="str">
        <f ca="1"/>
        <v xml:space="preserve">Berhati - hati dlm pengambilan keputusan   </v>
      </c>
      <c r="AL1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5" s="52" t="str">
        <f ca="1"/>
        <v>Suka bergabung dlm kelompok, sadar akan sikap &amp; kebutuhan ke- lompok, suka bekerja sama, ingin menjadi bagian dari kelompok, ingin disukai &amp; diakui oleh lingkungan; sangat tergantung pd kelom- pok, lebih memperhatikan kebutuhan kelompok daripada pekerjaan.</v>
      </c>
      <c r="AN15"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5" s="52" t="str">
        <f ca="1"/>
        <v xml:space="preserve">Mengharapkan pengakuan lingkungan dan tidak mau diabaikan tetapi tidak mencari-cari perhatian </v>
      </c>
      <c r="AP15" s="52" t="str">
        <f ca="1"/>
        <v xml:space="preserve">Terbuka, mudah mengungkap pendapat atau perasaannya menge- nai suatu hal kepada org lain </v>
      </c>
      <c r="AQ15" s="52" t="str">
        <f ca="1"/>
        <v xml:space="preserve">Lebih suka menghindari konflik, akan mencari rasionalisasi untuk  dapat menerima situasi dan melihat permasalahan dari sudut pan- dang orang lain.  </v>
      </c>
      <c r="AR15" s="52" t="str">
        <f ca="1"/>
        <v xml:space="preserve">Mudah beradaptasi, cukup menyukai perubahan    </v>
      </c>
      <c r="AT15" t="str">
        <f ca="1"/>
        <v>G</v>
      </c>
      <c r="AU15" t="str">
        <f ca="1"/>
        <v>N</v>
      </c>
      <c r="AV15" t="str">
        <f ca="1"/>
        <v>P</v>
      </c>
      <c r="AW15" t="str">
        <f ca="1"/>
        <v>P</v>
      </c>
      <c r="AX15" t="str">
        <f ca="1"/>
        <v>B</v>
      </c>
      <c r="AY15" t="str">
        <f ca="1"/>
        <v>B</v>
      </c>
      <c r="AZ15" t="str">
        <f ca="1"/>
        <v>O</v>
      </c>
      <c r="BA15" t="str">
        <f ca="1"/>
        <v>Z</v>
      </c>
      <c r="BB15" t="str">
        <f ca="1"/>
        <v>F</v>
      </c>
      <c r="BC15" t="str">
        <f ca="1"/>
        <v>W</v>
      </c>
      <c r="BD15" t="str">
        <f ca="1"/>
        <v>C</v>
      </c>
      <c r="BE15" t="str">
        <f ca="1"/>
        <v>E</v>
      </c>
      <c r="BF15" t="str">
        <f ca="1"/>
        <v>N</v>
      </c>
      <c r="BG15" t="str">
        <f ca="1"/>
        <v>X</v>
      </c>
      <c r="BH15" t="str">
        <f ca="1"/>
        <v>B</v>
      </c>
      <c r="BI15" t="str">
        <f ca="1"/>
        <v>O</v>
      </c>
      <c r="BJ15" t="str">
        <f ca="1"/>
        <v>B</v>
      </c>
      <c r="BK15" t="str">
        <f ca="1"/>
        <v>O</v>
      </c>
      <c r="BL15" t="str">
        <f ca="1"/>
        <v>F</v>
      </c>
      <c r="BM15" t="str">
        <f ca="1"/>
        <v>W</v>
      </c>
      <c r="BN15" t="str">
        <f ca="1"/>
        <v>D</v>
      </c>
      <c r="BO15" t="str">
        <f ca="1"/>
        <v>C</v>
      </c>
      <c r="BP15" t="str">
        <f ca="1"/>
        <v>E</v>
      </c>
      <c r="BQ15" t="str">
        <f ca="1"/>
        <v>X</v>
      </c>
      <c r="BR15" t="str">
        <f ca="1"/>
        <v>B</v>
      </c>
      <c r="BS15" t="str">
        <f ca="1"/>
        <v>O</v>
      </c>
      <c r="BT15" t="str">
        <f ca="1"/>
        <v>X</v>
      </c>
      <c r="BU15" t="str">
        <f ca="1"/>
        <v>B</v>
      </c>
      <c r="BV15" t="str">
        <f ca="1"/>
        <v>O</v>
      </c>
      <c r="BW15" t="str">
        <f ca="1"/>
        <v>W</v>
      </c>
      <c r="BX15" t="str">
        <f ca="1"/>
        <v>R</v>
      </c>
      <c r="BY15" t="str">
        <f ca="1"/>
        <v>D</v>
      </c>
      <c r="BZ15" t="str">
        <f ca="1"/>
        <v>I</v>
      </c>
      <c r="CA15" t="str">
        <f ca="1"/>
        <v>T</v>
      </c>
      <c r="CB15" t="str">
        <f ca="1"/>
        <v>B</v>
      </c>
      <c r="CC15" t="str">
        <f ca="1"/>
        <v/>
      </c>
      <c r="CD15" t="str">
        <f ca="1"/>
        <v>Z</v>
      </c>
      <c r="CE15" t="str">
        <f ca="1"/>
        <v>X</v>
      </c>
      <c r="CF15" t="str">
        <f ca="1"/>
        <v>F</v>
      </c>
      <c r="CG15" t="str">
        <f ca="1"/>
        <v>W</v>
      </c>
      <c r="CH15" t="str">
        <f ca="1"/>
        <v>G</v>
      </c>
      <c r="CI15" t="str">
        <f ca="1"/>
        <v>R</v>
      </c>
      <c r="CJ15" t="str">
        <f ca="1"/>
        <v>I</v>
      </c>
      <c r="CK15" t="str">
        <f ca="1"/>
        <v>C</v>
      </c>
      <c r="CL15" t="str">
        <f ca="1"/>
        <v>V</v>
      </c>
      <c r="CM15" t="str">
        <f ca="1"/>
        <v>O</v>
      </c>
      <c r="CN15" t="str">
        <f ca="1"/>
        <v>Z</v>
      </c>
      <c r="CO15" t="str">
        <f ca="1"/>
        <v>K</v>
      </c>
      <c r="CP15" t="str">
        <f ca="1"/>
        <v>F</v>
      </c>
      <c r="CQ15" t="str">
        <f ca="1"/>
        <v>W</v>
      </c>
      <c r="CR15" t="str">
        <f ca="1"/>
        <v>G</v>
      </c>
      <c r="CS15" t="str">
        <f ca="1"/>
        <v>S</v>
      </c>
      <c r="CT15" t="str">
        <f ca="1"/>
        <v>I</v>
      </c>
      <c r="CU15" t="str">
        <f ca="1"/>
        <v>T</v>
      </c>
      <c r="CV15" t="str">
        <f ca="1"/>
        <v>V</v>
      </c>
      <c r="CW15" t="str">
        <f ca="1"/>
        <v>S</v>
      </c>
      <c r="CX15" t="str">
        <f ca="1"/>
        <v>Z</v>
      </c>
      <c r="CY15" t="str">
        <f ca="1"/>
        <v>A</v>
      </c>
      <c r="CZ15" t="str">
        <f ca="1"/>
        <v>F</v>
      </c>
      <c r="DA15" t="str">
        <f ca="1"/>
        <v>X</v>
      </c>
      <c r="DB15" t="str">
        <f ca="1"/>
        <v>T</v>
      </c>
      <c r="DC15" t="str">
        <f ca="1"/>
        <v>L</v>
      </c>
      <c r="DD15" t="str">
        <f ca="1"/>
        <v>S</v>
      </c>
      <c r="DE15" t="str">
        <f ca="1"/>
        <v>R</v>
      </c>
      <c r="DF15" t="str">
        <f ca="1"/>
        <v>V</v>
      </c>
      <c r="DG15" t="str">
        <f ca="1"/>
        <v>S</v>
      </c>
      <c r="DH15" t="str">
        <f ca="1"/>
        <v>R</v>
      </c>
      <c r="DI15" t="str">
        <f ca="1"/>
        <v>K</v>
      </c>
      <c r="DJ15" t="str">
        <f ca="1"/>
        <v>F</v>
      </c>
      <c r="DK15" t="str">
        <f ca="1"/>
        <v>W</v>
      </c>
      <c r="DL15" t="str">
        <f ca="1"/>
        <v>G</v>
      </c>
      <c r="DM15" t="str">
        <f ca="1"/>
        <v>L</v>
      </c>
      <c r="DN15" t="str">
        <f ca="1"/>
        <v>I</v>
      </c>
      <c r="DO15" t="str">
        <f ca="1"/>
        <v>S</v>
      </c>
      <c r="DP15" t="str">
        <f ca="1"/>
        <v>V</v>
      </c>
      <c r="DQ15" t="str">
        <f ca="1"/>
        <v>S</v>
      </c>
      <c r="DR15" t="str">
        <f ca="1"/>
        <v>R</v>
      </c>
      <c r="DS15" t="str">
        <f ca="1"/>
        <v>D</v>
      </c>
      <c r="DT15" t="str">
        <f ca="1"/>
        <v>F</v>
      </c>
      <c r="DU15" t="str">
        <f ca="1"/>
        <v>W</v>
      </c>
      <c r="DV15" t="str">
        <f ca="1"/>
        <v>G</v>
      </c>
      <c r="DW15" t="str">
        <f ca="1"/>
        <v>L</v>
      </c>
      <c r="DX15" t="str">
        <f ca="1"/>
        <v>I</v>
      </c>
      <c r="DY15" t="str">
        <f ca="1"/>
        <v>V</v>
      </c>
      <c r="DZ15" t="str">
        <f ca="1"/>
        <v>S</v>
      </c>
      <c r="EA15" t="str">
        <f ca="1"/>
        <v>S</v>
      </c>
      <c r="EB15" t="str">
        <f ca="1"/>
        <v>D</v>
      </c>
      <c r="EC15" t="str">
        <f ca="1"/>
        <v>C</v>
      </c>
      <c r="ED15" t="str">
        <f ca="1"/>
        <v>C</v>
      </c>
      <c r="EE15" t="str">
        <f ca="1"/>
        <v>W</v>
      </c>
    </row>
    <row r="16" spans="1:135" ht="75" x14ac:dyDescent="0.25">
      <c r="A16" s="57">
        <v>15</v>
      </c>
      <c r="B16" s="55" t="str">
        <f ca="1"/>
        <v>Erika Dewi Fortuna</v>
      </c>
      <c r="C16" s="55" t="str">
        <f ca="1"/>
        <v>Perawat</v>
      </c>
      <c r="D16" s="53" t="str">
        <f ca="1"/>
        <v>21</v>
      </c>
      <c r="E16" s="53">
        <f ca="1"/>
        <v>4</v>
      </c>
      <c r="F16" s="53">
        <f ca="1"/>
        <v>5</v>
      </c>
      <c r="G16" s="53">
        <f ca="1"/>
        <v>2</v>
      </c>
      <c r="H16" s="53">
        <f ca="1"/>
        <v>5</v>
      </c>
      <c r="I16" s="53">
        <f ca="1"/>
        <v>5</v>
      </c>
      <c r="J16" s="53">
        <f ca="1"/>
        <v>4</v>
      </c>
      <c r="K16" s="53">
        <f ca="1"/>
        <v>6</v>
      </c>
      <c r="L16" s="53">
        <f ca="1"/>
        <v>7</v>
      </c>
      <c r="M16" s="53">
        <f ca="1"/>
        <v>5</v>
      </c>
      <c r="N16" s="53">
        <f ca="1"/>
        <v>4</v>
      </c>
      <c r="O16" s="53">
        <f ca="1"/>
        <v>4</v>
      </c>
      <c r="P16" s="53">
        <f ca="1"/>
        <v>6</v>
      </c>
      <c r="Q16" s="53">
        <f ca="1"/>
        <v>6</v>
      </c>
      <c r="R16" s="53">
        <f ca="1"/>
        <v>3</v>
      </c>
      <c r="S16" s="53">
        <f ca="1"/>
        <v>7</v>
      </c>
      <c r="T16" s="53">
        <f ca="1"/>
        <v>4</v>
      </c>
      <c r="U16" s="53">
        <f ca="1"/>
        <v>4</v>
      </c>
      <c r="V16" s="53">
        <f ca="1"/>
        <v>3</v>
      </c>
      <c r="W16" s="53">
        <f ca="1"/>
        <v>1</v>
      </c>
      <c r="X16" s="53">
        <f ca="1"/>
        <v>5</v>
      </c>
      <c r="Y16"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6" s="52" t="str">
        <f ca="1"/>
        <v xml:space="preserve">Cukup memiliki komitmen untuk menuntaskan tugas, akan tetapi jika memungkinkan akan mendelegasikan sebagian dari pekerjaan nya kepada orang lain.  </v>
      </c>
      <c r="AA16"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16" s="52" t="str">
        <f ca="1"/>
        <v xml:space="preserve">Memperhatikan keteraturan dan sistematika kerja, tapi cukup  fleksibel </v>
      </c>
      <c r="AC16" s="52" t="str">
        <f ca="1"/>
        <v xml:space="preserve">Tertarik untuk menangani sendiri detail   </v>
      </c>
      <c r="AD16" s="52" t="str">
        <f ca="1"/>
        <v xml:space="preserve">Pertimbangan mencakup aspek teoritis (konsep atau pemikiran  baru) dan aspek praktis (pengalaman) secara berimbang    </v>
      </c>
      <c r="AE16" s="52" t="str">
        <f ca="1"/>
        <v xml:space="preserve">Cukup aktif dalam segi mental, dapat menyesuaikan tempo kerjanya  dengan tuntutan pekerjaan / lingkungan </v>
      </c>
      <c r="AF16" s="52" t="str">
        <f ca="1"/>
        <v xml:space="preserve">Menyukai aktifitas fisik (a.l. : olah raga), enerjik, memiliki stamina untuk menangani tugas-tugas berat, tidak mudah lelah. Tidak betah duduk lama, kurang dapat konsentrasi  'di belakang meja'.  </v>
      </c>
      <c r="AG16" s="52" t="str">
        <f ca="1"/>
        <v xml:space="preserve">Perlu pengarahan awal dan tolok ukur keberhasilan   </v>
      </c>
      <c r="AH16" s="52" t="str">
        <f ca="1"/>
        <v xml:space="preserve">Loyal pada Perusahaan   </v>
      </c>
      <c r="AI16" s="52" t="str">
        <f ca="1"/>
        <v xml:space="preserve">Kurang percaya diri dan kurang berminat utk menjadi pemimpin      </v>
      </c>
      <c r="AJ16" s="52" t="str">
        <f ca="1"/>
        <v xml:space="preserve">Dominan dan bertanggung jawab, akan melakukan fungsi pengarahan, pengendalian dan pengawasan    </v>
      </c>
      <c r="AK16" s="52" t="str">
        <f ca="1"/>
        <v xml:space="preserve">Cukup percaya diri dlm pengambilan keputusan, mau mengambil resiko, dpt memutuskan dgn cepat, mengikuti alur logika </v>
      </c>
      <c r="AL16" s="52" t="str">
        <f ca="1"/>
        <v xml:space="preserve">Kurang percaya diri &amp; kurang aktif dlm menjalin hubungan sosial   </v>
      </c>
      <c r="AM16" s="52" t="str">
        <f ca="1"/>
        <v>Suka bergabung dlm kelompok, sadar akan sikap &amp; kebutuhan ke- lompok, suka bekerja sama, ingin menjadi bagian dari kelompok, ingin disukai &amp; diakui oleh lingkungan; sangat tergantung pd kelom- pok, lebih memperhatikan kebutuhan kelompok daripada pekerjaan.</v>
      </c>
      <c r="AN16" s="52" t="str">
        <f ca="1"/>
        <v xml:space="preserve">Tidak mencari atau menghindari hubungan antar pribadi di  lingkungan kerja, masih mampu menjaga jarak </v>
      </c>
      <c r="AO16" s="52" t="str">
        <f ca="1"/>
        <v xml:space="preserve">Mengharapkan pengakuan lingkungan dan tidak mau diabaikan tetapi tidak mencari-cari perhatian </v>
      </c>
      <c r="AP16" s="52" t="str">
        <f ca="1"/>
        <v xml:space="preserve">Terbuka, mudah mengungkap pendapat atau perasaannya menge- nai suatu hal kepada org lain </v>
      </c>
      <c r="AQ16" s="52" t="str">
        <f ca="1"/>
        <v>Sabar, tidak menyukai konflik. Mengelak atau menghindar dari konflik, pasif, menekan atau menyembunyikan perasaan sesungguhnya,  menghindari konfrontasi, lari dari konflik, tidak mau mengakui adanya konflik.</v>
      </c>
      <c r="AR16" s="52" t="str">
        <f ca="1"/>
        <v xml:space="preserve">Mudah beradaptasi, cukup menyukai perubahan    </v>
      </c>
      <c r="AT16" t="str">
        <f ca="1"/>
        <v>G</v>
      </c>
      <c r="AU16" t="str">
        <f ca="1"/>
        <v>N</v>
      </c>
      <c r="AV16" t="str">
        <f ca="1"/>
        <v>P</v>
      </c>
      <c r="AW16" t="str">
        <f ca="1"/>
        <v>P</v>
      </c>
      <c r="AX16" t="str">
        <f ca="1"/>
        <v>B</v>
      </c>
      <c r="AY16" t="str">
        <f ca="1"/>
        <v>O</v>
      </c>
      <c r="AZ16" t="str">
        <f ca="1"/>
        <v>Z</v>
      </c>
      <c r="BA16" t="str">
        <f ca="1"/>
        <v>Z</v>
      </c>
      <c r="BB16" t="str">
        <f ca="1"/>
        <v>F</v>
      </c>
      <c r="BC16" t="str">
        <f ca="1"/>
        <v>F</v>
      </c>
      <c r="BD16" t="str">
        <f ca="1"/>
        <v>C</v>
      </c>
      <c r="BE16" t="str">
        <f ca="1"/>
        <v>E</v>
      </c>
      <c r="BF16" t="str">
        <f ca="1"/>
        <v>P</v>
      </c>
      <c r="BG16" t="str">
        <f ca="1"/>
        <v>A</v>
      </c>
      <c r="BH16" t="str">
        <f ca="1"/>
        <v>B</v>
      </c>
      <c r="BI16" t="str">
        <f ca="1"/>
        <v>X</v>
      </c>
      <c r="BJ16" t="str">
        <f ca="1"/>
        <v>B</v>
      </c>
      <c r="BK16" t="str">
        <f ca="1"/>
        <v>O</v>
      </c>
      <c r="BL16" t="str">
        <f ca="1"/>
        <v>Z</v>
      </c>
      <c r="BM16" t="str">
        <f ca="1"/>
        <v>W</v>
      </c>
      <c r="BN16" t="str">
        <f ca="1"/>
        <v>D</v>
      </c>
      <c r="BO16" t="str">
        <f ca="1"/>
        <v>L</v>
      </c>
      <c r="BP16" t="str">
        <f ca="1"/>
        <v>E</v>
      </c>
      <c r="BQ16" t="str">
        <f ca="1"/>
        <v>X</v>
      </c>
      <c r="BR16" t="str">
        <f ca="1"/>
        <v>B</v>
      </c>
      <c r="BS16" t="str">
        <f ca="1"/>
        <v>O</v>
      </c>
      <c r="BT16" t="str">
        <f ca="1"/>
        <v>Z</v>
      </c>
      <c r="BU16" t="str">
        <f ca="1"/>
        <v>B</v>
      </c>
      <c r="BV16" t="str">
        <f ca="1"/>
        <v>O</v>
      </c>
      <c r="BW16" t="str">
        <f ca="1"/>
        <v>W</v>
      </c>
      <c r="BX16" t="str">
        <f ca="1"/>
        <v>R</v>
      </c>
      <c r="BY16" t="str">
        <f ca="1"/>
        <v>D</v>
      </c>
      <c r="BZ16" t="str">
        <f ca="1"/>
        <v>I</v>
      </c>
      <c r="CA16" t="str">
        <f ca="1"/>
        <v>T</v>
      </c>
      <c r="CB16" t="str">
        <f ca="1"/>
        <v>B</v>
      </c>
      <c r="CC16" t="str">
        <f ca="1"/>
        <v>A</v>
      </c>
      <c r="CD16" t="str">
        <f ca="1"/>
        <v>P</v>
      </c>
      <c r="CE16" t="str">
        <f ca="1"/>
        <v>X</v>
      </c>
      <c r="CF16" t="str">
        <f ca="1"/>
        <v>B</v>
      </c>
      <c r="CG16" t="str">
        <f ca="1"/>
        <v>W</v>
      </c>
      <c r="CH16" t="str">
        <f ca="1"/>
        <v>G</v>
      </c>
      <c r="CI16" t="str">
        <f ca="1"/>
        <v>R</v>
      </c>
      <c r="CJ16" t="str">
        <f ca="1"/>
        <v>I</v>
      </c>
      <c r="CK16" t="str">
        <f ca="1"/>
        <v>C</v>
      </c>
      <c r="CL16" t="str">
        <f ca="1"/>
        <v>V</v>
      </c>
      <c r="CM16" t="str">
        <f ca="1"/>
        <v>N</v>
      </c>
      <c r="CN16" t="str">
        <f ca="1"/>
        <v>A</v>
      </c>
      <c r="CO16" t="str">
        <f ca="1"/>
        <v>P</v>
      </c>
      <c r="CP16" t="str">
        <f ca="1"/>
        <v>F</v>
      </c>
      <c r="CQ16" t="str">
        <f ca="1"/>
        <v>W</v>
      </c>
      <c r="CR16" t="str">
        <f ca="1"/>
        <v>V</v>
      </c>
      <c r="CS16" t="str">
        <f ca="1"/>
        <v>L</v>
      </c>
      <c r="CT16" t="str">
        <f ca="1"/>
        <v>R</v>
      </c>
      <c r="CU16" t="str">
        <f ca="1"/>
        <v>T</v>
      </c>
      <c r="CV16" t="str">
        <f ca="1"/>
        <v>V</v>
      </c>
      <c r="CW16" t="str">
        <f ca="1"/>
        <v>E</v>
      </c>
      <c r="CX16" t="str">
        <f ca="1"/>
        <v>Z</v>
      </c>
      <c r="CY16" t="str">
        <f ca="1"/>
        <v>K</v>
      </c>
      <c r="CZ16" t="str">
        <f ca="1"/>
        <v>F</v>
      </c>
      <c r="DA16" t="str">
        <f ca="1"/>
        <v>X</v>
      </c>
      <c r="DB16" t="str">
        <f ca="1"/>
        <v>T</v>
      </c>
      <c r="DC16" t="str">
        <f ca="1"/>
        <v>V</v>
      </c>
      <c r="DD16" t="str">
        <f ca="1"/>
        <v>I</v>
      </c>
      <c r="DE16" t="str">
        <f ca="1"/>
        <v>T</v>
      </c>
      <c r="DF16" t="str">
        <f ca="1"/>
        <v>V</v>
      </c>
      <c r="DG16" t="str">
        <f ca="1"/>
        <v>S</v>
      </c>
      <c r="DH16" t="str">
        <f ca="1"/>
        <v>R</v>
      </c>
      <c r="DI16" t="str">
        <f ca="1"/>
        <v>N</v>
      </c>
      <c r="DJ16" t="str">
        <f ca="1"/>
        <v>A</v>
      </c>
      <c r="DK16" t="str">
        <f ca="1"/>
        <v>P</v>
      </c>
      <c r="DL16" t="str">
        <f ca="1"/>
        <v>I</v>
      </c>
      <c r="DM16" t="str">
        <f ca="1"/>
        <v>T</v>
      </c>
      <c r="DN16" t="str">
        <f ca="1"/>
        <v>I</v>
      </c>
      <c r="DO16" t="str">
        <f ca="1"/>
        <v>T</v>
      </c>
      <c r="DP16" t="str">
        <f ca="1"/>
        <v>V</v>
      </c>
      <c r="DQ16" t="str">
        <f ca="1"/>
        <v>D</v>
      </c>
      <c r="DR16" t="str">
        <f ca="1"/>
        <v>C</v>
      </c>
      <c r="DS16" t="str">
        <f ca="1"/>
        <v>D</v>
      </c>
      <c r="DT16" t="str">
        <f ca="1"/>
        <v>N</v>
      </c>
      <c r="DU16" t="str">
        <f ca="1"/>
        <v>W</v>
      </c>
      <c r="DV16" t="str">
        <f ca="1"/>
        <v>L</v>
      </c>
      <c r="DW16" t="str">
        <f ca="1"/>
        <v>L</v>
      </c>
      <c r="DX16" t="str">
        <f ca="1"/>
        <v>I</v>
      </c>
      <c r="DY16" t="str">
        <f ca="1"/>
        <v>V</v>
      </c>
      <c r="DZ16" t="str">
        <f ca="1"/>
        <v>S</v>
      </c>
      <c r="EA16" t="str">
        <f ca="1"/>
        <v>S</v>
      </c>
      <c r="EB16" t="str">
        <f ca="1"/>
        <v>D</v>
      </c>
      <c r="EC16" t="str">
        <f ca="1"/>
        <v>C</v>
      </c>
      <c r="ED16" t="str">
        <f ca="1"/>
        <v>C</v>
      </c>
      <c r="EE16" t="str">
        <f ca="1"/>
        <v>N</v>
      </c>
    </row>
    <row r="17" spans="1:135" ht="75" x14ac:dyDescent="0.25">
      <c r="A17" s="57">
        <v>16</v>
      </c>
      <c r="B17" s="55" t="str">
        <f ca="1"/>
        <v>Aldila Monikawati</v>
      </c>
      <c r="C17" s="55" t="str">
        <f ca="1"/>
        <v>Perawat</v>
      </c>
      <c r="D17" s="53" t="str">
        <f ca="1"/>
        <v>23</v>
      </c>
      <c r="E17" s="53">
        <f ca="1"/>
        <v>4</v>
      </c>
      <c r="F17" s="53">
        <f ca="1"/>
        <v>6</v>
      </c>
      <c r="G17" s="53">
        <f ca="1"/>
        <v>5</v>
      </c>
      <c r="H17" s="53">
        <f ca="1"/>
        <v>4</v>
      </c>
      <c r="I17" s="53">
        <f ca="1"/>
        <v>5</v>
      </c>
      <c r="J17" s="53">
        <f ca="1"/>
        <v>2</v>
      </c>
      <c r="K17" s="53">
        <f ca="1"/>
        <v>4</v>
      </c>
      <c r="L17" s="53">
        <f ca="1"/>
        <v>6</v>
      </c>
      <c r="M17" s="53">
        <f ca="1"/>
        <v>8</v>
      </c>
      <c r="N17" s="53">
        <f ca="1"/>
        <v>4</v>
      </c>
      <c r="O17" s="53">
        <f ca="1"/>
        <v>2</v>
      </c>
      <c r="P17" s="53">
        <f ca="1"/>
        <v>3</v>
      </c>
      <c r="Q17" s="53">
        <f ca="1"/>
        <v>6</v>
      </c>
      <c r="R17" s="53">
        <f ca="1"/>
        <v>8</v>
      </c>
      <c r="S17" s="53">
        <f ca="1"/>
        <v>7</v>
      </c>
      <c r="T17" s="53">
        <f ca="1"/>
        <v>2</v>
      </c>
      <c r="U17" s="53">
        <f ca="1"/>
        <v>3</v>
      </c>
      <c r="V17" s="53">
        <f ca="1"/>
        <v>3</v>
      </c>
      <c r="W17" s="53">
        <f ca="1"/>
        <v>2</v>
      </c>
      <c r="X17" s="53">
        <f ca="1"/>
        <v>6</v>
      </c>
      <c r="Y17"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7" s="52" t="str">
        <f ca="1"/>
        <v xml:space="preserve">Komitmen tinggi, lebih suka menangani pekerjaan satu demi satu, akan tetapi masih dapat mengubah prioritas jika terpaksa </v>
      </c>
      <c r="AA17" s="52" t="str">
        <f ca="1"/>
        <v xml:space="preserve">Bekerja keras, tetapi  jelas tujuan yg ingin dicapainya   </v>
      </c>
      <c r="AB17" s="52" t="str">
        <f ca="1"/>
        <v xml:space="preserve">Fleksibel tapi masih cukup memperhatikan keteraturan atau sistematika kerja </v>
      </c>
      <c r="AC17" s="52" t="str">
        <f ca="1"/>
        <v xml:space="preserve">Tertarik untuk menangani sendiri detail   </v>
      </c>
      <c r="AD17" s="52" t="str">
        <f ca="1"/>
        <v xml:space="preserve">Tipe pelaksana, praktis - pragmatis, mengandalkan pengalaman  masa lalu dan intuisi. Bekerja tanpa perencanaan, mengandalkan perasaan.  </v>
      </c>
      <c r="AE17" s="52" t="str">
        <f ca="1"/>
        <v xml:space="preserve">Cukup aktif dalam segi mental, dapat menyesuaikan tempo kerjanya  dengan tuntutan pekerjaan / lingkungan </v>
      </c>
      <c r="AF17" s="52" t="str">
        <f ca="1"/>
        <v xml:space="preserve">Dapat bekerja di belakang meja dan senang jika sesekali harus terjun ke lapangan atau melaksanakan tugas-tugas yang bersifat mobile.  </v>
      </c>
      <c r="AG17" s="52" t="str">
        <f ca="1"/>
        <v>Patuh pada kebijaksanaan, peraturan dan struktur organisasi. Ingin segala sesuatunya diuraikan secara rinci, kurang memiliki inisiatif, tdk fleksibel, terlalu tergantung pada organisasi, berharap 'disuapi'.</v>
      </c>
      <c r="AH17" s="52" t="str">
        <f ca="1"/>
        <v xml:space="preserve">Loyal pada Perusahaan   </v>
      </c>
      <c r="AI17" s="52" t="str">
        <f ca="1"/>
        <v xml:space="preserve">Tidak percaya diri dan tidak ingin memimpin atau mengawasi orang lain </v>
      </c>
      <c r="AJ17" s="52" t="str">
        <f ca="1"/>
        <v>Enggan mengontrol org lain &amp; tidak mau mempertanggung jawabkan hasil kerja bawahannya, lebih memberi kebebasan kpd bawahan utk memilih cara sendiri dlm penyelesaian tugas dan meminta bawahan  utk mempertanggungjawabkan hasilnya masing-masing.</v>
      </c>
      <c r="AK17" s="52" t="str">
        <f ca="1"/>
        <v xml:space="preserve">Cukup percaya diri dlm pengambilan keputusan, mau mengambil resiko, dpt memutuskan dgn cepat, mengikuti alur logika </v>
      </c>
      <c r="AL1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7" s="52" t="str">
        <f ca="1"/>
        <v>Suka bergabung dlm kelompok, sadar akan sikap &amp; kebutuhan ke- lompok, suka bekerja sama, ingin menjadi bagian dari kelompok, ingin disukai &amp; diakui oleh lingkungan; sangat tergantung pd kelom- pok, lebih memperhatikan kebutuhan kelompok daripada pekerjaan.</v>
      </c>
      <c r="AN17" s="52" t="str">
        <f ca="1"/>
        <v>Menjaga jarak, lebih memperhatikan hal - hal kedinasan, tdk mudah dipengaruhi oleh individu tertentu, objektif &amp; analitis. Tampil dingin, tdk acuh, tdk ramah, suka berahasia, mungkin tdk sadar akan pe- rasaan org lain, &amp; mungkin sulit menyesuaikan diri.</v>
      </c>
      <c r="AO17" s="52" t="str">
        <f ca="1"/>
        <v xml:space="preserve">Sederhana, cenderung diam, cenderung pemalu, tidak suka menon- jolkan diri </v>
      </c>
      <c r="AP17" s="52" t="str">
        <f ca="1"/>
        <v xml:space="preserve">Terbuka, mudah mengungkap pendapat atau perasaannya menge- nai suatu hal kepada org lain </v>
      </c>
      <c r="AQ17" s="52" t="str">
        <f ca="1"/>
        <v xml:space="preserve">Lebih suka menghindari konflik, akan mencari rasionalisasi untuk  dapat menerima situasi dan melihat permasalahan dari sudut pan- dang orang lain.  </v>
      </c>
      <c r="AR17" s="52" t="str">
        <f ca="1"/>
        <v>Antusias terhadap perubahan dan akan mencari hal-hal baru, tetapi masih selektif (menilai kemanfaatannya)</v>
      </c>
      <c r="AT17" t="str">
        <f ca="1"/>
        <v>E</v>
      </c>
      <c r="AU17" t="str">
        <f ca="1"/>
        <v>N</v>
      </c>
      <c r="AV17" t="str">
        <f ca="1"/>
        <v>A</v>
      </c>
      <c r="AW17" t="str">
        <f ca="1"/>
        <v>P</v>
      </c>
      <c r="AX17" t="str">
        <f ca="1"/>
        <v>B</v>
      </c>
      <c r="AY17" t="str">
        <f ca="1"/>
        <v>B</v>
      </c>
      <c r="AZ17" t="str">
        <f ca="1"/>
        <v>Z</v>
      </c>
      <c r="BA17" t="str">
        <f ca="1"/>
        <v>Z</v>
      </c>
      <c r="BB17" t="str">
        <f ca="1"/>
        <v>F</v>
      </c>
      <c r="BC17" t="str">
        <f ca="1"/>
        <v>W</v>
      </c>
      <c r="BD17" t="str">
        <f ca="1"/>
        <v>G</v>
      </c>
      <c r="BE17" t="str">
        <f ca="1"/>
        <v>E</v>
      </c>
      <c r="BF17" t="str">
        <f ca="1"/>
        <v>N</v>
      </c>
      <c r="BG17" t="str">
        <f ca="1"/>
        <v>X</v>
      </c>
      <c r="BH17" t="str">
        <f ca="1"/>
        <v>P</v>
      </c>
      <c r="BI17" t="str">
        <f ca="1"/>
        <v>X</v>
      </c>
      <c r="BJ17" t="str">
        <f ca="1"/>
        <v>B</v>
      </c>
      <c r="BK17" t="str">
        <f ca="1"/>
        <v>O</v>
      </c>
      <c r="BL17" t="str">
        <f ca="1"/>
        <v>Z</v>
      </c>
      <c r="BM17" t="str">
        <f ca="1"/>
        <v>W</v>
      </c>
      <c r="BN17" t="str">
        <f ca="1"/>
        <v>G</v>
      </c>
      <c r="BO17" t="str">
        <f ca="1"/>
        <v>C</v>
      </c>
      <c r="BP17" t="str">
        <f ca="1"/>
        <v>I</v>
      </c>
      <c r="BQ17" t="str">
        <f ca="1"/>
        <v>X</v>
      </c>
      <c r="BR17" t="str">
        <f ca="1"/>
        <v>B</v>
      </c>
      <c r="BS17" t="str">
        <f ca="1"/>
        <v>O</v>
      </c>
      <c r="BT17" t="str">
        <f ca="1"/>
        <v>Z</v>
      </c>
      <c r="BU17" t="str">
        <f ca="1"/>
        <v>B</v>
      </c>
      <c r="BV17" t="str">
        <f ca="1"/>
        <v>F</v>
      </c>
      <c r="BW17" t="str">
        <f ca="1"/>
        <v>W</v>
      </c>
      <c r="BX17" t="str">
        <f ca="1"/>
        <v>G</v>
      </c>
      <c r="BY17" t="str">
        <f ca="1"/>
        <v>D</v>
      </c>
      <c r="BZ17" t="str">
        <f ca="1"/>
        <v>I</v>
      </c>
      <c r="CA17" t="str">
        <f ca="1"/>
        <v>T</v>
      </c>
      <c r="CB17" t="str">
        <f ca="1"/>
        <v>B</v>
      </c>
      <c r="CC17" t="str">
        <f ca="1"/>
        <v>A</v>
      </c>
      <c r="CD17" t="str">
        <f ca="1"/>
        <v>P</v>
      </c>
      <c r="CE17" t="str">
        <f ca="1"/>
        <v>K</v>
      </c>
      <c r="CF17" t="str">
        <f ca="1"/>
        <v>B</v>
      </c>
      <c r="CG17" t="str">
        <f ca="1"/>
        <v>W</v>
      </c>
      <c r="CH17" t="str">
        <f ca="1"/>
        <v>S</v>
      </c>
      <c r="CI17" t="str">
        <f ca="1"/>
        <v>L</v>
      </c>
      <c r="CJ17" t="str">
        <f ca="1"/>
        <v>I</v>
      </c>
      <c r="CK17" t="str">
        <f ca="1"/>
        <v>C</v>
      </c>
      <c r="CL17" t="str">
        <f ca="1"/>
        <v>V</v>
      </c>
      <c r="CM17" t="str">
        <f ca="1"/>
        <v>N</v>
      </c>
      <c r="CN17" t="str">
        <f ca="1"/>
        <v>Z</v>
      </c>
      <c r="CO17" t="str">
        <f ca="1"/>
        <v>K</v>
      </c>
      <c r="CP17" t="str">
        <f ca="1"/>
        <v>F</v>
      </c>
      <c r="CQ17" t="str">
        <f ca="1"/>
        <v>W</v>
      </c>
      <c r="CR17" t="str">
        <f ca="1"/>
        <v>V</v>
      </c>
      <c r="CS17" t="str">
        <f ca="1"/>
        <v>S</v>
      </c>
      <c r="CT17" t="str">
        <f ca="1"/>
        <v>I</v>
      </c>
      <c r="CU17" t="str">
        <f ca="1"/>
        <v>D</v>
      </c>
      <c r="CV17" t="str">
        <f ca="1"/>
        <v>V</v>
      </c>
      <c r="CW17" t="str">
        <f ca="1"/>
        <v>S</v>
      </c>
      <c r="CX17" t="str">
        <f ca="1"/>
        <v>Z</v>
      </c>
      <c r="CY17" t="str">
        <f ca="1"/>
        <v>A</v>
      </c>
      <c r="CZ17" t="str">
        <f ca="1"/>
        <v>F</v>
      </c>
      <c r="DA17" t="str">
        <f ca="1"/>
        <v>W</v>
      </c>
      <c r="DB17" t="str">
        <f ca="1"/>
        <v>T</v>
      </c>
      <c r="DC17" t="str">
        <f ca="1"/>
        <v>V</v>
      </c>
      <c r="DD17" t="str">
        <f ca="1"/>
        <v>I</v>
      </c>
      <c r="DE17" t="str">
        <f ca="1"/>
        <v>T</v>
      </c>
      <c r="DF17" t="str">
        <f ca="1"/>
        <v>D</v>
      </c>
      <c r="DG17" t="str">
        <f ca="1"/>
        <v>S</v>
      </c>
      <c r="DH17" t="str">
        <f ca="1"/>
        <v>R</v>
      </c>
      <c r="DI17" t="str">
        <f ca="1"/>
        <v>N</v>
      </c>
      <c r="DJ17" t="str">
        <f ca="1"/>
        <v>A</v>
      </c>
      <c r="DK17" t="str">
        <f ca="1"/>
        <v>W</v>
      </c>
      <c r="DL17" t="str">
        <f ca="1"/>
        <v>G</v>
      </c>
      <c r="DM17" t="str">
        <f ca="1"/>
        <v>T</v>
      </c>
      <c r="DN17" t="str">
        <f ca="1"/>
        <v>V</v>
      </c>
      <c r="DO17" t="str">
        <f ca="1"/>
        <v>S</v>
      </c>
      <c r="DP17" t="str">
        <f ca="1"/>
        <v>R</v>
      </c>
      <c r="DQ17" t="str">
        <f ca="1"/>
        <v>S</v>
      </c>
      <c r="DR17" t="str">
        <f ca="1"/>
        <v>C</v>
      </c>
      <c r="DS17" t="str">
        <f ca="1"/>
        <v>D</v>
      </c>
      <c r="DT17" t="str">
        <f ca="1"/>
        <v>N</v>
      </c>
      <c r="DU17" t="str">
        <f ca="1"/>
        <v>W</v>
      </c>
      <c r="DV17" t="str">
        <f ca="1"/>
        <v>G</v>
      </c>
      <c r="DW17" t="str">
        <f ca="1"/>
        <v>L</v>
      </c>
      <c r="DX17" t="str">
        <f ca="1"/>
        <v>I</v>
      </c>
      <c r="DY17" t="str">
        <f ca="1"/>
        <v>V</v>
      </c>
      <c r="DZ17" t="str">
        <f ca="1"/>
        <v>S</v>
      </c>
      <c r="EA17" t="str">
        <f ca="1"/>
        <v>S</v>
      </c>
      <c r="EB17" t="str">
        <f ca="1"/>
        <v>D</v>
      </c>
      <c r="EC17" t="str">
        <f ca="1"/>
        <v>C</v>
      </c>
      <c r="ED17" t="str">
        <f ca="1"/>
        <v>E</v>
      </c>
      <c r="EE17" t="str">
        <f ca="1"/>
        <v>N</v>
      </c>
    </row>
    <row r="18" spans="1:135" ht="75" x14ac:dyDescent="0.25">
      <c r="A18" s="57">
        <v>17</v>
      </c>
      <c r="B18" s="55" t="str">
        <f ca="1"/>
        <v>Desy Natalia Hehakaya</v>
      </c>
      <c r="C18" s="55" t="str">
        <f ca="1"/>
        <v>Perawat</v>
      </c>
      <c r="D18" s="53" t="str">
        <f ca="1"/>
        <v>23</v>
      </c>
      <c r="E18" s="53">
        <f ca="1"/>
        <v>7</v>
      </c>
      <c r="F18" s="53">
        <f ca="1"/>
        <v>7</v>
      </c>
      <c r="G18" s="53">
        <f ca="1"/>
        <v>5</v>
      </c>
      <c r="H18" s="53">
        <f ca="1"/>
        <v>6</v>
      </c>
      <c r="I18" s="53">
        <f ca="1"/>
        <v>8</v>
      </c>
      <c r="J18" s="53">
        <f ca="1"/>
        <v>2</v>
      </c>
      <c r="K18" s="53">
        <f ca="1"/>
        <v>2</v>
      </c>
      <c r="L18" s="53">
        <f ca="1"/>
        <v>7</v>
      </c>
      <c r="M18" s="53">
        <f ca="1"/>
        <v>7</v>
      </c>
      <c r="N18" s="53">
        <f ca="1"/>
        <v>2</v>
      </c>
      <c r="O18" s="53">
        <f ca="1"/>
        <v>4</v>
      </c>
      <c r="P18" s="53">
        <f ca="1"/>
        <v>4</v>
      </c>
      <c r="Q18" s="53">
        <f ca="1"/>
        <v>1</v>
      </c>
      <c r="R18" s="53">
        <f ca="1"/>
        <v>6</v>
      </c>
      <c r="S18" s="53">
        <f ca="1"/>
        <v>4</v>
      </c>
      <c r="T18" s="53">
        <f ca="1"/>
        <v>5</v>
      </c>
      <c r="U18" s="53">
        <f ca="1"/>
        <v>2</v>
      </c>
      <c r="V18" s="53">
        <f ca="1"/>
        <v>4</v>
      </c>
      <c r="W18" s="53">
        <f ca="1"/>
        <v>3</v>
      </c>
      <c r="X18" s="53">
        <f ca="1"/>
        <v>4</v>
      </c>
      <c r="Y18" s="52" t="str">
        <f ca="1"/>
        <v>Tahu akan tujuan yang ingin dicapainya dan dapat merumuskannya, realistis akan kemampuan diri, dan berusaha untuk mencapai target.</v>
      </c>
      <c r="Z18" s="52" t="str">
        <f ca="1"/>
        <v xml:space="preserve">Komitmen tinggi, lebih suka menangani pekerjaan satu demi satu, akan tetapi masih dapat mengubah prioritas jika terpaksa </v>
      </c>
      <c r="AA18" s="52" t="str">
        <f ca="1"/>
        <v xml:space="preserve">Bekerja keras, tetapi  jelas tujuan yg ingin dicapainya   </v>
      </c>
      <c r="AB18" s="52" t="str">
        <f ca="1"/>
        <v xml:space="preserve">Memperhatikan keteraturan dan sistematika kerja, tapi cukup  fleksibel </v>
      </c>
      <c r="AC18" s="52" t="str">
        <f ca="1"/>
        <v xml:space="preserve">Sangat menyukai detail, sangat peduli akan akurasi dan keleng- kapan data.  Cenderung terlalu terlibat dengan detail sehingga melupakan tujuan utama.  </v>
      </c>
      <c r="AD18" s="52" t="str">
        <f ca="1"/>
        <v xml:space="preserve">Tipe pelaksana, praktis - pragmatis, mengandalkan pengalaman  masa lalu dan intuisi. Bekerja tanpa perencanaan, mengandalkan perasaan.  </v>
      </c>
      <c r="AE18" s="52" t="str">
        <f ca="1"/>
        <v xml:space="preserve">Santai. Kurang peduli akan waktu, kurang memiliki rasa urgensi, membuang-buang waktu, bukan pekerja yang tepat waktu </v>
      </c>
      <c r="AF18" s="52" t="str">
        <f ca="1"/>
        <v xml:space="preserve">Menyukai aktifitas fisik (a.l. : olah raga), enerjik, memiliki stamina untuk menangani tugas-tugas berat, tidak mudah lelah. Tidak betah duduk lama, kurang dapat konsentrasi  'di belakang meja'.  </v>
      </c>
      <c r="AG18" s="52" t="str">
        <f ca="1"/>
        <v xml:space="preserve">Membutuhkan uraian rinci mengenai tugas, dan batasan tanggung  jawab serta wewenang </v>
      </c>
      <c r="AH18" s="52" t="str">
        <f ca="1"/>
        <v>Otonom, dapat bekerja sendiri tanpa campur tangan orang lain, motivasi timbul krn pekerjaan itu sendiri, bukan krn pujian dr otoritas. Mempertanyakan otoritas, cenderung tidak puas thdp atasan, loya- litas lebih didasari kepentingan pribadi.</v>
      </c>
      <c r="AI18" s="52" t="str">
        <f ca="1"/>
        <v xml:space="preserve">Kurang percaya diri dan kurang berminat utk menjadi pemimpin      </v>
      </c>
      <c r="AJ18" s="52" t="str">
        <f ca="1"/>
        <v>Cenderung enggan melakukan fungsi pengarahan, pengendalian dan pengawasan, kurang aktif memanfaatkan kapasitas bawahan secara optimal, cenderung bekerja sendiri dalam mencapai tujuan kelompok.</v>
      </c>
      <c r="AK18" s="52" t="str">
        <f ca="1"/>
        <v xml:space="preserve">Sangat berhati - hati, memikirkan langkah- langkahnya secara ber- sungguh - sungguh. Lamban dlm mengambil keputusan, terlalu lama merenung, cenderung menghindar mengambil keputusan.  </v>
      </c>
      <c r="AL18"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8" s="52" t="str">
        <f ca="1"/>
        <v xml:space="preserve">Selektif dlm bergabung dg kelompok, hanya mau berhubungan dg kelompok di lingkungan kerja apabila bernilai &amp; sesuai minat, tdk terlalu mudah dipengaruhi.  </v>
      </c>
      <c r="AN18" s="52" t="str">
        <f ca="1"/>
        <v xml:space="preserve">Tidak mencari atau menghindari hubungan antar pribadi di  lingkungan kerja, masih mampu menjaga jarak </v>
      </c>
      <c r="AO18" s="52" t="str">
        <f ca="1"/>
        <v xml:space="preserve">Sederhana, cenderung diam, cenderung pemalu, tidak suka menon- jolkan diri </v>
      </c>
      <c r="AP18" s="52" t="str">
        <f ca="1"/>
        <v xml:space="preserve">Mampu mengungkap atau menyimpan perasaan, dapat mengen- dalikan emosi </v>
      </c>
      <c r="AQ18" s="52" t="str">
        <f ca="1"/>
        <v xml:space="preserve">Lebih suka menghindari konflik, akan mencari rasionalisasi untuk  dapat menerima situasi dan melihat permasalahan dari sudut pan- dang orang lain.  </v>
      </c>
      <c r="AR18" s="52" t="str">
        <f ca="1"/>
        <v xml:space="preserve">Mudah beradaptasi, cukup menyukai perubahan    </v>
      </c>
      <c r="AT18" t="str">
        <f ca="1"/>
        <v>G</v>
      </c>
      <c r="AU18" t="str">
        <f ca="1"/>
        <v>N</v>
      </c>
      <c r="AV18" t="str">
        <f ca="1"/>
        <v>A</v>
      </c>
      <c r="AW18" t="str">
        <f ca="1"/>
        <v>P</v>
      </c>
      <c r="AX18" t="str">
        <f ca="1"/>
        <v>B</v>
      </c>
      <c r="AY18" t="str">
        <f ca="1"/>
        <v>B</v>
      </c>
      <c r="AZ18" t="str">
        <f ca="1"/>
        <v>O</v>
      </c>
      <c r="BA18" t="str">
        <f ca="1"/>
        <v>Z</v>
      </c>
      <c r="BB18" t="str">
        <f ca="1"/>
        <v>K</v>
      </c>
      <c r="BC18" t="str">
        <f ca="1"/>
        <v>W</v>
      </c>
      <c r="BD18" t="str">
        <f ca="1"/>
        <v>C</v>
      </c>
      <c r="BE18" t="str">
        <f ca="1"/>
        <v>E</v>
      </c>
      <c r="BF18" t="str">
        <f ca="1"/>
        <v>N</v>
      </c>
      <c r="BG18" t="str">
        <f ca="1"/>
        <v>A</v>
      </c>
      <c r="BH18" t="str">
        <f ca="1"/>
        <v>P</v>
      </c>
      <c r="BI18" t="str">
        <f ca="1"/>
        <v>O</v>
      </c>
      <c r="BJ18" t="str">
        <f ca="1"/>
        <v>Z</v>
      </c>
      <c r="BK18" t="str">
        <f ca="1"/>
        <v>O</v>
      </c>
      <c r="BL18" t="str">
        <f ca="1"/>
        <v>Z</v>
      </c>
      <c r="BM18" t="str">
        <f ca="1"/>
        <v>W</v>
      </c>
      <c r="BN18" t="str">
        <f ca="1"/>
        <v>D</v>
      </c>
      <c r="BO18" t="str">
        <f ca="1"/>
        <v>C</v>
      </c>
      <c r="BP18" t="str">
        <f ca="1"/>
        <v>E</v>
      </c>
      <c r="BQ18" t="str">
        <f ca="1"/>
        <v>N</v>
      </c>
      <c r="BR18" t="str">
        <f ca="1"/>
        <v>A</v>
      </c>
      <c r="BS18" t="str">
        <f ca="1"/>
        <v>O</v>
      </c>
      <c r="BT18" t="str">
        <f ca="1"/>
        <v>Z</v>
      </c>
      <c r="BU18" t="str">
        <f ca="1"/>
        <v>K</v>
      </c>
      <c r="BV18" t="str">
        <f ca="1"/>
        <v>O</v>
      </c>
      <c r="BW18" t="str">
        <f ca="1"/>
        <v>W</v>
      </c>
      <c r="BX18" t="str">
        <f ca="1"/>
        <v>G</v>
      </c>
      <c r="BY18" t="str">
        <f ca="1"/>
        <v>D</v>
      </c>
      <c r="BZ18" t="str">
        <f ca="1"/>
        <v>C</v>
      </c>
      <c r="CA18" t="str">
        <f ca="1"/>
        <v>E</v>
      </c>
      <c r="CB18" t="str">
        <f ca="1"/>
        <v>B</v>
      </c>
      <c r="CC18" t="str">
        <f ca="1"/>
        <v>A</v>
      </c>
      <c r="CD18" t="str">
        <f ca="1"/>
        <v>P</v>
      </c>
      <c r="CE18" t="str">
        <f ca="1"/>
        <v>X</v>
      </c>
      <c r="CF18" t="str">
        <f ca="1"/>
        <v>B</v>
      </c>
      <c r="CG18" t="str">
        <f ca="1"/>
        <v>W</v>
      </c>
      <c r="CH18" t="str">
        <f ca="1"/>
        <v>G</v>
      </c>
      <c r="CI18" t="str">
        <f ca="1"/>
        <v>L</v>
      </c>
      <c r="CJ18" t="str">
        <f ca="1"/>
        <v>D</v>
      </c>
      <c r="CK18" t="str">
        <f ca="1"/>
        <v>T</v>
      </c>
      <c r="CL18" t="str">
        <f ca="1"/>
        <v>V</v>
      </c>
      <c r="CM18" t="str">
        <f ca="1"/>
        <v>N</v>
      </c>
      <c r="CN18" t="str">
        <f ca="1"/>
        <v>A</v>
      </c>
      <c r="CO18" t="str">
        <f ca="1"/>
        <v>K</v>
      </c>
      <c r="CP18" t="str">
        <f ca="1"/>
        <v>F</v>
      </c>
      <c r="CQ18" t="str">
        <f ca="1"/>
        <v>W</v>
      </c>
      <c r="CR18" t="str">
        <f ca="1"/>
        <v>V</v>
      </c>
      <c r="CS18" t="str">
        <f ca="1"/>
        <v>S</v>
      </c>
      <c r="CT18" t="str">
        <f ca="1"/>
        <v>I</v>
      </c>
      <c r="CU18" t="str">
        <f ca="1"/>
        <v>D</v>
      </c>
      <c r="CV18" t="str">
        <f ca="1"/>
        <v>V</v>
      </c>
      <c r="CW18" t="str">
        <f ca="1"/>
        <v>E</v>
      </c>
      <c r="CX18" t="str">
        <f ca="1"/>
        <v>N</v>
      </c>
      <c r="CY18" t="str">
        <f ca="1"/>
        <v>A</v>
      </c>
      <c r="CZ18" t="str">
        <f ca="1"/>
        <v>F</v>
      </c>
      <c r="DA18" t="str">
        <f ca="1"/>
        <v>X</v>
      </c>
      <c r="DB18" t="str">
        <f ca="1"/>
        <v>G</v>
      </c>
      <c r="DC18" t="str">
        <f ca="1"/>
        <v>V</v>
      </c>
      <c r="DD18" t="str">
        <f ca="1"/>
        <v>S</v>
      </c>
      <c r="DE18" t="str">
        <f ca="1"/>
        <v>R</v>
      </c>
      <c r="DF18" t="str">
        <f ca="1"/>
        <v>D</v>
      </c>
      <c r="DG18" t="str">
        <f ca="1"/>
        <v>S</v>
      </c>
      <c r="DH18" t="str">
        <f ca="1"/>
        <v>R</v>
      </c>
      <c r="DI18" t="str">
        <f ca="1"/>
        <v>N</v>
      </c>
      <c r="DJ18" t="str">
        <f ca="1"/>
        <v>A</v>
      </c>
      <c r="DK18" t="str">
        <f ca="1"/>
        <v>P</v>
      </c>
      <c r="DL18" t="str">
        <f ca="1"/>
        <v>G</v>
      </c>
      <c r="DM18" t="str">
        <f ca="1"/>
        <v>L</v>
      </c>
      <c r="DN18" t="str">
        <f ca="1"/>
        <v>V</v>
      </c>
      <c r="DO18" t="str">
        <f ca="1"/>
        <v>S</v>
      </c>
      <c r="DP18" t="str">
        <f ca="1"/>
        <v>V</v>
      </c>
      <c r="DQ18" t="str">
        <f ca="1"/>
        <v>D</v>
      </c>
      <c r="DR18" t="str">
        <f ca="1"/>
        <v>C</v>
      </c>
      <c r="DS18" t="str">
        <f ca="1"/>
        <v>D</v>
      </c>
      <c r="DT18" t="str">
        <f ca="1"/>
        <v>N</v>
      </c>
      <c r="DU18" t="str">
        <f ca="1"/>
        <v>W</v>
      </c>
      <c r="DV18" t="str">
        <f ca="1"/>
        <v>L</v>
      </c>
      <c r="DW18" t="str">
        <f ca="1"/>
        <v>L</v>
      </c>
      <c r="DX18" t="str">
        <f ca="1"/>
        <v>T</v>
      </c>
      <c r="DY18" t="str">
        <f ca="1"/>
        <v>V</v>
      </c>
      <c r="DZ18" t="str">
        <f ca="1"/>
        <v>S</v>
      </c>
      <c r="EA18" t="str">
        <f ca="1"/>
        <v>S</v>
      </c>
      <c r="EB18" t="str">
        <f ca="1"/>
        <v>D</v>
      </c>
      <c r="EC18" t="str">
        <f ca="1"/>
        <v>C</v>
      </c>
      <c r="ED18" t="str">
        <f ca="1"/>
        <v>C</v>
      </c>
      <c r="EE18" t="str">
        <f ca="1"/>
        <v>W</v>
      </c>
    </row>
    <row r="19" spans="1:135" ht="75" x14ac:dyDescent="0.25">
      <c r="A19" s="57">
        <v>18</v>
      </c>
      <c r="B19" s="55" t="str">
        <f ca="1"/>
        <v>Chika Maia Febriyanti</v>
      </c>
      <c r="C19" s="55" t="str">
        <f ca="1"/>
        <v>Perawat</v>
      </c>
      <c r="D19" s="53" t="str">
        <f ca="1"/>
        <v>26</v>
      </c>
      <c r="E19" s="53">
        <f ca="1"/>
        <v>2</v>
      </c>
      <c r="F19" s="53">
        <f ca="1"/>
        <v>4</v>
      </c>
      <c r="G19" s="53">
        <f ca="1"/>
        <v>3</v>
      </c>
      <c r="H19" s="53">
        <f ca="1"/>
        <v>5</v>
      </c>
      <c r="I19" s="53">
        <f ca="1"/>
        <v>6</v>
      </c>
      <c r="J19" s="53">
        <f ca="1"/>
        <v>7</v>
      </c>
      <c r="K19" s="53">
        <f ca="1"/>
        <v>4</v>
      </c>
      <c r="L19" s="53">
        <f ca="1"/>
        <v>6</v>
      </c>
      <c r="M19" s="53">
        <f ca="1"/>
        <v>7</v>
      </c>
      <c r="N19" s="53">
        <f ca="1"/>
        <v>5</v>
      </c>
      <c r="O19" s="53">
        <f ca="1"/>
        <v>2</v>
      </c>
      <c r="P19" s="53">
        <f ca="1"/>
        <v>4</v>
      </c>
      <c r="Q19" s="53">
        <f ca="1"/>
        <v>2</v>
      </c>
      <c r="R19" s="53">
        <f ca="1"/>
        <v>6</v>
      </c>
      <c r="S19" s="53">
        <f ca="1"/>
        <v>7</v>
      </c>
      <c r="T19" s="53">
        <f ca="1"/>
        <v>3</v>
      </c>
      <c r="U19" s="53">
        <f ca="1"/>
        <v>4</v>
      </c>
      <c r="V19" s="53">
        <f ca="1"/>
        <v>4</v>
      </c>
      <c r="W19" s="53">
        <f ca="1"/>
        <v>3</v>
      </c>
      <c r="X19" s="53">
        <f ca="1"/>
        <v>6</v>
      </c>
      <c r="Y1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9" s="52" t="str">
        <f ca="1"/>
        <v xml:space="preserve">Cukup memiliki komitmen untuk menuntaskan tugas, akan tetapi jika memungkinkan akan mendelegasikan sebagian dari pekerjaan nya kepada orang lain.  </v>
      </c>
      <c r="AA19" s="52" t="str">
        <f ca="1"/>
        <v xml:space="preserve">Bekerja keras sesuai tuntutan, menyalurkan usahanya untuk hal-hal yang bermanfaat / menguntungkan </v>
      </c>
      <c r="AB19" s="52" t="str">
        <f ca="1"/>
        <v xml:space="preserve">Memperhatikan keteraturan dan sistematika kerja, tapi cukup  fleksibel </v>
      </c>
      <c r="AC19" s="52" t="str">
        <f ca="1"/>
        <v xml:space="preserve">Tertarik untuk menangani sendiri detail   </v>
      </c>
      <c r="AD19" s="52" t="str">
        <f ca="1"/>
        <v xml:space="preserve">Suka memikirkan suatu problem secara mendalam, merujuk pada   teori dan konsep </v>
      </c>
      <c r="AE19" s="52" t="str">
        <f ca="1"/>
        <v xml:space="preserve">Cukup aktif dalam segi mental, dapat menyesuaikan tempo kerjanya  dengan tuntutan pekerjaan / lingkungan </v>
      </c>
      <c r="AF19" s="52" t="str">
        <f ca="1"/>
        <v xml:space="preserve">Dapat bekerja di belakang meja dan senang jika sesekali harus terjun ke lapangan atau melaksanakan tugas-tugas yang bersifat mobile.  </v>
      </c>
      <c r="AG19" s="52" t="str">
        <f ca="1"/>
        <v xml:space="preserve">Membutuhkan uraian rinci mengenai tugas, dan batasan tanggung  jawab serta wewenang </v>
      </c>
      <c r="AH19" s="52" t="str">
        <f ca="1"/>
        <v xml:space="preserve">Loyal pada Perusahaan   </v>
      </c>
      <c r="AI19" s="52" t="str">
        <f ca="1"/>
        <v xml:space="preserve">Tidak percaya diri dan tidak ingin memimpin atau mengawasi orang lain </v>
      </c>
      <c r="AJ19" s="52" t="str">
        <f ca="1"/>
        <v>Cenderung enggan melakukan fungsi pengarahan, pengendalian dan pengawasan, kurang aktif memanfaatkan kapasitas bawahan secara optimal, cenderung bekerja sendiri dalam mencapai tujuan kelompok.</v>
      </c>
      <c r="AK19" s="52" t="str">
        <f ca="1"/>
        <v xml:space="preserve">Enggan mengambil keputusan   </v>
      </c>
      <c r="AL1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9" s="52" t="str">
        <f ca="1"/>
        <v>Suka bergabung dlm kelompok, sadar akan sikap &amp; kebutuhan ke- lompok, suka bekerja sama, ingin menjadi bagian dari kelompok, ingin disukai &amp; diakui oleh lingkungan; sangat tergantung pd kelom- pok, lebih memperhatikan kebutuhan kelompok daripada pekerjaan.</v>
      </c>
      <c r="AN19" s="52" t="str">
        <f ca="1"/>
        <v xml:space="preserve">Tidak mencari atau menghindari hubungan antar pribadi di  lingkungan kerja, masih mampu menjaga jarak </v>
      </c>
      <c r="AO19" s="52" t="str">
        <f ca="1"/>
        <v xml:space="preserve">Mengharapkan pengakuan lingkungan dan tidak mau diabaikan tetapi tidak mencari-cari perhatian </v>
      </c>
      <c r="AP19" s="52" t="str">
        <f ca="1"/>
        <v xml:space="preserve">Mampu mengungkap atau menyimpan perasaan, dapat mengen- dalikan emosi </v>
      </c>
      <c r="AQ19" s="52" t="str">
        <f ca="1"/>
        <v xml:space="preserve">Lebih suka menghindari konflik, akan mencari rasionalisasi untuk  dapat menerima situasi dan melihat permasalahan dari sudut pan- dang orang lain.  </v>
      </c>
      <c r="AR19" s="52" t="str">
        <f ca="1"/>
        <v>Antusias terhadap perubahan dan akan mencari hal-hal baru, tetapi masih selektif (menilai kemanfaatannya)</v>
      </c>
      <c r="AT19" t="str">
        <f ca="1"/>
        <v>G</v>
      </c>
      <c r="AU19" t="str">
        <f ca="1"/>
        <v>N</v>
      </c>
      <c r="AV19" t="str">
        <f ca="1"/>
        <v>P</v>
      </c>
      <c r="AW19" t="str">
        <f ca="1"/>
        <v>P</v>
      </c>
      <c r="AX19" t="str">
        <f ca="1"/>
        <v>B</v>
      </c>
      <c r="AY19" t="str">
        <f ca="1"/>
        <v>B</v>
      </c>
      <c r="AZ19" t="str">
        <f ca="1"/>
        <v>Z</v>
      </c>
      <c r="BA19" t="str">
        <f ca="1"/>
        <v>Z</v>
      </c>
      <c r="BB19" t="str">
        <f ca="1"/>
        <v>F</v>
      </c>
      <c r="BC19" t="str">
        <f ca="1"/>
        <v>W</v>
      </c>
      <c r="BD19" t="str">
        <f ca="1"/>
        <v>C</v>
      </c>
      <c r="BE19" t="str">
        <f ca="1"/>
        <v>E</v>
      </c>
      <c r="BF19" t="str">
        <f ca="1"/>
        <v>N</v>
      </c>
      <c r="BG19" t="str">
        <f ca="1"/>
        <v>A</v>
      </c>
      <c r="BH19" t="str">
        <f ca="1"/>
        <v>P</v>
      </c>
      <c r="BI19" t="str">
        <f ca="1"/>
        <v>X</v>
      </c>
      <c r="BJ19" t="str">
        <f ca="1"/>
        <v>B</v>
      </c>
      <c r="BK19" t="str">
        <f ca="1"/>
        <v>O</v>
      </c>
      <c r="BL19" t="str">
        <f ca="1"/>
        <v>Z</v>
      </c>
      <c r="BM19" t="str">
        <f ca="1"/>
        <v>W</v>
      </c>
      <c r="BN19" t="str">
        <f ca="1"/>
        <v>D</v>
      </c>
      <c r="BO19" t="str">
        <f ca="1"/>
        <v>C</v>
      </c>
      <c r="BP19" t="str">
        <f ca="1"/>
        <v>E</v>
      </c>
      <c r="BQ19" t="str">
        <f ca="1"/>
        <v>X</v>
      </c>
      <c r="BR19" t="str">
        <f ca="1"/>
        <v>B</v>
      </c>
      <c r="BS19" t="str">
        <f ca="1"/>
        <v>O</v>
      </c>
      <c r="BT19" t="str">
        <f ca="1"/>
        <v>Z</v>
      </c>
      <c r="BU19" t="str">
        <f ca="1"/>
        <v>B</v>
      </c>
      <c r="BV19" t="str">
        <f ca="1"/>
        <v>F</v>
      </c>
      <c r="BW19" t="str">
        <f ca="1"/>
        <v>W</v>
      </c>
      <c r="BX19" t="str">
        <f ca="1"/>
        <v>R</v>
      </c>
      <c r="BY19" t="str">
        <f ca="1"/>
        <v>D</v>
      </c>
      <c r="BZ19" t="str">
        <f ca="1"/>
        <v>C</v>
      </c>
      <c r="CA19" t="str">
        <f ca="1"/>
        <v>T</v>
      </c>
      <c r="CB19" t="str">
        <f ca="1"/>
        <v>B</v>
      </c>
      <c r="CC19" t="str">
        <f ca="1"/>
        <v>A</v>
      </c>
      <c r="CD19" t="str">
        <f ca="1"/>
        <v>P</v>
      </c>
      <c r="CE19" t="str">
        <f ca="1"/>
        <v>X</v>
      </c>
      <c r="CF19" t="str">
        <f ca="1"/>
        <v>B</v>
      </c>
      <c r="CG19" t="str">
        <f ca="1"/>
        <v>W</v>
      </c>
      <c r="CH19" t="str">
        <f ca="1"/>
        <v>S</v>
      </c>
      <c r="CI19" t="str">
        <f ca="1"/>
        <v>R</v>
      </c>
      <c r="CJ19" t="str">
        <f ca="1"/>
        <v>D</v>
      </c>
      <c r="CK19" t="str">
        <f ca="1"/>
        <v>C</v>
      </c>
      <c r="CL19" t="str">
        <f ca="1"/>
        <v>V</v>
      </c>
      <c r="CM19" t="str">
        <f ca="1"/>
        <v>O</v>
      </c>
      <c r="CN19" t="str">
        <f ca="1"/>
        <v>Z</v>
      </c>
      <c r="CO19" t="str">
        <f ca="1"/>
        <v>K</v>
      </c>
      <c r="CP19" t="str">
        <f ca="1"/>
        <v>F</v>
      </c>
      <c r="CQ19" t="str">
        <f ca="1"/>
        <v>W</v>
      </c>
      <c r="CR19" t="str">
        <f ca="1"/>
        <v>G</v>
      </c>
      <c r="CS19" t="str">
        <f ca="1"/>
        <v>S</v>
      </c>
      <c r="CT19" t="str">
        <f ca="1"/>
        <v>R</v>
      </c>
      <c r="CU19" t="str">
        <f ca="1"/>
        <v>T</v>
      </c>
      <c r="CV19" t="str">
        <f ca="1"/>
        <v>V</v>
      </c>
      <c r="CW19" t="str">
        <f ca="1"/>
        <v>E</v>
      </c>
      <c r="CX19" t="str">
        <f ca="1"/>
        <v>Z</v>
      </c>
      <c r="CY19" t="str">
        <f ca="1"/>
        <v>K</v>
      </c>
      <c r="CZ19" t="str">
        <f ca="1"/>
        <v>F</v>
      </c>
      <c r="DA19" t="str">
        <f ca="1"/>
        <v>X</v>
      </c>
      <c r="DB19" t="str">
        <f ca="1"/>
        <v>T</v>
      </c>
      <c r="DC19" t="str">
        <f ca="1"/>
        <v>V</v>
      </c>
      <c r="DD19" t="str">
        <f ca="1"/>
        <v>S</v>
      </c>
      <c r="DE19" t="str">
        <f ca="1"/>
        <v>R</v>
      </c>
      <c r="DF19" t="str">
        <f ca="1"/>
        <v>D</v>
      </c>
      <c r="DG19" t="str">
        <f ca="1"/>
        <v>S</v>
      </c>
      <c r="DH19" t="str">
        <f ca="1"/>
        <v>R</v>
      </c>
      <c r="DI19" t="str">
        <f ca="1"/>
        <v>K</v>
      </c>
      <c r="DJ19" t="str">
        <f ca="1"/>
        <v>F</v>
      </c>
      <c r="DK19" t="str">
        <f ca="1"/>
        <v>W</v>
      </c>
      <c r="DL19" t="str">
        <f ca="1"/>
        <v>I</v>
      </c>
      <c r="DM19" t="str">
        <f ca="1"/>
        <v>L</v>
      </c>
      <c r="DN19" t="str">
        <f ca="1"/>
        <v>V</v>
      </c>
      <c r="DO19" t="str">
        <f ca="1"/>
        <v>T</v>
      </c>
      <c r="DP19" t="str">
        <f ca="1"/>
        <v>V</v>
      </c>
      <c r="DQ19" t="str">
        <f ca="1"/>
        <v>S</v>
      </c>
      <c r="DR19" t="str">
        <f ca="1"/>
        <v>R</v>
      </c>
      <c r="DS19" t="str">
        <f ca="1"/>
        <v>E</v>
      </c>
      <c r="DT19" t="str">
        <f ca="1"/>
        <v>N</v>
      </c>
      <c r="DU19" t="str">
        <f ca="1"/>
        <v>W</v>
      </c>
      <c r="DV19" t="str">
        <f ca="1"/>
        <v>G</v>
      </c>
      <c r="DW19" t="str">
        <f ca="1"/>
        <v>L</v>
      </c>
      <c r="DX19" t="str">
        <f ca="1"/>
        <v>I</v>
      </c>
      <c r="DY19" t="str">
        <f ca="1"/>
        <v>V</v>
      </c>
      <c r="DZ19" t="str">
        <f ca="1"/>
        <v>S</v>
      </c>
      <c r="EA19" t="str">
        <f ca="1"/>
        <v>R</v>
      </c>
      <c r="EB19" t="str">
        <f ca="1"/>
        <v>D</v>
      </c>
      <c r="EC19" t="str">
        <f ca="1"/>
        <v>D</v>
      </c>
      <c r="ED19" t="str">
        <f ca="1"/>
        <v>C</v>
      </c>
      <c r="EE19" t="str">
        <f ca="1"/>
        <v>N</v>
      </c>
    </row>
    <row r="20" spans="1:135" ht="75" x14ac:dyDescent="0.25">
      <c r="A20" s="57">
        <v>19</v>
      </c>
      <c r="B20" s="55" t="str">
        <f ca="1"/>
        <v>Christina Dwi Septyaningrum</v>
      </c>
      <c r="C20" s="55" t="str">
        <f ca="1"/>
        <v>Perawat</v>
      </c>
      <c r="D20" s="53" t="str">
        <f ca="1"/>
        <v>23</v>
      </c>
      <c r="E20" s="53">
        <f ca="1"/>
        <v>6</v>
      </c>
      <c r="F20" s="53">
        <f ca="1"/>
        <v>7</v>
      </c>
      <c r="G20" s="53">
        <f ca="1"/>
        <v>6</v>
      </c>
      <c r="H20" s="53">
        <f ca="1"/>
        <v>7</v>
      </c>
      <c r="I20" s="53">
        <f ca="1"/>
        <v>9</v>
      </c>
      <c r="J20" s="53">
        <f ca="1"/>
        <v>1</v>
      </c>
      <c r="K20" s="53">
        <f ca="1"/>
        <v>6</v>
      </c>
      <c r="L20" s="53">
        <f ca="1"/>
        <v>2</v>
      </c>
      <c r="M20" s="53">
        <f ca="1"/>
        <v>7</v>
      </c>
      <c r="N20" s="53">
        <f ca="1"/>
        <v>4</v>
      </c>
      <c r="O20" s="53">
        <f ca="1"/>
        <v>3</v>
      </c>
      <c r="P20" s="53">
        <f ca="1"/>
        <v>2</v>
      </c>
      <c r="Q20" s="53">
        <f ca="1"/>
        <v>2</v>
      </c>
      <c r="R20" s="53">
        <f ca="1"/>
        <v>5</v>
      </c>
      <c r="S20" s="53">
        <f ca="1"/>
        <v>3</v>
      </c>
      <c r="T20" s="53">
        <f ca="1"/>
        <v>5</v>
      </c>
      <c r="U20" s="53">
        <f ca="1"/>
        <v>2</v>
      </c>
      <c r="V20" s="53">
        <f ca="1"/>
        <v>4</v>
      </c>
      <c r="W20" s="53">
        <f ca="1"/>
        <v>2</v>
      </c>
      <c r="X20" s="53">
        <f ca="1"/>
        <v>7</v>
      </c>
      <c r="Y20" s="52" t="str">
        <f ca="1"/>
        <v>Tahu akan tujuan yang ingin dicapainya dan dapat merumuskannya, realistis akan kemampuan diri, dan berusaha untuk mencapai target.</v>
      </c>
      <c r="Z20" s="52" t="str">
        <f ca="1"/>
        <v xml:space="preserve">Komitmen tinggi, lebih suka menangani pekerjaan satu demi satu, akan tetapi masih dapat mengubah prioritas jika terpaksa </v>
      </c>
      <c r="AA20" s="52" t="str">
        <f ca="1"/>
        <v xml:space="preserve">Bekerja keras, tetapi  jelas tujuan yg ingin dicapainya   </v>
      </c>
      <c r="AB20" s="52" t="str">
        <f ca="1"/>
        <v xml:space="preserve">Sistematis, bermetoda, berstruktur, rapi dan teratur, dapat menata tugas dengan baik.  Cenderung kaku, tidak fleksibel </v>
      </c>
      <c r="AC20" s="52" t="str">
        <f ca="1"/>
        <v xml:space="preserve">Sangat menyukai detail, sangat peduli akan akurasi dan keleng- kapan data.  Cenderung terlalu terlibat dengan detail sehingga melupakan tujuan utama.  </v>
      </c>
      <c r="AD20" s="52" t="str">
        <f ca="1"/>
        <v xml:space="preserve">Tipe pelaksana, praktis - pragmatis, mengandalkan pengalaman  masa lalu dan intuisi. Bekerja tanpa perencanaan, mengandalkan perasaan.  </v>
      </c>
      <c r="AE20" s="52" t="str">
        <f ca="1"/>
        <v xml:space="preserve">Cukup aktif dalam segi mental, dapat menyesuaikan tempo kerjanya  dengan tuntutan pekerjaan / lingkungan </v>
      </c>
      <c r="AF20" s="52" t="str">
        <f ca="1"/>
        <v xml:space="preserve">Cocok untuk pekerjaan  ' di belakang meja '. Cenderung lamban, tidak tanggap, mudah lelah, daya tahan lemah </v>
      </c>
      <c r="AG20" s="52" t="str">
        <f ca="1"/>
        <v xml:space="preserve">Membutuhkan uraian rinci mengenai tugas, dan batasan tanggung  jawab serta wewenang </v>
      </c>
      <c r="AH20" s="52" t="str">
        <f ca="1"/>
        <v xml:space="preserve">Loyal pada Perusahaan   </v>
      </c>
      <c r="AI20" s="52" t="str">
        <f ca="1"/>
        <v xml:space="preserve">Tidak percaya diri dan tidak ingin memimpin atau mengawasi orang lain </v>
      </c>
      <c r="AJ20" s="52" t="str">
        <f ca="1"/>
        <v>Enggan mengontrol org lain &amp; tidak mau mempertanggung jawabkan hasil kerja bawahannya, lebih memberi kebebasan kpd bawahan utk memilih cara sendiri dlm penyelesaian tugas dan meminta bawahan  utk mempertanggungjawabkan hasilnya masing-masing.</v>
      </c>
      <c r="AK20" s="52" t="str">
        <f ca="1"/>
        <v xml:space="preserve">Enggan mengambil keputusan   </v>
      </c>
      <c r="AL2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0" s="52" t="str">
        <f ca="1"/>
        <v xml:space="preserve">Selektif dlm bergabung dg kelompok, hanya mau berhubungan dg kelompok di lingkungan kerja apabila bernilai &amp; sesuai minat, tdk terlalu mudah dipengaruhi.  </v>
      </c>
      <c r="AN20" s="52" t="str">
        <f ca="1"/>
        <v xml:space="preserve">Tidak mencari atau menghindari hubungan antar pribadi di  lingkungan kerja, masih mampu menjaga jarak </v>
      </c>
      <c r="AO20" s="52" t="str">
        <f ca="1"/>
        <v xml:space="preserve">Sederhana, cenderung diam, cenderung pemalu, tidak suka menon- jolkan diri </v>
      </c>
      <c r="AP20" s="52" t="str">
        <f ca="1"/>
        <v xml:space="preserve">Mampu mengungkap atau menyimpan perasaan, dapat mengen- dalikan emosi </v>
      </c>
      <c r="AQ20" s="52" t="str">
        <f ca="1"/>
        <v xml:space="preserve">Lebih suka menghindari konflik, akan mencari rasionalisasi untuk  dapat menerima situasi dan melihat permasalahan dari sudut pan- dang orang lain.  </v>
      </c>
      <c r="AR20" s="52" t="str">
        <f ca="1"/>
        <v>Antusias terhadap perubahan dan akan mencari hal-hal baru, tetapi masih selektif (menilai kemanfaatannya)</v>
      </c>
      <c r="AT20" t="str">
        <f ca="1"/>
        <v>G</v>
      </c>
      <c r="AU20" t="str">
        <f ca="1"/>
        <v>N</v>
      </c>
      <c r="AV20" t="str">
        <f ca="1"/>
        <v>A</v>
      </c>
      <c r="AW20" t="str">
        <f ca="1"/>
        <v>P</v>
      </c>
      <c r="AX20" t="str">
        <f ca="1"/>
        <v>B</v>
      </c>
      <c r="AY20" t="str">
        <f ca="1"/>
        <v>O</v>
      </c>
      <c r="AZ20" t="str">
        <f ca="1"/>
        <v>Z</v>
      </c>
      <c r="BA20" t="str">
        <f ca="1"/>
        <v>Z</v>
      </c>
      <c r="BB20" t="str">
        <f ca="1"/>
        <v>F</v>
      </c>
      <c r="BC20" t="str">
        <f ca="1"/>
        <v>W</v>
      </c>
      <c r="BD20" t="str">
        <f ca="1"/>
        <v>C</v>
      </c>
      <c r="BE20" t="str">
        <f ca="1"/>
        <v>E</v>
      </c>
      <c r="BF20" t="str">
        <f ca="1"/>
        <v>N</v>
      </c>
      <c r="BG20" t="str">
        <f ca="1"/>
        <v>A</v>
      </c>
      <c r="BH20" t="str">
        <f ca="1"/>
        <v>B</v>
      </c>
      <c r="BI20" t="str">
        <f ca="1"/>
        <v>O</v>
      </c>
      <c r="BJ20" t="str">
        <f ca="1"/>
        <v>Z</v>
      </c>
      <c r="BK20" t="str">
        <f ca="1"/>
        <v>O</v>
      </c>
      <c r="BL20" t="str">
        <f ca="1"/>
        <v>Z</v>
      </c>
      <c r="BM20" t="str">
        <f ca="1"/>
        <v>W</v>
      </c>
      <c r="BN20" t="str">
        <f ca="1"/>
        <v>D</v>
      </c>
      <c r="BO20" t="str">
        <f ca="1"/>
        <v>C</v>
      </c>
      <c r="BP20" t="str">
        <f ca="1"/>
        <v>E</v>
      </c>
      <c r="BQ20" t="str">
        <f ca="1"/>
        <v>X</v>
      </c>
      <c r="BR20" t="str">
        <f ca="1"/>
        <v>A</v>
      </c>
      <c r="BS20" t="str">
        <f ca="1"/>
        <v>O</v>
      </c>
      <c r="BT20" t="str">
        <f ca="1"/>
        <v>Z</v>
      </c>
      <c r="BU20" t="str">
        <f ca="1"/>
        <v>B</v>
      </c>
      <c r="BV20" t="str">
        <f ca="1"/>
        <v>O</v>
      </c>
      <c r="BW20" t="str">
        <f ca="1"/>
        <v>W</v>
      </c>
      <c r="BX20" t="str">
        <f ca="1"/>
        <v>G</v>
      </c>
      <c r="BY20" t="str">
        <f ca="1"/>
        <v>D</v>
      </c>
      <c r="BZ20" t="str">
        <f ca="1"/>
        <v>C</v>
      </c>
      <c r="CA20" t="str">
        <f ca="1"/>
        <v>T</v>
      </c>
      <c r="CB20" t="str">
        <f ca="1"/>
        <v>N</v>
      </c>
      <c r="CC20" t="str">
        <f ca="1"/>
        <v>A</v>
      </c>
      <c r="CD20" t="str">
        <f ca="1"/>
        <v>P</v>
      </c>
      <c r="CE20" t="str">
        <f ca="1"/>
        <v>K</v>
      </c>
      <c r="CF20" t="str">
        <f ca="1"/>
        <v>F</v>
      </c>
      <c r="CG20" t="str">
        <f ca="1"/>
        <v>W</v>
      </c>
      <c r="CH20" t="str">
        <f ca="1"/>
        <v>G</v>
      </c>
      <c r="CI20" t="str">
        <f ca="1"/>
        <v>L</v>
      </c>
      <c r="CJ20" t="str">
        <f ca="1"/>
        <v>D</v>
      </c>
      <c r="CK20" t="str">
        <f ca="1"/>
        <v>C</v>
      </c>
      <c r="CL20" t="str">
        <f ca="1"/>
        <v>E</v>
      </c>
      <c r="CM20" t="str">
        <f ca="1"/>
        <v>N</v>
      </c>
      <c r="CN20" t="str">
        <f ca="1"/>
        <v>Z</v>
      </c>
      <c r="CO20" t="str">
        <f ca="1"/>
        <v>K</v>
      </c>
      <c r="CP20" t="str">
        <f ca="1"/>
        <v>F</v>
      </c>
      <c r="CQ20" t="str">
        <f ca="1"/>
        <v>W</v>
      </c>
      <c r="CR20" t="str">
        <f ca="1"/>
        <v>V</v>
      </c>
      <c r="CS20" t="str">
        <f ca="1"/>
        <v>S</v>
      </c>
      <c r="CT20" t="str">
        <f ca="1"/>
        <v>I</v>
      </c>
      <c r="CU20" t="str">
        <f ca="1"/>
        <v>D</v>
      </c>
      <c r="CV20" t="str">
        <f ca="1"/>
        <v>C</v>
      </c>
      <c r="CW20" t="str">
        <f ca="1"/>
        <v>E</v>
      </c>
      <c r="CX20" t="str">
        <f ca="1"/>
        <v>Z</v>
      </c>
      <c r="CY20" t="str">
        <f ca="1"/>
        <v>A</v>
      </c>
      <c r="CZ20" t="str">
        <f ca="1"/>
        <v>F</v>
      </c>
      <c r="DA20" t="str">
        <f ca="1"/>
        <v>X</v>
      </c>
      <c r="DB20" t="str">
        <f ca="1"/>
        <v>G</v>
      </c>
      <c r="DC20" t="str">
        <f ca="1"/>
        <v>L</v>
      </c>
      <c r="DD20" t="str">
        <f ca="1"/>
        <v>S</v>
      </c>
      <c r="DE20" t="str">
        <f ca="1"/>
        <v>T</v>
      </c>
      <c r="DF20" t="str">
        <f ca="1"/>
        <v>D</v>
      </c>
      <c r="DG20" t="str">
        <f ca="1"/>
        <v>S</v>
      </c>
      <c r="DH20" t="str">
        <f ca="1"/>
        <v>R</v>
      </c>
      <c r="DI20" t="str">
        <f ca="1"/>
        <v>N</v>
      </c>
      <c r="DJ20" t="str">
        <f ca="1"/>
        <v>A</v>
      </c>
      <c r="DK20" t="str">
        <f ca="1"/>
        <v>W</v>
      </c>
      <c r="DL20" t="str">
        <f ca="1"/>
        <v>G</v>
      </c>
      <c r="DM20" t="str">
        <f ca="1"/>
        <v>T</v>
      </c>
      <c r="DN20" t="str">
        <f ca="1"/>
        <v>I</v>
      </c>
      <c r="DO20" t="str">
        <f ca="1"/>
        <v>T</v>
      </c>
      <c r="DP20" t="str">
        <f ca="1"/>
        <v>V</v>
      </c>
      <c r="DQ20" t="str">
        <f ca="1"/>
        <v>D</v>
      </c>
      <c r="DR20" t="str">
        <f ca="1"/>
        <v>C</v>
      </c>
      <c r="DS20" t="str">
        <f ca="1"/>
        <v>D</v>
      </c>
      <c r="DT20" t="str">
        <f ca="1"/>
        <v>N</v>
      </c>
      <c r="DU20" t="str">
        <f ca="1"/>
        <v>W</v>
      </c>
      <c r="DV20" t="str">
        <f ca="1"/>
        <v>G</v>
      </c>
      <c r="DW20" t="str">
        <f ca="1"/>
        <v>L</v>
      </c>
      <c r="DX20" t="str">
        <f ca="1"/>
        <v>T</v>
      </c>
      <c r="DY20" t="str">
        <f ca="1"/>
        <v>T</v>
      </c>
      <c r="DZ20" t="str">
        <f ca="1"/>
        <v>S</v>
      </c>
      <c r="EA20" t="str">
        <f ca="1"/>
        <v>S</v>
      </c>
      <c r="EB20" t="str">
        <f ca="1"/>
        <v>D</v>
      </c>
      <c r="EC20" t="str">
        <f ca="1"/>
        <v>D</v>
      </c>
      <c r="ED20" t="str">
        <f ca="1"/>
        <v>C</v>
      </c>
      <c r="EE20" t="str">
        <f ca="1"/>
        <v>N</v>
      </c>
    </row>
    <row r="21" spans="1:135" ht="75" x14ac:dyDescent="0.25">
      <c r="A21" s="57">
        <v>20</v>
      </c>
      <c r="B21" s="55" t="str">
        <f ca="1"/>
        <v>Lenda Prastiwi</v>
      </c>
      <c r="C21" s="55" t="str">
        <f ca="1"/>
        <v>People Development Data Analyst</v>
      </c>
      <c r="D21" s="53" t="str">
        <f ca="1"/>
        <v>24</v>
      </c>
      <c r="E21" s="53">
        <f ca="1"/>
        <v>3</v>
      </c>
      <c r="F21" s="53">
        <f ca="1"/>
        <v>2</v>
      </c>
      <c r="G21" s="53">
        <f ca="1"/>
        <v>7</v>
      </c>
      <c r="H21" s="53">
        <f ca="1"/>
        <v>2</v>
      </c>
      <c r="I21" s="53">
        <f ca="1"/>
        <v>2</v>
      </c>
      <c r="J21" s="53">
        <f ca="1"/>
        <v>4</v>
      </c>
      <c r="K21" s="53">
        <f ca="1"/>
        <v>5</v>
      </c>
      <c r="L21" s="53">
        <f ca="1"/>
        <v>6</v>
      </c>
      <c r="M21" s="53">
        <f ca="1"/>
        <v>7</v>
      </c>
      <c r="N21" s="53">
        <f ca="1"/>
        <v>8</v>
      </c>
      <c r="O21" s="53">
        <f ca="1"/>
        <v>6</v>
      </c>
      <c r="P21" s="53">
        <f ca="1"/>
        <v>3</v>
      </c>
      <c r="Q21" s="53">
        <f ca="1"/>
        <v>4</v>
      </c>
      <c r="R21" s="53">
        <f ca="1"/>
        <v>4</v>
      </c>
      <c r="S21" s="53">
        <f ca="1"/>
        <v>4</v>
      </c>
      <c r="T21" s="53">
        <f ca="1"/>
        <v>5</v>
      </c>
      <c r="U21" s="53">
        <f ca="1"/>
        <v>3</v>
      </c>
      <c r="V21" s="53">
        <f ca="1"/>
        <v>4</v>
      </c>
      <c r="W21" s="53">
        <f ca="1"/>
        <v>3</v>
      </c>
      <c r="X21" s="53">
        <f ca="1"/>
        <v>6</v>
      </c>
      <c r="Y21"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1"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21" s="52" t="str">
        <f ca="1"/>
        <v xml:space="preserve">Bekerja keras, tetapi  jelas tujuan yg ingin dicapainya   </v>
      </c>
      <c r="AB21" s="52" t="str">
        <f ca="1"/>
        <v>Lebih mementingkan fleksibilitas daripada struktur, pendekatan kerja lebih ditentukan oleh situasi daripada oleh perencanaan sebelumnya, mudah beradaptasi.  Tidak mempedulikan keteraturan atau kerapihan, ceroboh.</v>
      </c>
      <c r="AC21" s="52" t="str">
        <f ca="1"/>
        <v xml:space="preserve">Cukup peduli akan akurasi dan kelengkapan data   </v>
      </c>
      <c r="AD21" s="52" t="str">
        <f ca="1"/>
        <v xml:space="preserve">Pertimbangan mencakup aspek teoritis (konsep atau pemikiran  baru) dan aspek praktis (pengalaman) secara berimbang    </v>
      </c>
      <c r="AE21" s="52" t="str">
        <f ca="1"/>
        <v xml:space="preserve">Cukup aktif dalam segi mental, dapat menyesuaikan tempo kerjanya  dengan tuntutan pekerjaan / lingkungan </v>
      </c>
      <c r="AF21" s="52" t="str">
        <f ca="1"/>
        <v xml:space="preserve">Dapat bekerja di belakang meja dan senang jika sesekali harus terjun ke lapangan atau melaksanakan tugas-tugas yang bersifat mobile.  </v>
      </c>
      <c r="AG21" s="52" t="str">
        <f ca="1"/>
        <v xml:space="preserve">Membutuhkan uraian rinci mengenai tugas, dan batasan tanggung  jawab serta wewenang </v>
      </c>
      <c r="AH21" s="52" t="str">
        <f ca="1"/>
        <v>Loyal, berusaha dekat dg pribadi atasan, ingin menyenangkan atasan, sadar akan harapan atasan akan dirinya.  Terlalu memper- hatikan cara menyenangkan atasan, tidak berani berpendirian lain, tidak mandiri.</v>
      </c>
      <c r="AI21" s="52" t="str">
        <f ca="1"/>
        <v xml:space="preserve">Percaya diri dan ingin berperan sebagai pemimpin      </v>
      </c>
      <c r="AJ21" s="52" t="str">
        <f ca="1"/>
        <v>Enggan mengontrol org lain &amp; tidak mau mempertanggung jawabkan hasil kerja bawahannya, lebih memberi kebebasan kpd bawahan utk memilih cara sendiri dlm penyelesaian tugas dan meminta bawahan  utk mempertanggungjawabkan hasilnya masing-masing.</v>
      </c>
      <c r="AK21" s="52" t="str">
        <f ca="1"/>
        <v xml:space="preserve">Berhati - hati dlm pengambilan keputusan   </v>
      </c>
      <c r="AL21" s="52" t="str">
        <f ca="1"/>
        <v xml:space="preserve">Kurang percaya diri &amp; kurang aktif dlm menjalin hubungan sosial   </v>
      </c>
      <c r="AM21" s="52" t="str">
        <f ca="1"/>
        <v xml:space="preserve">Selektif dlm bergabung dg kelompok, hanya mau berhubungan dg kelompok di lingkungan kerja apabila bernilai &amp; sesuai minat, tdk terlalu mudah dipengaruhi.  </v>
      </c>
      <c r="AN21" s="52" t="str">
        <f ca="1"/>
        <v xml:space="preserve">Tidak mencari atau menghindari hubungan antar pribadi di  lingkungan kerja, masih mampu menjaga jarak </v>
      </c>
      <c r="AO21" s="52" t="str">
        <f ca="1"/>
        <v xml:space="preserve">Sederhana, cenderung diam, cenderung pemalu, tidak suka menon- jolkan diri </v>
      </c>
      <c r="AP21" s="52" t="str">
        <f ca="1"/>
        <v xml:space="preserve">Mampu mengungkap atau menyimpan perasaan, dapat mengen- dalikan emosi </v>
      </c>
      <c r="AQ21" s="52" t="str">
        <f ca="1"/>
        <v xml:space="preserve">Lebih suka menghindari konflik, akan mencari rasionalisasi untuk  dapat menerima situasi dan melihat permasalahan dari sudut pan- dang orang lain.  </v>
      </c>
      <c r="AR21" s="52" t="str">
        <f ca="1"/>
        <v>Antusias terhadap perubahan dan akan mencari hal-hal baru, tetapi masih selektif (menilai kemanfaatannya)</v>
      </c>
      <c r="AT21" t="str">
        <f ca="1"/>
        <v>G</v>
      </c>
      <c r="AU21" t="str">
        <f ca="1"/>
        <v>A</v>
      </c>
      <c r="AV21" t="str">
        <f ca="1"/>
        <v>P</v>
      </c>
      <c r="AW21" t="str">
        <f ca="1"/>
        <v>P</v>
      </c>
      <c r="AX21" t="str">
        <f ca="1"/>
        <v>B</v>
      </c>
      <c r="AY21" t="str">
        <f ca="1"/>
        <v>O</v>
      </c>
      <c r="AZ21" t="str">
        <f ca="1"/>
        <v>Z</v>
      </c>
      <c r="BA21" t="str">
        <f ca="1"/>
        <v>Z</v>
      </c>
      <c r="BB21" t="str">
        <f ca="1"/>
        <v>F</v>
      </c>
      <c r="BC21" t="str">
        <f ca="1"/>
        <v>F</v>
      </c>
      <c r="BD21" t="str">
        <f ca="1"/>
        <v>G</v>
      </c>
      <c r="BE21" t="str">
        <f ca="1"/>
        <v>L</v>
      </c>
      <c r="BF21" t="str">
        <f ca="1"/>
        <v/>
      </c>
      <c r="BG21" t="str">
        <f ca="1"/>
        <v>X</v>
      </c>
      <c r="BH21" t="str">
        <f ca="1"/>
        <v>B</v>
      </c>
      <c r="BI21" t="str">
        <f ca="1"/>
        <v>O</v>
      </c>
      <c r="BJ21" t="str">
        <f ca="1"/>
        <v>Z</v>
      </c>
      <c r="BK21" t="str">
        <f ca="1"/>
        <v>O</v>
      </c>
      <c r="BL21" t="str">
        <f ca="1"/>
        <v>F</v>
      </c>
      <c r="BM21" t="str">
        <f ca="1"/>
        <v>W</v>
      </c>
      <c r="BN21" t="str">
        <f ca="1"/>
        <v/>
      </c>
      <c r="BO21" t="str">
        <f ca="1"/>
        <v>L</v>
      </c>
      <c r="BP21" t="str">
        <f ca="1"/>
        <v>E</v>
      </c>
      <c r="BQ21" t="str">
        <f ca="1"/>
        <v>X</v>
      </c>
      <c r="BR21" t="str">
        <f ca="1"/>
        <v>B</v>
      </c>
      <c r="BS21" t="str">
        <f ca="1"/>
        <v>O</v>
      </c>
      <c r="BT21" t="str">
        <f ca="1"/>
        <v>X</v>
      </c>
      <c r="BU21" t="str">
        <f ca="1"/>
        <v>K</v>
      </c>
      <c r="BV21" t="str">
        <f ca="1"/>
        <v>O</v>
      </c>
      <c r="BW21" t="str">
        <f ca="1"/>
        <v>W</v>
      </c>
      <c r="BX21" t="str">
        <f ca="1"/>
        <v>G</v>
      </c>
      <c r="BY21" t="str">
        <f ca="1"/>
        <v>D</v>
      </c>
      <c r="BZ21" t="str">
        <f ca="1"/>
        <v>C</v>
      </c>
      <c r="CA21" t="str">
        <f ca="1"/>
        <v>T</v>
      </c>
      <c r="CB21" t="str">
        <f ca="1"/>
        <v>B</v>
      </c>
      <c r="CC21" t="str">
        <f ca="1"/>
        <v>A</v>
      </c>
      <c r="CD21" t="str">
        <f ca="1"/>
        <v>Z</v>
      </c>
      <c r="CE21" t="str">
        <f ca="1"/>
        <v>K</v>
      </c>
      <c r="CF21" t="str">
        <f ca="1"/>
        <v>F</v>
      </c>
      <c r="CG21" t="str">
        <f ca="1"/>
        <v>W</v>
      </c>
      <c r="CH21" t="str">
        <f ca="1"/>
        <v>S</v>
      </c>
      <c r="CI21" t="str">
        <f ca="1"/>
        <v>L</v>
      </c>
      <c r="CJ21" t="str">
        <f ca="1"/>
        <v>I</v>
      </c>
      <c r="CK21" t="str">
        <f ca="1"/>
        <v>T</v>
      </c>
      <c r="CL21" t="str">
        <f ca="1"/>
        <v>V</v>
      </c>
      <c r="CM21" t="str">
        <f ca="1"/>
        <v>N</v>
      </c>
      <c r="CN21" t="str">
        <f ca="1"/>
        <v>Z</v>
      </c>
      <c r="CO21" t="str">
        <f ca="1"/>
        <v>P</v>
      </c>
      <c r="CP21" t="str">
        <f ca="1"/>
        <v>F</v>
      </c>
      <c r="CQ21" t="str">
        <f ca="1"/>
        <v>W</v>
      </c>
      <c r="CR21" t="str">
        <f ca="1"/>
        <v>G</v>
      </c>
      <c r="CS21" t="str">
        <f ca="1"/>
        <v>L</v>
      </c>
      <c r="CT21" t="str">
        <f ca="1"/>
        <v>I</v>
      </c>
      <c r="CU21" t="str">
        <f ca="1"/>
        <v>T</v>
      </c>
      <c r="CV21" t="str">
        <f ca="1"/>
        <v>V</v>
      </c>
      <c r="CW21" t="str">
        <f ca="1"/>
        <v>E</v>
      </c>
      <c r="CX21" t="str">
        <f ca="1"/>
        <v>Z</v>
      </c>
      <c r="CY21" t="str">
        <f ca="1"/>
        <v>A</v>
      </c>
      <c r="CZ21" t="str">
        <f ca="1"/>
        <v>F</v>
      </c>
      <c r="DA21" t="str">
        <f ca="1"/>
        <v>W</v>
      </c>
      <c r="DB21" t="str">
        <f ca="1"/>
        <v>G</v>
      </c>
      <c r="DC21" t="str">
        <f ca="1"/>
        <v>V</v>
      </c>
      <c r="DD21" t="str">
        <f ca="1"/>
        <v>I</v>
      </c>
      <c r="DE21" t="str">
        <f ca="1"/>
        <v>R</v>
      </c>
      <c r="DF21" t="str">
        <f ca="1"/>
        <v>V</v>
      </c>
      <c r="DG21" t="str">
        <f ca="1"/>
        <v>S</v>
      </c>
      <c r="DH21" t="str">
        <f ca="1"/>
        <v>E</v>
      </c>
      <c r="DI21" t="str">
        <f ca="1"/>
        <v>K</v>
      </c>
      <c r="DJ21" t="str">
        <f ca="1"/>
        <v>F</v>
      </c>
      <c r="DK21" t="str">
        <f ca="1"/>
        <v>W</v>
      </c>
      <c r="DL21" t="str">
        <f ca="1"/>
        <v>G</v>
      </c>
      <c r="DM21" t="str">
        <f ca="1"/>
        <v>L</v>
      </c>
      <c r="DN21" t="str">
        <f ca="1"/>
        <v>I</v>
      </c>
      <c r="DO21" t="str">
        <f ca="1"/>
        <v>T</v>
      </c>
      <c r="DP21" t="str">
        <f ca="1"/>
        <v>V</v>
      </c>
      <c r="DQ21" t="str">
        <f ca="1"/>
        <v>S</v>
      </c>
      <c r="DR21" t="str">
        <f ca="1"/>
        <v>R</v>
      </c>
      <c r="DS21" t="str">
        <f ca="1"/>
        <v>D</v>
      </c>
      <c r="DT21" t="str">
        <f ca="1"/>
        <v>F</v>
      </c>
      <c r="DU21" t="str">
        <f ca="1"/>
        <v>W</v>
      </c>
      <c r="DV21" t="str">
        <f ca="1"/>
        <v>G</v>
      </c>
      <c r="DW21" t="str">
        <f ca="1"/>
        <v>L</v>
      </c>
      <c r="DX21" t="str">
        <f ca="1"/>
        <v>T</v>
      </c>
      <c r="DY21" t="str">
        <f ca="1"/>
        <v>V</v>
      </c>
      <c r="DZ21" t="str">
        <f ca="1"/>
        <v>S</v>
      </c>
      <c r="EA21" t="str">
        <f ca="1"/>
        <v>R</v>
      </c>
      <c r="EB21" t="str">
        <f ca="1"/>
        <v>R</v>
      </c>
      <c r="EC21" t="str">
        <f ca="1"/>
        <v>C</v>
      </c>
      <c r="ED21" t="str">
        <f ca="1"/>
        <v>E</v>
      </c>
      <c r="EE21" t="str">
        <f ca="1"/>
        <v>N</v>
      </c>
    </row>
    <row r="22" spans="1:135" ht="75" x14ac:dyDescent="0.25">
      <c r="A22" s="57">
        <v>21</v>
      </c>
      <c r="B22" s="55" t="str">
        <f ca="1"/>
        <v>Nabila Septya Nugrahani</v>
      </c>
      <c r="C22" s="55" t="str">
        <f ca="1"/>
        <v>People Development Data Analyst</v>
      </c>
      <c r="D22" s="53" t="str">
        <f ca="1"/>
        <v>22</v>
      </c>
      <c r="E22" s="53">
        <f ca="1"/>
        <v>5</v>
      </c>
      <c r="F22" s="53">
        <f ca="1"/>
        <v>7</v>
      </c>
      <c r="G22" s="53">
        <f ca="1"/>
        <v>7</v>
      </c>
      <c r="H22" s="53">
        <f ca="1"/>
        <v>7</v>
      </c>
      <c r="I22" s="53">
        <f ca="1"/>
        <v>8</v>
      </c>
      <c r="J22" s="53">
        <f ca="1"/>
        <v>3</v>
      </c>
      <c r="K22" s="53">
        <f ca="1"/>
        <v>3</v>
      </c>
      <c r="L22" s="53">
        <f ca="1"/>
        <v>5</v>
      </c>
      <c r="M22" s="53">
        <f ca="1"/>
        <v>7</v>
      </c>
      <c r="N22" s="53">
        <f ca="1"/>
        <v>3</v>
      </c>
      <c r="O22" s="53">
        <f ca="1"/>
        <v>2</v>
      </c>
      <c r="P22" s="53">
        <f ca="1"/>
        <v>3</v>
      </c>
      <c r="Q22" s="53">
        <f ca="1"/>
        <v>1</v>
      </c>
      <c r="R22" s="53">
        <f ca="1"/>
        <v>7</v>
      </c>
      <c r="S22" s="53">
        <f ca="1"/>
        <v>7</v>
      </c>
      <c r="T22" s="53">
        <f ca="1"/>
        <v>4</v>
      </c>
      <c r="U22" s="53">
        <f ca="1"/>
        <v>2</v>
      </c>
      <c r="V22" s="53">
        <f ca="1"/>
        <v>2</v>
      </c>
      <c r="W22" s="53">
        <f ca="1"/>
        <v>4</v>
      </c>
      <c r="X22" s="53">
        <f ca="1"/>
        <v>3</v>
      </c>
      <c r="Y22" s="52" t="str">
        <f ca="1"/>
        <v>Tahu akan tujuan yang ingin dicapainya dan dapat merumuskannya, realistis akan kemampuan diri, dan berusaha untuk mencapai target.</v>
      </c>
      <c r="Z22" s="52" t="str">
        <f ca="1"/>
        <v xml:space="preserve">Komitmen tinggi, lebih suka menangani pekerjaan satu demi satu, akan tetapi masih dapat mengubah prioritas jika terpaksa </v>
      </c>
      <c r="AA22" s="52" t="str">
        <f ca="1"/>
        <v xml:space="preserve">Bekerja keras, tetapi  jelas tujuan yg ingin dicapainya   </v>
      </c>
      <c r="AB22" s="52" t="str">
        <f ca="1"/>
        <v xml:space="preserve">Sistematis, bermetoda, berstruktur, rapi dan teratur, dapat menata tugas dengan baik.  Cenderung kaku, tidak fleksibel </v>
      </c>
      <c r="AC22" s="52" t="str">
        <f ca="1"/>
        <v xml:space="preserve">Sangat menyukai detail, sangat peduli akan akurasi dan keleng- kapan data.  Cenderung terlalu terlibat dengan detail sehingga melupakan tujuan utama.  </v>
      </c>
      <c r="AD22" s="52" t="str">
        <f ca="1"/>
        <v xml:space="preserve">Tipe pelaksana, praktis - pragmatis, mengandalkan pengalaman  masa lalu dan intuisi. Bekerja tanpa perencanaan, mengandalkan perasaan.  </v>
      </c>
      <c r="AE22" s="52" t="str">
        <f ca="1"/>
        <v xml:space="preserve">Santai. Kurang peduli akan waktu, kurang memiliki rasa urgensi, membuang-buang waktu, bukan pekerja yang tepat waktu </v>
      </c>
      <c r="AF22" s="52" t="str">
        <f ca="1"/>
        <v xml:space="preserve">Dapat bekerja di belakang meja dan senang jika sesekali harus terjun ke lapangan atau melaksanakan tugas-tugas yang bersifat mobile.  </v>
      </c>
      <c r="AG22" s="52" t="str">
        <f ca="1"/>
        <v xml:space="preserve">Membutuhkan uraian rinci mengenai tugas, dan batasan tanggung  jawab serta wewenang </v>
      </c>
      <c r="AH22" s="52" t="str">
        <f ca="1"/>
        <v>Otonom, dapat bekerja sendiri tanpa campur tangan orang lain, motivasi timbul krn pekerjaan itu sendiri, bukan krn pujian dr otoritas. Mempertanyakan otoritas, cenderung tidak puas thdp atasan, loya- litas lebih didasari kepentingan pribadi.</v>
      </c>
      <c r="AI22" s="52" t="str">
        <f ca="1"/>
        <v xml:space="preserve">Tidak percaya diri dan tidak ingin memimpin atau mengawasi orang lain </v>
      </c>
      <c r="AJ22" s="52" t="str">
        <f ca="1"/>
        <v>Enggan mengontrol org lain &amp; tidak mau mempertanggung jawabkan hasil kerja bawahannya, lebih memberi kebebasan kpd bawahan utk memilih cara sendiri dlm penyelesaian tugas dan meminta bawahan  utk mempertanggungjawabkan hasilnya masing-masing.</v>
      </c>
      <c r="AK22" s="52" t="str">
        <f ca="1"/>
        <v xml:space="preserve">Sangat berhati - hati, memikirkan langkah- langkahnya secara ber- sungguh - sungguh. Lamban dlm mengambil keputusan, terlalu lama merenung, cenderung menghindar mengambil keputusan.  </v>
      </c>
      <c r="AL2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2" s="52" t="str">
        <f ca="1"/>
        <v>Suka bergabung dlm kelompok, sadar akan sikap &amp; kebutuhan ke- lompok, suka bekerja sama, ingin menjadi bagian dari kelompok, ingin disukai &amp; diakui oleh lingkungan; sangat tergantung pd kelom- pok, lebih memperhatikan kebutuhan kelompok daripada pekerjaan.</v>
      </c>
      <c r="AN22" s="52" t="str">
        <f ca="1"/>
        <v xml:space="preserve">Tidak mencari atau menghindari hubungan antar pribadi di  lingkungan kerja, masih mampu menjaga jarak </v>
      </c>
      <c r="AO22" s="52" t="str">
        <f ca="1"/>
        <v xml:space="preserve">Sederhana, cenderung diam, cenderung pemalu, tidak suka menon- jolkan diri </v>
      </c>
      <c r="AP22" s="52" t="str">
        <f ca="1"/>
        <v xml:space="preserve">Terbuka, mudah mengungkap pendapat atau perasaannya menge- nai suatu hal kepada org lain </v>
      </c>
      <c r="AQ22" s="52" t="str">
        <f ca="1"/>
        <v xml:space="preserve">Tidak mencari atau menghindari konflik, mau mendengarkan pan- dangan orang lain tetapi dapat menjadi keras kepala saat memper- tahankan pandangannya.  </v>
      </c>
      <c r="AR22" s="52" t="str">
        <f ca="1"/>
        <v xml:space="preserve">Enggan berubah, tidak siap untuk beradaptasi, hanya mau menerima perubahan jika alasannya jelas dan meyakinkan  </v>
      </c>
      <c r="AT22" t="str">
        <f ca="1"/>
        <v>G</v>
      </c>
      <c r="AU22" t="str">
        <f ca="1"/>
        <v>N</v>
      </c>
      <c r="AV22" t="str">
        <f ca="1"/>
        <v>A</v>
      </c>
      <c r="AW22" t="str">
        <f ca="1"/>
        <v>P</v>
      </c>
      <c r="AX22" t="str">
        <f ca="1"/>
        <v>B</v>
      </c>
      <c r="AY22" t="str">
        <f ca="1"/>
        <v>B</v>
      </c>
      <c r="AZ22" t="str">
        <f ca="1"/>
        <v>Z</v>
      </c>
      <c r="BA22" t="str">
        <f ca="1"/>
        <v>Z</v>
      </c>
      <c r="BB22" t="str">
        <f ca="1"/>
        <v>K</v>
      </c>
      <c r="BC22" t="str">
        <f ca="1"/>
        <v>W</v>
      </c>
      <c r="BD22" t="str">
        <f ca="1"/>
        <v>C</v>
      </c>
      <c r="BE22" t="str">
        <f ca="1"/>
        <v>E</v>
      </c>
      <c r="BF22" t="str">
        <f ca="1"/>
        <v>N</v>
      </c>
      <c r="BG22" t="str">
        <f ca="1"/>
        <v>A</v>
      </c>
      <c r="BH22" t="str">
        <f ca="1"/>
        <v>B</v>
      </c>
      <c r="BI22" t="str">
        <f ca="1"/>
        <v>X</v>
      </c>
      <c r="BJ22" t="str">
        <f ca="1"/>
        <v>B</v>
      </c>
      <c r="BK22" t="str">
        <f ca="1"/>
        <v>O</v>
      </c>
      <c r="BL22" t="str">
        <f ca="1"/>
        <v>F</v>
      </c>
      <c r="BM22" t="str">
        <f ca="1"/>
        <v>W</v>
      </c>
      <c r="BN22" t="str">
        <f ca="1"/>
        <v>D</v>
      </c>
      <c r="BO22" t="str">
        <f ca="1"/>
        <v>C</v>
      </c>
      <c r="BP22" t="str">
        <f ca="1"/>
        <v>E</v>
      </c>
      <c r="BQ22" t="str">
        <f ca="1"/>
        <v>X</v>
      </c>
      <c r="BR22" t="str">
        <f ca="1"/>
        <v>B</v>
      </c>
      <c r="BS22" t="str">
        <f ca="1"/>
        <v>O</v>
      </c>
      <c r="BT22" t="str">
        <f ca="1"/>
        <v>Z</v>
      </c>
      <c r="BU22" t="str">
        <f ca="1"/>
        <v>K</v>
      </c>
      <c r="BV22" t="str">
        <f ca="1"/>
        <v>O</v>
      </c>
      <c r="BW22" t="str">
        <f ca="1"/>
        <v>W</v>
      </c>
      <c r="BX22" t="str">
        <f ca="1"/>
        <v>G</v>
      </c>
      <c r="BY22" t="str">
        <f ca="1"/>
        <v>D</v>
      </c>
      <c r="BZ22" t="str">
        <f ca="1"/>
        <v>C</v>
      </c>
      <c r="CA22" t="str">
        <f ca="1"/>
        <v>T</v>
      </c>
      <c r="CB22" t="str">
        <f ca="1"/>
        <v>B</v>
      </c>
      <c r="CC22" t="str">
        <f ca="1"/>
        <v>O</v>
      </c>
      <c r="CD22" t="str">
        <f ca="1"/>
        <v>P</v>
      </c>
      <c r="CE22" t="str">
        <f ca="1"/>
        <v>K</v>
      </c>
      <c r="CF22" t="str">
        <f ca="1"/>
        <v>B</v>
      </c>
      <c r="CG22" t="str">
        <f ca="1"/>
        <v>W</v>
      </c>
      <c r="CH22" t="str">
        <f ca="1"/>
        <v>G</v>
      </c>
      <c r="CI22" t="str">
        <f ca="1"/>
        <v>R</v>
      </c>
      <c r="CJ22" t="str">
        <f ca="1"/>
        <v>D</v>
      </c>
      <c r="CK22" t="str">
        <f ca="1"/>
        <v>C</v>
      </c>
      <c r="CL22" t="str">
        <f ca="1"/>
        <v>V</v>
      </c>
      <c r="CM22" t="str">
        <f ca="1"/>
        <v>N</v>
      </c>
      <c r="CN22" t="str">
        <f ca="1"/>
        <v>A</v>
      </c>
      <c r="CO22" t="str">
        <f ca="1"/>
        <v>K</v>
      </c>
      <c r="CP22" t="str">
        <f ca="1"/>
        <v>F</v>
      </c>
      <c r="CQ22" t="str">
        <f ca="1"/>
        <v>W</v>
      </c>
      <c r="CR22" t="str">
        <f ca="1"/>
        <v>G</v>
      </c>
      <c r="CS22" t="str">
        <f ca="1"/>
        <v>S</v>
      </c>
      <c r="CT22" t="str">
        <f ca="1"/>
        <v>I</v>
      </c>
      <c r="CU22" t="str">
        <f ca="1"/>
        <v>D</v>
      </c>
      <c r="CV22" t="str">
        <f ca="1"/>
        <v>C</v>
      </c>
      <c r="CW22" t="str">
        <f ca="1"/>
        <v>S</v>
      </c>
      <c r="CX22" t="str">
        <f ca="1"/>
        <v>N</v>
      </c>
      <c r="CY22" t="str">
        <f ca="1"/>
        <v>A</v>
      </c>
      <c r="CZ22" t="str">
        <f ca="1"/>
        <v>F</v>
      </c>
      <c r="DA22" t="str">
        <f ca="1"/>
        <v>W</v>
      </c>
      <c r="DB22" t="str">
        <f ca="1"/>
        <v>G</v>
      </c>
      <c r="DC22" t="str">
        <f ca="1"/>
        <v>V</v>
      </c>
      <c r="DD22" t="str">
        <f ca="1"/>
        <v>S</v>
      </c>
      <c r="DE22" t="str">
        <f ca="1"/>
        <v>R</v>
      </c>
      <c r="DF22" t="str">
        <f ca="1"/>
        <v>D</v>
      </c>
      <c r="DG22" t="str">
        <f ca="1"/>
        <v>S</v>
      </c>
      <c r="DH22" t="str">
        <f ca="1"/>
        <v>R</v>
      </c>
      <c r="DI22" t="str">
        <f ca="1"/>
        <v>N</v>
      </c>
      <c r="DJ22" t="str">
        <f ca="1"/>
        <v>A</v>
      </c>
      <c r="DK22" t="str">
        <f ca="1"/>
        <v>P</v>
      </c>
      <c r="DL22" t="str">
        <f ca="1"/>
        <v>G</v>
      </c>
      <c r="DM22" t="str">
        <f ca="1"/>
        <v>L</v>
      </c>
      <c r="DN22" t="str">
        <f ca="1"/>
        <v>V</v>
      </c>
      <c r="DO22" t="str">
        <f ca="1"/>
        <v>T</v>
      </c>
      <c r="DP22" t="str">
        <f ca="1"/>
        <v>V</v>
      </c>
      <c r="DQ22" t="str">
        <f ca="1"/>
        <v>S</v>
      </c>
      <c r="DR22" t="str">
        <f ca="1"/>
        <v>C</v>
      </c>
      <c r="DS22" t="str">
        <f ca="1"/>
        <v>D</v>
      </c>
      <c r="DT22" t="str">
        <f ca="1"/>
        <v>N</v>
      </c>
      <c r="DU22" t="str">
        <f ca="1"/>
        <v>W</v>
      </c>
      <c r="DV22" t="str">
        <f ca="1"/>
        <v>G</v>
      </c>
      <c r="DW22" t="str">
        <f ca="1"/>
        <v>L</v>
      </c>
      <c r="DX22" t="str">
        <f ca="1"/>
        <v>T</v>
      </c>
      <c r="DY22" t="str">
        <f ca="1"/>
        <v>V</v>
      </c>
      <c r="DZ22" t="str">
        <f ca="1"/>
        <v>S</v>
      </c>
      <c r="EA22" t="str">
        <f ca="1"/>
        <v>S</v>
      </c>
      <c r="EB22" t="str">
        <f ca="1"/>
        <v>D</v>
      </c>
      <c r="EC22" t="str">
        <f ca="1"/>
        <v>D</v>
      </c>
      <c r="ED22" t="str">
        <f ca="1"/>
        <v>C</v>
      </c>
      <c r="EE22" t="str">
        <f ca="1"/>
        <v>N</v>
      </c>
    </row>
    <row r="23" spans="1:135" ht="75" x14ac:dyDescent="0.25">
      <c r="A23" s="57">
        <v>22</v>
      </c>
      <c r="B23" s="55" t="str">
        <f ca="1"/>
        <v>Leonardus Harijanto</v>
      </c>
      <c r="C23" s="55" t="str">
        <f ca="1"/>
        <v>Field Assistant Trainee</v>
      </c>
      <c r="D23" s="53" t="str">
        <f ca="1"/>
        <v>23</v>
      </c>
      <c r="E23" s="53">
        <f ca="1"/>
        <v>7</v>
      </c>
      <c r="F23" s="53">
        <f ca="1"/>
        <v>7</v>
      </c>
      <c r="G23" s="53">
        <f ca="1"/>
        <v>8</v>
      </c>
      <c r="H23" s="53">
        <f ca="1"/>
        <v>2</v>
      </c>
      <c r="I23" s="53">
        <f ca="1"/>
        <v>3</v>
      </c>
      <c r="J23" s="53">
        <f ca="1"/>
        <v>2</v>
      </c>
      <c r="K23" s="53">
        <f ca="1"/>
        <v>5</v>
      </c>
      <c r="L23" s="53">
        <f ca="1"/>
        <v>7</v>
      </c>
      <c r="M23" s="53">
        <f ca="1"/>
        <v>1</v>
      </c>
      <c r="N23" s="53">
        <f ca="1"/>
        <v>1</v>
      </c>
      <c r="O23" s="53">
        <f ca="1"/>
        <v>9</v>
      </c>
      <c r="P23" s="53">
        <f ca="1"/>
        <v>8</v>
      </c>
      <c r="Q23" s="53">
        <f ca="1"/>
        <v>4</v>
      </c>
      <c r="R23" s="53">
        <f ca="1"/>
        <v>3</v>
      </c>
      <c r="S23" s="53">
        <f ca="1"/>
        <v>2</v>
      </c>
      <c r="T23" s="53">
        <f ca="1"/>
        <v>4</v>
      </c>
      <c r="U23" s="53">
        <f ca="1"/>
        <v>6</v>
      </c>
      <c r="V23" s="53">
        <f ca="1"/>
        <v>2</v>
      </c>
      <c r="W23" s="53">
        <f ca="1"/>
        <v>7</v>
      </c>
      <c r="X23" s="53">
        <f ca="1"/>
        <v>2</v>
      </c>
      <c r="Y23" s="52" t="str">
        <f ca="1"/>
        <v>Tahu akan tujuan yang ingin dicapainya dan dapat merumuskannya, realistis akan kemampuan diri, dan berusaha untuk mencapai target.</v>
      </c>
      <c r="Z23" s="52" t="str">
        <f ca="1"/>
        <v xml:space="preserve">Komitmen tinggi, lebih suka menangani pekerjaan satu demi satu, akan tetapi masih dapat mengubah prioritas jika terpaksa </v>
      </c>
      <c r="AA23" s="52" t="str">
        <f ca="1"/>
        <v>Ingin tampil sbg pekerja keras, sangat suka bila orang lain meman- dangnya sbg pekerja keras.  Cenderung menciptakan pekerjaan yang tidak perlu agar terlihat tetap sibuk, kadang kala tanpa  tujuan yang jelas.</v>
      </c>
      <c r="AB23" s="52" t="str">
        <f ca="1"/>
        <v>Lebih mementingkan fleksibilitas daripada struktur, pendekatan kerja lebih ditentukan oleh situasi daripada oleh perencanaan sebelumnya, mudah beradaptasi.  Tidak mempedulikan keteraturan atau kerapihan, ceroboh.</v>
      </c>
      <c r="AC23" s="52" t="str">
        <f ca="1"/>
        <v xml:space="preserve">Cukup peduli akan akurasi dan kelengkapan data   </v>
      </c>
      <c r="AD23" s="52" t="str">
        <f ca="1"/>
        <v xml:space="preserve">Tipe pelaksana, praktis - pragmatis, mengandalkan pengalaman  masa lalu dan intuisi. Bekerja tanpa perencanaan, mengandalkan perasaan.  </v>
      </c>
      <c r="AE23" s="52" t="str">
        <f ca="1"/>
        <v xml:space="preserve">Cukup aktif dalam segi mental, dapat menyesuaikan tempo kerjanya  dengan tuntutan pekerjaan / lingkungan </v>
      </c>
      <c r="AF23" s="52" t="str">
        <f ca="1"/>
        <v xml:space="preserve">Menyukai aktifitas fisik (a.l. : olah raga), enerjik, memiliki stamina untuk menangani tugas-tugas berat, tidak mudah lelah. Tidak betah duduk lama, kurang dapat konsentrasi  'di belakang meja'.  </v>
      </c>
      <c r="AG23"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23" s="52" t="str">
        <f ca="1"/>
        <v>Otonom, dapat bekerja sendiri tanpa campur tangan orang lain, motivasi timbul krn pekerjaan itu sendiri, bukan krn pujian dr otoritas. Mempertanyakan otoritas, cenderung tidak puas thdp atasan, loya- litas lebih didasari kepentingan pribadi.</v>
      </c>
      <c r="AI23" s="52" t="str">
        <f ca="1"/>
        <v>Sangat percaya diri utk berperan sbg atasan &amp; sangat mengharapkan posisi tersebut. Lebih mementingkan citra &amp; status kepemimpinannya dari pada efektifitas kelompok, mungkin akan tampil angkuh atau terlalu percaya diri.</v>
      </c>
      <c r="AJ23"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23" s="52" t="str">
        <f ca="1"/>
        <v xml:space="preserve">Berhati - hati dlm pengambilan keputusan   </v>
      </c>
      <c r="AL23" s="52" t="str">
        <f ca="1"/>
        <v xml:space="preserve">Kurang percaya diri &amp; kurang aktif dlm menjalin hubungan sosial   </v>
      </c>
      <c r="AM23" s="52" t="str">
        <f ca="1"/>
        <v xml:space="preserve">Mandiri (dari segi emosi) , tdk mudah dipengaruhi oleh tekanan kelompok. Penyendiri, kurang peka akan sikap &amp; kebutuhan kelom- pok, mungkin sulit menyesuaikan diri.  </v>
      </c>
      <c r="AN23" s="52" t="str">
        <f ca="1"/>
        <v xml:space="preserve">Tidak mencari atau menghindari hubungan antar pribadi di  lingkungan kerja, masih mampu menjaga jarak </v>
      </c>
      <c r="AO23" s="52" t="str">
        <f ca="1"/>
        <v xml:space="preserve">Bangga akan diri dan gayanya sendiri, senang menjadi pusat perha- tian, mengharapkan penghargaan dari lingkungan. Mencari-cari perhatian dan suka menyombongkan diri.  </v>
      </c>
      <c r="AP23" s="52" t="str">
        <f ca="1"/>
        <v xml:space="preserve">Terbuka, mudah mengungkap pendapat atau perasaannya menge- nai suatu hal kepada org lain </v>
      </c>
      <c r="AQ23" s="52" t="str">
        <f ca="1"/>
        <v xml:space="preserve">Akan menghadapi konflik, mengungkapkan serta memaksakan pan- dangan dengan cara positif  </v>
      </c>
      <c r="AR23" s="52" t="str">
        <f ca="1"/>
        <v xml:space="preserve">Enggan berubah, tidak siap untuk beradaptasi, hanya mau menerima perubahan jika alasannya jelas dan meyakinkan  </v>
      </c>
      <c r="AT23" t="str">
        <f ca="1"/>
        <v>G</v>
      </c>
      <c r="AU23" t="str">
        <f ca="1"/>
        <v>A</v>
      </c>
      <c r="AV23" t="str">
        <f ca="1"/>
        <v>P</v>
      </c>
      <c r="AW23" t="str">
        <f ca="1"/>
        <v>P</v>
      </c>
      <c r="AX23" t="str">
        <f ca="1"/>
        <v>X</v>
      </c>
      <c r="AY23" t="str">
        <f ca="1"/>
        <v>O</v>
      </c>
      <c r="AZ23" t="str">
        <f ca="1"/>
        <v>O</v>
      </c>
      <c r="BA23" t="str">
        <f ca="1"/>
        <v>K</v>
      </c>
      <c r="BB23" t="str">
        <f ca="1"/>
        <v>K</v>
      </c>
      <c r="BC23" t="str">
        <f ca="1"/>
        <v>F</v>
      </c>
      <c r="BD23" t="str">
        <f ca="1"/>
        <v>G</v>
      </c>
      <c r="BE23" t="str">
        <f ca="1"/>
        <v>L</v>
      </c>
      <c r="BF23" t="str">
        <f ca="1"/>
        <v>N</v>
      </c>
      <c r="BG23" t="str">
        <f ca="1"/>
        <v>A</v>
      </c>
      <c r="BH23" t="str">
        <f ca="1"/>
        <v>P</v>
      </c>
      <c r="BI23" t="str">
        <f ca="1"/>
        <v>X</v>
      </c>
      <c r="BJ23" t="str">
        <f ca="1"/>
        <v>B</v>
      </c>
      <c r="BK23" t="str">
        <f ca="1"/>
        <v>K</v>
      </c>
      <c r="BL23" t="str">
        <f ca="1"/>
        <v>Z</v>
      </c>
      <c r="BM23" t="str">
        <f ca="1"/>
        <v>K</v>
      </c>
      <c r="BN23" t="str">
        <f ca="1"/>
        <v>G</v>
      </c>
      <c r="BO23" t="str">
        <f ca="1"/>
        <v>L</v>
      </c>
      <c r="BP23" t="str">
        <f ca="1"/>
        <v>I</v>
      </c>
      <c r="BQ23" t="str">
        <f ca="1"/>
        <v>X</v>
      </c>
      <c r="BR23" t="str">
        <f ca="1"/>
        <v>A</v>
      </c>
      <c r="BS23" t="str">
        <f ca="1"/>
        <v>P</v>
      </c>
      <c r="BT23" t="str">
        <f ca="1"/>
        <v>X</v>
      </c>
      <c r="BU23" t="str">
        <f ca="1"/>
        <v>K</v>
      </c>
      <c r="BV23" t="str">
        <f ca="1"/>
        <v>O</v>
      </c>
      <c r="BW23" t="str">
        <f ca="1"/>
        <v>Z</v>
      </c>
      <c r="BX23" t="str">
        <f ca="1"/>
        <v>G</v>
      </c>
      <c r="BY23" t="str">
        <f ca="1"/>
        <v>L</v>
      </c>
      <c r="BZ23" t="str">
        <f ca="1"/>
        <v>I</v>
      </c>
      <c r="CA23" t="str">
        <f ca="1"/>
        <v>T</v>
      </c>
      <c r="CB23" t="str">
        <f ca="1"/>
        <v>N</v>
      </c>
      <c r="CC23" t="str">
        <f ca="1"/>
        <v>A</v>
      </c>
      <c r="CD23" t="str">
        <f ca="1"/>
        <v>P</v>
      </c>
      <c r="CE23" t="str">
        <f ca="1"/>
        <v>K</v>
      </c>
      <c r="CF23" t="str">
        <f ca="1"/>
        <v>B</v>
      </c>
      <c r="CG23" t="str">
        <f ca="1"/>
        <v>O</v>
      </c>
      <c r="CH23" t="str">
        <f ca="1"/>
        <v>G</v>
      </c>
      <c r="CI23" t="str">
        <f ca="1"/>
        <v>L</v>
      </c>
      <c r="CJ23" t="str">
        <f ca="1"/>
        <v>D</v>
      </c>
      <c r="CK23" t="str">
        <f ca="1"/>
        <v>T</v>
      </c>
      <c r="CL23" t="str">
        <f ca="1"/>
        <v>V</v>
      </c>
      <c r="CM23" t="str">
        <f ca="1"/>
        <v>N</v>
      </c>
      <c r="CN23" t="str">
        <f ca="1"/>
        <v>A</v>
      </c>
      <c r="CO23" t="str">
        <f ca="1"/>
        <v>P</v>
      </c>
      <c r="CP23" t="str">
        <f ca="1"/>
        <v>X</v>
      </c>
      <c r="CQ23" t="str">
        <f ca="1"/>
        <v>W</v>
      </c>
      <c r="CR23" t="str">
        <f ca="1"/>
        <v>G</v>
      </c>
      <c r="CS23" t="str">
        <f ca="1"/>
        <v>L</v>
      </c>
      <c r="CT23" t="str">
        <f ca="1"/>
        <v>R</v>
      </c>
      <c r="CU23" t="str">
        <f ca="1"/>
        <v>T</v>
      </c>
      <c r="CV23" t="str">
        <f ca="1"/>
        <v>V</v>
      </c>
      <c r="CW23" t="str">
        <f ca="1"/>
        <v>S</v>
      </c>
      <c r="CX23" t="str">
        <f ca="1"/>
        <v>N</v>
      </c>
      <c r="CY23" t="str">
        <f ca="1"/>
        <v>K</v>
      </c>
      <c r="CZ23" t="str">
        <f ca="1"/>
        <v>P</v>
      </c>
      <c r="DA23" t="str">
        <f ca="1"/>
        <v>X</v>
      </c>
      <c r="DB23" t="str">
        <f ca="1"/>
        <v>G</v>
      </c>
      <c r="DC23" t="str">
        <f ca="1"/>
        <v>L</v>
      </c>
      <c r="DD23" t="str">
        <f ca="1"/>
        <v>I</v>
      </c>
      <c r="DE23" t="str">
        <f ca="1"/>
        <v>T</v>
      </c>
      <c r="DF23" t="str">
        <f ca="1"/>
        <v>V</v>
      </c>
      <c r="DG23" t="str">
        <f ca="1"/>
        <v>S</v>
      </c>
      <c r="DH23" t="str">
        <f ca="1"/>
        <v>E</v>
      </c>
      <c r="DI23" t="str">
        <f ca="1"/>
        <v>N</v>
      </c>
      <c r="DJ23" t="str">
        <f ca="1"/>
        <v>A</v>
      </c>
      <c r="DK23" t="str">
        <f ca="1"/>
        <v>P</v>
      </c>
      <c r="DL23" t="str">
        <f ca="1"/>
        <v>G</v>
      </c>
      <c r="DM23" t="str">
        <f ca="1"/>
        <v>L</v>
      </c>
      <c r="DN23" t="str">
        <f ca="1"/>
        <v>V</v>
      </c>
      <c r="DO23" t="str">
        <f ca="1"/>
        <v>T</v>
      </c>
      <c r="DP23" t="str">
        <f ca="1"/>
        <v>V</v>
      </c>
      <c r="DQ23" t="str">
        <f ca="1"/>
        <v>S</v>
      </c>
      <c r="DR23" t="str">
        <f ca="1"/>
        <v>C</v>
      </c>
      <c r="DS23" t="str">
        <f ca="1"/>
        <v>D</v>
      </c>
      <c r="DT23" t="str">
        <f ca="1"/>
        <v>N</v>
      </c>
      <c r="DU23" t="str">
        <f ca="1"/>
        <v>A</v>
      </c>
      <c r="DV23" t="str">
        <f ca="1"/>
        <v>L</v>
      </c>
      <c r="DW23" t="str">
        <f ca="1"/>
        <v>L</v>
      </c>
      <c r="DX23" t="str">
        <f ca="1"/>
        <v>I</v>
      </c>
      <c r="DY23" t="str">
        <f ca="1"/>
        <v>V</v>
      </c>
      <c r="DZ23" t="str">
        <f ca="1"/>
        <v>V</v>
      </c>
      <c r="EA23" t="str">
        <f ca="1"/>
        <v>R</v>
      </c>
      <c r="EB23" t="str">
        <f ca="1"/>
        <v>D</v>
      </c>
      <c r="EC23" t="str">
        <f ca="1"/>
        <v>C</v>
      </c>
      <c r="ED23" t="str">
        <f ca="1"/>
        <v>E</v>
      </c>
      <c r="EE23" t="str">
        <f ca="1"/>
        <v>N</v>
      </c>
    </row>
    <row r="24" spans="1:135" ht="60" x14ac:dyDescent="0.25">
      <c r="A24" s="57">
        <v>23</v>
      </c>
      <c r="B24" s="55" t="str">
        <f ca="1"/>
        <v>Muhammad Taufikurrahman</v>
      </c>
      <c r="C24" s="55" t="str">
        <f ca="1"/>
        <v>Field Assistant Trainee</v>
      </c>
      <c r="D24" s="53" t="str">
        <f ca="1"/>
        <v>28</v>
      </c>
      <c r="E24" s="53">
        <f ca="1"/>
        <v>6</v>
      </c>
      <c r="F24" s="53">
        <f ca="1"/>
        <v>5</v>
      </c>
      <c r="G24" s="53">
        <f ca="1"/>
        <v>5</v>
      </c>
      <c r="H24" s="53">
        <f ca="1"/>
        <v>6</v>
      </c>
      <c r="I24" s="53">
        <f ca="1"/>
        <v>9</v>
      </c>
      <c r="J24" s="53">
        <f ca="1"/>
        <v>8</v>
      </c>
      <c r="K24" s="53">
        <f ca="1"/>
        <v>1</v>
      </c>
      <c r="L24" s="53">
        <f ca="1"/>
        <v>3</v>
      </c>
      <c r="M24" s="53">
        <f ca="1"/>
        <v>6</v>
      </c>
      <c r="N24" s="53">
        <f ca="1"/>
        <v>3</v>
      </c>
      <c r="O24" s="53">
        <f ca="1"/>
        <v>6</v>
      </c>
      <c r="P24" s="53">
        <f ca="1"/>
        <v>7</v>
      </c>
      <c r="Q24" s="53">
        <f ca="1"/>
        <v>3</v>
      </c>
      <c r="R24" s="53">
        <f ca="1"/>
        <v>3</v>
      </c>
      <c r="S24" s="53">
        <f ca="1"/>
        <v>5</v>
      </c>
      <c r="T24" s="53">
        <f ca="1"/>
        <v>1</v>
      </c>
      <c r="U24" s="53">
        <f ca="1"/>
        <v>4</v>
      </c>
      <c r="V24" s="53">
        <f ca="1"/>
        <v>1</v>
      </c>
      <c r="W24" s="53">
        <f ca="1"/>
        <v>2</v>
      </c>
      <c r="X24" s="53">
        <f ca="1"/>
        <v>6</v>
      </c>
      <c r="Y24" s="52" t="str">
        <f ca="1"/>
        <v>Tahu akan tujuan yang ingin dicapainya dan dapat merumuskannya, realistis akan kemampuan diri, dan berusaha untuk mencapai target.</v>
      </c>
      <c r="Z24" s="52" t="str">
        <f ca="1"/>
        <v xml:space="preserve">Cukup memiliki komitmen untuk menuntaskan tugas, akan tetapi jika memungkinkan akan mendelegasikan sebagian dari pekerjaan nya kepada orang lain.  </v>
      </c>
      <c r="AA24" s="52" t="str">
        <f ca="1"/>
        <v xml:space="preserve">Bekerja keras, tetapi  jelas tujuan yg ingin dicapainya   </v>
      </c>
      <c r="AB24" s="52" t="str">
        <f ca="1"/>
        <v xml:space="preserve">Memperhatikan keteraturan dan sistematika kerja, tapi cukup  fleksibel </v>
      </c>
      <c r="AC24" s="52" t="str">
        <f ca="1"/>
        <v xml:space="preserve">Sangat menyukai detail, sangat peduli akan akurasi dan keleng- kapan data.  Cenderung terlalu terlibat dengan detail sehingga melupakan tujuan utama.  </v>
      </c>
      <c r="AD24" s="52" t="str">
        <f ca="1"/>
        <v>Tipe pemikir, sangat berminat pada gagasan, konsep, teori,menca- ri alternatif baru, menyukai perencanaan. Mungkin sulit dimengerti  oleh orang lain, terlalu teoritis dan tidak praktis, mengawang-awang dan berbelit-belit.</v>
      </c>
      <c r="AE24" s="52" t="str">
        <f ca="1"/>
        <v xml:space="preserve">Santai. Kurang peduli akan waktu, kurang memiliki rasa urgensi, membuang-buang waktu, bukan pekerja yang tepat waktu </v>
      </c>
      <c r="AF24" s="52" t="str">
        <f ca="1"/>
        <v xml:space="preserve">Dapat bekerja di belakang meja dan senang jika sesekali harus terjun ke lapangan atau melaksanakan tugas-tugas yang bersifat mobile.  </v>
      </c>
      <c r="AG24" s="52" t="str">
        <f ca="1"/>
        <v xml:space="preserve">Membutuhkan uraian rinci mengenai tugas, dan batasan tanggung  jawab serta wewenang </v>
      </c>
      <c r="AH24" s="52" t="str">
        <f ca="1"/>
        <v>Otonom, dapat bekerja sendiri tanpa campur tangan orang lain, motivasi timbul krn pekerjaan itu sendiri, bukan krn pujian dr otoritas. Mempertanyakan otoritas, cenderung tidak puas thdp atasan, loya- litas lebih didasari kepentingan pribadi.</v>
      </c>
      <c r="AI24" s="52" t="str">
        <f ca="1"/>
        <v xml:space="preserve">Percaya diri dan ingin berperan sebagai pemimpin      </v>
      </c>
      <c r="AJ24" s="52" t="str">
        <f ca="1"/>
        <v xml:space="preserve">Dominan dan bertanggung jawab, akan melakukan fungsi pengarahan, pengendalian dan pengawasan    </v>
      </c>
      <c r="AK24" s="52" t="str">
        <f ca="1"/>
        <v xml:space="preserve">Enggan mengambil keputusan   </v>
      </c>
      <c r="AL24" s="52" t="str">
        <f ca="1"/>
        <v xml:space="preserve">Kurang percaya diri &amp; kurang aktif dlm menjalin hubungan sosial   </v>
      </c>
      <c r="AM24" s="52" t="str">
        <f ca="1"/>
        <v xml:space="preserve">Selektif dlm bergabung dg kelompok, hanya mau berhubungan dg kelompok di lingkungan kerja apabila bernilai &amp; sesuai minat, tdk terlalu mudah dipengaruhi.  </v>
      </c>
      <c r="AN24" s="52" t="str">
        <f ca="1"/>
        <v>Menjaga jarak, lebih memperhatikan hal - hal kedinasan, tdk mudah dipengaruhi oleh individu tertentu, objektif &amp; analitis. Tampil dingin, tdk acuh, tdk ramah, suka berahasia, mungkin tdk sadar akan pe- rasaan org lain, &amp; mungkin sulit menyesuaikan diri.</v>
      </c>
      <c r="AO24" s="52" t="str">
        <f ca="1"/>
        <v xml:space="preserve">Mengharapkan pengakuan lingkungan dan tidak mau diabaikan tetapi tidak mencari-cari perhatian </v>
      </c>
      <c r="AP24" s="52" t="str">
        <f ca="1"/>
        <v>Sangat terbuka, terus terang, mudah terbaca (dari air muka, tindakan, perkataan, sikap). Tidak dapat mengendalikan emosi, cepat  bereaksi, kurang mengindahkan/tidak mempunyai 'nilai' yg meng- haruskannya menahan emosi.</v>
      </c>
      <c r="AQ24" s="52" t="str">
        <f ca="1"/>
        <v xml:space="preserve">Lebih suka menghindari konflik, akan mencari rasionalisasi untuk  dapat menerima situasi dan melihat permasalahan dari sudut pan- dang orang lain.  </v>
      </c>
      <c r="AR24" s="52" t="str">
        <f ca="1"/>
        <v>Antusias terhadap perubahan dan akan mencari hal-hal baru, tetapi masih selektif (menilai kemanfaatannya)</v>
      </c>
      <c r="AT24" t="str">
        <f ca="1"/>
        <v>G</v>
      </c>
      <c r="AU24" t="str">
        <f ca="1"/>
        <v>A</v>
      </c>
      <c r="AV24" t="str">
        <f ca="1"/>
        <v>A</v>
      </c>
      <c r="AW24" t="str">
        <f ca="1"/>
        <v>P</v>
      </c>
      <c r="AX24" t="str">
        <f ca="1"/>
        <v>B</v>
      </c>
      <c r="AY24" t="str">
        <f ca="1"/>
        <v>B</v>
      </c>
      <c r="AZ24" t="str">
        <f ca="1"/>
        <v>Z</v>
      </c>
      <c r="BA24" t="str">
        <f ca="1"/>
        <v>Z</v>
      </c>
      <c r="BB24" t="str">
        <f ca="1"/>
        <v>K</v>
      </c>
      <c r="BC24" t="str">
        <f ca="1"/>
        <v>W</v>
      </c>
      <c r="BD24" t="str">
        <f ca="1"/>
        <v>C</v>
      </c>
      <c r="BE24" t="str">
        <f ca="1"/>
        <v>L</v>
      </c>
      <c r="BF24" t="str">
        <f ca="1"/>
        <v>P</v>
      </c>
      <c r="BG24" t="str">
        <f ca="1"/>
        <v>A</v>
      </c>
      <c r="BH24" t="str">
        <f ca="1"/>
        <v>B</v>
      </c>
      <c r="BI24" t="str">
        <f ca="1"/>
        <v>X</v>
      </c>
      <c r="BJ24" t="str">
        <f ca="1"/>
        <v>Z</v>
      </c>
      <c r="BK24" t="str">
        <f ca="1"/>
        <v>K</v>
      </c>
      <c r="BL24" t="str">
        <f ca="1"/>
        <v>Z</v>
      </c>
      <c r="BM24" t="str">
        <f ca="1"/>
        <v>W</v>
      </c>
      <c r="BN24" t="str">
        <f ca="1"/>
        <v>D</v>
      </c>
      <c r="BO24" t="str">
        <f ca="1"/>
        <v>C</v>
      </c>
      <c r="BP24" t="str">
        <f ca="1"/>
        <v>E</v>
      </c>
      <c r="BQ24" t="str">
        <f ca="1"/>
        <v>X</v>
      </c>
      <c r="BR24" t="str">
        <f ca="1"/>
        <v>A</v>
      </c>
      <c r="BS24" t="str">
        <f ca="1"/>
        <v>P</v>
      </c>
      <c r="BT24" t="str">
        <f ca="1"/>
        <v>Z</v>
      </c>
      <c r="BU24" t="str">
        <f ca="1"/>
        <v>B</v>
      </c>
      <c r="BV24" t="str">
        <f ca="1"/>
        <v>O</v>
      </c>
      <c r="BW24" t="str">
        <f ca="1"/>
        <v>W</v>
      </c>
      <c r="BX24" t="str">
        <f ca="1"/>
        <v>R</v>
      </c>
      <c r="BY24" t="str">
        <f ca="1"/>
        <v>D</v>
      </c>
      <c r="BZ24" t="str">
        <f ca="1"/>
        <v>C</v>
      </c>
      <c r="CA24" t="str">
        <f ca="1"/>
        <v>T</v>
      </c>
      <c r="CB24" t="str">
        <f ca="1"/>
        <v>B</v>
      </c>
      <c r="CC24" t="str">
        <f ca="1"/>
        <v>A</v>
      </c>
      <c r="CD24" t="str">
        <f ca="1"/>
        <v>P</v>
      </c>
      <c r="CE24" t="str">
        <f ca="1"/>
        <v>X</v>
      </c>
      <c r="CF24" t="str">
        <f ca="1"/>
        <v>F</v>
      </c>
      <c r="CG24" t="str">
        <f ca="1"/>
        <v>W</v>
      </c>
      <c r="CH24" t="str">
        <f ca="1"/>
        <v>G</v>
      </c>
      <c r="CI24" t="str">
        <f ca="1"/>
        <v>R</v>
      </c>
      <c r="CJ24" t="str">
        <f ca="1"/>
        <v>D</v>
      </c>
      <c r="CK24" t="str">
        <f ca="1"/>
        <v>C</v>
      </c>
      <c r="CL24" t="str">
        <f ca="1"/>
        <v>V</v>
      </c>
      <c r="CM24" t="str">
        <f ca="1"/>
        <v>N</v>
      </c>
      <c r="CN24" t="str">
        <f ca="1"/>
        <v>Z</v>
      </c>
      <c r="CO24" t="str">
        <f ca="1"/>
        <v>P</v>
      </c>
      <c r="CP24" t="str">
        <f ca="1"/>
        <v>F</v>
      </c>
      <c r="CQ24" t="str">
        <f ca="1"/>
        <v>W</v>
      </c>
      <c r="CR24" t="str">
        <f ca="1"/>
        <v>G</v>
      </c>
      <c r="CS24" t="str">
        <f ca="1"/>
        <v>L</v>
      </c>
      <c r="CT24" t="str">
        <f ca="1"/>
        <v>R</v>
      </c>
      <c r="CU24" t="str">
        <f ca="1"/>
        <v>D</v>
      </c>
      <c r="CV24" t="str">
        <f ca="1"/>
        <v>V</v>
      </c>
      <c r="CW24" t="str">
        <f ca="1"/>
        <v>S</v>
      </c>
      <c r="CX24" t="str">
        <f ca="1"/>
        <v>N</v>
      </c>
      <c r="CY24" t="str">
        <f ca="1"/>
        <v>A</v>
      </c>
      <c r="CZ24" t="str">
        <f ca="1"/>
        <v>P</v>
      </c>
      <c r="DA24" t="str">
        <f ca="1"/>
        <v>X</v>
      </c>
      <c r="DB24" t="str">
        <f ca="1"/>
        <v>G</v>
      </c>
      <c r="DC24" t="str">
        <f ca="1"/>
        <v>L</v>
      </c>
      <c r="DD24" t="str">
        <f ca="1"/>
        <v>I</v>
      </c>
      <c r="DE24" t="str">
        <f ca="1"/>
        <v>R</v>
      </c>
      <c r="DF24" t="str">
        <f ca="1"/>
        <v>D</v>
      </c>
      <c r="DG24" t="str">
        <f ca="1"/>
        <v>C</v>
      </c>
      <c r="DH24" t="str">
        <f ca="1"/>
        <v>R</v>
      </c>
      <c r="DI24" t="str">
        <f ca="1"/>
        <v>N</v>
      </c>
      <c r="DJ24" t="str">
        <f ca="1"/>
        <v>F</v>
      </c>
      <c r="DK24" t="str">
        <f ca="1"/>
        <v>P</v>
      </c>
      <c r="DL24" t="str">
        <f ca="1"/>
        <v>G</v>
      </c>
      <c r="DM24" t="str">
        <f ca="1"/>
        <v>L</v>
      </c>
      <c r="DN24" t="str">
        <f ca="1"/>
        <v>I</v>
      </c>
      <c r="DO24" t="str">
        <f ca="1"/>
        <v>S</v>
      </c>
      <c r="DP24" t="str">
        <f ca="1"/>
        <v>R</v>
      </c>
      <c r="DQ24" t="str">
        <f ca="1"/>
        <v>D</v>
      </c>
      <c r="DR24" t="str">
        <f ca="1"/>
        <v>R</v>
      </c>
      <c r="DS24" t="str">
        <f ca="1"/>
        <v>D</v>
      </c>
      <c r="DT24" t="str">
        <f ca="1"/>
        <v>N</v>
      </c>
      <c r="DU24" t="str">
        <f ca="1"/>
        <v>W</v>
      </c>
      <c r="DV24" t="str">
        <f ca="1"/>
        <v>L</v>
      </c>
      <c r="DW24" t="str">
        <f ca="1"/>
        <v>L</v>
      </c>
      <c r="DX24" t="str">
        <f ca="1"/>
        <v>I</v>
      </c>
      <c r="DY24" t="str">
        <f ca="1"/>
        <v>V</v>
      </c>
      <c r="DZ24" t="str">
        <f ca="1"/>
        <v>S</v>
      </c>
      <c r="EA24" t="str">
        <f ca="1"/>
        <v>R</v>
      </c>
      <c r="EB24" t="str">
        <f ca="1"/>
        <v>D</v>
      </c>
      <c r="EC24" t="str">
        <f ca="1"/>
        <v>D</v>
      </c>
      <c r="ED24" t="str">
        <f ca="1"/>
        <v>C</v>
      </c>
      <c r="EE24" t="str">
        <f ca="1"/>
        <v>N</v>
      </c>
    </row>
    <row r="25" spans="1:135" ht="75" x14ac:dyDescent="0.25">
      <c r="A25" s="57">
        <v>24</v>
      </c>
      <c r="B25" s="55" t="str">
        <f ca="1"/>
        <v>Rahmat Ian Ardana</v>
      </c>
      <c r="C25" s="55" t="str">
        <f ca="1"/>
        <v>Field Assistant Trainee</v>
      </c>
      <c r="D25" s="53" t="str">
        <f ca="1"/>
        <v>22</v>
      </c>
      <c r="E25" s="53">
        <f ca="1"/>
        <v>4</v>
      </c>
      <c r="F25" s="53">
        <f ca="1"/>
        <v>5</v>
      </c>
      <c r="G25" s="53">
        <f ca="1"/>
        <v>7</v>
      </c>
      <c r="H25" s="53">
        <f ca="1"/>
        <v>6</v>
      </c>
      <c r="I25" s="53">
        <f ca="1"/>
        <v>7</v>
      </c>
      <c r="J25" s="53">
        <f ca="1"/>
        <v>4</v>
      </c>
      <c r="K25" s="53">
        <f ca="1"/>
        <v>1</v>
      </c>
      <c r="L25" s="53">
        <f ca="1"/>
        <v>7</v>
      </c>
      <c r="M25" s="53">
        <f ca="1"/>
        <v>5</v>
      </c>
      <c r="N25" s="53">
        <f ca="1"/>
        <v>5</v>
      </c>
      <c r="O25" s="53">
        <f ca="1"/>
        <v>1</v>
      </c>
      <c r="P25" s="53">
        <f ca="1"/>
        <v>2</v>
      </c>
      <c r="Q25" s="53">
        <f ca="1"/>
        <v>4</v>
      </c>
      <c r="R25" s="53">
        <f ca="1"/>
        <v>6</v>
      </c>
      <c r="S25" s="53">
        <f ca="1"/>
        <v>6</v>
      </c>
      <c r="T25" s="53">
        <f ca="1"/>
        <v>4</v>
      </c>
      <c r="U25" s="53">
        <f ca="1"/>
        <v>5</v>
      </c>
      <c r="V25" s="53">
        <f ca="1"/>
        <v>2</v>
      </c>
      <c r="W25" s="53">
        <f ca="1"/>
        <v>2</v>
      </c>
      <c r="X25" s="53">
        <f ca="1"/>
        <v>7</v>
      </c>
      <c r="Y2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5" s="52" t="str">
        <f ca="1"/>
        <v xml:space="preserve">Cukup memiliki komitmen untuk menuntaskan tugas, akan tetapi jika memungkinkan akan mendelegasikan sebagian dari pekerjaan nya kepada orang lain.  </v>
      </c>
      <c r="AA25" s="52" t="str">
        <f ca="1"/>
        <v xml:space="preserve">Bekerja keras, tetapi  jelas tujuan yg ingin dicapainya   </v>
      </c>
      <c r="AB25" s="52" t="str">
        <f ca="1"/>
        <v xml:space="preserve">Memperhatikan keteraturan dan sistematika kerja, tapi cukup  fleksibel </v>
      </c>
      <c r="AC25" s="52" t="str">
        <f ca="1"/>
        <v xml:space="preserve">Sangat menyukai detail, sangat peduli akan akurasi dan keleng- kapan data.  Cenderung terlalu terlibat dengan detail sehingga melupakan tujuan utama.  </v>
      </c>
      <c r="AD25" s="52" t="str">
        <f ca="1"/>
        <v xml:space="preserve">Pertimbangan mencakup aspek teoritis (konsep atau pemikiran  baru) dan aspek praktis (pengalaman) secara berimbang    </v>
      </c>
      <c r="AE25" s="52" t="str">
        <f ca="1"/>
        <v xml:space="preserve">Santai. Kurang peduli akan waktu, kurang memiliki rasa urgensi, membuang-buang waktu, bukan pekerja yang tepat waktu </v>
      </c>
      <c r="AF25" s="52" t="str">
        <f ca="1"/>
        <v xml:space="preserve">Menyukai aktifitas fisik (a.l. : olah raga), enerjik, memiliki stamina untuk menangani tugas-tugas berat, tidak mudah lelah. Tidak betah duduk lama, kurang dapat konsentrasi  'di belakang meja'.  </v>
      </c>
      <c r="AG25" s="52" t="str">
        <f ca="1"/>
        <v xml:space="preserve">Perlu pengarahan awal dan tolok ukur keberhasilan   </v>
      </c>
      <c r="AH25" s="52" t="str">
        <f ca="1"/>
        <v xml:space="preserve">Loyal pada Perusahaan   </v>
      </c>
      <c r="AI25" s="52" t="str">
        <f ca="1"/>
        <v>Puas dengan peran sebagai bawahan, memberikan kesempatan  pada orang lain untuk memimpin, tidak dominan. Tidak percaya diri; sama sekali tidak berminat untuk berperan sebagai pemimpin; ber- sikap pasif dalam kelompok.</v>
      </c>
      <c r="AJ25" s="52" t="str">
        <f ca="1"/>
        <v>Enggan mengontrol org lain &amp; tidak mau mempertanggung jawabkan hasil kerja bawahannya, lebih memberi kebebasan kpd bawahan utk memilih cara sendiri dlm penyelesaian tugas dan meminta bawahan  utk mempertanggungjawabkan hasilnya masing-masing.</v>
      </c>
      <c r="AK25" s="52" t="str">
        <f ca="1"/>
        <v xml:space="preserve">Berhati - hati dlm pengambilan keputusan   </v>
      </c>
      <c r="AL2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5" s="52" t="str">
        <f ca="1"/>
        <v>Suka bergabung dlm kelompok, sadar akan sikap &amp; kebutuhan ke- lompok, suka bekerja sama, ingin menjadi bagian dari kelompok, ingin disukai &amp; diakui oleh lingkungan; sangat tergantung pd kelom- pok, lebih memperhatikan kebutuhan kelompok daripada pekerjaan.</v>
      </c>
      <c r="AN25" s="52" t="str">
        <f ca="1"/>
        <v xml:space="preserve">Tidak mencari atau menghindari hubungan antar pribadi di  lingkungan kerja, masih mampu menjaga jarak </v>
      </c>
      <c r="AO25" s="52" t="str">
        <f ca="1"/>
        <v xml:space="preserve">Mengharapkan pengakuan lingkungan dan tidak mau diabaikan tetapi tidak mencari-cari perhatian </v>
      </c>
      <c r="AP25" s="52" t="str">
        <f ca="1"/>
        <v xml:space="preserve">Terbuka, mudah mengungkap pendapat atau perasaannya menge- nai suatu hal kepada org lain </v>
      </c>
      <c r="AQ25" s="52" t="str">
        <f ca="1"/>
        <v xml:space="preserve">Lebih suka menghindari konflik, akan mencari rasionalisasi untuk  dapat menerima situasi dan melihat permasalahan dari sudut pan- dang orang lain.  </v>
      </c>
      <c r="AR25" s="52" t="str">
        <f ca="1"/>
        <v>Antusias terhadap perubahan dan akan mencari hal-hal baru, tetapi masih selektif (menilai kemanfaatannya)</v>
      </c>
      <c r="AT25" t="str">
        <f ca="1"/>
        <v>G</v>
      </c>
      <c r="AU25" t="str">
        <f ca="1"/>
        <v>N</v>
      </c>
      <c r="AV25" t="str">
        <f ca="1"/>
        <v>A</v>
      </c>
      <c r="AW25" t="str">
        <f ca="1"/>
        <v>P</v>
      </c>
      <c r="AX25" t="str">
        <f ca="1"/>
        <v>B</v>
      </c>
      <c r="AY25" t="str">
        <f ca="1"/>
        <v>B</v>
      </c>
      <c r="AZ25" t="str">
        <f ca="1"/>
        <v>Z</v>
      </c>
      <c r="BA25" t="str">
        <f ca="1"/>
        <v>Z</v>
      </c>
      <c r="BB25" t="str">
        <f ca="1"/>
        <v>F</v>
      </c>
      <c r="BC25" t="str">
        <f ca="1"/>
        <v>F</v>
      </c>
      <c r="BD25" t="str">
        <f ca="1"/>
        <v>C</v>
      </c>
      <c r="BE25" t="str">
        <f ca="1"/>
        <v>E</v>
      </c>
      <c r="BF25" t="str">
        <f ca="1"/>
        <v>N</v>
      </c>
      <c r="BG25" t="str">
        <f ca="1"/>
        <v>X</v>
      </c>
      <c r="BH25" t="str">
        <f ca="1"/>
        <v>B</v>
      </c>
      <c r="BI25" t="str">
        <f ca="1"/>
        <v>X</v>
      </c>
      <c r="BJ25" t="str">
        <f ca="1"/>
        <v>Z</v>
      </c>
      <c r="BK25" t="str">
        <f ca="1"/>
        <v>K</v>
      </c>
      <c r="BL25" t="str">
        <f ca="1"/>
        <v>Z</v>
      </c>
      <c r="BM25" t="str">
        <f ca="1"/>
        <v>W</v>
      </c>
      <c r="BN25" t="str">
        <f ca="1"/>
        <v>D</v>
      </c>
      <c r="BO25" t="str">
        <f ca="1"/>
        <v>C</v>
      </c>
      <c r="BP25" t="str">
        <f ca="1"/>
        <v>E</v>
      </c>
      <c r="BQ25" t="str">
        <f ca="1"/>
        <v>X</v>
      </c>
      <c r="BR25" t="str">
        <f ca="1"/>
        <v>A</v>
      </c>
      <c r="BS25" t="str">
        <f ca="1"/>
        <v>O</v>
      </c>
      <c r="BT25" t="str">
        <f ca="1"/>
        <v>Z</v>
      </c>
      <c r="BU25" t="str">
        <f ca="1"/>
        <v>B</v>
      </c>
      <c r="BV25" t="str">
        <f ca="1"/>
        <v>O</v>
      </c>
      <c r="BW25" t="str">
        <f ca="1"/>
        <v>W</v>
      </c>
      <c r="BX25" t="str">
        <f ca="1"/>
        <v>G</v>
      </c>
      <c r="BY25" t="str">
        <f ca="1"/>
        <v>D</v>
      </c>
      <c r="BZ25" t="str">
        <f ca="1"/>
        <v>C</v>
      </c>
      <c r="CA25" t="str">
        <f ca="1"/>
        <v>T</v>
      </c>
      <c r="CB25" t="str">
        <f ca="1"/>
        <v>B</v>
      </c>
      <c r="CC25" t="str">
        <f ca="1"/>
        <v>O</v>
      </c>
      <c r="CD25" t="str">
        <f ca="1"/>
        <v>Z</v>
      </c>
      <c r="CE25" t="str">
        <f ca="1"/>
        <v>X</v>
      </c>
      <c r="CF25" t="str">
        <f ca="1"/>
        <v>F</v>
      </c>
      <c r="CG25" t="str">
        <f ca="1"/>
        <v>W</v>
      </c>
      <c r="CH25" t="str">
        <f ca="1"/>
        <v>G</v>
      </c>
      <c r="CI25" t="str">
        <f ca="1"/>
        <v>R</v>
      </c>
      <c r="CJ25" t="str">
        <f ca="1"/>
        <v>I</v>
      </c>
      <c r="CK25" t="str">
        <f ca="1"/>
        <v>C</v>
      </c>
      <c r="CL25" t="str">
        <f ca="1"/>
        <v>V</v>
      </c>
      <c r="CM25" t="str">
        <f ca="1"/>
        <v>O</v>
      </c>
      <c r="CN25" t="str">
        <f ca="1"/>
        <v>Z</v>
      </c>
      <c r="CO25" t="str">
        <f ca="1"/>
        <v>K</v>
      </c>
      <c r="CP25" t="str">
        <f ca="1"/>
        <v>F</v>
      </c>
      <c r="CQ25" t="str">
        <f ca="1"/>
        <v>B</v>
      </c>
      <c r="CR25" t="str">
        <f ca="1"/>
        <v>G</v>
      </c>
      <c r="CS25" t="str">
        <f ca="1"/>
        <v>S</v>
      </c>
      <c r="CT25" t="str">
        <f ca="1"/>
        <v>I</v>
      </c>
      <c r="CU25" t="str">
        <f ca="1"/>
        <v>D</v>
      </c>
      <c r="CV25" t="str">
        <f ca="1"/>
        <v>V</v>
      </c>
      <c r="CW25" t="str">
        <f ca="1"/>
        <v>S</v>
      </c>
      <c r="CX25" t="str">
        <f ca="1"/>
        <v>N</v>
      </c>
      <c r="CY25" t="str">
        <f ca="1"/>
        <v>A</v>
      </c>
      <c r="CZ25" t="str">
        <f ca="1"/>
        <v>F</v>
      </c>
      <c r="DA25" t="str">
        <f ca="1"/>
        <v>X</v>
      </c>
      <c r="DB25" t="str">
        <f ca="1"/>
        <v>G</v>
      </c>
      <c r="DC25" t="str">
        <f ca="1"/>
        <v>V</v>
      </c>
      <c r="DD25" t="str">
        <f ca="1"/>
        <v>S</v>
      </c>
      <c r="DE25" t="str">
        <f ca="1"/>
        <v>R</v>
      </c>
      <c r="DF25" t="str">
        <f ca="1"/>
        <v>V</v>
      </c>
      <c r="DG25" t="str">
        <f ca="1"/>
        <v>S</v>
      </c>
      <c r="DH25" t="str">
        <f ca="1"/>
        <v>R</v>
      </c>
      <c r="DI25" t="str">
        <f ca="1"/>
        <v>N</v>
      </c>
      <c r="DJ25" t="str">
        <f ca="1"/>
        <v>A</v>
      </c>
      <c r="DK25" t="str">
        <f ca="1"/>
        <v>P</v>
      </c>
      <c r="DL25" t="str">
        <f ca="1"/>
        <v>G</v>
      </c>
      <c r="DM25" t="str">
        <f ca="1"/>
        <v>L</v>
      </c>
      <c r="DN25" t="str">
        <f ca="1"/>
        <v>V</v>
      </c>
      <c r="DO25" t="str">
        <f ca="1"/>
        <v>S</v>
      </c>
      <c r="DP25" t="str">
        <f ca="1"/>
        <v>V</v>
      </c>
      <c r="DQ25" t="str">
        <f ca="1"/>
        <v>D</v>
      </c>
      <c r="DR25" t="str">
        <f ca="1"/>
        <v>C</v>
      </c>
      <c r="DS25" t="str">
        <f ca="1"/>
        <v>D</v>
      </c>
      <c r="DT25" t="str">
        <f ca="1"/>
        <v>N</v>
      </c>
      <c r="DU25" t="str">
        <f ca="1"/>
        <v>W</v>
      </c>
      <c r="DV25" t="str">
        <f ca="1"/>
        <v>G</v>
      </c>
      <c r="DW25" t="str">
        <f ca="1"/>
        <v>I</v>
      </c>
      <c r="DX25" t="str">
        <f ca="1"/>
        <v>I</v>
      </c>
      <c r="DY25" t="str">
        <f ca="1"/>
        <v>V</v>
      </c>
      <c r="DZ25" t="str">
        <f ca="1"/>
        <v>S</v>
      </c>
      <c r="EA25" t="str">
        <f ca="1"/>
        <v>R</v>
      </c>
      <c r="EB25" t="str">
        <f ca="1"/>
        <v>D</v>
      </c>
      <c r="EC25" t="str">
        <f ca="1"/>
        <v>D</v>
      </c>
      <c r="ED25" t="str">
        <f ca="1"/>
        <v>C</v>
      </c>
      <c r="EE25" t="str">
        <f ca="1"/>
        <v>W</v>
      </c>
    </row>
    <row r="26" spans="1:135" ht="75" x14ac:dyDescent="0.25">
      <c r="A26" s="57">
        <v>25</v>
      </c>
      <c r="B26" s="55" t="str">
        <f ca="1"/>
        <v>Nur'Atika</v>
      </c>
      <c r="C26" s="55" t="str">
        <f ca="1"/>
        <v>Field Assistant Trainee</v>
      </c>
      <c r="D26" s="53" t="str">
        <f ca="1"/>
        <v>22</v>
      </c>
      <c r="E26" s="53">
        <f ca="1"/>
        <v>3</v>
      </c>
      <c r="F26" s="53">
        <f ca="1"/>
        <v>5</v>
      </c>
      <c r="G26" s="53">
        <f ca="1"/>
        <v>5</v>
      </c>
      <c r="H26" s="53">
        <f ca="1"/>
        <v>6</v>
      </c>
      <c r="I26" s="53">
        <f ca="1"/>
        <v>5</v>
      </c>
      <c r="J26" s="53">
        <f ca="1"/>
        <v>4</v>
      </c>
      <c r="K26" s="53">
        <f ca="1"/>
        <v>3</v>
      </c>
      <c r="L26" s="53">
        <f ca="1"/>
        <v>4</v>
      </c>
      <c r="M26" s="53">
        <f ca="1"/>
        <v>7</v>
      </c>
      <c r="N26" s="53">
        <f ca="1"/>
        <v>5</v>
      </c>
      <c r="O26" s="53">
        <f ca="1"/>
        <v>2</v>
      </c>
      <c r="P26" s="53">
        <f ca="1"/>
        <v>1</v>
      </c>
      <c r="Q26" s="53">
        <f ca="1"/>
        <v>6</v>
      </c>
      <c r="R26" s="53">
        <f ca="1"/>
        <v>7</v>
      </c>
      <c r="S26" s="53">
        <f ca="1"/>
        <v>9</v>
      </c>
      <c r="T26" s="53">
        <f ca="1"/>
        <v>1</v>
      </c>
      <c r="U26" s="53">
        <f ca="1"/>
        <v>4</v>
      </c>
      <c r="V26" s="53">
        <f ca="1"/>
        <v>3</v>
      </c>
      <c r="W26" s="53">
        <f ca="1"/>
        <v>3</v>
      </c>
      <c r="X26" s="53">
        <f ca="1"/>
        <v>7</v>
      </c>
      <c r="Y26"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6" s="52" t="str">
        <f ca="1"/>
        <v xml:space="preserve">Cukup memiliki komitmen untuk menuntaskan tugas, akan tetapi jika memungkinkan akan mendelegasikan sebagian dari pekerjaan nya kepada orang lain.  </v>
      </c>
      <c r="AA26" s="52" t="str">
        <f ca="1"/>
        <v xml:space="preserve">Bekerja keras, tetapi  jelas tujuan yg ingin dicapainya   </v>
      </c>
      <c r="AB26" s="52" t="str">
        <f ca="1"/>
        <v xml:space="preserve">Memperhatikan keteraturan dan sistematika kerja, tapi cukup  fleksibel </v>
      </c>
      <c r="AC26" s="52" t="str">
        <f ca="1"/>
        <v xml:space="preserve">Tertarik untuk menangani sendiri detail   </v>
      </c>
      <c r="AD26" s="52" t="str">
        <f ca="1"/>
        <v xml:space="preserve">Pertimbangan mencakup aspek teoritis (konsep atau pemikiran  baru) dan aspek praktis (pengalaman) secara berimbang    </v>
      </c>
      <c r="AE26" s="52" t="str">
        <f ca="1"/>
        <v xml:space="preserve">Santai. Kurang peduli akan waktu, kurang memiliki rasa urgensi, membuang-buang waktu, bukan pekerja yang tepat waktu </v>
      </c>
      <c r="AF26" s="52" t="str">
        <f ca="1"/>
        <v xml:space="preserve">Dapat bekerja di belakang meja dan senang jika sesekali harus terjun ke lapangan atau melaksanakan tugas-tugas yang bersifat mobile.  </v>
      </c>
      <c r="AG26" s="52" t="str">
        <f ca="1"/>
        <v xml:space="preserve">Membutuhkan uraian rinci mengenai tugas, dan batasan tanggung  jawab serta wewenang </v>
      </c>
      <c r="AH26" s="52" t="str">
        <f ca="1"/>
        <v xml:space="preserve">Loyal pada Perusahaan   </v>
      </c>
      <c r="AI26" s="52" t="str">
        <f ca="1"/>
        <v xml:space="preserve">Tidak percaya diri dan tidak ingin memimpin atau mengawasi orang lain </v>
      </c>
      <c r="AJ26" s="52" t="str">
        <f ca="1"/>
        <v xml:space="preserve">Permisif, akan memberikan kesempatan pada orang lain untuk memimpin. Tidak mau mengontrol orang lain dan tidak mau mempertanggung jawabkan hasil kerja bawahannya.  </v>
      </c>
      <c r="AK26" s="52" t="str">
        <f ca="1"/>
        <v xml:space="preserve">Cukup percaya diri dlm pengambilan keputusan, mau mengambil resiko, dpt memutuskan dgn cepat, mengikuti alur logika </v>
      </c>
      <c r="AL2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6" s="52" t="str">
        <f ca="1"/>
        <v>Suka bergabung dlm kelompok, sadar akan sikap &amp; kebutuhan ke- lompok, suka bekerja sama, ingin menjadi bagian dari kelompok, ingin disukai &amp; diakui oleh lingkungan; sangat tergantung pd kelom- pok, lebih memperhatikan kebutuhan kelompok daripada pekerjaan.</v>
      </c>
      <c r="AN26" s="52" t="str">
        <f ca="1"/>
        <v>Menjaga jarak, lebih memperhatikan hal - hal kedinasan, tdk mudah dipengaruhi oleh individu tertentu, objektif &amp; analitis. Tampil dingin, tdk acuh, tdk ramah, suka berahasia, mungkin tdk sadar akan pe- rasaan org lain, &amp; mungkin sulit menyesuaikan diri.</v>
      </c>
      <c r="AO26" s="52" t="str">
        <f ca="1"/>
        <v xml:space="preserve">Mengharapkan pengakuan lingkungan dan tidak mau diabaikan tetapi tidak mencari-cari perhatian </v>
      </c>
      <c r="AP26" s="52" t="str">
        <f ca="1"/>
        <v xml:space="preserve">Terbuka, mudah mengungkap pendapat atau perasaannya menge- nai suatu hal kepada org lain </v>
      </c>
      <c r="AQ26" s="52" t="str">
        <f ca="1"/>
        <v xml:space="preserve">Lebih suka menghindari konflik, akan mencari rasionalisasi untuk  dapat menerima situasi dan melihat permasalahan dari sudut pan- dang orang lain.  </v>
      </c>
      <c r="AR26" s="52" t="str">
        <f ca="1"/>
        <v>Antusias terhadap perubahan dan akan mencari hal-hal baru, tetapi masih selektif (menilai kemanfaatannya)</v>
      </c>
      <c r="AT26" t="str">
        <f ca="1"/>
        <v>G</v>
      </c>
      <c r="AU26" t="str">
        <f ca="1"/>
        <v>N</v>
      </c>
      <c r="AV26" t="str">
        <f ca="1"/>
        <v>A</v>
      </c>
      <c r="AW26" t="str">
        <f ca="1"/>
        <v>X</v>
      </c>
      <c r="AX26" t="str">
        <f ca="1"/>
        <v>B</v>
      </c>
      <c r="AY26" t="str">
        <f ca="1"/>
        <v>B</v>
      </c>
      <c r="AZ26" t="str">
        <f ca="1"/>
        <v>Z</v>
      </c>
      <c r="BA26" t="str">
        <f ca="1"/>
        <v>Z</v>
      </c>
      <c r="BB26" t="str">
        <f ca="1"/>
        <v>K</v>
      </c>
      <c r="BC26" t="str">
        <f ca="1"/>
        <v>W</v>
      </c>
      <c r="BD26" t="str">
        <f ca="1"/>
        <v>C</v>
      </c>
      <c r="BE26" t="str">
        <f ca="1"/>
        <v>E</v>
      </c>
      <c r="BF26" t="str">
        <f ca="1"/>
        <v>N</v>
      </c>
      <c r="BG26" t="str">
        <f ca="1"/>
        <v>X</v>
      </c>
      <c r="BH26" t="str">
        <f ca="1"/>
        <v>B</v>
      </c>
      <c r="BI26" t="str">
        <f ca="1"/>
        <v>X</v>
      </c>
      <c r="BJ26" t="str">
        <f ca="1"/>
        <v>B</v>
      </c>
      <c r="BK26" t="str">
        <f ca="1"/>
        <v>O</v>
      </c>
      <c r="BL26" t="str">
        <f ca="1"/>
        <v>Z</v>
      </c>
      <c r="BM26" t="str">
        <f ca="1"/>
        <v>W</v>
      </c>
      <c r="BN26" t="str">
        <f ca="1"/>
        <v>D</v>
      </c>
      <c r="BO26" t="str">
        <f ca="1"/>
        <v>C</v>
      </c>
      <c r="BP26" t="str">
        <f ca="1"/>
        <v>E</v>
      </c>
      <c r="BQ26" t="str">
        <f ca="1"/>
        <v>N</v>
      </c>
      <c r="BR26" t="str">
        <f ca="1"/>
        <v>B</v>
      </c>
      <c r="BS26" t="str">
        <f ca="1"/>
        <v>P</v>
      </c>
      <c r="BT26" t="str">
        <f ca="1"/>
        <v>Z</v>
      </c>
      <c r="BU26" t="str">
        <f ca="1"/>
        <v>B</v>
      </c>
      <c r="BV26" t="str">
        <f ca="1"/>
        <v>F</v>
      </c>
      <c r="BW26" t="str">
        <f ca="1"/>
        <v>W</v>
      </c>
      <c r="BX26" t="str">
        <f ca="1"/>
        <v>G</v>
      </c>
      <c r="BY26" t="str">
        <f ca="1"/>
        <v>D</v>
      </c>
      <c r="BZ26" t="str">
        <f ca="1"/>
        <v>I</v>
      </c>
      <c r="CA26" t="str">
        <f ca="1"/>
        <v>T</v>
      </c>
      <c r="CB26" t="str">
        <f ca="1"/>
        <v>B</v>
      </c>
      <c r="CC26" t="str">
        <f ca="1"/>
        <v>A</v>
      </c>
      <c r="CD26" t="str">
        <f ca="1"/>
        <v>Z</v>
      </c>
      <c r="CE26" t="str">
        <f ca="1"/>
        <v>K</v>
      </c>
      <c r="CF26" t="str">
        <f ca="1"/>
        <v>B</v>
      </c>
      <c r="CG26" t="str">
        <f ca="1"/>
        <v>W</v>
      </c>
      <c r="CH26" t="str">
        <f ca="1"/>
        <v>S</v>
      </c>
      <c r="CI26" t="str">
        <f ca="1"/>
        <v>R</v>
      </c>
      <c r="CJ26" t="str">
        <f ca="1"/>
        <v>I</v>
      </c>
      <c r="CK26" t="str">
        <f ca="1"/>
        <v>C</v>
      </c>
      <c r="CL26" t="str">
        <f ca="1"/>
        <v>E</v>
      </c>
      <c r="CM26" t="str">
        <f ca="1"/>
        <v>N</v>
      </c>
      <c r="CN26" t="str">
        <f ca="1"/>
        <v>Z</v>
      </c>
      <c r="CO26" t="str">
        <f ca="1"/>
        <v>K</v>
      </c>
      <c r="CP26" t="str">
        <f ca="1"/>
        <v>F</v>
      </c>
      <c r="CQ26" t="str">
        <f ca="1"/>
        <v>B</v>
      </c>
      <c r="CR26" t="str">
        <f ca="1"/>
        <v>G</v>
      </c>
      <c r="CS26" t="str">
        <f ca="1"/>
        <v>S</v>
      </c>
      <c r="CT26" t="str">
        <f ca="1"/>
        <v>I</v>
      </c>
      <c r="CU26" t="str">
        <f ca="1"/>
        <v>D</v>
      </c>
      <c r="CV26" t="str">
        <f ca="1"/>
        <v>C</v>
      </c>
      <c r="CW26" t="str">
        <f ca="1"/>
        <v>S</v>
      </c>
      <c r="CX26" t="str">
        <f ca="1"/>
        <v>Z</v>
      </c>
      <c r="CY26" t="str">
        <f ca="1"/>
        <v>A</v>
      </c>
      <c r="CZ26" t="str">
        <f ca="1"/>
        <v>F</v>
      </c>
      <c r="DA26" t="str">
        <f ca="1"/>
        <v>X</v>
      </c>
      <c r="DB26" t="str">
        <f ca="1"/>
        <v>G</v>
      </c>
      <c r="DC26" t="str">
        <f ca="1"/>
        <v>L</v>
      </c>
      <c r="DD26" t="str">
        <f ca="1"/>
        <v>S</v>
      </c>
      <c r="DE26" t="str">
        <f ca="1"/>
        <v>R</v>
      </c>
      <c r="DF26" t="str">
        <f ca="1"/>
        <v>V</v>
      </c>
      <c r="DG26" t="str">
        <f ca="1"/>
        <v>S</v>
      </c>
      <c r="DH26" t="str">
        <f ca="1"/>
        <v>R</v>
      </c>
      <c r="DI26" t="str">
        <f ca="1"/>
        <v>N</v>
      </c>
      <c r="DJ26" t="str">
        <f ca="1"/>
        <v>F</v>
      </c>
      <c r="DK26" t="str">
        <f ca="1"/>
        <v>W</v>
      </c>
      <c r="DL26" t="str">
        <f ca="1"/>
        <v>I</v>
      </c>
      <c r="DM26" t="str">
        <f ca="1"/>
        <v>L</v>
      </c>
      <c r="DN26" t="str">
        <f ca="1"/>
        <v>V</v>
      </c>
      <c r="DO26" t="str">
        <f ca="1"/>
        <v>T</v>
      </c>
      <c r="DP26" t="str">
        <f ca="1"/>
        <v>V</v>
      </c>
      <c r="DQ26" t="str">
        <f ca="1"/>
        <v>S</v>
      </c>
      <c r="DR26" t="str">
        <f ca="1"/>
        <v>R</v>
      </c>
      <c r="DS26" t="str">
        <f ca="1"/>
        <v>D</v>
      </c>
      <c r="DT26" t="str">
        <f ca="1"/>
        <v>F</v>
      </c>
      <c r="DU26" t="str">
        <f ca="1"/>
        <v>W</v>
      </c>
      <c r="DV26" t="str">
        <f ca="1"/>
        <v>G</v>
      </c>
      <c r="DW26" t="str">
        <f ca="1"/>
        <v>I</v>
      </c>
      <c r="DX26" t="str">
        <f ca="1"/>
        <v>I</v>
      </c>
      <c r="DY26" t="str">
        <f ca="1"/>
        <v>T</v>
      </c>
      <c r="DZ26" t="str">
        <f ca="1"/>
        <v>V</v>
      </c>
      <c r="EA26" t="str">
        <f ca="1"/>
        <v>S</v>
      </c>
      <c r="EB26" t="str">
        <f ca="1"/>
        <v>D</v>
      </c>
      <c r="EC26" t="str">
        <f ca="1"/>
        <v>C</v>
      </c>
      <c r="ED26" t="str">
        <f ca="1"/>
        <v>C</v>
      </c>
      <c r="EE26" t="str">
        <f ca="1"/>
        <v>W</v>
      </c>
    </row>
    <row r="27" spans="1:135" ht="75" x14ac:dyDescent="0.25">
      <c r="A27" s="57">
        <v>26</v>
      </c>
      <c r="B27" s="55" t="str">
        <f ca="1"/>
        <v>Akbar Rahmat</v>
      </c>
      <c r="C27" s="55" t="str">
        <f ca="1"/>
        <v>Field Assistant Trainee</v>
      </c>
      <c r="D27" s="53" t="str">
        <f ca="1"/>
        <v>26</v>
      </c>
      <c r="E27" s="53">
        <f ca="1"/>
        <v>5</v>
      </c>
      <c r="F27" s="53">
        <f ca="1"/>
        <v>6</v>
      </c>
      <c r="G27" s="53">
        <f ca="1"/>
        <v>5</v>
      </c>
      <c r="H27" s="53">
        <f ca="1"/>
        <v>8</v>
      </c>
      <c r="I27" s="53">
        <f ca="1"/>
        <v>5</v>
      </c>
      <c r="J27" s="53">
        <f ca="1"/>
        <v>7</v>
      </c>
      <c r="K27" s="53">
        <f ca="1"/>
        <v>1</v>
      </c>
      <c r="L27" s="53">
        <f ca="1"/>
        <v>3</v>
      </c>
      <c r="M27" s="53">
        <f ca="1"/>
        <v>5</v>
      </c>
      <c r="N27" s="53">
        <f ca="1"/>
        <v>7</v>
      </c>
      <c r="O27" s="53">
        <f ca="1"/>
        <v>4</v>
      </c>
      <c r="P27" s="53">
        <f ca="1"/>
        <v>5</v>
      </c>
      <c r="Q27" s="53">
        <f ca="1"/>
        <v>2</v>
      </c>
      <c r="R27" s="53">
        <f ca="1"/>
        <v>6</v>
      </c>
      <c r="S27" s="53">
        <f ca="1"/>
        <v>4</v>
      </c>
      <c r="T27" s="53">
        <f ca="1"/>
        <v>3</v>
      </c>
      <c r="U27" s="53">
        <f ca="1"/>
        <v>2</v>
      </c>
      <c r="V27" s="53">
        <f ca="1"/>
        <v>4</v>
      </c>
      <c r="W27" s="53">
        <f ca="1"/>
        <v>3</v>
      </c>
      <c r="X27" s="53">
        <f ca="1"/>
        <v>4</v>
      </c>
      <c r="Y27" s="52" t="str">
        <f ca="1"/>
        <v>Tahu akan tujuan yang ingin dicapainya dan dapat merumuskannya, realistis akan kemampuan diri, dan berusaha untuk mencapai target.</v>
      </c>
      <c r="Z27" s="52" t="str">
        <f ca="1"/>
        <v xml:space="preserve">Komitmen tinggi, lebih suka menangani pekerjaan satu demi satu, akan tetapi masih dapat mengubah prioritas jika terpaksa </v>
      </c>
      <c r="AA27" s="52" t="str">
        <f ca="1"/>
        <v xml:space="preserve">Bekerja keras, tetapi  jelas tujuan yg ingin dicapainya   </v>
      </c>
      <c r="AB27" s="52" t="str">
        <f ca="1"/>
        <v xml:space="preserve">Sistematis, bermetoda, berstruktur, rapi dan teratur, dapat menata tugas dengan baik.  Cenderung kaku, tidak fleksibel </v>
      </c>
      <c r="AC27" s="52" t="str">
        <f ca="1"/>
        <v xml:space="preserve">Tertarik untuk menangani sendiri detail   </v>
      </c>
      <c r="AD27" s="52" t="str">
        <f ca="1"/>
        <v xml:space="preserve">Suka memikirkan suatu problem secara mendalam, merujuk pada   teori dan konsep </v>
      </c>
      <c r="AE27" s="52" t="str">
        <f ca="1"/>
        <v xml:space="preserve">Santai. Kurang peduli akan waktu, kurang memiliki rasa urgensi, membuang-buang waktu, bukan pekerja yang tepat waktu </v>
      </c>
      <c r="AF27" s="52" t="str">
        <f ca="1"/>
        <v xml:space="preserve">Dapat bekerja di belakang meja dan senang jika sesekali harus terjun ke lapangan atau melaksanakan tugas-tugas yang bersifat mobile.  </v>
      </c>
      <c r="AG27" s="52" t="str">
        <f ca="1"/>
        <v xml:space="preserve">Perlu pengarahan awal dan tolok ukur keberhasilan   </v>
      </c>
      <c r="AH27" s="52" t="str">
        <f ca="1"/>
        <v xml:space="preserve">Loyal pada pribadi atasan     </v>
      </c>
      <c r="AI27" s="52" t="str">
        <f ca="1"/>
        <v xml:space="preserve">Kurang percaya diri dan kurang berminat utk menjadi pemimpin      </v>
      </c>
      <c r="AJ27" s="52" t="str">
        <f ca="1"/>
        <v xml:space="preserve">Bertanggung jawab, akan melakukan fungsi pengarahan, pengendalian dan pengawasan, tapi tidak mendominasi </v>
      </c>
      <c r="AK27" s="52" t="str">
        <f ca="1"/>
        <v xml:space="preserve">Enggan mengambil keputusan   </v>
      </c>
      <c r="AL2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7" s="52" t="str">
        <f ca="1"/>
        <v xml:space="preserve">Selektif dlm bergabung dg kelompok, hanya mau berhubungan dg kelompok di lingkungan kerja apabila bernilai &amp; sesuai minat, tdk terlalu mudah dipengaruhi.  </v>
      </c>
      <c r="AN27" s="52" t="str">
        <f ca="1"/>
        <v xml:space="preserve">Tidak mencari atau menghindari hubungan antar pribadi di  lingkungan kerja, masih mampu menjaga jarak </v>
      </c>
      <c r="AO27" s="52" t="str">
        <f ca="1"/>
        <v xml:space="preserve">Sederhana, cenderung diam, cenderung pemalu, tidak suka menon- jolkan diri </v>
      </c>
      <c r="AP27" s="52" t="str">
        <f ca="1"/>
        <v xml:space="preserve">Mampu mengungkap atau menyimpan perasaan, dapat mengen- dalikan emosi </v>
      </c>
      <c r="AQ27" s="52" t="str">
        <f ca="1"/>
        <v xml:space="preserve">Lebih suka menghindari konflik, akan mencari rasionalisasi untuk  dapat menerima situasi dan melihat permasalahan dari sudut pan- dang orang lain.  </v>
      </c>
      <c r="AR27" s="52" t="str">
        <f ca="1"/>
        <v xml:space="preserve">Mudah beradaptasi, cukup menyukai perubahan    </v>
      </c>
      <c r="AT27" t="str">
        <f ca="1"/>
        <v>G</v>
      </c>
      <c r="AU27" t="str">
        <f ca="1"/>
        <v>N</v>
      </c>
      <c r="AV27" t="str">
        <f ca="1"/>
        <v>A</v>
      </c>
      <c r="AW27" t="str">
        <f ca="1"/>
        <v>P</v>
      </c>
      <c r="AX27" t="str">
        <f ca="1"/>
        <v>B</v>
      </c>
      <c r="AY27" t="str">
        <f ca="1"/>
        <v>B</v>
      </c>
      <c r="AZ27" t="str">
        <f ca="1"/>
        <v>Z</v>
      </c>
      <c r="BA27" t="str">
        <f ca="1"/>
        <v>Z</v>
      </c>
      <c r="BB27" t="str">
        <f ca="1"/>
        <v>F</v>
      </c>
      <c r="BC27" t="str">
        <f ca="1"/>
        <v>F</v>
      </c>
      <c r="BD27" t="str">
        <f ca="1"/>
        <v>C</v>
      </c>
      <c r="BE27" t="str">
        <f ca="1"/>
        <v>E</v>
      </c>
      <c r="BF27" t="str">
        <f ca="1"/>
        <v>N</v>
      </c>
      <c r="BG27" t="str">
        <f ca="1"/>
        <v>A</v>
      </c>
      <c r="BH27" t="str">
        <f ca="1"/>
        <v>P</v>
      </c>
      <c r="BI27" t="str">
        <f ca="1"/>
        <v>O</v>
      </c>
      <c r="BJ27" t="str">
        <f ca="1"/>
        <v>Z</v>
      </c>
      <c r="BK27" t="str">
        <f ca="1"/>
        <v>O</v>
      </c>
      <c r="BL27" t="str">
        <f ca="1"/>
        <v>F</v>
      </c>
      <c r="BM27" t="str">
        <f ca="1"/>
        <v>W</v>
      </c>
      <c r="BN27" t="str">
        <f ca="1"/>
        <v>D</v>
      </c>
      <c r="BO27" t="str">
        <f ca="1"/>
        <v>C</v>
      </c>
      <c r="BP27" t="str">
        <f ca="1"/>
        <v>I</v>
      </c>
      <c r="BQ27" t="str">
        <f ca="1"/>
        <v>X</v>
      </c>
      <c r="BR27" t="str">
        <f ca="1"/>
        <v>A</v>
      </c>
      <c r="BS27" t="str">
        <f ca="1"/>
        <v>P</v>
      </c>
      <c r="BT27" t="str">
        <f ca="1"/>
        <v>Z</v>
      </c>
      <c r="BU27" t="str">
        <f ca="1"/>
        <v>B</v>
      </c>
      <c r="BV27" t="str">
        <f ca="1"/>
        <v>F</v>
      </c>
      <c r="BW27" t="str">
        <f ca="1"/>
        <v>W</v>
      </c>
      <c r="BX27" t="str">
        <f ca="1"/>
        <v>R</v>
      </c>
      <c r="BY27" t="str">
        <f ca="1"/>
        <v>D</v>
      </c>
      <c r="BZ27" t="str">
        <f ca="1"/>
        <v>C</v>
      </c>
      <c r="CA27" t="str">
        <f ca="1"/>
        <v>E</v>
      </c>
      <c r="CB27" t="str">
        <f ca="1"/>
        <v>B</v>
      </c>
      <c r="CC27" t="str">
        <f ca="1"/>
        <v>O</v>
      </c>
      <c r="CD27" t="str">
        <f ca="1"/>
        <v>P</v>
      </c>
      <c r="CE27" t="str">
        <f ca="1"/>
        <v>K</v>
      </c>
      <c r="CF27" t="str">
        <f ca="1"/>
        <v>F</v>
      </c>
      <c r="CG27" t="str">
        <f ca="1"/>
        <v>W</v>
      </c>
      <c r="CH27" t="str">
        <f ca="1"/>
        <v>S</v>
      </c>
      <c r="CI27" t="str">
        <f ca="1"/>
        <v>R</v>
      </c>
      <c r="CJ27" t="str">
        <f ca="1"/>
        <v>D</v>
      </c>
      <c r="CK27" t="str">
        <f ca="1"/>
        <v>C</v>
      </c>
      <c r="CL27" t="str">
        <f ca="1"/>
        <v>V</v>
      </c>
      <c r="CM27" t="str">
        <f ca="1"/>
        <v/>
      </c>
      <c r="CN27" t="str">
        <f ca="1"/>
        <v>A</v>
      </c>
      <c r="CO27" t="str">
        <f ca="1"/>
        <v>K</v>
      </c>
      <c r="CP27" t="str">
        <f ca="1"/>
        <v>F</v>
      </c>
      <c r="CQ27" t="str">
        <f ca="1"/>
        <v>W</v>
      </c>
      <c r="CR27" t="str">
        <f ca="1"/>
        <v>G</v>
      </c>
      <c r="CS27" t="str">
        <f ca="1"/>
        <v>L</v>
      </c>
      <c r="CT27" t="str">
        <f ca="1"/>
        <v>R</v>
      </c>
      <c r="CU27" t="str">
        <f ca="1"/>
        <v>D</v>
      </c>
      <c r="CV27" t="str">
        <f ca="1"/>
        <v>C</v>
      </c>
      <c r="CW27" t="str">
        <f ca="1"/>
        <v>E</v>
      </c>
      <c r="CX27" t="str">
        <f ca="1"/>
        <v>N</v>
      </c>
      <c r="CY27" t="str">
        <f ca="1"/>
        <v>K</v>
      </c>
      <c r="CZ27" t="str">
        <f ca="1"/>
        <v>F</v>
      </c>
      <c r="DA27" t="str">
        <f ca="1"/>
        <v>X</v>
      </c>
      <c r="DB27" t="str">
        <f ca="1"/>
        <v>G</v>
      </c>
      <c r="DC27" t="str">
        <f ca="1"/>
        <v>L</v>
      </c>
      <c r="DD27" t="str">
        <f ca="1"/>
        <v>S</v>
      </c>
      <c r="DE27" t="str">
        <f ca="1"/>
        <v>R</v>
      </c>
      <c r="DF27" t="str">
        <f ca="1"/>
        <v>V</v>
      </c>
      <c r="DG27" t="str">
        <f ca="1"/>
        <v>S</v>
      </c>
      <c r="DH27" t="str">
        <f ca="1"/>
        <v>R</v>
      </c>
      <c r="DI27" t="str">
        <f ca="1"/>
        <v>N</v>
      </c>
      <c r="DJ27" t="str">
        <f ca="1"/>
        <v>A</v>
      </c>
      <c r="DK27" t="str">
        <f ca="1"/>
        <v>P</v>
      </c>
      <c r="DL27" t="str">
        <f ca="1"/>
        <v>G</v>
      </c>
      <c r="DM27" t="str">
        <f ca="1"/>
        <v>L</v>
      </c>
      <c r="DN27" t="str">
        <f ca="1"/>
        <v>V</v>
      </c>
      <c r="DO27" t="str">
        <f ca="1"/>
        <v>S</v>
      </c>
      <c r="DP27" t="str">
        <f ca="1"/>
        <v>R</v>
      </c>
      <c r="DQ27" t="str">
        <f ca="1"/>
        <v>S</v>
      </c>
      <c r="DR27" t="str">
        <f ca="1"/>
        <v>C</v>
      </c>
      <c r="DS27" t="str">
        <f ca="1"/>
        <v>E</v>
      </c>
      <c r="DT27" t="str">
        <f ca="1"/>
        <v>N</v>
      </c>
      <c r="DU27" t="str">
        <f ca="1"/>
        <v>W</v>
      </c>
      <c r="DV27" t="str">
        <f ca="1"/>
        <v>G</v>
      </c>
      <c r="DW27" t="str">
        <f ca="1"/>
        <v>L</v>
      </c>
      <c r="DX27" t="str">
        <f ca="1"/>
        <v>I</v>
      </c>
      <c r="DY27" t="str">
        <f ca="1"/>
        <v>T</v>
      </c>
      <c r="DZ27" t="str">
        <f ca="1"/>
        <v>S</v>
      </c>
      <c r="EA27" t="str">
        <f ca="1"/>
        <v>R</v>
      </c>
      <c r="EB27" t="str">
        <f ca="1"/>
        <v>D</v>
      </c>
      <c r="EC27" t="str">
        <f ca="1"/>
        <v>C</v>
      </c>
      <c r="ED27" t="str">
        <f ca="1"/>
        <v>C</v>
      </c>
      <c r="EE27" t="str">
        <f ca="1"/>
        <v>N</v>
      </c>
    </row>
    <row r="28" spans="1:135" ht="75" x14ac:dyDescent="0.25">
      <c r="A28" s="57">
        <v>27</v>
      </c>
      <c r="B28" s="55" t="str">
        <f ca="1"/>
        <v>Musrianti</v>
      </c>
      <c r="C28" s="55" t="str">
        <f ca="1"/>
        <v>Field Assistant Trainee</v>
      </c>
      <c r="D28" s="53" t="str">
        <f ca="1"/>
        <v>23</v>
      </c>
      <c r="E28" s="53">
        <f ca="1"/>
        <v>3</v>
      </c>
      <c r="F28" s="53">
        <f ca="1"/>
        <v>4</v>
      </c>
      <c r="G28" s="53">
        <f ca="1"/>
        <v>7</v>
      </c>
      <c r="H28" s="53">
        <f ca="1"/>
        <v>7</v>
      </c>
      <c r="I28" s="53">
        <f ca="1"/>
        <v>7</v>
      </c>
      <c r="J28" s="53">
        <f ca="1"/>
        <v>4</v>
      </c>
      <c r="K28" s="53">
        <f ca="1"/>
        <v>3</v>
      </c>
      <c r="L28" s="53">
        <f ca="1"/>
        <v>2</v>
      </c>
      <c r="M28" s="53">
        <f ca="1"/>
        <v>6</v>
      </c>
      <c r="N28" s="53">
        <f ca="1"/>
        <v>5</v>
      </c>
      <c r="O28" s="53">
        <f ca="1"/>
        <v>6</v>
      </c>
      <c r="P28" s="53">
        <f ca="1"/>
        <v>4</v>
      </c>
      <c r="Q28" s="53">
        <f ca="1"/>
        <v>4</v>
      </c>
      <c r="R28" s="53">
        <f ca="1"/>
        <v>3</v>
      </c>
      <c r="S28" s="53">
        <f ca="1"/>
        <v>8</v>
      </c>
      <c r="T28" s="53">
        <f ca="1"/>
        <v>6</v>
      </c>
      <c r="U28" s="53">
        <f ca="1"/>
        <v>4</v>
      </c>
      <c r="V28" s="53">
        <f ca="1"/>
        <v>2</v>
      </c>
      <c r="W28" s="53">
        <f ca="1"/>
        <v>2</v>
      </c>
      <c r="X28" s="53">
        <f ca="1"/>
        <v>3</v>
      </c>
      <c r="Y28"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28" s="52" t="str">
        <f ca="1"/>
        <v xml:space="preserve">Cukup memiliki komitmen untuk menuntaskan tugas, akan tetapi jika memungkinkan akan mendelegasikan sebagian dari pekerjaan nya kepada orang lain.  </v>
      </c>
      <c r="AA28" s="52" t="str">
        <f ca="1"/>
        <v xml:space="preserve">Bekerja keras, tetapi  jelas tujuan yg ingin dicapainya   </v>
      </c>
      <c r="AB28" s="52" t="str">
        <f ca="1"/>
        <v xml:space="preserve">Sistematis, bermetoda, berstruktur, rapi dan teratur, dapat menata tugas dengan baik.  Cenderung kaku, tidak fleksibel </v>
      </c>
      <c r="AC28" s="52" t="str">
        <f ca="1"/>
        <v xml:space="preserve">Sangat menyukai detail, sangat peduli akan akurasi dan keleng- kapan data.  Cenderung terlalu terlibat dengan detail sehingga melupakan tujuan utama.  </v>
      </c>
      <c r="AD28" s="52" t="str">
        <f ca="1"/>
        <v xml:space="preserve">Pertimbangan mencakup aspek teoritis (konsep atau pemikiran  baru) dan aspek praktis (pengalaman) secara berimbang    </v>
      </c>
      <c r="AE28" s="52" t="str">
        <f ca="1"/>
        <v xml:space="preserve">Santai. Kurang peduli akan waktu, kurang memiliki rasa urgensi, membuang-buang waktu, bukan pekerja yang tepat waktu </v>
      </c>
      <c r="AF28" s="52" t="str">
        <f ca="1"/>
        <v xml:space="preserve">Cocok untuk pekerjaan  ' di belakang meja '. Cenderung lamban, tidak tanggap, mudah lelah, daya tahan lemah </v>
      </c>
      <c r="AG28" s="52" t="str">
        <f ca="1"/>
        <v xml:space="preserve">Membutuhkan uraian rinci mengenai tugas, dan batasan tanggung  jawab serta wewenang </v>
      </c>
      <c r="AH28" s="52" t="str">
        <f ca="1"/>
        <v xml:space="preserve">Loyal pada Perusahaan   </v>
      </c>
      <c r="AI28" s="52" t="str">
        <f ca="1"/>
        <v xml:space="preserve">Percaya diri dan ingin berperan sebagai pemimpin      </v>
      </c>
      <c r="AJ28" s="52" t="str">
        <f ca="1"/>
        <v>Cenderung enggan melakukan fungsi pengarahan, pengendalian dan pengawasan, kurang aktif memanfaatkan kapasitas bawahan secara optimal, cenderung bekerja sendiri dalam mencapai tujuan kelompok.</v>
      </c>
      <c r="AK28" s="52" t="str">
        <f ca="1"/>
        <v xml:space="preserve">Berhati - hati dlm pengambilan keputusan   </v>
      </c>
      <c r="AL28" s="52" t="str">
        <f ca="1"/>
        <v xml:space="preserve">Kurang percaya diri &amp; kurang aktif dlm menjalin hubungan sosial   </v>
      </c>
      <c r="AM28" s="52" t="str">
        <f ca="1"/>
        <v>Suka bergabung dlm kelompok, sadar akan sikap &amp; kebutuhan ke- lompok, suka bekerja sama, ingin menjadi bagian dari kelompok, ingin disukai &amp; diakui oleh lingkungan; sangat tergantung pd kelom- pok, lebih memperhatikan kebutuhan kelompok daripada pekerjaan.</v>
      </c>
      <c r="AN28"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28" s="52" t="str">
        <f ca="1"/>
        <v xml:space="preserve">Mengharapkan pengakuan lingkungan dan tidak mau diabaikan tetapi tidak mencari-cari perhatian </v>
      </c>
      <c r="AP28" s="52" t="str">
        <f ca="1"/>
        <v xml:space="preserve">Terbuka, mudah mengungkap pendapat atau perasaannya menge- nai suatu hal kepada org lain </v>
      </c>
      <c r="AQ28" s="52" t="str">
        <f ca="1"/>
        <v xml:space="preserve">Lebih suka menghindari konflik, akan mencari rasionalisasi untuk  dapat menerima situasi dan melihat permasalahan dari sudut pan- dang orang lain.  </v>
      </c>
      <c r="AR28" s="52" t="str">
        <f ca="1"/>
        <v xml:space="preserve">Enggan berubah, tidak siap untuk beradaptasi, hanya mau menerima perubahan jika alasannya jelas dan meyakinkan  </v>
      </c>
      <c r="AT28" t="str">
        <f ca="1"/>
        <v>G</v>
      </c>
      <c r="AU28" t="str">
        <f ca="1"/>
        <v>A</v>
      </c>
      <c r="AV28" t="str">
        <f ca="1"/>
        <v>P</v>
      </c>
      <c r="AW28" t="str">
        <f ca="1"/>
        <v>X</v>
      </c>
      <c r="AX28" t="str">
        <f ca="1"/>
        <v>B</v>
      </c>
      <c r="AY28" t="str">
        <f ca="1"/>
        <v>O</v>
      </c>
      <c r="AZ28" t="str">
        <f ca="1"/>
        <v>Z</v>
      </c>
      <c r="BA28" t="str">
        <f ca="1"/>
        <v>Z</v>
      </c>
      <c r="BB28" t="str">
        <f ca="1"/>
        <v>F</v>
      </c>
      <c r="BC28" t="str">
        <f ca="1"/>
        <v>F</v>
      </c>
      <c r="BD28" t="str">
        <f ca="1"/>
        <v>G</v>
      </c>
      <c r="BE28" t="str">
        <f ca="1"/>
        <v>L</v>
      </c>
      <c r="BF28" t="str">
        <f ca="1"/>
        <v>N</v>
      </c>
      <c r="BG28" t="str">
        <f ca="1"/>
        <v>X</v>
      </c>
      <c r="BH28" t="str">
        <f ca="1"/>
        <v>B</v>
      </c>
      <c r="BI28" t="str">
        <f ca="1"/>
        <v>O</v>
      </c>
      <c r="BJ28" t="str">
        <f ca="1"/>
        <v>B</v>
      </c>
      <c r="BK28" t="str">
        <f ca="1"/>
        <v>O</v>
      </c>
      <c r="BL28" t="str">
        <f ca="1"/>
        <v>F</v>
      </c>
      <c r="BM28" t="str">
        <f ca="1"/>
        <v>W</v>
      </c>
      <c r="BN28" t="str">
        <f ca="1"/>
        <v>D</v>
      </c>
      <c r="BO28" t="str">
        <f ca="1"/>
        <v>C</v>
      </c>
      <c r="BP28" t="str">
        <f ca="1"/>
        <v>I</v>
      </c>
      <c r="BQ28" t="str">
        <f ca="1"/>
        <v>X</v>
      </c>
      <c r="BR28" t="str">
        <f ca="1"/>
        <v>B</v>
      </c>
      <c r="BS28" t="str">
        <f ca="1"/>
        <v>O</v>
      </c>
      <c r="BT28" t="str">
        <f ca="1"/>
        <v>X</v>
      </c>
      <c r="BU28" t="str">
        <f ca="1"/>
        <v>B</v>
      </c>
      <c r="BV28" t="str">
        <f ca="1"/>
        <v>O</v>
      </c>
      <c r="BW28" t="str">
        <f ca="1"/>
        <v>W</v>
      </c>
      <c r="BX28" t="str">
        <f ca="1"/>
        <v>G</v>
      </c>
      <c r="BY28" t="str">
        <f ca="1"/>
        <v>L</v>
      </c>
      <c r="BZ28" t="str">
        <f ca="1"/>
        <v>C</v>
      </c>
      <c r="CA28" t="str">
        <f ca="1"/>
        <v>T</v>
      </c>
      <c r="CB28" t="str">
        <f ca="1"/>
        <v>B</v>
      </c>
      <c r="CC28" t="str">
        <f ca="1"/>
        <v>O</v>
      </c>
      <c r="CD28" t="str">
        <f ca="1"/>
        <v>P</v>
      </c>
      <c r="CE28" t="str">
        <f ca="1"/>
        <v>K</v>
      </c>
      <c r="CF28" t="str">
        <f ca="1"/>
        <v>B</v>
      </c>
      <c r="CG28" t="str">
        <f ca="1"/>
        <v>W</v>
      </c>
      <c r="CH28" t="str">
        <f ca="1"/>
        <v>G</v>
      </c>
      <c r="CI28" t="str">
        <f ca="1"/>
        <v>R</v>
      </c>
      <c r="CJ28" t="str">
        <f ca="1"/>
        <v>D</v>
      </c>
      <c r="CK28" t="str">
        <f ca="1"/>
        <v>C</v>
      </c>
      <c r="CL28" t="str">
        <f ca="1"/>
        <v>E</v>
      </c>
      <c r="CM28" t="str">
        <f ca="1"/>
        <v>N</v>
      </c>
      <c r="CN28" t="str">
        <f ca="1"/>
        <v>A</v>
      </c>
      <c r="CO28" t="str">
        <f ca="1"/>
        <v>P</v>
      </c>
      <c r="CP28" t="str">
        <f ca="1"/>
        <v>F</v>
      </c>
      <c r="CQ28" t="str">
        <f ca="1"/>
        <v>B</v>
      </c>
      <c r="CR28" t="str">
        <f ca="1"/>
        <v>G</v>
      </c>
      <c r="CS28" t="str">
        <f ca="1"/>
        <v>S</v>
      </c>
      <c r="CT28" t="str">
        <f ca="1"/>
        <v>I</v>
      </c>
      <c r="CU28" t="str">
        <f ca="1"/>
        <v>D</v>
      </c>
      <c r="CV28" t="str">
        <f ca="1"/>
        <v>C</v>
      </c>
      <c r="CW28" t="str">
        <f ca="1"/>
        <v>E</v>
      </c>
      <c r="CX28" t="str">
        <f ca="1"/>
        <v>Z</v>
      </c>
      <c r="CY28" t="str">
        <f ca="1"/>
        <v>K</v>
      </c>
      <c r="CZ28" t="str">
        <f ca="1"/>
        <v>F</v>
      </c>
      <c r="DA28" t="str">
        <f ca="1"/>
        <v>W</v>
      </c>
      <c r="DB28" t="str">
        <f ca="1"/>
        <v>G</v>
      </c>
      <c r="DC28" t="str">
        <f ca="1"/>
        <v>L</v>
      </c>
      <c r="DD28" t="str">
        <f ca="1"/>
        <v>S</v>
      </c>
      <c r="DE28" t="str">
        <f ca="1"/>
        <v>T</v>
      </c>
      <c r="DF28" t="str">
        <f ca="1"/>
        <v>D</v>
      </c>
      <c r="DG28" t="str">
        <f ca="1"/>
        <v>C</v>
      </c>
      <c r="DH28" t="str">
        <f ca="1"/>
        <v>R</v>
      </c>
      <c r="DI28" t="str">
        <f ca="1"/>
        <v>N</v>
      </c>
      <c r="DJ28" t="str">
        <f ca="1"/>
        <v>A</v>
      </c>
      <c r="DK28" t="str">
        <f ca="1"/>
        <v>P</v>
      </c>
      <c r="DL28" t="str">
        <f ca="1"/>
        <v>G</v>
      </c>
      <c r="DM28" t="str">
        <f ca="1"/>
        <v>L</v>
      </c>
      <c r="DN28" t="str">
        <f ca="1"/>
        <v>I</v>
      </c>
      <c r="DO28" t="str">
        <f ca="1"/>
        <v>S</v>
      </c>
      <c r="DP28" t="str">
        <f ca="1"/>
        <v>V</v>
      </c>
      <c r="DQ28" t="str">
        <f ca="1"/>
        <v>D</v>
      </c>
      <c r="DR28" t="str">
        <f ca="1"/>
        <v>R</v>
      </c>
      <c r="DS28" t="str">
        <f ca="1"/>
        <v>D</v>
      </c>
      <c r="DT28" t="str">
        <f ca="1"/>
        <v>N</v>
      </c>
      <c r="DU28" t="str">
        <f ca="1"/>
        <v>W</v>
      </c>
      <c r="DV28" t="str">
        <f ca="1"/>
        <v>L</v>
      </c>
      <c r="DW28" t="str">
        <f ca="1"/>
        <v>L</v>
      </c>
      <c r="DX28" t="str">
        <f ca="1"/>
        <v>I</v>
      </c>
      <c r="DY28" t="str">
        <f ca="1"/>
        <v>T</v>
      </c>
      <c r="DZ28" t="str">
        <f ca="1"/>
        <v>V</v>
      </c>
      <c r="EA28" t="str">
        <f ca="1"/>
        <v>R</v>
      </c>
      <c r="EB28" t="str">
        <f ca="1"/>
        <v>D</v>
      </c>
      <c r="EC28" t="str">
        <f ca="1"/>
        <v>C</v>
      </c>
      <c r="ED28" t="str">
        <f ca="1"/>
        <v>C</v>
      </c>
      <c r="EE28" t="str">
        <f ca="1"/>
        <v>W</v>
      </c>
    </row>
    <row r="29" spans="1:135" ht="75" x14ac:dyDescent="0.25">
      <c r="A29" s="57">
        <v>28</v>
      </c>
      <c r="B29" s="55" t="str">
        <f ca="1"/>
        <v>Rini Harianti</v>
      </c>
      <c r="C29" s="55" t="str">
        <f ca="1"/>
        <v>Field Assistant Trainee</v>
      </c>
      <c r="D29" s="53" t="str">
        <f ca="1"/>
        <v>24</v>
      </c>
      <c r="E29" s="53">
        <f ca="1"/>
        <v>5</v>
      </c>
      <c r="F29" s="53">
        <f ca="1"/>
        <v>6</v>
      </c>
      <c r="G29" s="53">
        <f ca="1"/>
        <v>6</v>
      </c>
      <c r="H29" s="53">
        <f ca="1"/>
        <v>7</v>
      </c>
      <c r="I29" s="53">
        <f ca="1"/>
        <v>3</v>
      </c>
      <c r="J29" s="53">
        <f ca="1"/>
        <v>2</v>
      </c>
      <c r="K29" s="53">
        <f ca="1"/>
        <v>2</v>
      </c>
      <c r="L29" s="53">
        <f ca="1"/>
        <v>5</v>
      </c>
      <c r="M29" s="53">
        <f ca="1"/>
        <v>4</v>
      </c>
      <c r="N29" s="53">
        <f ca="1"/>
        <v>2</v>
      </c>
      <c r="O29" s="53">
        <f ca="1"/>
        <v>4</v>
      </c>
      <c r="P29" s="53">
        <f ca="1"/>
        <v>5</v>
      </c>
      <c r="Q29" s="53">
        <f ca="1"/>
        <v>5</v>
      </c>
      <c r="R29" s="53">
        <f ca="1"/>
        <v>8</v>
      </c>
      <c r="S29" s="53">
        <f ca="1"/>
        <v>8</v>
      </c>
      <c r="T29" s="53">
        <f ca="1"/>
        <v>3</v>
      </c>
      <c r="U29" s="53">
        <f ca="1"/>
        <v>4</v>
      </c>
      <c r="V29" s="53">
        <f ca="1"/>
        <v>3</v>
      </c>
      <c r="W29" s="53">
        <f ca="1"/>
        <v>2</v>
      </c>
      <c r="X29" s="53">
        <f ca="1"/>
        <v>6</v>
      </c>
      <c r="Y29" s="52" t="str">
        <f ca="1"/>
        <v>Tahu akan tujuan yang ingin dicapainya dan dapat merumuskannya, realistis akan kemampuan diri, dan berusaha untuk mencapai target.</v>
      </c>
      <c r="Z29" s="52" t="str">
        <f ca="1"/>
        <v xml:space="preserve">Komitmen tinggi, lebih suka menangani pekerjaan satu demi satu, akan tetapi masih dapat mengubah prioritas jika terpaksa </v>
      </c>
      <c r="AA29" s="52" t="str">
        <f ca="1"/>
        <v xml:space="preserve">Bekerja keras, tetapi  jelas tujuan yg ingin dicapainya   </v>
      </c>
      <c r="AB29" s="52" t="str">
        <f ca="1"/>
        <v xml:space="preserve">Sistematis, bermetoda, berstruktur, rapi dan teratur, dapat menata tugas dengan baik.  Cenderung kaku, tidak fleksibel </v>
      </c>
      <c r="AC29" s="52" t="str">
        <f ca="1"/>
        <v xml:space="preserve">Cukup peduli akan akurasi dan kelengkapan data   </v>
      </c>
      <c r="AD29" s="52" t="str">
        <f ca="1"/>
        <v xml:space="preserve">Tipe pelaksana, praktis - pragmatis, mengandalkan pengalaman  masa lalu dan intuisi. Bekerja tanpa perencanaan, mengandalkan perasaan.  </v>
      </c>
      <c r="AE29" s="52" t="str">
        <f ca="1"/>
        <v xml:space="preserve">Santai. Kurang peduli akan waktu, kurang memiliki rasa urgensi, membuang-buang waktu, bukan pekerja yang tepat waktu </v>
      </c>
      <c r="AF29" s="52" t="str">
        <f ca="1"/>
        <v xml:space="preserve">Dapat bekerja di belakang meja dan senang jika sesekali harus terjun ke lapangan atau melaksanakan tugas-tugas yang bersifat mobile.  </v>
      </c>
      <c r="AG29" s="52" t="str">
        <f ca="1"/>
        <v xml:space="preserve">Perlu pengarahan awal dan tolok ukur keberhasilan   </v>
      </c>
      <c r="AH29" s="52" t="str">
        <f ca="1"/>
        <v>Otonom, dapat bekerja sendiri tanpa campur tangan orang lain, motivasi timbul krn pekerjaan itu sendiri, bukan krn pujian dr otoritas. Mempertanyakan otoritas, cenderung tidak puas thdp atasan, loya- litas lebih didasari kepentingan pribadi.</v>
      </c>
      <c r="AI29" s="52" t="str">
        <f ca="1"/>
        <v xml:space="preserve">Kurang percaya diri dan kurang berminat utk menjadi pemimpin      </v>
      </c>
      <c r="AJ29" s="52" t="str">
        <f ca="1"/>
        <v xml:space="preserve">Bertanggung jawab, akan melakukan fungsi pengarahan, pengendalian dan pengawasan, tapi tidak mendominasi </v>
      </c>
      <c r="AK29" s="52" t="str">
        <f ca="1"/>
        <v xml:space="preserve">Berhati - hati dlm pengambilan keputusan   </v>
      </c>
      <c r="AL2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29" s="52" t="str">
        <f ca="1"/>
        <v>Suka bergabung dlm kelompok, sadar akan sikap &amp; kebutuhan ke- lompok, suka bekerja sama, ingin menjadi bagian dari kelompok, ingin disukai &amp; diakui oleh lingkungan; sangat tergantung pd kelom- pok, lebih memperhatikan kebutuhan kelompok daripada pekerjaan.</v>
      </c>
      <c r="AN29" s="52" t="str">
        <f ca="1"/>
        <v xml:space="preserve">Tidak mencari atau menghindari hubungan antar pribadi di  lingkungan kerja, masih mampu menjaga jarak </v>
      </c>
      <c r="AO29" s="52" t="str">
        <f ca="1"/>
        <v xml:space="preserve">Mengharapkan pengakuan lingkungan dan tidak mau diabaikan tetapi tidak mencari-cari perhatian </v>
      </c>
      <c r="AP29" s="52" t="str">
        <f ca="1"/>
        <v xml:space="preserve">Terbuka, mudah mengungkap pendapat atau perasaannya menge- nai suatu hal kepada org lain </v>
      </c>
      <c r="AQ29" s="52" t="str">
        <f ca="1"/>
        <v xml:space="preserve">Lebih suka menghindari konflik, akan mencari rasionalisasi untuk  dapat menerima situasi dan melihat permasalahan dari sudut pan- dang orang lain.  </v>
      </c>
      <c r="AR29" s="52" t="str">
        <f ca="1"/>
        <v>Antusias terhadap perubahan dan akan mencari hal-hal baru, tetapi masih selektif (menilai kemanfaatannya)</v>
      </c>
      <c r="AT29" t="str">
        <f ca="1"/>
        <v>G</v>
      </c>
      <c r="AU29" t="str">
        <f ca="1"/>
        <v>N</v>
      </c>
      <c r="AV29" t="str">
        <f ca="1"/>
        <v>A</v>
      </c>
      <c r="AW29" t="str">
        <f ca="1"/>
        <v>X</v>
      </c>
      <c r="AX29" t="str">
        <f ca="1"/>
        <v>B</v>
      </c>
      <c r="AY29" t="str">
        <f ca="1"/>
        <v>B</v>
      </c>
      <c r="AZ29" t="str">
        <f ca="1"/>
        <v>Z</v>
      </c>
      <c r="BA29" t="str">
        <f ca="1"/>
        <v>Z</v>
      </c>
      <c r="BB29" t="str">
        <f ca="1"/>
        <v>K</v>
      </c>
      <c r="BC29" t="str">
        <f ca="1"/>
        <v>W</v>
      </c>
      <c r="BD29" t="str">
        <f ca="1"/>
        <v>C</v>
      </c>
      <c r="BE29" t="str">
        <f ca="1"/>
        <v>E</v>
      </c>
      <c r="BF29" t="str">
        <f ca="1"/>
        <v>N</v>
      </c>
      <c r="BG29" t="str">
        <f ca="1"/>
        <v>X</v>
      </c>
      <c r="BH29" t="str">
        <f ca="1"/>
        <v>P</v>
      </c>
      <c r="BI29" t="str">
        <f ca="1"/>
        <v>O</v>
      </c>
      <c r="BJ29" t="str">
        <f ca="1"/>
        <v>B</v>
      </c>
      <c r="BK29" t="str">
        <f ca="1"/>
        <v>O</v>
      </c>
      <c r="BL29" t="str">
        <f ca="1"/>
        <v>Z</v>
      </c>
      <c r="BM29" t="str">
        <f ca="1"/>
        <v>W</v>
      </c>
      <c r="BN29" t="str">
        <f ca="1"/>
        <v>G</v>
      </c>
      <c r="BO29" t="str">
        <f ca="1"/>
        <v>C</v>
      </c>
      <c r="BP29" t="str">
        <f ca="1"/>
        <v>I</v>
      </c>
      <c r="BQ29" t="str">
        <f ca="1"/>
        <v>X</v>
      </c>
      <c r="BR29" t="str">
        <f ca="1"/>
        <v>B</v>
      </c>
      <c r="BS29" t="str">
        <f ca="1"/>
        <v>P</v>
      </c>
      <c r="BT29" t="str">
        <f ca="1"/>
        <v>Z</v>
      </c>
      <c r="BU29" t="str">
        <f ca="1"/>
        <v>B</v>
      </c>
      <c r="BV29" t="str">
        <f ca="1"/>
        <v>O</v>
      </c>
      <c r="BW29" t="str">
        <f ca="1"/>
        <v>W</v>
      </c>
      <c r="BX29" t="str">
        <f ca="1"/>
        <v>G</v>
      </c>
      <c r="BY29" t="str">
        <f ca="1"/>
        <v>D</v>
      </c>
      <c r="BZ29" t="str">
        <f ca="1"/>
        <v>C</v>
      </c>
      <c r="CA29" t="str">
        <f ca="1"/>
        <v>T</v>
      </c>
      <c r="CB29" t="str">
        <f ca="1"/>
        <v>B</v>
      </c>
      <c r="CC29" t="str">
        <f ca="1"/>
        <v>A</v>
      </c>
      <c r="CD29" t="str">
        <f ca="1"/>
        <v>P</v>
      </c>
      <c r="CE29" t="str">
        <f ca="1"/>
        <v>K</v>
      </c>
      <c r="CF29" t="str">
        <f ca="1"/>
        <v>B</v>
      </c>
      <c r="CG29" t="str">
        <f ca="1"/>
        <v>W</v>
      </c>
      <c r="CH29" t="str">
        <f ca="1"/>
        <v>G</v>
      </c>
      <c r="CI29" t="str">
        <f ca="1"/>
        <v>R</v>
      </c>
      <c r="CJ29" t="str">
        <f ca="1"/>
        <v>I</v>
      </c>
      <c r="CK29" t="str">
        <f ca="1"/>
        <v>C</v>
      </c>
      <c r="CL29" t="str">
        <f ca="1"/>
        <v>V</v>
      </c>
      <c r="CM29" t="str">
        <f ca="1"/>
        <v>N</v>
      </c>
      <c r="CN29" t="str">
        <f ca="1"/>
        <v>Z</v>
      </c>
      <c r="CO29" t="str">
        <f ca="1"/>
        <v>P</v>
      </c>
      <c r="CP29" t="str">
        <f ca="1"/>
        <v>F</v>
      </c>
      <c r="CQ29" t="str">
        <f ca="1"/>
        <v>B</v>
      </c>
      <c r="CR29" t="str">
        <f ca="1"/>
        <v>V</v>
      </c>
      <c r="CS29" t="str">
        <f ca="1"/>
        <v>S</v>
      </c>
      <c r="CT29" t="str">
        <f ca="1"/>
        <v>I</v>
      </c>
      <c r="CU29" t="str">
        <f ca="1"/>
        <v>D</v>
      </c>
      <c r="CV29" t="str">
        <f ca="1"/>
        <v>C</v>
      </c>
      <c r="CW29" t="str">
        <f ca="1"/>
        <v>S</v>
      </c>
      <c r="CX29" t="str">
        <f ca="1"/>
        <v>Z</v>
      </c>
      <c r="CY29" t="str">
        <f ca="1"/>
        <v>A</v>
      </c>
      <c r="CZ29" t="str">
        <f ca="1"/>
        <v>F</v>
      </c>
      <c r="DA29" t="str">
        <f ca="1"/>
        <v>X</v>
      </c>
      <c r="DB29" t="str">
        <f ca="1"/>
        <v>G</v>
      </c>
      <c r="DC29" t="str">
        <f ca="1"/>
        <v>L</v>
      </c>
      <c r="DD29" t="str">
        <f ca="1"/>
        <v>S</v>
      </c>
      <c r="DE29" t="str">
        <f ca="1"/>
        <v>T</v>
      </c>
      <c r="DF29" t="str">
        <f ca="1"/>
        <v>V</v>
      </c>
      <c r="DG29" t="str">
        <f ca="1"/>
        <v>S</v>
      </c>
      <c r="DH29" t="str">
        <f ca="1"/>
        <v>R</v>
      </c>
      <c r="DI29" t="str">
        <f ca="1"/>
        <v>N</v>
      </c>
      <c r="DJ29" t="str">
        <f ca="1"/>
        <v>A</v>
      </c>
      <c r="DK29" t="str">
        <f ca="1"/>
        <v>P</v>
      </c>
      <c r="DL29" t="str">
        <f ca="1"/>
        <v>G</v>
      </c>
      <c r="DM29" t="str">
        <f ca="1"/>
        <v>L</v>
      </c>
      <c r="DN29" t="str">
        <f ca="1"/>
        <v>I</v>
      </c>
      <c r="DO29" t="str">
        <f ca="1"/>
        <v>S</v>
      </c>
      <c r="DP29" t="str">
        <f ca="1"/>
        <v>V</v>
      </c>
      <c r="DQ29" t="str">
        <f ca="1"/>
        <v>S</v>
      </c>
      <c r="DR29" t="str">
        <f ca="1"/>
        <v>C</v>
      </c>
      <c r="DS29" t="str">
        <f ca="1"/>
        <v>E</v>
      </c>
      <c r="DT29" t="str">
        <f ca="1"/>
        <v>N</v>
      </c>
      <c r="DU29" t="str">
        <f ca="1"/>
        <v>A</v>
      </c>
      <c r="DV29" t="str">
        <f ca="1"/>
        <v>L</v>
      </c>
      <c r="DW29" t="str">
        <f ca="1"/>
        <v>L</v>
      </c>
      <c r="DX29" t="str">
        <f ca="1"/>
        <v>I</v>
      </c>
      <c r="DY29" t="str">
        <f ca="1"/>
        <v>V</v>
      </c>
      <c r="DZ29" t="str">
        <f ca="1"/>
        <v>S</v>
      </c>
      <c r="EA29" t="str">
        <f ca="1"/>
        <v>S</v>
      </c>
      <c r="EB29" t="str">
        <f ca="1"/>
        <v>D</v>
      </c>
      <c r="EC29" t="str">
        <f ca="1"/>
        <v>C</v>
      </c>
      <c r="ED29" t="str">
        <f ca="1"/>
        <v>E</v>
      </c>
      <c r="EE29" t="str">
        <f ca="1"/>
        <v>N</v>
      </c>
    </row>
    <row r="30" spans="1:135" ht="75" x14ac:dyDescent="0.25">
      <c r="A30" s="57">
        <v>29</v>
      </c>
      <c r="B30" s="55" t="str">
        <f ca="1"/>
        <v>Nurul Asmi</v>
      </c>
      <c r="C30" s="55" t="str">
        <f ca="1"/>
        <v>Field Assistant Trainee</v>
      </c>
      <c r="D30" s="53" t="str">
        <f ca="1"/>
        <v>23</v>
      </c>
      <c r="E30" s="53">
        <f ca="1"/>
        <v>5</v>
      </c>
      <c r="F30" s="53">
        <f ca="1"/>
        <v>5</v>
      </c>
      <c r="G30" s="53">
        <f ca="1"/>
        <v>4</v>
      </c>
      <c r="H30" s="53">
        <f ca="1"/>
        <v>7</v>
      </c>
      <c r="I30" s="53">
        <f ca="1"/>
        <v>7</v>
      </c>
      <c r="J30" s="53">
        <f ca="1"/>
        <v>4</v>
      </c>
      <c r="K30" s="53">
        <f ca="1"/>
        <v>5</v>
      </c>
      <c r="L30" s="53">
        <f ca="1"/>
        <v>5</v>
      </c>
      <c r="M30" s="53">
        <f ca="1"/>
        <v>6</v>
      </c>
      <c r="N30" s="53">
        <f ca="1"/>
        <v>2</v>
      </c>
      <c r="O30" s="53">
        <f ca="1"/>
        <v>3</v>
      </c>
      <c r="P30" s="53">
        <f ca="1"/>
        <v>5</v>
      </c>
      <c r="Q30" s="53">
        <f ca="1"/>
        <v>3</v>
      </c>
      <c r="R30" s="53">
        <f ca="1"/>
        <v>5</v>
      </c>
      <c r="S30" s="53">
        <f ca="1"/>
        <v>7</v>
      </c>
      <c r="T30" s="53">
        <f ca="1"/>
        <v>3</v>
      </c>
      <c r="U30" s="53">
        <f ca="1"/>
        <v>3</v>
      </c>
      <c r="V30" s="53">
        <f ca="1"/>
        <v>2</v>
      </c>
      <c r="W30" s="53">
        <f ca="1"/>
        <v>2</v>
      </c>
      <c r="X30" s="53">
        <f ca="1"/>
        <v>7</v>
      </c>
      <c r="Y30" s="52" t="str">
        <f ca="1"/>
        <v>Tahu akan tujuan yang ingin dicapainya dan dapat merumuskannya, realistis akan kemampuan diri, dan berusaha untuk mencapai target.</v>
      </c>
      <c r="Z30" s="52" t="str">
        <f ca="1"/>
        <v xml:space="preserve">Cukup memiliki komitmen untuk menuntaskan tugas, akan tetapi jika memungkinkan akan mendelegasikan sebagian dari pekerjaan nya kepada orang lain.  </v>
      </c>
      <c r="AA30" s="52" t="str">
        <f ca="1"/>
        <v xml:space="preserve">Bekerja keras sesuai tuntutan, menyalurkan usahanya untuk hal-hal yang bermanfaat / menguntungkan </v>
      </c>
      <c r="AB30" s="52" t="str">
        <f ca="1"/>
        <v xml:space="preserve">Sistematis, bermetoda, berstruktur, rapi dan teratur, dapat menata tugas dengan baik.  Cenderung kaku, tidak fleksibel </v>
      </c>
      <c r="AC30" s="52" t="str">
        <f ca="1"/>
        <v xml:space="preserve">Sangat menyukai detail, sangat peduli akan akurasi dan keleng- kapan data.  Cenderung terlalu terlibat dengan detail sehingga melupakan tujuan utama.  </v>
      </c>
      <c r="AD30" s="52" t="str">
        <f ca="1"/>
        <v xml:space="preserve">Pertimbangan mencakup aspek teoritis (konsep atau pemikiran  baru) dan aspek praktis (pengalaman) secara berimbang    </v>
      </c>
      <c r="AE30" s="52" t="str">
        <f ca="1"/>
        <v xml:space="preserve">Cukup aktif dalam segi mental, dapat menyesuaikan tempo kerjanya  dengan tuntutan pekerjaan / lingkungan </v>
      </c>
      <c r="AF30" s="52" t="str">
        <f ca="1"/>
        <v xml:space="preserve">Dapat bekerja di belakang meja dan senang jika sesekali harus terjun ke lapangan atau melaksanakan tugas-tugas yang bersifat mobile.  </v>
      </c>
      <c r="AG30" s="52" t="str">
        <f ca="1"/>
        <v xml:space="preserve">Membutuhkan uraian rinci mengenai tugas, dan batasan tanggung  jawab serta wewenang </v>
      </c>
      <c r="AH30" s="52" t="str">
        <f ca="1"/>
        <v>Otonom, dapat bekerja sendiri tanpa campur tangan orang lain, motivasi timbul krn pekerjaan itu sendiri, bukan krn pujian dr otoritas. Mempertanyakan otoritas, cenderung tidak puas thdp atasan, loya- litas lebih didasari kepentingan pribadi.</v>
      </c>
      <c r="AI30" s="52" t="str">
        <f ca="1"/>
        <v xml:space="preserve">Tidak percaya diri dan tidak ingin memimpin atau mengawasi orang lain </v>
      </c>
      <c r="AJ30" s="52" t="str">
        <f ca="1"/>
        <v xml:space="preserve">Bertanggung jawab, akan melakukan fungsi pengarahan, pengendalian dan pengawasan, tapi tidak mendominasi </v>
      </c>
      <c r="AK30" s="52" t="str">
        <f ca="1"/>
        <v xml:space="preserve">Enggan mengambil keputusan   </v>
      </c>
      <c r="AL3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0" s="52" t="str">
        <f ca="1"/>
        <v>Suka bergabung dlm kelompok, sadar akan sikap &amp; kebutuhan ke- lompok, suka bekerja sama, ingin menjadi bagian dari kelompok, ingin disukai &amp; diakui oleh lingkungan; sangat tergantung pd kelom- pok, lebih memperhatikan kebutuhan kelompok daripada pekerjaan.</v>
      </c>
      <c r="AN30" s="52" t="str">
        <f ca="1"/>
        <v xml:space="preserve">Tidak mencari atau menghindari hubungan antar pribadi di  lingkungan kerja, masih mampu menjaga jarak </v>
      </c>
      <c r="AO30" s="52" t="str">
        <f ca="1"/>
        <v xml:space="preserve">Sederhana, cenderung diam, cenderung pemalu, tidak suka menon- jolkan diri </v>
      </c>
      <c r="AP30" s="52" t="str">
        <f ca="1"/>
        <v xml:space="preserve">Terbuka, mudah mengungkap pendapat atau perasaannya menge- nai suatu hal kepada org lain </v>
      </c>
      <c r="AQ30" s="52" t="str">
        <f ca="1"/>
        <v xml:space="preserve">Lebih suka menghindari konflik, akan mencari rasionalisasi untuk  dapat menerima situasi dan melihat permasalahan dari sudut pan- dang orang lain.  </v>
      </c>
      <c r="AR30" s="52" t="str">
        <f ca="1"/>
        <v>Antusias terhadap perubahan dan akan mencari hal-hal baru, tetapi masih selektif (menilai kemanfaatannya)</v>
      </c>
      <c r="AT30" t="str">
        <f ca="1"/>
        <v>G</v>
      </c>
      <c r="AU30" t="str">
        <f ca="1"/>
        <v>N</v>
      </c>
      <c r="AV30" t="str">
        <f ca="1"/>
        <v>A</v>
      </c>
      <c r="AW30" t="str">
        <f ca="1"/>
        <v>P</v>
      </c>
      <c r="AX30" t="str">
        <f ca="1"/>
        <v>B</v>
      </c>
      <c r="AY30" t="str">
        <f ca="1"/>
        <v>B</v>
      </c>
      <c r="AZ30" t="str">
        <f ca="1"/>
        <v>Z</v>
      </c>
      <c r="BA30" t="str">
        <f ca="1"/>
        <v>Z</v>
      </c>
      <c r="BB30" t="str">
        <f ca="1"/>
        <v>K</v>
      </c>
      <c r="BC30" t="str">
        <f ca="1"/>
        <v>W</v>
      </c>
      <c r="BD30" t="str">
        <f ca="1"/>
        <v>C</v>
      </c>
      <c r="BE30" t="str">
        <f ca="1"/>
        <v>E</v>
      </c>
      <c r="BF30" t="str">
        <f ca="1"/>
        <v>N</v>
      </c>
      <c r="BG30" t="str">
        <f ca="1"/>
        <v>A</v>
      </c>
      <c r="BH30" t="str">
        <f ca="1"/>
        <v>B</v>
      </c>
      <c r="BI30" t="str">
        <f ca="1"/>
        <v>O</v>
      </c>
      <c r="BJ30" t="str">
        <f ca="1"/>
        <v>Z</v>
      </c>
      <c r="BK30" t="str">
        <f ca="1"/>
        <v>O</v>
      </c>
      <c r="BL30" t="str">
        <f ca="1"/>
        <v>Z</v>
      </c>
      <c r="BM30" t="str">
        <f ca="1"/>
        <v>W</v>
      </c>
      <c r="BN30" t="str">
        <f ca="1"/>
        <v>D</v>
      </c>
      <c r="BO30" t="str">
        <f ca="1"/>
        <v>C</v>
      </c>
      <c r="BP30" t="str">
        <f ca="1"/>
        <v>E</v>
      </c>
      <c r="BQ30" t="str">
        <f ca="1"/>
        <v>X</v>
      </c>
      <c r="BR30" t="str">
        <f ca="1"/>
        <v>A</v>
      </c>
      <c r="BS30" t="str">
        <f ca="1"/>
        <v>P</v>
      </c>
      <c r="BT30" t="str">
        <f ca="1"/>
        <v>Z</v>
      </c>
      <c r="BU30" t="str">
        <f ca="1"/>
        <v>B</v>
      </c>
      <c r="BV30" t="str">
        <f ca="1"/>
        <v>O</v>
      </c>
      <c r="BW30" t="str">
        <f ca="1"/>
        <v>W</v>
      </c>
      <c r="BX30" t="str">
        <f ca="1"/>
        <v>R</v>
      </c>
      <c r="BY30" t="str">
        <f ca="1"/>
        <v>D</v>
      </c>
      <c r="BZ30" t="str">
        <f ca="1"/>
        <v>C</v>
      </c>
      <c r="CA30" t="str">
        <f ca="1"/>
        <v>T</v>
      </c>
      <c r="CB30" t="str">
        <f ca="1"/>
        <v>B</v>
      </c>
      <c r="CC30" t="str">
        <f ca="1"/>
        <v>A</v>
      </c>
      <c r="CD30" t="str">
        <f ca="1"/>
        <v>P</v>
      </c>
      <c r="CE30" t="str">
        <f ca="1"/>
        <v>X</v>
      </c>
      <c r="CF30" t="str">
        <f ca="1"/>
        <v>B</v>
      </c>
      <c r="CG30" t="str">
        <f ca="1"/>
        <v>W</v>
      </c>
      <c r="CH30" t="str">
        <f ca="1"/>
        <v>G</v>
      </c>
      <c r="CI30" t="str">
        <f ca="1"/>
        <v>R</v>
      </c>
      <c r="CJ30" t="str">
        <f ca="1"/>
        <v>I</v>
      </c>
      <c r="CK30" t="str">
        <f ca="1"/>
        <v>C</v>
      </c>
      <c r="CL30" t="str">
        <f ca="1"/>
        <v>V</v>
      </c>
      <c r="CM30" t="str">
        <f ca="1"/>
        <v>N</v>
      </c>
      <c r="CN30" t="str">
        <f ca="1"/>
        <v>Z</v>
      </c>
      <c r="CO30" t="str">
        <f ca="1"/>
        <v>P</v>
      </c>
      <c r="CP30" t="str">
        <f ca="1"/>
        <v>F</v>
      </c>
      <c r="CQ30" t="str">
        <f ca="1"/>
        <v>B</v>
      </c>
      <c r="CR30" t="str">
        <f ca="1"/>
        <v>V</v>
      </c>
      <c r="CS30" t="str">
        <f ca="1"/>
        <v>S</v>
      </c>
      <c r="CT30" t="str">
        <f ca="1"/>
        <v>I</v>
      </c>
      <c r="CU30" t="str">
        <f ca="1"/>
        <v>D</v>
      </c>
      <c r="CV30" t="str">
        <f ca="1"/>
        <v>V</v>
      </c>
      <c r="CW30" t="str">
        <f ca="1"/>
        <v>S</v>
      </c>
      <c r="CX30" t="str">
        <f ca="1"/>
        <v>Z</v>
      </c>
      <c r="CY30" t="str">
        <f ca="1"/>
        <v>K</v>
      </c>
      <c r="CZ30" t="str">
        <f ca="1"/>
        <v>F</v>
      </c>
      <c r="DA30" t="str">
        <f ca="1"/>
        <v>X</v>
      </c>
      <c r="DB30" t="str">
        <f ca="1"/>
        <v>T</v>
      </c>
      <c r="DC30" t="str">
        <f ca="1"/>
        <v>L</v>
      </c>
      <c r="DD30" t="str">
        <f ca="1"/>
        <v>S</v>
      </c>
      <c r="DE30" t="str">
        <f ca="1"/>
        <v>T</v>
      </c>
      <c r="DF30" t="str">
        <f ca="1"/>
        <v>D</v>
      </c>
      <c r="DG30" t="str">
        <f ca="1"/>
        <v>S</v>
      </c>
      <c r="DH30" t="str">
        <f ca="1"/>
        <v>R</v>
      </c>
      <c r="DI30" t="str">
        <f ca="1"/>
        <v>N</v>
      </c>
      <c r="DJ30" t="str">
        <f ca="1"/>
        <v>A</v>
      </c>
      <c r="DK30" t="str">
        <f ca="1"/>
        <v>P</v>
      </c>
      <c r="DL30" t="str">
        <f ca="1"/>
        <v>G</v>
      </c>
      <c r="DM30" t="str">
        <f ca="1"/>
        <v>L</v>
      </c>
      <c r="DN30" t="str">
        <f ca="1"/>
        <v>I</v>
      </c>
      <c r="DO30" t="str">
        <f ca="1"/>
        <v>T</v>
      </c>
      <c r="DP30" t="str">
        <f ca="1"/>
        <v>V</v>
      </c>
      <c r="DQ30" t="str">
        <f ca="1"/>
        <v>D</v>
      </c>
      <c r="DR30" t="str">
        <f ca="1"/>
        <v>C</v>
      </c>
      <c r="DS30" t="str">
        <f ca="1"/>
        <v>D</v>
      </c>
      <c r="DT30" t="str">
        <f ca="1"/>
        <v>N</v>
      </c>
      <c r="DU30" t="str">
        <f ca="1"/>
        <v>W</v>
      </c>
      <c r="DV30" t="str">
        <f ca="1"/>
        <v>G</v>
      </c>
      <c r="DW30" t="str">
        <f ca="1"/>
        <v>L</v>
      </c>
      <c r="DX30" t="str">
        <f ca="1"/>
        <v>T</v>
      </c>
      <c r="DY30" t="str">
        <f ca="1"/>
        <v>V</v>
      </c>
      <c r="DZ30" t="str">
        <f ca="1"/>
        <v>S</v>
      </c>
      <c r="EA30" t="str">
        <f ca="1"/>
        <v>R</v>
      </c>
      <c r="EB30" t="str">
        <f ca="1"/>
        <v>D</v>
      </c>
      <c r="EC30" t="str">
        <f ca="1"/>
        <v>C</v>
      </c>
      <c r="ED30" t="str">
        <f ca="1"/>
        <v>C</v>
      </c>
      <c r="EE30" t="str">
        <f ca="1"/>
        <v>W</v>
      </c>
    </row>
    <row r="31" spans="1:135" ht="75" x14ac:dyDescent="0.25">
      <c r="A31" s="57">
        <v>30</v>
      </c>
      <c r="B31" s="55" t="str">
        <f ca="1"/>
        <v>Sam Rizka Ananda Oktaviana</v>
      </c>
      <c r="C31" s="55" t="str">
        <f ca="1"/>
        <v>Field Assistant Trainee</v>
      </c>
      <c r="D31" s="53" t="str">
        <f ca="1"/>
        <v>22</v>
      </c>
      <c r="E31" s="53">
        <f ca="1"/>
        <v>5</v>
      </c>
      <c r="F31" s="53">
        <f ca="1"/>
        <v>5</v>
      </c>
      <c r="G31" s="53">
        <f ca="1"/>
        <v>3</v>
      </c>
      <c r="H31" s="53">
        <f ca="1"/>
        <v>5</v>
      </c>
      <c r="I31" s="53">
        <f ca="1"/>
        <v>6</v>
      </c>
      <c r="J31" s="53">
        <f ca="1"/>
        <v>1</v>
      </c>
      <c r="K31" s="53">
        <f ca="1"/>
        <v>7</v>
      </c>
      <c r="L31" s="53">
        <f ca="1"/>
        <v>2</v>
      </c>
      <c r="M31" s="53">
        <f ca="1"/>
        <v>6</v>
      </c>
      <c r="N31" s="53">
        <f ca="1"/>
        <v>4</v>
      </c>
      <c r="O31" s="53">
        <f ca="1"/>
        <v>7</v>
      </c>
      <c r="P31" s="53">
        <f ca="1"/>
        <v>6</v>
      </c>
      <c r="Q31" s="53">
        <f ca="1"/>
        <v>8</v>
      </c>
      <c r="R31" s="53">
        <f ca="1"/>
        <v>4</v>
      </c>
      <c r="S31" s="53">
        <f ca="1"/>
        <v>5</v>
      </c>
      <c r="T31" s="53">
        <f ca="1"/>
        <v>2</v>
      </c>
      <c r="U31" s="53">
        <f ca="1"/>
        <v>2</v>
      </c>
      <c r="V31" s="53">
        <f ca="1"/>
        <v>2</v>
      </c>
      <c r="W31" s="53">
        <f ca="1"/>
        <v>4</v>
      </c>
      <c r="X31" s="53">
        <f ca="1"/>
        <v>6</v>
      </c>
      <c r="Y31" s="52" t="str">
        <f ca="1"/>
        <v>Tahu akan tujuan yang ingin dicapainya dan dapat merumuskannya, realistis akan kemampuan diri, dan berusaha untuk mencapai target.</v>
      </c>
      <c r="Z31" s="52" t="str">
        <f ca="1"/>
        <v xml:space="preserve">Cukup memiliki komitmen untuk menuntaskan tugas, akan tetapi jika memungkinkan akan mendelegasikan sebagian dari pekerjaan nya kepada orang lain.  </v>
      </c>
      <c r="AA31" s="52" t="str">
        <f ca="1"/>
        <v xml:space="preserve">Bekerja keras sesuai tuntutan, menyalurkan usahanya untuk hal-hal yang bermanfaat / menguntungkan </v>
      </c>
      <c r="AB31" s="52" t="str">
        <f ca="1"/>
        <v xml:space="preserve">Memperhatikan keteraturan dan sistematika kerja, tapi cukup  fleksibel </v>
      </c>
      <c r="AC31" s="52" t="str">
        <f ca="1"/>
        <v xml:space="preserve">Tertarik untuk menangani sendiri detail   </v>
      </c>
      <c r="AD31" s="52" t="str">
        <f ca="1"/>
        <v xml:space="preserve">Tipe pelaksana, praktis - pragmatis, mengandalkan pengalaman  masa lalu dan intuisi. Bekerja tanpa perencanaan, mengandalkan perasaan.  </v>
      </c>
      <c r="AE31" s="52" t="str">
        <f ca="1"/>
        <v xml:space="preserve">Cekatan, selalu siaga, bekerja cepat, ingin segera menyelesaikan tugas.  Negatifnya : Tegang, cemas, impulsif, mungkin ceroboh, banyak gerakan yang tidak perlu.  </v>
      </c>
      <c r="AF31" s="52" t="str">
        <f ca="1"/>
        <v xml:space="preserve">Cocok untuk pekerjaan  ' di belakang meja '. Cenderung lamban, tidak tanggap, mudah lelah, daya tahan lemah </v>
      </c>
      <c r="AG31" s="52" t="str">
        <f ca="1"/>
        <v xml:space="preserve">Membutuhkan uraian rinci mengenai tugas, dan batasan tanggung  jawab serta wewenang </v>
      </c>
      <c r="AH31" s="52" t="str">
        <f ca="1"/>
        <v xml:space="preserve">Loyal pada Perusahaan   </v>
      </c>
      <c r="AI31" s="52" t="str">
        <f ca="1"/>
        <v xml:space="preserve">Percaya diri dan ingin berperan sebagai pemimpin      </v>
      </c>
      <c r="AJ31" s="52" t="str">
        <f ca="1"/>
        <v xml:space="preserve">Dominan dan bertanggung jawab, akan melakukan fungsi pengarahan, pengendalian dan pengawasan    </v>
      </c>
      <c r="AK31" s="52" t="str">
        <f ca="1"/>
        <v>Sangat yakin dl mengambil keputusan, cepat tanggap thd situasi, berani mengambil resiko, mau memanfaatkan kesempatan. Impulsif, dpt mem- buat keputusan yg tdk praktis, cenderung lebih mementingkan kecepatan daripada akurasi, tdk sabar, cenderung meloncat pd keputusan.</v>
      </c>
      <c r="AL31" s="52" t="str">
        <f ca="1"/>
        <v xml:space="preserve">Kurang percaya diri &amp; kurang aktif dlm menjalin hubungan sosial   </v>
      </c>
      <c r="AM31" s="52" t="str">
        <f ca="1"/>
        <v xml:space="preserve">Selektif dlm bergabung dg kelompok, hanya mau berhubungan dg kelompok di lingkungan kerja apabila bernilai &amp; sesuai minat, tdk terlalu mudah dipengaruhi.  </v>
      </c>
      <c r="AN31" s="52" t="str">
        <f ca="1"/>
        <v>Menjaga jarak, lebih memperhatikan hal - hal kedinasan, tdk mudah dipengaruhi oleh individu tertentu, objektif &amp; analitis. Tampil dingin, tdk acuh, tdk ramah, suka berahasia, mungkin tdk sadar akan pe- rasaan org lain, &amp; mungkin sulit menyesuaikan diri.</v>
      </c>
      <c r="AO31" s="52" t="str">
        <f ca="1"/>
        <v xml:space="preserve">Sederhana, cenderung diam, cenderung pemalu, tidak suka menon- jolkan diri </v>
      </c>
      <c r="AP31" s="52" t="str">
        <f ca="1"/>
        <v xml:space="preserve">Terbuka, mudah mengungkap pendapat atau perasaannya menge- nai suatu hal kepada org lain </v>
      </c>
      <c r="AQ31" s="52" t="str">
        <f ca="1"/>
        <v xml:space="preserve">Tidak mencari atau menghindari konflik, mau mendengarkan pan- dangan orang lain tetapi dapat menjadi keras kepala saat memper- tahankan pandangannya.  </v>
      </c>
      <c r="AR31" s="52" t="str">
        <f ca="1"/>
        <v>Antusias terhadap perubahan dan akan mencari hal-hal baru, tetapi masih selektif (menilai kemanfaatannya)</v>
      </c>
      <c r="AT31" t="str">
        <f ca="1"/>
        <v>G</v>
      </c>
      <c r="AU31" t="str">
        <f ca="1"/>
        <v>N</v>
      </c>
      <c r="AV31" t="str">
        <f ca="1"/>
        <v>A</v>
      </c>
      <c r="AW31" t="str">
        <f ca="1"/>
        <v>P</v>
      </c>
      <c r="AX31" t="str">
        <f ca="1"/>
        <v>B</v>
      </c>
      <c r="AY31" t="str">
        <f ca="1"/>
        <v>B</v>
      </c>
      <c r="AZ31" t="str">
        <f ca="1"/>
        <v>Z</v>
      </c>
      <c r="BA31" t="str">
        <f ca="1"/>
        <v>Z</v>
      </c>
      <c r="BB31" t="str">
        <f ca="1"/>
        <v>K</v>
      </c>
      <c r="BC31" t="str">
        <f ca="1"/>
        <v>W</v>
      </c>
      <c r="BD31" t="str">
        <f ca="1"/>
        <v>C</v>
      </c>
      <c r="BE31" t="str">
        <f ca="1"/>
        <v>E</v>
      </c>
      <c r="BF31" t="str">
        <f ca="1"/>
        <v>P</v>
      </c>
      <c r="BG31" t="str">
        <f ca="1"/>
        <v>A</v>
      </c>
      <c r="BH31" t="str">
        <f ca="1"/>
        <v>B</v>
      </c>
      <c r="BI31" t="str">
        <f ca="1"/>
        <v>O</v>
      </c>
      <c r="BJ31" t="str">
        <f ca="1"/>
        <v>Z</v>
      </c>
      <c r="BK31" t="str">
        <f ca="1"/>
        <v>O</v>
      </c>
      <c r="BL31" t="str">
        <f ca="1"/>
        <v>Z</v>
      </c>
      <c r="BM31" t="str">
        <f ca="1"/>
        <v>K</v>
      </c>
      <c r="BN31" t="str">
        <f ca="1"/>
        <v>D</v>
      </c>
      <c r="BO31" t="str">
        <f ca="1"/>
        <v>C</v>
      </c>
      <c r="BP31" t="str">
        <f ca="1"/>
        <v>I</v>
      </c>
      <c r="BQ31" t="str">
        <f ca="1"/>
        <v>X</v>
      </c>
      <c r="BR31" t="str">
        <f ca="1"/>
        <v>B</v>
      </c>
      <c r="BS31" t="str">
        <f ca="1"/>
        <v>P</v>
      </c>
      <c r="BT31" t="str">
        <f ca="1"/>
        <v>Z</v>
      </c>
      <c r="BU31" t="str">
        <f ca="1"/>
        <v>K</v>
      </c>
      <c r="BV31" t="str">
        <f ca="1"/>
        <v>F</v>
      </c>
      <c r="BW31" t="str">
        <f ca="1"/>
        <v>W</v>
      </c>
      <c r="BX31" t="str">
        <f ca="1"/>
        <v>G</v>
      </c>
      <c r="BY31" t="str">
        <f ca="1"/>
        <v>L</v>
      </c>
      <c r="BZ31" t="str">
        <f ca="1"/>
        <v>I</v>
      </c>
      <c r="CA31" t="str">
        <f ca="1"/>
        <v>T</v>
      </c>
      <c r="CB31" t="str">
        <f ca="1"/>
        <v>B</v>
      </c>
      <c r="CC31" t="str">
        <f ca="1"/>
        <v>A</v>
      </c>
      <c r="CD31" t="str">
        <f ca="1"/>
        <v>P</v>
      </c>
      <c r="CE31" t="str">
        <f ca="1"/>
        <v>K</v>
      </c>
      <c r="CF31" t="str">
        <f ca="1"/>
        <v>F</v>
      </c>
      <c r="CG31" t="str">
        <f ca="1"/>
        <v>W</v>
      </c>
      <c r="CH31" t="str">
        <f ca="1"/>
        <v>G</v>
      </c>
      <c r="CI31" t="str">
        <f ca="1"/>
        <v>L</v>
      </c>
      <c r="CJ31" t="str">
        <f ca="1"/>
        <v>I</v>
      </c>
      <c r="CK31" t="str">
        <f ca="1"/>
        <v>T</v>
      </c>
      <c r="CL31" t="str">
        <f ca="1"/>
        <v>E</v>
      </c>
      <c r="CM31" t="str">
        <f ca="1"/>
        <v>N</v>
      </c>
      <c r="CN31" t="str">
        <f ca="1"/>
        <v>Z</v>
      </c>
      <c r="CO31" t="str">
        <f ca="1"/>
        <v>P</v>
      </c>
      <c r="CP31" t="str">
        <f ca="1"/>
        <v>F</v>
      </c>
      <c r="CQ31" t="str">
        <f ca="1"/>
        <v>W</v>
      </c>
      <c r="CR31" t="str">
        <f ca="1"/>
        <v>V</v>
      </c>
      <c r="CS31" t="str">
        <f ca="1"/>
        <v>L</v>
      </c>
      <c r="CT31" t="str">
        <f ca="1"/>
        <v>I</v>
      </c>
      <c r="CU31" t="str">
        <f ca="1"/>
        <v>T</v>
      </c>
      <c r="CV31" t="str">
        <f ca="1"/>
        <v>C</v>
      </c>
      <c r="CW31" t="str">
        <f ca="1"/>
        <v>S</v>
      </c>
      <c r="CX31" t="str">
        <f ca="1"/>
        <v>N</v>
      </c>
      <c r="CY31" t="str">
        <f ca="1"/>
        <v>A</v>
      </c>
      <c r="CZ31" t="str">
        <f ca="1"/>
        <v>F</v>
      </c>
      <c r="DA31" t="str">
        <f ca="1"/>
        <v>X</v>
      </c>
      <c r="DB31" t="str">
        <f ca="1"/>
        <v>T</v>
      </c>
      <c r="DC31" t="str">
        <f ca="1"/>
        <v>L</v>
      </c>
      <c r="DD31" t="str">
        <f ca="1"/>
        <v>I</v>
      </c>
      <c r="DE31" t="str">
        <f ca="1"/>
        <v>T</v>
      </c>
      <c r="DF31" t="str">
        <f ca="1"/>
        <v>D</v>
      </c>
      <c r="DG31" t="str">
        <f ca="1"/>
        <v>S</v>
      </c>
      <c r="DH31" t="str">
        <f ca="1"/>
        <v>R</v>
      </c>
      <c r="DI31" t="str">
        <f ca="1"/>
        <v>N</v>
      </c>
      <c r="DJ31" t="str">
        <f ca="1"/>
        <v>A</v>
      </c>
      <c r="DK31" t="str">
        <f ca="1"/>
        <v>P</v>
      </c>
      <c r="DL31" t="str">
        <f ca="1"/>
        <v>I</v>
      </c>
      <c r="DM31" t="str">
        <f ca="1"/>
        <v>L</v>
      </c>
      <c r="DN31" t="str">
        <f ca="1"/>
        <v>I</v>
      </c>
      <c r="DO31" t="str">
        <f ca="1"/>
        <v>T</v>
      </c>
      <c r="DP31" t="str">
        <f ca="1"/>
        <v>V</v>
      </c>
      <c r="DQ31" t="str">
        <f ca="1"/>
        <v>D</v>
      </c>
      <c r="DR31" t="str">
        <f ca="1"/>
        <v>C</v>
      </c>
      <c r="DS31" t="str">
        <f ca="1"/>
        <v>D</v>
      </c>
      <c r="DT31" t="str">
        <f ca="1"/>
        <v>N</v>
      </c>
      <c r="DU31" t="str">
        <f ca="1"/>
        <v>W</v>
      </c>
      <c r="DV31" t="str">
        <f ca="1"/>
        <v>L</v>
      </c>
      <c r="DW31" t="str">
        <f ca="1"/>
        <v>L</v>
      </c>
      <c r="DX31" t="str">
        <f ca="1"/>
        <v>I</v>
      </c>
      <c r="DY31" t="str">
        <f ca="1"/>
        <v>T</v>
      </c>
      <c r="DZ31" t="str">
        <f ca="1"/>
        <v>S</v>
      </c>
      <c r="EA31" t="str">
        <f ca="1"/>
        <v>S</v>
      </c>
      <c r="EB31" t="str">
        <f ca="1"/>
        <v>D</v>
      </c>
      <c r="EC31" t="str">
        <f ca="1"/>
        <v>D</v>
      </c>
      <c r="ED31" t="str">
        <f ca="1"/>
        <v>C</v>
      </c>
      <c r="EE31" t="str">
        <f ca="1"/>
        <v>W</v>
      </c>
    </row>
    <row r="32" spans="1:135" ht="75" x14ac:dyDescent="0.25">
      <c r="A32" s="57">
        <v>31</v>
      </c>
      <c r="B32" s="55" t="str">
        <f ca="1"/>
        <v>Resky Ida Suryadi</v>
      </c>
      <c r="C32" s="55" t="str">
        <f ca="1"/>
        <v>Field Assistant Trainee</v>
      </c>
      <c r="D32" s="53" t="str">
        <f ca="1"/>
        <v>22</v>
      </c>
      <c r="E32" s="53">
        <f ca="1"/>
        <v>6</v>
      </c>
      <c r="F32" s="53">
        <f ca="1"/>
        <v>7</v>
      </c>
      <c r="G32" s="53">
        <f ca="1"/>
        <v>5</v>
      </c>
      <c r="H32" s="53">
        <f ca="1"/>
        <v>9</v>
      </c>
      <c r="I32" s="53">
        <f ca="1"/>
        <v>6</v>
      </c>
      <c r="J32" s="53">
        <f ca="1"/>
        <v>4</v>
      </c>
      <c r="K32" s="53">
        <f ca="1"/>
        <v>2</v>
      </c>
      <c r="L32" s="53">
        <f ca="1"/>
        <v>3</v>
      </c>
      <c r="M32" s="53">
        <f ca="1"/>
        <v>6</v>
      </c>
      <c r="N32" s="53">
        <f ca="1"/>
        <v>2</v>
      </c>
      <c r="O32" s="53">
        <f ca="1"/>
        <v>5</v>
      </c>
      <c r="P32" s="53">
        <f ca="1"/>
        <v>5</v>
      </c>
      <c r="Q32" s="53">
        <f ca="1"/>
        <v>2</v>
      </c>
      <c r="R32" s="53">
        <f ca="1"/>
        <v>6</v>
      </c>
      <c r="S32" s="53">
        <f ca="1"/>
        <v>6</v>
      </c>
      <c r="T32" s="53">
        <f ca="1"/>
        <v>4</v>
      </c>
      <c r="U32" s="53">
        <f ca="1"/>
        <v>4</v>
      </c>
      <c r="V32" s="53">
        <f ca="1"/>
        <v>3</v>
      </c>
      <c r="W32" s="53">
        <f ca="1"/>
        <v>0</v>
      </c>
      <c r="X32" s="53">
        <f ca="1"/>
        <v>5</v>
      </c>
      <c r="Y32" s="52" t="str">
        <f ca="1"/>
        <v>Tahu akan tujuan yang ingin dicapainya dan dapat merumuskannya, realistis akan kemampuan diri, dan berusaha untuk mencapai target.</v>
      </c>
      <c r="Z32" s="52" t="str">
        <f ca="1"/>
        <v xml:space="preserve">Komitmen tinggi, lebih suka menangani pekerjaan satu demi satu, akan tetapi masih dapat mengubah prioritas jika terpaksa </v>
      </c>
      <c r="AA32" s="52" t="str">
        <f ca="1"/>
        <v xml:space="preserve">Bekerja keras, tetapi  jelas tujuan yg ingin dicapainya   </v>
      </c>
      <c r="AB32" s="52" t="str">
        <f ca="1"/>
        <v xml:space="preserve">Sistematis, bermetoda, berstruktur, rapi dan teratur, dapat menata tugas dengan baik.  Cenderung kaku, tidak fleksibel </v>
      </c>
      <c r="AC32" s="52" t="str">
        <f ca="1"/>
        <v xml:space="preserve">Tertarik untuk menangani sendiri detail   </v>
      </c>
      <c r="AD32" s="52" t="str">
        <f ca="1"/>
        <v xml:space="preserve">Pertimbangan mencakup aspek teoritis (konsep atau pemikiran  baru) dan aspek praktis (pengalaman) secara berimbang    </v>
      </c>
      <c r="AE32" s="52" t="str">
        <f ca="1"/>
        <v xml:space="preserve">Santai. Kurang peduli akan waktu, kurang memiliki rasa urgensi, membuang-buang waktu, bukan pekerja yang tepat waktu </v>
      </c>
      <c r="AF32" s="52" t="str">
        <f ca="1"/>
        <v xml:space="preserve">Dapat bekerja di belakang meja dan senang jika sesekali harus terjun ke lapangan atau melaksanakan tugas-tugas yang bersifat mobile.  </v>
      </c>
      <c r="AG32" s="52" t="str">
        <f ca="1"/>
        <v xml:space="preserve">Membutuhkan uraian rinci mengenai tugas, dan batasan tanggung  jawab serta wewenang </v>
      </c>
      <c r="AH32" s="52" t="str">
        <f ca="1"/>
        <v>Otonom, dapat bekerja sendiri tanpa campur tangan orang lain, motivasi timbul krn pekerjaan itu sendiri, bukan krn pujian dr otoritas. Mempertanyakan otoritas, cenderung tidak puas thdp atasan, loya- litas lebih didasari kepentingan pribadi.</v>
      </c>
      <c r="AI32" s="52" t="str">
        <f ca="1"/>
        <v xml:space="preserve">Cukup percaya diri, tidak secara aktif mencari posisi kepemimpinan akan tetapi juga tidak akan menghindarinya </v>
      </c>
      <c r="AJ32" s="52" t="str">
        <f ca="1"/>
        <v xml:space="preserve">Bertanggung jawab, akan melakukan fungsi pengarahan, pengendalian dan pengawasan, tapi tidak mendominasi </v>
      </c>
      <c r="AK32" s="52" t="str">
        <f ca="1"/>
        <v xml:space="preserve">Enggan mengambil keputusan   </v>
      </c>
      <c r="AL3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2" s="52" t="str">
        <f ca="1"/>
        <v>Suka bergabung dlm kelompok, sadar akan sikap &amp; kebutuhan ke- lompok, suka bekerja sama, ingin menjadi bagian dari kelompok, ingin disukai &amp; diakui oleh lingkungan; sangat tergantung pd kelom- pok, lebih memperhatikan kebutuhan kelompok daripada pekerjaan.</v>
      </c>
      <c r="AN32" s="52" t="str">
        <f ca="1"/>
        <v xml:space="preserve">Tidak mencari atau menghindari hubungan antar pribadi di  lingkungan kerja, masih mampu menjaga jarak </v>
      </c>
      <c r="AO32" s="52" t="str">
        <f ca="1"/>
        <v xml:space="preserve">Mengharapkan pengakuan lingkungan dan tidak mau diabaikan tetapi tidak mencari-cari perhatian </v>
      </c>
      <c r="AP32" s="52" t="str">
        <f ca="1"/>
        <v xml:space="preserve">Terbuka, mudah mengungkap pendapat atau perasaannya menge- nai suatu hal kepada org lain </v>
      </c>
      <c r="AQ32" s="52" t="str">
        <f ca="1"/>
        <v>Sabar, tidak menyukai konflik. Mengelak atau menghindar dari konflik, pasif, menekan atau menyembunyikan perasaan sesungguhnya,  menghindari konfrontasi, lari dari konflik, tidak mau mengakui adanya konflik.</v>
      </c>
      <c r="AR32" s="52" t="str">
        <f ca="1"/>
        <v xml:space="preserve">Mudah beradaptasi, cukup menyukai perubahan    </v>
      </c>
      <c r="AT32" t="str">
        <f ca="1"/>
        <v>G</v>
      </c>
      <c r="AU32" t="str">
        <f ca="1"/>
        <v>N</v>
      </c>
      <c r="AV32" t="str">
        <f ca="1"/>
        <v>A</v>
      </c>
      <c r="AW32" t="str">
        <f ca="1"/>
        <v>P</v>
      </c>
      <c r="AX32" t="str">
        <f ca="1"/>
        <v>B</v>
      </c>
      <c r="AY32" t="str">
        <f ca="1"/>
        <v>B</v>
      </c>
      <c r="AZ32" t="str">
        <f ca="1"/>
        <v>Z</v>
      </c>
      <c r="BA32" t="str">
        <f ca="1"/>
        <v>Z</v>
      </c>
      <c r="BB32" t="str">
        <f ca="1"/>
        <v>F</v>
      </c>
      <c r="BC32" t="str">
        <f ca="1"/>
        <v>W</v>
      </c>
      <c r="BD32" t="str">
        <f ca="1"/>
        <v>C</v>
      </c>
      <c r="BE32" t="str">
        <f ca="1"/>
        <v>E</v>
      </c>
      <c r="BF32" t="str">
        <f ca="1"/>
        <v>N</v>
      </c>
      <c r="BG32" t="str">
        <f ca="1"/>
        <v>A</v>
      </c>
      <c r="BH32" t="str">
        <f ca="1"/>
        <v>B</v>
      </c>
      <c r="BI32" t="str">
        <f ca="1"/>
        <v>X</v>
      </c>
      <c r="BJ32" t="str">
        <f ca="1"/>
        <v>Z</v>
      </c>
      <c r="BK32" t="str">
        <f ca="1"/>
        <v>O</v>
      </c>
      <c r="BL32" t="str">
        <f ca="1"/>
        <v>Z</v>
      </c>
      <c r="BM32" t="str">
        <f ca="1"/>
        <v>W</v>
      </c>
      <c r="BN32" t="str">
        <f ca="1"/>
        <v>D</v>
      </c>
      <c r="BO32" t="str">
        <f ca="1"/>
        <v>C</v>
      </c>
      <c r="BP32" t="str">
        <f ca="1"/>
        <v>E</v>
      </c>
      <c r="BQ32" t="str">
        <f ca="1"/>
        <v>X</v>
      </c>
      <c r="BR32" t="str">
        <f ca="1"/>
        <v>A</v>
      </c>
      <c r="BS32" t="str">
        <f ca="1"/>
        <v>O</v>
      </c>
      <c r="BT32" t="str">
        <f ca="1"/>
        <v>Z</v>
      </c>
      <c r="BU32" t="str">
        <f ca="1"/>
        <v>B</v>
      </c>
      <c r="BV32" t="str">
        <f ca="1"/>
        <v>O</v>
      </c>
      <c r="BW32" t="str">
        <f ca="1"/>
        <v>W</v>
      </c>
      <c r="BX32" t="str">
        <f ca="1"/>
        <v>G</v>
      </c>
      <c r="BY32" t="str">
        <f ca="1"/>
        <v>L</v>
      </c>
      <c r="BZ32" t="str">
        <f ca="1"/>
        <v>C</v>
      </c>
      <c r="CA32" t="str">
        <f ca="1"/>
        <v>T</v>
      </c>
      <c r="CB32" t="str">
        <f ca="1"/>
        <v>B</v>
      </c>
      <c r="CC32" t="str">
        <f ca="1"/>
        <v>O</v>
      </c>
      <c r="CD32" t="str">
        <f ca="1"/>
        <v>P</v>
      </c>
      <c r="CE32" t="str">
        <f ca="1"/>
        <v>X</v>
      </c>
      <c r="CF32" t="str">
        <f ca="1"/>
        <v>B</v>
      </c>
      <c r="CG32" t="str">
        <f ca="1"/>
        <v>W</v>
      </c>
      <c r="CH32" t="str">
        <f ca="1"/>
        <v>S</v>
      </c>
      <c r="CI32" t="str">
        <f ca="1"/>
        <v>R</v>
      </c>
      <c r="CJ32" t="str">
        <f ca="1"/>
        <v>D</v>
      </c>
      <c r="CK32" t="str">
        <f ca="1"/>
        <v>C</v>
      </c>
      <c r="CL32" t="str">
        <f ca="1"/>
        <v>E</v>
      </c>
      <c r="CM32" t="str">
        <f ca="1"/>
        <v>N</v>
      </c>
      <c r="CN32" t="str">
        <f ca="1"/>
        <v>A</v>
      </c>
      <c r="CO32" t="str">
        <f ca="1"/>
        <v>P</v>
      </c>
      <c r="CP32" t="str">
        <f ca="1"/>
        <v>F</v>
      </c>
      <c r="CQ32" t="str">
        <f ca="1"/>
        <v>W</v>
      </c>
      <c r="CR32" t="str">
        <f ca="1"/>
        <v>G</v>
      </c>
      <c r="CS32" t="str">
        <f ca="1"/>
        <v>S</v>
      </c>
      <c r="CT32" t="str">
        <f ca="1"/>
        <v>R</v>
      </c>
      <c r="CU32" t="str">
        <f ca="1"/>
        <v>D</v>
      </c>
      <c r="CV32" t="str">
        <f ca="1"/>
        <v>C</v>
      </c>
      <c r="CW32" t="str">
        <f ca="1"/>
        <v>S</v>
      </c>
      <c r="CX32" t="str">
        <f ca="1"/>
        <v>N</v>
      </c>
      <c r="CY32" t="str">
        <f ca="1"/>
        <v>A</v>
      </c>
      <c r="CZ32" t="str">
        <f ca="1"/>
        <v>P</v>
      </c>
      <c r="DA32" t="str">
        <f ca="1"/>
        <v>X</v>
      </c>
      <c r="DB32" t="str">
        <f ca="1"/>
        <v>G</v>
      </c>
      <c r="DC32" t="str">
        <f ca="1"/>
        <v>L</v>
      </c>
      <c r="DD32" t="str">
        <f ca="1"/>
        <v>S</v>
      </c>
      <c r="DE32" t="str">
        <f ca="1"/>
        <v>R</v>
      </c>
      <c r="DF32" t="str">
        <f ca="1"/>
        <v>V</v>
      </c>
      <c r="DG32" t="str">
        <f ca="1"/>
        <v>C</v>
      </c>
      <c r="DH32" t="str">
        <f ca="1"/>
        <v>R</v>
      </c>
      <c r="DI32" t="str">
        <f ca="1"/>
        <v>N</v>
      </c>
      <c r="DJ32" t="str">
        <f ca="1"/>
        <v>A</v>
      </c>
      <c r="DK32" t="str">
        <f ca="1"/>
        <v>P</v>
      </c>
      <c r="DL32" t="str">
        <f ca="1"/>
        <v>G</v>
      </c>
      <c r="DM32" t="str">
        <f ca="1"/>
        <v>L</v>
      </c>
      <c r="DN32" t="str">
        <f ca="1"/>
        <v>I</v>
      </c>
      <c r="DO32" t="str">
        <f ca="1"/>
        <v>T</v>
      </c>
      <c r="DP32" t="str">
        <f ca="1"/>
        <v>V</v>
      </c>
      <c r="DQ32" t="str">
        <f ca="1"/>
        <v>D</v>
      </c>
      <c r="DR32" t="str">
        <f ca="1"/>
        <v>C</v>
      </c>
      <c r="DS32" t="str">
        <f ca="1"/>
        <v>D</v>
      </c>
      <c r="DT32" t="str">
        <f ca="1"/>
        <v>N</v>
      </c>
      <c r="DU32" t="str">
        <f ca="1"/>
        <v>W</v>
      </c>
      <c r="DV32" t="str">
        <f ca="1"/>
        <v>L</v>
      </c>
      <c r="DW32" t="str">
        <f ca="1"/>
        <v>L</v>
      </c>
      <c r="DX32" t="str">
        <f ca="1"/>
        <v>I</v>
      </c>
      <c r="DY32" t="str">
        <f ca="1"/>
        <v>V</v>
      </c>
      <c r="DZ32" t="str">
        <f ca="1"/>
        <v>S</v>
      </c>
      <c r="EA32" t="str">
        <f ca="1"/>
        <v>S</v>
      </c>
      <c r="EB32" t="str">
        <f ca="1"/>
        <v>D</v>
      </c>
      <c r="EC32" t="str">
        <f ca="1"/>
        <v>C</v>
      </c>
      <c r="ED32" t="str">
        <f ca="1"/>
        <v>C</v>
      </c>
      <c r="EE32" t="str">
        <f ca="1"/>
        <v>N</v>
      </c>
    </row>
    <row r="33" spans="1:135" ht="75" x14ac:dyDescent="0.25">
      <c r="A33" s="57">
        <v>32</v>
      </c>
      <c r="B33" s="55" t="str">
        <f ca="1"/>
        <v>Rian Irawan</v>
      </c>
      <c r="C33" s="55" t="str">
        <f ca="1"/>
        <v>Staff Administrasi</v>
      </c>
      <c r="D33" s="53" t="str">
        <f ca="1"/>
        <v>23</v>
      </c>
      <c r="E33" s="53">
        <f ca="1"/>
        <v>4</v>
      </c>
      <c r="F33" s="53">
        <f ca="1"/>
        <v>9</v>
      </c>
      <c r="G33" s="53">
        <f ca="1"/>
        <v>3</v>
      </c>
      <c r="H33" s="53">
        <f ca="1"/>
        <v>7</v>
      </c>
      <c r="I33" s="53">
        <f ca="1"/>
        <v>7</v>
      </c>
      <c r="J33" s="53">
        <f ca="1"/>
        <v>7</v>
      </c>
      <c r="K33" s="53">
        <f ca="1"/>
        <v>2</v>
      </c>
      <c r="L33" s="53">
        <f ca="1"/>
        <v>2</v>
      </c>
      <c r="M33" s="53">
        <f ca="1"/>
        <v>4</v>
      </c>
      <c r="N33" s="53">
        <f ca="1"/>
        <v>3</v>
      </c>
      <c r="O33" s="53">
        <f ca="1"/>
        <v>5</v>
      </c>
      <c r="P33" s="53">
        <f ca="1"/>
        <v>6</v>
      </c>
      <c r="Q33" s="53">
        <f ca="1"/>
        <v>4</v>
      </c>
      <c r="R33" s="53">
        <f ca="1"/>
        <v>5</v>
      </c>
      <c r="S33" s="53">
        <f ca="1"/>
        <v>5</v>
      </c>
      <c r="T33" s="53">
        <f ca="1"/>
        <v>4</v>
      </c>
      <c r="U33" s="53">
        <f ca="1"/>
        <v>3</v>
      </c>
      <c r="V33" s="53">
        <f ca="1"/>
        <v>3</v>
      </c>
      <c r="W33" s="53">
        <f ca="1"/>
        <v>3</v>
      </c>
      <c r="X33" s="53">
        <f ca="1"/>
        <v>4</v>
      </c>
      <c r="Y3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3"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33" s="52" t="str">
        <f ca="1"/>
        <v xml:space="preserve">Bekerja keras sesuai tuntutan, menyalurkan usahanya untuk hal-hal yang bermanfaat / menguntungkan </v>
      </c>
      <c r="AB33" s="52" t="str">
        <f ca="1"/>
        <v xml:space="preserve">Sistematis, bermetoda, berstruktur, rapi dan teratur, dapat menata tugas dengan baik.  Cenderung kaku, tidak fleksibel </v>
      </c>
      <c r="AC33" s="52" t="str">
        <f ca="1"/>
        <v xml:space="preserve">Sangat menyukai detail, sangat peduli akan akurasi dan keleng- kapan data.  Cenderung terlalu terlibat dengan detail sehingga melupakan tujuan utama.  </v>
      </c>
      <c r="AD33" s="52" t="str">
        <f ca="1"/>
        <v xml:space="preserve">Suka memikirkan suatu problem secara mendalam, merujuk pada   teori dan konsep </v>
      </c>
      <c r="AE33" s="52" t="str">
        <f ca="1"/>
        <v xml:space="preserve">Santai. Kurang peduli akan waktu, kurang memiliki rasa urgensi, membuang-buang waktu, bukan pekerja yang tepat waktu </v>
      </c>
      <c r="AF33" s="52" t="str">
        <f ca="1"/>
        <v xml:space="preserve">Cocok untuk pekerjaan  ' di belakang meja '. Cenderung lamban, tidak tanggap, mudah lelah, daya tahan lemah </v>
      </c>
      <c r="AG33" s="52" t="str">
        <f ca="1"/>
        <v xml:space="preserve">Perlu pengarahan awal dan tolok ukur keberhasilan   </v>
      </c>
      <c r="AH33" s="52" t="str">
        <f ca="1"/>
        <v>Otonom, dapat bekerja sendiri tanpa campur tangan orang lain, motivasi timbul krn pekerjaan itu sendiri, bukan krn pujian dr otoritas. Mempertanyakan otoritas, cenderung tidak puas thdp atasan, loya- litas lebih didasari kepentingan pribadi.</v>
      </c>
      <c r="AI33" s="52" t="str">
        <f ca="1"/>
        <v xml:space="preserve">Cukup percaya diri, tidak secara aktif mencari posisi kepemimpinan akan tetapi juga tidak akan menghindarinya </v>
      </c>
      <c r="AJ33" s="52" t="str">
        <f ca="1"/>
        <v xml:space="preserve">Dominan dan bertanggung jawab, akan melakukan fungsi pengarahan, pengendalian dan pengawasan    </v>
      </c>
      <c r="AK33" s="52" t="str">
        <f ca="1"/>
        <v xml:space="preserve">Berhati - hati dlm pengambilan keputusan   </v>
      </c>
      <c r="AL33"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3" s="52" t="str">
        <f ca="1"/>
        <v xml:space="preserve">Selektif dlm bergabung dg kelompok, hanya mau berhubungan dg kelompok di lingkungan kerja apabila bernilai &amp; sesuai minat, tdk terlalu mudah dipengaruhi.  </v>
      </c>
      <c r="AN33" s="52" t="str">
        <f ca="1"/>
        <v xml:space="preserve">Tidak mencari atau menghindari hubungan antar pribadi di  lingkungan kerja, masih mampu menjaga jarak </v>
      </c>
      <c r="AO33" s="52" t="str">
        <f ca="1"/>
        <v xml:space="preserve">Sederhana, cenderung diam, cenderung pemalu, tidak suka menon- jolkan diri </v>
      </c>
      <c r="AP33" s="52" t="str">
        <f ca="1"/>
        <v xml:space="preserve">Terbuka, mudah mengungkap pendapat atau perasaannya menge- nai suatu hal kepada org lain </v>
      </c>
      <c r="AQ33" s="52" t="str">
        <f ca="1"/>
        <v xml:space="preserve">Lebih suka menghindari konflik, akan mencari rasionalisasi untuk  dapat menerima situasi dan melihat permasalahan dari sudut pan- dang orang lain.  </v>
      </c>
      <c r="AR33" s="52" t="str">
        <f ca="1"/>
        <v xml:space="preserve">Mudah beradaptasi, cukup menyukai perubahan    </v>
      </c>
      <c r="AT33" t="str">
        <f ca="1"/>
        <v>G</v>
      </c>
      <c r="AU33" t="str">
        <f ca="1"/>
        <v>N</v>
      </c>
      <c r="AV33" t="str">
        <f ca="1"/>
        <v>P</v>
      </c>
      <c r="AW33" t="str">
        <f ca="1"/>
        <v>P</v>
      </c>
      <c r="AX33" t="str">
        <f ca="1"/>
        <v>B</v>
      </c>
      <c r="AY33" t="str">
        <f ca="1"/>
        <v>O</v>
      </c>
      <c r="AZ33" t="str">
        <f ca="1"/>
        <v>Z</v>
      </c>
      <c r="BA33" t="str">
        <f ca="1"/>
        <v>Z</v>
      </c>
      <c r="BB33" t="str">
        <f ca="1"/>
        <v>K</v>
      </c>
      <c r="BC33" t="str">
        <f ca="1"/>
        <v>F</v>
      </c>
      <c r="BD33" t="str">
        <f ca="1"/>
        <v>C</v>
      </c>
      <c r="BE33" t="str">
        <f ca="1"/>
        <v>E</v>
      </c>
      <c r="BF33" t="str">
        <f ca="1"/>
        <v>N</v>
      </c>
      <c r="BG33" t="str">
        <f ca="1"/>
        <v>A</v>
      </c>
      <c r="BH33" t="str">
        <f ca="1"/>
        <v>B</v>
      </c>
      <c r="BI33" t="str">
        <f ca="1"/>
        <v>X</v>
      </c>
      <c r="BJ33" t="str">
        <f ca="1"/>
        <v>B</v>
      </c>
      <c r="BK33" t="str">
        <f ca="1"/>
        <v>K</v>
      </c>
      <c r="BL33" t="str">
        <f ca="1"/>
        <v>F</v>
      </c>
      <c r="BM33" t="str">
        <f ca="1"/>
        <v>W</v>
      </c>
      <c r="BN33" t="str">
        <f ca="1"/>
        <v>D</v>
      </c>
      <c r="BO33" t="str">
        <f ca="1"/>
        <v>L</v>
      </c>
      <c r="BP33" t="str">
        <f ca="1"/>
        <v>E</v>
      </c>
      <c r="BQ33" t="str">
        <f ca="1"/>
        <v>N</v>
      </c>
      <c r="BR33" t="str">
        <f ca="1"/>
        <v>A</v>
      </c>
      <c r="BS33" t="str">
        <f ca="1"/>
        <v>O</v>
      </c>
      <c r="BT33" t="str">
        <f ca="1"/>
        <v>Z</v>
      </c>
      <c r="BU33" t="str">
        <f ca="1"/>
        <v>B</v>
      </c>
      <c r="BV33" t="str">
        <f ca="1"/>
        <v>O</v>
      </c>
      <c r="BW33" t="str">
        <f ca="1"/>
        <v>W</v>
      </c>
      <c r="BX33" t="str">
        <f ca="1"/>
        <v>R</v>
      </c>
      <c r="BY33" t="str">
        <f ca="1"/>
        <v>D</v>
      </c>
      <c r="BZ33" t="str">
        <f ca="1"/>
        <v>C</v>
      </c>
      <c r="CA33" t="str">
        <f ca="1"/>
        <v>T</v>
      </c>
      <c r="CB33" t="str">
        <f ca="1"/>
        <v>N</v>
      </c>
      <c r="CC33" t="str">
        <f ca="1"/>
        <v>O</v>
      </c>
      <c r="CD33" t="str">
        <f ca="1"/>
        <v>P</v>
      </c>
      <c r="CE33" t="str">
        <f ca="1"/>
        <v>X</v>
      </c>
      <c r="CF33" t="str">
        <f ca="1"/>
        <v>F</v>
      </c>
      <c r="CG33" t="str">
        <f ca="1"/>
        <v>W</v>
      </c>
      <c r="CH33" t="str">
        <f ca="1"/>
        <v>S</v>
      </c>
      <c r="CI33" t="str">
        <f ca="1"/>
        <v>R</v>
      </c>
      <c r="CJ33" t="str">
        <f ca="1"/>
        <v>I</v>
      </c>
      <c r="CK33" t="str">
        <f ca="1"/>
        <v>C</v>
      </c>
      <c r="CL33" t="str">
        <f ca="1"/>
        <v>V</v>
      </c>
      <c r="CM33" t="str">
        <f ca="1"/>
        <v>N</v>
      </c>
      <c r="CN33" t="str">
        <f ca="1"/>
        <v>Z</v>
      </c>
      <c r="CO33" t="str">
        <f ca="1"/>
        <v>P</v>
      </c>
      <c r="CP33" t="str">
        <f ca="1"/>
        <v>X</v>
      </c>
      <c r="CQ33" t="str">
        <f ca="1"/>
        <v>B</v>
      </c>
      <c r="CR33" t="str">
        <f ca="1"/>
        <v>G</v>
      </c>
      <c r="CS33" t="str">
        <f ca="1"/>
        <v>S</v>
      </c>
      <c r="CT33" t="str">
        <f ca="1"/>
        <v>R</v>
      </c>
      <c r="CU33" t="str">
        <f ca="1"/>
        <v>D</v>
      </c>
      <c r="CV33" t="str">
        <f ca="1"/>
        <v>C</v>
      </c>
      <c r="CW33" t="str">
        <f ca="1"/>
        <v>E</v>
      </c>
      <c r="CX33" t="str">
        <f ca="1"/>
        <v>N</v>
      </c>
      <c r="CY33" t="str">
        <f ca="1"/>
        <v>K</v>
      </c>
      <c r="CZ33" t="str">
        <f ca="1"/>
        <v>P</v>
      </c>
      <c r="DA33" t="str">
        <f ca="1"/>
        <v>W</v>
      </c>
      <c r="DB33" t="str">
        <f ca="1"/>
        <v>T</v>
      </c>
      <c r="DC33" t="str">
        <f ca="1"/>
        <v>L</v>
      </c>
      <c r="DD33" t="str">
        <f ca="1"/>
        <v>I</v>
      </c>
      <c r="DE33" t="str">
        <f ca="1"/>
        <v>R</v>
      </c>
      <c r="DF33" t="str">
        <f ca="1"/>
        <v>D</v>
      </c>
      <c r="DG33" t="str">
        <f ca="1"/>
        <v>S</v>
      </c>
      <c r="DH33" t="str">
        <f ca="1"/>
        <v>R</v>
      </c>
      <c r="DI33" t="str">
        <f ca="1"/>
        <v>N</v>
      </c>
      <c r="DJ33" t="str">
        <f ca="1"/>
        <v>A</v>
      </c>
      <c r="DK33" t="str">
        <f ca="1"/>
        <v>P</v>
      </c>
      <c r="DL33" t="str">
        <f ca="1"/>
        <v>G</v>
      </c>
      <c r="DM33" t="str">
        <f ca="1"/>
        <v>L</v>
      </c>
      <c r="DN33" t="str">
        <f ca="1"/>
        <v>I</v>
      </c>
      <c r="DO33" t="str">
        <f ca="1"/>
        <v>S</v>
      </c>
      <c r="DP33" t="str">
        <f ca="1"/>
        <v>R</v>
      </c>
      <c r="DQ33" t="str">
        <f ca="1"/>
        <v>D</v>
      </c>
      <c r="DR33" t="str">
        <f ca="1"/>
        <v>C</v>
      </c>
      <c r="DS33" t="str">
        <f ca="1"/>
        <v>D</v>
      </c>
      <c r="DT33" t="str">
        <f ca="1"/>
        <v>N</v>
      </c>
      <c r="DU33" t="str">
        <f ca="1"/>
        <v>A</v>
      </c>
      <c r="DV33" t="str">
        <f ca="1"/>
        <v>L</v>
      </c>
      <c r="DW33" t="str">
        <f ca="1"/>
        <v>L</v>
      </c>
      <c r="DX33" t="str">
        <f ca="1"/>
        <v>I</v>
      </c>
      <c r="DY33" t="str">
        <f ca="1"/>
        <v>V</v>
      </c>
      <c r="DZ33" t="str">
        <f ca="1"/>
        <v>S</v>
      </c>
      <c r="EA33" t="str">
        <f ca="1"/>
        <v>R</v>
      </c>
      <c r="EB33" t="str">
        <f ca="1"/>
        <v>D</v>
      </c>
      <c r="EC33" t="str">
        <f ca="1"/>
        <v>C</v>
      </c>
      <c r="ED33" t="str">
        <f ca="1"/>
        <v>C</v>
      </c>
      <c r="EE33" t="str">
        <f ca="1"/>
        <v>N</v>
      </c>
    </row>
    <row r="34" spans="1:135" ht="75" x14ac:dyDescent="0.25">
      <c r="A34" s="57">
        <v>33</v>
      </c>
      <c r="B34" s="55" t="str">
        <f ca="1"/>
        <v>Yuni Wahyuni</v>
      </c>
      <c r="C34" s="55" t="str">
        <f ca="1"/>
        <v>Field Assistant Trainee</v>
      </c>
      <c r="D34" s="53" t="str">
        <f ca="1"/>
        <v>22</v>
      </c>
      <c r="E34" s="53">
        <f ca="1"/>
        <v>6</v>
      </c>
      <c r="F34" s="53">
        <f ca="1"/>
        <v>7</v>
      </c>
      <c r="G34" s="53">
        <f ca="1"/>
        <v>7</v>
      </c>
      <c r="H34" s="53">
        <f ca="1"/>
        <v>7</v>
      </c>
      <c r="I34" s="53">
        <f ca="1"/>
        <v>4</v>
      </c>
      <c r="J34" s="53">
        <f ca="1"/>
        <v>3</v>
      </c>
      <c r="K34" s="53">
        <f ca="1"/>
        <v>7</v>
      </c>
      <c r="L34" s="53">
        <f ca="1"/>
        <v>5</v>
      </c>
      <c r="M34" s="53">
        <f ca="1"/>
        <v>6</v>
      </c>
      <c r="N34" s="53">
        <f ca="1"/>
        <v>2</v>
      </c>
      <c r="O34" s="53">
        <f ca="1"/>
        <v>1</v>
      </c>
      <c r="P34" s="53">
        <f ca="1"/>
        <v>4</v>
      </c>
      <c r="Q34" s="53">
        <f ca="1"/>
        <v>2</v>
      </c>
      <c r="R34" s="53">
        <f ca="1"/>
        <v>6</v>
      </c>
      <c r="S34" s="53">
        <f ca="1"/>
        <v>8</v>
      </c>
      <c r="T34" s="53">
        <f ca="1"/>
        <v>4</v>
      </c>
      <c r="U34" s="53">
        <f ca="1"/>
        <v>2</v>
      </c>
      <c r="V34" s="53">
        <f ca="1"/>
        <v>3</v>
      </c>
      <c r="W34" s="53">
        <f ca="1"/>
        <v>0</v>
      </c>
      <c r="X34" s="53">
        <f ca="1"/>
        <v>6</v>
      </c>
      <c r="Y34" s="52" t="str">
        <f ca="1"/>
        <v>Tahu akan tujuan yang ingin dicapainya dan dapat merumuskannya, realistis akan kemampuan diri, dan berusaha untuk mencapai target.</v>
      </c>
      <c r="Z34" s="52" t="str">
        <f ca="1"/>
        <v xml:space="preserve">Komitmen tinggi, lebih suka menangani pekerjaan satu demi satu, akan tetapi masih dapat mengubah prioritas jika terpaksa </v>
      </c>
      <c r="AA34" s="52" t="str">
        <f ca="1"/>
        <v xml:space="preserve">Bekerja keras, tetapi  jelas tujuan yg ingin dicapainya   </v>
      </c>
      <c r="AB34" s="52" t="str">
        <f ca="1"/>
        <v xml:space="preserve">Sistematis, bermetoda, berstruktur, rapi dan teratur, dapat menata tugas dengan baik.  Cenderung kaku, tidak fleksibel </v>
      </c>
      <c r="AC34" s="52" t="str">
        <f ca="1"/>
        <v xml:space="preserve">Tertarik untuk menangani sendiri detail   </v>
      </c>
      <c r="AD34" s="52" t="str">
        <f ca="1"/>
        <v xml:space="preserve">Tipe pelaksana, praktis - pragmatis, mengandalkan pengalaman  masa lalu dan intuisi. Bekerja tanpa perencanaan, mengandalkan perasaan.  </v>
      </c>
      <c r="AE34" s="52" t="str">
        <f ca="1"/>
        <v xml:space="preserve">Cekatan, selalu siaga, bekerja cepat, ingin segera menyelesaikan tugas.  Negatifnya : Tegang, cemas, impulsif, mungkin ceroboh, banyak gerakan yang tidak perlu.  </v>
      </c>
      <c r="AF34" s="52" t="str">
        <f ca="1"/>
        <v xml:space="preserve">Dapat bekerja di belakang meja dan senang jika sesekali harus terjun ke lapangan atau melaksanakan tugas-tugas yang bersifat mobile.  </v>
      </c>
      <c r="AG34" s="52" t="str">
        <f ca="1"/>
        <v xml:space="preserve">Membutuhkan uraian rinci mengenai tugas, dan batasan tanggung  jawab serta wewenang </v>
      </c>
      <c r="AH34" s="52" t="str">
        <f ca="1"/>
        <v>Otonom, dapat bekerja sendiri tanpa campur tangan orang lain, motivasi timbul krn pekerjaan itu sendiri, bukan krn pujian dr otoritas. Mempertanyakan otoritas, cenderung tidak puas thdp atasan, loya- litas lebih didasari kepentingan pribadi.</v>
      </c>
      <c r="AI34" s="52" t="str">
        <f ca="1"/>
        <v>Puas dengan peran sebagai bawahan, memberikan kesempatan  pada orang lain untuk memimpin, tidak dominan. Tidak percaya diri; sama sekali tidak berminat untuk berperan sebagai pemimpin; ber- sikap pasif dalam kelompok.</v>
      </c>
      <c r="AJ34" s="52" t="str">
        <f ca="1"/>
        <v>Cenderung enggan melakukan fungsi pengarahan, pengendalian dan pengawasan, kurang aktif memanfaatkan kapasitas bawahan secara optimal, cenderung bekerja sendiri dalam mencapai tujuan kelompok.</v>
      </c>
      <c r="AK34" s="52" t="str">
        <f ca="1"/>
        <v xml:space="preserve">Enggan mengambil keputusan   </v>
      </c>
      <c r="AL3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4" s="52" t="str">
        <f ca="1"/>
        <v>Suka bergabung dlm kelompok, sadar akan sikap &amp; kebutuhan ke- lompok, suka bekerja sama, ingin menjadi bagian dari kelompok, ingin disukai &amp; diakui oleh lingkungan; sangat tergantung pd kelom- pok, lebih memperhatikan kebutuhan kelompok daripada pekerjaan.</v>
      </c>
      <c r="AN34" s="52" t="str">
        <f ca="1"/>
        <v xml:space="preserve">Tidak mencari atau menghindari hubungan antar pribadi di  lingkungan kerja, masih mampu menjaga jarak </v>
      </c>
      <c r="AO34" s="52" t="str">
        <f ca="1"/>
        <v xml:space="preserve">Sederhana, cenderung diam, cenderung pemalu, tidak suka menon- jolkan diri </v>
      </c>
      <c r="AP34" s="52" t="str">
        <f ca="1"/>
        <v xml:space="preserve">Terbuka, mudah mengungkap pendapat atau perasaannya menge- nai suatu hal kepada org lain </v>
      </c>
      <c r="AQ34" s="52" t="str">
        <f ca="1"/>
        <v>Sabar, tidak menyukai konflik. Mengelak atau menghindar dari konflik, pasif, menekan atau menyembunyikan perasaan sesungguhnya,  menghindari konfrontasi, lari dari konflik, tidak mau mengakui adanya konflik.</v>
      </c>
      <c r="AR34" s="52" t="str">
        <f ca="1"/>
        <v>Antusias terhadap perubahan dan akan mencari hal-hal baru, tetapi masih selektif (menilai kemanfaatannya)</v>
      </c>
      <c r="AT34" t="str">
        <f ca="1"/>
        <v>G</v>
      </c>
      <c r="AU34" t="str">
        <f ca="1"/>
        <v>N</v>
      </c>
      <c r="AV34" t="str">
        <f ca="1"/>
        <v>A</v>
      </c>
      <c r="AW34" t="str">
        <f ca="1"/>
        <v>P</v>
      </c>
      <c r="AX34" t="str">
        <f ca="1"/>
        <v>B</v>
      </c>
      <c r="AY34" t="str">
        <f ca="1"/>
        <v>B</v>
      </c>
      <c r="AZ34" t="str">
        <f ca="1"/>
        <v>Z</v>
      </c>
      <c r="BA34" t="str">
        <f ca="1"/>
        <v>Z</v>
      </c>
      <c r="BB34" t="str">
        <f ca="1"/>
        <v>F</v>
      </c>
      <c r="BC34" t="str">
        <f ca="1"/>
        <v>W</v>
      </c>
      <c r="BD34" t="str">
        <f ca="1"/>
        <v>G</v>
      </c>
      <c r="BE34" t="str">
        <f ca="1"/>
        <v>E</v>
      </c>
      <c r="BF34" t="str">
        <f ca="1"/>
        <v>N</v>
      </c>
      <c r="BG34" t="str">
        <f ca="1"/>
        <v>A</v>
      </c>
      <c r="BH34" t="str">
        <f ca="1"/>
        <v>B</v>
      </c>
      <c r="BI34" t="str">
        <f ca="1"/>
        <v>O</v>
      </c>
      <c r="BJ34" t="str">
        <f ca="1"/>
        <v>B</v>
      </c>
      <c r="BK34" t="str">
        <f ca="1"/>
        <v>O</v>
      </c>
      <c r="BL34" t="str">
        <f ca="1"/>
        <v>Z</v>
      </c>
      <c r="BM34" t="str">
        <f ca="1"/>
        <v>W</v>
      </c>
      <c r="BN34" t="str">
        <f ca="1"/>
        <v>D</v>
      </c>
      <c r="BO34" t="str">
        <f ca="1"/>
        <v>C</v>
      </c>
      <c r="BP34" t="str">
        <f ca="1"/>
        <v>I</v>
      </c>
      <c r="BQ34" t="str">
        <f ca="1"/>
        <v>X</v>
      </c>
      <c r="BR34" t="str">
        <f ca="1"/>
        <v>B</v>
      </c>
      <c r="BS34" t="str">
        <f ca="1"/>
        <v>O</v>
      </c>
      <c r="BT34" t="str">
        <f ca="1"/>
        <v>Z</v>
      </c>
      <c r="BU34" t="str">
        <f ca="1"/>
        <v>B</v>
      </c>
      <c r="BV34" t="str">
        <f ca="1"/>
        <v>O</v>
      </c>
      <c r="BW34" t="str">
        <f ca="1"/>
        <v>W</v>
      </c>
      <c r="BX34" t="str">
        <f ca="1"/>
        <v>G</v>
      </c>
      <c r="BY34" t="str">
        <f ca="1"/>
        <v>L</v>
      </c>
      <c r="BZ34" t="str">
        <f ca="1"/>
        <v>C</v>
      </c>
      <c r="CA34" t="str">
        <f ca="1"/>
        <v>T</v>
      </c>
      <c r="CB34" t="str">
        <f ca="1"/>
        <v>B</v>
      </c>
      <c r="CC34" t="str">
        <f ca="1"/>
        <v>A</v>
      </c>
      <c r="CD34" t="str">
        <f ca="1"/>
        <v>Z</v>
      </c>
      <c r="CE34" t="str">
        <f ca="1"/>
        <v>X</v>
      </c>
      <c r="CF34" t="str">
        <f ca="1"/>
        <v>B</v>
      </c>
      <c r="CG34" t="str">
        <f ca="1"/>
        <v>W</v>
      </c>
      <c r="CH34" t="str">
        <f ca="1"/>
        <v>G</v>
      </c>
      <c r="CI34" t="str">
        <f ca="1"/>
        <v>R</v>
      </c>
      <c r="CJ34" t="str">
        <f ca="1"/>
        <v>D</v>
      </c>
      <c r="CK34" t="str">
        <f ca="1"/>
        <v>T</v>
      </c>
      <c r="CL34" t="str">
        <f ca="1"/>
        <v>V</v>
      </c>
      <c r="CM34" t="str">
        <f ca="1"/>
        <v>N</v>
      </c>
      <c r="CN34" t="str">
        <f ca="1"/>
        <v>Z</v>
      </c>
      <c r="CO34" t="str">
        <f ca="1"/>
        <v>P</v>
      </c>
      <c r="CP34" t="str">
        <f ca="1"/>
        <v>F</v>
      </c>
      <c r="CQ34" t="str">
        <f ca="1"/>
        <v>W</v>
      </c>
      <c r="CR34" t="str">
        <f ca="1"/>
        <v>G</v>
      </c>
      <c r="CS34" t="str">
        <f ca="1"/>
        <v>S</v>
      </c>
      <c r="CT34" t="str">
        <f ca="1"/>
        <v>R</v>
      </c>
      <c r="CU34" t="str">
        <f ca="1"/>
        <v>D</v>
      </c>
      <c r="CV34" t="str">
        <f ca="1"/>
        <v>C</v>
      </c>
      <c r="CW34" t="str">
        <f ca="1"/>
        <v>E</v>
      </c>
      <c r="CX34" t="str">
        <f ca="1"/>
        <v>N</v>
      </c>
      <c r="CY34" t="str">
        <f ca="1"/>
        <v>A</v>
      </c>
      <c r="CZ34" t="str">
        <f ca="1"/>
        <v>P</v>
      </c>
      <c r="DA34" t="str">
        <f ca="1"/>
        <v>W</v>
      </c>
      <c r="DB34" t="str">
        <f ca="1"/>
        <v>T</v>
      </c>
      <c r="DC34" t="str">
        <f ca="1"/>
        <v>V</v>
      </c>
      <c r="DD34" t="str">
        <f ca="1"/>
        <v>S</v>
      </c>
      <c r="DE34" t="str">
        <f ca="1"/>
        <v>T</v>
      </c>
      <c r="DF34" t="str">
        <f ca="1"/>
        <v>V</v>
      </c>
      <c r="DG34" t="str">
        <f ca="1"/>
        <v>C</v>
      </c>
      <c r="DH34" t="str">
        <f ca="1"/>
        <v>E</v>
      </c>
      <c r="DI34" t="str">
        <f ca="1"/>
        <v>N</v>
      </c>
      <c r="DJ34" t="str">
        <f ca="1"/>
        <v>A</v>
      </c>
      <c r="DK34" t="str">
        <f ca="1"/>
        <v>P</v>
      </c>
      <c r="DL34" t="str">
        <f ca="1"/>
        <v>G</v>
      </c>
      <c r="DM34" t="str">
        <f ca="1"/>
        <v>T</v>
      </c>
      <c r="DN34" t="str">
        <f ca="1"/>
        <v>V</v>
      </c>
      <c r="DO34" t="str">
        <f ca="1"/>
        <v>S</v>
      </c>
      <c r="DP34" t="str">
        <f ca="1"/>
        <v>V</v>
      </c>
      <c r="DQ34" t="str">
        <f ca="1"/>
        <v>S</v>
      </c>
      <c r="DR34" t="str">
        <f ca="1"/>
        <v>C</v>
      </c>
      <c r="DS34" t="str">
        <f ca="1"/>
        <v>D</v>
      </c>
      <c r="DT34" t="str">
        <f ca="1"/>
        <v>N</v>
      </c>
      <c r="DU34" t="str">
        <f ca="1"/>
        <v>A</v>
      </c>
      <c r="DV34" t="str">
        <f ca="1"/>
        <v>G</v>
      </c>
      <c r="DW34" t="str">
        <f ca="1"/>
        <v>I</v>
      </c>
      <c r="DX34" t="str">
        <f ca="1"/>
        <v>T</v>
      </c>
      <c r="DY34" t="str">
        <f ca="1"/>
        <v>T</v>
      </c>
      <c r="DZ34" t="str">
        <f ca="1"/>
        <v>S</v>
      </c>
      <c r="EA34" t="str">
        <f ca="1"/>
        <v>S</v>
      </c>
      <c r="EB34" t="str">
        <f ca="1"/>
        <v>R</v>
      </c>
      <c r="EC34" t="str">
        <f ca="1"/>
        <v>C</v>
      </c>
      <c r="ED34" t="str">
        <f ca="1"/>
        <v>C</v>
      </c>
      <c r="EE34" t="str">
        <f ca="1"/>
        <v>N</v>
      </c>
    </row>
    <row r="35" spans="1:135" ht="75" x14ac:dyDescent="0.25">
      <c r="A35" s="57">
        <v>34</v>
      </c>
      <c r="B35" s="55" t="str">
        <f ca="1"/>
        <v>Nisa</v>
      </c>
      <c r="C35" s="55" t="str">
        <f ca="1"/>
        <v>Mt Assistant Lapangan</v>
      </c>
      <c r="D35" s="53" t="str">
        <f ca="1"/>
        <v>24</v>
      </c>
      <c r="E35" s="53">
        <f ca="1"/>
        <v>0</v>
      </c>
      <c r="F35" s="53">
        <f ca="1"/>
        <v>1</v>
      </c>
      <c r="G35" s="53">
        <f ca="1"/>
        <v>5</v>
      </c>
      <c r="H35" s="53">
        <f ca="1"/>
        <v>1</v>
      </c>
      <c r="I35" s="53">
        <f ca="1"/>
        <v>1</v>
      </c>
      <c r="J35" s="53">
        <f ca="1"/>
        <v>1</v>
      </c>
      <c r="K35" s="53">
        <f ca="1"/>
        <v>1</v>
      </c>
      <c r="L35" s="53">
        <f ca="1"/>
        <v>0</v>
      </c>
      <c r="M35" s="53">
        <f ca="1"/>
        <v>3</v>
      </c>
      <c r="N35" s="53">
        <f ca="1"/>
        <v>4</v>
      </c>
      <c r="O35" s="53">
        <f ca="1"/>
        <v>2</v>
      </c>
      <c r="P35" s="53">
        <f ca="1"/>
        <v>2</v>
      </c>
      <c r="Q35" s="53">
        <f ca="1"/>
        <v>1</v>
      </c>
      <c r="R35" s="53">
        <f ca="1"/>
        <v>0</v>
      </c>
      <c r="S35" s="53">
        <f ca="1"/>
        <v>4</v>
      </c>
      <c r="T35" s="53">
        <f ca="1"/>
        <v>4</v>
      </c>
      <c r="U35" s="53">
        <f ca="1"/>
        <v>3</v>
      </c>
      <c r="V35" s="53">
        <f ca="1"/>
        <v>1</v>
      </c>
      <c r="W35" s="53">
        <f ca="1"/>
        <v>4</v>
      </c>
      <c r="X35" s="53">
        <f ca="1"/>
        <v>5</v>
      </c>
      <c r="Y3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5"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35" s="52" t="str">
        <f ca="1"/>
        <v xml:space="preserve">Bekerja keras, tetapi  jelas tujuan yg ingin dicapainya   </v>
      </c>
      <c r="AB35" s="52" t="str">
        <f ca="1"/>
        <v>Lebih mementingkan fleksibilitas daripada struktur, pendekatan kerja lebih ditentukan oleh situasi daripada oleh perencanaan sebelumnya, mudah beradaptasi.  Tidak mempedulikan keteraturan atau kerapihan, ceroboh.</v>
      </c>
      <c r="AC35" s="52" t="str">
        <f ca="1"/>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35" s="52" t="str">
        <f ca="1"/>
        <v xml:space="preserve">Tipe pelaksana, praktis - pragmatis, mengandalkan pengalaman  masa lalu dan intuisi. Bekerja tanpa perencanaan, mengandalkan perasaan.  </v>
      </c>
      <c r="AE35" s="52" t="str">
        <f ca="1"/>
        <v xml:space="preserve">Santai. Kurang peduli akan waktu, kurang memiliki rasa urgensi, membuang-buang waktu, bukan pekerja yang tepat waktu </v>
      </c>
      <c r="AF35" s="52" t="str">
        <f ca="1"/>
        <v xml:space="preserve">Cocok untuk pekerjaan  ' di belakang meja '. Cenderung lamban, tidak tanggap, mudah lelah, daya tahan lemah </v>
      </c>
      <c r="AG35"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35" s="52" t="str">
        <f ca="1"/>
        <v xml:space="preserve">Loyal pada Perusahaan   </v>
      </c>
      <c r="AI35" s="52" t="str">
        <f ca="1"/>
        <v xml:space="preserve">Tidak percaya diri dan tidak ingin memimpin atau mengawasi orang lain </v>
      </c>
      <c r="AJ35" s="52" t="str">
        <f ca="1"/>
        <v>Enggan mengontrol org lain &amp; tidak mau mempertanggung jawabkan hasil kerja bawahannya, lebih memberi kebebasan kpd bawahan utk memilih cara sendiri dlm penyelesaian tugas dan meminta bawahan  utk mempertanggungjawabkan hasilnya masing-masing.</v>
      </c>
      <c r="AK35" s="52" t="str">
        <f ca="1"/>
        <v xml:space="preserve">Sangat berhati - hati, memikirkan langkah- langkahnya secara ber- sungguh - sungguh. Lamban dlm mengambil keputusan, terlalu lama merenung, cenderung menghindar mengambil keputusan.  </v>
      </c>
      <c r="AL35" s="52" t="str">
        <f ca="1"/>
        <v xml:space="preserve">Dpt. bekerja sendiri, tdk membutuhkan kehadiran org lain. Menarik diri, kaku dlm bergaul, canggung dlm situasi sosial, lebih memperha- tikan hal - hal lain daripada manusia.  </v>
      </c>
      <c r="AM35" s="52" t="str">
        <f ca="1"/>
        <v xml:space="preserve">Selektif dlm bergabung dg kelompok, hanya mau berhubungan dg kelompok di lingkungan kerja apabila bernilai &amp; sesuai minat, tdk terlalu mudah dipengaruhi.  </v>
      </c>
      <c r="AN35" s="52" t="str">
        <f ca="1"/>
        <v xml:space="preserve">Tidak mencari atau menghindari hubungan antar pribadi di  lingkungan kerja, masih mampu menjaga jarak </v>
      </c>
      <c r="AO35" s="52" t="str">
        <f ca="1"/>
        <v xml:space="preserve">Sederhana, cenderung diam, cenderung pemalu, tidak suka menon- jolkan diri </v>
      </c>
      <c r="AP35" s="52" t="str">
        <f ca="1"/>
        <v>Sangat terbuka, terus terang, mudah terbaca (dari air muka, tindakan, perkataan, sikap). Tidak dapat mengendalikan emosi, cepat  bereaksi, kurang mengindahkan/tidak mempunyai 'nilai' yg meng- haruskannya menahan emosi.</v>
      </c>
      <c r="AQ35" s="52" t="str">
        <f ca="1"/>
        <v xml:space="preserve">Tidak mencari atau menghindari konflik, mau mendengarkan pan- dangan orang lain tetapi dapat menjadi keras kepala saat memper- tahankan pandangannya.  </v>
      </c>
      <c r="AR35" s="52" t="str">
        <f ca="1"/>
        <v xml:space="preserve">Mudah beradaptasi, cukup menyukai perubahan    </v>
      </c>
      <c r="AT35" t="str">
        <f ca="1"/>
        <v>G</v>
      </c>
      <c r="AU35" t="str">
        <f ca="1"/>
        <v>N</v>
      </c>
      <c r="AV35" t="str">
        <f ca="1"/>
        <v>P</v>
      </c>
      <c r="AW35" t="str">
        <f ca="1"/>
        <v>X</v>
      </c>
      <c r="AX35" t="str">
        <f ca="1"/>
        <v>B</v>
      </c>
      <c r="AY35" t="str">
        <f ca="1"/>
        <v>O</v>
      </c>
      <c r="AZ35" t="str">
        <f ca="1"/>
        <v>Z</v>
      </c>
      <c r="BA35" t="str">
        <f ca="1"/>
        <v>K</v>
      </c>
      <c r="BB35" t="str">
        <f ca="1"/>
        <v>F</v>
      </c>
      <c r="BC35" t="str">
        <f ca="1"/>
        <v>F</v>
      </c>
      <c r="BD35" t="str">
        <f ca="1"/>
        <v>G</v>
      </c>
      <c r="BE35" t="str">
        <f ca="1"/>
        <v>L</v>
      </c>
      <c r="BF35" t="str">
        <f ca="1"/>
        <v>P</v>
      </c>
      <c r="BG35" t="str">
        <f ca="1"/>
        <v>X</v>
      </c>
      <c r="BH35" t="str">
        <f ca="1"/>
        <v>B</v>
      </c>
      <c r="BI35" t="str">
        <f ca="1"/>
        <v>O</v>
      </c>
      <c r="BJ35" t="str">
        <f ca="1"/>
        <v>Z</v>
      </c>
      <c r="BK35" t="str">
        <f ca="1"/>
        <v>K</v>
      </c>
      <c r="BL35" t="str">
        <f ca="1"/>
        <v>Z</v>
      </c>
      <c r="BM35" t="str">
        <f ca="1"/>
        <v>W</v>
      </c>
      <c r="BN35" t="str">
        <f ca="1"/>
        <v>G</v>
      </c>
      <c r="BO35" t="str">
        <f ca="1"/>
        <v>C</v>
      </c>
      <c r="BP35" t="str">
        <f ca="1"/>
        <v>E</v>
      </c>
      <c r="BQ35" t="str">
        <f ca="1"/>
        <v>X</v>
      </c>
      <c r="BR35" t="str">
        <f ca="1"/>
        <v>B</v>
      </c>
      <c r="BS35" t="str">
        <f ca="1"/>
        <v>O</v>
      </c>
      <c r="BT35" t="str">
        <f ca="1"/>
        <v>Z</v>
      </c>
      <c r="BU35" t="str">
        <f ca="1"/>
        <v>K</v>
      </c>
      <c r="BV35" t="str">
        <f ca="1"/>
        <v>F</v>
      </c>
      <c r="BW35" t="str">
        <f ca="1"/>
        <v>W</v>
      </c>
      <c r="BX35" t="str">
        <f ca="1"/>
        <v>G</v>
      </c>
      <c r="BY35" t="str">
        <f ca="1"/>
        <v>L</v>
      </c>
      <c r="BZ35" t="str">
        <f ca="1"/>
        <v>I</v>
      </c>
      <c r="CA35" t="str">
        <f ca="1"/>
        <v>T</v>
      </c>
      <c r="CB35" t="str">
        <f ca="1"/>
        <v>B</v>
      </c>
      <c r="CC35" t="str">
        <f ca="1"/>
        <v>O</v>
      </c>
      <c r="CD35" t="str">
        <f ca="1"/>
        <v>Z</v>
      </c>
      <c r="CE35" t="str">
        <f ca="1"/>
        <v>K</v>
      </c>
      <c r="CF35" t="str">
        <f ca="1"/>
        <v>F</v>
      </c>
      <c r="CG35" t="str">
        <f ca="1"/>
        <v>W</v>
      </c>
      <c r="CH35" t="str">
        <f ca="1"/>
        <v>G</v>
      </c>
      <c r="CI35" t="str">
        <f ca="1"/>
        <v>R</v>
      </c>
      <c r="CJ35" t="str">
        <f ca="1"/>
        <v>D</v>
      </c>
      <c r="CK35" t="str">
        <f ca="1"/>
        <v/>
      </c>
      <c r="CL35" t="str">
        <f ca="1"/>
        <v/>
      </c>
      <c r="CM35" t="str">
        <f ca="1"/>
        <v/>
      </c>
      <c r="CN35" t="str">
        <f ca="1"/>
        <v/>
      </c>
      <c r="CO35" t="str">
        <f ca="1"/>
        <v/>
      </c>
      <c r="CP35" t="str">
        <f ca="1"/>
        <v/>
      </c>
      <c r="CQ35" t="str">
        <f ca="1"/>
        <v/>
      </c>
      <c r="CR35" t="str">
        <f ca="1"/>
        <v/>
      </c>
      <c r="CS35" t="str">
        <f ca="1"/>
        <v/>
      </c>
      <c r="CT35" t="str">
        <f ca="1"/>
        <v/>
      </c>
      <c r="CU35" t="str">
        <f ca="1"/>
        <v/>
      </c>
      <c r="CV35" t="str">
        <f ca="1"/>
        <v/>
      </c>
      <c r="CW35" t="str">
        <f ca="1"/>
        <v/>
      </c>
      <c r="CX35" t="str">
        <f ca="1"/>
        <v/>
      </c>
      <c r="CY35" t="str">
        <f ca="1"/>
        <v/>
      </c>
      <c r="CZ35" t="str">
        <f ca="1"/>
        <v/>
      </c>
      <c r="DA35" t="str">
        <f ca="1"/>
        <v/>
      </c>
      <c r="DB35" t="str">
        <f ca="1"/>
        <v/>
      </c>
      <c r="DC35" t="str">
        <f ca="1"/>
        <v/>
      </c>
      <c r="DD35" t="str">
        <f ca="1"/>
        <v/>
      </c>
      <c r="DE35" t="str">
        <f ca="1"/>
        <v/>
      </c>
      <c r="DF35" t="str">
        <f ca="1"/>
        <v/>
      </c>
      <c r="DG35" t="str">
        <f ca="1"/>
        <v/>
      </c>
      <c r="DH35" t="str">
        <f ca="1"/>
        <v/>
      </c>
      <c r="DI35" t="str">
        <f ca="1"/>
        <v/>
      </c>
      <c r="DJ35" t="str">
        <f ca="1"/>
        <v/>
      </c>
      <c r="DK35" t="str">
        <f ca="1"/>
        <v/>
      </c>
      <c r="DL35" t="str">
        <f ca="1"/>
        <v/>
      </c>
      <c r="DM35" t="str">
        <f ca="1"/>
        <v/>
      </c>
      <c r="DN35" t="str">
        <f ca="1"/>
        <v/>
      </c>
      <c r="DO35" t="str">
        <f ca="1"/>
        <v/>
      </c>
      <c r="DP35" t="str">
        <f ca="1"/>
        <v/>
      </c>
      <c r="DQ35" t="str">
        <f ca="1"/>
        <v/>
      </c>
      <c r="DR35" t="str">
        <f ca="1"/>
        <v/>
      </c>
      <c r="DS35" t="str">
        <f ca="1"/>
        <v/>
      </c>
      <c r="DT35" t="str">
        <f ca="1"/>
        <v/>
      </c>
      <c r="DU35" t="str">
        <f ca="1"/>
        <v/>
      </c>
      <c r="DV35" t="str">
        <f ca="1"/>
        <v/>
      </c>
      <c r="DW35" t="str">
        <f ca="1"/>
        <v/>
      </c>
      <c r="DX35" t="str">
        <f ca="1"/>
        <v/>
      </c>
      <c r="DY35" t="str">
        <f ca="1"/>
        <v/>
      </c>
      <c r="DZ35" t="str">
        <f ca="1"/>
        <v/>
      </c>
      <c r="EA35" t="str">
        <f ca="1"/>
        <v/>
      </c>
      <c r="EB35" t="str">
        <f ca="1"/>
        <v/>
      </c>
      <c r="EC35" t="str">
        <f ca="1"/>
        <v/>
      </c>
      <c r="ED35" t="str">
        <f ca="1"/>
        <v/>
      </c>
      <c r="EE35" t="str">
        <f ca="1"/>
        <v/>
      </c>
    </row>
    <row r="36" spans="1:135" ht="75" x14ac:dyDescent="0.25">
      <c r="A36" s="57">
        <v>35</v>
      </c>
      <c r="B36" s="55" t="str">
        <f ca="1"/>
        <v>Nurul Fatin</v>
      </c>
      <c r="C36" s="55" t="str">
        <f ca="1"/>
        <v>Field Assistant Trainee</v>
      </c>
      <c r="D36" s="53" t="str">
        <f ca="1"/>
        <v>22</v>
      </c>
      <c r="E36" s="53">
        <f ca="1"/>
        <v>5</v>
      </c>
      <c r="F36" s="53">
        <f ca="1"/>
        <v>6</v>
      </c>
      <c r="G36" s="53">
        <f ca="1"/>
        <v>7</v>
      </c>
      <c r="H36" s="53">
        <f ca="1"/>
        <v>7</v>
      </c>
      <c r="I36" s="53">
        <f ca="1"/>
        <v>6</v>
      </c>
      <c r="J36" s="53">
        <f ca="1"/>
        <v>7</v>
      </c>
      <c r="K36" s="53">
        <f ca="1"/>
        <v>3</v>
      </c>
      <c r="L36" s="53">
        <f ca="1"/>
        <v>4</v>
      </c>
      <c r="M36" s="53">
        <f ca="1"/>
        <v>8</v>
      </c>
      <c r="N36" s="53">
        <f ca="1"/>
        <v>3</v>
      </c>
      <c r="O36" s="53">
        <f ca="1"/>
        <v>1</v>
      </c>
      <c r="P36" s="53">
        <f ca="1"/>
        <v>3</v>
      </c>
      <c r="Q36" s="53">
        <f ca="1"/>
        <v>2</v>
      </c>
      <c r="R36" s="53">
        <f ca="1"/>
        <v>4</v>
      </c>
      <c r="S36" s="53">
        <f ca="1"/>
        <v>7</v>
      </c>
      <c r="T36" s="53">
        <f ca="1"/>
        <v>5</v>
      </c>
      <c r="U36" s="53">
        <f ca="1"/>
        <v>1</v>
      </c>
      <c r="V36" s="53">
        <f ca="1"/>
        <v>4</v>
      </c>
      <c r="W36" s="53">
        <f ca="1"/>
        <v>3</v>
      </c>
      <c r="X36" s="53">
        <f ca="1"/>
        <v>4</v>
      </c>
      <c r="Y36" s="52" t="str">
        <f ca="1"/>
        <v>Tahu akan tujuan yang ingin dicapainya dan dapat merumuskannya, realistis akan kemampuan diri, dan berusaha untuk mencapai target.</v>
      </c>
      <c r="Z36" s="52" t="str">
        <f ca="1"/>
        <v xml:space="preserve">Komitmen tinggi, lebih suka menangani pekerjaan satu demi satu, akan tetapi masih dapat mengubah prioritas jika terpaksa </v>
      </c>
      <c r="AA36" s="52" t="str">
        <f ca="1"/>
        <v xml:space="preserve">Bekerja keras, tetapi  jelas tujuan yg ingin dicapainya   </v>
      </c>
      <c r="AB36" s="52" t="str">
        <f ca="1"/>
        <v xml:space="preserve">Sistematis, bermetoda, berstruktur, rapi dan teratur, dapat menata tugas dengan baik.  Cenderung kaku, tidak fleksibel </v>
      </c>
      <c r="AC36" s="52" t="str">
        <f ca="1"/>
        <v xml:space="preserve">Tertarik untuk menangani sendiri detail   </v>
      </c>
      <c r="AD36" s="52" t="str">
        <f ca="1"/>
        <v xml:space="preserve">Suka memikirkan suatu problem secara mendalam, merujuk pada   teori dan konsep </v>
      </c>
      <c r="AE36" s="52" t="str">
        <f ca="1"/>
        <v xml:space="preserve">Santai. Kurang peduli akan waktu, kurang memiliki rasa urgensi, membuang-buang waktu, bukan pekerja yang tepat waktu </v>
      </c>
      <c r="AF36" s="52" t="str">
        <f ca="1"/>
        <v xml:space="preserve">Dapat bekerja di belakang meja dan senang jika sesekali harus terjun ke lapangan atau melaksanakan tugas-tugas yang bersifat mobile.  </v>
      </c>
      <c r="AG36" s="52" t="str">
        <f ca="1"/>
        <v>Patuh pada kebijaksanaan, peraturan dan struktur organisasi. Ingin segala sesuatunya diuraikan secara rinci, kurang memiliki inisiatif, tdk fleksibel, terlalu tergantung pada organisasi, berharap 'disuapi'.</v>
      </c>
      <c r="AH36" s="52" t="str">
        <f ca="1"/>
        <v>Otonom, dapat bekerja sendiri tanpa campur tangan orang lain, motivasi timbul krn pekerjaan itu sendiri, bukan krn pujian dr otoritas. Mempertanyakan otoritas, cenderung tidak puas thdp atasan, loya- litas lebih didasari kepentingan pribadi.</v>
      </c>
      <c r="AI36" s="52" t="str">
        <f ca="1"/>
        <v>Puas dengan peran sebagai bawahan, memberikan kesempatan  pada orang lain untuk memimpin, tidak dominan. Tidak percaya diri; sama sekali tidak berminat untuk berperan sebagai pemimpin; ber- sikap pasif dalam kelompok.</v>
      </c>
      <c r="AJ36" s="52" t="str">
        <f ca="1"/>
        <v>Enggan mengontrol org lain &amp; tidak mau mempertanggung jawabkan hasil kerja bawahannya, lebih memberi kebebasan kpd bawahan utk memilih cara sendiri dlm penyelesaian tugas dan meminta bawahan  utk mempertanggungjawabkan hasilnya masing-masing.</v>
      </c>
      <c r="AK36" s="52" t="str">
        <f ca="1"/>
        <v xml:space="preserve">Enggan mengambil keputusan   </v>
      </c>
      <c r="AL36" s="52" t="str">
        <f ca="1"/>
        <v xml:space="preserve">Kurang percaya diri &amp; kurang aktif dlm menjalin hubungan sosial   </v>
      </c>
      <c r="AM36" s="52" t="str">
        <f ca="1"/>
        <v>Suka bergabung dlm kelompok, sadar akan sikap &amp; kebutuhan ke- lompok, suka bekerja sama, ingin menjadi bagian dari kelompok, ingin disukai &amp; diakui oleh lingkungan; sangat tergantung pd kelom- pok, lebih memperhatikan kebutuhan kelompok daripada pekerjaan.</v>
      </c>
      <c r="AN36" s="52" t="str">
        <f ca="1"/>
        <v xml:space="preserve">Tidak mencari atau menghindari hubungan antar pribadi di  lingkungan kerja, masih mampu menjaga jarak </v>
      </c>
      <c r="AO36" s="52" t="str">
        <f ca="1"/>
        <v xml:space="preserve">Sederhana, rendah hati, tulus, tidak sombong dan tidak suka menam- pilkan diri. Terlalu sederhana, cenderung merendahkan kapasitas diri, tidak percaya diri, cenderung menarik diri dan pemalu.  </v>
      </c>
      <c r="AP36" s="52" t="str">
        <f ca="1"/>
        <v xml:space="preserve">Mampu mengungkap atau menyimpan perasaan, dapat mengen- dalikan emosi </v>
      </c>
      <c r="AQ36" s="52" t="str">
        <f ca="1"/>
        <v xml:space="preserve">Lebih suka menghindari konflik, akan mencari rasionalisasi untuk  dapat menerima situasi dan melihat permasalahan dari sudut pan- dang orang lain.  </v>
      </c>
      <c r="AR36" s="52" t="str">
        <f ca="1"/>
        <v xml:space="preserve">Mudah beradaptasi, cukup menyukai perubahan    </v>
      </c>
      <c r="AT36" t="str">
        <f ca="1"/>
        <v>G</v>
      </c>
      <c r="AU36" t="str">
        <f ca="1"/>
        <v>N</v>
      </c>
      <c r="AV36" t="str">
        <f ca="1"/>
        <v>A</v>
      </c>
      <c r="AW36" t="str">
        <f ca="1"/>
        <v>P</v>
      </c>
      <c r="AX36" t="str">
        <f ca="1"/>
        <v>B</v>
      </c>
      <c r="AY36" t="str">
        <f ca="1"/>
        <v>B</v>
      </c>
      <c r="AZ36" t="str">
        <f ca="1"/>
        <v>O</v>
      </c>
      <c r="BA36" t="str">
        <f ca="1"/>
        <v>Z</v>
      </c>
      <c r="BB36" t="str">
        <f ca="1"/>
        <v>K</v>
      </c>
      <c r="BC36" t="str">
        <f ca="1"/>
        <v>W</v>
      </c>
      <c r="BD36" t="str">
        <f ca="1"/>
        <v>C</v>
      </c>
      <c r="BE36" t="str">
        <f ca="1"/>
        <v>E</v>
      </c>
      <c r="BF36" t="str">
        <f ca="1"/>
        <v>N</v>
      </c>
      <c r="BG36" t="str">
        <f ca="1"/>
        <v>A</v>
      </c>
      <c r="BH36" t="str">
        <f ca="1"/>
        <v>B</v>
      </c>
      <c r="BI36" t="str">
        <f ca="1"/>
        <v>O</v>
      </c>
      <c r="BJ36" t="str">
        <f ca="1"/>
        <v>B</v>
      </c>
      <c r="BK36" t="str">
        <f ca="1"/>
        <v>O</v>
      </c>
      <c r="BL36" t="str">
        <f ca="1"/>
        <v>F</v>
      </c>
      <c r="BM36" t="str">
        <f ca="1"/>
        <v>W</v>
      </c>
      <c r="BN36" t="str">
        <f ca="1"/>
        <v>D</v>
      </c>
      <c r="BO36" t="str">
        <f ca="1"/>
        <v>C</v>
      </c>
      <c r="BP36" t="str">
        <f ca="1"/>
        <v>E</v>
      </c>
      <c r="BQ36" t="str">
        <f ca="1"/>
        <v>N</v>
      </c>
      <c r="BR36" t="str">
        <f ca="1"/>
        <v>B</v>
      </c>
      <c r="BS36" t="str">
        <f ca="1"/>
        <v>O</v>
      </c>
      <c r="BT36" t="str">
        <f ca="1"/>
        <v>Z</v>
      </c>
      <c r="BU36" t="str">
        <f ca="1"/>
        <v>K</v>
      </c>
      <c r="BV36" t="str">
        <f ca="1"/>
        <v>O</v>
      </c>
      <c r="BW36" t="str">
        <f ca="1"/>
        <v>W</v>
      </c>
      <c r="BX36" t="str">
        <f ca="1"/>
        <v>G</v>
      </c>
      <c r="BY36" t="str">
        <f ca="1"/>
        <v>D</v>
      </c>
      <c r="BZ36" t="str">
        <f ca="1"/>
        <v>C</v>
      </c>
      <c r="CA36" t="str">
        <f ca="1"/>
        <v>T</v>
      </c>
      <c r="CB36" t="str">
        <f ca="1"/>
        <v>B</v>
      </c>
      <c r="CC36" t="str">
        <f ca="1"/>
        <v>A</v>
      </c>
      <c r="CD36" t="str">
        <f ca="1"/>
        <v>P</v>
      </c>
      <c r="CE36" t="str">
        <f ca="1"/>
        <v>X</v>
      </c>
      <c r="CF36" t="str">
        <f ca="1"/>
        <v>B</v>
      </c>
      <c r="CG36" t="str">
        <f ca="1"/>
        <v>W</v>
      </c>
      <c r="CH36" t="str">
        <f ca="1"/>
        <v>G</v>
      </c>
      <c r="CI36" t="str">
        <f ca="1"/>
        <v>R</v>
      </c>
      <c r="CJ36" t="str">
        <f ca="1"/>
        <v>D</v>
      </c>
      <c r="CK36" t="str">
        <f ca="1"/>
        <v>C</v>
      </c>
      <c r="CL36" t="str">
        <f ca="1"/>
        <v>V</v>
      </c>
      <c r="CM36" t="str">
        <f ca="1"/>
        <v>N</v>
      </c>
      <c r="CN36" t="str">
        <f ca="1"/>
        <v>Z</v>
      </c>
      <c r="CO36" t="str">
        <f ca="1"/>
        <v>P</v>
      </c>
      <c r="CP36" t="str">
        <f ca="1"/>
        <v>F</v>
      </c>
      <c r="CQ36" t="str">
        <f ca="1"/>
        <v>W</v>
      </c>
      <c r="CR36" t="str">
        <f ca="1"/>
        <v>G</v>
      </c>
      <c r="CS36" t="str">
        <f ca="1"/>
        <v>S</v>
      </c>
      <c r="CT36" t="str">
        <f ca="1"/>
        <v>R</v>
      </c>
      <c r="CU36" t="str">
        <f ca="1"/>
        <v>D</v>
      </c>
      <c r="CV36" t="str">
        <f ca="1"/>
        <v>C</v>
      </c>
      <c r="CW36" t="str">
        <f ca="1"/>
        <v>E</v>
      </c>
      <c r="CX36" t="str">
        <f ca="1"/>
        <v>Z</v>
      </c>
      <c r="CY36" t="str">
        <f ca="1"/>
        <v>K</v>
      </c>
      <c r="CZ36" t="str">
        <f ca="1"/>
        <v>F</v>
      </c>
      <c r="DA36" t="str">
        <f ca="1"/>
        <v>W</v>
      </c>
      <c r="DB36" t="str">
        <f ca="1"/>
        <v>G</v>
      </c>
      <c r="DC36" t="str">
        <f ca="1"/>
        <v>V</v>
      </c>
      <c r="DD36" t="str">
        <f ca="1"/>
        <v>S</v>
      </c>
      <c r="DE36" t="str">
        <f ca="1"/>
        <v>R</v>
      </c>
      <c r="DF36" t="str">
        <f ca="1"/>
        <v>V</v>
      </c>
      <c r="DG36" t="str">
        <f ca="1"/>
        <v>S</v>
      </c>
      <c r="DH36" t="str">
        <f ca="1"/>
        <v>R</v>
      </c>
      <c r="DI36" t="str">
        <f ca="1"/>
        <v>N</v>
      </c>
      <c r="DJ36" t="str">
        <f ca="1"/>
        <v>A</v>
      </c>
      <c r="DK36" t="str">
        <f ca="1"/>
        <v>W</v>
      </c>
      <c r="DL36" t="str">
        <f ca="1"/>
        <v>G</v>
      </c>
      <c r="DM36" t="str">
        <f ca="1"/>
        <v>T</v>
      </c>
      <c r="DN36" t="str">
        <f ca="1"/>
        <v>I</v>
      </c>
      <c r="DO36" t="str">
        <f ca="1"/>
        <v>T</v>
      </c>
      <c r="DP36" t="str">
        <f ca="1"/>
        <v>R</v>
      </c>
      <c r="DQ36" t="str">
        <f ca="1"/>
        <v>D</v>
      </c>
      <c r="DR36" t="str">
        <f ca="1"/>
        <v>R</v>
      </c>
      <c r="DS36" t="str">
        <f ca="1"/>
        <v>E</v>
      </c>
      <c r="DT36" t="str">
        <f ca="1"/>
        <v>N</v>
      </c>
      <c r="DU36" t="str">
        <f ca="1"/>
        <v>A</v>
      </c>
      <c r="DV36" t="str">
        <f ca="1"/>
        <v>G</v>
      </c>
      <c r="DW36" t="str">
        <f ca="1"/>
        <v>L</v>
      </c>
      <c r="DX36" t="str">
        <f ca="1"/>
        <v>I</v>
      </c>
      <c r="DY36" t="str">
        <f ca="1"/>
        <v>V</v>
      </c>
      <c r="DZ36" t="str">
        <f ca="1"/>
        <v>S</v>
      </c>
      <c r="EA36" t="str">
        <f ca="1"/>
        <v>R</v>
      </c>
      <c r="EB36" t="str">
        <f ca="1"/>
        <v>D</v>
      </c>
      <c r="EC36" t="str">
        <f ca="1"/>
        <v>C</v>
      </c>
      <c r="ED36" t="str">
        <f ca="1"/>
        <v>C</v>
      </c>
      <c r="EE36" t="str">
        <f ca="1"/>
        <v>W</v>
      </c>
    </row>
    <row r="37" spans="1:135" ht="75" x14ac:dyDescent="0.25">
      <c r="A37" s="57">
        <v>36</v>
      </c>
      <c r="B37" s="55" t="str">
        <f ca="1"/>
        <v>Syahril A.</v>
      </c>
      <c r="C37" s="55" t="str">
        <f ca="1"/>
        <v>Field Assistant Trainee</v>
      </c>
      <c r="D37" s="53" t="str">
        <f ca="1"/>
        <v>24</v>
      </c>
      <c r="E37" s="53">
        <f ca="1"/>
        <v>4</v>
      </c>
      <c r="F37" s="53">
        <f ca="1"/>
        <v>5</v>
      </c>
      <c r="G37" s="53">
        <f ca="1"/>
        <v>3</v>
      </c>
      <c r="H37" s="53">
        <f ca="1"/>
        <v>8</v>
      </c>
      <c r="I37" s="53">
        <f ca="1"/>
        <v>4</v>
      </c>
      <c r="J37" s="53">
        <f ca="1"/>
        <v>3</v>
      </c>
      <c r="K37" s="53">
        <f ca="1"/>
        <v>4</v>
      </c>
      <c r="L37" s="53">
        <f ca="1"/>
        <v>3</v>
      </c>
      <c r="M37" s="53">
        <f ca="1"/>
        <v>5</v>
      </c>
      <c r="N37" s="53">
        <f ca="1"/>
        <v>1</v>
      </c>
      <c r="O37" s="53">
        <f ca="1"/>
        <v>9</v>
      </c>
      <c r="P37" s="53">
        <f ca="1"/>
        <v>8</v>
      </c>
      <c r="Q37" s="53">
        <f ca="1"/>
        <v>6</v>
      </c>
      <c r="R37" s="53">
        <f ca="1"/>
        <v>4</v>
      </c>
      <c r="S37" s="53">
        <f ca="1"/>
        <v>8</v>
      </c>
      <c r="T37" s="53">
        <f ca="1"/>
        <v>4</v>
      </c>
      <c r="U37" s="53">
        <f ca="1"/>
        <v>2</v>
      </c>
      <c r="V37" s="53">
        <f ca="1"/>
        <v>1</v>
      </c>
      <c r="W37" s="53">
        <f ca="1"/>
        <v>3</v>
      </c>
      <c r="X37" s="53">
        <f ca="1"/>
        <v>5</v>
      </c>
      <c r="Y37"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7" s="52" t="str">
        <f ca="1"/>
        <v xml:space="preserve">Cukup memiliki komitmen untuk menuntaskan tugas, akan tetapi jika memungkinkan akan mendelegasikan sebagian dari pekerjaan nya kepada orang lain.  </v>
      </c>
      <c r="AA37" s="52" t="str">
        <f ca="1"/>
        <v xml:space="preserve">Bekerja keras sesuai tuntutan, menyalurkan usahanya untuk hal-hal yang bermanfaat / menguntungkan </v>
      </c>
      <c r="AB37" s="52" t="str">
        <f ca="1"/>
        <v xml:space="preserve">Sistematis, bermetoda, berstruktur, rapi dan teratur, dapat menata tugas dengan baik.  Cenderung kaku, tidak fleksibel </v>
      </c>
      <c r="AC37" s="52" t="str">
        <f ca="1"/>
        <v xml:space="preserve">Tertarik untuk menangani sendiri detail   </v>
      </c>
      <c r="AD37" s="52" t="str">
        <f ca="1"/>
        <v xml:space="preserve">Tipe pelaksana, praktis - pragmatis, mengandalkan pengalaman  masa lalu dan intuisi. Bekerja tanpa perencanaan, mengandalkan perasaan.  </v>
      </c>
      <c r="AE37" s="52" t="str">
        <f ca="1"/>
        <v xml:space="preserve">Cukup aktif dalam segi mental, dapat menyesuaikan tempo kerjanya  dengan tuntutan pekerjaan / lingkungan </v>
      </c>
      <c r="AF37" s="52" t="str">
        <f ca="1"/>
        <v xml:space="preserve">Dapat bekerja di belakang meja dan senang jika sesekali harus terjun ke lapangan atau melaksanakan tugas-tugas yang bersifat mobile.  </v>
      </c>
      <c r="AG37" s="52" t="str">
        <f ca="1"/>
        <v xml:space="preserve">Perlu pengarahan awal dan tolok ukur keberhasilan   </v>
      </c>
      <c r="AH37" s="52" t="str">
        <f ca="1"/>
        <v>Otonom, dapat bekerja sendiri tanpa campur tangan orang lain, motivasi timbul krn pekerjaan itu sendiri, bukan krn pujian dr otoritas. Mempertanyakan otoritas, cenderung tidak puas thdp atasan, loya- litas lebih didasari kepentingan pribadi.</v>
      </c>
      <c r="AI37" s="52" t="str">
        <f ca="1"/>
        <v>Sangat percaya diri utk berperan sbg atasan &amp; sangat mengharapkan posisi tersebut. Lebih mementingkan citra &amp; status kepemimpinannya dari pada efektifitas kelompok, mungkin akan tampil angkuh atau terlalu percaya diri.</v>
      </c>
      <c r="AJ37"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37" s="52" t="str">
        <f ca="1"/>
        <v xml:space="preserve">Cukup percaya diri dlm pengambilan keputusan, mau mengambil resiko, dpt memutuskan dgn cepat, mengikuti alur logika </v>
      </c>
      <c r="AL37" s="52" t="str">
        <f ca="1"/>
        <v xml:space="preserve">Kurang percaya diri &amp; kurang aktif dlm menjalin hubungan sosial   </v>
      </c>
      <c r="AM37" s="52" t="str">
        <f ca="1"/>
        <v>Suka bergabung dlm kelompok, sadar akan sikap &amp; kebutuhan ke- lompok, suka bekerja sama, ingin menjadi bagian dari kelompok, ingin disukai &amp; diakui oleh lingkungan; sangat tergantung pd kelom- pok, lebih memperhatikan kebutuhan kelompok daripada pekerjaan.</v>
      </c>
      <c r="AN37" s="52" t="str">
        <f ca="1"/>
        <v xml:space="preserve">Tidak mencari atau menghindari hubungan antar pribadi di  lingkungan kerja, masih mampu menjaga jarak </v>
      </c>
      <c r="AO37" s="52" t="str">
        <f ca="1"/>
        <v xml:space="preserve">Sederhana, cenderung diam, cenderung pemalu, tidak suka menon- jolkan diri </v>
      </c>
      <c r="AP37" s="52" t="str">
        <f ca="1"/>
        <v>Sangat terbuka, terus terang, mudah terbaca (dari air muka, tindakan, perkataan, sikap). Tidak dapat mengendalikan emosi, cepat  bereaksi, kurang mengindahkan/tidak mempunyai 'nilai' yg meng- haruskannya menahan emosi.</v>
      </c>
      <c r="AQ37" s="52" t="str">
        <f ca="1"/>
        <v xml:space="preserve">Lebih suka menghindari konflik, akan mencari rasionalisasi untuk  dapat menerima situasi dan melihat permasalahan dari sudut pan- dang orang lain.  </v>
      </c>
      <c r="AR37" s="52" t="str">
        <f ca="1"/>
        <v xml:space="preserve">Mudah beradaptasi, cukup menyukai perubahan    </v>
      </c>
      <c r="AT37" t="str">
        <f ca="1"/>
        <v>G</v>
      </c>
      <c r="AU37" t="str">
        <f ca="1"/>
        <v>A</v>
      </c>
      <c r="AV37" t="str">
        <f ca="1"/>
        <v>P</v>
      </c>
      <c r="AW37" t="str">
        <f ca="1"/>
        <v>P</v>
      </c>
      <c r="AX37" t="str">
        <f ca="1"/>
        <v>B</v>
      </c>
      <c r="AY37" t="str">
        <f ca="1"/>
        <v>B</v>
      </c>
      <c r="AZ37" t="str">
        <f ca="1"/>
        <v>Z</v>
      </c>
      <c r="BA37" t="str">
        <f ca="1"/>
        <v>Z</v>
      </c>
      <c r="BB37" t="str">
        <f ca="1"/>
        <v>K</v>
      </c>
      <c r="BC37" t="str">
        <f ca="1"/>
        <v>W</v>
      </c>
      <c r="BD37" t="str">
        <f ca="1"/>
        <v>C</v>
      </c>
      <c r="BE37" t="str">
        <f ca="1"/>
        <v>L</v>
      </c>
      <c r="BF37" t="str">
        <f ca="1"/>
        <v>P</v>
      </c>
      <c r="BG37" t="str">
        <f ca="1"/>
        <v>A</v>
      </c>
      <c r="BH37" t="str">
        <f ca="1"/>
        <v>B</v>
      </c>
      <c r="BI37" t="str">
        <f ca="1"/>
        <v>O</v>
      </c>
      <c r="BJ37" t="str">
        <f ca="1"/>
        <v>B</v>
      </c>
      <c r="BK37" t="str">
        <f ca="1"/>
        <v>O</v>
      </c>
      <c r="BL37" t="str">
        <f ca="1"/>
        <v>Z</v>
      </c>
      <c r="BM37" t="str">
        <f ca="1"/>
        <v>W</v>
      </c>
      <c r="BN37" t="str">
        <f ca="1"/>
        <v>G</v>
      </c>
      <c r="BO37" t="str">
        <f ca="1"/>
        <v>L</v>
      </c>
      <c r="BP37" t="str">
        <f ca="1"/>
        <v>I</v>
      </c>
      <c r="BQ37" t="str">
        <f ca="1"/>
        <v>X</v>
      </c>
      <c r="BR37" t="str">
        <f ca="1"/>
        <v>A</v>
      </c>
      <c r="BS37" t="str">
        <f ca="1"/>
        <v>P</v>
      </c>
      <c r="BT37" t="str">
        <f ca="1"/>
        <v>Z</v>
      </c>
      <c r="BU37" t="str">
        <f ca="1"/>
        <v>B</v>
      </c>
      <c r="BV37" t="str">
        <f ca="1"/>
        <v>O</v>
      </c>
      <c r="BW37" t="str">
        <f ca="1"/>
        <v>W</v>
      </c>
      <c r="BX37" t="str">
        <f ca="1"/>
        <v>R</v>
      </c>
      <c r="BY37" t="str">
        <f ca="1"/>
        <v>L</v>
      </c>
      <c r="BZ37" t="str">
        <f ca="1"/>
        <v>C</v>
      </c>
      <c r="CA37" t="str">
        <f ca="1"/>
        <v>T</v>
      </c>
      <c r="CB37" t="str">
        <f ca="1"/>
        <v>B</v>
      </c>
      <c r="CC37" t="str">
        <f ca="1"/>
        <v>O</v>
      </c>
      <c r="CD37" t="str">
        <f ca="1"/>
        <v>P</v>
      </c>
      <c r="CE37" t="str">
        <f ca="1"/>
        <v>K</v>
      </c>
      <c r="CF37" t="str">
        <f ca="1"/>
        <v>B</v>
      </c>
      <c r="CG37" t="str">
        <f ca="1"/>
        <v>W</v>
      </c>
      <c r="CH37" t="str">
        <f ca="1"/>
        <v>S</v>
      </c>
      <c r="CI37" t="str">
        <f ca="1"/>
        <v>L</v>
      </c>
      <c r="CJ37" t="str">
        <f ca="1"/>
        <v>D</v>
      </c>
      <c r="CK37" t="str">
        <f ca="1"/>
        <v>C</v>
      </c>
      <c r="CL37" t="str">
        <f ca="1"/>
        <v>V</v>
      </c>
      <c r="CM37" t="str">
        <f ca="1"/>
        <v>N</v>
      </c>
      <c r="CN37" t="str">
        <f ca="1"/>
        <v>Z</v>
      </c>
      <c r="CO37" t="str">
        <f ca="1"/>
        <v>P</v>
      </c>
      <c r="CP37" t="str">
        <f ca="1"/>
        <v>F</v>
      </c>
      <c r="CQ37" t="str">
        <f ca="1"/>
        <v>B</v>
      </c>
      <c r="CR37" t="str">
        <f ca="1"/>
        <v>G</v>
      </c>
      <c r="CS37" t="str">
        <f ca="1"/>
        <v>L</v>
      </c>
      <c r="CT37" t="str">
        <f ca="1"/>
        <v>I</v>
      </c>
      <c r="CU37" t="str">
        <f ca="1"/>
        <v>D</v>
      </c>
      <c r="CV37" t="str">
        <f ca="1"/>
        <v>C</v>
      </c>
      <c r="CW37" t="str">
        <f ca="1"/>
        <v>E</v>
      </c>
      <c r="CX37" t="str">
        <f ca="1"/>
        <v>N</v>
      </c>
      <c r="CY37" t="str">
        <f ca="1"/>
        <v>K</v>
      </c>
      <c r="CZ37" t="str">
        <f ca="1"/>
        <v>P</v>
      </c>
      <c r="DA37" t="str">
        <f ca="1"/>
        <v>X</v>
      </c>
      <c r="DB37" t="str">
        <f ca="1"/>
        <v>T</v>
      </c>
      <c r="DC37" t="str">
        <f ca="1"/>
        <v>L</v>
      </c>
      <c r="DD37" t="str">
        <f ca="1"/>
        <v>I</v>
      </c>
      <c r="DE37" t="str">
        <f ca="1"/>
        <v>T</v>
      </c>
      <c r="DF37" t="str">
        <f ca="1"/>
        <v>D</v>
      </c>
      <c r="DG37" t="str">
        <f ca="1"/>
        <v>C</v>
      </c>
      <c r="DH37" t="str">
        <f ca="1"/>
        <v>R</v>
      </c>
      <c r="DI37" t="str">
        <f ca="1"/>
        <v>N</v>
      </c>
      <c r="DJ37" t="str">
        <f ca="1"/>
        <v>A</v>
      </c>
      <c r="DK37" t="str">
        <f ca="1"/>
        <v>P</v>
      </c>
      <c r="DL37" t="str">
        <f ca="1"/>
        <v>I</v>
      </c>
      <c r="DM37" t="str">
        <f ca="1"/>
        <v>L</v>
      </c>
      <c r="DN37" t="str">
        <f ca="1"/>
        <v>I</v>
      </c>
      <c r="DO37" t="str">
        <f ca="1"/>
        <v>T</v>
      </c>
      <c r="DP37" t="str">
        <f ca="1"/>
        <v>V</v>
      </c>
      <c r="DQ37" t="str">
        <f ca="1"/>
        <v>S</v>
      </c>
      <c r="DR37" t="str">
        <f ca="1"/>
        <v>C</v>
      </c>
      <c r="DS37" t="str">
        <f ca="1"/>
        <v>D</v>
      </c>
      <c r="DT37" t="str">
        <f ca="1"/>
        <v>N</v>
      </c>
      <c r="DU37" t="str">
        <f ca="1"/>
        <v>W</v>
      </c>
      <c r="DV37" t="str">
        <f ca="1"/>
        <v>L</v>
      </c>
      <c r="DW37" t="str">
        <f ca="1"/>
        <v>L</v>
      </c>
      <c r="DX37" t="str">
        <f ca="1"/>
        <v>I</v>
      </c>
      <c r="DY37" t="str">
        <f ca="1"/>
        <v>V</v>
      </c>
      <c r="DZ37" t="str">
        <f ca="1"/>
        <v>S</v>
      </c>
      <c r="EA37" t="str">
        <f ca="1"/>
        <v>S</v>
      </c>
      <c r="EB37" t="str">
        <f ca="1"/>
        <v>R</v>
      </c>
      <c r="EC37" t="str">
        <f ca="1"/>
        <v>C</v>
      </c>
      <c r="ED37" t="str">
        <f ca="1"/>
        <v>C</v>
      </c>
      <c r="EE37" t="str">
        <f ca="1"/>
        <v>N</v>
      </c>
    </row>
    <row r="38" spans="1:135" ht="75" x14ac:dyDescent="0.25">
      <c r="A38" s="57">
        <v>37</v>
      </c>
      <c r="B38" s="55" t="str">
        <f ca="1"/>
        <v>Intang</v>
      </c>
      <c r="C38" s="55" t="str">
        <f ca="1"/>
        <v>Field Assistant Trainee</v>
      </c>
      <c r="D38" s="53" t="str">
        <f ca="1"/>
        <v>23</v>
      </c>
      <c r="E38" s="53">
        <f ca="1"/>
        <v>5</v>
      </c>
      <c r="F38" s="53">
        <f ca="1"/>
        <v>7</v>
      </c>
      <c r="G38" s="53">
        <f ca="1"/>
        <v>6</v>
      </c>
      <c r="H38" s="53">
        <f ca="1"/>
        <v>5</v>
      </c>
      <c r="I38" s="53">
        <f ca="1"/>
        <v>7</v>
      </c>
      <c r="J38" s="53">
        <f ca="1"/>
        <v>2</v>
      </c>
      <c r="K38" s="53">
        <f ca="1"/>
        <v>2</v>
      </c>
      <c r="L38" s="53">
        <f ca="1"/>
        <v>4</v>
      </c>
      <c r="M38" s="53">
        <f ca="1"/>
        <v>5</v>
      </c>
      <c r="N38" s="53">
        <f ca="1"/>
        <v>5</v>
      </c>
      <c r="O38" s="53">
        <f ca="1"/>
        <v>2</v>
      </c>
      <c r="P38" s="53">
        <f ca="1"/>
        <v>3</v>
      </c>
      <c r="Q38" s="53">
        <f ca="1"/>
        <v>4</v>
      </c>
      <c r="R38" s="53">
        <f ca="1"/>
        <v>6</v>
      </c>
      <c r="S38" s="53">
        <f ca="1"/>
        <v>7</v>
      </c>
      <c r="T38" s="53">
        <f ca="1"/>
        <v>4</v>
      </c>
      <c r="U38" s="53">
        <f ca="1"/>
        <v>2</v>
      </c>
      <c r="V38" s="53">
        <f ca="1"/>
        <v>7</v>
      </c>
      <c r="W38" s="53">
        <f ca="1"/>
        <v>4</v>
      </c>
      <c r="X38" s="53">
        <f ca="1"/>
        <v>3</v>
      </c>
      <c r="Y38" s="52" t="str">
        <f ca="1"/>
        <v>Tahu akan tujuan yang ingin dicapainya dan dapat merumuskannya, realistis akan kemampuan diri, dan berusaha untuk mencapai target.</v>
      </c>
      <c r="Z38" s="52" t="str">
        <f ca="1"/>
        <v xml:space="preserve">Komitmen tinggi, lebih suka menangani pekerjaan satu demi satu, akan tetapi masih dapat mengubah prioritas jika terpaksa </v>
      </c>
      <c r="AA38" s="52" t="str">
        <f ca="1"/>
        <v xml:space="preserve">Bekerja keras, tetapi  jelas tujuan yg ingin dicapainya   </v>
      </c>
      <c r="AB38" s="52" t="str">
        <f ca="1"/>
        <v xml:space="preserve">Memperhatikan keteraturan dan sistematika kerja, tapi cukup  fleksibel </v>
      </c>
      <c r="AC38" s="52" t="str">
        <f ca="1"/>
        <v xml:space="preserve">Sangat menyukai detail, sangat peduli akan akurasi dan keleng- kapan data.  Cenderung terlalu terlibat dengan detail sehingga melupakan tujuan utama.  </v>
      </c>
      <c r="AD38" s="52" t="str">
        <f ca="1"/>
        <v xml:space="preserve">Tipe pelaksana, praktis - pragmatis, mengandalkan pengalaman  masa lalu dan intuisi. Bekerja tanpa perencanaan, mengandalkan perasaan.  </v>
      </c>
      <c r="AE38" s="52" t="str">
        <f ca="1"/>
        <v xml:space="preserve">Santai. Kurang peduli akan waktu, kurang memiliki rasa urgensi, membuang-buang waktu, bukan pekerja yang tepat waktu </v>
      </c>
      <c r="AF38" s="52" t="str">
        <f ca="1"/>
        <v xml:space="preserve">Dapat bekerja di belakang meja dan senang jika sesekali harus terjun ke lapangan atau melaksanakan tugas-tugas yang bersifat mobile.  </v>
      </c>
      <c r="AG38" s="52" t="str">
        <f ca="1"/>
        <v xml:space="preserve">Perlu pengarahan awal dan tolok ukur keberhasilan   </v>
      </c>
      <c r="AH38" s="52" t="str">
        <f ca="1"/>
        <v xml:space="preserve">Loyal pada Perusahaan   </v>
      </c>
      <c r="AI38" s="52" t="str">
        <f ca="1"/>
        <v xml:space="preserve">Tidak percaya diri dan tidak ingin memimpin atau mengawasi orang lain </v>
      </c>
      <c r="AJ38" s="52" t="str">
        <f ca="1"/>
        <v>Enggan mengontrol org lain &amp; tidak mau mempertanggung jawabkan hasil kerja bawahannya, lebih memberi kebebasan kpd bawahan utk memilih cara sendiri dlm penyelesaian tugas dan meminta bawahan  utk mempertanggungjawabkan hasilnya masing-masing.</v>
      </c>
      <c r="AK38" s="52" t="str">
        <f ca="1"/>
        <v xml:space="preserve">Berhati - hati dlm pengambilan keputusan   </v>
      </c>
      <c r="AL38"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8" s="52" t="str">
        <f ca="1"/>
        <v>Suka bergabung dlm kelompok, sadar akan sikap &amp; kebutuhan ke- lompok, suka bekerja sama, ingin menjadi bagian dari kelompok, ingin disukai &amp; diakui oleh lingkungan; sangat tergantung pd kelom- pok, lebih memperhatikan kebutuhan kelompok daripada pekerjaan.</v>
      </c>
      <c r="AN38" s="52" t="str">
        <f ca="1"/>
        <v xml:space="preserve">Tidak mencari atau menghindari hubungan antar pribadi di  lingkungan kerja, masih mampu menjaga jarak </v>
      </c>
      <c r="AO38" s="52" t="str">
        <f ca="1"/>
        <v xml:space="preserve">Sederhana, cenderung diam, cenderung pemalu, tidak suka menon- jolkan diri </v>
      </c>
      <c r="AP38" s="52" t="str">
        <f ca="1"/>
        <v xml:space="preserve">Mampu menyimpan pendapat atau perasaannya, tenang, dapat  mengendalikan emosi, menjaga jarak. Tampil pasif dan tidak acuh, mungkin sulit mengungkapkan emosi/perasaan/pandangan.  </v>
      </c>
      <c r="AQ38" s="52" t="str">
        <f ca="1"/>
        <v xml:space="preserve">Tidak mencari atau menghindari konflik, mau mendengarkan pan- dangan orang lain tetapi dapat menjadi keras kepala saat memper- tahankan pandangannya.  </v>
      </c>
      <c r="AR38" s="52" t="str">
        <f ca="1"/>
        <v xml:space="preserve">Enggan berubah, tidak siap untuk beradaptasi, hanya mau menerima perubahan jika alasannya jelas dan meyakinkan  </v>
      </c>
      <c r="AT38" t="str">
        <f ca="1"/>
        <v>E</v>
      </c>
      <c r="AU38" t="str">
        <f ca="1"/>
        <v>N</v>
      </c>
      <c r="AV38" t="str">
        <f ca="1"/>
        <v>A</v>
      </c>
      <c r="AW38" t="str">
        <f ca="1"/>
        <v>P</v>
      </c>
      <c r="AX38" t="str">
        <f ca="1"/>
        <v>B</v>
      </c>
      <c r="AY38" t="str">
        <f ca="1"/>
        <v>B</v>
      </c>
      <c r="AZ38" t="str">
        <f ca="1"/>
        <v>Z</v>
      </c>
      <c r="BA38" t="str">
        <f ca="1"/>
        <v>Z</v>
      </c>
      <c r="BB38" t="str">
        <f ca="1"/>
        <v>K</v>
      </c>
      <c r="BC38" t="str">
        <f ca="1"/>
        <v>F</v>
      </c>
      <c r="BD38" t="str">
        <f ca="1"/>
        <v>G</v>
      </c>
      <c r="BE38" t="str">
        <f ca="1"/>
        <v>E</v>
      </c>
      <c r="BF38" t="str">
        <f ca="1"/>
        <v>N</v>
      </c>
      <c r="BG38" t="str">
        <f ca="1"/>
        <v>X</v>
      </c>
      <c r="BH38" t="str">
        <f ca="1"/>
        <v>B</v>
      </c>
      <c r="BI38" t="str">
        <f ca="1"/>
        <v>O</v>
      </c>
      <c r="BJ38" t="str">
        <f ca="1"/>
        <v>B</v>
      </c>
      <c r="BK38" t="str">
        <f ca="1"/>
        <v>O</v>
      </c>
      <c r="BL38" t="str">
        <f ca="1"/>
        <v>F</v>
      </c>
      <c r="BM38" t="str">
        <f ca="1"/>
        <v>W</v>
      </c>
      <c r="BN38" t="str">
        <f ca="1"/>
        <v>G</v>
      </c>
      <c r="BO38" t="str">
        <f ca="1"/>
        <v>C</v>
      </c>
      <c r="BP38" t="str">
        <f ca="1"/>
        <v>I</v>
      </c>
      <c r="BQ38" t="str">
        <f ca="1"/>
        <v>X</v>
      </c>
      <c r="BR38" t="str">
        <f ca="1"/>
        <v>A</v>
      </c>
      <c r="BS38" t="str">
        <f ca="1"/>
        <v>O</v>
      </c>
      <c r="BT38" t="str">
        <f ca="1"/>
        <v>Z</v>
      </c>
      <c r="BU38" t="str">
        <f ca="1"/>
        <v>B</v>
      </c>
      <c r="BV38" t="str">
        <f ca="1"/>
        <v>F</v>
      </c>
      <c r="BW38" t="str">
        <f ca="1"/>
        <v>W</v>
      </c>
      <c r="BX38" t="str">
        <f ca="1"/>
        <v>G</v>
      </c>
      <c r="BY38" t="str">
        <f ca="1"/>
        <v>D</v>
      </c>
      <c r="BZ38" t="str">
        <f ca="1"/>
        <v>C</v>
      </c>
      <c r="CA38" t="str">
        <f ca="1"/>
        <v>E</v>
      </c>
      <c r="CB38" t="str">
        <f ca="1"/>
        <v>B</v>
      </c>
      <c r="CC38" t="str">
        <f ca="1"/>
        <v>O</v>
      </c>
      <c r="CD38" t="str">
        <f ca="1"/>
        <v>P</v>
      </c>
      <c r="CE38" t="str">
        <f ca="1"/>
        <v>K</v>
      </c>
      <c r="CF38" t="str">
        <f ca="1"/>
        <v>B</v>
      </c>
      <c r="CG38" t="str">
        <f ca="1"/>
        <v>W</v>
      </c>
      <c r="CH38" t="str">
        <f ca="1"/>
        <v>S</v>
      </c>
      <c r="CI38" t="str">
        <f ca="1"/>
        <v>R</v>
      </c>
      <c r="CJ38" t="str">
        <f ca="1"/>
        <v>D</v>
      </c>
      <c r="CK38" t="str">
        <f ca="1"/>
        <v>C</v>
      </c>
      <c r="CL38" t="str">
        <f ca="1"/>
        <v>E</v>
      </c>
      <c r="CM38" t="str">
        <f ca="1"/>
        <v>N</v>
      </c>
      <c r="CN38" t="str">
        <f ca="1"/>
        <v>A</v>
      </c>
      <c r="CO38" t="str">
        <f ca="1"/>
        <v>K</v>
      </c>
      <c r="CP38" t="str">
        <f ca="1"/>
        <v>F</v>
      </c>
      <c r="CQ38" t="str">
        <f ca="1"/>
        <v>W</v>
      </c>
      <c r="CR38" t="str">
        <f ca="1"/>
        <v>V</v>
      </c>
      <c r="CS38" t="str">
        <f ca="1"/>
        <v>S</v>
      </c>
      <c r="CT38" t="str">
        <f ca="1"/>
        <v>I</v>
      </c>
      <c r="CU38" t="str">
        <f ca="1"/>
        <v>D</v>
      </c>
      <c r="CV38" t="str">
        <f ca="1"/>
        <v>C</v>
      </c>
      <c r="CW38" t="str">
        <f ca="1"/>
        <v>E</v>
      </c>
      <c r="CX38" t="str">
        <f ca="1"/>
        <v>N</v>
      </c>
      <c r="CY38" t="str">
        <f ca="1"/>
        <v>K</v>
      </c>
      <c r="CZ38" t="str">
        <f ca="1"/>
        <v>F</v>
      </c>
      <c r="DA38" t="str">
        <f ca="1"/>
        <v>W</v>
      </c>
      <c r="DB38" t="str">
        <f ca="1"/>
        <v>G</v>
      </c>
      <c r="DC38" t="str">
        <f ca="1"/>
        <v>L</v>
      </c>
      <c r="DD38" t="str">
        <f ca="1"/>
        <v>I</v>
      </c>
      <c r="DE38" t="str">
        <f ca="1"/>
        <v>R</v>
      </c>
      <c r="DF38" t="str">
        <f ca="1"/>
        <v>V</v>
      </c>
      <c r="DG38" t="str">
        <f ca="1"/>
        <v>S</v>
      </c>
      <c r="DH38" t="str">
        <f ca="1"/>
        <v>E</v>
      </c>
      <c r="DI38" t="str">
        <f ca="1"/>
        <v>N</v>
      </c>
      <c r="DJ38" t="str">
        <f ca="1"/>
        <v>A</v>
      </c>
      <c r="DK38" t="str">
        <f ca="1"/>
        <v>P</v>
      </c>
      <c r="DL38" t="str">
        <f ca="1"/>
        <v>G</v>
      </c>
      <c r="DM38" t="str">
        <f ca="1"/>
        <v>T</v>
      </c>
      <c r="DN38" t="str">
        <f ca="1"/>
        <v>V</v>
      </c>
      <c r="DO38" t="str">
        <f ca="1"/>
        <v>S</v>
      </c>
      <c r="DP38" t="str">
        <f ca="1"/>
        <v>V</v>
      </c>
      <c r="DQ38" t="str">
        <f ca="1"/>
        <v>D</v>
      </c>
      <c r="DR38" t="str">
        <f ca="1"/>
        <v>C</v>
      </c>
      <c r="DS38" t="str">
        <f ca="1"/>
        <v>D</v>
      </c>
      <c r="DT38" t="str">
        <f ca="1"/>
        <v>N</v>
      </c>
      <c r="DU38" t="str">
        <f ca="1"/>
        <v>A</v>
      </c>
      <c r="DV38" t="str">
        <f ca="1"/>
        <v>G</v>
      </c>
      <c r="DW38" t="str">
        <f ca="1"/>
        <v>L</v>
      </c>
      <c r="DX38" t="str">
        <f ca="1"/>
        <v>I</v>
      </c>
      <c r="DY38" t="str">
        <f ca="1"/>
        <v>T</v>
      </c>
      <c r="DZ38" t="str">
        <f ca="1"/>
        <v>S</v>
      </c>
      <c r="EA38" t="str">
        <f ca="1"/>
        <v>S</v>
      </c>
      <c r="EB38" t="str">
        <f ca="1"/>
        <v>D</v>
      </c>
      <c r="EC38" t="str">
        <f ca="1"/>
        <v>D</v>
      </c>
      <c r="ED38" t="str">
        <f ca="1"/>
        <v>E</v>
      </c>
      <c r="EE38" t="str">
        <f ca="1"/>
        <v>N</v>
      </c>
    </row>
    <row r="39" spans="1:135" ht="75" x14ac:dyDescent="0.25">
      <c r="A39" s="57">
        <v>38</v>
      </c>
      <c r="B39" s="55" t="str">
        <f ca="1"/>
        <v>Diana Febrilla</v>
      </c>
      <c r="C39" s="55" t="str">
        <f ca="1"/>
        <v>Field Assistant Trainee</v>
      </c>
      <c r="D39" s="53" t="str">
        <f ca="1"/>
        <v>23</v>
      </c>
      <c r="E39" s="53">
        <f ca="1"/>
        <v>2</v>
      </c>
      <c r="F39" s="53">
        <f ca="1"/>
        <v>6</v>
      </c>
      <c r="G39" s="53">
        <f ca="1"/>
        <v>5</v>
      </c>
      <c r="H39" s="53">
        <f ca="1"/>
        <v>8</v>
      </c>
      <c r="I39" s="53">
        <f ca="1"/>
        <v>4</v>
      </c>
      <c r="J39" s="53">
        <f ca="1"/>
        <v>5</v>
      </c>
      <c r="K39" s="53">
        <f ca="1"/>
        <v>2</v>
      </c>
      <c r="L39" s="53">
        <f ca="1"/>
        <v>4</v>
      </c>
      <c r="M39" s="53">
        <f ca="1"/>
        <v>6</v>
      </c>
      <c r="N39" s="53">
        <f ca="1"/>
        <v>6</v>
      </c>
      <c r="O39" s="53">
        <f ca="1"/>
        <v>2</v>
      </c>
      <c r="P39" s="53">
        <f ca="1"/>
        <v>3</v>
      </c>
      <c r="Q39" s="53">
        <f ca="1"/>
        <v>3</v>
      </c>
      <c r="R39" s="53">
        <f ca="1"/>
        <v>8</v>
      </c>
      <c r="S39" s="53">
        <f ca="1"/>
        <v>6</v>
      </c>
      <c r="T39" s="53">
        <f ca="1"/>
        <v>4</v>
      </c>
      <c r="U39" s="53">
        <f ca="1"/>
        <v>4</v>
      </c>
      <c r="V39" s="53">
        <f ca="1"/>
        <v>4</v>
      </c>
      <c r="W39" s="53">
        <f ca="1"/>
        <v>4</v>
      </c>
      <c r="X39" s="53">
        <f ca="1"/>
        <v>4</v>
      </c>
      <c r="Y3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39" s="52" t="str">
        <f ca="1"/>
        <v xml:space="preserve">Komitmen tinggi, lebih suka menangani pekerjaan satu demi satu, akan tetapi masih dapat mengubah prioritas jika terpaksa </v>
      </c>
      <c r="AA39" s="52" t="str">
        <f ca="1"/>
        <v xml:space="preserve">Bekerja keras, tetapi  jelas tujuan yg ingin dicapainya   </v>
      </c>
      <c r="AB39" s="52" t="str">
        <f ca="1"/>
        <v xml:space="preserve">Sistematis, bermetoda, berstruktur, rapi dan teratur, dapat menata tugas dengan baik.  Cenderung kaku, tidak fleksibel </v>
      </c>
      <c r="AC39" s="52" t="str">
        <f ca="1"/>
        <v xml:space="preserve">Tertarik untuk menangani sendiri detail   </v>
      </c>
      <c r="AD39" s="52" t="str">
        <f ca="1"/>
        <v xml:space="preserve">Pertimbangan mencakup aspek teoritis (konsep atau pemikiran  baru) dan aspek praktis (pengalaman) secara berimbang    </v>
      </c>
      <c r="AE39" s="52" t="str">
        <f ca="1"/>
        <v xml:space="preserve">Santai. Kurang peduli akan waktu, kurang memiliki rasa urgensi, membuang-buang waktu, bukan pekerja yang tepat waktu </v>
      </c>
      <c r="AF39" s="52" t="str">
        <f ca="1"/>
        <v xml:space="preserve">Dapat bekerja di belakang meja dan senang jika sesekali harus terjun ke lapangan atau melaksanakan tugas-tugas yang bersifat mobile.  </v>
      </c>
      <c r="AG39" s="52" t="str">
        <f ca="1"/>
        <v xml:space="preserve">Membutuhkan uraian rinci mengenai tugas, dan batasan tanggung  jawab serta wewenang </v>
      </c>
      <c r="AH39" s="52" t="str">
        <f ca="1"/>
        <v xml:space="preserve">Loyal pada Perusahaan   </v>
      </c>
      <c r="AI39" s="52" t="str">
        <f ca="1"/>
        <v xml:space="preserve">Tidak percaya diri dan tidak ingin memimpin atau mengawasi orang lain </v>
      </c>
      <c r="AJ39" s="52" t="str">
        <f ca="1"/>
        <v>Enggan mengontrol org lain &amp; tidak mau mempertanggung jawabkan hasil kerja bawahannya, lebih memberi kebebasan kpd bawahan utk memilih cara sendiri dlm penyelesaian tugas dan meminta bawahan  utk mempertanggungjawabkan hasilnya masing-masing.</v>
      </c>
      <c r="AK39" s="52" t="str">
        <f ca="1"/>
        <v xml:space="preserve">Enggan mengambil keputusan   </v>
      </c>
      <c r="AL3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39" s="52" t="str">
        <f ca="1"/>
        <v>Suka bergabung dlm kelompok, sadar akan sikap &amp; kebutuhan ke- lompok, suka bekerja sama, ingin menjadi bagian dari kelompok, ingin disukai &amp; diakui oleh lingkungan; sangat tergantung pd kelom- pok, lebih memperhatikan kebutuhan kelompok daripada pekerjaan.</v>
      </c>
      <c r="AN39" s="52" t="str">
        <f ca="1"/>
        <v xml:space="preserve">Tidak mencari atau menghindari hubungan antar pribadi di  lingkungan kerja, masih mampu menjaga jarak </v>
      </c>
      <c r="AO39" s="52" t="str">
        <f ca="1"/>
        <v xml:space="preserve">Mengharapkan pengakuan lingkungan dan tidak mau diabaikan tetapi tidak mencari-cari perhatian </v>
      </c>
      <c r="AP39" s="52" t="str">
        <f ca="1"/>
        <v xml:space="preserve">Mampu mengungkap atau menyimpan perasaan, dapat mengen- dalikan emosi </v>
      </c>
      <c r="AQ39" s="52" t="str">
        <f ca="1"/>
        <v xml:space="preserve">Tidak mencari atau menghindari konflik, mau mendengarkan pan- dangan orang lain tetapi dapat menjadi keras kepala saat memper- tahankan pandangannya.  </v>
      </c>
      <c r="AR39" s="52" t="str">
        <f ca="1"/>
        <v xml:space="preserve">Mudah beradaptasi, cukup menyukai perubahan    </v>
      </c>
      <c r="AT39" t="str">
        <f ca="1"/>
        <v>G</v>
      </c>
      <c r="AU39" t="str">
        <f ca="1"/>
        <v>N</v>
      </c>
      <c r="AV39" t="str">
        <f ca="1"/>
        <v>A</v>
      </c>
      <c r="AW39" t="str">
        <f ca="1"/>
        <v>X</v>
      </c>
      <c r="AX39" t="str">
        <f ca="1"/>
        <v>B</v>
      </c>
      <c r="AY39" t="str">
        <f ca="1"/>
        <v>O</v>
      </c>
      <c r="AZ39" t="str">
        <f ca="1"/>
        <v>O</v>
      </c>
      <c r="BA39" t="str">
        <f ca="1"/>
        <v>Z</v>
      </c>
      <c r="BB39" t="str">
        <f ca="1"/>
        <v>F</v>
      </c>
      <c r="BC39" t="str">
        <f ca="1"/>
        <v>F</v>
      </c>
      <c r="BD39" t="str">
        <f ca="1"/>
        <v>C</v>
      </c>
      <c r="BE39" t="str">
        <f ca="1"/>
        <v>E</v>
      </c>
      <c r="BF39" t="str">
        <f ca="1"/>
        <v>N</v>
      </c>
      <c r="BG39" t="str">
        <f ca="1"/>
        <v>X</v>
      </c>
      <c r="BH39" t="str">
        <f ca="1"/>
        <v>B</v>
      </c>
      <c r="BI39" t="str">
        <f ca="1"/>
        <v>X</v>
      </c>
      <c r="BJ39" t="str">
        <f ca="1"/>
        <v>B</v>
      </c>
      <c r="BK39" t="str">
        <f ca="1"/>
        <v>K</v>
      </c>
      <c r="BL39" t="str">
        <f ca="1"/>
        <v>Z</v>
      </c>
      <c r="BM39" t="str">
        <f ca="1"/>
        <v>W</v>
      </c>
      <c r="BN39" t="str">
        <f ca="1"/>
        <v>D</v>
      </c>
      <c r="BO39" t="str">
        <f ca="1"/>
        <v>C</v>
      </c>
      <c r="BP39" t="str">
        <f ca="1"/>
        <v>E</v>
      </c>
      <c r="BQ39" t="str">
        <f ca="1"/>
        <v>N</v>
      </c>
      <c r="BR39" t="str">
        <f ca="1"/>
        <v>B</v>
      </c>
      <c r="BS39" t="str">
        <f ca="1"/>
        <v>P</v>
      </c>
      <c r="BT39" t="str">
        <f ca="1"/>
        <v>Z</v>
      </c>
      <c r="BU39" t="str">
        <f ca="1"/>
        <v>B</v>
      </c>
      <c r="BV39" t="str">
        <f ca="1"/>
        <v>O</v>
      </c>
      <c r="BW39" t="str">
        <f ca="1"/>
        <v>W</v>
      </c>
      <c r="BX39" t="str">
        <f ca="1"/>
        <v>R</v>
      </c>
      <c r="BY39" t="str">
        <f ca="1"/>
        <v>D</v>
      </c>
      <c r="BZ39" t="str">
        <f ca="1"/>
        <v>C</v>
      </c>
      <c r="CA39" t="str">
        <f ca="1"/>
        <v>T</v>
      </c>
      <c r="CB39" t="str">
        <f ca="1"/>
        <v>B</v>
      </c>
      <c r="CC39" t="str">
        <f ca="1"/>
        <v>O</v>
      </c>
      <c r="CD39" t="str">
        <f ca="1"/>
        <v>P</v>
      </c>
      <c r="CE39" t="str">
        <f ca="1"/>
        <v>K</v>
      </c>
      <c r="CF39" t="str">
        <f ca="1"/>
        <v>F</v>
      </c>
      <c r="CG39" t="str">
        <f ca="1"/>
        <v>W</v>
      </c>
      <c r="CH39" t="str">
        <f ca="1"/>
        <v>S</v>
      </c>
      <c r="CI39" t="str">
        <f ca="1"/>
        <v>R</v>
      </c>
      <c r="CJ39" t="str">
        <f ca="1"/>
        <v>I</v>
      </c>
      <c r="CK39" t="str">
        <f ca="1"/>
        <v>C</v>
      </c>
      <c r="CL39" t="str">
        <f ca="1"/>
        <v>E</v>
      </c>
      <c r="CM39" t="str">
        <f ca="1"/>
        <v>N</v>
      </c>
      <c r="CN39" t="str">
        <f ca="1"/>
        <v>A</v>
      </c>
      <c r="CO39" t="str">
        <f ca="1"/>
        <v>K</v>
      </c>
      <c r="CP39" t="str">
        <f ca="1"/>
        <v>F</v>
      </c>
      <c r="CQ39" t="str">
        <f ca="1"/>
        <v>W</v>
      </c>
      <c r="CR39" t="str">
        <f ca="1"/>
        <v>G</v>
      </c>
      <c r="CS39" t="str">
        <f ca="1"/>
        <v>S</v>
      </c>
      <c r="CT39" t="str">
        <f ca="1"/>
        <v>I</v>
      </c>
      <c r="CU39" t="str">
        <f ca="1"/>
        <v>D</v>
      </c>
      <c r="CV39" t="str">
        <f ca="1"/>
        <v>C</v>
      </c>
      <c r="CW39" t="str">
        <f ca="1"/>
        <v>S</v>
      </c>
      <c r="CX39" t="str">
        <f ca="1"/>
        <v>Z</v>
      </c>
      <c r="CY39" t="str">
        <f ca="1"/>
        <v>K</v>
      </c>
      <c r="CZ39" t="str">
        <f ca="1"/>
        <v>F</v>
      </c>
      <c r="DA39" t="str">
        <f ca="1"/>
        <v>X</v>
      </c>
      <c r="DB39" t="str">
        <f ca="1"/>
        <v>G</v>
      </c>
      <c r="DC39" t="str">
        <f ca="1"/>
        <v>V</v>
      </c>
      <c r="DD39" t="str">
        <f ca="1"/>
        <v>S</v>
      </c>
      <c r="DE39" t="str">
        <f ca="1"/>
        <v>R</v>
      </c>
      <c r="DF39" t="str">
        <f ca="1"/>
        <v>V</v>
      </c>
      <c r="DG39" t="str">
        <f ca="1"/>
        <v>C</v>
      </c>
      <c r="DH39" t="str">
        <f ca="1"/>
        <v>R</v>
      </c>
      <c r="DI39" t="str">
        <f ca="1"/>
        <v>N</v>
      </c>
      <c r="DJ39" t="str">
        <f ca="1"/>
        <v>F</v>
      </c>
      <c r="DK39" t="str">
        <f ca="1"/>
        <v>P</v>
      </c>
      <c r="DL39" t="str">
        <f ca="1"/>
        <v>G</v>
      </c>
      <c r="DM39" t="str">
        <f ca="1"/>
        <v>L</v>
      </c>
      <c r="DN39" t="str">
        <f ca="1"/>
        <v>I</v>
      </c>
      <c r="DO39" t="str">
        <f ca="1"/>
        <v>S</v>
      </c>
      <c r="DP39" t="str">
        <f ca="1"/>
        <v>V</v>
      </c>
      <c r="DQ39" t="str">
        <f ca="1"/>
        <v>S</v>
      </c>
      <c r="DR39" t="str">
        <f ca="1"/>
        <v>R</v>
      </c>
      <c r="DS39" t="str">
        <f ca="1"/>
        <v>E</v>
      </c>
      <c r="DT39" t="str">
        <f ca="1"/>
        <v>N</v>
      </c>
      <c r="DU39" t="str">
        <f ca="1"/>
        <v>W</v>
      </c>
      <c r="DV39" t="str">
        <f ca="1"/>
        <v>G</v>
      </c>
      <c r="DW39" t="str">
        <f ca="1"/>
        <v>L</v>
      </c>
      <c r="DX39" t="str">
        <f ca="1"/>
        <v>T</v>
      </c>
      <c r="DY39" t="str">
        <f ca="1"/>
        <v>V</v>
      </c>
      <c r="DZ39" t="str">
        <f ca="1"/>
        <v>S</v>
      </c>
      <c r="EA39" t="str">
        <f ca="1"/>
        <v>S</v>
      </c>
      <c r="EB39" t="str">
        <f ca="1"/>
        <v>D</v>
      </c>
      <c r="EC39" t="str">
        <f ca="1"/>
        <v>C</v>
      </c>
      <c r="ED39" t="str">
        <f ca="1"/>
        <v>C</v>
      </c>
      <c r="EE39" t="str">
        <f ca="1"/>
        <v>W</v>
      </c>
    </row>
    <row r="40" spans="1:135" ht="75" x14ac:dyDescent="0.25">
      <c r="A40" s="57">
        <v>39</v>
      </c>
      <c r="B40" s="55" t="str">
        <f ca="1"/>
        <v>Risky Awalia Suhnur</v>
      </c>
      <c r="C40" s="55" t="str">
        <f ca="1"/>
        <v>Field Assistant Trainee</v>
      </c>
      <c r="D40" s="53" t="str">
        <f ca="1"/>
        <v>23</v>
      </c>
      <c r="E40" s="53">
        <f ca="1"/>
        <v>5</v>
      </c>
      <c r="F40" s="53">
        <f ca="1"/>
        <v>7</v>
      </c>
      <c r="G40" s="53">
        <f ca="1"/>
        <v>4</v>
      </c>
      <c r="H40" s="53">
        <f ca="1"/>
        <v>8</v>
      </c>
      <c r="I40" s="53">
        <f ca="1"/>
        <v>6</v>
      </c>
      <c r="J40" s="53">
        <f ca="1"/>
        <v>3</v>
      </c>
      <c r="K40" s="53">
        <f ca="1"/>
        <v>1</v>
      </c>
      <c r="L40" s="53">
        <f ca="1"/>
        <v>4</v>
      </c>
      <c r="M40" s="53">
        <f ca="1"/>
        <v>6</v>
      </c>
      <c r="N40" s="53">
        <f ca="1"/>
        <v>3</v>
      </c>
      <c r="O40" s="53">
        <f ca="1"/>
        <v>4</v>
      </c>
      <c r="P40" s="53">
        <f ca="1"/>
        <v>3</v>
      </c>
      <c r="Q40" s="53">
        <f ca="1"/>
        <v>6</v>
      </c>
      <c r="R40" s="53">
        <f ca="1"/>
        <v>6</v>
      </c>
      <c r="S40" s="53">
        <f ca="1"/>
        <v>8</v>
      </c>
      <c r="T40" s="53">
        <f ca="1"/>
        <v>3</v>
      </c>
      <c r="U40" s="53">
        <f ca="1"/>
        <v>4</v>
      </c>
      <c r="V40" s="53">
        <f ca="1"/>
        <v>3</v>
      </c>
      <c r="W40" s="53">
        <f ca="1"/>
        <v>2</v>
      </c>
      <c r="X40" s="53">
        <f ca="1"/>
        <v>4</v>
      </c>
      <c r="Y40" s="52" t="str">
        <f ca="1"/>
        <v>Tahu akan tujuan yang ingin dicapainya dan dapat merumuskannya, realistis akan kemampuan diri, dan berusaha untuk mencapai target.</v>
      </c>
      <c r="Z40" s="52" t="str">
        <f ca="1"/>
        <v xml:space="preserve">Komitmen tinggi, lebih suka menangani pekerjaan satu demi satu, akan tetapi masih dapat mengubah prioritas jika terpaksa </v>
      </c>
      <c r="AA40" s="52" t="str">
        <f ca="1"/>
        <v xml:space="preserve">Bekerja keras sesuai tuntutan, menyalurkan usahanya untuk hal-hal yang bermanfaat / menguntungkan </v>
      </c>
      <c r="AB40" s="52" t="str">
        <f ca="1"/>
        <v xml:space="preserve">Sistematis, bermetoda, berstruktur, rapi dan teratur, dapat menata tugas dengan baik.  Cenderung kaku, tidak fleksibel </v>
      </c>
      <c r="AC40" s="52" t="str">
        <f ca="1"/>
        <v xml:space="preserve">Tertarik untuk menangani sendiri detail   </v>
      </c>
      <c r="AD40" s="52" t="str">
        <f ca="1"/>
        <v xml:space="preserve">Tipe pelaksana, praktis - pragmatis, mengandalkan pengalaman  masa lalu dan intuisi. Bekerja tanpa perencanaan, mengandalkan perasaan.  </v>
      </c>
      <c r="AE40" s="52" t="str">
        <f ca="1"/>
        <v xml:space="preserve">Santai. Kurang peduli akan waktu, kurang memiliki rasa urgensi, membuang-buang waktu, bukan pekerja yang tepat waktu </v>
      </c>
      <c r="AF40" s="52" t="str">
        <f ca="1"/>
        <v xml:space="preserve">Dapat bekerja di belakang meja dan senang jika sesekali harus terjun ke lapangan atau melaksanakan tugas-tugas yang bersifat mobile.  </v>
      </c>
      <c r="AG40" s="52" t="str">
        <f ca="1"/>
        <v xml:space="preserve">Membutuhkan uraian rinci mengenai tugas, dan batasan tanggung  jawab serta wewenang </v>
      </c>
      <c r="AH40" s="52" t="str">
        <f ca="1"/>
        <v>Otonom, dapat bekerja sendiri tanpa campur tangan orang lain, motivasi timbul krn pekerjaan itu sendiri, bukan krn pujian dr otoritas. Mempertanyakan otoritas, cenderung tidak puas thdp atasan, loya- litas lebih didasari kepentingan pribadi.</v>
      </c>
      <c r="AI40" s="52" t="str">
        <f ca="1"/>
        <v xml:space="preserve">Kurang percaya diri dan kurang berminat utk menjadi pemimpin      </v>
      </c>
      <c r="AJ40" s="52" t="str">
        <f ca="1"/>
        <v>Enggan mengontrol org lain &amp; tidak mau mempertanggung jawabkan hasil kerja bawahannya, lebih memberi kebebasan kpd bawahan utk memilih cara sendiri dlm penyelesaian tugas dan meminta bawahan  utk mempertanggungjawabkan hasilnya masing-masing.</v>
      </c>
      <c r="AK40" s="52" t="str">
        <f ca="1"/>
        <v xml:space="preserve">Cukup percaya diri dlm pengambilan keputusan, mau mengambil resiko, dpt memutuskan dgn cepat, mengikuti alur logika </v>
      </c>
      <c r="AL4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0" s="52" t="str">
        <f ca="1"/>
        <v>Suka bergabung dlm kelompok, sadar akan sikap &amp; kebutuhan ke- lompok, suka bekerja sama, ingin menjadi bagian dari kelompok, ingin disukai &amp; diakui oleh lingkungan; sangat tergantung pd kelom- pok, lebih memperhatikan kebutuhan kelompok daripada pekerjaan.</v>
      </c>
      <c r="AN40" s="52" t="str">
        <f ca="1"/>
        <v xml:space="preserve">Tidak mencari atau menghindari hubungan antar pribadi di  lingkungan kerja, masih mampu menjaga jarak </v>
      </c>
      <c r="AO40" s="52" t="str">
        <f ca="1"/>
        <v xml:space="preserve">Mengharapkan pengakuan lingkungan dan tidak mau diabaikan tetapi tidak mencari-cari perhatian </v>
      </c>
      <c r="AP40" s="52" t="str">
        <f ca="1"/>
        <v xml:space="preserve">Terbuka, mudah mengungkap pendapat atau perasaannya menge- nai suatu hal kepada org lain </v>
      </c>
      <c r="AQ40" s="52" t="str">
        <f ca="1"/>
        <v xml:space="preserve">Lebih suka menghindari konflik, akan mencari rasionalisasi untuk  dapat menerima situasi dan melihat permasalahan dari sudut pan- dang orang lain.  </v>
      </c>
      <c r="AR40" s="52" t="str">
        <f ca="1"/>
        <v xml:space="preserve">Mudah beradaptasi, cukup menyukai perubahan    </v>
      </c>
      <c r="AT40" t="str">
        <f ca="1"/>
        <v>E</v>
      </c>
      <c r="AU40" t="str">
        <f ca="1"/>
        <v>N</v>
      </c>
      <c r="AV40" t="str">
        <f ca="1"/>
        <v>A</v>
      </c>
      <c r="AW40" t="str">
        <f ca="1"/>
        <v>P</v>
      </c>
      <c r="AX40" t="str">
        <f ca="1"/>
        <v>B</v>
      </c>
      <c r="AY40" t="str">
        <f ca="1"/>
        <v>B</v>
      </c>
      <c r="AZ40" t="str">
        <f ca="1"/>
        <v>O</v>
      </c>
      <c r="BA40" t="str">
        <f ca="1"/>
        <v>Z</v>
      </c>
      <c r="BB40" t="str">
        <f ca="1"/>
        <v>K</v>
      </c>
      <c r="BC40" t="str">
        <f ca="1"/>
        <v>W</v>
      </c>
      <c r="BD40" t="str">
        <f ca="1"/>
        <v>C</v>
      </c>
      <c r="BE40" t="str">
        <f ca="1"/>
        <v>E</v>
      </c>
      <c r="BF40" t="str">
        <f ca="1"/>
        <v>N</v>
      </c>
      <c r="BG40" t="str">
        <f ca="1"/>
        <v>X</v>
      </c>
      <c r="BH40" t="str">
        <f ca="1"/>
        <v>B</v>
      </c>
      <c r="BI40" t="str">
        <f ca="1"/>
        <v>O</v>
      </c>
      <c r="BJ40" t="str">
        <f ca="1"/>
        <v>B</v>
      </c>
      <c r="BK40" t="str">
        <f ca="1"/>
        <v>O</v>
      </c>
      <c r="BL40" t="str">
        <f ca="1"/>
        <v>Z</v>
      </c>
      <c r="BM40" t="str">
        <f ca="1"/>
        <v>W</v>
      </c>
      <c r="BN40" t="str">
        <f ca="1"/>
        <v>D</v>
      </c>
      <c r="BO40" t="str">
        <f ca="1"/>
        <v>C</v>
      </c>
      <c r="BP40" t="str">
        <f ca="1"/>
        <v>I</v>
      </c>
      <c r="BQ40" t="str">
        <f ca="1"/>
        <v>X</v>
      </c>
      <c r="BR40" t="str">
        <f ca="1"/>
        <v>B</v>
      </c>
      <c r="BS40" t="str">
        <f ca="1"/>
        <v>P</v>
      </c>
      <c r="BT40" t="str">
        <f ca="1"/>
        <v>Z</v>
      </c>
      <c r="BU40" t="str">
        <f ca="1"/>
        <v>B</v>
      </c>
      <c r="BV40" t="str">
        <f ca="1"/>
        <v>F</v>
      </c>
      <c r="BW40" t="str">
        <f ca="1"/>
        <v>W</v>
      </c>
      <c r="BX40" t="str">
        <f ca="1"/>
        <v>G</v>
      </c>
      <c r="BY40" t="str">
        <f ca="1"/>
        <v>L</v>
      </c>
      <c r="BZ40" t="str">
        <f ca="1"/>
        <v>C</v>
      </c>
      <c r="CA40" t="str">
        <f ca="1"/>
        <v>T</v>
      </c>
      <c r="CB40" t="str">
        <f ca="1"/>
        <v>B</v>
      </c>
      <c r="CC40" t="str">
        <f ca="1"/>
        <v>A</v>
      </c>
      <c r="CD40" t="str">
        <f ca="1"/>
        <v>P</v>
      </c>
      <c r="CE40" t="str">
        <f ca="1"/>
        <v>X</v>
      </c>
      <c r="CF40" t="str">
        <f ca="1"/>
        <v>B</v>
      </c>
      <c r="CG40" t="str">
        <f ca="1"/>
        <v>W</v>
      </c>
      <c r="CH40" t="str">
        <f ca="1"/>
        <v>G</v>
      </c>
      <c r="CI40" t="str">
        <f ca="1"/>
        <v>R</v>
      </c>
      <c r="CJ40" t="str">
        <f ca="1"/>
        <v>D</v>
      </c>
      <c r="CK40" t="str">
        <f ca="1"/>
        <v>C</v>
      </c>
      <c r="CL40" t="str">
        <f ca="1"/>
        <v>V</v>
      </c>
      <c r="CM40" t="str">
        <f ca="1"/>
        <v>N</v>
      </c>
      <c r="CN40" t="str">
        <f ca="1"/>
        <v>Z</v>
      </c>
      <c r="CO40" t="str">
        <f ca="1"/>
        <v>K</v>
      </c>
      <c r="CP40" t="str">
        <f ca="1"/>
        <v>F</v>
      </c>
      <c r="CQ40" t="str">
        <f ca="1"/>
        <v>W</v>
      </c>
      <c r="CR40" t="str">
        <f ca="1"/>
        <v>G</v>
      </c>
      <c r="CS40" t="str">
        <f ca="1"/>
        <v>S</v>
      </c>
      <c r="CT40" t="str">
        <f ca="1"/>
        <v>I</v>
      </c>
      <c r="CU40" t="str">
        <f ca="1"/>
        <v>D</v>
      </c>
      <c r="CV40" t="str">
        <f ca="1"/>
        <v>C</v>
      </c>
      <c r="CW40" t="str">
        <f ca="1"/>
        <v>S</v>
      </c>
      <c r="CX40" t="str">
        <f ca="1"/>
        <v>N</v>
      </c>
      <c r="CY40" t="str">
        <f ca="1"/>
        <v>A</v>
      </c>
      <c r="CZ40" t="str">
        <f ca="1"/>
        <v>F</v>
      </c>
      <c r="DA40" t="str">
        <f ca="1"/>
        <v>X</v>
      </c>
      <c r="DB40" t="str">
        <f ca="1"/>
        <v>G</v>
      </c>
      <c r="DC40" t="str">
        <f ca="1"/>
        <v>V</v>
      </c>
      <c r="DD40" t="str">
        <f ca="1"/>
        <v>I</v>
      </c>
      <c r="DE40" t="str">
        <f ca="1"/>
        <v>R</v>
      </c>
      <c r="DF40" t="str">
        <f ca="1"/>
        <v>D</v>
      </c>
      <c r="DG40" t="str">
        <f ca="1"/>
        <v>S</v>
      </c>
      <c r="DH40" t="str">
        <f ca="1"/>
        <v>E</v>
      </c>
      <c r="DI40" t="str">
        <f ca="1"/>
        <v>N</v>
      </c>
      <c r="DJ40" t="str">
        <f ca="1"/>
        <v>A</v>
      </c>
      <c r="DK40" t="str">
        <f ca="1"/>
        <v>W</v>
      </c>
      <c r="DL40" t="str">
        <f ca="1"/>
        <v>I</v>
      </c>
      <c r="DM40" t="str">
        <f ca="1"/>
        <v>L</v>
      </c>
      <c r="DN40" t="str">
        <f ca="1"/>
        <v>I</v>
      </c>
      <c r="DO40" t="str">
        <f ca="1"/>
        <v>S</v>
      </c>
      <c r="DP40" t="str">
        <f ca="1"/>
        <v>V</v>
      </c>
      <c r="DQ40" t="str">
        <f ca="1"/>
        <v>S</v>
      </c>
      <c r="DR40" t="str">
        <f ca="1"/>
        <v>C</v>
      </c>
      <c r="DS40" t="str">
        <f ca="1"/>
        <v>D</v>
      </c>
      <c r="DT40" t="str">
        <f ca="1"/>
        <v>N</v>
      </c>
      <c r="DU40" t="str">
        <f ca="1"/>
        <v>A</v>
      </c>
      <c r="DV40" t="str">
        <f ca="1"/>
        <v>L</v>
      </c>
      <c r="DW40" t="str">
        <f ca="1"/>
        <v>L</v>
      </c>
      <c r="DX40" t="str">
        <f ca="1"/>
        <v>I</v>
      </c>
      <c r="DY40" t="str">
        <f ca="1"/>
        <v>V</v>
      </c>
      <c r="DZ40" t="str">
        <f ca="1"/>
        <v>S</v>
      </c>
      <c r="EA40" t="str">
        <f ca="1"/>
        <v>R</v>
      </c>
      <c r="EB40" t="str">
        <f ca="1"/>
        <v>D</v>
      </c>
      <c r="EC40" t="str">
        <f ca="1"/>
        <v>C</v>
      </c>
      <c r="ED40" t="str">
        <f ca="1"/>
        <v>C</v>
      </c>
      <c r="EE40" t="str">
        <f ca="1"/>
        <v>N</v>
      </c>
    </row>
    <row r="41" spans="1:135" ht="75" x14ac:dyDescent="0.25">
      <c r="A41" s="57">
        <v>40</v>
      </c>
      <c r="B41" s="55" t="str">
        <f ca="1"/>
        <v>Andi Sri Febrianti</v>
      </c>
      <c r="C41" s="55" t="str">
        <f ca="1"/>
        <v>Field Assistant Trainee</v>
      </c>
      <c r="D41" s="53" t="str">
        <f ca="1"/>
        <v>22</v>
      </c>
      <c r="E41" s="53">
        <f ca="1"/>
        <v>4</v>
      </c>
      <c r="F41" s="53">
        <f ca="1"/>
        <v>6</v>
      </c>
      <c r="G41" s="53">
        <f ca="1"/>
        <v>7</v>
      </c>
      <c r="H41" s="53">
        <f ca="1"/>
        <v>8</v>
      </c>
      <c r="I41" s="53">
        <f ca="1"/>
        <v>9</v>
      </c>
      <c r="J41" s="53">
        <f ca="1"/>
        <v>2</v>
      </c>
      <c r="K41" s="53">
        <f ca="1"/>
        <v>2</v>
      </c>
      <c r="L41" s="53">
        <f ca="1"/>
        <v>5</v>
      </c>
      <c r="M41" s="53">
        <f ca="1"/>
        <v>6</v>
      </c>
      <c r="N41" s="53">
        <f ca="1"/>
        <v>3</v>
      </c>
      <c r="O41" s="53">
        <f ca="1"/>
        <v>2</v>
      </c>
      <c r="P41" s="53">
        <f ca="1"/>
        <v>5</v>
      </c>
      <c r="Q41" s="53">
        <f ca="1"/>
        <v>2</v>
      </c>
      <c r="R41" s="53">
        <f ca="1"/>
        <v>6</v>
      </c>
      <c r="S41" s="53">
        <f ca="1"/>
        <v>7</v>
      </c>
      <c r="T41" s="53">
        <f ca="1"/>
        <v>4</v>
      </c>
      <c r="U41" s="53">
        <f ca="1"/>
        <v>4</v>
      </c>
      <c r="V41" s="53">
        <f ca="1"/>
        <v>2</v>
      </c>
      <c r="W41" s="53">
        <f ca="1"/>
        <v>2</v>
      </c>
      <c r="X41" s="53">
        <f ca="1"/>
        <v>4</v>
      </c>
      <c r="Y41"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41" s="52" t="str">
        <f ca="1"/>
        <v xml:space="preserve">Komitmen tinggi, lebih suka menangani pekerjaan satu demi satu, akan tetapi masih dapat mengubah prioritas jika terpaksa </v>
      </c>
      <c r="AA41" s="52" t="str">
        <f ca="1"/>
        <v xml:space="preserve">Bekerja keras, tetapi  jelas tujuan yg ingin dicapainya   </v>
      </c>
      <c r="AB41" s="52" t="str">
        <f ca="1"/>
        <v xml:space="preserve">Sistematis, bermetoda, berstruktur, rapi dan teratur, dapat menata tugas dengan baik.  Cenderung kaku, tidak fleksibel </v>
      </c>
      <c r="AC41" s="52" t="str">
        <f ca="1"/>
        <v xml:space="preserve">Sangat menyukai detail, sangat peduli akan akurasi dan keleng- kapan data.  Cenderung terlalu terlibat dengan detail sehingga melupakan tujuan utama.  </v>
      </c>
      <c r="AD41" s="52" t="str">
        <f ca="1"/>
        <v xml:space="preserve">Tipe pelaksana, praktis - pragmatis, mengandalkan pengalaman  masa lalu dan intuisi. Bekerja tanpa perencanaan, mengandalkan perasaan.  </v>
      </c>
      <c r="AE41" s="52" t="str">
        <f ca="1"/>
        <v xml:space="preserve">Santai. Kurang peduli akan waktu, kurang memiliki rasa urgensi, membuang-buang waktu, bukan pekerja yang tepat waktu </v>
      </c>
      <c r="AF41" s="52" t="str">
        <f ca="1"/>
        <v xml:space="preserve">Dapat bekerja di belakang meja dan senang jika sesekali harus terjun ke lapangan atau melaksanakan tugas-tugas yang bersifat mobile.  </v>
      </c>
      <c r="AG41" s="52" t="str">
        <f ca="1"/>
        <v xml:space="preserve">Membutuhkan uraian rinci mengenai tugas, dan batasan tanggung  jawab serta wewenang </v>
      </c>
      <c r="AH41" s="52" t="str">
        <f ca="1"/>
        <v>Otonom, dapat bekerja sendiri tanpa campur tangan orang lain, motivasi timbul krn pekerjaan itu sendiri, bukan krn pujian dr otoritas. Mempertanyakan otoritas, cenderung tidak puas thdp atasan, loya- litas lebih didasari kepentingan pribadi.</v>
      </c>
      <c r="AI41" s="52" t="str">
        <f ca="1"/>
        <v xml:space="preserve">Tidak percaya diri dan tidak ingin memimpin atau mengawasi orang lain </v>
      </c>
      <c r="AJ41" s="52" t="str">
        <f ca="1"/>
        <v xml:space="preserve">Bertanggung jawab, akan melakukan fungsi pengarahan, pengendalian dan pengawasan, tapi tidak mendominasi </v>
      </c>
      <c r="AK41" s="52" t="str">
        <f ca="1"/>
        <v xml:space="preserve">Enggan mengambil keputusan   </v>
      </c>
      <c r="AL41"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1" s="52" t="str">
        <f ca="1"/>
        <v>Suka bergabung dlm kelompok, sadar akan sikap &amp; kebutuhan ke- lompok, suka bekerja sama, ingin menjadi bagian dari kelompok, ingin disukai &amp; diakui oleh lingkungan; sangat tergantung pd kelom- pok, lebih memperhatikan kebutuhan kelompok daripada pekerjaan.</v>
      </c>
      <c r="AN41" s="52" t="str">
        <f ca="1"/>
        <v xml:space="preserve">Tidak mencari atau menghindari hubungan antar pribadi di  lingkungan kerja, masih mampu menjaga jarak </v>
      </c>
      <c r="AO41" s="52" t="str">
        <f ca="1"/>
        <v xml:space="preserve">Mengharapkan pengakuan lingkungan dan tidak mau diabaikan tetapi tidak mencari-cari perhatian </v>
      </c>
      <c r="AP41" s="52" t="str">
        <f ca="1"/>
        <v xml:space="preserve">Terbuka, mudah mengungkap pendapat atau perasaannya menge- nai suatu hal kepada org lain </v>
      </c>
      <c r="AQ41" s="52" t="str">
        <f ca="1"/>
        <v xml:space="preserve">Lebih suka menghindari konflik, akan mencari rasionalisasi untuk  dapat menerima situasi dan melihat permasalahan dari sudut pan- dang orang lain.  </v>
      </c>
      <c r="AR41" s="52" t="str">
        <f ca="1"/>
        <v xml:space="preserve">Mudah beradaptasi, cukup menyukai perubahan    </v>
      </c>
      <c r="AT41" t="str">
        <f ca="1"/>
        <v>G</v>
      </c>
      <c r="AU41" t="str">
        <f ca="1"/>
        <v>N</v>
      </c>
      <c r="AV41" t="str">
        <f ca="1"/>
        <v>A</v>
      </c>
      <c r="AW41" t="str">
        <f ca="1"/>
        <v>P</v>
      </c>
      <c r="AX41" t="str">
        <f ca="1"/>
        <v>B</v>
      </c>
      <c r="AY41" t="str">
        <f ca="1"/>
        <v>B</v>
      </c>
      <c r="AZ41" t="str">
        <f ca="1"/>
        <v>O</v>
      </c>
      <c r="BA41" t="str">
        <f ca="1"/>
        <v>Z</v>
      </c>
      <c r="BB41" t="str">
        <f ca="1"/>
        <v>K</v>
      </c>
      <c r="BC41" t="str">
        <f ca="1"/>
        <v>F</v>
      </c>
      <c r="BD41" t="str">
        <f ca="1"/>
        <v>C</v>
      </c>
      <c r="BE41" t="str">
        <f ca="1"/>
        <v>E</v>
      </c>
      <c r="BF41" t="str">
        <f ca="1"/>
        <v>P</v>
      </c>
      <c r="BG41" t="str">
        <f ca="1"/>
        <v>X</v>
      </c>
      <c r="BH41" t="str">
        <f ca="1"/>
        <v>P</v>
      </c>
      <c r="BI41" t="str">
        <f ca="1"/>
        <v>O</v>
      </c>
      <c r="BJ41" t="str">
        <f ca="1"/>
        <v>B</v>
      </c>
      <c r="BK41" t="str">
        <f ca="1"/>
        <v>O</v>
      </c>
      <c r="BL41" t="str">
        <f ca="1"/>
        <v>Z</v>
      </c>
      <c r="BM41" t="str">
        <f ca="1"/>
        <v>W</v>
      </c>
      <c r="BN41" t="str">
        <f ca="1"/>
        <v>D</v>
      </c>
      <c r="BO41" t="str">
        <f ca="1"/>
        <v>C</v>
      </c>
      <c r="BP41" t="str">
        <f ca="1"/>
        <v>E</v>
      </c>
      <c r="BQ41" t="str">
        <f ca="1"/>
        <v>X</v>
      </c>
      <c r="BR41" t="str">
        <f ca="1"/>
        <v>B</v>
      </c>
      <c r="BS41" t="str">
        <f ca="1"/>
        <v>P</v>
      </c>
      <c r="BT41" t="str">
        <f ca="1"/>
        <v>Z</v>
      </c>
      <c r="BU41" t="str">
        <f ca="1"/>
        <v>B</v>
      </c>
      <c r="BV41" t="str">
        <f ca="1"/>
        <v>O</v>
      </c>
      <c r="BW41" t="str">
        <f ca="1"/>
        <v>W</v>
      </c>
      <c r="BX41" t="str">
        <f ca="1"/>
        <v>G</v>
      </c>
      <c r="BY41" t="str">
        <f ca="1"/>
        <v>D</v>
      </c>
      <c r="BZ41" t="str">
        <f ca="1"/>
        <v>C</v>
      </c>
      <c r="CA41" t="str">
        <f ca="1"/>
        <v>T</v>
      </c>
      <c r="CB41" t="str">
        <f ca="1"/>
        <v>B</v>
      </c>
      <c r="CC41" t="str">
        <f ca="1"/>
        <v>A</v>
      </c>
      <c r="CD41" t="str">
        <f ca="1"/>
        <v>P</v>
      </c>
      <c r="CE41" t="str">
        <f ca="1"/>
        <v>X</v>
      </c>
      <c r="CF41" t="str">
        <f ca="1"/>
        <v>B</v>
      </c>
      <c r="CG41" t="str">
        <f ca="1"/>
        <v>W</v>
      </c>
      <c r="CH41" t="str">
        <f ca="1"/>
        <v>G</v>
      </c>
      <c r="CI41" t="str">
        <f ca="1"/>
        <v>R</v>
      </c>
      <c r="CJ41" t="str">
        <f ca="1"/>
        <v>D</v>
      </c>
      <c r="CK41" t="str">
        <f ca="1"/>
        <v>C</v>
      </c>
      <c r="CL41" t="str">
        <f ca="1"/>
        <v>V</v>
      </c>
      <c r="CM41" t="str">
        <f ca="1"/>
        <v>N</v>
      </c>
      <c r="CN41" t="str">
        <f ca="1"/>
        <v>Z</v>
      </c>
      <c r="CO41" t="str">
        <f ca="1"/>
        <v>K</v>
      </c>
      <c r="CP41" t="str">
        <f ca="1"/>
        <v>F</v>
      </c>
      <c r="CQ41" t="str">
        <f ca="1"/>
        <v>W</v>
      </c>
      <c r="CR41" t="str">
        <f ca="1"/>
        <v>G</v>
      </c>
      <c r="CS41" t="str">
        <f ca="1"/>
        <v>S</v>
      </c>
      <c r="CT41" t="str">
        <f ca="1"/>
        <v>I</v>
      </c>
      <c r="CU41" t="str">
        <f ca="1"/>
        <v>D</v>
      </c>
      <c r="CV41" t="str">
        <f ca="1"/>
        <v>C</v>
      </c>
      <c r="CW41" t="str">
        <f ca="1"/>
        <v>S</v>
      </c>
      <c r="CX41" t="str">
        <f ca="1"/>
        <v>N</v>
      </c>
      <c r="CY41" t="str">
        <f ca="1"/>
        <v>A</v>
      </c>
      <c r="CZ41" t="str">
        <f ca="1"/>
        <v>F</v>
      </c>
      <c r="DA41" t="str">
        <f ca="1"/>
        <v>X</v>
      </c>
      <c r="DB41" t="str">
        <f ca="1"/>
        <v>G</v>
      </c>
      <c r="DC41" t="str">
        <f ca="1"/>
        <v>V</v>
      </c>
      <c r="DD41" t="str">
        <f ca="1"/>
        <v>S</v>
      </c>
      <c r="DE41" t="str">
        <f ca="1"/>
        <v>T</v>
      </c>
      <c r="DF41" t="str">
        <f ca="1"/>
        <v>D</v>
      </c>
      <c r="DG41" t="str">
        <f ca="1"/>
        <v>C</v>
      </c>
      <c r="DH41" t="str">
        <f ca="1"/>
        <v>R</v>
      </c>
      <c r="DI41" t="str">
        <f ca="1"/>
        <v>N</v>
      </c>
      <c r="DJ41" t="str">
        <f ca="1"/>
        <v>A</v>
      </c>
      <c r="DK41" t="str">
        <f ca="1"/>
        <v>W</v>
      </c>
      <c r="DL41" t="str">
        <f ca="1"/>
        <v>G</v>
      </c>
      <c r="DM41" t="str">
        <f ca="1"/>
        <v>L</v>
      </c>
      <c r="DN41" t="str">
        <f ca="1"/>
        <v>V</v>
      </c>
      <c r="DO41" t="str">
        <f ca="1"/>
        <v>S</v>
      </c>
      <c r="DP41" t="str">
        <f ca="1"/>
        <v>V</v>
      </c>
      <c r="DQ41" t="str">
        <f ca="1"/>
        <v>D</v>
      </c>
      <c r="DR41" t="str">
        <f ca="1"/>
        <v>C</v>
      </c>
      <c r="DS41" t="str">
        <f ca="1"/>
        <v>D</v>
      </c>
      <c r="DT41" t="str">
        <f ca="1"/>
        <v>N</v>
      </c>
      <c r="DU41" t="str">
        <f ca="1"/>
        <v>W</v>
      </c>
      <c r="DV41" t="str">
        <f ca="1"/>
        <v>G</v>
      </c>
      <c r="DW41" t="str">
        <f ca="1"/>
        <v>L</v>
      </c>
      <c r="DX41" t="str">
        <f ca="1"/>
        <v>I</v>
      </c>
      <c r="DY41" t="str">
        <f ca="1"/>
        <v>V</v>
      </c>
      <c r="DZ41" t="str">
        <f ca="1"/>
        <v>S</v>
      </c>
      <c r="EA41" t="str">
        <f ca="1"/>
        <v>S</v>
      </c>
      <c r="EB41" t="str">
        <f ca="1"/>
        <v>D</v>
      </c>
      <c r="EC41" t="str">
        <f ca="1"/>
        <v>D</v>
      </c>
      <c r="ED41" t="str">
        <f ca="1"/>
        <v>C</v>
      </c>
      <c r="EE41" t="str">
        <f ca="1"/>
        <v>N</v>
      </c>
    </row>
    <row r="42" spans="1:135" ht="75" x14ac:dyDescent="0.25">
      <c r="A42" s="57">
        <v>41</v>
      </c>
      <c r="B42" s="55" t="str">
        <f ca="1"/>
        <v>Rudirga Hadi Saputra</v>
      </c>
      <c r="C42" s="55" t="str">
        <f ca="1"/>
        <v>Field Assistant</v>
      </c>
      <c r="D42" s="53" t="str">
        <f ca="1"/>
        <v>23</v>
      </c>
      <c r="E42" s="53">
        <f ca="1"/>
        <v>5</v>
      </c>
      <c r="F42" s="53">
        <f ca="1"/>
        <v>5</v>
      </c>
      <c r="G42" s="53">
        <f ca="1"/>
        <v>4</v>
      </c>
      <c r="H42" s="53">
        <f ca="1"/>
        <v>6</v>
      </c>
      <c r="I42" s="53">
        <f ca="1"/>
        <v>7</v>
      </c>
      <c r="J42" s="53">
        <f ca="1"/>
        <v>4</v>
      </c>
      <c r="K42" s="53">
        <f ca="1"/>
        <v>5</v>
      </c>
      <c r="L42" s="53">
        <f ca="1"/>
        <v>4</v>
      </c>
      <c r="M42" s="53">
        <f ca="1"/>
        <v>5</v>
      </c>
      <c r="N42" s="53">
        <f ca="1"/>
        <v>2</v>
      </c>
      <c r="O42" s="53">
        <f ca="1"/>
        <v>7</v>
      </c>
      <c r="P42" s="53">
        <f ca="1"/>
        <v>4</v>
      </c>
      <c r="Q42" s="53">
        <f ca="1"/>
        <v>3</v>
      </c>
      <c r="R42" s="53">
        <f ca="1"/>
        <v>4</v>
      </c>
      <c r="S42" s="53">
        <f ca="1"/>
        <v>6</v>
      </c>
      <c r="T42" s="53">
        <f ca="1"/>
        <v>5</v>
      </c>
      <c r="U42" s="53">
        <f ca="1"/>
        <v>3</v>
      </c>
      <c r="V42" s="53">
        <f ca="1"/>
        <v>1</v>
      </c>
      <c r="W42" s="53">
        <f ca="1"/>
        <v>5</v>
      </c>
      <c r="X42" s="53">
        <f ca="1"/>
        <v>5</v>
      </c>
      <c r="Y42" s="52" t="str">
        <f ca="1"/>
        <v>Tahu akan tujuan yang ingin dicapainya dan dapat merumuskannya, realistis akan kemampuan diri, dan berusaha untuk mencapai target.</v>
      </c>
      <c r="Z42" s="52" t="str">
        <f ca="1"/>
        <v xml:space="preserve">Cukup memiliki komitmen untuk menuntaskan tugas, akan tetapi jika memungkinkan akan mendelegasikan sebagian dari pekerjaan nya kepada orang lain.  </v>
      </c>
      <c r="AA42" s="52" t="str">
        <f ca="1"/>
        <v xml:space="preserve">Bekerja keras sesuai tuntutan, menyalurkan usahanya untuk hal-hal yang bermanfaat / menguntungkan </v>
      </c>
      <c r="AB42" s="52" t="str">
        <f ca="1"/>
        <v xml:space="preserve">Memperhatikan keteraturan dan sistematika kerja, tapi cukup  fleksibel </v>
      </c>
      <c r="AC42" s="52" t="str">
        <f ca="1"/>
        <v xml:space="preserve">Sangat menyukai detail, sangat peduli akan akurasi dan keleng- kapan data.  Cenderung terlalu terlibat dengan detail sehingga melupakan tujuan utama.  </v>
      </c>
      <c r="AD42" s="52" t="str">
        <f ca="1"/>
        <v xml:space="preserve">Pertimbangan mencakup aspek teoritis (konsep atau pemikiran  baru) dan aspek praktis (pengalaman) secara berimbang    </v>
      </c>
      <c r="AE42" s="52" t="str">
        <f ca="1"/>
        <v xml:space="preserve">Cukup aktif dalam segi mental, dapat menyesuaikan tempo kerjanya  dengan tuntutan pekerjaan / lingkungan </v>
      </c>
      <c r="AF42" s="52" t="str">
        <f ca="1"/>
        <v xml:space="preserve">Dapat bekerja di belakang meja dan senang jika sesekali harus terjun ke lapangan atau melaksanakan tugas-tugas yang bersifat mobile.  </v>
      </c>
      <c r="AG42" s="52" t="str">
        <f ca="1"/>
        <v xml:space="preserve">Perlu pengarahan awal dan tolok ukur keberhasilan   </v>
      </c>
      <c r="AH42" s="52" t="str">
        <f ca="1"/>
        <v>Otonom, dapat bekerja sendiri tanpa campur tangan orang lain, motivasi timbul krn pekerjaan itu sendiri, bukan krn pujian dr otoritas. Mempertanyakan otoritas, cenderung tidak puas thdp atasan, loya- litas lebih didasari kepentingan pribadi.</v>
      </c>
      <c r="AI42" s="52" t="str">
        <f ca="1"/>
        <v xml:space="preserve">Percaya diri dan ingin berperan sebagai pemimpin      </v>
      </c>
      <c r="AJ42" s="52" t="str">
        <f ca="1"/>
        <v>Cenderung enggan melakukan fungsi pengarahan, pengendalian dan pengawasan, kurang aktif memanfaatkan kapasitas bawahan secara optimal, cenderung bekerja sendiri dalam mencapai tujuan kelompok.</v>
      </c>
      <c r="AK42" s="52" t="str">
        <f ca="1"/>
        <v xml:space="preserve">Enggan mengambil keputusan   </v>
      </c>
      <c r="AL42" s="52" t="str">
        <f ca="1"/>
        <v xml:space="preserve">Kurang percaya diri &amp; kurang aktif dlm menjalin hubungan sosial   </v>
      </c>
      <c r="AM42" s="52" t="str">
        <f ca="1"/>
        <v>Suka bergabung dlm kelompok, sadar akan sikap &amp; kebutuhan ke- lompok, suka bekerja sama, ingin menjadi bagian dari kelompok, ingin disukai &amp; diakui oleh lingkungan; sangat tergantung pd kelom- pok, lebih memperhatikan kebutuhan kelompok daripada pekerjaan.</v>
      </c>
      <c r="AN42" s="52" t="str">
        <f ca="1"/>
        <v xml:space="preserve">Tidak mencari atau menghindari hubungan antar pribadi di  lingkungan kerja, masih mampu menjaga jarak </v>
      </c>
      <c r="AO42" s="52" t="str">
        <f ca="1"/>
        <v xml:space="preserve">Sederhana, cenderung diam, cenderung pemalu, tidak suka menon- jolkan diri </v>
      </c>
      <c r="AP42" s="52" t="str">
        <f ca="1"/>
        <v>Sangat terbuka, terus terang, mudah terbaca (dari air muka, tindakan, perkataan, sikap). Tidak dapat mengendalikan emosi, cepat  bereaksi, kurang mengindahkan/tidak mempunyai 'nilai' yg meng- haruskannya menahan emosi.</v>
      </c>
      <c r="AQ42" s="52" t="str">
        <f ca="1"/>
        <v xml:space="preserve">Tidak mencari atau menghindari konflik, mau mendengarkan pan- dangan orang lain tetapi dapat menjadi keras kepala saat memper- tahankan pandangannya.  </v>
      </c>
      <c r="AR42" s="52" t="str">
        <f ca="1"/>
        <v xml:space="preserve">Mudah beradaptasi, cukup menyukai perubahan    </v>
      </c>
      <c r="AT42" t="str">
        <f ca="1"/>
        <v>G</v>
      </c>
      <c r="AU42" t="str">
        <f ca="1"/>
        <v>N</v>
      </c>
      <c r="AV42" t="str">
        <f ca="1"/>
        <v>A</v>
      </c>
      <c r="AW42" t="str">
        <f ca="1"/>
        <v>P</v>
      </c>
      <c r="AX42" t="str">
        <f ca="1"/>
        <v>B</v>
      </c>
      <c r="AY42" t="str">
        <f ca="1"/>
        <v>B</v>
      </c>
      <c r="AZ42" t="str">
        <f ca="1"/>
        <v>O</v>
      </c>
      <c r="BA42" t="str">
        <f ca="1"/>
        <v>Z</v>
      </c>
      <c r="BB42" t="str">
        <f ca="1"/>
        <v>K</v>
      </c>
      <c r="BC42" t="str">
        <f ca="1"/>
        <v>W</v>
      </c>
      <c r="BD42" t="str">
        <f ca="1"/>
        <v>C</v>
      </c>
      <c r="BE42" t="str">
        <f ca="1"/>
        <v>E</v>
      </c>
      <c r="BF42" t="str">
        <f ca="1"/>
        <v>P</v>
      </c>
      <c r="BG42" t="str">
        <f ca="1"/>
        <v>A</v>
      </c>
      <c r="BH42" t="str">
        <f ca="1"/>
        <v>B</v>
      </c>
      <c r="BI42" t="str">
        <f ca="1"/>
        <v>X</v>
      </c>
      <c r="BJ42" t="str">
        <f ca="1"/>
        <v>B</v>
      </c>
      <c r="BK42" t="str">
        <f ca="1"/>
        <v>O</v>
      </c>
      <c r="BL42" t="str">
        <f ca="1"/>
        <v>Z</v>
      </c>
      <c r="BM42" t="str">
        <f ca="1"/>
        <v>W</v>
      </c>
      <c r="BN42" t="str">
        <f ca="1"/>
        <v>D</v>
      </c>
      <c r="BO42" t="str">
        <f ca="1"/>
        <v>L</v>
      </c>
      <c r="BP42" t="str">
        <f ca="1"/>
        <v>I</v>
      </c>
      <c r="BQ42" t="str">
        <f ca="1"/>
        <v>X</v>
      </c>
      <c r="BR42" t="str">
        <f ca="1"/>
        <v>A</v>
      </c>
      <c r="BS42" t="str">
        <f ca="1"/>
        <v>O</v>
      </c>
      <c r="BT42" t="str">
        <f ca="1"/>
        <v>Z</v>
      </c>
      <c r="BU42" t="str">
        <f ca="1"/>
        <v>K</v>
      </c>
      <c r="BV42" t="str">
        <f ca="1"/>
        <v>O</v>
      </c>
      <c r="BW42" t="str">
        <f ca="1"/>
        <v>W</v>
      </c>
      <c r="BX42" t="str">
        <f ca="1"/>
        <v>R</v>
      </c>
      <c r="BY42" t="str">
        <f ca="1"/>
        <v>L</v>
      </c>
      <c r="BZ42" t="str">
        <f ca="1"/>
        <v>C</v>
      </c>
      <c r="CA42" t="str">
        <f ca="1"/>
        <v>T</v>
      </c>
      <c r="CB42" t="str">
        <f ca="1"/>
        <v>B</v>
      </c>
      <c r="CC42" t="str">
        <f ca="1"/>
        <v>O</v>
      </c>
      <c r="CD42" t="str">
        <f ca="1"/>
        <v>P</v>
      </c>
      <c r="CE42" t="str">
        <f ca="1"/>
        <v>K</v>
      </c>
      <c r="CF42" t="str">
        <f ca="1"/>
        <v>B</v>
      </c>
      <c r="CG42" t="str">
        <f ca="1"/>
        <v>W</v>
      </c>
      <c r="CH42" t="str">
        <f ca="1"/>
        <v>G</v>
      </c>
      <c r="CI42" t="str">
        <f ca="1"/>
        <v>R</v>
      </c>
      <c r="CJ42" t="str">
        <f ca="1"/>
        <v>I</v>
      </c>
      <c r="CK42" t="str">
        <f ca="1"/>
        <v>C</v>
      </c>
      <c r="CL42" t="str">
        <f ca="1"/>
        <v>V</v>
      </c>
      <c r="CM42" t="str">
        <f ca="1"/>
        <v>N</v>
      </c>
      <c r="CN42" t="str">
        <f ca="1"/>
        <v>Z</v>
      </c>
      <c r="CO42" t="str">
        <f ca="1"/>
        <v>K</v>
      </c>
      <c r="CP42" t="str">
        <f ca="1"/>
        <v>F</v>
      </c>
      <c r="CQ42" t="str">
        <f ca="1"/>
        <v>W</v>
      </c>
      <c r="CR42" t="str">
        <f ca="1"/>
        <v>G</v>
      </c>
      <c r="CS42" t="str">
        <f ca="1"/>
        <v>L</v>
      </c>
      <c r="CT42" t="str">
        <f ca="1"/>
        <v>I</v>
      </c>
      <c r="CU42" t="str">
        <f ca="1"/>
        <v>D</v>
      </c>
      <c r="CV42" t="str">
        <f ca="1"/>
        <v>C</v>
      </c>
      <c r="CW42" t="str">
        <f ca="1"/>
        <v>S</v>
      </c>
      <c r="CX42" t="str">
        <f ca="1"/>
        <v>Z</v>
      </c>
      <c r="CY42" t="str">
        <f ca="1"/>
        <v>K</v>
      </c>
      <c r="CZ42" t="str">
        <f ca="1"/>
        <v>F</v>
      </c>
      <c r="DA42" t="str">
        <f ca="1"/>
        <v>X</v>
      </c>
      <c r="DB42" t="str">
        <f ca="1"/>
        <v>T</v>
      </c>
      <c r="DC42" t="str">
        <f ca="1"/>
        <v>L</v>
      </c>
      <c r="DD42" t="str">
        <f ca="1"/>
        <v>S</v>
      </c>
      <c r="DE42" t="str">
        <f ca="1"/>
        <v>T</v>
      </c>
      <c r="DF42" t="str">
        <f ca="1"/>
        <v>D</v>
      </c>
      <c r="DG42" t="str">
        <f ca="1"/>
        <v>C</v>
      </c>
      <c r="DH42" t="str">
        <f ca="1"/>
        <v>R</v>
      </c>
      <c r="DI42" t="str">
        <f ca="1"/>
        <v>N</v>
      </c>
      <c r="DJ42" t="str">
        <f ca="1"/>
        <v>A</v>
      </c>
      <c r="DK42" t="str">
        <f ca="1"/>
        <v>P</v>
      </c>
      <c r="DL42" t="str">
        <f ca="1"/>
        <v>G</v>
      </c>
      <c r="DM42" t="str">
        <f ca="1"/>
        <v>L</v>
      </c>
      <c r="DN42" t="str">
        <f ca="1"/>
        <v>V</v>
      </c>
      <c r="DO42" t="str">
        <f ca="1"/>
        <v>T</v>
      </c>
      <c r="DP42" t="str">
        <f ca="1"/>
        <v>V</v>
      </c>
      <c r="DQ42" t="str">
        <f ca="1"/>
        <v>D</v>
      </c>
      <c r="DR42" t="str">
        <f ca="1"/>
        <v>R</v>
      </c>
      <c r="DS42" t="str">
        <f ca="1"/>
        <v>D</v>
      </c>
      <c r="DT42" t="str">
        <f ca="1"/>
        <v>N</v>
      </c>
      <c r="DU42" t="str">
        <f ca="1"/>
        <v>A</v>
      </c>
      <c r="DV42" t="str">
        <f ca="1"/>
        <v>L</v>
      </c>
      <c r="DW42" t="str">
        <f ca="1"/>
        <v>L</v>
      </c>
      <c r="DX42" t="str">
        <f ca="1"/>
        <v>T</v>
      </c>
      <c r="DY42" t="str">
        <f ca="1"/>
        <v>V</v>
      </c>
      <c r="DZ42" t="str">
        <f ca="1"/>
        <v>S</v>
      </c>
      <c r="EA42" t="str">
        <f ca="1"/>
        <v>S</v>
      </c>
      <c r="EB42" t="str">
        <f ca="1"/>
        <v>D</v>
      </c>
      <c r="EC42" t="str">
        <f ca="1"/>
        <v>D</v>
      </c>
      <c r="ED42" t="str">
        <f ca="1"/>
        <v>C</v>
      </c>
      <c r="EE42" t="str">
        <f ca="1"/>
        <v>N</v>
      </c>
    </row>
    <row r="43" spans="1:135" ht="75" x14ac:dyDescent="0.25">
      <c r="A43" s="57">
        <v>42</v>
      </c>
      <c r="B43" s="55" t="str">
        <f ca="1"/>
        <v>Retno Widya Pangestuti</v>
      </c>
      <c r="C43" s="55" t="str">
        <f ca="1"/>
        <v>Field Assistant Trainee</v>
      </c>
      <c r="D43" s="53" t="str">
        <f ca="1"/>
        <v>23</v>
      </c>
      <c r="E43" s="53">
        <f ca="1"/>
        <v>5</v>
      </c>
      <c r="F43" s="53">
        <f ca="1"/>
        <v>6</v>
      </c>
      <c r="G43" s="53">
        <f ca="1"/>
        <v>5</v>
      </c>
      <c r="H43" s="53">
        <f ca="1"/>
        <v>5</v>
      </c>
      <c r="I43" s="53">
        <f ca="1"/>
        <v>3</v>
      </c>
      <c r="J43" s="53">
        <f ca="1"/>
        <v>1</v>
      </c>
      <c r="K43" s="53">
        <f ca="1"/>
        <v>3</v>
      </c>
      <c r="L43" s="53">
        <f ca="1"/>
        <v>6</v>
      </c>
      <c r="M43" s="53">
        <f ca="1"/>
        <v>8</v>
      </c>
      <c r="N43" s="53">
        <f ca="1"/>
        <v>3</v>
      </c>
      <c r="O43" s="53">
        <f ca="1"/>
        <v>7</v>
      </c>
      <c r="P43" s="53">
        <f ca="1"/>
        <v>1</v>
      </c>
      <c r="Q43" s="53">
        <f ca="1"/>
        <v>6</v>
      </c>
      <c r="R43" s="53">
        <f ca="1"/>
        <v>6</v>
      </c>
      <c r="S43" s="53">
        <f ca="1"/>
        <v>5</v>
      </c>
      <c r="T43" s="53">
        <f ca="1"/>
        <v>4</v>
      </c>
      <c r="U43" s="53">
        <f ca="1"/>
        <v>3</v>
      </c>
      <c r="V43" s="53">
        <f ca="1"/>
        <v>3</v>
      </c>
      <c r="W43" s="53">
        <f ca="1"/>
        <v>3</v>
      </c>
      <c r="X43" s="53">
        <f ca="1"/>
        <v>7</v>
      </c>
      <c r="Y43" s="52" t="str">
        <f ca="1"/>
        <v>Tahu akan tujuan yang ingin dicapainya dan dapat merumuskannya, realistis akan kemampuan diri, dan berusaha untuk mencapai target.</v>
      </c>
      <c r="Z43" s="52" t="str">
        <f ca="1"/>
        <v xml:space="preserve">Komitmen tinggi, lebih suka menangani pekerjaan satu demi satu, akan tetapi masih dapat mengubah prioritas jika terpaksa </v>
      </c>
      <c r="AA43" s="52" t="str">
        <f ca="1"/>
        <v xml:space="preserve">Bekerja keras, tetapi  jelas tujuan yg ingin dicapainya   </v>
      </c>
      <c r="AB43" s="52" t="str">
        <f ca="1"/>
        <v xml:space="preserve">Memperhatikan keteraturan dan sistematika kerja, tapi cukup  fleksibel </v>
      </c>
      <c r="AC43" s="52" t="str">
        <f ca="1"/>
        <v xml:space="preserve">Cukup peduli akan akurasi dan kelengkapan data   </v>
      </c>
      <c r="AD43" s="52" t="str">
        <f ca="1"/>
        <v xml:space="preserve">Tipe pelaksana, praktis - pragmatis, mengandalkan pengalaman  masa lalu dan intuisi. Bekerja tanpa perencanaan, mengandalkan perasaan.  </v>
      </c>
      <c r="AE43" s="52" t="str">
        <f ca="1"/>
        <v xml:space="preserve">Santai. Kurang peduli akan waktu, kurang memiliki rasa urgensi, membuang-buang waktu, bukan pekerja yang tepat waktu </v>
      </c>
      <c r="AF43" s="52" t="str">
        <f ca="1"/>
        <v xml:space="preserve">Dapat bekerja di belakang meja dan senang jika sesekali harus terjun ke lapangan atau melaksanakan tugas-tugas yang bersifat mobile.  </v>
      </c>
      <c r="AG43" s="52" t="str">
        <f ca="1"/>
        <v>Patuh pada kebijaksanaan, peraturan dan struktur organisasi. Ingin segala sesuatunya diuraikan secara rinci, kurang memiliki inisiatif, tdk fleksibel, terlalu tergantung pada organisasi, berharap 'disuapi'.</v>
      </c>
      <c r="AH43" s="52" t="str">
        <f ca="1"/>
        <v>Otonom, dapat bekerja sendiri tanpa campur tangan orang lain, motivasi timbul krn pekerjaan itu sendiri, bukan krn pujian dr otoritas. Mempertanyakan otoritas, cenderung tidak puas thdp atasan, loya- litas lebih didasari kepentingan pribadi.</v>
      </c>
      <c r="AI43" s="52" t="str">
        <f ca="1"/>
        <v xml:space="preserve">Percaya diri dan ingin berperan sebagai pemimpin      </v>
      </c>
      <c r="AJ43" s="52" t="str">
        <f ca="1"/>
        <v xml:space="preserve">Permisif, akan memberikan kesempatan pada orang lain untuk memimpin. Tidak mau mengontrol orang lain dan tidak mau mempertanggung jawabkan hasil kerja bawahannya.  </v>
      </c>
      <c r="AK43" s="52" t="str">
        <f ca="1"/>
        <v xml:space="preserve">Cukup percaya diri dlm pengambilan keputusan, mau mengambil resiko, dpt memutuskan dgn cepat, mengikuti alur logika </v>
      </c>
      <c r="AL43"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3" s="52" t="str">
        <f ca="1"/>
        <v xml:space="preserve">Selektif dlm bergabung dg kelompok, hanya mau berhubungan dg kelompok di lingkungan kerja apabila bernilai &amp; sesuai minat, tdk terlalu mudah dipengaruhi.  </v>
      </c>
      <c r="AN43" s="52" t="str">
        <f ca="1"/>
        <v xml:space="preserve">Tidak mencari atau menghindari hubungan antar pribadi di  lingkungan kerja, masih mampu menjaga jarak </v>
      </c>
      <c r="AO43" s="52" t="str">
        <f ca="1"/>
        <v xml:space="preserve">Sederhana, cenderung diam, cenderung pemalu, tidak suka menon- jolkan diri </v>
      </c>
      <c r="AP43" s="52" t="str">
        <f ca="1"/>
        <v xml:space="preserve">Terbuka, mudah mengungkap pendapat atau perasaannya menge- nai suatu hal kepada org lain </v>
      </c>
      <c r="AQ43" s="52" t="str">
        <f ca="1"/>
        <v xml:space="preserve">Lebih suka menghindari konflik, akan mencari rasionalisasi untuk  dapat menerima situasi dan melihat permasalahan dari sudut pan- dang orang lain.  </v>
      </c>
      <c r="AR43" s="52" t="str">
        <f ca="1"/>
        <v>Antusias terhadap perubahan dan akan mencari hal-hal baru, tetapi masih selektif (menilai kemanfaatannya)</v>
      </c>
      <c r="AT43" t="str">
        <f ca="1"/>
        <v>G</v>
      </c>
      <c r="AU43" t="str">
        <f ca="1"/>
        <v>N</v>
      </c>
      <c r="AV43" t="str">
        <f ca="1"/>
        <v>A</v>
      </c>
      <c r="AW43" t="str">
        <f ca="1"/>
        <v>X</v>
      </c>
      <c r="AX43" t="str">
        <f ca="1"/>
        <v>B</v>
      </c>
      <c r="AY43" t="str">
        <f ca="1"/>
        <v>O</v>
      </c>
      <c r="AZ43" t="str">
        <f ca="1"/>
        <v>Z</v>
      </c>
      <c r="BA43" t="str">
        <f ca="1"/>
        <v>Z</v>
      </c>
      <c r="BB43" t="str">
        <f ca="1"/>
        <v>F</v>
      </c>
      <c r="BC43" t="str">
        <f ca="1"/>
        <v>W</v>
      </c>
      <c r="BD43" t="str">
        <f ca="1"/>
        <v>C</v>
      </c>
      <c r="BE43" t="str">
        <f ca="1"/>
        <v>E</v>
      </c>
      <c r="BF43" t="str">
        <f ca="1"/>
        <v>N</v>
      </c>
      <c r="BG43" t="str">
        <f ca="1"/>
        <v>A</v>
      </c>
      <c r="BH43" t="str">
        <f ca="1"/>
        <v>B</v>
      </c>
      <c r="BI43" t="str">
        <f ca="1"/>
        <v>X</v>
      </c>
      <c r="BJ43" t="str">
        <f ca="1"/>
        <v>Z</v>
      </c>
      <c r="BK43" t="str">
        <f ca="1"/>
        <v>O</v>
      </c>
      <c r="BL43" t="str">
        <f ca="1"/>
        <v>Z</v>
      </c>
      <c r="BM43" t="str">
        <f ca="1"/>
        <v>W</v>
      </c>
      <c r="BN43" t="str">
        <f ca="1"/>
        <v>D</v>
      </c>
      <c r="BO43" t="str">
        <f ca="1"/>
        <v>L</v>
      </c>
      <c r="BP43" t="str">
        <f ca="1"/>
        <v>I</v>
      </c>
      <c r="BQ43" t="str">
        <f ca="1"/>
        <v>X</v>
      </c>
      <c r="BR43" t="str">
        <f ca="1"/>
        <v>A</v>
      </c>
      <c r="BS43" t="str">
        <f ca="1"/>
        <v>O</v>
      </c>
      <c r="BT43" t="str">
        <f ca="1"/>
        <v>Z</v>
      </c>
      <c r="BU43" t="str">
        <f ca="1"/>
        <v>B</v>
      </c>
      <c r="BV43" t="str">
        <f ca="1"/>
        <v>O</v>
      </c>
      <c r="BW43" t="str">
        <f ca="1"/>
        <v>W</v>
      </c>
      <c r="BX43" t="str">
        <f ca="1"/>
        <v>G</v>
      </c>
      <c r="BY43" t="str">
        <f ca="1"/>
        <v>L</v>
      </c>
      <c r="BZ43" t="str">
        <f ca="1"/>
        <v>I</v>
      </c>
      <c r="CA43" t="str">
        <f ca="1"/>
        <v>T</v>
      </c>
      <c r="CB43" t="str">
        <f ca="1"/>
        <v>B</v>
      </c>
      <c r="CC43" t="str">
        <f ca="1"/>
        <v>A</v>
      </c>
      <c r="CD43" t="str">
        <f ca="1"/>
        <v>Z</v>
      </c>
      <c r="CE43" t="str">
        <f ca="1"/>
        <v>K</v>
      </c>
      <c r="CF43" t="str">
        <f ca="1"/>
        <v>B</v>
      </c>
      <c r="CG43" t="str">
        <f ca="1"/>
        <v>W</v>
      </c>
      <c r="CH43" t="str">
        <f ca="1"/>
        <v>S</v>
      </c>
      <c r="CI43" t="str">
        <f ca="1"/>
        <v>L</v>
      </c>
      <c r="CJ43" t="str">
        <f ca="1"/>
        <v>I</v>
      </c>
      <c r="CK43" t="str">
        <f ca="1"/>
        <v>T</v>
      </c>
      <c r="CL43" t="str">
        <f ca="1"/>
        <v>V</v>
      </c>
      <c r="CM43" t="str">
        <f ca="1"/>
        <v>N</v>
      </c>
      <c r="CN43" t="str">
        <f ca="1"/>
        <v>Z</v>
      </c>
      <c r="CO43" t="str">
        <f ca="1"/>
        <v>K</v>
      </c>
      <c r="CP43" t="str">
        <f ca="1"/>
        <v>F</v>
      </c>
      <c r="CQ43" t="str">
        <f ca="1"/>
        <v>W</v>
      </c>
      <c r="CR43" t="str">
        <f ca="1"/>
        <v>V</v>
      </c>
      <c r="CS43" t="str">
        <f ca="1"/>
        <v>L</v>
      </c>
      <c r="CT43" t="str">
        <f ca="1"/>
        <v>I</v>
      </c>
      <c r="CU43" t="str">
        <f ca="1"/>
        <v>D</v>
      </c>
      <c r="CV43" t="str">
        <f ca="1"/>
        <v>C</v>
      </c>
      <c r="CW43" t="str">
        <f ca="1"/>
        <v>E</v>
      </c>
      <c r="CX43" t="str">
        <f ca="1"/>
        <v>N</v>
      </c>
      <c r="CY43" t="str">
        <f ca="1"/>
        <v>K</v>
      </c>
      <c r="CZ43" t="str">
        <f ca="1"/>
        <v>F</v>
      </c>
      <c r="DA43" t="str">
        <f ca="1"/>
        <v>W</v>
      </c>
      <c r="DB43" t="str">
        <f ca="1"/>
        <v>G</v>
      </c>
      <c r="DC43" t="str">
        <f ca="1"/>
        <v>L</v>
      </c>
      <c r="DD43" t="str">
        <f ca="1"/>
        <v>S</v>
      </c>
      <c r="DE43" t="str">
        <f ca="1"/>
        <v>T</v>
      </c>
      <c r="DF43" t="str">
        <f ca="1"/>
        <v>V</v>
      </c>
      <c r="DG43" t="str">
        <f ca="1"/>
        <v>S</v>
      </c>
      <c r="DH43" t="str">
        <f ca="1"/>
        <v>R</v>
      </c>
      <c r="DI43" t="str">
        <f ca="1"/>
        <v>N</v>
      </c>
      <c r="DJ43" t="str">
        <f ca="1"/>
        <v>A</v>
      </c>
      <c r="DK43" t="str">
        <f ca="1"/>
        <v>P</v>
      </c>
      <c r="DL43" t="str">
        <f ca="1"/>
        <v>G</v>
      </c>
      <c r="DM43" t="str">
        <f ca="1"/>
        <v>L</v>
      </c>
      <c r="DN43" t="str">
        <f ca="1"/>
        <v>I</v>
      </c>
      <c r="DO43" t="str">
        <f ca="1"/>
        <v>S</v>
      </c>
      <c r="DP43" t="str">
        <f ca="1"/>
        <v>V</v>
      </c>
      <c r="DQ43" t="str">
        <f ca="1"/>
        <v>S</v>
      </c>
      <c r="DR43" t="str">
        <f ca="1"/>
        <v>C</v>
      </c>
      <c r="DS43" t="str">
        <f ca="1"/>
        <v>E</v>
      </c>
      <c r="DT43" t="str">
        <f ca="1"/>
        <v>N</v>
      </c>
      <c r="DU43" t="str">
        <f ca="1"/>
        <v>W</v>
      </c>
      <c r="DV43" t="str">
        <f ca="1"/>
        <v>G</v>
      </c>
      <c r="DW43" t="str">
        <f ca="1"/>
        <v>L</v>
      </c>
      <c r="DX43" t="str">
        <f ca="1"/>
        <v>I</v>
      </c>
      <c r="DY43" t="str">
        <f ca="1"/>
        <v>V</v>
      </c>
      <c r="DZ43" t="str">
        <f ca="1"/>
        <v>V</v>
      </c>
      <c r="EA43" t="str">
        <f ca="1"/>
        <v>S</v>
      </c>
      <c r="EB43" t="str">
        <f ca="1"/>
        <v>D</v>
      </c>
      <c r="EC43" t="str">
        <f ca="1"/>
        <v>C</v>
      </c>
      <c r="ED43" t="str">
        <f ca="1"/>
        <v>C</v>
      </c>
      <c r="EE43" t="str">
        <f ca="1"/>
        <v>W</v>
      </c>
    </row>
    <row r="44" spans="1:135" ht="75" x14ac:dyDescent="0.25">
      <c r="A44" s="57">
        <v>43</v>
      </c>
      <c r="B44" s="55" t="str">
        <f ca="1"/>
        <v>Alfian Anwar</v>
      </c>
      <c r="C44" s="55" t="str">
        <f ca="1"/>
        <v>Field Assistant Trainee</v>
      </c>
      <c r="D44" s="53" t="str">
        <f ca="1"/>
        <v>27</v>
      </c>
      <c r="E44" s="53">
        <f ca="1"/>
        <v>5</v>
      </c>
      <c r="F44" s="53">
        <f ca="1"/>
        <v>6</v>
      </c>
      <c r="G44" s="53">
        <f ca="1"/>
        <v>5</v>
      </c>
      <c r="H44" s="53">
        <f ca="1"/>
        <v>8</v>
      </c>
      <c r="I44" s="53">
        <f ca="1"/>
        <v>6</v>
      </c>
      <c r="J44" s="53">
        <f ca="1"/>
        <v>8</v>
      </c>
      <c r="K44" s="53">
        <f ca="1"/>
        <v>0</v>
      </c>
      <c r="L44" s="53">
        <f ca="1"/>
        <v>3</v>
      </c>
      <c r="M44" s="53">
        <f ca="1"/>
        <v>5</v>
      </c>
      <c r="N44" s="53">
        <f ca="1"/>
        <v>3</v>
      </c>
      <c r="O44" s="53">
        <f ca="1"/>
        <v>4</v>
      </c>
      <c r="P44" s="53">
        <f ca="1"/>
        <v>8</v>
      </c>
      <c r="Q44" s="53">
        <f ca="1"/>
        <v>4</v>
      </c>
      <c r="R44" s="53">
        <f ca="1"/>
        <v>3</v>
      </c>
      <c r="S44" s="53">
        <f ca="1"/>
        <v>5</v>
      </c>
      <c r="T44" s="53">
        <f ca="1"/>
        <v>1</v>
      </c>
      <c r="U44" s="53">
        <f ca="1"/>
        <v>5</v>
      </c>
      <c r="V44" s="53">
        <f ca="1"/>
        <v>4</v>
      </c>
      <c r="W44" s="53">
        <f ca="1"/>
        <v>3</v>
      </c>
      <c r="X44" s="53">
        <f ca="1"/>
        <v>4</v>
      </c>
      <c r="Y44" s="52" t="str">
        <f ca="1"/>
        <v>Tahu akan tujuan yang ingin dicapainya dan dapat merumuskannya, realistis akan kemampuan diri, dan berusaha untuk mencapai target.</v>
      </c>
      <c r="Z44" s="52" t="str">
        <f ca="1"/>
        <v xml:space="preserve">Komitmen tinggi, lebih suka menangani pekerjaan satu demi satu, akan tetapi masih dapat mengubah prioritas jika terpaksa </v>
      </c>
      <c r="AA44" s="52" t="str">
        <f ca="1"/>
        <v xml:space="preserve">Bekerja keras, tetapi  jelas tujuan yg ingin dicapainya   </v>
      </c>
      <c r="AB44" s="52" t="str">
        <f ca="1"/>
        <v xml:space="preserve">Sistematis, bermetoda, berstruktur, rapi dan teratur, dapat menata tugas dengan baik.  Cenderung kaku, tidak fleksibel </v>
      </c>
      <c r="AC44" s="52" t="str">
        <f ca="1"/>
        <v xml:space="preserve">Tertarik untuk menangani sendiri detail   </v>
      </c>
      <c r="AD44" s="52" t="str">
        <f ca="1"/>
        <v>Tipe pemikir, sangat berminat pada gagasan, konsep, teori,menca- ri alternatif baru, menyukai perencanaan. Mungkin sulit dimengerti  oleh orang lain, terlalu teoritis dan tidak praktis, mengawang-awang dan berbelit-belit.</v>
      </c>
      <c r="AE44" s="52" t="str">
        <f ca="1"/>
        <v xml:space="preserve">Santai. Kurang peduli akan waktu, kurang memiliki rasa urgensi, membuang-buang waktu, bukan pekerja yang tepat waktu </v>
      </c>
      <c r="AF44" s="52" t="str">
        <f ca="1"/>
        <v xml:space="preserve">Dapat bekerja di belakang meja dan senang jika sesekali harus terjun ke lapangan atau melaksanakan tugas-tugas yang bersifat mobile.  </v>
      </c>
      <c r="AG44" s="52" t="str">
        <f ca="1"/>
        <v xml:space="preserve">Perlu pengarahan awal dan tolok ukur keberhasilan   </v>
      </c>
      <c r="AH44" s="52" t="str">
        <f ca="1"/>
        <v>Otonom, dapat bekerja sendiri tanpa campur tangan orang lain, motivasi timbul krn pekerjaan itu sendiri, bukan krn pujian dr otoritas. Mempertanyakan otoritas, cenderung tidak puas thdp atasan, loya- litas lebih didasari kepentingan pribadi.</v>
      </c>
      <c r="AI44" s="52" t="str">
        <f ca="1"/>
        <v xml:space="preserve">Kurang percaya diri dan kurang berminat utk menjadi pemimpin      </v>
      </c>
      <c r="AJ44"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44" s="52" t="str">
        <f ca="1"/>
        <v xml:space="preserve">Berhati - hati dlm pengambilan keputusan   </v>
      </c>
      <c r="AL44" s="52" t="str">
        <f ca="1"/>
        <v xml:space="preserve">Kurang percaya diri &amp; kurang aktif dlm menjalin hubungan sosial   </v>
      </c>
      <c r="AM44" s="52" t="str">
        <f ca="1"/>
        <v xml:space="preserve">Selektif dlm bergabung dg kelompok, hanya mau berhubungan dg kelompok di lingkungan kerja apabila bernilai &amp; sesuai minat, tdk terlalu mudah dipengaruhi.  </v>
      </c>
      <c r="AN44" s="52" t="str">
        <f ca="1"/>
        <v>Menjaga jarak, lebih memperhatikan hal - hal kedinasan, tdk mudah dipengaruhi oleh individu tertentu, objektif &amp; analitis. Tampil dingin, tdk acuh, tdk ramah, suka berahasia, mungkin tdk sadar akan pe- rasaan org lain, &amp; mungkin sulit menyesuaikan diri.</v>
      </c>
      <c r="AO44" s="52" t="str">
        <f ca="1"/>
        <v xml:space="preserve">Mengharapkan pengakuan lingkungan dan tidak mau diabaikan tetapi tidak mencari-cari perhatian </v>
      </c>
      <c r="AP44" s="52" t="str">
        <f ca="1"/>
        <v xml:space="preserve">Mampu mengungkap atau menyimpan perasaan, dapat mengen- dalikan emosi </v>
      </c>
      <c r="AQ44" s="52" t="str">
        <f ca="1"/>
        <v xml:space="preserve">Lebih suka menghindari konflik, akan mencari rasionalisasi untuk  dapat menerima situasi dan melihat permasalahan dari sudut pan- dang orang lain.  </v>
      </c>
      <c r="AR44" s="52" t="str">
        <f ca="1"/>
        <v xml:space="preserve">Mudah beradaptasi, cukup menyukai perubahan    </v>
      </c>
      <c r="AT44" t="str">
        <f ca="1"/>
        <v>G</v>
      </c>
      <c r="AU44" t="str">
        <f ca="1"/>
        <v>N</v>
      </c>
      <c r="AV44" t="str">
        <f ca="1"/>
        <v>P</v>
      </c>
      <c r="AW44" t="str">
        <f ca="1"/>
        <v>P</v>
      </c>
      <c r="AX44" t="str">
        <f ca="1"/>
        <v>B</v>
      </c>
      <c r="AY44" t="str">
        <f ca="1"/>
        <v>B</v>
      </c>
      <c r="AZ44" t="str">
        <f ca="1"/>
        <v>Z</v>
      </c>
      <c r="BA44" t="str">
        <f ca="1"/>
        <v>Z</v>
      </c>
      <c r="BB44" t="str">
        <f ca="1"/>
        <v>K</v>
      </c>
      <c r="BC44" t="str">
        <f ca="1"/>
        <v>W</v>
      </c>
      <c r="BD44" t="str">
        <f ca="1"/>
        <v>C</v>
      </c>
      <c r="BE44" t="str">
        <f ca="1"/>
        <v>L</v>
      </c>
      <c r="BF44" t="str">
        <f ca="1"/>
        <v>P</v>
      </c>
      <c r="BG44" t="str">
        <f ca="1"/>
        <v>A</v>
      </c>
      <c r="BH44" t="str">
        <f ca="1"/>
        <v>P</v>
      </c>
      <c r="BI44" t="str">
        <f ca="1"/>
        <v>X</v>
      </c>
      <c r="BJ44" t="str">
        <f ca="1"/>
        <v>Z</v>
      </c>
      <c r="BK44" t="str">
        <f ca="1"/>
        <v>K</v>
      </c>
      <c r="BL44" t="str">
        <f ca="1"/>
        <v>F</v>
      </c>
      <c r="BM44" t="str">
        <f ca="1"/>
        <v>K</v>
      </c>
      <c r="BN44" t="str">
        <f ca="1"/>
        <v>D</v>
      </c>
      <c r="BO44" t="str">
        <f ca="1"/>
        <v>C</v>
      </c>
      <c r="BP44" t="str">
        <f ca="1"/>
        <v>E</v>
      </c>
      <c r="BQ44" t="str">
        <f ca="1"/>
        <v>X</v>
      </c>
      <c r="BR44" t="str">
        <f ca="1"/>
        <v>A</v>
      </c>
      <c r="BS44" t="str">
        <f ca="1"/>
        <v>P</v>
      </c>
      <c r="BT44" t="str">
        <f ca="1"/>
        <v>X</v>
      </c>
      <c r="BU44" t="str">
        <f ca="1"/>
        <v>B</v>
      </c>
      <c r="BV44" t="str">
        <f ca="1"/>
        <v>O</v>
      </c>
      <c r="BW44" t="str">
        <f ca="1"/>
        <v>W</v>
      </c>
      <c r="BX44" t="str">
        <f ca="1"/>
        <v>R</v>
      </c>
      <c r="BY44" t="str">
        <f ca="1"/>
        <v>D</v>
      </c>
      <c r="BZ44" t="str">
        <f ca="1"/>
        <v>C</v>
      </c>
      <c r="CA44" t="str">
        <f ca="1"/>
        <v>E</v>
      </c>
      <c r="CB44" t="str">
        <f ca="1"/>
        <v>B</v>
      </c>
      <c r="CC44" t="str">
        <f ca="1"/>
        <v>A</v>
      </c>
      <c r="CD44" t="str">
        <f ca="1"/>
        <v>P</v>
      </c>
      <c r="CE44" t="str">
        <f ca="1"/>
        <v>X</v>
      </c>
      <c r="CF44" t="str">
        <f ca="1"/>
        <v>B</v>
      </c>
      <c r="CG44" t="str">
        <f ca="1"/>
        <v>W</v>
      </c>
      <c r="CH44" t="str">
        <f ca="1"/>
        <v>G</v>
      </c>
      <c r="CI44" t="str">
        <f ca="1"/>
        <v>R</v>
      </c>
      <c r="CJ44" t="str">
        <f ca="1"/>
        <v>I</v>
      </c>
      <c r="CK44" t="str">
        <f ca="1"/>
        <v>C</v>
      </c>
      <c r="CL44" t="str">
        <f ca="1"/>
        <v>V</v>
      </c>
      <c r="CM44" t="str">
        <f ca="1"/>
        <v>N</v>
      </c>
      <c r="CN44" t="str">
        <f ca="1"/>
        <v>Z</v>
      </c>
      <c r="CO44" t="str">
        <f ca="1"/>
        <v>P</v>
      </c>
      <c r="CP44" t="str">
        <f ca="1"/>
        <v>F</v>
      </c>
      <c r="CQ44" t="str">
        <f ca="1"/>
        <v>W</v>
      </c>
      <c r="CR44" t="str">
        <f ca="1"/>
        <v>G</v>
      </c>
      <c r="CS44" t="str">
        <f ca="1"/>
        <v>L</v>
      </c>
      <c r="CT44" t="str">
        <f ca="1"/>
        <v>R</v>
      </c>
      <c r="CU44" t="str">
        <f ca="1"/>
        <v>D</v>
      </c>
      <c r="CV44" t="str">
        <f ca="1"/>
        <v>C</v>
      </c>
      <c r="CW44" t="str">
        <f ca="1"/>
        <v>E</v>
      </c>
      <c r="CX44" t="str">
        <f ca="1"/>
        <v>N</v>
      </c>
      <c r="CY44" t="str">
        <f ca="1"/>
        <v>A</v>
      </c>
      <c r="CZ44" t="str">
        <f ca="1"/>
        <v>F</v>
      </c>
      <c r="DA44" t="str">
        <f ca="1"/>
        <v>X</v>
      </c>
      <c r="DB44" t="str">
        <f ca="1"/>
        <v>G</v>
      </c>
      <c r="DC44" t="str">
        <f ca="1"/>
        <v>V</v>
      </c>
      <c r="DD44" t="str">
        <f ca="1"/>
        <v>S</v>
      </c>
      <c r="DE44" t="str">
        <f ca="1"/>
        <v>R</v>
      </c>
      <c r="DF44" t="str">
        <f ca="1"/>
        <v>D</v>
      </c>
      <c r="DG44" t="str">
        <f ca="1"/>
        <v>C</v>
      </c>
      <c r="DH44" t="str">
        <f ca="1"/>
        <v>R</v>
      </c>
      <c r="DI44" t="str">
        <f ca="1"/>
        <v>N</v>
      </c>
      <c r="DJ44" t="str">
        <f ca="1"/>
        <v>A</v>
      </c>
      <c r="DK44" t="str">
        <f ca="1"/>
        <v>P</v>
      </c>
      <c r="DL44" t="str">
        <f ca="1"/>
        <v>G</v>
      </c>
      <c r="DM44" t="str">
        <f ca="1"/>
        <v>L</v>
      </c>
      <c r="DN44" t="str">
        <f ca="1"/>
        <v>I</v>
      </c>
      <c r="DO44" t="str">
        <f ca="1"/>
        <v>S</v>
      </c>
      <c r="DP44" t="str">
        <f ca="1"/>
        <v>R</v>
      </c>
      <c r="DQ44" t="str">
        <f ca="1"/>
        <v>D</v>
      </c>
      <c r="DR44" t="str">
        <f ca="1"/>
        <v>R</v>
      </c>
      <c r="DS44" t="str">
        <f ca="1"/>
        <v>E</v>
      </c>
      <c r="DT44" t="str">
        <f ca="1"/>
        <v>N</v>
      </c>
      <c r="DU44" t="str">
        <f ca="1"/>
        <v>W</v>
      </c>
      <c r="DV44" t="str">
        <f ca="1"/>
        <v>L</v>
      </c>
      <c r="DW44" t="str">
        <f ca="1"/>
        <v>I</v>
      </c>
      <c r="DX44" t="str">
        <f ca="1"/>
        <v>I</v>
      </c>
      <c r="DY44" t="str">
        <f ca="1"/>
        <v>V</v>
      </c>
      <c r="DZ44" t="str">
        <f ca="1"/>
        <v>S</v>
      </c>
      <c r="EA44" t="str">
        <f ca="1"/>
        <v>R</v>
      </c>
      <c r="EB44" t="str">
        <f ca="1"/>
        <v>D</v>
      </c>
      <c r="EC44" t="str">
        <f ca="1"/>
        <v>C</v>
      </c>
      <c r="ED44" t="str">
        <f ca="1"/>
        <v>C</v>
      </c>
      <c r="EE44" t="str">
        <f ca="1"/>
        <v>N</v>
      </c>
    </row>
    <row r="45" spans="1:135" ht="75" x14ac:dyDescent="0.25">
      <c r="A45" s="57">
        <v>44</v>
      </c>
      <c r="B45" s="55" t="str">
        <f ca="1"/>
        <v>Alifah Nur Azimah Sultan</v>
      </c>
      <c r="C45" s="55" t="str">
        <f ca="1"/>
        <v>Field Assistant Trainee</v>
      </c>
      <c r="D45" s="53" t="str">
        <f ca="1"/>
        <v>22</v>
      </c>
      <c r="E45" s="53">
        <f ca="1"/>
        <v>6</v>
      </c>
      <c r="F45" s="53">
        <f ca="1"/>
        <v>9</v>
      </c>
      <c r="G45" s="53">
        <f ca="1"/>
        <v>6</v>
      </c>
      <c r="H45" s="53">
        <f ca="1"/>
        <v>6</v>
      </c>
      <c r="I45" s="53">
        <f ca="1"/>
        <v>7</v>
      </c>
      <c r="J45" s="53">
        <f ca="1"/>
        <v>5</v>
      </c>
      <c r="K45" s="53">
        <f ca="1"/>
        <v>0</v>
      </c>
      <c r="L45" s="53">
        <f ca="1"/>
        <v>6</v>
      </c>
      <c r="M45" s="53">
        <f ca="1"/>
        <v>4</v>
      </c>
      <c r="N45" s="53">
        <f ca="1"/>
        <v>1</v>
      </c>
      <c r="O45" s="53">
        <f ca="1"/>
        <v>2</v>
      </c>
      <c r="P45" s="53">
        <f ca="1"/>
        <v>4</v>
      </c>
      <c r="Q45" s="53">
        <f ca="1"/>
        <v>2</v>
      </c>
      <c r="R45" s="53">
        <f ca="1"/>
        <v>5</v>
      </c>
      <c r="S45" s="53">
        <f ca="1"/>
        <v>5</v>
      </c>
      <c r="T45" s="53">
        <f ca="1"/>
        <v>4</v>
      </c>
      <c r="U45" s="53">
        <f ca="1"/>
        <v>3</v>
      </c>
      <c r="V45" s="53">
        <f ca="1"/>
        <v>6</v>
      </c>
      <c r="W45" s="53">
        <f ca="1"/>
        <v>4</v>
      </c>
      <c r="X45" s="53">
        <f ca="1"/>
        <v>5</v>
      </c>
      <c r="Y45" s="52" t="str">
        <f ca="1"/>
        <v>Tahu akan tujuan yang ingin dicapainya dan dapat merumuskannya, realistis akan kemampuan diri, dan berusaha untuk mencapai target.</v>
      </c>
      <c r="Z45"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45" s="52" t="str">
        <f ca="1"/>
        <v xml:space="preserve">Bekerja keras, tetapi  jelas tujuan yg ingin dicapainya   </v>
      </c>
      <c r="AB45" s="52" t="str">
        <f ca="1"/>
        <v xml:space="preserve">Memperhatikan keteraturan dan sistematika kerja, tapi cukup  fleksibel </v>
      </c>
      <c r="AC45" s="52" t="str">
        <f ca="1"/>
        <v xml:space="preserve">Sangat menyukai detail, sangat peduli akan akurasi dan keleng- kapan data.  Cenderung terlalu terlibat dengan detail sehingga melupakan tujuan utama.  </v>
      </c>
      <c r="AD45" s="52" t="str">
        <f ca="1"/>
        <v xml:space="preserve">Pertimbangan mencakup aspek teoritis (konsep atau pemikiran  baru) dan aspek praktis (pengalaman) secara berimbang    </v>
      </c>
      <c r="AE45" s="52" t="str">
        <f ca="1"/>
        <v xml:space="preserve">Santai. Kurang peduli akan waktu, kurang memiliki rasa urgensi, membuang-buang waktu, bukan pekerja yang tepat waktu </v>
      </c>
      <c r="AF45" s="52" t="str">
        <f ca="1"/>
        <v xml:space="preserve">Dapat bekerja di belakang meja dan senang jika sesekali harus terjun ke lapangan atau melaksanakan tugas-tugas yang bersifat mobile.  </v>
      </c>
      <c r="AG45" s="52" t="str">
        <f ca="1"/>
        <v xml:space="preserve">Perlu pengarahan awal dan tolok ukur keberhasilan   </v>
      </c>
      <c r="AH45" s="52" t="str">
        <f ca="1"/>
        <v>Otonom, dapat bekerja sendiri tanpa campur tangan orang lain, motivasi timbul krn pekerjaan itu sendiri, bukan krn pujian dr otoritas. Mempertanyakan otoritas, cenderung tidak puas thdp atasan, loya- litas lebih didasari kepentingan pribadi.</v>
      </c>
      <c r="AI45" s="52" t="str">
        <f ca="1"/>
        <v xml:space="preserve">Tidak percaya diri dan tidak ingin memimpin atau mengawasi orang lain </v>
      </c>
      <c r="AJ45" s="52" t="str">
        <f ca="1"/>
        <v>Cenderung enggan melakukan fungsi pengarahan, pengendalian dan pengawasan, kurang aktif memanfaatkan kapasitas bawahan secara optimal, cenderung bekerja sendiri dalam mencapai tujuan kelompok.</v>
      </c>
      <c r="AK45" s="52" t="str">
        <f ca="1"/>
        <v xml:space="preserve">Enggan mengambil keputusan   </v>
      </c>
      <c r="AL4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5" s="52" t="str">
        <f ca="1"/>
        <v xml:space="preserve">Selektif dlm bergabung dg kelompok, hanya mau berhubungan dg kelompok di lingkungan kerja apabila bernilai &amp; sesuai minat, tdk terlalu mudah dipengaruhi.  </v>
      </c>
      <c r="AN45" s="52" t="str">
        <f ca="1"/>
        <v xml:space="preserve">Tidak mencari atau menghindari hubungan antar pribadi di  lingkungan kerja, masih mampu menjaga jarak </v>
      </c>
      <c r="AO45" s="52" t="str">
        <f ca="1"/>
        <v xml:space="preserve">Sederhana, cenderung diam, cenderung pemalu, tidak suka menon- jolkan diri </v>
      </c>
      <c r="AP45" s="52" t="str">
        <f ca="1"/>
        <v xml:space="preserve">Mampu mengungkap atau menyimpan perasaan, dapat mengen- dalikan emosi </v>
      </c>
      <c r="AQ45" s="52" t="str">
        <f ca="1"/>
        <v xml:space="preserve">Tidak mencari atau menghindari konflik, mau mendengarkan pan- dangan orang lain tetapi dapat menjadi keras kepala saat memper- tahankan pandangannya.  </v>
      </c>
      <c r="AR45" s="52" t="str">
        <f ca="1"/>
        <v xml:space="preserve">Mudah beradaptasi, cukup menyukai perubahan    </v>
      </c>
      <c r="AT45" t="str">
        <f ca="1"/>
        <v>G</v>
      </c>
      <c r="AU45" t="str">
        <f ca="1"/>
        <v>N</v>
      </c>
      <c r="AV45" t="str">
        <f ca="1"/>
        <v>A</v>
      </c>
      <c r="AW45" t="str">
        <f ca="1"/>
        <v>P</v>
      </c>
      <c r="AX45" t="str">
        <f ca="1"/>
        <v>B</v>
      </c>
      <c r="AY45" t="str">
        <f ca="1"/>
        <v>B</v>
      </c>
      <c r="AZ45" t="str">
        <f ca="1"/>
        <v>Z</v>
      </c>
      <c r="BA45" t="str">
        <f ca="1"/>
        <v>Z</v>
      </c>
      <c r="BB45" t="str">
        <f ca="1"/>
        <v>K</v>
      </c>
      <c r="BC45" t="str">
        <f ca="1"/>
        <v>W</v>
      </c>
      <c r="BD45" t="str">
        <f ca="1"/>
        <v>G</v>
      </c>
      <c r="BE45" t="str">
        <f ca="1"/>
        <v>E</v>
      </c>
      <c r="BF45" t="str">
        <f ca="1"/>
        <v>N</v>
      </c>
      <c r="BG45" t="str">
        <f ca="1"/>
        <v>A</v>
      </c>
      <c r="BH45" t="str">
        <f ca="1"/>
        <v>B</v>
      </c>
      <c r="BI45" t="str">
        <f ca="1"/>
        <v>X</v>
      </c>
      <c r="BJ45" t="str">
        <f ca="1"/>
        <v>Z</v>
      </c>
      <c r="BK45" t="str">
        <f ca="1"/>
        <v>O</v>
      </c>
      <c r="BL45" t="str">
        <f ca="1"/>
        <v>Z</v>
      </c>
      <c r="BM45" t="str">
        <f ca="1"/>
        <v>W</v>
      </c>
      <c r="BN45" t="str">
        <f ca="1"/>
        <v>D</v>
      </c>
      <c r="BO45" t="str">
        <f ca="1"/>
        <v>C</v>
      </c>
      <c r="BP45" t="str">
        <f ca="1"/>
        <v>E</v>
      </c>
      <c r="BQ45" t="str">
        <f ca="1"/>
        <v>N</v>
      </c>
      <c r="BR45" t="str">
        <f ca="1"/>
        <v>A</v>
      </c>
      <c r="BS45" t="str">
        <f ca="1"/>
        <v>O</v>
      </c>
      <c r="BT45" t="str">
        <f ca="1"/>
        <v>X</v>
      </c>
      <c r="BU45" t="str">
        <f ca="1"/>
        <v>K</v>
      </c>
      <c r="BV45" t="str">
        <f ca="1"/>
        <v>O</v>
      </c>
      <c r="BW45" t="str">
        <f ca="1"/>
        <v>W</v>
      </c>
      <c r="BX45" t="str">
        <f ca="1"/>
        <v>R</v>
      </c>
      <c r="BY45" t="str">
        <f ca="1"/>
        <v>D</v>
      </c>
      <c r="BZ45" t="str">
        <f ca="1"/>
        <v>C</v>
      </c>
      <c r="CA45" t="str">
        <f ca="1"/>
        <v>E</v>
      </c>
      <c r="CB45" t="str">
        <f ca="1"/>
        <v>N</v>
      </c>
      <c r="CC45" t="str">
        <f ca="1"/>
        <v>O</v>
      </c>
      <c r="CD45" t="str">
        <f ca="1"/>
        <v>Z</v>
      </c>
      <c r="CE45" t="str">
        <f ca="1"/>
        <v>K</v>
      </c>
      <c r="CF45" t="str">
        <f ca="1"/>
        <v>B</v>
      </c>
      <c r="CG45" t="str">
        <f ca="1"/>
        <v>W</v>
      </c>
      <c r="CH45" t="str">
        <f ca="1"/>
        <v>S</v>
      </c>
      <c r="CI45" t="str">
        <f ca="1"/>
        <v>R</v>
      </c>
      <c r="CJ45" t="str">
        <f ca="1"/>
        <v>D</v>
      </c>
      <c r="CK45" t="str">
        <f ca="1"/>
        <v>C</v>
      </c>
      <c r="CL45" t="str">
        <f ca="1"/>
        <v>E</v>
      </c>
      <c r="CM45" t="str">
        <f ca="1"/>
        <v>N</v>
      </c>
      <c r="CN45" t="str">
        <f ca="1"/>
        <v>A</v>
      </c>
      <c r="CO45" t="str">
        <f ca="1"/>
        <v>P</v>
      </c>
      <c r="CP45" t="str">
        <f ca="1"/>
        <v>F</v>
      </c>
      <c r="CQ45" t="str">
        <f ca="1"/>
        <v>B</v>
      </c>
      <c r="CR45" t="str">
        <f ca="1"/>
        <v>G</v>
      </c>
      <c r="CS45" t="str">
        <f ca="1"/>
        <v>S</v>
      </c>
      <c r="CT45" t="str">
        <f ca="1"/>
        <v>I</v>
      </c>
      <c r="CU45" t="str">
        <f ca="1"/>
        <v>D</v>
      </c>
      <c r="CV45" t="str">
        <f ca="1"/>
        <v>C</v>
      </c>
      <c r="CW45" t="str">
        <f ca="1"/>
        <v>E</v>
      </c>
      <c r="CX45" t="str">
        <f ca="1"/>
        <v>N</v>
      </c>
      <c r="CY45" t="str">
        <f ca="1"/>
        <v>K</v>
      </c>
      <c r="CZ45" t="str">
        <f ca="1"/>
        <v>P</v>
      </c>
      <c r="DA45" t="str">
        <f ca="1"/>
        <v>X</v>
      </c>
      <c r="DB45" t="str">
        <f ca="1"/>
        <v>G</v>
      </c>
      <c r="DC45" t="str">
        <f ca="1"/>
        <v>V</v>
      </c>
      <c r="DD45" t="str">
        <f ca="1"/>
        <v>S</v>
      </c>
      <c r="DE45" t="str">
        <f ca="1"/>
        <v>R</v>
      </c>
      <c r="DF45" t="str">
        <f ca="1"/>
        <v>V</v>
      </c>
      <c r="DG45" t="str">
        <f ca="1"/>
        <v>S</v>
      </c>
      <c r="DH45" t="str">
        <f ca="1"/>
        <v>E</v>
      </c>
      <c r="DI45" t="str">
        <f ca="1"/>
        <v>N</v>
      </c>
      <c r="DJ45" t="str">
        <f ca="1"/>
        <v>A</v>
      </c>
      <c r="DK45" t="str">
        <f ca="1"/>
        <v>P</v>
      </c>
      <c r="DL45" t="str">
        <f ca="1"/>
        <v>G</v>
      </c>
      <c r="DM45" t="str">
        <f ca="1"/>
        <v>L</v>
      </c>
      <c r="DN45" t="str">
        <f ca="1"/>
        <v>V</v>
      </c>
      <c r="DO45" t="str">
        <f ca="1"/>
        <v>S</v>
      </c>
      <c r="DP45" t="str">
        <f ca="1"/>
        <v>V</v>
      </c>
      <c r="DQ45" t="str">
        <f ca="1"/>
        <v>D</v>
      </c>
      <c r="DR45" t="str">
        <f ca="1"/>
        <v>R</v>
      </c>
      <c r="DS45" t="str">
        <f ca="1"/>
        <v>D</v>
      </c>
      <c r="DT45" t="str">
        <f ca="1"/>
        <v>N</v>
      </c>
      <c r="DU45" t="str">
        <f ca="1"/>
        <v>A</v>
      </c>
      <c r="DV45" t="str">
        <f ca="1"/>
        <v>G</v>
      </c>
      <c r="DW45" t="str">
        <f ca="1"/>
        <v>L</v>
      </c>
      <c r="DX45" t="str">
        <f ca="1"/>
        <v>I</v>
      </c>
      <c r="DY45" t="str">
        <f ca="1"/>
        <v>V</v>
      </c>
      <c r="DZ45" t="str">
        <f ca="1"/>
        <v>V</v>
      </c>
      <c r="EA45" t="str">
        <f ca="1"/>
        <v>R</v>
      </c>
      <c r="EB45" t="str">
        <f ca="1"/>
        <v>D</v>
      </c>
      <c r="EC45" t="str">
        <f ca="1"/>
        <v>C</v>
      </c>
      <c r="ED45" t="str">
        <f ca="1"/>
        <v>C</v>
      </c>
      <c r="EE45" t="str">
        <f ca="1"/>
        <v>N</v>
      </c>
    </row>
    <row r="46" spans="1:135" ht="75" x14ac:dyDescent="0.25">
      <c r="A46" s="57">
        <v>45</v>
      </c>
      <c r="B46" s="55" t="str">
        <f ca="1"/>
        <v>Adhelya Batari Cahyani</v>
      </c>
      <c r="C46" s="55" t="str">
        <f ca="1"/>
        <v>Field Assistant Trainee</v>
      </c>
      <c r="D46" s="53" t="str">
        <f ca="1"/>
        <v>22</v>
      </c>
      <c r="E46" s="53">
        <f ca="1"/>
        <v>5</v>
      </c>
      <c r="F46" s="53">
        <f ca="1"/>
        <v>9</v>
      </c>
      <c r="G46" s="53">
        <f ca="1"/>
        <v>6</v>
      </c>
      <c r="H46" s="53">
        <f ca="1"/>
        <v>6</v>
      </c>
      <c r="I46" s="53">
        <f ca="1"/>
        <v>7</v>
      </c>
      <c r="J46" s="53">
        <f ca="1"/>
        <v>5</v>
      </c>
      <c r="K46" s="53">
        <f ca="1"/>
        <v>0</v>
      </c>
      <c r="L46" s="53">
        <f ca="1"/>
        <v>6</v>
      </c>
      <c r="M46" s="53">
        <f ca="1"/>
        <v>4</v>
      </c>
      <c r="N46" s="53">
        <f ca="1"/>
        <v>1</v>
      </c>
      <c r="O46" s="53">
        <f ca="1"/>
        <v>2</v>
      </c>
      <c r="P46" s="53">
        <f ca="1"/>
        <v>4</v>
      </c>
      <c r="Q46" s="53">
        <f ca="1"/>
        <v>2</v>
      </c>
      <c r="R46" s="53">
        <f ca="1"/>
        <v>5</v>
      </c>
      <c r="S46" s="53">
        <f ca="1"/>
        <v>5</v>
      </c>
      <c r="T46" s="53">
        <f ca="1"/>
        <v>4</v>
      </c>
      <c r="U46" s="53">
        <f ca="1"/>
        <v>4</v>
      </c>
      <c r="V46" s="53">
        <f ca="1"/>
        <v>6</v>
      </c>
      <c r="W46" s="53">
        <f ca="1"/>
        <v>4</v>
      </c>
      <c r="X46" s="53">
        <f ca="1"/>
        <v>5</v>
      </c>
      <c r="Y46" s="52" t="str">
        <f ca="1"/>
        <v>Tahu akan tujuan yang ingin dicapainya dan dapat merumuskannya, realistis akan kemampuan diri, dan berusaha untuk mencapai target.</v>
      </c>
      <c r="Z46"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46" s="52" t="str">
        <f ca="1"/>
        <v xml:space="preserve">Bekerja keras, tetapi  jelas tujuan yg ingin dicapainya   </v>
      </c>
      <c r="AB46" s="52" t="str">
        <f ca="1"/>
        <v xml:space="preserve">Memperhatikan keteraturan dan sistematika kerja, tapi cukup  fleksibel </v>
      </c>
      <c r="AC46" s="52" t="str">
        <f ca="1"/>
        <v xml:space="preserve">Sangat menyukai detail, sangat peduli akan akurasi dan keleng- kapan data.  Cenderung terlalu terlibat dengan detail sehingga melupakan tujuan utama.  </v>
      </c>
      <c r="AD46" s="52" t="str">
        <f ca="1"/>
        <v xml:space="preserve">Pertimbangan mencakup aspek teoritis (konsep atau pemikiran  baru) dan aspek praktis (pengalaman) secara berimbang    </v>
      </c>
      <c r="AE46" s="52" t="str">
        <f ca="1"/>
        <v xml:space="preserve">Santai. Kurang peduli akan waktu, kurang memiliki rasa urgensi, membuang-buang waktu, bukan pekerja yang tepat waktu </v>
      </c>
      <c r="AF46" s="52" t="str">
        <f ca="1"/>
        <v xml:space="preserve">Dapat bekerja di belakang meja dan senang jika sesekali harus terjun ke lapangan atau melaksanakan tugas-tugas yang bersifat mobile.  </v>
      </c>
      <c r="AG46" s="52" t="str">
        <f ca="1"/>
        <v xml:space="preserve">Perlu pengarahan awal dan tolok ukur keberhasilan   </v>
      </c>
      <c r="AH46" s="52" t="str">
        <f ca="1"/>
        <v>Otonom, dapat bekerja sendiri tanpa campur tangan orang lain, motivasi timbul krn pekerjaan itu sendiri, bukan krn pujian dr otoritas. Mempertanyakan otoritas, cenderung tidak puas thdp atasan, loya- litas lebih didasari kepentingan pribadi.</v>
      </c>
      <c r="AI46" s="52" t="str">
        <f ca="1"/>
        <v xml:space="preserve">Tidak percaya diri dan tidak ingin memimpin atau mengawasi orang lain </v>
      </c>
      <c r="AJ46" s="52" t="str">
        <f ca="1"/>
        <v>Cenderung enggan melakukan fungsi pengarahan, pengendalian dan pengawasan, kurang aktif memanfaatkan kapasitas bawahan secara optimal, cenderung bekerja sendiri dalam mencapai tujuan kelompok.</v>
      </c>
      <c r="AK46" s="52" t="str">
        <f ca="1"/>
        <v xml:space="preserve">Enggan mengambil keputusan   </v>
      </c>
      <c r="AL4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6" s="52" t="str">
        <f ca="1"/>
        <v xml:space="preserve">Selektif dlm bergabung dg kelompok, hanya mau berhubungan dg kelompok di lingkungan kerja apabila bernilai &amp; sesuai minat, tdk terlalu mudah dipengaruhi.  </v>
      </c>
      <c r="AN46" s="52" t="str">
        <f ca="1"/>
        <v xml:space="preserve">Tidak mencari atau menghindari hubungan antar pribadi di  lingkungan kerja, masih mampu menjaga jarak </v>
      </c>
      <c r="AO46" s="52" t="str">
        <f ca="1"/>
        <v xml:space="preserve">Mengharapkan pengakuan lingkungan dan tidak mau diabaikan tetapi tidak mencari-cari perhatian </v>
      </c>
      <c r="AP46" s="52" t="str">
        <f ca="1"/>
        <v xml:space="preserve">Mampu mengungkap atau menyimpan perasaan, dapat mengen- dalikan emosi </v>
      </c>
      <c r="AQ46" s="52" t="str">
        <f ca="1"/>
        <v xml:space="preserve">Tidak mencari atau menghindari konflik, mau mendengarkan pan- dangan orang lain tetapi dapat menjadi keras kepala saat memper- tahankan pandangannya.  </v>
      </c>
      <c r="AR46" s="52" t="str">
        <f ca="1"/>
        <v xml:space="preserve">Mudah beradaptasi, cukup menyukai perubahan    </v>
      </c>
      <c r="AT46" t="str">
        <f ca="1"/>
        <v>G</v>
      </c>
      <c r="AU46" t="str">
        <f ca="1"/>
        <v>N</v>
      </c>
      <c r="AV46" t="str">
        <f ca="1"/>
        <v>A</v>
      </c>
      <c r="AW46" t="str">
        <f ca="1"/>
        <v>P</v>
      </c>
      <c r="AX46" t="str">
        <f ca="1"/>
        <v>B</v>
      </c>
      <c r="AY46" t="str">
        <f ca="1"/>
        <v>B</v>
      </c>
      <c r="AZ46" t="str">
        <f ca="1"/>
        <v>Z</v>
      </c>
      <c r="BA46" t="str">
        <f ca="1"/>
        <v>Z</v>
      </c>
      <c r="BB46" t="str">
        <f ca="1"/>
        <v>K</v>
      </c>
      <c r="BC46" t="str">
        <f ca="1"/>
        <v>W</v>
      </c>
      <c r="BD46" t="str">
        <f ca="1"/>
        <v>G</v>
      </c>
      <c r="BE46" t="str">
        <f ca="1"/>
        <v>E</v>
      </c>
      <c r="BF46" t="str">
        <f ca="1"/>
        <v>N</v>
      </c>
      <c r="BG46" t="str">
        <f ca="1"/>
        <v>X</v>
      </c>
      <c r="BH46" t="str">
        <f ca="1"/>
        <v>B</v>
      </c>
      <c r="BI46" t="str">
        <f ca="1"/>
        <v>X</v>
      </c>
      <c r="BJ46" t="str">
        <f ca="1"/>
        <v>Z</v>
      </c>
      <c r="BK46" t="str">
        <f ca="1"/>
        <v>O</v>
      </c>
      <c r="BL46" t="str">
        <f ca="1"/>
        <v>Z</v>
      </c>
      <c r="BM46" t="str">
        <f ca="1"/>
        <v>W</v>
      </c>
      <c r="BN46" t="str">
        <f ca="1"/>
        <v>D</v>
      </c>
      <c r="BO46" t="str">
        <f ca="1"/>
        <v>C</v>
      </c>
      <c r="BP46" t="str">
        <f ca="1"/>
        <v>E</v>
      </c>
      <c r="BQ46" t="str">
        <f ca="1"/>
        <v>N</v>
      </c>
      <c r="BR46" t="str">
        <f ca="1"/>
        <v>A</v>
      </c>
      <c r="BS46" t="str">
        <f ca="1"/>
        <v>O</v>
      </c>
      <c r="BT46" t="str">
        <f ca="1"/>
        <v>X</v>
      </c>
      <c r="BU46" t="str">
        <f ca="1"/>
        <v>K</v>
      </c>
      <c r="BV46" t="str">
        <f ca="1"/>
        <v>O</v>
      </c>
      <c r="BW46" t="str">
        <f ca="1"/>
        <v>W</v>
      </c>
      <c r="BX46" t="str">
        <f ca="1"/>
        <v>R</v>
      </c>
      <c r="BY46" t="str">
        <f ca="1"/>
        <v>D</v>
      </c>
      <c r="BZ46" t="str">
        <f ca="1"/>
        <v>C</v>
      </c>
      <c r="CA46" t="str">
        <f ca="1"/>
        <v>E</v>
      </c>
      <c r="CB46" t="str">
        <f ca="1"/>
        <v>N</v>
      </c>
      <c r="CC46" t="str">
        <f ca="1"/>
        <v>O</v>
      </c>
      <c r="CD46" t="str">
        <f ca="1"/>
        <v>Z</v>
      </c>
      <c r="CE46" t="str">
        <f ca="1"/>
        <v>K</v>
      </c>
      <c r="CF46" t="str">
        <f ca="1"/>
        <v>B</v>
      </c>
      <c r="CG46" t="str">
        <f ca="1"/>
        <v>W</v>
      </c>
      <c r="CH46" t="str">
        <f ca="1"/>
        <v>S</v>
      </c>
      <c r="CI46" t="str">
        <f ca="1"/>
        <v>R</v>
      </c>
      <c r="CJ46" t="str">
        <f ca="1"/>
        <v>D</v>
      </c>
      <c r="CK46" t="str">
        <f ca="1"/>
        <v>C</v>
      </c>
      <c r="CL46" t="str">
        <f ca="1"/>
        <v>E</v>
      </c>
      <c r="CM46" t="str">
        <f ca="1"/>
        <v>N</v>
      </c>
      <c r="CN46" t="str">
        <f ca="1"/>
        <v>A</v>
      </c>
      <c r="CO46" t="str">
        <f ca="1"/>
        <v>P</v>
      </c>
      <c r="CP46" t="str">
        <f ca="1"/>
        <v>F</v>
      </c>
      <c r="CQ46" t="str">
        <f ca="1"/>
        <v>B</v>
      </c>
      <c r="CR46" t="str">
        <f ca="1"/>
        <v>G</v>
      </c>
      <c r="CS46" t="str">
        <f ca="1"/>
        <v>S</v>
      </c>
      <c r="CT46" t="str">
        <f ca="1"/>
        <v>I</v>
      </c>
      <c r="CU46" t="str">
        <f ca="1"/>
        <v>D</v>
      </c>
      <c r="CV46" t="str">
        <f ca="1"/>
        <v>C</v>
      </c>
      <c r="CW46" t="str">
        <f ca="1"/>
        <v>E</v>
      </c>
      <c r="CX46" t="str">
        <f ca="1"/>
        <v>N</v>
      </c>
      <c r="CY46" t="str">
        <f ca="1"/>
        <v>K</v>
      </c>
      <c r="CZ46" t="str">
        <f ca="1"/>
        <v>P</v>
      </c>
      <c r="DA46" t="str">
        <f ca="1"/>
        <v>X</v>
      </c>
      <c r="DB46" t="str">
        <f ca="1"/>
        <v>G</v>
      </c>
      <c r="DC46" t="str">
        <f ca="1"/>
        <v>V</v>
      </c>
      <c r="DD46" t="str">
        <f ca="1"/>
        <v>S</v>
      </c>
      <c r="DE46" t="str">
        <f ca="1"/>
        <v>R</v>
      </c>
      <c r="DF46" t="str">
        <f ca="1"/>
        <v>V</v>
      </c>
      <c r="DG46" t="str">
        <f ca="1"/>
        <v>S</v>
      </c>
      <c r="DH46" t="str">
        <f ca="1"/>
        <v>E</v>
      </c>
      <c r="DI46" t="str">
        <f ca="1"/>
        <v>N</v>
      </c>
      <c r="DJ46" t="str">
        <f ca="1"/>
        <v>A</v>
      </c>
      <c r="DK46" t="str">
        <f ca="1"/>
        <v>P</v>
      </c>
      <c r="DL46" t="str">
        <f ca="1"/>
        <v>G</v>
      </c>
      <c r="DM46" t="str">
        <f ca="1"/>
        <v>L</v>
      </c>
      <c r="DN46" t="str">
        <f ca="1"/>
        <v>V</v>
      </c>
      <c r="DO46" t="str">
        <f ca="1"/>
        <v>S</v>
      </c>
      <c r="DP46" t="str">
        <f ca="1"/>
        <v>V</v>
      </c>
      <c r="DQ46" t="str">
        <f ca="1"/>
        <v>D</v>
      </c>
      <c r="DR46" t="str">
        <f ca="1"/>
        <v>R</v>
      </c>
      <c r="DS46" t="str">
        <f ca="1"/>
        <v>D</v>
      </c>
      <c r="DT46" t="str">
        <f ca="1"/>
        <v>N</v>
      </c>
      <c r="DU46" t="str">
        <f ca="1"/>
        <v>A</v>
      </c>
      <c r="DV46" t="str">
        <f ca="1"/>
        <v>G</v>
      </c>
      <c r="DW46" t="str">
        <f ca="1"/>
        <v>L</v>
      </c>
      <c r="DX46" t="str">
        <f ca="1"/>
        <v>I</v>
      </c>
      <c r="DY46" t="str">
        <f ca="1"/>
        <v>V</v>
      </c>
      <c r="DZ46" t="str">
        <f ca="1"/>
        <v>V</v>
      </c>
      <c r="EA46" t="str">
        <f ca="1"/>
        <v>R</v>
      </c>
      <c r="EB46" t="str">
        <f ca="1"/>
        <v>D</v>
      </c>
      <c r="EC46" t="str">
        <f ca="1"/>
        <v>C</v>
      </c>
      <c r="ED46" t="str">
        <f ca="1"/>
        <v>C</v>
      </c>
      <c r="EE46" t="str">
        <f ca="1"/>
        <v>N</v>
      </c>
    </row>
    <row r="47" spans="1:135" ht="75" x14ac:dyDescent="0.25">
      <c r="A47" s="57">
        <v>46</v>
      </c>
      <c r="B47" s="55" t="str">
        <f ca="1"/>
        <v>Stevian Krismon</v>
      </c>
      <c r="C47" s="55" t="str">
        <f ca="1"/>
        <v>Field Assistant Trainee</v>
      </c>
      <c r="D47" s="53" t="str">
        <f ca="1"/>
        <v>23</v>
      </c>
      <c r="E47" s="53">
        <f ca="1"/>
        <v>8</v>
      </c>
      <c r="F47" s="53">
        <f ca="1"/>
        <v>5</v>
      </c>
      <c r="G47" s="53">
        <f ca="1"/>
        <v>5</v>
      </c>
      <c r="H47" s="53">
        <f ca="1"/>
        <v>5</v>
      </c>
      <c r="I47" s="53">
        <f ca="1"/>
        <v>7</v>
      </c>
      <c r="J47" s="53">
        <f ca="1"/>
        <v>4</v>
      </c>
      <c r="K47" s="53">
        <f ca="1"/>
        <v>1</v>
      </c>
      <c r="L47" s="53">
        <f ca="1"/>
        <v>5</v>
      </c>
      <c r="M47" s="53">
        <f ca="1"/>
        <v>3</v>
      </c>
      <c r="N47" s="53">
        <f ca="1"/>
        <v>5</v>
      </c>
      <c r="O47" s="53">
        <f ca="1"/>
        <v>6</v>
      </c>
      <c r="P47" s="53">
        <f ca="1"/>
        <v>6</v>
      </c>
      <c r="Q47" s="53">
        <f ca="1"/>
        <v>4</v>
      </c>
      <c r="R47" s="53">
        <f ca="1"/>
        <v>5</v>
      </c>
      <c r="S47" s="53">
        <f ca="1"/>
        <v>6</v>
      </c>
      <c r="T47" s="53">
        <f ca="1"/>
        <v>3</v>
      </c>
      <c r="U47" s="53">
        <f ca="1"/>
        <v>2</v>
      </c>
      <c r="V47" s="53">
        <f ca="1"/>
        <v>3</v>
      </c>
      <c r="W47" s="53">
        <f ca="1"/>
        <v>2</v>
      </c>
      <c r="X47" s="53">
        <f ca="1"/>
        <v>5</v>
      </c>
      <c r="Y47" s="52" t="str">
        <f ca="1"/>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47" s="52" t="str">
        <f ca="1"/>
        <v xml:space="preserve">Cukup memiliki komitmen untuk menuntaskan tugas, akan tetapi jika memungkinkan akan mendelegasikan sebagian dari pekerjaan nya kepada orang lain.  </v>
      </c>
      <c r="AA47" s="52" t="str">
        <f ca="1"/>
        <v xml:space="preserve">Bekerja keras, tetapi  jelas tujuan yg ingin dicapainya   </v>
      </c>
      <c r="AB47" s="52" t="str">
        <f ca="1"/>
        <v xml:space="preserve">Memperhatikan keteraturan dan sistematika kerja, tapi cukup  fleksibel </v>
      </c>
      <c r="AC47" s="52" t="str">
        <f ca="1"/>
        <v xml:space="preserve">Sangat menyukai detail, sangat peduli akan akurasi dan keleng- kapan data.  Cenderung terlalu terlibat dengan detail sehingga melupakan tujuan utama.  </v>
      </c>
      <c r="AD47" s="52" t="str">
        <f ca="1"/>
        <v xml:space="preserve">Pertimbangan mencakup aspek teoritis (konsep atau pemikiran  baru) dan aspek praktis (pengalaman) secara berimbang    </v>
      </c>
      <c r="AE47" s="52" t="str">
        <f ca="1"/>
        <v xml:space="preserve">Santai. Kurang peduli akan waktu, kurang memiliki rasa urgensi, membuang-buang waktu, bukan pekerja yang tepat waktu </v>
      </c>
      <c r="AF47" s="52" t="str">
        <f ca="1"/>
        <v xml:space="preserve">Dapat bekerja di belakang meja dan senang jika sesekali harus terjun ke lapangan atau melaksanakan tugas-tugas yang bersifat mobile.  </v>
      </c>
      <c r="AG47"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47" s="52" t="str">
        <f ca="1"/>
        <v xml:space="preserve">Loyal pada Perusahaan   </v>
      </c>
      <c r="AI47" s="52" t="str">
        <f ca="1"/>
        <v xml:space="preserve">Percaya diri dan ingin berperan sebagai pemimpin      </v>
      </c>
      <c r="AJ47" s="52" t="str">
        <f ca="1"/>
        <v xml:space="preserve">Dominan dan bertanggung jawab, akan melakukan fungsi pengarahan, pengendalian dan pengawasan    </v>
      </c>
      <c r="AK47" s="52" t="str">
        <f ca="1"/>
        <v xml:space="preserve">Berhati - hati dlm pengambilan keputusan   </v>
      </c>
      <c r="AL4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7" s="52" t="str">
        <f ca="1"/>
        <v>Suka bergabung dlm kelompok, sadar akan sikap &amp; kebutuhan ke- lompok, suka bekerja sama, ingin menjadi bagian dari kelompok, ingin disukai &amp; diakui oleh lingkungan; sangat tergantung pd kelom- pok, lebih memperhatikan kebutuhan kelompok daripada pekerjaan.</v>
      </c>
      <c r="AN47" s="52" t="str">
        <f ca="1"/>
        <v xml:space="preserve">Tidak mencari atau menghindari hubungan antar pribadi di  lingkungan kerja, masih mampu menjaga jarak </v>
      </c>
      <c r="AO47" s="52" t="str">
        <f ca="1"/>
        <v xml:space="preserve">Sederhana, cenderung diam, cenderung pemalu, tidak suka menon- jolkan diri </v>
      </c>
      <c r="AP47" s="52" t="str">
        <f ca="1"/>
        <v xml:space="preserve">Terbuka, mudah mengungkap pendapat atau perasaannya menge- nai suatu hal kepada org lain </v>
      </c>
      <c r="AQ47" s="52" t="str">
        <f ca="1"/>
        <v xml:space="preserve">Lebih suka menghindari konflik, akan mencari rasionalisasi untuk  dapat menerima situasi dan melihat permasalahan dari sudut pan- dang orang lain.  </v>
      </c>
      <c r="AR47" s="52" t="str">
        <f ca="1"/>
        <v xml:space="preserve">Mudah beradaptasi, cukup menyukai perubahan    </v>
      </c>
      <c r="AT47" t="str">
        <f ca="1"/>
        <v>G</v>
      </c>
      <c r="AU47" t="str">
        <f ca="1"/>
        <v>A</v>
      </c>
      <c r="AV47" t="str">
        <f ca="1"/>
        <v>A</v>
      </c>
      <c r="AW47" t="str">
        <f ca="1"/>
        <v>P</v>
      </c>
      <c r="AX47" t="str">
        <f ca="1"/>
        <v>B</v>
      </c>
      <c r="AY47" t="str">
        <f ca="1"/>
        <v>B</v>
      </c>
      <c r="AZ47" t="str">
        <f ca="1"/>
        <v>O</v>
      </c>
      <c r="BA47" t="str">
        <f ca="1"/>
        <v>Z</v>
      </c>
      <c r="BB47" t="str">
        <f ca="1"/>
        <v>F</v>
      </c>
      <c r="BC47" t="str">
        <f ca="1"/>
        <v>W</v>
      </c>
      <c r="BD47" t="str">
        <f ca="1"/>
        <v>C</v>
      </c>
      <c r="BE47" t="str">
        <f ca="1"/>
        <v>E</v>
      </c>
      <c r="BF47" t="str">
        <f ca="1"/>
        <v>P</v>
      </c>
      <c r="BG47" t="str">
        <f ca="1"/>
        <v>A</v>
      </c>
      <c r="BH47" t="str">
        <f ca="1"/>
        <v>B</v>
      </c>
      <c r="BI47" t="str">
        <f ca="1"/>
        <v>O</v>
      </c>
      <c r="BJ47" t="str">
        <f ca="1"/>
        <v>Z</v>
      </c>
      <c r="BK47" t="str">
        <f ca="1"/>
        <v>O</v>
      </c>
      <c r="BL47" t="str">
        <f ca="1"/>
        <v>Z</v>
      </c>
      <c r="BM47" t="str">
        <f ca="1"/>
        <v>K</v>
      </c>
      <c r="BN47" t="str">
        <f ca="1"/>
        <v>D</v>
      </c>
      <c r="BO47" t="str">
        <f ca="1"/>
        <v>L</v>
      </c>
      <c r="BP47" t="str">
        <f ca="1"/>
        <v>E</v>
      </c>
      <c r="BQ47" t="str">
        <f ca="1"/>
        <v>X</v>
      </c>
      <c r="BR47" t="str">
        <f ca="1"/>
        <v>A</v>
      </c>
      <c r="BS47" t="str">
        <f ca="1"/>
        <v>P</v>
      </c>
      <c r="BT47" t="str">
        <f ca="1"/>
        <v>Z</v>
      </c>
      <c r="BU47" t="str">
        <f ca="1"/>
        <v>B</v>
      </c>
      <c r="BV47" t="str">
        <f ca="1"/>
        <v>F</v>
      </c>
      <c r="BW47" t="str">
        <f ca="1"/>
        <v>W</v>
      </c>
      <c r="BX47" t="str">
        <f ca="1"/>
        <v>G</v>
      </c>
      <c r="BY47" t="str">
        <f ca="1"/>
        <v>L</v>
      </c>
      <c r="BZ47" t="str">
        <f ca="1"/>
        <v>C</v>
      </c>
      <c r="CA47" t="str">
        <f ca="1"/>
        <v>T</v>
      </c>
      <c r="CB47" t="str">
        <f ca="1"/>
        <v>B</v>
      </c>
      <c r="CC47" t="str">
        <f ca="1"/>
        <v>A</v>
      </c>
      <c r="CD47" t="str">
        <f ca="1"/>
        <v>P</v>
      </c>
      <c r="CE47" t="str">
        <f ca="1"/>
        <v>K</v>
      </c>
      <c r="CF47" t="str">
        <f ca="1"/>
        <v>F</v>
      </c>
      <c r="CG47" t="str">
        <f ca="1"/>
        <v>W</v>
      </c>
      <c r="CH47" t="str">
        <f ca="1"/>
        <v>G</v>
      </c>
      <c r="CI47" t="str">
        <f ca="1"/>
        <v>R</v>
      </c>
      <c r="CJ47" t="str">
        <f ca="1"/>
        <v>I</v>
      </c>
      <c r="CK47" t="str">
        <f ca="1"/>
        <v>C</v>
      </c>
      <c r="CL47" t="str">
        <f ca="1"/>
        <v>V</v>
      </c>
      <c r="CM47" t="str">
        <f ca="1"/>
        <v>N</v>
      </c>
      <c r="CN47" t="str">
        <f ca="1"/>
        <v>Z</v>
      </c>
      <c r="CO47" t="str">
        <f ca="1"/>
        <v>P</v>
      </c>
      <c r="CP47" t="str">
        <f ca="1"/>
        <v>F</v>
      </c>
      <c r="CQ47" t="str">
        <f ca="1"/>
        <v>B</v>
      </c>
      <c r="CR47" t="str">
        <f ca="1"/>
        <v>V</v>
      </c>
      <c r="CS47" t="str">
        <f ca="1"/>
        <v>L</v>
      </c>
      <c r="CT47" t="str">
        <f ca="1"/>
        <v>I</v>
      </c>
      <c r="CU47" t="str">
        <f ca="1"/>
        <v>D</v>
      </c>
      <c r="CV47" t="str">
        <f ca="1"/>
        <v>C</v>
      </c>
      <c r="CW47" t="str">
        <f ca="1"/>
        <v>E</v>
      </c>
      <c r="CX47" t="str">
        <f ca="1"/>
        <v>N</v>
      </c>
      <c r="CY47" t="str">
        <f ca="1"/>
        <v>A</v>
      </c>
      <c r="CZ47" t="str">
        <f ca="1"/>
        <v>F</v>
      </c>
      <c r="DA47" t="str">
        <f ca="1"/>
        <v>X</v>
      </c>
      <c r="DB47" t="str">
        <f ca="1"/>
        <v>G</v>
      </c>
      <c r="DC47" t="str">
        <f ca="1"/>
        <v>L</v>
      </c>
      <c r="DD47" t="str">
        <f ca="1"/>
        <v>S</v>
      </c>
      <c r="DE47" t="str">
        <f ca="1"/>
        <v>R</v>
      </c>
      <c r="DF47" t="str">
        <f ca="1"/>
        <v>D</v>
      </c>
      <c r="DG47" t="str">
        <f ca="1"/>
        <v>S</v>
      </c>
      <c r="DH47" t="str">
        <f ca="1"/>
        <v>R</v>
      </c>
      <c r="DI47" t="str">
        <f ca="1"/>
        <v>N</v>
      </c>
      <c r="DJ47" t="str">
        <f ca="1"/>
        <v>A</v>
      </c>
      <c r="DK47" t="str">
        <f ca="1"/>
        <v>P</v>
      </c>
      <c r="DL47" t="str">
        <f ca="1"/>
        <v>G</v>
      </c>
      <c r="DM47" t="str">
        <f ca="1"/>
        <v>L</v>
      </c>
      <c r="DN47" t="str">
        <f ca="1"/>
        <v>V</v>
      </c>
      <c r="DO47" t="str">
        <f ca="1"/>
        <v>S</v>
      </c>
      <c r="DP47" t="str">
        <f ca="1"/>
        <v>V</v>
      </c>
      <c r="DQ47" t="str">
        <f ca="1"/>
        <v>D</v>
      </c>
      <c r="DR47" t="str">
        <f ca="1"/>
        <v>R</v>
      </c>
      <c r="DS47" t="str">
        <f ca="1"/>
        <v>D</v>
      </c>
      <c r="DT47" t="str">
        <f ca="1"/>
        <v>N</v>
      </c>
      <c r="DU47" t="str">
        <f ca="1"/>
        <v>A</v>
      </c>
      <c r="DV47" t="str">
        <f ca="1"/>
        <v>L</v>
      </c>
      <c r="DW47" t="str">
        <f ca="1"/>
        <v>I</v>
      </c>
      <c r="DX47" t="str">
        <f ca="1"/>
        <v>I</v>
      </c>
      <c r="DY47" t="str">
        <f ca="1"/>
        <v>V</v>
      </c>
      <c r="DZ47" t="str">
        <f ca="1"/>
        <v>S</v>
      </c>
      <c r="EA47" t="str">
        <f ca="1"/>
        <v>S</v>
      </c>
      <c r="EB47" t="str">
        <f ca="1"/>
        <v>D</v>
      </c>
      <c r="EC47" t="str">
        <f ca="1"/>
        <v>D</v>
      </c>
      <c r="ED47" t="str">
        <f ca="1"/>
        <v>C</v>
      </c>
      <c r="EE47" t="str">
        <f ca="1"/>
        <v>N</v>
      </c>
    </row>
    <row r="48" spans="1:135" ht="75" x14ac:dyDescent="0.25">
      <c r="A48" s="57">
        <v>47</v>
      </c>
      <c r="B48" s="55" t="str">
        <f ca="1"/>
        <v>Aburipal Guslim</v>
      </c>
      <c r="C48" s="55" t="str">
        <f ca="1"/>
        <v>Field Assistant Trainee</v>
      </c>
      <c r="D48" s="53" t="str">
        <f ca="1"/>
        <v>22</v>
      </c>
      <c r="E48" s="53">
        <f ca="1"/>
        <v>8</v>
      </c>
      <c r="F48" s="53">
        <f ca="1"/>
        <v>5</v>
      </c>
      <c r="G48" s="53">
        <f ca="1"/>
        <v>7</v>
      </c>
      <c r="H48" s="53">
        <f ca="1"/>
        <v>8</v>
      </c>
      <c r="I48" s="53">
        <f ca="1"/>
        <v>7</v>
      </c>
      <c r="J48" s="53">
        <f ca="1"/>
        <v>3</v>
      </c>
      <c r="K48" s="53">
        <f ca="1"/>
        <v>5</v>
      </c>
      <c r="L48" s="53">
        <f ca="1"/>
        <v>6</v>
      </c>
      <c r="M48" s="53">
        <f ca="1"/>
        <v>9</v>
      </c>
      <c r="N48" s="53">
        <f ca="1"/>
        <v>2</v>
      </c>
      <c r="O48" s="53">
        <f ca="1"/>
        <v>1</v>
      </c>
      <c r="P48" s="53">
        <f ca="1"/>
        <v>3</v>
      </c>
      <c r="Q48" s="53">
        <f ca="1"/>
        <v>1</v>
      </c>
      <c r="R48" s="53">
        <f ca="1"/>
        <v>5</v>
      </c>
      <c r="S48" s="53">
        <f ca="1"/>
        <v>6</v>
      </c>
      <c r="T48" s="53">
        <f ca="1"/>
        <v>3</v>
      </c>
      <c r="U48" s="53">
        <f ca="1"/>
        <v>2</v>
      </c>
      <c r="V48" s="53">
        <f ca="1"/>
        <v>2</v>
      </c>
      <c r="W48" s="53">
        <f ca="1"/>
        <v>2</v>
      </c>
      <c r="X48" s="53">
        <f ca="1"/>
        <v>5</v>
      </c>
      <c r="Y48" s="52" t="str">
        <f ca="1"/>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48" s="52" t="str">
        <f ca="1"/>
        <v xml:space="preserve">Cukup memiliki komitmen untuk menuntaskan tugas, akan tetapi jika memungkinkan akan mendelegasikan sebagian dari pekerjaan nya kepada orang lain.  </v>
      </c>
      <c r="AA48" s="52" t="str">
        <f ca="1"/>
        <v xml:space="preserve">Bekerja keras, tetapi  jelas tujuan yg ingin dicapainya   </v>
      </c>
      <c r="AB48" s="52" t="str">
        <f ca="1"/>
        <v xml:space="preserve">Sistematis, bermetoda, berstruktur, rapi dan teratur, dapat menata tugas dengan baik.  Cenderung kaku, tidak fleksibel </v>
      </c>
      <c r="AC48" s="52" t="str">
        <f ca="1"/>
        <v xml:space="preserve">Sangat menyukai detail, sangat peduli akan akurasi dan keleng- kapan data.  Cenderung terlalu terlibat dengan detail sehingga melupakan tujuan utama.  </v>
      </c>
      <c r="AD48" s="52" t="str">
        <f ca="1"/>
        <v xml:space="preserve">Tipe pelaksana, praktis - pragmatis, mengandalkan pengalaman  masa lalu dan intuisi. Bekerja tanpa perencanaan, mengandalkan perasaan.  </v>
      </c>
      <c r="AE48" s="52" t="str">
        <f ca="1"/>
        <v xml:space="preserve">Cukup aktif dalam segi mental, dapat menyesuaikan tempo kerjanya  dengan tuntutan pekerjaan / lingkungan </v>
      </c>
      <c r="AF48" s="52" t="str">
        <f ca="1"/>
        <v xml:space="preserve">Dapat bekerja di belakang meja dan senang jika sesekali harus terjun ke lapangan atau melaksanakan tugas-tugas yang bersifat mobile.  </v>
      </c>
      <c r="AG48" s="52" t="str">
        <f ca="1"/>
        <v>Patuh pada kebijaksanaan, peraturan dan struktur organisasi. Ingin segala sesuatunya diuraikan secara rinci, kurang memiliki inisiatif, tdk fleksibel, terlalu tergantung pada organisasi, berharap 'disuapi'.</v>
      </c>
      <c r="AH48" s="52" t="str">
        <f ca="1"/>
        <v>Otonom, dapat bekerja sendiri tanpa campur tangan orang lain, motivasi timbul krn pekerjaan itu sendiri, bukan krn pujian dr otoritas. Mempertanyakan otoritas, cenderung tidak puas thdp atasan, loya- litas lebih didasari kepentingan pribadi.</v>
      </c>
      <c r="AI48" s="52" t="str">
        <f ca="1"/>
        <v>Puas dengan peran sebagai bawahan, memberikan kesempatan  pada orang lain untuk memimpin, tidak dominan. Tidak percaya diri; sama sekali tidak berminat untuk berperan sebagai pemimpin; ber- sikap pasif dalam kelompok.</v>
      </c>
      <c r="AJ48" s="52" t="str">
        <f ca="1"/>
        <v>Enggan mengontrol org lain &amp; tidak mau mempertanggung jawabkan hasil kerja bawahannya, lebih memberi kebebasan kpd bawahan utk memilih cara sendiri dlm penyelesaian tugas dan meminta bawahan  utk mempertanggungjawabkan hasilnya masing-masing.</v>
      </c>
      <c r="AK48" s="52" t="str">
        <f ca="1"/>
        <v xml:space="preserve">Sangat berhati - hati, memikirkan langkah- langkahnya secara ber- sungguh - sungguh. Lamban dlm mengambil keputusan, terlalu lama merenung, cenderung menghindar mengambil keputusan.  </v>
      </c>
      <c r="AL48"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8" s="52" t="str">
        <f ca="1"/>
        <v>Suka bergabung dlm kelompok, sadar akan sikap &amp; kebutuhan ke- lompok, suka bekerja sama, ingin menjadi bagian dari kelompok, ingin disukai &amp; diakui oleh lingkungan; sangat tergantung pd kelom- pok, lebih memperhatikan kebutuhan kelompok daripada pekerjaan.</v>
      </c>
      <c r="AN48" s="52" t="str">
        <f ca="1"/>
        <v xml:space="preserve">Tidak mencari atau menghindari hubungan antar pribadi di  lingkungan kerja, masih mampu menjaga jarak </v>
      </c>
      <c r="AO48" s="52" t="str">
        <f ca="1"/>
        <v xml:space="preserve">Sederhana, cenderung diam, cenderung pemalu, tidak suka menon- jolkan diri </v>
      </c>
      <c r="AP48" s="52" t="str">
        <f ca="1"/>
        <v xml:space="preserve">Terbuka, mudah mengungkap pendapat atau perasaannya menge- nai suatu hal kepada org lain </v>
      </c>
      <c r="AQ48" s="52" t="str">
        <f ca="1"/>
        <v xml:space="preserve">Lebih suka menghindari konflik, akan mencari rasionalisasi untuk  dapat menerima situasi dan melihat permasalahan dari sudut pan- dang orang lain.  </v>
      </c>
      <c r="AR48" s="52" t="str">
        <f ca="1"/>
        <v xml:space="preserve">Mudah beradaptasi, cukup menyukai perubahan    </v>
      </c>
      <c r="AT48" t="str">
        <f ca="1"/>
        <v>G</v>
      </c>
      <c r="AU48" t="str">
        <f ca="1"/>
        <v>A</v>
      </c>
      <c r="AV48" t="str">
        <f ca="1"/>
        <v>A</v>
      </c>
      <c r="AW48" t="str">
        <f ca="1"/>
        <v>P</v>
      </c>
      <c r="AX48" t="str">
        <f ca="1"/>
        <v>B</v>
      </c>
      <c r="AY48" t="str">
        <f ca="1"/>
        <v>B</v>
      </c>
      <c r="AZ48" t="str">
        <f ca="1"/>
        <v>Z</v>
      </c>
      <c r="BA48" t="str">
        <f ca="1"/>
        <v>Z</v>
      </c>
      <c r="BB48" t="str">
        <f ca="1"/>
        <v>K</v>
      </c>
      <c r="BC48" t="str">
        <f ca="1"/>
        <v>W</v>
      </c>
      <c r="BD48" t="str">
        <f ca="1"/>
        <v>C</v>
      </c>
      <c r="BE48" t="str">
        <f ca="1"/>
        <v>E</v>
      </c>
      <c r="BF48" t="str">
        <f ca="1"/>
        <v>N</v>
      </c>
      <c r="BG48" t="str">
        <f ca="1"/>
        <v>A</v>
      </c>
      <c r="BH48" t="str">
        <f ca="1"/>
        <v>B</v>
      </c>
      <c r="BI48" t="str">
        <f ca="1"/>
        <v>O</v>
      </c>
      <c r="BJ48" t="str">
        <f ca="1"/>
        <v>Z</v>
      </c>
      <c r="BK48" t="str">
        <f ca="1"/>
        <v>O</v>
      </c>
      <c r="BL48" t="str">
        <f ca="1"/>
        <v>Z</v>
      </c>
      <c r="BM48" t="str">
        <f ca="1"/>
        <v>W</v>
      </c>
      <c r="BN48" t="str">
        <f ca="1"/>
        <v>D</v>
      </c>
      <c r="BO48" t="str">
        <f ca="1"/>
        <v>C</v>
      </c>
      <c r="BP48" t="str">
        <f ca="1"/>
        <v>E</v>
      </c>
      <c r="BQ48" t="str">
        <f ca="1"/>
        <v>X</v>
      </c>
      <c r="BR48" t="str">
        <f ca="1"/>
        <v>A</v>
      </c>
      <c r="BS48" t="str">
        <f ca="1"/>
        <v>P</v>
      </c>
      <c r="BT48" t="str">
        <f ca="1"/>
        <v>Z</v>
      </c>
      <c r="BU48" t="str">
        <f ca="1"/>
        <v>B</v>
      </c>
      <c r="BV48" t="str">
        <f ca="1"/>
        <v>O</v>
      </c>
      <c r="BW48" t="str">
        <f ca="1"/>
        <v>W</v>
      </c>
      <c r="BX48" t="str">
        <f ca="1"/>
        <v>G</v>
      </c>
      <c r="BY48" t="str">
        <f ca="1"/>
        <v>D</v>
      </c>
      <c r="BZ48" t="str">
        <f ca="1"/>
        <v>C</v>
      </c>
      <c r="CA48" t="str">
        <f ca="1"/>
        <v>T</v>
      </c>
      <c r="CB48" t="str">
        <f ca="1"/>
        <v>B</v>
      </c>
      <c r="CC48" t="str">
        <f ca="1"/>
        <v>A</v>
      </c>
      <c r="CD48" t="str">
        <f ca="1"/>
        <v>P</v>
      </c>
      <c r="CE48" t="str">
        <f ca="1"/>
        <v>X</v>
      </c>
      <c r="CF48" t="str">
        <f ca="1"/>
        <v>B</v>
      </c>
      <c r="CG48" t="str">
        <f ca="1"/>
        <v>W</v>
      </c>
      <c r="CH48" t="str">
        <f ca="1"/>
        <v>G</v>
      </c>
      <c r="CI48" t="str">
        <f ca="1"/>
        <v>R</v>
      </c>
      <c r="CJ48" t="str">
        <f ca="1"/>
        <v>D</v>
      </c>
      <c r="CK48" t="str">
        <f ca="1"/>
        <v>C</v>
      </c>
      <c r="CL48" t="str">
        <f ca="1"/>
        <v>V</v>
      </c>
      <c r="CM48" t="str">
        <f ca="1"/>
        <v>N</v>
      </c>
      <c r="CN48" t="str">
        <f ca="1"/>
        <v>A</v>
      </c>
      <c r="CO48" t="str">
        <f ca="1"/>
        <v>K</v>
      </c>
      <c r="CP48" t="str">
        <f ca="1"/>
        <v>F</v>
      </c>
      <c r="CQ48" t="str">
        <f ca="1"/>
        <v>W</v>
      </c>
      <c r="CR48" t="str">
        <f ca="1"/>
        <v>G</v>
      </c>
      <c r="CS48" t="str">
        <f ca="1"/>
        <v>S</v>
      </c>
      <c r="CT48" t="str">
        <f ca="1"/>
        <v>I</v>
      </c>
      <c r="CU48" t="str">
        <f ca="1"/>
        <v>D</v>
      </c>
      <c r="CV48" t="str">
        <f ca="1"/>
        <v>C</v>
      </c>
      <c r="CW48" t="str">
        <f ca="1"/>
        <v>S</v>
      </c>
      <c r="CX48" t="str">
        <f ca="1"/>
        <v>N</v>
      </c>
      <c r="CY48" t="str">
        <f ca="1"/>
        <v>A</v>
      </c>
      <c r="CZ48" t="str">
        <f ca="1"/>
        <v>F</v>
      </c>
      <c r="DA48" t="str">
        <f ca="1"/>
        <v>W</v>
      </c>
      <c r="DB48" t="str">
        <f ca="1"/>
        <v>G</v>
      </c>
      <c r="DC48" t="str">
        <f ca="1"/>
        <v>V</v>
      </c>
      <c r="DD48" t="str">
        <f ca="1"/>
        <v>S</v>
      </c>
      <c r="DE48" t="str">
        <f ca="1"/>
        <v>R</v>
      </c>
      <c r="DF48" t="str">
        <f ca="1"/>
        <v>V</v>
      </c>
      <c r="DG48" t="str">
        <f ca="1"/>
        <v>S</v>
      </c>
      <c r="DH48" t="str">
        <f ca="1"/>
        <v>R</v>
      </c>
      <c r="DI48" t="str">
        <f ca="1"/>
        <v>N</v>
      </c>
      <c r="DJ48" t="str">
        <f ca="1"/>
        <v>A</v>
      </c>
      <c r="DK48" t="str">
        <f ca="1"/>
        <v>W</v>
      </c>
      <c r="DL48" t="str">
        <f ca="1"/>
        <v>G</v>
      </c>
      <c r="DM48" t="str">
        <f ca="1"/>
        <v>T</v>
      </c>
      <c r="DN48" t="str">
        <f ca="1"/>
        <v>V</v>
      </c>
      <c r="DO48" t="str">
        <f ca="1"/>
        <v>T</v>
      </c>
      <c r="DP48" t="str">
        <f ca="1"/>
        <v>V</v>
      </c>
      <c r="DQ48" t="str">
        <f ca="1"/>
        <v>D</v>
      </c>
      <c r="DR48" t="str">
        <f ca="1"/>
        <v>C</v>
      </c>
      <c r="DS48" t="str">
        <f ca="1"/>
        <v>D</v>
      </c>
      <c r="DT48" t="str">
        <f ca="1"/>
        <v>N</v>
      </c>
      <c r="DU48" t="str">
        <f ca="1"/>
        <v>W</v>
      </c>
      <c r="DV48" t="str">
        <f ca="1"/>
        <v>G</v>
      </c>
      <c r="DW48" t="str">
        <f ca="1"/>
        <v>L</v>
      </c>
      <c r="DX48" t="str">
        <f ca="1"/>
        <v>T</v>
      </c>
      <c r="DY48" t="str">
        <f ca="1"/>
        <v>T</v>
      </c>
      <c r="DZ48" t="str">
        <f ca="1"/>
        <v>V</v>
      </c>
      <c r="EA48" t="str">
        <f ca="1"/>
        <v>S</v>
      </c>
      <c r="EB48" t="str">
        <f ca="1"/>
        <v>D</v>
      </c>
      <c r="EC48" t="str">
        <f ca="1"/>
        <v>C</v>
      </c>
      <c r="ED48" t="str">
        <f ca="1"/>
        <v>C</v>
      </c>
      <c r="EE48" t="str">
        <f ca="1"/>
        <v>W</v>
      </c>
    </row>
    <row r="49" spans="1:135" ht="75" x14ac:dyDescent="0.25">
      <c r="A49" s="57">
        <v>48</v>
      </c>
      <c r="B49" s="55" t="str">
        <f ca="1"/>
        <v>Nadira</v>
      </c>
      <c r="C49" s="55" t="str">
        <f ca="1"/>
        <v>Field Assistant Trainee</v>
      </c>
      <c r="D49" s="53" t="str">
        <f ca="1"/>
        <v>23</v>
      </c>
      <c r="E49" s="53">
        <f ca="1"/>
        <v>5</v>
      </c>
      <c r="F49" s="53">
        <f ca="1"/>
        <v>4</v>
      </c>
      <c r="G49" s="53">
        <f ca="1"/>
        <v>5</v>
      </c>
      <c r="H49" s="53">
        <f ca="1"/>
        <v>5</v>
      </c>
      <c r="I49" s="53">
        <f ca="1"/>
        <v>2</v>
      </c>
      <c r="J49" s="53">
        <f ca="1"/>
        <v>0</v>
      </c>
      <c r="K49" s="53">
        <f ca="1"/>
        <v>7</v>
      </c>
      <c r="L49" s="53">
        <f ca="1"/>
        <v>6</v>
      </c>
      <c r="M49" s="53">
        <f ca="1"/>
        <v>6</v>
      </c>
      <c r="N49" s="53">
        <f ca="1"/>
        <v>4</v>
      </c>
      <c r="O49" s="53">
        <f ca="1"/>
        <v>4</v>
      </c>
      <c r="P49" s="53">
        <f ca="1"/>
        <v>4</v>
      </c>
      <c r="Q49" s="53">
        <f ca="1"/>
        <v>3</v>
      </c>
      <c r="R49" s="53">
        <f ca="1"/>
        <v>8</v>
      </c>
      <c r="S49" s="53">
        <f ca="1"/>
        <v>5</v>
      </c>
      <c r="T49" s="53">
        <f ca="1"/>
        <v>5</v>
      </c>
      <c r="U49" s="53">
        <f ca="1"/>
        <v>3</v>
      </c>
      <c r="V49" s="53">
        <f ca="1"/>
        <v>5</v>
      </c>
      <c r="W49" s="53">
        <f ca="1"/>
        <v>4</v>
      </c>
      <c r="X49" s="53">
        <f ca="1"/>
        <v>5</v>
      </c>
      <c r="Y49" s="52" t="str">
        <f ca="1"/>
        <v>Tahu akan tujuan yang ingin dicapainya dan dapat merumuskannya, realistis akan kemampuan diri, dan berusaha untuk mencapai target.</v>
      </c>
      <c r="Z49" s="52" t="str">
        <f ca="1"/>
        <v xml:space="preserve">Cukup memiliki komitmen untuk menuntaskan tugas, akan tetapi jika memungkinkan akan mendelegasikan sebagian dari pekerjaan nya kepada orang lain.  </v>
      </c>
      <c r="AA49" s="52" t="str">
        <f ca="1"/>
        <v xml:space="preserve">Bekerja keras, tetapi  jelas tujuan yg ingin dicapainya   </v>
      </c>
      <c r="AB49" s="52" t="str">
        <f ca="1"/>
        <v xml:space="preserve">Memperhatikan keteraturan dan sistematika kerja, tapi cukup  fleksibel </v>
      </c>
      <c r="AC49" s="52" t="str">
        <f ca="1"/>
        <v xml:space="preserve">Cukup peduli akan akurasi dan kelengkapan data   </v>
      </c>
      <c r="AD49" s="52" t="str">
        <f ca="1"/>
        <v xml:space="preserve">Tipe pelaksana, praktis - pragmatis, mengandalkan pengalaman  masa lalu dan intuisi. Bekerja tanpa perencanaan, mengandalkan perasaan.  </v>
      </c>
      <c r="AE49" s="52" t="str">
        <f ca="1"/>
        <v xml:space="preserve">Cekatan, selalu siaga, bekerja cepat, ingin segera menyelesaikan tugas.  Negatifnya : Tegang, cemas, impulsif, mungkin ceroboh, banyak gerakan yang tidak perlu.  </v>
      </c>
      <c r="AF49" s="52" t="str">
        <f ca="1"/>
        <v xml:space="preserve">Dapat bekerja di belakang meja dan senang jika sesekali harus terjun ke lapangan atau melaksanakan tugas-tugas yang bersifat mobile.  </v>
      </c>
      <c r="AG49" s="52" t="str">
        <f ca="1"/>
        <v xml:space="preserve">Membutuhkan uraian rinci mengenai tugas, dan batasan tanggung  jawab serta wewenang </v>
      </c>
      <c r="AH49" s="52" t="str">
        <f ca="1"/>
        <v xml:space="preserve">Loyal pada Perusahaan   </v>
      </c>
      <c r="AI49" s="52" t="str">
        <f ca="1"/>
        <v xml:space="preserve">Kurang percaya diri dan kurang berminat utk menjadi pemimpin      </v>
      </c>
      <c r="AJ49" s="52" t="str">
        <f ca="1"/>
        <v>Cenderung enggan melakukan fungsi pengarahan, pengendalian dan pengawasan, kurang aktif memanfaatkan kapasitas bawahan secara optimal, cenderung bekerja sendiri dalam mencapai tujuan kelompok.</v>
      </c>
      <c r="AK49" s="52" t="str">
        <f ca="1"/>
        <v xml:space="preserve">Enggan mengambil keputusan   </v>
      </c>
      <c r="AL4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49" s="52" t="str">
        <f ca="1"/>
        <v xml:space="preserve">Selektif dlm bergabung dg kelompok, hanya mau berhubungan dg kelompok di lingkungan kerja apabila bernilai &amp; sesuai minat, tdk terlalu mudah dipengaruhi.  </v>
      </c>
      <c r="AN49" s="52" t="str">
        <f ca="1"/>
        <v xml:space="preserve">Tidak mencari atau menghindari hubungan antar pribadi di  lingkungan kerja, masih mampu menjaga jarak </v>
      </c>
      <c r="AO49" s="52" t="str">
        <f ca="1"/>
        <v xml:space="preserve">Sederhana, cenderung diam, cenderung pemalu, tidak suka menon- jolkan diri </v>
      </c>
      <c r="AP49" s="52" t="str">
        <f ca="1"/>
        <v xml:space="preserve">Mampu mengungkap atau menyimpan perasaan, dapat mengen- dalikan emosi </v>
      </c>
      <c r="AQ49" s="52" t="str">
        <f ca="1"/>
        <v xml:space="preserve">Tidak mencari atau menghindari konflik, mau mendengarkan pan- dangan orang lain tetapi dapat menjadi keras kepala saat memper- tahankan pandangannya.  </v>
      </c>
      <c r="AR49" s="52" t="str">
        <f ca="1"/>
        <v xml:space="preserve">Mudah beradaptasi, cukup menyukai perubahan    </v>
      </c>
      <c r="AT49" t="str">
        <f ca="1"/>
        <v>G</v>
      </c>
      <c r="AU49" t="str">
        <f ca="1"/>
        <v>N</v>
      </c>
      <c r="AV49" t="str">
        <f ca="1"/>
        <v>A</v>
      </c>
      <c r="AW49" t="str">
        <f ca="1"/>
        <v>X</v>
      </c>
      <c r="AX49" t="str">
        <f ca="1"/>
        <v>B</v>
      </c>
      <c r="AY49" t="str">
        <f ca="1"/>
        <v>B</v>
      </c>
      <c r="AZ49" t="str">
        <f ca="1"/>
        <v>O</v>
      </c>
      <c r="BA49" t="str">
        <f ca="1"/>
        <v>Z</v>
      </c>
      <c r="BB49" t="str">
        <f ca="1"/>
        <v>K</v>
      </c>
      <c r="BC49" t="str">
        <f ca="1"/>
        <v>W</v>
      </c>
      <c r="BD49" t="str">
        <f ca="1"/>
        <v>C</v>
      </c>
      <c r="BE49" t="str">
        <f ca="1"/>
        <v>E</v>
      </c>
      <c r="BF49" t="str">
        <f ca="1"/>
        <v>N</v>
      </c>
      <c r="BG49" t="str">
        <f ca="1"/>
        <v>A</v>
      </c>
      <c r="BH49" t="str">
        <f ca="1"/>
        <v>P</v>
      </c>
      <c r="BI49" t="str">
        <f ca="1"/>
        <v>O</v>
      </c>
      <c r="BJ49" t="str">
        <f ca="1"/>
        <v>Z</v>
      </c>
      <c r="BK49" t="str">
        <f ca="1"/>
        <v>O</v>
      </c>
      <c r="BL49" t="str">
        <f ca="1"/>
        <v>F</v>
      </c>
      <c r="BM49" t="str">
        <f ca="1"/>
        <v>W</v>
      </c>
      <c r="BN49" t="str">
        <f ca="1"/>
        <v>G</v>
      </c>
      <c r="BO49" t="str">
        <f ca="1"/>
        <v>C</v>
      </c>
      <c r="BP49" t="str">
        <f ca="1"/>
        <v>E</v>
      </c>
      <c r="BQ49" t="str">
        <f ca="1"/>
        <v>X</v>
      </c>
      <c r="BR49" t="str">
        <f ca="1"/>
        <v>B</v>
      </c>
      <c r="BS49" t="str">
        <f ca="1"/>
        <v>P</v>
      </c>
      <c r="BT49" t="str">
        <f ca="1"/>
        <v>Z</v>
      </c>
      <c r="BU49" t="str">
        <f ca="1"/>
        <v>B</v>
      </c>
      <c r="BV49" t="str">
        <f ca="1"/>
        <v>O</v>
      </c>
      <c r="BW49" t="str">
        <f ca="1"/>
        <v>W</v>
      </c>
      <c r="BX49" t="str">
        <f ca="1"/>
        <v>G</v>
      </c>
      <c r="BY49" t="str">
        <f ca="1"/>
        <v>L</v>
      </c>
      <c r="BZ49" t="str">
        <f ca="1"/>
        <v>C</v>
      </c>
      <c r="CA49" t="str">
        <f ca="1"/>
        <v>T</v>
      </c>
      <c r="CB49" t="str">
        <f ca="1"/>
        <v>B</v>
      </c>
      <c r="CC49" t="str">
        <f ca="1"/>
        <v>A</v>
      </c>
      <c r="CD49" t="str">
        <f ca="1"/>
        <v>P</v>
      </c>
      <c r="CE49" t="str">
        <f ca="1"/>
        <v>K</v>
      </c>
      <c r="CF49" t="str">
        <f ca="1"/>
        <v>F</v>
      </c>
      <c r="CG49" t="str">
        <f ca="1"/>
        <v>W</v>
      </c>
      <c r="CH49" t="str">
        <f ca="1"/>
        <v>S</v>
      </c>
      <c r="CI49" t="str">
        <f ca="1"/>
        <v>L</v>
      </c>
      <c r="CJ49" t="str">
        <f ca="1"/>
        <v>I</v>
      </c>
      <c r="CK49" t="str">
        <f ca="1"/>
        <v>T</v>
      </c>
      <c r="CL49" t="str">
        <f ca="1"/>
        <v>V</v>
      </c>
      <c r="CM49" t="str">
        <f ca="1"/>
        <v>O</v>
      </c>
      <c r="CN49" t="str">
        <f ca="1"/>
        <v>Z</v>
      </c>
      <c r="CO49" t="str">
        <f ca="1"/>
        <v>K</v>
      </c>
      <c r="CP49" t="str">
        <f ca="1"/>
        <v>F</v>
      </c>
      <c r="CQ49" t="str">
        <f ca="1"/>
        <v>W</v>
      </c>
      <c r="CR49" t="str">
        <f ca="1"/>
        <v>V</v>
      </c>
      <c r="CS49" t="str">
        <f ca="1"/>
        <v>S</v>
      </c>
      <c r="CT49" t="str">
        <f ca="1"/>
        <v>I</v>
      </c>
      <c r="CU49" t="str">
        <f ca="1"/>
        <v>T</v>
      </c>
      <c r="CV49" t="str">
        <f ca="1"/>
        <v>V</v>
      </c>
      <c r="CW49" t="str">
        <f ca="1"/>
        <v>S</v>
      </c>
      <c r="CX49" t="str">
        <f ca="1"/>
        <v>Z</v>
      </c>
      <c r="CY49" t="str">
        <f ca="1"/>
        <v>K</v>
      </c>
      <c r="CZ49" t="str">
        <f ca="1"/>
        <v>F</v>
      </c>
      <c r="DA49" t="str">
        <f ca="1"/>
        <v>X</v>
      </c>
      <c r="DB49" t="str">
        <f ca="1"/>
        <v>G</v>
      </c>
      <c r="DC49" t="str">
        <f ca="1"/>
        <v>L</v>
      </c>
      <c r="DD49" t="str">
        <f ca="1"/>
        <v>S</v>
      </c>
      <c r="DE49" t="str">
        <f ca="1"/>
        <v>T</v>
      </c>
      <c r="DF49" t="str">
        <f ca="1"/>
        <v>V</v>
      </c>
      <c r="DG49" t="str">
        <f ca="1"/>
        <v>S</v>
      </c>
      <c r="DH49" t="str">
        <f ca="1"/>
        <v>E</v>
      </c>
      <c r="DI49" t="str">
        <f ca="1"/>
        <v>N</v>
      </c>
      <c r="DJ49" t="str">
        <f ca="1"/>
        <v>A</v>
      </c>
      <c r="DK49" t="str">
        <f ca="1"/>
        <v>P</v>
      </c>
      <c r="DL49" t="str">
        <f ca="1"/>
        <v>G</v>
      </c>
      <c r="DM49" t="str">
        <f ca="1"/>
        <v>T</v>
      </c>
      <c r="DN49" t="str">
        <f ca="1"/>
        <v>V</v>
      </c>
      <c r="DO49" t="str">
        <f ca="1"/>
        <v>S</v>
      </c>
      <c r="DP49" t="str">
        <f ca="1"/>
        <v>V</v>
      </c>
      <c r="DQ49" t="str">
        <f ca="1"/>
        <v>D</v>
      </c>
      <c r="DR49" t="str">
        <f ca="1"/>
        <v>C</v>
      </c>
      <c r="DS49" t="str">
        <f ca="1"/>
        <v>E</v>
      </c>
      <c r="DT49" t="str">
        <f ca="1"/>
        <v>N</v>
      </c>
      <c r="DU49" t="str">
        <f ca="1"/>
        <v>A</v>
      </c>
      <c r="DV49" t="str">
        <f ca="1"/>
        <v>L</v>
      </c>
      <c r="DW49" t="str">
        <f ca="1"/>
        <v>I</v>
      </c>
      <c r="DX49" t="str">
        <f ca="1"/>
        <v>T</v>
      </c>
      <c r="DY49" t="str">
        <f ca="1"/>
        <v>T</v>
      </c>
      <c r="DZ49" t="str">
        <f ca="1"/>
        <v>S</v>
      </c>
      <c r="EA49" t="str">
        <f ca="1"/>
        <v>S</v>
      </c>
      <c r="EB49" t="str">
        <f ca="1"/>
        <v>D</v>
      </c>
      <c r="EC49" t="str">
        <f ca="1"/>
        <v>C</v>
      </c>
      <c r="ED49" t="str">
        <f ca="1"/>
        <v>E</v>
      </c>
      <c r="EE49" t="str">
        <f ca="1"/>
        <v>W</v>
      </c>
    </row>
    <row r="50" spans="1:135" ht="75" x14ac:dyDescent="0.25">
      <c r="A50" s="57">
        <v>49</v>
      </c>
      <c r="B50" s="55" t="str">
        <f ca="1"/>
        <v>Al Qadri Asmaul Ahmad</v>
      </c>
      <c r="C50" s="55" t="str">
        <f ca="1"/>
        <v>Field Assistant Trainee</v>
      </c>
      <c r="D50" s="53" t="str">
        <f ca="1"/>
        <v>25</v>
      </c>
      <c r="E50" s="53">
        <f ca="1"/>
        <v>2</v>
      </c>
      <c r="F50" s="53">
        <f ca="1"/>
        <v>6</v>
      </c>
      <c r="G50" s="53">
        <f ca="1"/>
        <v>4</v>
      </c>
      <c r="H50" s="53">
        <f ca="1"/>
        <v>6</v>
      </c>
      <c r="I50" s="53">
        <f ca="1"/>
        <v>6</v>
      </c>
      <c r="J50" s="53">
        <f ca="1"/>
        <v>3</v>
      </c>
      <c r="K50" s="53">
        <f ca="1"/>
        <v>4</v>
      </c>
      <c r="L50" s="53">
        <f ca="1"/>
        <v>5</v>
      </c>
      <c r="M50" s="53">
        <f ca="1"/>
        <v>7</v>
      </c>
      <c r="N50" s="53">
        <f ca="1"/>
        <v>7</v>
      </c>
      <c r="O50" s="53">
        <f ca="1"/>
        <v>2</v>
      </c>
      <c r="P50" s="53">
        <f ca="1"/>
        <v>1</v>
      </c>
      <c r="Q50" s="53">
        <f ca="1"/>
        <v>4</v>
      </c>
      <c r="R50" s="53">
        <f ca="1"/>
        <v>8</v>
      </c>
      <c r="S50" s="53">
        <f ca="1"/>
        <v>6</v>
      </c>
      <c r="T50" s="53">
        <f ca="1"/>
        <v>8</v>
      </c>
      <c r="U50" s="53">
        <f ca="1"/>
        <v>4</v>
      </c>
      <c r="V50" s="53">
        <f ca="1"/>
        <v>3</v>
      </c>
      <c r="W50" s="53">
        <f ca="1"/>
        <v>2</v>
      </c>
      <c r="X50" s="53">
        <f ca="1"/>
        <v>2</v>
      </c>
      <c r="Y50"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0" s="52" t="str">
        <f ca="1"/>
        <v xml:space="preserve">Komitmen tinggi, lebih suka menangani pekerjaan satu demi satu, akan tetapi masih dapat mengubah prioritas jika terpaksa </v>
      </c>
      <c r="AA50" s="52" t="str">
        <f ca="1"/>
        <v xml:space="preserve">Bekerja keras sesuai tuntutan, menyalurkan usahanya untuk hal-hal yang bermanfaat / menguntungkan </v>
      </c>
      <c r="AB50" s="52" t="str">
        <f ca="1"/>
        <v xml:space="preserve">Memperhatikan keteraturan dan sistematika kerja, tapi cukup  fleksibel </v>
      </c>
      <c r="AC50" s="52" t="str">
        <f ca="1"/>
        <v xml:space="preserve">Tertarik untuk menangani sendiri detail   </v>
      </c>
      <c r="AD50" s="52" t="str">
        <f ca="1"/>
        <v xml:space="preserve">Tipe pelaksana, praktis - pragmatis, mengandalkan pengalaman  masa lalu dan intuisi. Bekerja tanpa perencanaan, mengandalkan perasaan.  </v>
      </c>
      <c r="AE50" s="52" t="str">
        <f ca="1"/>
        <v xml:space="preserve">Cukup aktif dalam segi mental, dapat menyesuaikan tempo kerjanya  dengan tuntutan pekerjaan / lingkungan </v>
      </c>
      <c r="AF50" s="52" t="str">
        <f ca="1"/>
        <v xml:space="preserve">Dapat bekerja di belakang meja dan senang jika sesekali harus terjun ke lapangan atau melaksanakan tugas-tugas yang bersifat mobile.  </v>
      </c>
      <c r="AG50" s="52" t="str">
        <f ca="1"/>
        <v xml:space="preserve">Membutuhkan uraian rinci mengenai tugas, dan batasan tanggung  jawab serta wewenang </v>
      </c>
      <c r="AH50" s="52" t="str">
        <f ca="1"/>
        <v xml:space="preserve">Loyal pada pribadi atasan     </v>
      </c>
      <c r="AI50" s="52" t="str">
        <f ca="1"/>
        <v xml:space="preserve">Tidak percaya diri dan tidak ingin memimpin atau mengawasi orang lain </v>
      </c>
      <c r="AJ50" s="52" t="str">
        <f ca="1"/>
        <v xml:space="preserve">Permisif, akan memberikan kesempatan pada orang lain untuk memimpin. Tidak mau mengontrol orang lain dan tidak mau mempertanggung jawabkan hasil kerja bawahannya.  </v>
      </c>
      <c r="AK50" s="52" t="str">
        <f ca="1"/>
        <v xml:space="preserve">Berhati - hati dlm pengambilan keputusan   </v>
      </c>
      <c r="AL5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0" s="52" t="str">
        <f ca="1"/>
        <v>Suka bergabung dlm kelompok, sadar akan sikap &amp; kebutuhan ke- lompok, suka bekerja sama, ingin menjadi bagian dari kelompok, ingin disukai &amp; diakui oleh lingkungan; sangat tergantung pd kelom- pok, lebih memperhatikan kebutuhan kelompok daripada pekerjaan.</v>
      </c>
      <c r="AN50"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0" s="52" t="str">
        <f ca="1"/>
        <v xml:space="preserve">Mengharapkan pengakuan lingkungan dan tidak mau diabaikan tetapi tidak mencari-cari perhatian </v>
      </c>
      <c r="AP50" s="52" t="str">
        <f ca="1"/>
        <v xml:space="preserve">Terbuka, mudah mengungkap pendapat atau perasaannya menge- nai suatu hal kepada org lain </v>
      </c>
      <c r="AQ50" s="52" t="str">
        <f ca="1"/>
        <v xml:space="preserve">Lebih suka menghindari konflik, akan mencari rasionalisasi untuk  dapat menerima situasi dan melihat permasalahan dari sudut pan- dang orang lain.  </v>
      </c>
      <c r="AR50" s="52" t="str">
        <f ca="1"/>
        <v xml:space="preserve">Enggan berubah, tidak siap untuk beradaptasi, hanya mau menerima perubahan jika alasannya jelas dan meyakinkan  </v>
      </c>
      <c r="AT50" t="str">
        <f ca="1"/>
        <v>G</v>
      </c>
      <c r="AU50" t="str">
        <f ca="1"/>
        <v>N</v>
      </c>
      <c r="AV50" t="str">
        <f ca="1"/>
        <v>A</v>
      </c>
      <c r="AW50" t="str">
        <f ca="1"/>
        <v>X</v>
      </c>
      <c r="AX50" t="str">
        <f ca="1"/>
        <v>B</v>
      </c>
      <c r="AY50" t="str">
        <f ca="1"/>
        <v>B</v>
      </c>
      <c r="AZ50" t="str">
        <f ca="1"/>
        <v>O</v>
      </c>
      <c r="BA50" t="str">
        <f ca="1"/>
        <v>Z</v>
      </c>
      <c r="BB50" t="str">
        <f ca="1"/>
        <v>F</v>
      </c>
      <c r="BC50" t="str">
        <f ca="1"/>
        <v>F</v>
      </c>
      <c r="BD50" t="str">
        <f ca="1"/>
        <v>C</v>
      </c>
      <c r="BE50" t="str">
        <f ca="1"/>
        <v>E</v>
      </c>
      <c r="BF50" t="str">
        <f ca="1"/>
        <v>N</v>
      </c>
      <c r="BG50" t="str">
        <f ca="1"/>
        <v>X</v>
      </c>
      <c r="BH50" t="str">
        <f ca="1"/>
        <v>B</v>
      </c>
      <c r="BI50" t="str">
        <f ca="1"/>
        <v>O</v>
      </c>
      <c r="BJ50" t="str">
        <f ca="1"/>
        <v>B</v>
      </c>
      <c r="BK50" t="str">
        <f ca="1"/>
        <v>O</v>
      </c>
      <c r="BL50" t="str">
        <f ca="1"/>
        <v>F</v>
      </c>
      <c r="BM50" t="str">
        <f ca="1"/>
        <v>W</v>
      </c>
      <c r="BN50" t="str">
        <f ca="1"/>
        <v>D</v>
      </c>
      <c r="BO50" t="str">
        <f ca="1"/>
        <v>C</v>
      </c>
      <c r="BP50" t="str">
        <f ca="1"/>
        <v>E</v>
      </c>
      <c r="BQ50" t="str">
        <f ca="1"/>
        <v>X</v>
      </c>
      <c r="BR50" t="str">
        <f ca="1"/>
        <v>B</v>
      </c>
      <c r="BS50" t="str">
        <f ca="1"/>
        <v>O</v>
      </c>
      <c r="BT50" t="str">
        <f ca="1"/>
        <v>X</v>
      </c>
      <c r="BU50" t="str">
        <f ca="1"/>
        <v>B</v>
      </c>
      <c r="BV50" t="str">
        <f ca="1"/>
        <v>O</v>
      </c>
      <c r="BW50" t="str">
        <f ca="1"/>
        <v>W</v>
      </c>
      <c r="BX50" t="str">
        <f ca="1"/>
        <v>R</v>
      </c>
      <c r="BY50" t="str">
        <f ca="1"/>
        <v>D</v>
      </c>
      <c r="BZ50" t="str">
        <f ca="1"/>
        <v>C</v>
      </c>
      <c r="CA50" t="str">
        <f ca="1"/>
        <v>T</v>
      </c>
      <c r="CB50" t="str">
        <f ca="1"/>
        <v>N</v>
      </c>
      <c r="CC50" t="str">
        <f ca="1"/>
        <v>O</v>
      </c>
      <c r="CD50" t="str">
        <f ca="1"/>
        <v>Z</v>
      </c>
      <c r="CE50" t="str">
        <f ca="1"/>
        <v>K</v>
      </c>
      <c r="CF50" t="str">
        <f ca="1"/>
        <v>F</v>
      </c>
      <c r="CG50" t="str">
        <f ca="1"/>
        <v>O</v>
      </c>
      <c r="CH50" t="str">
        <f ca="1"/>
        <v>G</v>
      </c>
      <c r="CI50" t="str">
        <f ca="1"/>
        <v>R</v>
      </c>
      <c r="CJ50" t="str">
        <f ca="1"/>
        <v>I</v>
      </c>
      <c r="CK50" t="str">
        <f ca="1"/>
        <v>C</v>
      </c>
      <c r="CL50" t="str">
        <f ca="1"/>
        <v>V</v>
      </c>
      <c r="CM50" t="str">
        <f ca="1"/>
        <v>O</v>
      </c>
      <c r="CN50" t="str">
        <f ca="1"/>
        <v>A</v>
      </c>
      <c r="CO50" t="str">
        <f ca="1"/>
        <v>P</v>
      </c>
      <c r="CP50" t="str">
        <f ca="1"/>
        <v>F</v>
      </c>
      <c r="CQ50" t="str">
        <f ca="1"/>
        <v>W</v>
      </c>
      <c r="CR50" t="str">
        <f ca="1"/>
        <v>V</v>
      </c>
      <c r="CS50" t="str">
        <f ca="1"/>
        <v>S</v>
      </c>
      <c r="CT50" t="str">
        <f ca="1"/>
        <v>I</v>
      </c>
      <c r="CU50" t="str">
        <f ca="1"/>
        <v>D</v>
      </c>
      <c r="CV50" t="str">
        <f ca="1"/>
        <v>V</v>
      </c>
      <c r="CW50" t="str">
        <f ca="1"/>
        <v>S</v>
      </c>
      <c r="CX50" t="str">
        <f ca="1"/>
        <v>N</v>
      </c>
      <c r="CY50" t="str">
        <f ca="1"/>
        <v>K</v>
      </c>
      <c r="CZ50" t="str">
        <f ca="1"/>
        <v>F</v>
      </c>
      <c r="DA50" t="str">
        <f ca="1"/>
        <v>W</v>
      </c>
      <c r="DB50" t="str">
        <f ca="1"/>
        <v>T</v>
      </c>
      <c r="DC50" t="str">
        <f ca="1"/>
        <v>L</v>
      </c>
      <c r="DD50" t="str">
        <f ca="1"/>
        <v>S</v>
      </c>
      <c r="DE50" t="str">
        <f ca="1"/>
        <v>R</v>
      </c>
      <c r="DF50" t="str">
        <f ca="1"/>
        <v>V</v>
      </c>
      <c r="DG50" t="str">
        <f ca="1"/>
        <v>S</v>
      </c>
      <c r="DH50" t="str">
        <f ca="1"/>
        <v>E</v>
      </c>
      <c r="DI50" t="str">
        <f ca="1"/>
        <v>N</v>
      </c>
      <c r="DJ50" t="str">
        <f ca="1"/>
        <v>F</v>
      </c>
      <c r="DK50" t="str">
        <f ca="1"/>
        <v>W</v>
      </c>
      <c r="DL50" t="str">
        <f ca="1"/>
        <v>G</v>
      </c>
      <c r="DM50" t="str">
        <f ca="1"/>
        <v>T</v>
      </c>
      <c r="DN50" t="str">
        <f ca="1"/>
        <v>I</v>
      </c>
      <c r="DO50" t="str">
        <f ca="1"/>
        <v>S</v>
      </c>
      <c r="DP50" t="str">
        <f ca="1"/>
        <v>V</v>
      </c>
      <c r="DQ50" t="str">
        <f ca="1"/>
        <v>S</v>
      </c>
      <c r="DR50" t="str">
        <f ca="1"/>
        <v>C</v>
      </c>
      <c r="DS50" t="str">
        <f ca="1"/>
        <v>D</v>
      </c>
      <c r="DT50" t="str">
        <f ca="1"/>
        <v>N</v>
      </c>
      <c r="DU50" t="str">
        <f ca="1"/>
        <v>W</v>
      </c>
      <c r="DV50" t="str">
        <f ca="1"/>
        <v>G</v>
      </c>
      <c r="DW50" t="str">
        <f ca="1"/>
        <v>L</v>
      </c>
      <c r="DX50" t="str">
        <f ca="1"/>
        <v>I</v>
      </c>
      <c r="DY50" t="str">
        <f ca="1"/>
        <v>T</v>
      </c>
      <c r="DZ50" t="str">
        <f ca="1"/>
        <v>S</v>
      </c>
      <c r="EA50" t="str">
        <f ca="1"/>
        <v>S</v>
      </c>
      <c r="EB50" t="str">
        <f ca="1"/>
        <v>D</v>
      </c>
      <c r="EC50" t="str">
        <f ca="1"/>
        <v>D</v>
      </c>
      <c r="ED50" t="str">
        <f ca="1"/>
        <v>C</v>
      </c>
      <c r="EE50" t="str">
        <f ca="1"/>
        <v>W</v>
      </c>
    </row>
    <row r="51" spans="1:135" ht="75" x14ac:dyDescent="0.25">
      <c r="A51" s="57">
        <v>50</v>
      </c>
      <c r="B51" s="55" t="str">
        <f ca="1"/>
        <v>Nurul Fadhilah Krisna M</v>
      </c>
      <c r="C51" s="55" t="str">
        <f ca="1"/>
        <v>Field Assistant Trainee</v>
      </c>
      <c r="D51" s="53" t="str">
        <f ca="1"/>
        <v>22</v>
      </c>
      <c r="E51" s="53">
        <f ca="1"/>
        <v>7</v>
      </c>
      <c r="F51" s="53">
        <f ca="1"/>
        <v>6</v>
      </c>
      <c r="G51" s="53">
        <f ca="1"/>
        <v>5</v>
      </c>
      <c r="H51" s="53">
        <f ca="1"/>
        <v>5</v>
      </c>
      <c r="I51" s="53">
        <f ca="1"/>
        <v>5</v>
      </c>
      <c r="J51" s="53">
        <f ca="1"/>
        <v>6</v>
      </c>
      <c r="K51" s="53">
        <f ca="1"/>
        <v>2</v>
      </c>
      <c r="L51" s="53">
        <f ca="1"/>
        <v>2</v>
      </c>
      <c r="M51" s="53">
        <f ca="1"/>
        <v>3</v>
      </c>
      <c r="N51" s="53">
        <f ca="1"/>
        <v>3</v>
      </c>
      <c r="O51" s="53">
        <f ca="1"/>
        <v>4</v>
      </c>
      <c r="P51" s="53">
        <f ca="1"/>
        <v>5</v>
      </c>
      <c r="Q51" s="53">
        <f ca="1"/>
        <v>5</v>
      </c>
      <c r="R51" s="53">
        <f ca="1"/>
        <v>7</v>
      </c>
      <c r="S51" s="53">
        <f ca="1"/>
        <v>3</v>
      </c>
      <c r="T51" s="53">
        <f ca="1"/>
        <v>5</v>
      </c>
      <c r="U51" s="53">
        <f ca="1"/>
        <v>4</v>
      </c>
      <c r="V51" s="53">
        <f ca="1"/>
        <v>4</v>
      </c>
      <c r="W51" s="53">
        <f ca="1"/>
        <v>4</v>
      </c>
      <c r="X51" s="53">
        <f ca="1"/>
        <v>5</v>
      </c>
      <c r="Y51" s="52" t="str">
        <f ca="1"/>
        <v>Tahu akan tujuan yang ingin dicapainya dan dapat merumuskannya, realistis akan kemampuan diri, dan berusaha untuk mencapai target.</v>
      </c>
      <c r="Z51" s="52" t="str">
        <f ca="1"/>
        <v xml:space="preserve">Komitmen tinggi, lebih suka menangani pekerjaan satu demi satu, akan tetapi masih dapat mengubah prioritas jika terpaksa </v>
      </c>
      <c r="AA51" s="52" t="str">
        <f ca="1"/>
        <v xml:space="preserve">Bekerja keras, tetapi  jelas tujuan yg ingin dicapainya   </v>
      </c>
      <c r="AB51" s="52" t="str">
        <f ca="1"/>
        <v xml:space="preserve">Memperhatikan keteraturan dan sistematika kerja, tapi cukup  fleksibel </v>
      </c>
      <c r="AC51" s="52" t="str">
        <f ca="1"/>
        <v xml:space="preserve">Tertarik untuk menangani sendiri detail   </v>
      </c>
      <c r="AD51" s="52" t="str">
        <f ca="1"/>
        <v xml:space="preserve">Suka memikirkan suatu problem secara mendalam, merujuk pada   teori dan konsep </v>
      </c>
      <c r="AE51" s="52" t="str">
        <f ca="1"/>
        <v xml:space="preserve">Santai. Kurang peduli akan waktu, kurang memiliki rasa urgensi, membuang-buang waktu, bukan pekerja yang tepat waktu </v>
      </c>
      <c r="AF51" s="52" t="str">
        <f ca="1"/>
        <v xml:space="preserve">Cocok untuk pekerjaan  ' di belakang meja '. Cenderung lamban, tidak tanggap, mudah lelah, daya tahan lemah </v>
      </c>
      <c r="AG51"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51" s="52" t="str">
        <f ca="1"/>
        <v>Otonom, dapat bekerja sendiri tanpa campur tangan orang lain, motivasi timbul krn pekerjaan itu sendiri, bukan krn pujian dr otoritas. Mempertanyakan otoritas, cenderung tidak puas thdp atasan, loya- litas lebih didasari kepentingan pribadi.</v>
      </c>
      <c r="AI51" s="52" t="str">
        <f ca="1"/>
        <v xml:space="preserve">Kurang percaya diri dan kurang berminat utk menjadi pemimpin      </v>
      </c>
      <c r="AJ51" s="52" t="str">
        <f ca="1"/>
        <v xml:space="preserve">Bertanggung jawab, akan melakukan fungsi pengarahan, pengendalian dan pengawasan, tapi tidak mendominasi </v>
      </c>
      <c r="AK51" s="52" t="str">
        <f ca="1"/>
        <v xml:space="preserve">Berhati - hati dlm pengambilan keputusan   </v>
      </c>
      <c r="AL51"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1" s="52" t="str">
        <f ca="1"/>
        <v xml:space="preserve">Selektif dlm bergabung dg kelompok, hanya mau berhubungan dg kelompok di lingkungan kerja apabila bernilai &amp; sesuai minat, tdk terlalu mudah dipengaruhi.  </v>
      </c>
      <c r="AN51" s="52" t="str">
        <f ca="1"/>
        <v xml:space="preserve">Tidak mencari atau menghindari hubungan antar pribadi di  lingkungan kerja, masih mampu menjaga jarak </v>
      </c>
      <c r="AO51" s="52" t="str">
        <f ca="1"/>
        <v xml:space="preserve">Mengharapkan pengakuan lingkungan dan tidak mau diabaikan tetapi tidak mencari-cari perhatian </v>
      </c>
      <c r="AP51" s="52" t="str">
        <f ca="1"/>
        <v xml:space="preserve">Mampu mengungkap atau menyimpan perasaan, dapat mengen- dalikan emosi </v>
      </c>
      <c r="AQ51" s="52" t="str">
        <f ca="1"/>
        <v xml:space="preserve">Tidak mencari atau menghindari konflik, mau mendengarkan pan- dangan orang lain tetapi dapat menjadi keras kepala saat memper- tahankan pandangannya.  </v>
      </c>
      <c r="AR51" s="52" t="str">
        <f ca="1"/>
        <v xml:space="preserve">Mudah beradaptasi, cukup menyukai perubahan    </v>
      </c>
      <c r="AT51" t="str">
        <f ca="1"/>
        <v>G</v>
      </c>
      <c r="AU51" t="str">
        <f ca="1"/>
        <v>N</v>
      </c>
      <c r="AV51" t="str">
        <f ca="1"/>
        <v>A</v>
      </c>
      <c r="AW51" t="str">
        <f ca="1"/>
        <v>P</v>
      </c>
      <c r="AX51" t="str">
        <f ca="1"/>
        <v>B</v>
      </c>
      <c r="AY51" t="str">
        <f ca="1"/>
        <v>O</v>
      </c>
      <c r="AZ51" t="str">
        <f ca="1"/>
        <v>O</v>
      </c>
      <c r="BA51" t="str">
        <f ca="1"/>
        <v>Z</v>
      </c>
      <c r="BB51" t="str">
        <f ca="1"/>
        <v>K</v>
      </c>
      <c r="BC51" t="str">
        <f ca="1"/>
        <v>F</v>
      </c>
      <c r="BD51" t="str">
        <f ca="1"/>
        <v>C</v>
      </c>
      <c r="BE51" t="str">
        <f ca="1"/>
        <v>L</v>
      </c>
      <c r="BF51" t="str">
        <f ca="1"/>
        <v>N</v>
      </c>
      <c r="BG51" t="str">
        <f ca="1"/>
        <v>A</v>
      </c>
      <c r="BH51" t="str">
        <f ca="1"/>
        <v>P</v>
      </c>
      <c r="BI51" t="str">
        <f ca="1"/>
        <v>X</v>
      </c>
      <c r="BJ51" t="str">
        <f ca="1"/>
        <v>Z</v>
      </c>
      <c r="BK51" t="str">
        <f ca="1"/>
        <v>O</v>
      </c>
      <c r="BL51" t="str">
        <f ca="1"/>
        <v>Z</v>
      </c>
      <c r="BM51" t="str">
        <f ca="1"/>
        <v>W</v>
      </c>
      <c r="BN51" t="str">
        <f ca="1"/>
        <v>D</v>
      </c>
      <c r="BO51" t="str">
        <f ca="1"/>
        <v>C</v>
      </c>
      <c r="BP51" t="str">
        <f ca="1"/>
        <v>I</v>
      </c>
      <c r="BQ51" t="str">
        <f ca="1"/>
        <v>X</v>
      </c>
      <c r="BR51" t="str">
        <f ca="1"/>
        <v>A</v>
      </c>
      <c r="BS51" t="str">
        <f ca="1"/>
        <v>P</v>
      </c>
      <c r="BT51" t="str">
        <f ca="1"/>
        <v>Z</v>
      </c>
      <c r="BU51" t="str">
        <f ca="1"/>
        <v>K</v>
      </c>
      <c r="BV51" t="str">
        <f ca="1"/>
        <v>O</v>
      </c>
      <c r="BW51" t="str">
        <f ca="1"/>
        <v>W</v>
      </c>
      <c r="BX51" t="str">
        <f ca="1"/>
        <v>R</v>
      </c>
      <c r="BY51" t="str">
        <f ca="1"/>
        <v>D</v>
      </c>
      <c r="BZ51" t="str">
        <f ca="1"/>
        <v>C</v>
      </c>
      <c r="CA51" t="str">
        <f ca="1"/>
        <v>E</v>
      </c>
      <c r="CB51" t="str">
        <f ca="1"/>
        <v>B</v>
      </c>
      <c r="CC51" t="str">
        <f ca="1"/>
        <v>A</v>
      </c>
      <c r="CD51" t="str">
        <f ca="1"/>
        <v>P</v>
      </c>
      <c r="CE51" t="str">
        <f ca="1"/>
        <v>X</v>
      </c>
      <c r="CF51" t="str">
        <f ca="1"/>
        <v>B</v>
      </c>
      <c r="CG51" t="str">
        <f ca="1"/>
        <v>O</v>
      </c>
      <c r="CH51" t="str">
        <f ca="1"/>
        <v>G</v>
      </c>
      <c r="CI51" t="str">
        <f ca="1"/>
        <v>R</v>
      </c>
      <c r="CJ51" t="str">
        <f ca="1"/>
        <v>I</v>
      </c>
      <c r="CK51" t="str">
        <f ca="1"/>
        <v>T</v>
      </c>
      <c r="CL51" t="str">
        <f ca="1"/>
        <v>E</v>
      </c>
      <c r="CM51" t="str">
        <f ca="1"/>
        <v>N</v>
      </c>
      <c r="CN51" t="str">
        <f ca="1"/>
        <v>Z</v>
      </c>
      <c r="CO51" t="str">
        <f ca="1"/>
        <v>K</v>
      </c>
      <c r="CP51" t="str">
        <f ca="1"/>
        <v>F</v>
      </c>
      <c r="CQ51" t="str">
        <f ca="1"/>
        <v>W</v>
      </c>
      <c r="CR51" t="str">
        <f ca="1"/>
        <v>G</v>
      </c>
      <c r="CS51" t="str">
        <f ca="1"/>
        <v>S</v>
      </c>
      <c r="CT51" t="str">
        <f ca="1"/>
        <v>R</v>
      </c>
      <c r="CU51" t="str">
        <f ca="1"/>
        <v>D</v>
      </c>
      <c r="CV51" t="str">
        <f ca="1"/>
        <v>C</v>
      </c>
      <c r="CW51" t="str">
        <f ca="1"/>
        <v>E</v>
      </c>
      <c r="CX51" t="str">
        <f ca="1"/>
        <v>N</v>
      </c>
      <c r="CY51" t="str">
        <f ca="1"/>
        <v>A</v>
      </c>
      <c r="CZ51" t="str">
        <f ca="1"/>
        <v>F</v>
      </c>
      <c r="DA51" t="str">
        <f ca="1"/>
        <v>X</v>
      </c>
      <c r="DB51" t="str">
        <f ca="1"/>
        <v>G</v>
      </c>
      <c r="DC51" t="str">
        <f ca="1"/>
        <v>L</v>
      </c>
      <c r="DD51" t="str">
        <f ca="1"/>
        <v>S</v>
      </c>
      <c r="DE51" t="str">
        <f ca="1"/>
        <v>R</v>
      </c>
      <c r="DF51" t="str">
        <f ca="1"/>
        <v>V</v>
      </c>
      <c r="DG51" t="str">
        <f ca="1"/>
        <v>S</v>
      </c>
      <c r="DH51" t="str">
        <f ca="1"/>
        <v>R</v>
      </c>
      <c r="DI51" t="str">
        <f ca="1"/>
        <v>K</v>
      </c>
      <c r="DJ51" t="str">
        <f ca="1"/>
        <v>A</v>
      </c>
      <c r="DK51" t="str">
        <f ca="1"/>
        <v>P</v>
      </c>
      <c r="DL51" t="str">
        <f ca="1"/>
        <v>I</v>
      </c>
      <c r="DM51" t="str">
        <f ca="1"/>
        <v>L</v>
      </c>
      <c r="DN51" t="str">
        <f ca="1"/>
        <v>I</v>
      </c>
      <c r="DO51" t="str">
        <f ca="1"/>
        <v>S</v>
      </c>
      <c r="DP51" t="str">
        <f ca="1"/>
        <v>V</v>
      </c>
      <c r="DQ51" t="str">
        <f ca="1"/>
        <v>S</v>
      </c>
      <c r="DR51" t="str">
        <f ca="1"/>
        <v>R</v>
      </c>
      <c r="DS51" t="str">
        <f ca="1"/>
        <v>E</v>
      </c>
      <c r="DT51" t="str">
        <f ca="1"/>
        <v>N</v>
      </c>
      <c r="DU51" t="str">
        <f ca="1"/>
        <v>A</v>
      </c>
      <c r="DV51" t="str">
        <f ca="1"/>
        <v>G</v>
      </c>
      <c r="DW51" t="str">
        <f ca="1"/>
        <v>L</v>
      </c>
      <c r="DX51" t="str">
        <f ca="1"/>
        <v>I</v>
      </c>
      <c r="DY51" t="str">
        <f ca="1"/>
        <v>T</v>
      </c>
      <c r="DZ51" t="str">
        <f ca="1"/>
        <v>S</v>
      </c>
      <c r="EA51" t="str">
        <f ca="1"/>
        <v>S</v>
      </c>
      <c r="EB51" t="str">
        <f ca="1"/>
        <v>D</v>
      </c>
      <c r="EC51" t="str">
        <f ca="1"/>
        <v>D</v>
      </c>
      <c r="ED51" t="str">
        <f ca="1"/>
        <v>C</v>
      </c>
      <c r="EE51" t="str">
        <f ca="1"/>
        <v>N</v>
      </c>
    </row>
    <row r="52" spans="1:135" ht="75" x14ac:dyDescent="0.25">
      <c r="A52" s="57">
        <v>51</v>
      </c>
      <c r="B52" s="55" t="str">
        <f ca="1"/>
        <v>Hajrah Ramli</v>
      </c>
      <c r="C52" s="55" t="str">
        <f ca="1"/>
        <v>Assistant Trainee</v>
      </c>
      <c r="D52" s="53" t="str">
        <f ca="1"/>
        <v>21</v>
      </c>
      <c r="E52" s="53">
        <f ca="1"/>
        <v>3</v>
      </c>
      <c r="F52" s="53">
        <f ca="1"/>
        <v>6</v>
      </c>
      <c r="G52" s="53">
        <f ca="1"/>
        <v>5</v>
      </c>
      <c r="H52" s="53">
        <f ca="1"/>
        <v>4</v>
      </c>
      <c r="I52" s="53">
        <f ca="1"/>
        <v>4</v>
      </c>
      <c r="J52" s="53">
        <f ca="1"/>
        <v>5</v>
      </c>
      <c r="K52" s="53">
        <f ca="1"/>
        <v>3</v>
      </c>
      <c r="L52" s="53">
        <f ca="1"/>
        <v>5</v>
      </c>
      <c r="M52" s="53">
        <f ca="1"/>
        <v>6</v>
      </c>
      <c r="N52" s="53">
        <f ca="1"/>
        <v>3</v>
      </c>
      <c r="O52" s="53">
        <f ca="1"/>
        <v>7</v>
      </c>
      <c r="P52" s="53">
        <f ca="1"/>
        <v>6</v>
      </c>
      <c r="Q52" s="53">
        <f ca="1"/>
        <v>6</v>
      </c>
      <c r="R52" s="53">
        <f ca="1"/>
        <v>2</v>
      </c>
      <c r="S52" s="53">
        <f ca="1"/>
        <v>6</v>
      </c>
      <c r="T52" s="53">
        <f ca="1"/>
        <v>3</v>
      </c>
      <c r="U52" s="53">
        <f ca="1"/>
        <v>3</v>
      </c>
      <c r="V52" s="53">
        <f ca="1"/>
        <v>4</v>
      </c>
      <c r="W52" s="53">
        <f ca="1"/>
        <v>4</v>
      </c>
      <c r="X52" s="53">
        <f ca="1"/>
        <v>5</v>
      </c>
      <c r="Y52"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2" s="52" t="str">
        <f ca="1"/>
        <v xml:space="preserve">Komitmen tinggi, lebih suka menangani pekerjaan satu demi satu, akan tetapi masih dapat mengubah prioritas jika terpaksa </v>
      </c>
      <c r="AA52" s="52" t="str">
        <f ca="1"/>
        <v xml:space="preserve">Bekerja keras, tetapi  jelas tujuan yg ingin dicapainya   </v>
      </c>
      <c r="AB52" s="52" t="str">
        <f ca="1"/>
        <v xml:space="preserve">Fleksibel tapi masih cukup memperhatikan keteraturan atau sistematika kerja </v>
      </c>
      <c r="AC52" s="52" t="str">
        <f ca="1"/>
        <v xml:space="preserve">Tertarik untuk menangani sendiri detail   </v>
      </c>
      <c r="AD52" s="52" t="str">
        <f ca="1"/>
        <v xml:space="preserve">Pertimbangan mencakup aspek teoritis (konsep atau pemikiran  baru) dan aspek praktis (pengalaman) secara berimbang    </v>
      </c>
      <c r="AE52" s="52" t="str">
        <f ca="1"/>
        <v xml:space="preserve">Santai. Kurang peduli akan waktu, kurang memiliki rasa urgensi, membuang-buang waktu, bukan pekerja yang tepat waktu </v>
      </c>
      <c r="AF52" s="52" t="str">
        <f ca="1"/>
        <v xml:space="preserve">Dapat bekerja di belakang meja dan senang jika sesekali harus terjun ke lapangan atau melaksanakan tugas-tugas yang bersifat mobile.  </v>
      </c>
      <c r="AG52" s="52" t="str">
        <f ca="1"/>
        <v xml:space="preserve">Membutuhkan uraian rinci mengenai tugas, dan batasan tanggung  jawab serta wewenang </v>
      </c>
      <c r="AH52" s="52" t="str">
        <f ca="1"/>
        <v>Otonom, dapat bekerja sendiri tanpa campur tangan orang lain, motivasi timbul krn pekerjaan itu sendiri, bukan krn pujian dr otoritas. Mempertanyakan otoritas, cenderung tidak puas thdp atasan, loya- litas lebih didasari kepentingan pribadi.</v>
      </c>
      <c r="AI52" s="52" t="str">
        <f ca="1"/>
        <v xml:space="preserve">Percaya diri dan ingin berperan sebagai pemimpin      </v>
      </c>
      <c r="AJ52" s="52" t="str">
        <f ca="1"/>
        <v xml:space="preserve">Dominan dan bertanggung jawab, akan melakukan fungsi pengarahan, pengendalian dan pengawasan    </v>
      </c>
      <c r="AK52" s="52" t="str">
        <f ca="1"/>
        <v xml:space="preserve">Cukup percaya diri dlm pengambilan keputusan, mau mengambil resiko, dpt memutuskan dgn cepat, mengikuti alur logika </v>
      </c>
      <c r="AL52" s="52" t="str">
        <f ca="1"/>
        <v xml:space="preserve">Dpt. bekerja sendiri, tdk membutuhkan kehadiran org lain. Menarik diri, kaku dlm bergaul, canggung dlm situasi sosial, lebih memperha- tikan hal - hal lain daripada manusia.  </v>
      </c>
      <c r="AM52" s="52" t="str">
        <f ca="1"/>
        <v>Suka bergabung dlm kelompok, sadar akan sikap &amp; kebutuhan ke- lompok, suka bekerja sama, ingin menjadi bagian dari kelompok, ingin disukai &amp; diakui oleh lingkungan; sangat tergantung pd kelom- pok, lebih memperhatikan kebutuhan kelompok daripada pekerjaan.</v>
      </c>
      <c r="AN52" s="52" t="str">
        <f ca="1"/>
        <v xml:space="preserve">Tidak mencari atau menghindari hubungan antar pribadi di  lingkungan kerja, masih mampu menjaga jarak </v>
      </c>
      <c r="AO52" s="52" t="str">
        <f ca="1"/>
        <v xml:space="preserve">Sederhana, cenderung diam, cenderung pemalu, tidak suka menon- jolkan diri </v>
      </c>
      <c r="AP52" s="52" t="str">
        <f ca="1"/>
        <v xml:space="preserve">Mampu mengungkap atau menyimpan perasaan, dapat mengen- dalikan emosi </v>
      </c>
      <c r="AQ52" s="52" t="str">
        <f ca="1"/>
        <v xml:space="preserve">Tidak mencari atau menghindari konflik, mau mendengarkan pan- dangan orang lain tetapi dapat menjadi keras kepala saat memper- tahankan pandangannya.  </v>
      </c>
      <c r="AR52" s="52" t="str">
        <f ca="1"/>
        <v xml:space="preserve">Mudah beradaptasi, cukup menyukai perubahan    </v>
      </c>
      <c r="AT52" t="str">
        <f ca="1"/>
        <v>G</v>
      </c>
      <c r="AU52" t="str">
        <f ca="1"/>
        <v>N</v>
      </c>
      <c r="AV52" t="str">
        <f ca="1"/>
        <v>A</v>
      </c>
      <c r="AW52" t="str">
        <f ca="1"/>
        <v>P</v>
      </c>
      <c r="AX52" t="str">
        <f ca="1"/>
        <v>B</v>
      </c>
      <c r="AY52" t="str">
        <f ca="1"/>
        <v>B</v>
      </c>
      <c r="AZ52" t="str">
        <f ca="1"/>
        <v>Z</v>
      </c>
      <c r="BA52" t="str">
        <f ca="1"/>
        <v>Z</v>
      </c>
      <c r="BB52" t="str">
        <f ca="1"/>
        <v>K</v>
      </c>
      <c r="BC52" t="str">
        <f ca="1"/>
        <v>W</v>
      </c>
      <c r="BD52" t="str">
        <f ca="1"/>
        <v>C</v>
      </c>
      <c r="BE52" t="str">
        <f ca="1"/>
        <v>E</v>
      </c>
      <c r="BF52" t="str">
        <f ca="1"/>
        <v>P</v>
      </c>
      <c r="BG52" t="str">
        <f ca="1"/>
        <v>A</v>
      </c>
      <c r="BH52" t="str">
        <f ca="1"/>
        <v>P</v>
      </c>
      <c r="BI52" t="str">
        <f ca="1"/>
        <v>X</v>
      </c>
      <c r="BJ52" t="str">
        <f ca="1"/>
        <v>Z</v>
      </c>
      <c r="BK52" t="str">
        <f ca="1"/>
        <v>O</v>
      </c>
      <c r="BL52" t="str">
        <f ca="1"/>
        <v>F</v>
      </c>
      <c r="BM52" t="str">
        <f ca="1"/>
        <v>W</v>
      </c>
      <c r="BN52" t="str">
        <f ca="1"/>
        <v>D</v>
      </c>
      <c r="BO52" t="str">
        <f ca="1"/>
        <v>L</v>
      </c>
      <c r="BP52" t="str">
        <f ca="1"/>
        <v>E</v>
      </c>
      <c r="BQ52" t="str">
        <f ca="1"/>
        <v>X</v>
      </c>
      <c r="BR52" t="str">
        <f ca="1"/>
        <v>B</v>
      </c>
      <c r="BS52" t="str">
        <f ca="1"/>
        <v>P</v>
      </c>
      <c r="BT52" t="str">
        <f ca="1"/>
        <v>Z</v>
      </c>
      <c r="BU52" t="str">
        <f ca="1"/>
        <v>B</v>
      </c>
      <c r="BV52" t="str">
        <f ca="1"/>
        <v>O</v>
      </c>
      <c r="BW52" t="str">
        <f ca="1"/>
        <v>W</v>
      </c>
      <c r="BX52" t="str">
        <f ca="1"/>
        <v>G</v>
      </c>
      <c r="BY52" t="str">
        <f ca="1"/>
        <v>L</v>
      </c>
      <c r="BZ52" t="str">
        <f ca="1"/>
        <v>I</v>
      </c>
      <c r="CA52" t="str">
        <f ca="1"/>
        <v>T</v>
      </c>
      <c r="CB52" t="str">
        <f ca="1"/>
        <v>B</v>
      </c>
      <c r="CC52" t="str">
        <f ca="1"/>
        <v>O</v>
      </c>
      <c r="CD52" t="str">
        <f ca="1"/>
        <v>P</v>
      </c>
      <c r="CE52" t="str">
        <f ca="1"/>
        <v>K</v>
      </c>
      <c r="CF52" t="str">
        <f ca="1"/>
        <v>B</v>
      </c>
      <c r="CG52" t="str">
        <f ca="1"/>
        <v>W</v>
      </c>
      <c r="CH52" t="str">
        <f ca="1"/>
        <v>G</v>
      </c>
      <c r="CI52" t="str">
        <f ca="1"/>
        <v>R</v>
      </c>
      <c r="CJ52" t="str">
        <f ca="1"/>
        <v>I</v>
      </c>
      <c r="CK52" t="str">
        <f ca="1"/>
        <v>C</v>
      </c>
      <c r="CL52" t="str">
        <f ca="1"/>
        <v>V</v>
      </c>
      <c r="CM52" t="str">
        <f ca="1"/>
        <v>N</v>
      </c>
      <c r="CN52" t="str">
        <f ca="1"/>
        <v>Z</v>
      </c>
      <c r="CO52" t="str">
        <f ca="1"/>
        <v>K</v>
      </c>
      <c r="CP52" t="str">
        <f ca="1"/>
        <v>F</v>
      </c>
      <c r="CQ52" t="str">
        <f ca="1"/>
        <v>W</v>
      </c>
      <c r="CR52" t="str">
        <f ca="1"/>
        <v>G</v>
      </c>
      <c r="CS52" t="str">
        <f ca="1"/>
        <v>L</v>
      </c>
      <c r="CT52" t="str">
        <f ca="1"/>
        <v>I</v>
      </c>
      <c r="CU52" t="str">
        <f ca="1"/>
        <v>D</v>
      </c>
      <c r="CV52" t="str">
        <f ca="1"/>
        <v>V</v>
      </c>
      <c r="CW52" t="str">
        <f ca="1"/>
        <v>E</v>
      </c>
      <c r="CX52" t="str">
        <f ca="1"/>
        <v>N</v>
      </c>
      <c r="CY52" t="str">
        <f ca="1"/>
        <v>K</v>
      </c>
      <c r="CZ52" t="str">
        <f ca="1"/>
        <v>F</v>
      </c>
      <c r="DA52" t="str">
        <f ca="1"/>
        <v>X</v>
      </c>
      <c r="DB52" t="str">
        <f ca="1"/>
        <v>T</v>
      </c>
      <c r="DC52" t="str">
        <f ca="1"/>
        <v>L</v>
      </c>
      <c r="DD52" t="str">
        <f ca="1"/>
        <v>I</v>
      </c>
      <c r="DE52" t="str">
        <f ca="1"/>
        <v>R</v>
      </c>
      <c r="DF52" t="str">
        <f ca="1"/>
        <v>V</v>
      </c>
      <c r="DG52" t="str">
        <f ca="1"/>
        <v>S</v>
      </c>
      <c r="DH52" t="str">
        <f ca="1"/>
        <v>R</v>
      </c>
      <c r="DI52" t="str">
        <f ca="1"/>
        <v>N</v>
      </c>
      <c r="DJ52" t="str">
        <f ca="1"/>
        <v>A</v>
      </c>
      <c r="DK52" t="str">
        <f ca="1"/>
        <v>P</v>
      </c>
      <c r="DL52" t="str">
        <f ca="1"/>
        <v>G</v>
      </c>
      <c r="DM52" t="str">
        <f ca="1"/>
        <v>L</v>
      </c>
      <c r="DN52" t="str">
        <f ca="1"/>
        <v>I</v>
      </c>
      <c r="DO52" t="str">
        <f ca="1"/>
        <v>T</v>
      </c>
      <c r="DP52" t="str">
        <f ca="1"/>
        <v>V</v>
      </c>
      <c r="DQ52" t="str">
        <f ca="1"/>
        <v>D</v>
      </c>
      <c r="DR52" t="str">
        <f ca="1"/>
        <v>R</v>
      </c>
      <c r="DS52" t="str">
        <f ca="1"/>
        <v>E</v>
      </c>
      <c r="DT52" t="str">
        <f ca="1"/>
        <v>N</v>
      </c>
      <c r="DU52" t="str">
        <f ca="1"/>
        <v>W</v>
      </c>
      <c r="DV52" t="str">
        <f ca="1"/>
        <v>L</v>
      </c>
      <c r="DW52" t="str">
        <f ca="1"/>
        <v>L</v>
      </c>
      <c r="DX52" t="str">
        <f ca="1"/>
        <v>I</v>
      </c>
      <c r="DY52" t="str">
        <f ca="1"/>
        <v>V</v>
      </c>
      <c r="DZ52" t="str">
        <f ca="1"/>
        <v>S</v>
      </c>
      <c r="EA52" t="str">
        <f ca="1"/>
        <v>R</v>
      </c>
      <c r="EB52" t="str">
        <f ca="1"/>
        <v>D</v>
      </c>
      <c r="EC52" t="str">
        <f ca="1"/>
        <v>C</v>
      </c>
      <c r="ED52" t="str">
        <f ca="1"/>
        <v>C</v>
      </c>
      <c r="EE52" t="str">
        <f ca="1"/>
        <v>N</v>
      </c>
    </row>
    <row r="53" spans="1:135" ht="75" x14ac:dyDescent="0.25">
      <c r="A53" s="57">
        <v>52</v>
      </c>
      <c r="B53" s="55" t="str">
        <f ca="1"/>
        <v>A. Ramdana Widyayani</v>
      </c>
      <c r="C53" s="55" t="str">
        <f ca="1"/>
        <v>Field Assistant Trainee</v>
      </c>
      <c r="D53" s="53" t="str">
        <f ca="1"/>
        <v>23</v>
      </c>
      <c r="E53" s="53">
        <f ca="1"/>
        <v>5</v>
      </c>
      <c r="F53" s="53">
        <f ca="1"/>
        <v>6</v>
      </c>
      <c r="G53" s="53">
        <f ca="1"/>
        <v>4</v>
      </c>
      <c r="H53" s="53">
        <f ca="1"/>
        <v>7</v>
      </c>
      <c r="I53" s="53">
        <f ca="1"/>
        <v>7</v>
      </c>
      <c r="J53" s="53">
        <f ca="1"/>
        <v>2</v>
      </c>
      <c r="K53" s="53">
        <f ca="1"/>
        <v>2</v>
      </c>
      <c r="L53" s="53">
        <f ca="1"/>
        <v>3</v>
      </c>
      <c r="M53" s="53">
        <f ca="1"/>
        <v>5</v>
      </c>
      <c r="N53" s="53">
        <f ca="1"/>
        <v>2</v>
      </c>
      <c r="O53" s="53">
        <f ca="1"/>
        <v>5</v>
      </c>
      <c r="P53" s="53">
        <f ca="1"/>
        <v>3</v>
      </c>
      <c r="Q53" s="53">
        <f ca="1"/>
        <v>5</v>
      </c>
      <c r="R53" s="53">
        <f ca="1"/>
        <v>6</v>
      </c>
      <c r="S53" s="53">
        <f ca="1"/>
        <v>7</v>
      </c>
      <c r="T53" s="53">
        <f ca="1"/>
        <v>6</v>
      </c>
      <c r="U53" s="53">
        <f ca="1"/>
        <v>3</v>
      </c>
      <c r="V53" s="53">
        <f ca="1"/>
        <v>4</v>
      </c>
      <c r="W53" s="53">
        <f ca="1"/>
        <v>2</v>
      </c>
      <c r="X53" s="53">
        <f ca="1"/>
        <v>6</v>
      </c>
      <c r="Y53" s="52" t="str">
        <f ca="1"/>
        <v>Tahu akan tujuan yang ingin dicapainya dan dapat merumuskannya, realistis akan kemampuan diri, dan berusaha untuk mencapai target.</v>
      </c>
      <c r="Z53" s="52" t="str">
        <f ca="1"/>
        <v xml:space="preserve">Komitmen tinggi, lebih suka menangani pekerjaan satu demi satu, akan tetapi masih dapat mengubah prioritas jika terpaksa </v>
      </c>
      <c r="AA53" s="52" t="str">
        <f ca="1"/>
        <v xml:space="preserve">Bekerja keras sesuai tuntutan, menyalurkan usahanya untuk hal-hal yang bermanfaat / menguntungkan </v>
      </c>
      <c r="AB53" s="52" t="str">
        <f ca="1"/>
        <v xml:space="preserve">Sistematis, bermetoda, berstruktur, rapi dan teratur, dapat menata tugas dengan baik.  Cenderung kaku, tidak fleksibel </v>
      </c>
      <c r="AC53" s="52" t="str">
        <f ca="1"/>
        <v xml:space="preserve">Sangat menyukai detail, sangat peduli akan akurasi dan keleng- kapan data.  Cenderung terlalu terlibat dengan detail sehingga melupakan tujuan utama.  </v>
      </c>
      <c r="AD53" s="52" t="str">
        <f ca="1"/>
        <v xml:space="preserve">Tipe pelaksana, praktis - pragmatis, mengandalkan pengalaman  masa lalu dan intuisi. Bekerja tanpa perencanaan, mengandalkan perasaan.  </v>
      </c>
      <c r="AE53" s="52" t="str">
        <f ca="1"/>
        <v xml:space="preserve">Santai. Kurang peduli akan waktu, kurang memiliki rasa urgensi, membuang-buang waktu, bukan pekerja yang tepat waktu </v>
      </c>
      <c r="AF53" s="52" t="str">
        <f ca="1"/>
        <v xml:space="preserve">Dapat bekerja di belakang meja dan senang jika sesekali harus terjun ke lapangan atau melaksanakan tugas-tugas yang bersifat mobile.  </v>
      </c>
      <c r="AG53" s="52" t="str">
        <f ca="1"/>
        <v xml:space="preserve">Perlu pengarahan awal dan tolok ukur keberhasilan   </v>
      </c>
      <c r="AH53" s="52" t="str">
        <f ca="1"/>
        <v>Otonom, dapat bekerja sendiri tanpa campur tangan orang lain, motivasi timbul krn pekerjaan itu sendiri, bukan krn pujian dr otoritas. Mempertanyakan otoritas, cenderung tidak puas thdp atasan, loya- litas lebih didasari kepentingan pribadi.</v>
      </c>
      <c r="AI53" s="52" t="str">
        <f ca="1"/>
        <v xml:space="preserve">Cukup percaya diri, tidak secara aktif mencari posisi kepemimpinan akan tetapi juga tidak akan menghindarinya </v>
      </c>
      <c r="AJ53" s="52" t="str">
        <f ca="1"/>
        <v>Enggan mengontrol org lain &amp; tidak mau mempertanggung jawabkan hasil kerja bawahannya, lebih memberi kebebasan kpd bawahan utk memilih cara sendiri dlm penyelesaian tugas dan meminta bawahan  utk mempertanggungjawabkan hasilnya masing-masing.</v>
      </c>
      <c r="AK53" s="52" t="str">
        <f ca="1"/>
        <v xml:space="preserve">Berhati - hati dlm pengambilan keputusan   </v>
      </c>
      <c r="AL53"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3" s="52" t="str">
        <f ca="1"/>
        <v>Suka bergabung dlm kelompok, sadar akan sikap &amp; kebutuhan ke- lompok, suka bekerja sama, ingin menjadi bagian dari kelompok, ingin disukai &amp; diakui oleh lingkungan; sangat tergantung pd kelom- pok, lebih memperhatikan kebutuhan kelompok daripada pekerjaan.</v>
      </c>
      <c r="AN53"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3" s="52" t="str">
        <f ca="1"/>
        <v xml:space="preserve">Sederhana, cenderung diam, cenderung pemalu, tidak suka menon- jolkan diri </v>
      </c>
      <c r="AP53" s="52" t="str">
        <f ca="1"/>
        <v xml:space="preserve">Mampu mengungkap atau menyimpan perasaan, dapat mengen- dalikan emosi </v>
      </c>
      <c r="AQ53" s="52" t="str">
        <f ca="1"/>
        <v xml:space="preserve">Lebih suka menghindari konflik, akan mencari rasionalisasi untuk  dapat menerima situasi dan melihat permasalahan dari sudut pan- dang orang lain.  </v>
      </c>
      <c r="AR53" s="52" t="str">
        <f ca="1"/>
        <v>Antusias terhadap perubahan dan akan mencari hal-hal baru, tetapi masih selektif (menilai kemanfaatannya)</v>
      </c>
      <c r="AT53" t="str">
        <f ca="1"/>
        <v>G</v>
      </c>
      <c r="AU53" t="str">
        <f ca="1"/>
        <v>N</v>
      </c>
      <c r="AV53" t="str">
        <f ca="1"/>
        <v>A</v>
      </c>
      <c r="AW53" t="str">
        <f ca="1"/>
        <v>X</v>
      </c>
      <c r="AX53" t="str">
        <f ca="1"/>
        <v>B</v>
      </c>
      <c r="AY53" t="str">
        <f ca="1"/>
        <v>B</v>
      </c>
      <c r="AZ53" t="str">
        <f ca="1"/>
        <v>O</v>
      </c>
      <c r="BA53" t="str">
        <f ca="1"/>
        <v>Z</v>
      </c>
      <c r="BB53" t="str">
        <f ca="1"/>
        <v>K</v>
      </c>
      <c r="BC53" t="str">
        <f ca="1"/>
        <v>W</v>
      </c>
      <c r="BD53" t="str">
        <f ca="1"/>
        <v>C</v>
      </c>
      <c r="BE53" t="str">
        <f ca="1"/>
        <v>E</v>
      </c>
      <c r="BF53" t="str">
        <f ca="1"/>
        <v>N</v>
      </c>
      <c r="BG53" t="str">
        <f ca="1"/>
        <v>A</v>
      </c>
      <c r="BH53" t="str">
        <f ca="1"/>
        <v>B</v>
      </c>
      <c r="BI53" t="str">
        <f ca="1"/>
        <v>O</v>
      </c>
      <c r="BJ53" t="str">
        <f ca="1"/>
        <v>Z</v>
      </c>
      <c r="BK53" t="str">
        <f ca="1"/>
        <v>O</v>
      </c>
      <c r="BL53" t="str">
        <f ca="1"/>
        <v>Z</v>
      </c>
      <c r="BM53" t="str">
        <f ca="1"/>
        <v>W</v>
      </c>
      <c r="BN53" t="str">
        <f ca="1"/>
        <v>D</v>
      </c>
      <c r="BO53" t="str">
        <f ca="1"/>
        <v>C</v>
      </c>
      <c r="BP53" t="str">
        <f ca="1"/>
        <v>E</v>
      </c>
      <c r="BQ53" t="str">
        <f ca="1"/>
        <v>X</v>
      </c>
      <c r="BR53" t="str">
        <f ca="1"/>
        <v>B</v>
      </c>
      <c r="BS53" t="str">
        <f ca="1"/>
        <v>O</v>
      </c>
      <c r="BT53" t="str">
        <f ca="1"/>
        <v>Z</v>
      </c>
      <c r="BU53" t="str">
        <f ca="1"/>
        <v>B</v>
      </c>
      <c r="BV53" t="str">
        <f ca="1"/>
        <v>O</v>
      </c>
      <c r="BW53" t="str">
        <f ca="1"/>
        <v>W</v>
      </c>
      <c r="BX53" t="str">
        <f ca="1"/>
        <v>G</v>
      </c>
      <c r="BY53" t="str">
        <f ca="1"/>
        <v>D</v>
      </c>
      <c r="BZ53" t="str">
        <f ca="1"/>
        <v>C</v>
      </c>
      <c r="CA53" t="str">
        <f ca="1"/>
        <v>T</v>
      </c>
      <c r="CB53" t="str">
        <f ca="1"/>
        <v>B</v>
      </c>
      <c r="CC53" t="str">
        <f ca="1"/>
        <v>O</v>
      </c>
      <c r="CD53" t="str">
        <f ca="1"/>
        <v>P</v>
      </c>
      <c r="CE53" t="str">
        <f ca="1"/>
        <v>K</v>
      </c>
      <c r="CF53" t="str">
        <f ca="1"/>
        <v>B</v>
      </c>
      <c r="CG53" t="str">
        <f ca="1"/>
        <v>W</v>
      </c>
      <c r="CH53" t="str">
        <f ca="1"/>
        <v>G</v>
      </c>
      <c r="CI53" t="str">
        <f ca="1"/>
        <v>L</v>
      </c>
      <c r="CJ53" t="str">
        <f ca="1"/>
        <v>D</v>
      </c>
      <c r="CK53" t="str">
        <f ca="1"/>
        <v>C</v>
      </c>
      <c r="CL53" t="str">
        <f ca="1"/>
        <v>E</v>
      </c>
      <c r="CM53" t="str">
        <f ca="1"/>
        <v>N</v>
      </c>
      <c r="CN53" t="str">
        <f ca="1"/>
        <v>Z</v>
      </c>
      <c r="CO53" t="str">
        <f ca="1"/>
        <v>P</v>
      </c>
      <c r="CP53" t="str">
        <f ca="1"/>
        <v>F</v>
      </c>
      <c r="CQ53" t="str">
        <f ca="1"/>
        <v>W</v>
      </c>
      <c r="CR53" t="str">
        <f ca="1"/>
        <v>V</v>
      </c>
      <c r="CS53" t="str">
        <f ca="1"/>
        <v>S</v>
      </c>
      <c r="CT53" t="str">
        <f ca="1"/>
        <v>I</v>
      </c>
      <c r="CU53" t="str">
        <f ca="1"/>
        <v>D</v>
      </c>
      <c r="CV53" t="str">
        <f ca="1"/>
        <v>C</v>
      </c>
      <c r="CW53" t="str">
        <f ca="1"/>
        <v>S</v>
      </c>
      <c r="CX53" t="str">
        <f ca="1"/>
        <v>Z</v>
      </c>
      <c r="CY53" t="str">
        <f ca="1"/>
        <v>A</v>
      </c>
      <c r="CZ53" t="str">
        <f ca="1"/>
        <v>F</v>
      </c>
      <c r="DA53" t="str">
        <f ca="1"/>
        <v>X</v>
      </c>
      <c r="DB53" t="str">
        <f ca="1"/>
        <v>G</v>
      </c>
      <c r="DC53" t="str">
        <f ca="1"/>
        <v>L</v>
      </c>
      <c r="DD53" t="str">
        <f ca="1"/>
        <v>I</v>
      </c>
      <c r="DE53" t="str">
        <f ca="1"/>
        <v>R</v>
      </c>
      <c r="DF53" t="str">
        <f ca="1"/>
        <v>D</v>
      </c>
      <c r="DG53" t="str">
        <f ca="1"/>
        <v>S</v>
      </c>
      <c r="DH53" t="str">
        <f ca="1"/>
        <v>R</v>
      </c>
      <c r="DI53" t="str">
        <f ca="1"/>
        <v>N</v>
      </c>
      <c r="DJ53" t="str">
        <f ca="1"/>
        <v>A</v>
      </c>
      <c r="DK53" t="str">
        <f ca="1"/>
        <v>P</v>
      </c>
      <c r="DL53" t="str">
        <f ca="1"/>
        <v>I</v>
      </c>
      <c r="DM53" t="str">
        <f ca="1"/>
        <v>L</v>
      </c>
      <c r="DN53" t="str">
        <f ca="1"/>
        <v>I</v>
      </c>
      <c r="DO53" t="str">
        <f ca="1"/>
        <v>T</v>
      </c>
      <c r="DP53" t="str">
        <f ca="1"/>
        <v>V</v>
      </c>
      <c r="DQ53" t="str">
        <f ca="1"/>
        <v>S</v>
      </c>
      <c r="DR53" t="str">
        <f ca="1"/>
        <v>C</v>
      </c>
      <c r="DS53" t="str">
        <f ca="1"/>
        <v>E</v>
      </c>
      <c r="DT53" t="str">
        <f ca="1"/>
        <v>N</v>
      </c>
      <c r="DU53" t="str">
        <f ca="1"/>
        <v>A</v>
      </c>
      <c r="DV53" t="str">
        <f ca="1"/>
        <v>L</v>
      </c>
      <c r="DW53" t="str">
        <f ca="1"/>
        <v>L</v>
      </c>
      <c r="DX53" t="str">
        <f ca="1"/>
        <v>I</v>
      </c>
      <c r="DY53" t="str">
        <f ca="1"/>
        <v>V</v>
      </c>
      <c r="DZ53" t="str">
        <f ca="1"/>
        <v>S</v>
      </c>
      <c r="EA53" t="str">
        <f ca="1"/>
        <v>S</v>
      </c>
      <c r="EB53" t="str">
        <f ca="1"/>
        <v>D</v>
      </c>
      <c r="EC53" t="str">
        <f ca="1"/>
        <v>D</v>
      </c>
      <c r="ED53" t="str">
        <f ca="1"/>
        <v>C</v>
      </c>
      <c r="EE53" t="str">
        <f ca="1"/>
        <v>N</v>
      </c>
    </row>
    <row r="54" spans="1:135" ht="75" x14ac:dyDescent="0.25">
      <c r="A54" s="57">
        <v>53</v>
      </c>
      <c r="B54" s="55" t="str">
        <f ca="1"/>
        <v>Mukmin</v>
      </c>
      <c r="C54" s="55" t="str">
        <f ca="1"/>
        <v>Field Assistant Trainee</v>
      </c>
      <c r="D54" s="53" t="str">
        <f ca="1"/>
        <v>26</v>
      </c>
      <c r="E54" s="53">
        <f ca="1"/>
        <v>4</v>
      </c>
      <c r="F54" s="53">
        <f ca="1"/>
        <v>1</v>
      </c>
      <c r="G54" s="53">
        <f ca="1"/>
        <v>6</v>
      </c>
      <c r="H54" s="53">
        <f ca="1"/>
        <v>6</v>
      </c>
      <c r="I54" s="53">
        <f ca="1"/>
        <v>5</v>
      </c>
      <c r="J54" s="53">
        <f ca="1"/>
        <v>3</v>
      </c>
      <c r="K54" s="53">
        <f ca="1"/>
        <v>5</v>
      </c>
      <c r="L54" s="53">
        <f ca="1"/>
        <v>3</v>
      </c>
      <c r="M54" s="53">
        <f ca="1"/>
        <v>6</v>
      </c>
      <c r="N54" s="53">
        <f ca="1"/>
        <v>6</v>
      </c>
      <c r="O54" s="53">
        <f ca="1"/>
        <v>5</v>
      </c>
      <c r="P54" s="53">
        <f ca="1"/>
        <v>5</v>
      </c>
      <c r="Q54" s="53">
        <f ca="1"/>
        <v>5</v>
      </c>
      <c r="R54" s="53">
        <f ca="1"/>
        <v>6</v>
      </c>
      <c r="S54" s="53">
        <f ca="1"/>
        <v>4</v>
      </c>
      <c r="T54" s="53">
        <f ca="1"/>
        <v>5</v>
      </c>
      <c r="U54" s="53">
        <f ca="1"/>
        <v>2</v>
      </c>
      <c r="V54" s="53">
        <f ca="1"/>
        <v>1</v>
      </c>
      <c r="W54" s="53">
        <f ca="1"/>
        <v>6</v>
      </c>
      <c r="X54" s="53">
        <f ca="1"/>
        <v>6</v>
      </c>
      <c r="Y54"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4"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54" s="52" t="str">
        <f ca="1"/>
        <v xml:space="preserve">Bekerja keras, tetapi  jelas tujuan yg ingin dicapainya   </v>
      </c>
      <c r="AB54" s="52" t="str">
        <f ca="1"/>
        <v xml:space="preserve">Memperhatikan keteraturan dan sistematika kerja, tapi cukup  fleksibel </v>
      </c>
      <c r="AC54" s="52" t="str">
        <f ca="1"/>
        <v xml:space="preserve">Tertarik untuk menangani sendiri detail   </v>
      </c>
      <c r="AD54" s="52" t="str">
        <f ca="1"/>
        <v xml:space="preserve">Tipe pelaksana, praktis - pragmatis, mengandalkan pengalaman  masa lalu dan intuisi. Bekerja tanpa perencanaan, mengandalkan perasaan.  </v>
      </c>
      <c r="AE54" s="52" t="str">
        <f ca="1"/>
        <v xml:space="preserve">Cukup aktif dalam segi mental, dapat menyesuaikan tempo kerjanya  dengan tuntutan pekerjaan / lingkungan </v>
      </c>
      <c r="AF54" s="52" t="str">
        <f ca="1"/>
        <v xml:space="preserve">Dapat bekerja di belakang meja dan senang jika sesekali harus terjun ke lapangan atau melaksanakan tugas-tugas yang bersifat mobile.  </v>
      </c>
      <c r="AG54" s="52" t="str">
        <f ca="1"/>
        <v xml:space="preserve">Membutuhkan uraian rinci mengenai tugas, dan batasan tanggung  jawab serta wewenang </v>
      </c>
      <c r="AH54" s="52" t="str">
        <f ca="1"/>
        <v xml:space="preserve">Loyal pada Perusahaan   </v>
      </c>
      <c r="AI54" s="52" t="str">
        <f ca="1"/>
        <v xml:space="preserve">Cukup percaya diri, tidak secara aktif mencari posisi kepemimpinan akan tetapi juga tidak akan menghindarinya </v>
      </c>
      <c r="AJ54" s="52" t="str">
        <f ca="1"/>
        <v xml:space="preserve">Bertanggung jawab, akan melakukan fungsi pengarahan, pengendalian dan pengawasan, tapi tidak mendominasi </v>
      </c>
      <c r="AK54" s="52" t="str">
        <f ca="1"/>
        <v xml:space="preserve">Berhati - hati dlm pengambilan keputusan   </v>
      </c>
      <c r="AL5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4" s="52" t="str">
        <f ca="1"/>
        <v xml:space="preserve">Selektif dlm bergabung dg kelompok, hanya mau berhubungan dg kelompok di lingkungan kerja apabila bernilai &amp; sesuai minat, tdk terlalu mudah dipengaruhi.  </v>
      </c>
      <c r="AN54" s="52" t="str">
        <f ca="1"/>
        <v xml:space="preserve">Tidak mencari atau menghindari hubungan antar pribadi di  lingkungan kerja, masih mampu menjaga jarak </v>
      </c>
      <c r="AO54" s="52" t="str">
        <f ca="1"/>
        <v xml:space="preserve">Sederhana, cenderung diam, cenderung pemalu, tidak suka menon- jolkan diri </v>
      </c>
      <c r="AP54" s="52" t="str">
        <f ca="1"/>
        <v>Sangat terbuka, terus terang, mudah terbaca (dari air muka, tindakan, perkataan, sikap). Tidak dapat mengendalikan emosi, cepat  bereaksi, kurang mengindahkan/tidak mempunyai 'nilai' yg meng- haruskannya menahan emosi.</v>
      </c>
      <c r="AQ54" s="52" t="str">
        <f ca="1"/>
        <v xml:space="preserve">Akan menghadapi konflik, mengungkapkan serta memaksakan pan- dangan dengan cara positif  </v>
      </c>
      <c r="AR54" s="52" t="str">
        <f ca="1"/>
        <v>Antusias terhadap perubahan dan akan mencari hal-hal baru, tetapi masih selektif (menilai kemanfaatannya)</v>
      </c>
      <c r="AT54" t="str">
        <f ca="1"/>
        <v>G</v>
      </c>
      <c r="AU54" t="str">
        <f ca="1"/>
        <v>N</v>
      </c>
      <c r="AV54" t="str">
        <f ca="1"/>
        <v>A</v>
      </c>
      <c r="AW54" t="str">
        <f ca="1"/>
        <v>P</v>
      </c>
      <c r="AX54" t="str">
        <f ca="1"/>
        <v>B</v>
      </c>
      <c r="AY54" t="str">
        <f ca="1"/>
        <v>B</v>
      </c>
      <c r="AZ54" t="str">
        <f ca="1"/>
        <v>Z</v>
      </c>
      <c r="BA54" t="str">
        <f ca="1"/>
        <v>Z</v>
      </c>
      <c r="BB54" t="str">
        <f ca="1"/>
        <v>K</v>
      </c>
      <c r="BC54" t="str">
        <f ca="1"/>
        <v>W</v>
      </c>
      <c r="BD54" t="str">
        <f ca="1"/>
        <v>C</v>
      </c>
      <c r="BE54" t="str">
        <f ca="1"/>
        <v>L</v>
      </c>
      <c r="BF54" t="str">
        <f ca="1"/>
        <v>P</v>
      </c>
      <c r="BG54" t="str">
        <f ca="1"/>
        <v>X</v>
      </c>
      <c r="BH54" t="str">
        <f ca="1"/>
        <v>P</v>
      </c>
      <c r="BI54" t="str">
        <f ca="1"/>
        <v>O</v>
      </c>
      <c r="BJ54" t="str">
        <f ca="1"/>
        <v>Z</v>
      </c>
      <c r="BK54" t="str">
        <f ca="1"/>
        <v>O</v>
      </c>
      <c r="BL54" t="str">
        <f ca="1"/>
        <v>F</v>
      </c>
      <c r="BM54" t="str">
        <f ca="1"/>
        <v>K</v>
      </c>
      <c r="BN54" t="str">
        <f ca="1"/>
        <v>G</v>
      </c>
      <c r="BO54" t="str">
        <f ca="1"/>
        <v>L</v>
      </c>
      <c r="BP54" t="str">
        <f ca="1"/>
        <v>I</v>
      </c>
      <c r="BQ54" t="str">
        <f ca="1"/>
        <v>X</v>
      </c>
      <c r="BR54" t="str">
        <f ca="1"/>
        <v>B</v>
      </c>
      <c r="BS54" t="str">
        <f ca="1"/>
        <v>O</v>
      </c>
      <c r="BT54" t="str">
        <f ca="1"/>
        <v>Z</v>
      </c>
      <c r="BU54" t="str">
        <f ca="1"/>
        <v>K</v>
      </c>
      <c r="BV54" t="str">
        <f ca="1"/>
        <v>F</v>
      </c>
      <c r="BW54" t="str">
        <f ca="1"/>
        <v>W</v>
      </c>
      <c r="BX54" t="str">
        <f ca="1"/>
        <v>R</v>
      </c>
      <c r="BY54" t="str">
        <f ca="1"/>
        <v>D</v>
      </c>
      <c r="BZ54" t="str">
        <f ca="1"/>
        <v>I</v>
      </c>
      <c r="CA54" t="str">
        <f ca="1"/>
        <v>E</v>
      </c>
      <c r="CB54" t="str">
        <f ca="1"/>
        <v>B</v>
      </c>
      <c r="CC54" t="str">
        <f ca="1"/>
        <v>O</v>
      </c>
      <c r="CD54" t="str">
        <f ca="1"/>
        <v>Z</v>
      </c>
      <c r="CE54" t="str">
        <f ca="1"/>
        <v>K</v>
      </c>
      <c r="CF54" t="str">
        <f ca="1"/>
        <v>F</v>
      </c>
      <c r="CG54" t="str">
        <f ca="1"/>
        <v>W</v>
      </c>
      <c r="CH54" t="str">
        <f ca="1"/>
        <v>G</v>
      </c>
      <c r="CI54" t="str">
        <f ca="1"/>
        <v>L</v>
      </c>
      <c r="CJ54" t="str">
        <f ca="1"/>
        <v>D</v>
      </c>
      <c r="CK54" t="str">
        <f ca="1"/>
        <v>T</v>
      </c>
      <c r="CL54" t="str">
        <f ca="1"/>
        <v>V</v>
      </c>
      <c r="CM54" t="str">
        <f ca="1"/>
        <v>O</v>
      </c>
      <c r="CN54" t="str">
        <f ca="1"/>
        <v>A</v>
      </c>
      <c r="CO54" t="str">
        <f ca="1"/>
        <v>P</v>
      </c>
      <c r="CP54" t="str">
        <f ca="1"/>
        <v>F</v>
      </c>
      <c r="CQ54" t="str">
        <f ca="1"/>
        <v>W</v>
      </c>
      <c r="CR54" t="str">
        <f ca="1"/>
        <v>G</v>
      </c>
      <c r="CS54" t="str">
        <f ca="1"/>
        <v>S</v>
      </c>
      <c r="CT54" t="str">
        <f ca="1"/>
        <v>I</v>
      </c>
      <c r="CU54" t="str">
        <f ca="1"/>
        <v>T</v>
      </c>
      <c r="CV54" t="str">
        <f ca="1"/>
        <v>C</v>
      </c>
      <c r="CW54" t="str">
        <f ca="1"/>
        <v>S</v>
      </c>
      <c r="CX54" t="str">
        <f ca="1"/>
        <v>Z</v>
      </c>
      <c r="CY54" t="str">
        <f ca="1"/>
        <v>K</v>
      </c>
      <c r="CZ54" t="str">
        <f ca="1"/>
        <v>F</v>
      </c>
      <c r="DA54" t="str">
        <f ca="1"/>
        <v>W</v>
      </c>
      <c r="DB54" t="str">
        <f ca="1"/>
        <v>G</v>
      </c>
      <c r="DC54" t="str">
        <f ca="1"/>
        <v>V</v>
      </c>
      <c r="DD54" t="str">
        <f ca="1"/>
        <v>S</v>
      </c>
      <c r="DE54" t="str">
        <f ca="1"/>
        <v>T</v>
      </c>
      <c r="DF54" t="str">
        <f ca="1"/>
        <v>D</v>
      </c>
      <c r="DG54" t="str">
        <f ca="1"/>
        <v>C</v>
      </c>
      <c r="DH54" t="str">
        <f ca="1"/>
        <v>R</v>
      </c>
      <c r="DI54" t="str">
        <f ca="1"/>
        <v>K</v>
      </c>
      <c r="DJ54" t="str">
        <f ca="1"/>
        <v>A</v>
      </c>
      <c r="DK54" t="str">
        <f ca="1"/>
        <v>P</v>
      </c>
      <c r="DL54" t="str">
        <f ca="1"/>
        <v>I</v>
      </c>
      <c r="DM54" t="str">
        <f ca="1"/>
        <v>L</v>
      </c>
      <c r="DN54" t="str">
        <f ca="1"/>
        <v>V</v>
      </c>
      <c r="DO54" t="str">
        <f ca="1"/>
        <v>T</v>
      </c>
      <c r="DP54" t="str">
        <f ca="1"/>
        <v>R</v>
      </c>
      <c r="DQ54" t="str">
        <f ca="1"/>
        <v>S</v>
      </c>
      <c r="DR54" t="str">
        <f ca="1"/>
        <v>C</v>
      </c>
      <c r="DS54" t="str">
        <f ca="1"/>
        <v>D</v>
      </c>
      <c r="DT54" t="str">
        <f ca="1"/>
        <v>F</v>
      </c>
      <c r="DU54" t="str">
        <f ca="1"/>
        <v>A</v>
      </c>
      <c r="DV54" t="str">
        <f ca="1"/>
        <v>G</v>
      </c>
      <c r="DW54" t="str">
        <f ca="1"/>
        <v>L</v>
      </c>
      <c r="DX54" t="str">
        <f ca="1"/>
        <v>I</v>
      </c>
      <c r="DY54" t="str">
        <f ca="1"/>
        <v>T</v>
      </c>
      <c r="DZ54" t="str">
        <f ca="1"/>
        <v>S</v>
      </c>
      <c r="EA54" t="str">
        <f ca="1"/>
        <v>S</v>
      </c>
      <c r="EB54" t="str">
        <f ca="1"/>
        <v>D</v>
      </c>
      <c r="EC54" t="str">
        <f ca="1"/>
        <v>C</v>
      </c>
      <c r="ED54" t="str">
        <f ca="1"/>
        <v>C</v>
      </c>
      <c r="EE54" t="str">
        <f ca="1"/>
        <v>W</v>
      </c>
    </row>
    <row r="55" spans="1:135" ht="75" x14ac:dyDescent="0.25">
      <c r="A55" s="57">
        <v>54</v>
      </c>
      <c r="B55" s="55" t="str">
        <f ca="1"/>
        <v>Angga Samudra</v>
      </c>
      <c r="C55" s="55">
        <f ca="1"/>
        <v>0</v>
      </c>
      <c r="D55" s="53" t="str">
        <f ca="1"/>
        <v>27</v>
      </c>
      <c r="E55" s="53">
        <f ca="1"/>
        <v>3</v>
      </c>
      <c r="F55" s="53">
        <f ca="1"/>
        <v>3</v>
      </c>
      <c r="G55" s="53">
        <f ca="1"/>
        <v>4</v>
      </c>
      <c r="H55" s="53">
        <f ca="1"/>
        <v>5</v>
      </c>
      <c r="I55" s="53">
        <f ca="1"/>
        <v>4</v>
      </c>
      <c r="J55" s="53">
        <f ca="1"/>
        <v>1</v>
      </c>
      <c r="K55" s="53">
        <f ca="1"/>
        <v>3</v>
      </c>
      <c r="L55" s="53">
        <f ca="1"/>
        <v>6</v>
      </c>
      <c r="M55" s="53">
        <f ca="1"/>
        <v>5</v>
      </c>
      <c r="N55" s="53">
        <f ca="1"/>
        <v>3</v>
      </c>
      <c r="O55" s="53">
        <f ca="1"/>
        <v>5</v>
      </c>
      <c r="P55" s="53">
        <f ca="1"/>
        <v>5</v>
      </c>
      <c r="Q55" s="53">
        <f ca="1"/>
        <v>7</v>
      </c>
      <c r="R55" s="53">
        <f ca="1"/>
        <v>7</v>
      </c>
      <c r="S55" s="53">
        <f ca="1"/>
        <v>8</v>
      </c>
      <c r="T55" s="53">
        <f ca="1"/>
        <v>7</v>
      </c>
      <c r="U55" s="53">
        <f ca="1"/>
        <v>4</v>
      </c>
      <c r="V55" s="53">
        <f ca="1"/>
        <v>3</v>
      </c>
      <c r="W55" s="53">
        <f ca="1"/>
        <v>4</v>
      </c>
      <c r="X55" s="53">
        <f ca="1"/>
        <v>3</v>
      </c>
      <c r="Y5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5" s="52" t="str">
        <f ca="1"/>
        <v xml:space="preserve">Cukup memiliki komitmen untuk menuntaskan tugas, akan tetapi jika memungkinkan akan mendelegasikan sebagian dari pekerjaan nya kepada orang lain.  </v>
      </c>
      <c r="AA55" s="52" t="str">
        <f ca="1"/>
        <v xml:space="preserve">Bekerja keras sesuai tuntutan, menyalurkan usahanya untuk hal-hal yang bermanfaat / menguntungkan </v>
      </c>
      <c r="AB55" s="52" t="str">
        <f ca="1"/>
        <v xml:space="preserve">Memperhatikan keteraturan dan sistematika kerja, tapi cukup  fleksibel </v>
      </c>
      <c r="AC55" s="52" t="str">
        <f ca="1"/>
        <v xml:space="preserve">Tertarik untuk menangani sendiri detail   </v>
      </c>
      <c r="AD55" s="52" t="str">
        <f ca="1"/>
        <v xml:space="preserve">Tipe pelaksana, praktis - pragmatis, mengandalkan pengalaman  masa lalu dan intuisi. Bekerja tanpa perencanaan, mengandalkan perasaan.  </v>
      </c>
      <c r="AE55" s="52" t="str">
        <f ca="1"/>
        <v xml:space="preserve">Santai. Kurang peduli akan waktu, kurang memiliki rasa urgensi, membuang-buang waktu, bukan pekerja yang tepat waktu </v>
      </c>
      <c r="AF55" s="52" t="str">
        <f ca="1"/>
        <v xml:space="preserve">Dapat bekerja di belakang meja dan senang jika sesekali harus terjun ke lapangan atau melaksanakan tugas-tugas yang bersifat mobile.  </v>
      </c>
      <c r="AG55" s="52" t="str">
        <f ca="1"/>
        <v xml:space="preserve">Perlu pengarahan awal dan tolok ukur keberhasilan   </v>
      </c>
      <c r="AH55" s="52" t="str">
        <f ca="1"/>
        <v>Otonom, dapat bekerja sendiri tanpa campur tangan orang lain, motivasi timbul krn pekerjaan itu sendiri, bukan krn pujian dr otoritas. Mempertanyakan otoritas, cenderung tidak puas thdp atasan, loya- litas lebih didasari kepentingan pribadi.</v>
      </c>
      <c r="AI55" s="52" t="str">
        <f ca="1"/>
        <v xml:space="preserve">Cukup percaya diri, tidak secara aktif mencari posisi kepemimpinan akan tetapi juga tidak akan menghindarinya </v>
      </c>
      <c r="AJ55" s="52" t="str">
        <f ca="1"/>
        <v xml:space="preserve">Bertanggung jawab, akan melakukan fungsi pengarahan, pengendalian dan pengawasan, tapi tidak mendominasi </v>
      </c>
      <c r="AK55" s="52" t="str">
        <f ca="1"/>
        <v xml:space="preserve">Cukup percaya diri dlm pengambilan keputusan, mau mengambil resiko, dpt memutuskan dgn cepat, mengikuti alur logika </v>
      </c>
      <c r="AL5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5" s="52" t="str">
        <f ca="1"/>
        <v>Suka bergabung dlm kelompok, sadar akan sikap &amp; kebutuhan ke- lompok, suka bekerja sama, ingin menjadi bagian dari kelompok, ingin disukai &amp; diakui oleh lingkungan; sangat tergantung pd kelom- pok, lebih memperhatikan kebutuhan kelompok daripada pekerjaan.</v>
      </c>
      <c r="AN55"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5" s="52" t="str">
        <f ca="1"/>
        <v xml:space="preserve">Mengharapkan pengakuan lingkungan dan tidak mau diabaikan tetapi tidak mencari-cari perhatian </v>
      </c>
      <c r="AP55" s="52" t="str">
        <f ca="1"/>
        <v xml:space="preserve">Terbuka, mudah mengungkap pendapat atau perasaannya menge- nai suatu hal kepada org lain </v>
      </c>
      <c r="AQ55" s="52" t="str">
        <f ca="1"/>
        <v xml:space="preserve">Tidak mencari atau menghindari konflik, mau mendengarkan pan- dangan orang lain tetapi dapat menjadi keras kepala saat memper- tahankan pandangannya.  </v>
      </c>
      <c r="AR55" s="52" t="str">
        <f ca="1"/>
        <v xml:space="preserve">Enggan berubah, tidak siap untuk beradaptasi, hanya mau menerima perubahan jika alasannya jelas dan meyakinkan  </v>
      </c>
      <c r="AT55" t="str">
        <f ca="1"/>
        <v>G</v>
      </c>
      <c r="AU55" t="str">
        <f ca="1"/>
        <v>N</v>
      </c>
      <c r="AV55" t="str">
        <f ca="1"/>
        <v>P</v>
      </c>
      <c r="AW55" t="str">
        <f ca="1"/>
        <v>P</v>
      </c>
      <c r="AX55" t="str">
        <f ca="1"/>
        <v>B</v>
      </c>
      <c r="AY55" t="str">
        <f ca="1"/>
        <v>B</v>
      </c>
      <c r="AZ55" t="str">
        <f ca="1"/>
        <v>O</v>
      </c>
      <c r="BA55" t="str">
        <f ca="1"/>
        <v>Z</v>
      </c>
      <c r="BB55" t="str">
        <f ca="1"/>
        <v>K</v>
      </c>
      <c r="BC55" t="str">
        <f ca="1"/>
        <v>W</v>
      </c>
      <c r="BD55" t="str">
        <f ca="1"/>
        <v>C</v>
      </c>
      <c r="BE55" t="str">
        <f ca="1"/>
        <v>E</v>
      </c>
      <c r="BF55" t="str">
        <f ca="1"/>
        <v>P</v>
      </c>
      <c r="BG55" t="str">
        <f ca="1"/>
        <v>A</v>
      </c>
      <c r="BH55" t="str">
        <f ca="1"/>
        <v>B</v>
      </c>
      <c r="BI55" t="str">
        <f ca="1"/>
        <v>X</v>
      </c>
      <c r="BJ55" t="str">
        <f ca="1"/>
        <v>B</v>
      </c>
      <c r="BK55" t="str">
        <f ca="1"/>
        <v>O</v>
      </c>
      <c r="BL55" t="str">
        <f ca="1"/>
        <v>Z</v>
      </c>
      <c r="BM55" t="str">
        <f ca="1"/>
        <v>K</v>
      </c>
      <c r="BN55" t="str">
        <f ca="1"/>
        <v>D</v>
      </c>
      <c r="BO55" t="str">
        <f ca="1"/>
        <v>C</v>
      </c>
      <c r="BP55" t="str">
        <f ca="1"/>
        <v>I</v>
      </c>
      <c r="BQ55" t="str">
        <f ca="1"/>
        <v>X</v>
      </c>
      <c r="BR55" t="str">
        <f ca="1"/>
        <v>B</v>
      </c>
      <c r="BS55" t="str">
        <f ca="1"/>
        <v>O</v>
      </c>
      <c r="BT55" t="str">
        <f ca="1"/>
        <v>X</v>
      </c>
      <c r="BU55" t="str">
        <f ca="1"/>
        <v>B</v>
      </c>
      <c r="BV55" t="str">
        <f ca="1"/>
        <v>O</v>
      </c>
      <c r="BW55" t="str">
        <f ca="1"/>
        <v>W</v>
      </c>
      <c r="BX55" t="str">
        <f ca="1"/>
        <v>G</v>
      </c>
      <c r="BY55" t="str">
        <f ca="1"/>
        <v>D</v>
      </c>
      <c r="BZ55" t="str">
        <f ca="1"/>
        <v>I</v>
      </c>
      <c r="CA55" t="str">
        <f ca="1"/>
        <v>T</v>
      </c>
      <c r="CB55" t="str">
        <f ca="1"/>
        <v>B</v>
      </c>
      <c r="CC55" t="str">
        <f ca="1"/>
        <v>O</v>
      </c>
      <c r="CD55" t="str">
        <f ca="1"/>
        <v>P</v>
      </c>
      <c r="CE55" t="str">
        <f ca="1"/>
        <v>K</v>
      </c>
      <c r="CF55" t="str">
        <f ca="1"/>
        <v>B</v>
      </c>
      <c r="CG55" t="str">
        <f ca="1"/>
        <v>O</v>
      </c>
      <c r="CH55" t="str">
        <f ca="1"/>
        <v>G</v>
      </c>
      <c r="CI55" t="str">
        <f ca="1"/>
        <v>L</v>
      </c>
      <c r="CJ55" t="str">
        <f ca="1"/>
        <v>I</v>
      </c>
      <c r="CK55" t="str">
        <f ca="1"/>
        <v>C</v>
      </c>
      <c r="CL55" t="str">
        <f ca="1"/>
        <v>V</v>
      </c>
      <c r="CM55" t="str">
        <f ca="1"/>
        <v>O</v>
      </c>
      <c r="CN55" t="str">
        <f ca="1"/>
        <v>A</v>
      </c>
      <c r="CO55" t="str">
        <f ca="1"/>
        <v>P</v>
      </c>
      <c r="CP55" t="str">
        <f ca="1"/>
        <v>F</v>
      </c>
      <c r="CQ55" t="str">
        <f ca="1"/>
        <v>W</v>
      </c>
      <c r="CR55" t="str">
        <f ca="1"/>
        <v>V</v>
      </c>
      <c r="CS55" t="str">
        <f ca="1"/>
        <v>S</v>
      </c>
      <c r="CT55" t="str">
        <f ca="1"/>
        <v>I</v>
      </c>
      <c r="CU55" t="str">
        <f ca="1"/>
        <v>D</v>
      </c>
      <c r="CV55" t="str">
        <f ca="1"/>
        <v>V</v>
      </c>
      <c r="CW55" t="str">
        <f ca="1"/>
        <v>S</v>
      </c>
      <c r="CX55" t="str">
        <f ca="1"/>
        <v>Z</v>
      </c>
      <c r="CY55" t="str">
        <f ca="1"/>
        <v>K</v>
      </c>
      <c r="CZ55" t="str">
        <f ca="1"/>
        <v>F</v>
      </c>
      <c r="DA55" t="str">
        <f ca="1"/>
        <v>X</v>
      </c>
      <c r="DB55" t="str">
        <f ca="1"/>
        <v>G</v>
      </c>
      <c r="DC55" t="str">
        <f ca="1"/>
        <v>L</v>
      </c>
      <c r="DD55" t="str">
        <f ca="1"/>
        <v>I</v>
      </c>
      <c r="DE55" t="str">
        <f ca="1"/>
        <v>T</v>
      </c>
      <c r="DF55" t="str">
        <f ca="1"/>
        <v>V</v>
      </c>
      <c r="DG55" t="str">
        <f ca="1"/>
        <v>S</v>
      </c>
      <c r="DH55" t="str">
        <f ca="1"/>
        <v>R</v>
      </c>
      <c r="DI55" t="str">
        <f ca="1"/>
        <v>N</v>
      </c>
      <c r="DJ55" t="str">
        <f ca="1"/>
        <v>F</v>
      </c>
      <c r="DK55" t="str">
        <f ca="1"/>
        <v>W</v>
      </c>
      <c r="DL55" t="str">
        <f ca="1"/>
        <v>I</v>
      </c>
      <c r="DM55" t="str">
        <f ca="1"/>
        <v>L</v>
      </c>
      <c r="DN55" t="str">
        <f ca="1"/>
        <v>I</v>
      </c>
      <c r="DO55" t="str">
        <f ca="1"/>
        <v>S</v>
      </c>
      <c r="DP55" t="str">
        <f ca="1"/>
        <v>V</v>
      </c>
      <c r="DQ55" t="str">
        <f ca="1"/>
        <v>S</v>
      </c>
      <c r="DR55" t="str">
        <f ca="1"/>
        <v>C</v>
      </c>
      <c r="DS55" t="str">
        <f ca="1"/>
        <v>E</v>
      </c>
      <c r="DT55" t="str">
        <f ca="1"/>
        <v>N</v>
      </c>
      <c r="DU55" t="str">
        <f ca="1"/>
        <v>A</v>
      </c>
      <c r="DV55" t="str">
        <f ca="1"/>
        <v>L</v>
      </c>
      <c r="DW55" t="str">
        <f ca="1"/>
        <v>L</v>
      </c>
      <c r="DX55" t="str">
        <f ca="1"/>
        <v>T</v>
      </c>
      <c r="DY55" t="str">
        <f ca="1"/>
        <v>V</v>
      </c>
      <c r="DZ55" t="str">
        <f ca="1"/>
        <v>S</v>
      </c>
      <c r="EA55" t="str">
        <f ca="1"/>
        <v>S</v>
      </c>
      <c r="EB55" t="str">
        <f ca="1"/>
        <v>D</v>
      </c>
      <c r="EC55" t="str">
        <f ca="1"/>
        <v>C</v>
      </c>
      <c r="ED55" t="str">
        <f ca="1"/>
        <v>E</v>
      </c>
      <c r="EE55" t="str">
        <f ca="1"/>
        <v>W</v>
      </c>
    </row>
    <row r="56" spans="1:135" ht="75" x14ac:dyDescent="0.25">
      <c r="A56" s="57">
        <v>55</v>
      </c>
      <c r="B56" s="55" t="str">
        <f ca="1"/>
        <v>Boby Dirgantara Hanafie Putra</v>
      </c>
      <c r="C56" s="55" t="str">
        <f ca="1"/>
        <v>Field Assistant Trainee</v>
      </c>
      <c r="D56" s="53" t="str">
        <f ca="1"/>
        <v>23</v>
      </c>
      <c r="E56" s="53">
        <f ca="1"/>
        <v>5</v>
      </c>
      <c r="F56" s="53">
        <f ca="1"/>
        <v>5</v>
      </c>
      <c r="G56" s="53">
        <f ca="1"/>
        <v>7</v>
      </c>
      <c r="H56" s="53">
        <f ca="1"/>
        <v>7</v>
      </c>
      <c r="I56" s="53">
        <f ca="1"/>
        <v>4</v>
      </c>
      <c r="J56" s="53">
        <f ca="1"/>
        <v>4</v>
      </c>
      <c r="K56" s="53">
        <f ca="1"/>
        <v>4</v>
      </c>
      <c r="L56" s="53">
        <f ca="1"/>
        <v>3</v>
      </c>
      <c r="M56" s="53">
        <f ca="1"/>
        <v>6</v>
      </c>
      <c r="N56" s="53">
        <f ca="1"/>
        <v>4</v>
      </c>
      <c r="O56" s="53">
        <f ca="1"/>
        <v>3</v>
      </c>
      <c r="P56" s="53">
        <f ca="1"/>
        <v>5</v>
      </c>
      <c r="Q56" s="53">
        <f ca="1"/>
        <v>3</v>
      </c>
      <c r="R56" s="53">
        <f ca="1"/>
        <v>8</v>
      </c>
      <c r="S56" s="53">
        <f ca="1"/>
        <v>6</v>
      </c>
      <c r="T56" s="53">
        <f ca="1"/>
        <v>3</v>
      </c>
      <c r="U56" s="53">
        <f ca="1"/>
        <v>3</v>
      </c>
      <c r="V56" s="53">
        <f ca="1"/>
        <v>2</v>
      </c>
      <c r="W56" s="53">
        <f ca="1"/>
        <v>2</v>
      </c>
      <c r="X56" s="53">
        <f ca="1"/>
        <v>6</v>
      </c>
      <c r="Y56" s="52" t="str">
        <f ca="1"/>
        <v>Tahu akan tujuan yang ingin dicapainya dan dapat merumuskannya, realistis akan kemampuan diri, dan berusaha untuk mencapai target.</v>
      </c>
      <c r="Z56" s="52" t="str">
        <f ca="1"/>
        <v xml:space="preserve">Cukup memiliki komitmen untuk menuntaskan tugas, akan tetapi jika memungkinkan akan mendelegasikan sebagian dari pekerjaan nya kepada orang lain.  </v>
      </c>
      <c r="AA56" s="52" t="str">
        <f ca="1"/>
        <v xml:space="preserve">Bekerja keras, tetapi  jelas tujuan yg ingin dicapainya   </v>
      </c>
      <c r="AB56" s="52" t="str">
        <f ca="1"/>
        <v xml:space="preserve">Sistematis, bermetoda, berstruktur, rapi dan teratur, dapat menata tugas dengan baik.  Cenderung kaku, tidak fleksibel </v>
      </c>
      <c r="AC56" s="52" t="str">
        <f ca="1"/>
        <v xml:space="preserve">Tertarik untuk menangani sendiri detail   </v>
      </c>
      <c r="AD56" s="52" t="str">
        <f ca="1"/>
        <v xml:space="preserve">Pertimbangan mencakup aspek teoritis (konsep atau pemikiran  baru) dan aspek praktis (pengalaman) secara berimbang    </v>
      </c>
      <c r="AE56" s="52" t="str">
        <f ca="1"/>
        <v xml:space="preserve">Cukup aktif dalam segi mental, dapat menyesuaikan tempo kerjanya  dengan tuntutan pekerjaan / lingkungan </v>
      </c>
      <c r="AF56" s="52" t="str">
        <f ca="1"/>
        <v xml:space="preserve">Dapat bekerja di belakang meja dan senang jika sesekali harus terjun ke lapangan atau melaksanakan tugas-tugas yang bersifat mobile.  </v>
      </c>
      <c r="AG56" s="52" t="str">
        <f ca="1"/>
        <v xml:space="preserve">Membutuhkan uraian rinci mengenai tugas, dan batasan tanggung  jawab serta wewenang </v>
      </c>
      <c r="AH56" s="52" t="str">
        <f ca="1"/>
        <v xml:space="preserve">Loyal pada Perusahaan   </v>
      </c>
      <c r="AI56" s="52" t="str">
        <f ca="1"/>
        <v xml:space="preserve">Tidak percaya diri dan tidak ingin memimpin atau mengawasi orang lain </v>
      </c>
      <c r="AJ56" s="52" t="str">
        <f ca="1"/>
        <v xml:space="preserve">Bertanggung jawab, akan melakukan fungsi pengarahan, pengendalian dan pengawasan, tapi tidak mendominasi </v>
      </c>
      <c r="AK56" s="52" t="str">
        <f ca="1"/>
        <v xml:space="preserve">Enggan mengambil keputusan   </v>
      </c>
      <c r="AL5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6" s="52" t="str">
        <f ca="1"/>
        <v>Suka bergabung dlm kelompok, sadar akan sikap &amp; kebutuhan ke- lompok, suka bekerja sama, ingin menjadi bagian dari kelompok, ingin disukai &amp; diakui oleh lingkungan; sangat tergantung pd kelom- pok, lebih memperhatikan kebutuhan kelompok daripada pekerjaan.</v>
      </c>
      <c r="AN56" s="52" t="str">
        <f ca="1"/>
        <v xml:space="preserve">Tidak mencari atau menghindari hubungan antar pribadi di  lingkungan kerja, masih mampu menjaga jarak </v>
      </c>
      <c r="AO56" s="52" t="str">
        <f ca="1"/>
        <v xml:space="preserve">Sederhana, cenderung diam, cenderung pemalu, tidak suka menon- jolkan diri </v>
      </c>
      <c r="AP56" s="52" t="str">
        <f ca="1"/>
        <v xml:space="preserve">Terbuka, mudah mengungkap pendapat atau perasaannya menge- nai suatu hal kepada org lain </v>
      </c>
      <c r="AQ56" s="52" t="str">
        <f ca="1"/>
        <v xml:space="preserve">Lebih suka menghindari konflik, akan mencari rasionalisasi untuk  dapat menerima situasi dan melihat permasalahan dari sudut pan- dang orang lain.  </v>
      </c>
      <c r="AR56" s="52" t="str">
        <f ca="1"/>
        <v>Antusias terhadap perubahan dan akan mencari hal-hal baru, tetapi masih selektif (menilai kemanfaatannya)</v>
      </c>
      <c r="AT56" t="str">
        <f ca="1"/>
        <v>G</v>
      </c>
      <c r="AU56" t="str">
        <f ca="1"/>
        <v>N</v>
      </c>
      <c r="AV56" t="str">
        <f ca="1"/>
        <v>P</v>
      </c>
      <c r="AW56" t="str">
        <f ca="1"/>
        <v>P</v>
      </c>
      <c r="AX56" t="str">
        <f ca="1"/>
        <v>B</v>
      </c>
      <c r="AY56" t="str">
        <f ca="1"/>
        <v>B</v>
      </c>
      <c r="AZ56" t="str">
        <f ca="1"/>
        <v>Z</v>
      </c>
      <c r="BA56" t="str">
        <f ca="1"/>
        <v>Z</v>
      </c>
      <c r="BB56" t="str">
        <f ca="1"/>
        <v>K</v>
      </c>
      <c r="BC56" t="str">
        <f ca="1"/>
        <v>F</v>
      </c>
      <c r="BD56" t="str">
        <f ca="1"/>
        <v>C</v>
      </c>
      <c r="BE56" t="str">
        <f ca="1"/>
        <v>E</v>
      </c>
      <c r="BF56" t="str">
        <f ca="1"/>
        <v>N</v>
      </c>
      <c r="BG56" t="str">
        <f ca="1"/>
        <v>A</v>
      </c>
      <c r="BH56" t="str">
        <f ca="1"/>
        <v>B</v>
      </c>
      <c r="BI56" t="str">
        <f ca="1"/>
        <v>O</v>
      </c>
      <c r="BJ56" t="str">
        <f ca="1"/>
        <v>Z</v>
      </c>
      <c r="BK56" t="str">
        <f ca="1"/>
        <v>O</v>
      </c>
      <c r="BL56" t="str">
        <f ca="1"/>
        <v>Z</v>
      </c>
      <c r="BM56" t="str">
        <f ca="1"/>
        <v>W</v>
      </c>
      <c r="BN56" t="str">
        <f ca="1"/>
        <v>G</v>
      </c>
      <c r="BO56" t="str">
        <f ca="1"/>
        <v>C</v>
      </c>
      <c r="BP56" t="str">
        <f ca="1"/>
        <v>E</v>
      </c>
      <c r="BQ56" t="str">
        <f ca="1"/>
        <v>X</v>
      </c>
      <c r="BR56" t="str">
        <f ca="1"/>
        <v>B</v>
      </c>
      <c r="BS56" t="str">
        <f ca="1"/>
        <v>P</v>
      </c>
      <c r="BT56" t="str">
        <f ca="1"/>
        <v>Z</v>
      </c>
      <c r="BU56" t="str">
        <f ca="1"/>
        <v>B</v>
      </c>
      <c r="BV56" t="str">
        <f ca="1"/>
        <v>O</v>
      </c>
      <c r="BW56" t="str">
        <f ca="1"/>
        <v>W</v>
      </c>
      <c r="BX56" t="str">
        <f ca="1"/>
        <v>G</v>
      </c>
      <c r="BY56" t="str">
        <f ca="1"/>
        <v>D</v>
      </c>
      <c r="BZ56" t="str">
        <f ca="1"/>
        <v>C</v>
      </c>
      <c r="CA56" t="str">
        <f ca="1"/>
        <v>T</v>
      </c>
      <c r="CB56" t="str">
        <f ca="1"/>
        <v>B</v>
      </c>
      <c r="CC56" t="str">
        <f ca="1"/>
        <v>A</v>
      </c>
      <c r="CD56" t="str">
        <f ca="1"/>
        <v>P</v>
      </c>
      <c r="CE56" t="str">
        <f ca="1"/>
        <v>X</v>
      </c>
      <c r="CF56" t="str">
        <f ca="1"/>
        <v>F</v>
      </c>
      <c r="CG56" t="str">
        <f ca="1"/>
        <v>W</v>
      </c>
      <c r="CH56" t="str">
        <f ca="1"/>
        <v>G</v>
      </c>
      <c r="CI56" t="str">
        <f ca="1"/>
        <v>R</v>
      </c>
      <c r="CJ56" t="str">
        <f ca="1"/>
        <v>I</v>
      </c>
      <c r="CK56" t="str">
        <f ca="1"/>
        <v>C</v>
      </c>
      <c r="CL56" t="str">
        <f ca="1"/>
        <v>V</v>
      </c>
      <c r="CM56" t="str">
        <f ca="1"/>
        <v>N</v>
      </c>
      <c r="CN56" t="str">
        <f ca="1"/>
        <v>Z</v>
      </c>
      <c r="CO56" t="str">
        <f ca="1"/>
        <v>P</v>
      </c>
      <c r="CP56" t="str">
        <f ca="1"/>
        <v>F</v>
      </c>
      <c r="CQ56" t="str">
        <f ca="1"/>
        <v>W</v>
      </c>
      <c r="CR56" t="str">
        <f ca="1"/>
        <v>G</v>
      </c>
      <c r="CS56" t="str">
        <f ca="1"/>
        <v>S</v>
      </c>
      <c r="CT56" t="str">
        <f ca="1"/>
        <v>I</v>
      </c>
      <c r="CU56" t="str">
        <f ca="1"/>
        <v>D</v>
      </c>
      <c r="CV56" t="str">
        <f ca="1"/>
        <v>C</v>
      </c>
      <c r="CW56" t="str">
        <f ca="1"/>
        <v>S</v>
      </c>
      <c r="CX56" t="str">
        <f ca="1"/>
        <v>N</v>
      </c>
      <c r="CY56" t="str">
        <f ca="1"/>
        <v>A</v>
      </c>
      <c r="CZ56" t="str">
        <f ca="1"/>
        <v>F</v>
      </c>
      <c r="DA56" t="str">
        <f ca="1"/>
        <v>X</v>
      </c>
      <c r="DB56" t="str">
        <f ca="1"/>
        <v>G</v>
      </c>
      <c r="DC56" t="str">
        <f ca="1"/>
        <v>V</v>
      </c>
      <c r="DD56" t="str">
        <f ca="1"/>
        <v>S</v>
      </c>
      <c r="DE56" t="str">
        <f ca="1"/>
        <v>T</v>
      </c>
      <c r="DF56" t="str">
        <f ca="1"/>
        <v>D</v>
      </c>
      <c r="DG56" t="str">
        <f ca="1"/>
        <v>S</v>
      </c>
      <c r="DH56" t="str">
        <f ca="1"/>
        <v>R</v>
      </c>
      <c r="DI56" t="str">
        <f ca="1"/>
        <v>K</v>
      </c>
      <c r="DJ56" t="str">
        <f ca="1"/>
        <v>A</v>
      </c>
      <c r="DK56" t="str">
        <f ca="1"/>
        <v>W</v>
      </c>
      <c r="DL56" t="str">
        <f ca="1"/>
        <v>G</v>
      </c>
      <c r="DM56" t="str">
        <f ca="1"/>
        <v>L</v>
      </c>
      <c r="DN56" t="str">
        <f ca="1"/>
        <v>I</v>
      </c>
      <c r="DO56" t="str">
        <f ca="1"/>
        <v>S</v>
      </c>
      <c r="DP56" t="str">
        <f ca="1"/>
        <v>V</v>
      </c>
      <c r="DQ56" t="str">
        <f ca="1"/>
        <v>S</v>
      </c>
      <c r="DR56" t="str">
        <f ca="1"/>
        <v>R</v>
      </c>
      <c r="DS56" t="str">
        <f ca="1"/>
        <v>D</v>
      </c>
      <c r="DT56" t="str">
        <f ca="1"/>
        <v>N</v>
      </c>
      <c r="DU56" t="str">
        <f ca="1"/>
        <v>A</v>
      </c>
      <c r="DV56" t="str">
        <f ca="1"/>
        <v>L</v>
      </c>
      <c r="DW56" t="str">
        <f ca="1"/>
        <v>L</v>
      </c>
      <c r="DX56" t="str">
        <f ca="1"/>
        <v>T</v>
      </c>
      <c r="DY56" t="str">
        <f ca="1"/>
        <v>T</v>
      </c>
      <c r="DZ56" t="str">
        <f ca="1"/>
        <v>S</v>
      </c>
      <c r="EA56" t="str">
        <f ca="1"/>
        <v>S</v>
      </c>
      <c r="EB56" t="str">
        <f ca="1"/>
        <v>R</v>
      </c>
      <c r="EC56" t="str">
        <f ca="1"/>
        <v>C</v>
      </c>
      <c r="ED56" t="str">
        <f ca="1"/>
        <v>C</v>
      </c>
      <c r="EE56" t="str">
        <f ca="1"/>
        <v>W</v>
      </c>
    </row>
    <row r="57" spans="1:135" ht="75" x14ac:dyDescent="0.25">
      <c r="A57" s="57">
        <v>56</v>
      </c>
      <c r="B57" s="55" t="str">
        <f ca="1"/>
        <v>Umar</v>
      </c>
      <c r="C57" s="55" t="str">
        <f ca="1"/>
        <v>Field Assistant Trainee</v>
      </c>
      <c r="D57" s="53" t="str">
        <f ca="1"/>
        <v>26</v>
      </c>
      <c r="E57" s="53">
        <f ca="1"/>
        <v>6</v>
      </c>
      <c r="F57" s="53">
        <f ca="1"/>
        <v>6</v>
      </c>
      <c r="G57" s="53">
        <f ca="1"/>
        <v>4</v>
      </c>
      <c r="H57" s="53">
        <f ca="1"/>
        <v>5</v>
      </c>
      <c r="I57" s="53">
        <f ca="1"/>
        <v>5</v>
      </c>
      <c r="J57" s="53">
        <f ca="1"/>
        <v>5</v>
      </c>
      <c r="K57" s="53">
        <f ca="1"/>
        <v>3</v>
      </c>
      <c r="L57" s="53">
        <f ca="1"/>
        <v>6</v>
      </c>
      <c r="M57" s="53">
        <f ca="1"/>
        <v>5</v>
      </c>
      <c r="N57" s="53">
        <f ca="1"/>
        <v>4</v>
      </c>
      <c r="O57" s="53">
        <f ca="1"/>
        <v>4</v>
      </c>
      <c r="P57" s="53">
        <f ca="1"/>
        <v>5</v>
      </c>
      <c r="Q57" s="53">
        <f ca="1"/>
        <v>3</v>
      </c>
      <c r="R57" s="53">
        <f ca="1"/>
        <v>7</v>
      </c>
      <c r="S57" s="53">
        <f ca="1"/>
        <v>4</v>
      </c>
      <c r="T57" s="53">
        <f ca="1"/>
        <v>2</v>
      </c>
      <c r="U57" s="53">
        <f ca="1"/>
        <v>2</v>
      </c>
      <c r="V57" s="53">
        <f ca="1"/>
        <v>2</v>
      </c>
      <c r="W57" s="53">
        <f ca="1"/>
        <v>5</v>
      </c>
      <c r="X57" s="53">
        <f ca="1"/>
        <v>6</v>
      </c>
      <c r="Y57" s="52" t="str">
        <f ca="1"/>
        <v>Tahu akan tujuan yang ingin dicapainya dan dapat merumuskannya, realistis akan kemampuan diri, dan berusaha untuk mencapai target.</v>
      </c>
      <c r="Z57" s="52" t="str">
        <f ca="1"/>
        <v xml:space="preserve">Komitmen tinggi, lebih suka menangani pekerjaan satu demi satu, akan tetapi masih dapat mengubah prioritas jika terpaksa </v>
      </c>
      <c r="AA57" s="52" t="str">
        <f ca="1"/>
        <v xml:space="preserve">Bekerja keras sesuai tuntutan, menyalurkan usahanya untuk hal-hal yang bermanfaat / menguntungkan </v>
      </c>
      <c r="AB57" s="52" t="str">
        <f ca="1"/>
        <v xml:space="preserve">Memperhatikan keteraturan dan sistematika kerja, tapi cukup  fleksibel </v>
      </c>
      <c r="AC57" s="52" t="str">
        <f ca="1"/>
        <v xml:space="preserve">Tertarik untuk menangani sendiri detail   </v>
      </c>
      <c r="AD57" s="52" t="str">
        <f ca="1"/>
        <v xml:space="preserve">Pertimbangan mencakup aspek teoritis (konsep atau pemikiran  baru) dan aspek praktis (pengalaman) secara berimbang    </v>
      </c>
      <c r="AE57" s="52" t="str">
        <f ca="1"/>
        <v xml:space="preserve">Santai. Kurang peduli akan waktu, kurang memiliki rasa urgensi, membuang-buang waktu, bukan pekerja yang tepat waktu </v>
      </c>
      <c r="AF57" s="52" t="str">
        <f ca="1"/>
        <v xml:space="preserve">Dapat bekerja di belakang meja dan senang jika sesekali harus terjun ke lapangan atau melaksanakan tugas-tugas yang bersifat mobile.  </v>
      </c>
      <c r="AG57" s="52" t="str">
        <f ca="1"/>
        <v xml:space="preserve">Perlu pengarahan awal dan tolok ukur keberhasilan   </v>
      </c>
      <c r="AH57" s="52" t="str">
        <f ca="1"/>
        <v xml:space="preserve">Loyal pada Perusahaan   </v>
      </c>
      <c r="AI57" s="52" t="str">
        <f ca="1"/>
        <v xml:space="preserve">Kurang percaya diri dan kurang berminat utk menjadi pemimpin      </v>
      </c>
      <c r="AJ57" s="52" t="str">
        <f ca="1"/>
        <v xml:space="preserve">Bertanggung jawab, akan melakukan fungsi pengarahan, pengendalian dan pengawasan, tapi tidak mendominasi </v>
      </c>
      <c r="AK57" s="52" t="str">
        <f ca="1"/>
        <v xml:space="preserve">Enggan mengambil keputusan   </v>
      </c>
      <c r="AL5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7" s="52" t="str">
        <f ca="1"/>
        <v xml:space="preserve">Selektif dlm bergabung dg kelompok, hanya mau berhubungan dg kelompok di lingkungan kerja apabila bernilai &amp; sesuai minat, tdk terlalu mudah dipengaruhi.  </v>
      </c>
      <c r="AN57" s="52" t="str">
        <f ca="1"/>
        <v>Menjaga jarak, lebih memperhatikan hal - hal kedinasan, tdk mudah dipengaruhi oleh individu tertentu, objektif &amp; analitis. Tampil dingin, tdk acuh, tdk ramah, suka berahasia, mungkin tdk sadar akan pe- rasaan org lain, &amp; mungkin sulit menyesuaikan diri.</v>
      </c>
      <c r="AO57" s="52" t="str">
        <f ca="1"/>
        <v xml:space="preserve">Sederhana, cenderung diam, cenderung pemalu, tidak suka menon- jolkan diri </v>
      </c>
      <c r="AP57" s="52" t="str">
        <f ca="1"/>
        <v xml:space="preserve">Terbuka, mudah mengungkap pendapat atau perasaannya menge- nai suatu hal kepada org lain </v>
      </c>
      <c r="AQ57" s="52" t="str">
        <f ca="1"/>
        <v xml:space="preserve">Tidak mencari atau menghindari konflik, mau mendengarkan pan- dangan orang lain tetapi dapat menjadi keras kepala saat memper- tahankan pandangannya.  </v>
      </c>
      <c r="AR57" s="52" t="str">
        <f ca="1"/>
        <v>Antusias terhadap perubahan dan akan mencari hal-hal baru, tetapi masih selektif (menilai kemanfaatannya)</v>
      </c>
      <c r="AT57" t="str">
        <f ca="1"/>
        <v>G</v>
      </c>
      <c r="AU57" t="str">
        <f ca="1"/>
        <v>N</v>
      </c>
      <c r="AV57" t="str">
        <f ca="1"/>
        <v>A</v>
      </c>
      <c r="AW57" t="str">
        <f ca="1"/>
        <v>P</v>
      </c>
      <c r="AX57" t="str">
        <f ca="1"/>
        <v>B</v>
      </c>
      <c r="AY57" t="str">
        <f ca="1"/>
        <v>B</v>
      </c>
      <c r="AZ57" t="str">
        <f ca="1"/>
        <v>Z</v>
      </c>
      <c r="BA57" t="str">
        <f ca="1"/>
        <v>Z</v>
      </c>
      <c r="BB57" t="str">
        <f ca="1"/>
        <v>K</v>
      </c>
      <c r="BC57" t="str">
        <f ca="1"/>
        <v>W</v>
      </c>
      <c r="BD57" t="str">
        <f ca="1"/>
        <v>C</v>
      </c>
      <c r="BE57" t="str">
        <f ca="1"/>
        <v>E</v>
      </c>
      <c r="BF57" t="str">
        <f ca="1"/>
        <v>N</v>
      </c>
      <c r="BG57" t="str">
        <f ca="1"/>
        <v>A</v>
      </c>
      <c r="BH57" t="str">
        <f ca="1"/>
        <v>P</v>
      </c>
      <c r="BI57" t="str">
        <f ca="1"/>
        <v>O</v>
      </c>
      <c r="BJ57" t="str">
        <f ca="1"/>
        <v>Z</v>
      </c>
      <c r="BK57" t="str">
        <f ca="1"/>
        <v>O</v>
      </c>
      <c r="BL57" t="str">
        <f ca="1"/>
        <v>Z</v>
      </c>
      <c r="BM57" t="str">
        <f ca="1"/>
        <v>W</v>
      </c>
      <c r="BN57" t="str">
        <f ca="1"/>
        <v>D</v>
      </c>
      <c r="BO57" t="str">
        <f ca="1"/>
        <v>L</v>
      </c>
      <c r="BP57" t="str">
        <f ca="1"/>
        <v>E</v>
      </c>
      <c r="BQ57" t="str">
        <f ca="1"/>
        <v>X</v>
      </c>
      <c r="BR57" t="str">
        <f ca="1"/>
        <v>A</v>
      </c>
      <c r="BS57" t="str">
        <f ca="1"/>
        <v>P</v>
      </c>
      <c r="BT57" t="str">
        <f ca="1"/>
        <v>Z</v>
      </c>
      <c r="BU57" t="str">
        <f ca="1"/>
        <v>K</v>
      </c>
      <c r="BV57" t="str">
        <f ca="1"/>
        <v>F</v>
      </c>
      <c r="BW57" t="str">
        <f ca="1"/>
        <v>W</v>
      </c>
      <c r="BX57" t="str">
        <f ca="1"/>
        <v>G</v>
      </c>
      <c r="BY57" t="str">
        <f ca="1"/>
        <v>D</v>
      </c>
      <c r="BZ57" t="str">
        <f ca="1"/>
        <v>C</v>
      </c>
      <c r="CA57" t="str">
        <f ca="1"/>
        <v>T</v>
      </c>
      <c r="CB57" t="str">
        <f ca="1"/>
        <v>N</v>
      </c>
      <c r="CC57" t="str">
        <f ca="1"/>
        <v>A</v>
      </c>
      <c r="CD57" t="str">
        <f ca="1"/>
        <v>P</v>
      </c>
      <c r="CE57" t="str">
        <f ca="1"/>
        <v>K</v>
      </c>
      <c r="CF57" t="str">
        <f ca="1"/>
        <v>B</v>
      </c>
      <c r="CG57" t="str">
        <f ca="1"/>
        <v>W</v>
      </c>
      <c r="CH57" t="str">
        <f ca="1"/>
        <v>S</v>
      </c>
      <c r="CI57" t="str">
        <f ca="1"/>
        <v>R</v>
      </c>
      <c r="CJ57" t="str">
        <f ca="1"/>
        <v>D</v>
      </c>
      <c r="CK57" t="str">
        <f ca="1"/>
        <v>T</v>
      </c>
      <c r="CL57" t="str">
        <f ca="1"/>
        <v>V</v>
      </c>
      <c r="CM57" t="str">
        <f ca="1"/>
        <v>N</v>
      </c>
      <c r="CN57" t="str">
        <f ca="1"/>
        <v>Z</v>
      </c>
      <c r="CO57" t="str">
        <f ca="1"/>
        <v>K</v>
      </c>
      <c r="CP57" t="str">
        <f ca="1"/>
        <v>F</v>
      </c>
      <c r="CQ57" t="str">
        <f ca="1"/>
        <v>B</v>
      </c>
      <c r="CR57" t="str">
        <f ca="1"/>
        <v>V</v>
      </c>
      <c r="CS57" t="str">
        <f ca="1"/>
        <v>S</v>
      </c>
      <c r="CT57" t="str">
        <f ca="1"/>
        <v>R</v>
      </c>
      <c r="CU57" t="str">
        <f ca="1"/>
        <v>D</v>
      </c>
      <c r="CV57" t="str">
        <f ca="1"/>
        <v>V</v>
      </c>
      <c r="CW57" t="str">
        <f ca="1"/>
        <v>S</v>
      </c>
      <c r="CX57" t="str">
        <f ca="1"/>
        <v>N</v>
      </c>
      <c r="CY57" t="str">
        <f ca="1"/>
        <v>A</v>
      </c>
      <c r="CZ57" t="str">
        <f ca="1"/>
        <v>F</v>
      </c>
      <c r="DA57" t="str">
        <f ca="1"/>
        <v>X</v>
      </c>
      <c r="DB57" t="str">
        <f ca="1"/>
        <v>G</v>
      </c>
      <c r="DC57" t="str">
        <f ca="1"/>
        <v>V</v>
      </c>
      <c r="DD57" t="str">
        <f ca="1"/>
        <v>I</v>
      </c>
      <c r="DE57" t="str">
        <f ca="1"/>
        <v>T</v>
      </c>
      <c r="DF57" t="str">
        <f ca="1"/>
        <v>V</v>
      </c>
      <c r="DG57" t="str">
        <f ca="1"/>
        <v>S</v>
      </c>
      <c r="DH57" t="str">
        <f ca="1"/>
        <v>R</v>
      </c>
      <c r="DI57" t="str">
        <f ca="1"/>
        <v>K</v>
      </c>
      <c r="DJ57" t="str">
        <f ca="1"/>
        <v>A</v>
      </c>
      <c r="DK57" t="str">
        <f ca="1"/>
        <v>P</v>
      </c>
      <c r="DL57" t="str">
        <f ca="1"/>
        <v>G</v>
      </c>
      <c r="DM57" t="str">
        <f ca="1"/>
        <v>L</v>
      </c>
      <c r="DN57" t="str">
        <f ca="1"/>
        <v>I</v>
      </c>
      <c r="DO57" t="str">
        <f ca="1"/>
        <v>S</v>
      </c>
      <c r="DP57" t="str">
        <f ca="1"/>
        <v>R</v>
      </c>
      <c r="DQ57" t="str">
        <f ca="1"/>
        <v>S</v>
      </c>
      <c r="DR57" t="str">
        <f ca="1"/>
        <v>C</v>
      </c>
      <c r="DS57" t="str">
        <f ca="1"/>
        <v>D</v>
      </c>
      <c r="DT57" t="str">
        <f ca="1"/>
        <v>F</v>
      </c>
      <c r="DU57" t="str">
        <f ca="1"/>
        <v>W</v>
      </c>
      <c r="DV57" t="str">
        <f ca="1"/>
        <v>L</v>
      </c>
      <c r="DW57" t="str">
        <f ca="1"/>
        <v>L</v>
      </c>
      <c r="DX57" t="str">
        <f ca="1"/>
        <v>I</v>
      </c>
      <c r="DY57" t="str">
        <f ca="1"/>
        <v>V</v>
      </c>
      <c r="DZ57" t="str">
        <f ca="1"/>
        <v/>
      </c>
      <c r="EA57" t="str">
        <f ca="1"/>
        <v>S</v>
      </c>
      <c r="EB57" t="str">
        <f ca="1"/>
        <v>R</v>
      </c>
      <c r="EC57" t="str">
        <f ca="1"/>
        <v>C</v>
      </c>
      <c r="ED57" t="str">
        <f ca="1"/>
        <v>C</v>
      </c>
      <c r="EE57" t="str">
        <f ca="1"/>
        <v>N</v>
      </c>
    </row>
    <row r="58" spans="1:135" ht="75" x14ac:dyDescent="0.25">
      <c r="A58" s="57">
        <v>57</v>
      </c>
      <c r="B58" s="55" t="str">
        <f ca="1"/>
        <v>Muhammad Nurrul Athfal</v>
      </c>
      <c r="C58" s="55" t="str">
        <f ca="1"/>
        <v>Field Assistant Trainee</v>
      </c>
      <c r="D58" s="53" t="str">
        <f ca="1"/>
        <v>25</v>
      </c>
      <c r="E58" s="53">
        <f ca="1"/>
        <v>6</v>
      </c>
      <c r="F58" s="53">
        <f ca="1"/>
        <v>4</v>
      </c>
      <c r="G58" s="53">
        <f ca="1"/>
        <v>4</v>
      </c>
      <c r="H58" s="53">
        <f ca="1"/>
        <v>4</v>
      </c>
      <c r="I58" s="53">
        <f ca="1"/>
        <v>2</v>
      </c>
      <c r="J58" s="53">
        <f ca="1"/>
        <v>2</v>
      </c>
      <c r="K58" s="53">
        <f ca="1"/>
        <v>4</v>
      </c>
      <c r="L58" s="53">
        <f ca="1"/>
        <v>6</v>
      </c>
      <c r="M58" s="53">
        <f ca="1"/>
        <v>3</v>
      </c>
      <c r="N58" s="53">
        <f ca="1"/>
        <v>4</v>
      </c>
      <c r="O58" s="53">
        <f ca="1"/>
        <v>7</v>
      </c>
      <c r="P58" s="53">
        <f ca="1"/>
        <v>5</v>
      </c>
      <c r="Q58" s="53">
        <f ca="1"/>
        <v>7</v>
      </c>
      <c r="R58" s="53">
        <f ca="1"/>
        <v>7</v>
      </c>
      <c r="S58" s="53">
        <f ca="1"/>
        <v>5</v>
      </c>
      <c r="T58" s="53">
        <f ca="1"/>
        <v>2</v>
      </c>
      <c r="U58" s="53">
        <f ca="1"/>
        <v>4</v>
      </c>
      <c r="V58" s="53">
        <f ca="1"/>
        <v>1</v>
      </c>
      <c r="W58" s="53">
        <f ca="1"/>
        <v>4</v>
      </c>
      <c r="X58" s="53">
        <f ca="1"/>
        <v>8</v>
      </c>
      <c r="Y58" s="52" t="str">
        <f ca="1"/>
        <v>Tahu akan tujuan yang ingin dicapainya dan dapat merumuskannya, realistis akan kemampuan diri, dan berusaha untuk mencapai target.</v>
      </c>
      <c r="Z58" s="52" t="str">
        <f ca="1"/>
        <v xml:space="preserve">Cukup memiliki komitmen untuk menuntaskan tugas, akan tetapi jika memungkinkan akan mendelegasikan sebagian dari pekerjaan nya kepada orang lain.  </v>
      </c>
      <c r="AA58" s="52" t="str">
        <f ca="1"/>
        <v xml:space="preserve">Bekerja keras sesuai tuntutan, menyalurkan usahanya untuk hal-hal yang bermanfaat / menguntungkan </v>
      </c>
      <c r="AB58" s="52" t="str">
        <f ca="1"/>
        <v xml:space="preserve">Fleksibel tapi masih cukup memperhatikan keteraturan atau sistematika kerja </v>
      </c>
      <c r="AC58" s="52" t="str">
        <f ca="1"/>
        <v xml:space="preserve">Cukup peduli akan akurasi dan kelengkapan data   </v>
      </c>
      <c r="AD58" s="52" t="str">
        <f ca="1"/>
        <v xml:space="preserve">Tipe pelaksana, praktis - pragmatis, mengandalkan pengalaman  masa lalu dan intuisi. Bekerja tanpa perencanaan, mengandalkan perasaan.  </v>
      </c>
      <c r="AE58" s="52" t="str">
        <f ca="1"/>
        <v xml:space="preserve">Cukup aktif dalam segi mental, dapat menyesuaikan tempo kerjanya  dengan tuntutan pekerjaan / lingkungan </v>
      </c>
      <c r="AF58" s="52" t="str">
        <f ca="1"/>
        <v xml:space="preserve">Dapat bekerja di belakang meja dan senang jika sesekali harus terjun ke lapangan atau melaksanakan tugas-tugas yang bersifat mobile.  </v>
      </c>
      <c r="AG58"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58" s="52" t="str">
        <f ca="1"/>
        <v xml:space="preserve">Loyal pada Perusahaan   </v>
      </c>
      <c r="AI58" s="52" t="str">
        <f ca="1"/>
        <v xml:space="preserve">Percaya diri dan ingin berperan sebagai pemimpin      </v>
      </c>
      <c r="AJ58" s="52" t="str">
        <f ca="1"/>
        <v xml:space="preserve">Bertanggung jawab, akan melakukan fungsi pengarahan, pengendalian dan pengawasan, tapi tidak mendominasi </v>
      </c>
      <c r="AK58" s="52" t="str">
        <f ca="1"/>
        <v xml:space="preserve">Cukup percaya diri dlm pengambilan keputusan, mau mengambil resiko, dpt memutuskan dgn cepat, mengikuti alur logika </v>
      </c>
      <c r="AL58"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8" s="52" t="str">
        <f ca="1"/>
        <v xml:space="preserve">Selektif dlm bergabung dg kelompok, hanya mau berhubungan dg kelompok di lingkungan kerja apabila bernilai &amp; sesuai minat, tdk terlalu mudah dipengaruhi.  </v>
      </c>
      <c r="AN58" s="52" t="str">
        <f ca="1"/>
        <v>Menjaga jarak, lebih memperhatikan hal - hal kedinasan, tdk mudah dipengaruhi oleh individu tertentu, objektif &amp; analitis. Tampil dingin, tdk acuh, tdk ramah, suka berahasia, mungkin tdk sadar akan pe- rasaan org lain, &amp; mungkin sulit menyesuaikan diri.</v>
      </c>
      <c r="AO58" s="52" t="str">
        <f ca="1"/>
        <v xml:space="preserve">Mengharapkan pengakuan lingkungan dan tidak mau diabaikan tetapi tidak mencari-cari perhatian </v>
      </c>
      <c r="AP58" s="52" t="str">
        <f ca="1"/>
        <v>Sangat terbuka, terus terang, mudah terbaca (dari air muka, tindakan, perkataan, sikap). Tidak dapat mengendalikan emosi, cepat  bereaksi, kurang mengindahkan/tidak mempunyai 'nilai' yg meng- haruskannya menahan emosi.</v>
      </c>
      <c r="AQ58" s="52" t="str">
        <f ca="1"/>
        <v xml:space="preserve">Tidak mencari atau menghindari konflik, mau mendengarkan pan- dangan orang lain tetapi dapat menjadi keras kepala saat memper- tahankan pandangannya.  </v>
      </c>
      <c r="AR58"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58" t="str">
        <f ca="1"/>
        <v>G</v>
      </c>
      <c r="AU58" t="str">
        <f ca="1"/>
        <v>N</v>
      </c>
      <c r="AV58" t="str">
        <f ca="1"/>
        <v>P</v>
      </c>
      <c r="AW58" t="str">
        <f ca="1"/>
        <v>P</v>
      </c>
      <c r="AX58" t="str">
        <f ca="1"/>
        <v>B</v>
      </c>
      <c r="AY58" t="str">
        <f ca="1"/>
        <v>B</v>
      </c>
      <c r="AZ58" t="str">
        <f ca="1"/>
        <v>Z</v>
      </c>
      <c r="BA58" t="str">
        <f ca="1"/>
        <v>Z</v>
      </c>
      <c r="BB58" t="str">
        <f ca="1"/>
        <v>K</v>
      </c>
      <c r="BC58" t="str">
        <f ca="1"/>
        <v>W</v>
      </c>
      <c r="BD58" t="str">
        <f ca="1"/>
        <v>C</v>
      </c>
      <c r="BE58" t="str">
        <f ca="1"/>
        <v>L</v>
      </c>
      <c r="BF58" t="str">
        <f ca="1"/>
        <v>P</v>
      </c>
      <c r="BG58" t="str">
        <f ca="1"/>
        <v>A</v>
      </c>
      <c r="BH58" t="str">
        <f ca="1"/>
        <v>B</v>
      </c>
      <c r="BI58" t="str">
        <f ca="1"/>
        <v>X</v>
      </c>
      <c r="BJ58" t="str">
        <f ca="1"/>
        <v>Z</v>
      </c>
      <c r="BK58" t="str">
        <f ca="1"/>
        <v>O</v>
      </c>
      <c r="BL58" t="str">
        <f ca="1"/>
        <v>Z</v>
      </c>
      <c r="BM58" t="str">
        <f ca="1"/>
        <v>K</v>
      </c>
      <c r="BN58" t="str">
        <f ca="1"/>
        <v>G</v>
      </c>
      <c r="BO58" t="str">
        <f ca="1"/>
        <v>C</v>
      </c>
      <c r="BP58" t="str">
        <f ca="1"/>
        <v>I</v>
      </c>
      <c r="BQ58" t="str">
        <f ca="1"/>
        <v>X</v>
      </c>
      <c r="BR58" t="str">
        <f ca="1"/>
        <v>A</v>
      </c>
      <c r="BS58" t="str">
        <f ca="1"/>
        <v>P</v>
      </c>
      <c r="BT58" t="str">
        <f ca="1"/>
        <v>Z</v>
      </c>
      <c r="BU58" t="str">
        <f ca="1"/>
        <v>B</v>
      </c>
      <c r="BV58" t="str">
        <f ca="1"/>
        <v>F</v>
      </c>
      <c r="BW58" t="str">
        <f ca="1"/>
        <v>W</v>
      </c>
      <c r="BX58" t="str">
        <f ca="1"/>
        <v>G</v>
      </c>
      <c r="BY58" t="str">
        <f ca="1"/>
        <v>L</v>
      </c>
      <c r="BZ58" t="str">
        <f ca="1"/>
        <v>I</v>
      </c>
      <c r="CA58" t="str">
        <f ca="1"/>
        <v>T</v>
      </c>
      <c r="CB58" t="str">
        <f ca="1"/>
        <v>N</v>
      </c>
      <c r="CC58" t="str">
        <f ca="1"/>
        <v>A</v>
      </c>
      <c r="CD58" t="str">
        <f ca="1"/>
        <v>Z</v>
      </c>
      <c r="CE58" t="str">
        <f ca="1"/>
        <v>X</v>
      </c>
      <c r="CF58" t="str">
        <f ca="1"/>
        <v>F</v>
      </c>
      <c r="CG58" t="str">
        <f ca="1"/>
        <v>W</v>
      </c>
      <c r="CH58" t="str">
        <f ca="1"/>
        <v>S</v>
      </c>
      <c r="CI58" t="str">
        <f ca="1"/>
        <v>L</v>
      </c>
      <c r="CJ58" t="str">
        <f ca="1"/>
        <v>I</v>
      </c>
      <c r="CK58" t="str">
        <f ca="1"/>
        <v>T</v>
      </c>
      <c r="CL58" t="str">
        <f ca="1"/>
        <v>V</v>
      </c>
      <c r="CM58" t="str">
        <f ca="1"/>
        <v>O</v>
      </c>
      <c r="CN58" t="str">
        <f ca="1"/>
        <v>Z</v>
      </c>
      <c r="CO58" t="str">
        <f ca="1"/>
        <v>K</v>
      </c>
      <c r="CP58" t="str">
        <f ca="1"/>
        <v>F</v>
      </c>
      <c r="CQ58" t="str">
        <f ca="1"/>
        <v>B</v>
      </c>
      <c r="CR58" t="str">
        <f ca="1"/>
        <v>V</v>
      </c>
      <c r="CS58" t="str">
        <f ca="1"/>
        <v>L</v>
      </c>
      <c r="CT58" t="str">
        <f ca="1"/>
        <v>I</v>
      </c>
      <c r="CU58" t="str">
        <f ca="1"/>
        <v>T</v>
      </c>
      <c r="CV58" t="str">
        <f ca="1"/>
        <v>V</v>
      </c>
      <c r="CW58" t="str">
        <f ca="1"/>
        <v>S</v>
      </c>
      <c r="CX58" t="str">
        <f ca="1"/>
        <v>Z</v>
      </c>
      <c r="CY58" t="str">
        <f ca="1"/>
        <v>A</v>
      </c>
      <c r="CZ58" t="str">
        <f ca="1"/>
        <v>F</v>
      </c>
      <c r="DA58" t="str">
        <f ca="1"/>
        <v>X</v>
      </c>
      <c r="DB58" t="str">
        <f ca="1"/>
        <v>G</v>
      </c>
      <c r="DC58" t="str">
        <f ca="1"/>
        <v>L</v>
      </c>
      <c r="DD58" t="str">
        <f ca="1"/>
        <v>S</v>
      </c>
      <c r="DE58" t="str">
        <f ca="1"/>
        <v>R</v>
      </c>
      <c r="DF58" t="str">
        <f ca="1"/>
        <v>V</v>
      </c>
      <c r="DG58" t="str">
        <f ca="1"/>
        <v>S</v>
      </c>
      <c r="DH58" t="str">
        <f ca="1"/>
        <v>R</v>
      </c>
      <c r="DI58" t="str">
        <f ca="1"/>
        <v>K</v>
      </c>
      <c r="DJ58" t="str">
        <f ca="1"/>
        <v>A</v>
      </c>
      <c r="DK58" t="str">
        <f ca="1"/>
        <v>P</v>
      </c>
      <c r="DL58" t="str">
        <f ca="1"/>
        <v>I</v>
      </c>
      <c r="DM58" t="str">
        <f ca="1"/>
        <v>L</v>
      </c>
      <c r="DN58" t="str">
        <f ca="1"/>
        <v>I</v>
      </c>
      <c r="DO58" t="str">
        <f ca="1"/>
        <v>T</v>
      </c>
      <c r="DP58" t="str">
        <f ca="1"/>
        <v>V</v>
      </c>
      <c r="DQ58" t="str">
        <f ca="1"/>
        <v>S</v>
      </c>
      <c r="DR58" t="str">
        <f ca="1"/>
        <v>C</v>
      </c>
      <c r="DS58" t="str">
        <f ca="1"/>
        <v>E</v>
      </c>
      <c r="DT58" t="str">
        <f ca="1"/>
        <v>N</v>
      </c>
      <c r="DU58" t="str">
        <f ca="1"/>
        <v>A</v>
      </c>
      <c r="DV58" t="str">
        <f ca="1"/>
        <v/>
      </c>
      <c r="DW58" t="str">
        <f ca="1"/>
        <v>L</v>
      </c>
      <c r="DX58" t="str">
        <f ca="1"/>
        <v>I</v>
      </c>
      <c r="DY58" t="str">
        <f ca="1"/>
        <v>V</v>
      </c>
      <c r="DZ58" t="str">
        <f ca="1"/>
        <v>S</v>
      </c>
      <c r="EA58" t="str">
        <f ca="1"/>
        <v>S</v>
      </c>
      <c r="EB58" t="str">
        <f ca="1"/>
        <v>D</v>
      </c>
      <c r="EC58" t="str">
        <f ca="1"/>
        <v>D</v>
      </c>
      <c r="ED58" t="str">
        <f ca="1"/>
        <v>C</v>
      </c>
      <c r="EE58" t="str">
        <f ca="1"/>
        <v>N</v>
      </c>
    </row>
    <row r="59" spans="1:135" ht="75" x14ac:dyDescent="0.25">
      <c r="A59" s="57">
        <v>58</v>
      </c>
      <c r="B59" s="55" t="str">
        <f ca="1"/>
        <v>Yusliani Saharuddin</v>
      </c>
      <c r="C59" s="55" t="str">
        <f ca="1"/>
        <v>Field Assistant Trainee</v>
      </c>
      <c r="D59" s="53" t="str">
        <f ca="1"/>
        <v>23</v>
      </c>
      <c r="E59" s="53">
        <f ca="1"/>
        <v>2</v>
      </c>
      <c r="F59" s="53">
        <f ca="1"/>
        <v>4</v>
      </c>
      <c r="G59" s="53">
        <f ca="1"/>
        <v>4</v>
      </c>
      <c r="H59" s="53">
        <f ca="1"/>
        <v>5</v>
      </c>
      <c r="I59" s="53">
        <f ca="1"/>
        <v>3</v>
      </c>
      <c r="J59" s="53">
        <f ca="1"/>
        <v>5</v>
      </c>
      <c r="K59" s="53">
        <f ca="1"/>
        <v>7</v>
      </c>
      <c r="L59" s="53">
        <f ca="1"/>
        <v>5</v>
      </c>
      <c r="M59" s="53">
        <f ca="1"/>
        <v>8</v>
      </c>
      <c r="N59" s="53">
        <f ca="1"/>
        <v>5</v>
      </c>
      <c r="O59" s="53">
        <f ca="1"/>
        <v>1</v>
      </c>
      <c r="P59" s="53">
        <f ca="1"/>
        <v>1</v>
      </c>
      <c r="Q59" s="53">
        <f ca="1"/>
        <v>4</v>
      </c>
      <c r="R59" s="53">
        <f ca="1"/>
        <v>8</v>
      </c>
      <c r="S59" s="53">
        <f ca="1"/>
        <v>6</v>
      </c>
      <c r="T59" s="53">
        <f ca="1"/>
        <v>6</v>
      </c>
      <c r="U59" s="53">
        <f ca="1"/>
        <v>2</v>
      </c>
      <c r="V59" s="53">
        <f ca="1"/>
        <v>2</v>
      </c>
      <c r="W59" s="53">
        <f ca="1"/>
        <v>5</v>
      </c>
      <c r="X59" s="53">
        <f ca="1"/>
        <v>6</v>
      </c>
      <c r="Y5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59" s="52" t="str">
        <f ca="1"/>
        <v xml:space="preserve">Cukup memiliki komitmen untuk menuntaskan tugas, akan tetapi jika memungkinkan akan mendelegasikan sebagian dari pekerjaan nya kepada orang lain.  </v>
      </c>
      <c r="AA59" s="52" t="str">
        <f ca="1"/>
        <v xml:space="preserve">Bekerja keras sesuai tuntutan, menyalurkan usahanya untuk hal-hal yang bermanfaat / menguntungkan </v>
      </c>
      <c r="AB59" s="52" t="str">
        <f ca="1"/>
        <v xml:space="preserve">Memperhatikan keteraturan dan sistematika kerja, tapi cukup  fleksibel </v>
      </c>
      <c r="AC59" s="52" t="str">
        <f ca="1"/>
        <v xml:space="preserve">Cukup peduli akan akurasi dan kelengkapan data   </v>
      </c>
      <c r="AD59" s="52" t="str">
        <f ca="1"/>
        <v xml:space="preserve">Pertimbangan mencakup aspek teoritis (konsep atau pemikiran  baru) dan aspek praktis (pengalaman) secara berimbang    </v>
      </c>
      <c r="AE59" s="52" t="str">
        <f ca="1"/>
        <v xml:space="preserve">Cekatan, selalu siaga, bekerja cepat, ingin segera menyelesaikan tugas.  Negatifnya : Tegang, cemas, impulsif, mungkin ceroboh, banyak gerakan yang tidak perlu.  </v>
      </c>
      <c r="AF59" s="52" t="str">
        <f ca="1"/>
        <v xml:space="preserve">Dapat bekerja di belakang meja dan senang jika sesekali harus terjun ke lapangan atau melaksanakan tugas-tugas yang bersifat mobile.  </v>
      </c>
      <c r="AG59" s="52" t="str">
        <f ca="1"/>
        <v>Patuh pada kebijaksanaan, peraturan dan struktur organisasi. Ingin segala sesuatunya diuraikan secara rinci, kurang memiliki inisiatif, tdk fleksibel, terlalu tergantung pada organisasi, berharap 'disuapi'.</v>
      </c>
      <c r="AH59" s="52" t="str">
        <f ca="1"/>
        <v xml:space="preserve">Loyal pada Perusahaan   </v>
      </c>
      <c r="AI59" s="52" t="str">
        <f ca="1"/>
        <v>Puas dengan peran sebagai bawahan, memberikan kesempatan  pada orang lain untuk memimpin, tidak dominan. Tidak percaya diri; sama sekali tidak berminat untuk berperan sebagai pemimpin; ber- sikap pasif dalam kelompok.</v>
      </c>
      <c r="AJ59" s="52" t="str">
        <f ca="1"/>
        <v xml:space="preserve">Permisif, akan memberikan kesempatan pada orang lain untuk memimpin. Tidak mau mengontrol orang lain dan tidak mau mempertanggung jawabkan hasil kerja bawahannya.  </v>
      </c>
      <c r="AK59" s="52" t="str">
        <f ca="1"/>
        <v xml:space="preserve">Berhati - hati dlm pengambilan keputusan   </v>
      </c>
      <c r="AL5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59" s="52" t="str">
        <f ca="1"/>
        <v>Suka bergabung dlm kelompok, sadar akan sikap &amp; kebutuhan ke- lompok, suka bekerja sama, ingin menjadi bagian dari kelompok, ingin disukai &amp; diakui oleh lingkungan; sangat tergantung pd kelom- pok, lebih memperhatikan kebutuhan kelompok daripada pekerjaan.</v>
      </c>
      <c r="AN59"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59" s="52" t="str">
        <f ca="1"/>
        <v xml:space="preserve">Sederhana, cenderung diam, cenderung pemalu, tidak suka menon- jolkan diri </v>
      </c>
      <c r="AP59" s="52" t="str">
        <f ca="1"/>
        <v xml:space="preserve">Terbuka, mudah mengungkap pendapat atau perasaannya menge- nai suatu hal kepada org lain </v>
      </c>
      <c r="AQ59" s="52" t="str">
        <f ca="1"/>
        <v xml:space="preserve">Tidak mencari atau menghindari konflik, mau mendengarkan pan- dangan orang lain tetapi dapat menjadi keras kepala saat memper- tahankan pandangannya.  </v>
      </c>
      <c r="AR59" s="52" t="str">
        <f ca="1"/>
        <v>Antusias terhadap perubahan dan akan mencari hal-hal baru, tetapi masih selektif (menilai kemanfaatannya)</v>
      </c>
      <c r="AT59" t="str">
        <f ca="1"/>
        <v>G</v>
      </c>
      <c r="AU59" t="str">
        <f ca="1"/>
        <v>N</v>
      </c>
      <c r="AV59" t="str">
        <f ca="1"/>
        <v>A</v>
      </c>
      <c r="AW59" t="str">
        <f ca="1"/>
        <v>X</v>
      </c>
      <c r="AX59" t="str">
        <f ca="1"/>
        <v>B</v>
      </c>
      <c r="AY59" t="str">
        <f ca="1"/>
        <v>O</v>
      </c>
      <c r="AZ59" t="str">
        <f ca="1"/>
        <v>Z</v>
      </c>
      <c r="BA59" t="str">
        <f ca="1"/>
        <v>Z</v>
      </c>
      <c r="BB59" t="str">
        <f ca="1"/>
        <v>K</v>
      </c>
      <c r="BC59" t="str">
        <f ca="1"/>
        <v>F</v>
      </c>
      <c r="BD59" t="str">
        <f ca="1"/>
        <v>C</v>
      </c>
      <c r="BE59" t="str">
        <f ca="1"/>
        <v>E</v>
      </c>
      <c r="BF59" t="str">
        <f ca="1"/>
        <v>N</v>
      </c>
      <c r="BG59" t="str">
        <f ca="1"/>
        <v>A</v>
      </c>
      <c r="BH59" t="str">
        <f ca="1"/>
        <v>B</v>
      </c>
      <c r="BI59" t="str">
        <f ca="1"/>
        <v>O</v>
      </c>
      <c r="BJ59" t="str">
        <f ca="1"/>
        <v>B</v>
      </c>
      <c r="BK59" t="str">
        <f ca="1"/>
        <v>O</v>
      </c>
      <c r="BL59" t="str">
        <f ca="1"/>
        <v>Z</v>
      </c>
      <c r="BM59" t="str">
        <f ca="1"/>
        <v>W</v>
      </c>
      <c r="BN59" t="str">
        <f ca="1"/>
        <v/>
      </c>
      <c r="BO59" t="str">
        <f ca="1"/>
        <v>C</v>
      </c>
      <c r="BP59" t="str">
        <f ca="1"/>
        <v>E</v>
      </c>
      <c r="BQ59" t="str">
        <f ca="1"/>
        <v>X</v>
      </c>
      <c r="BR59" t="str">
        <f ca="1"/>
        <v>B</v>
      </c>
      <c r="BS59" t="str">
        <f ca="1"/>
        <v>O</v>
      </c>
      <c r="BT59" t="str">
        <f ca="1"/>
        <v>Z</v>
      </c>
      <c r="BU59" t="str">
        <f ca="1"/>
        <v>B</v>
      </c>
      <c r="BV59" t="str">
        <f ca="1"/>
        <v>O</v>
      </c>
      <c r="BW59" t="str">
        <f ca="1"/>
        <v>W</v>
      </c>
      <c r="BX59" t="str">
        <f ca="1"/>
        <v>R</v>
      </c>
      <c r="BY59" t="str">
        <f ca="1"/>
        <v>D</v>
      </c>
      <c r="BZ59" t="str">
        <f ca="1"/>
        <v>C</v>
      </c>
      <c r="CA59" t="str">
        <f ca="1"/>
        <v>T</v>
      </c>
      <c r="CB59" t="str">
        <f ca="1"/>
        <v>B</v>
      </c>
      <c r="CC59" t="str">
        <f ca="1"/>
        <v>O</v>
      </c>
      <c r="CD59" t="str">
        <f ca="1"/>
        <v>P</v>
      </c>
      <c r="CE59" t="str">
        <f ca="1"/>
        <v>K</v>
      </c>
      <c r="CF59" t="str">
        <f ca="1"/>
        <v>F</v>
      </c>
      <c r="CG59" t="str">
        <f ca="1"/>
        <v>W</v>
      </c>
      <c r="CH59" t="str">
        <f ca="1"/>
        <v>G</v>
      </c>
      <c r="CI59" t="str">
        <f ca="1"/>
        <v>R</v>
      </c>
      <c r="CJ59" t="str">
        <f ca="1"/>
        <v>I</v>
      </c>
      <c r="CK59" t="str">
        <f ca="1"/>
        <v>T</v>
      </c>
      <c r="CL59" t="str">
        <f ca="1"/>
        <v>V</v>
      </c>
      <c r="CM59" t="str">
        <f ca="1"/>
        <v>N</v>
      </c>
      <c r="CN59" t="str">
        <f ca="1"/>
        <v>Z</v>
      </c>
      <c r="CO59" t="str">
        <f ca="1"/>
        <v>K</v>
      </c>
      <c r="CP59" t="str">
        <f ca="1"/>
        <v>F</v>
      </c>
      <c r="CQ59" t="str">
        <f ca="1"/>
        <v>W</v>
      </c>
      <c r="CR59" t="str">
        <f ca="1"/>
        <v>G</v>
      </c>
      <c r="CS59" t="str">
        <f ca="1"/>
        <v>S</v>
      </c>
      <c r="CT59" t="str">
        <f ca="1"/>
        <v>I</v>
      </c>
      <c r="CU59" t="str">
        <f ca="1"/>
        <v>D</v>
      </c>
      <c r="CV59" t="str">
        <f ca="1"/>
        <v>V</v>
      </c>
      <c r="CW59" t="str">
        <f ca="1"/>
        <v>S</v>
      </c>
      <c r="CX59" t="str">
        <f ca="1"/>
        <v>Z</v>
      </c>
      <c r="CY59" t="str">
        <f ca="1"/>
        <v>K</v>
      </c>
      <c r="CZ59" t="str">
        <f ca="1"/>
        <v>F</v>
      </c>
      <c r="DA59" t="str">
        <f ca="1"/>
        <v>W</v>
      </c>
      <c r="DB59" t="str">
        <f ca="1"/>
        <v>T</v>
      </c>
      <c r="DC59" t="str">
        <f ca="1"/>
        <v>L</v>
      </c>
      <c r="DD59" t="str">
        <f ca="1"/>
        <v>S</v>
      </c>
      <c r="DE59" t="str">
        <f ca="1"/>
        <v>T</v>
      </c>
      <c r="DF59" t="str">
        <f ca="1"/>
        <v>V</v>
      </c>
      <c r="DG59" t="str">
        <f ca="1"/>
        <v>S</v>
      </c>
      <c r="DH59" t="str">
        <f ca="1"/>
        <v>R</v>
      </c>
      <c r="DI59" t="str">
        <f ca="1"/>
        <v>K</v>
      </c>
      <c r="DJ59" t="str">
        <f ca="1"/>
        <v>F</v>
      </c>
      <c r="DK59" t="str">
        <f ca="1"/>
        <v>W</v>
      </c>
      <c r="DL59" t="str">
        <f ca="1"/>
        <v>I</v>
      </c>
      <c r="DM59" t="str">
        <f ca="1"/>
        <v>T</v>
      </c>
      <c r="DN59" t="str">
        <f ca="1"/>
        <v>V</v>
      </c>
      <c r="DO59" t="str">
        <f ca="1"/>
        <v>S</v>
      </c>
      <c r="DP59" t="str">
        <f ca="1"/>
        <v>V</v>
      </c>
      <c r="DQ59" t="str">
        <f ca="1"/>
        <v>S</v>
      </c>
      <c r="DR59" t="str">
        <f ca="1"/>
        <v>R</v>
      </c>
      <c r="DS59" t="str">
        <f ca="1"/>
        <v>D</v>
      </c>
      <c r="DT59" t="str">
        <f ca="1"/>
        <v>N</v>
      </c>
      <c r="DU59" t="str">
        <f ca="1"/>
        <v>W</v>
      </c>
      <c r="DV59" t="str">
        <f ca="1"/>
        <v>G</v>
      </c>
      <c r="DW59" t="str">
        <f ca="1"/>
        <v>I</v>
      </c>
      <c r="DX59" t="str">
        <f ca="1"/>
        <v>T</v>
      </c>
      <c r="DY59" t="str">
        <f ca="1"/>
        <v>T</v>
      </c>
      <c r="DZ59" t="str">
        <f ca="1"/>
        <v>S</v>
      </c>
      <c r="EA59" t="str">
        <f ca="1"/>
        <v>S</v>
      </c>
      <c r="EB59" t="str">
        <f ca="1"/>
        <v>R</v>
      </c>
      <c r="EC59" t="str">
        <f ca="1"/>
        <v>C</v>
      </c>
      <c r="ED59" t="str">
        <f ca="1"/>
        <v>C</v>
      </c>
      <c r="EE59" t="str">
        <f ca="1"/>
        <v>W</v>
      </c>
    </row>
    <row r="60" spans="1:135" ht="75" x14ac:dyDescent="0.25">
      <c r="A60" s="57">
        <v>59</v>
      </c>
      <c r="B60" s="55" t="str">
        <f ca="1"/>
        <v>Marsuka</v>
      </c>
      <c r="C60" s="55" t="str">
        <f ca="1"/>
        <v>Field Assistant Trainee</v>
      </c>
      <c r="D60" s="53" t="str">
        <f ca="1"/>
        <v>24</v>
      </c>
      <c r="E60" s="53">
        <f ca="1"/>
        <v>5</v>
      </c>
      <c r="F60" s="53">
        <f ca="1"/>
        <v>7</v>
      </c>
      <c r="G60" s="53">
        <f ca="1"/>
        <v>2</v>
      </c>
      <c r="H60" s="53">
        <f ca="1"/>
        <v>7</v>
      </c>
      <c r="I60" s="53">
        <f ca="1"/>
        <v>5</v>
      </c>
      <c r="J60" s="53">
        <f ca="1"/>
        <v>5</v>
      </c>
      <c r="K60" s="53">
        <f ca="1"/>
        <v>5</v>
      </c>
      <c r="L60" s="53">
        <f ca="1"/>
        <v>4</v>
      </c>
      <c r="M60" s="53">
        <f ca="1"/>
        <v>7</v>
      </c>
      <c r="N60" s="53">
        <f ca="1"/>
        <v>5</v>
      </c>
      <c r="O60" s="53">
        <f ca="1"/>
        <v>5</v>
      </c>
      <c r="P60" s="53">
        <f ca="1"/>
        <v>2</v>
      </c>
      <c r="Q60" s="53">
        <f ca="1"/>
        <v>3</v>
      </c>
      <c r="R60" s="53">
        <f ca="1"/>
        <v>5</v>
      </c>
      <c r="S60" s="53">
        <f ca="1"/>
        <v>5</v>
      </c>
      <c r="T60" s="53">
        <f ca="1"/>
        <v>2</v>
      </c>
      <c r="U60" s="53">
        <f ca="1"/>
        <v>5</v>
      </c>
      <c r="V60" s="53">
        <f ca="1"/>
        <v>3</v>
      </c>
      <c r="W60" s="53">
        <f ca="1"/>
        <v>1</v>
      </c>
      <c r="X60" s="53">
        <f ca="1"/>
        <v>6</v>
      </c>
      <c r="Y60" s="52" t="str">
        <f ca="1"/>
        <v>Tahu akan tujuan yang ingin dicapainya dan dapat merumuskannya, realistis akan kemampuan diri, dan berusaha untuk mencapai target.</v>
      </c>
      <c r="Z60" s="52" t="str">
        <f ca="1"/>
        <v xml:space="preserve">Komitmen tinggi, lebih suka menangani pekerjaan satu demi satu, akan tetapi masih dapat mengubah prioritas jika terpaksa </v>
      </c>
      <c r="AA60"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60" s="52" t="str">
        <f ca="1"/>
        <v xml:space="preserve">Sistematis, bermetoda, berstruktur, rapi dan teratur, dapat menata tugas dengan baik.  Cenderung kaku, tidak fleksibel </v>
      </c>
      <c r="AC60" s="52" t="str">
        <f ca="1"/>
        <v xml:space="preserve">Tertarik untuk menangani sendiri detail   </v>
      </c>
      <c r="AD60" s="52" t="str">
        <f ca="1"/>
        <v xml:space="preserve">Pertimbangan mencakup aspek teoritis (konsep atau pemikiran  baru) dan aspek praktis (pengalaman) secara berimbang    </v>
      </c>
      <c r="AE60" s="52" t="str">
        <f ca="1"/>
        <v xml:space="preserve">Cukup aktif dalam segi mental, dapat menyesuaikan tempo kerjanya  dengan tuntutan pekerjaan / lingkungan </v>
      </c>
      <c r="AF60" s="52" t="str">
        <f ca="1"/>
        <v xml:space="preserve">Dapat bekerja di belakang meja dan senang jika sesekali harus terjun ke lapangan atau melaksanakan tugas-tugas yang bersifat mobile.  </v>
      </c>
      <c r="AG60" s="52" t="str">
        <f ca="1"/>
        <v xml:space="preserve">Membutuhkan uraian rinci mengenai tugas, dan batasan tanggung  jawab serta wewenang </v>
      </c>
      <c r="AH60" s="52" t="str">
        <f ca="1"/>
        <v xml:space="preserve">Loyal pada Perusahaan   </v>
      </c>
      <c r="AI60" s="52" t="str">
        <f ca="1"/>
        <v xml:space="preserve">Cukup percaya diri, tidak secara aktif mencari posisi kepemimpinan akan tetapi juga tidak akan menghindarinya </v>
      </c>
      <c r="AJ60" s="52" t="str">
        <f ca="1"/>
        <v>Enggan mengontrol org lain &amp; tidak mau mempertanggung jawabkan hasil kerja bawahannya, lebih memberi kebebasan kpd bawahan utk memilih cara sendiri dlm penyelesaian tugas dan meminta bawahan  utk mempertanggungjawabkan hasilnya masing-masing.</v>
      </c>
      <c r="AK60" s="52" t="str">
        <f ca="1"/>
        <v xml:space="preserve">Enggan mengambil keputusan   </v>
      </c>
      <c r="AL6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0" s="52" t="str">
        <f ca="1"/>
        <v xml:space="preserve">Selektif dlm bergabung dg kelompok, hanya mau berhubungan dg kelompok di lingkungan kerja apabila bernilai &amp; sesuai minat, tdk terlalu mudah dipengaruhi.  </v>
      </c>
      <c r="AN60" s="52" t="str">
        <f ca="1"/>
        <v>Menjaga jarak, lebih memperhatikan hal - hal kedinasan, tdk mudah dipengaruhi oleh individu tertentu, objektif &amp; analitis. Tampil dingin, tdk acuh, tdk ramah, suka berahasia, mungkin tdk sadar akan pe- rasaan org lain, &amp; mungkin sulit menyesuaikan diri.</v>
      </c>
      <c r="AO60" s="52" t="str">
        <f ca="1"/>
        <v xml:space="preserve">Mengharapkan pengakuan lingkungan dan tidak mau diabaikan tetapi tidak mencari-cari perhatian </v>
      </c>
      <c r="AP60" s="52" t="str">
        <f ca="1"/>
        <v xml:space="preserve">Terbuka, mudah mengungkap pendapat atau perasaannya menge- nai suatu hal kepada org lain </v>
      </c>
      <c r="AQ60" s="52" t="str">
        <f ca="1"/>
        <v>Sabar, tidak menyukai konflik. Mengelak atau menghindar dari konflik, pasif, menekan atau menyembunyikan perasaan sesungguhnya,  menghindari konfrontasi, lari dari konflik, tidak mau mengakui adanya konflik.</v>
      </c>
      <c r="AR60" s="52" t="str">
        <f ca="1"/>
        <v>Antusias terhadap perubahan dan akan mencari hal-hal baru, tetapi masih selektif (menilai kemanfaatannya)</v>
      </c>
      <c r="AT60" t="str">
        <f ca="1"/>
        <v>G</v>
      </c>
      <c r="AU60" t="str">
        <f ca="1"/>
        <v>N</v>
      </c>
      <c r="AV60" t="str">
        <f ca="1"/>
        <v>A</v>
      </c>
      <c r="AW60" t="str">
        <f ca="1"/>
        <v>P</v>
      </c>
      <c r="AX60" t="str">
        <f ca="1"/>
        <v>B</v>
      </c>
      <c r="AY60" t="str">
        <f ca="1"/>
        <v>B</v>
      </c>
      <c r="AZ60" t="str">
        <f ca="1"/>
        <v>Z</v>
      </c>
      <c r="BA60" t="str">
        <f ca="1"/>
        <v>Z</v>
      </c>
      <c r="BB60" t="str">
        <f ca="1"/>
        <v>F</v>
      </c>
      <c r="BC60" t="str">
        <f ca="1"/>
        <v>F</v>
      </c>
      <c r="BD60" t="str">
        <f ca="1"/>
        <v>C</v>
      </c>
      <c r="BE60" t="str">
        <f ca="1"/>
        <v>E</v>
      </c>
      <c r="BF60" t="str">
        <f ca="1"/>
        <v>N</v>
      </c>
      <c r="BG60" t="str">
        <f ca="1"/>
        <v>X</v>
      </c>
      <c r="BH60" t="str">
        <f ca="1"/>
        <v>B</v>
      </c>
      <c r="BI60" t="str">
        <f ca="1"/>
        <v>X</v>
      </c>
      <c r="BJ60" t="str">
        <f ca="1"/>
        <v>Z</v>
      </c>
      <c r="BK60" t="str">
        <f ca="1"/>
        <v>O</v>
      </c>
      <c r="BL60" t="str">
        <f ca="1"/>
        <v>Z</v>
      </c>
      <c r="BM60" t="str">
        <f ca="1"/>
        <v>W</v>
      </c>
      <c r="BN60" t="str">
        <f ca="1"/>
        <v>D</v>
      </c>
      <c r="BO60" t="str">
        <f ca="1"/>
        <v>C</v>
      </c>
      <c r="BP60" t="str">
        <f ca="1"/>
        <v>E</v>
      </c>
      <c r="BQ60" t="str">
        <f ca="1"/>
        <v>X</v>
      </c>
      <c r="BR60" t="str">
        <f ca="1"/>
        <v>B</v>
      </c>
      <c r="BS60" t="str">
        <f ca="1"/>
        <v>P</v>
      </c>
      <c r="BT60" t="str">
        <f ca="1"/>
        <v>Z</v>
      </c>
      <c r="BU60" t="str">
        <f ca="1"/>
        <v>B</v>
      </c>
      <c r="BV60" t="str">
        <f ca="1"/>
        <v>O</v>
      </c>
      <c r="BW60" t="str">
        <f ca="1"/>
        <v>W</v>
      </c>
      <c r="BX60" t="str">
        <f ca="1"/>
        <v>R</v>
      </c>
      <c r="BY60" t="str">
        <f ca="1"/>
        <v>L</v>
      </c>
      <c r="BZ60" t="str">
        <f ca="1"/>
        <v>C</v>
      </c>
      <c r="CA60" t="str">
        <f ca="1"/>
        <v>T</v>
      </c>
      <c r="CB60" t="str">
        <f ca="1"/>
        <v>N</v>
      </c>
      <c r="CC60" t="str">
        <f ca="1"/>
        <v>A</v>
      </c>
      <c r="CD60" t="str">
        <f ca="1"/>
        <v>Z</v>
      </c>
      <c r="CE60" t="str">
        <f ca="1"/>
        <v>X</v>
      </c>
      <c r="CF60" t="str">
        <f ca="1"/>
        <v>F</v>
      </c>
      <c r="CG60" t="str">
        <f ca="1"/>
        <v>W</v>
      </c>
      <c r="CH60" t="str">
        <f ca="1"/>
        <v>G</v>
      </c>
      <c r="CI60" t="str">
        <f ca="1"/>
        <v>R</v>
      </c>
      <c r="CJ60" t="str">
        <f ca="1"/>
        <v>D</v>
      </c>
      <c r="CK60" t="str">
        <f ca="1"/>
        <v>T</v>
      </c>
      <c r="CL60" t="str">
        <f ca="1"/>
        <v>V</v>
      </c>
      <c r="CM60" t="str">
        <f ca="1"/>
        <v>N</v>
      </c>
      <c r="CN60" t="str">
        <f ca="1"/>
        <v>A</v>
      </c>
      <c r="CO60" t="str">
        <f ca="1"/>
        <v>K</v>
      </c>
      <c r="CP60" t="str">
        <f ca="1"/>
        <v>F</v>
      </c>
      <c r="CQ60" t="str">
        <f ca="1"/>
        <v>W</v>
      </c>
      <c r="CR60" t="str">
        <f ca="1"/>
        <v>V</v>
      </c>
      <c r="CS60" t="str">
        <f ca="1"/>
        <v>S</v>
      </c>
      <c r="CT60" t="str">
        <f ca="1"/>
        <v>I</v>
      </c>
      <c r="CU60" t="str">
        <f ca="1"/>
        <v>D</v>
      </c>
      <c r="CV60" t="str">
        <f ca="1"/>
        <v>C</v>
      </c>
      <c r="CW60" t="str">
        <f ca="1"/>
        <v>E</v>
      </c>
      <c r="CX60" t="str">
        <f ca="1"/>
        <v>N</v>
      </c>
      <c r="CY60" t="str">
        <f ca="1"/>
        <v>A</v>
      </c>
      <c r="CZ60" t="str">
        <f ca="1"/>
        <v>F</v>
      </c>
      <c r="DA60" t="str">
        <f ca="1"/>
        <v>X</v>
      </c>
      <c r="DB60" t="str">
        <f ca="1"/>
        <v>T</v>
      </c>
      <c r="DC60" t="str">
        <f ca="1"/>
        <v>L</v>
      </c>
      <c r="DD60" t="str">
        <f ca="1"/>
        <v>S</v>
      </c>
      <c r="DE60" t="str">
        <f ca="1"/>
        <v>T</v>
      </c>
      <c r="DF60" t="str">
        <f ca="1"/>
        <v>V</v>
      </c>
      <c r="DG60" t="str">
        <f ca="1"/>
        <v>S</v>
      </c>
      <c r="DH60" t="str">
        <f ca="1"/>
        <v>R</v>
      </c>
      <c r="DI60" t="str">
        <f ca="1"/>
        <v>N</v>
      </c>
      <c r="DJ60" t="str">
        <f ca="1"/>
        <v>A</v>
      </c>
      <c r="DK60" t="str">
        <f ca="1"/>
        <v>W</v>
      </c>
      <c r="DL60" t="str">
        <f ca="1"/>
        <v>I</v>
      </c>
      <c r="DM60" t="str">
        <f ca="1"/>
        <v>L</v>
      </c>
      <c r="DN60" t="str">
        <f ca="1"/>
        <v>I</v>
      </c>
      <c r="DO60" t="str">
        <f ca="1"/>
        <v>S</v>
      </c>
      <c r="DP60" t="str">
        <f ca="1"/>
        <v>R</v>
      </c>
      <c r="DQ60" t="str">
        <f ca="1"/>
        <v>D</v>
      </c>
      <c r="DR60" t="str">
        <f ca="1"/>
        <v>C</v>
      </c>
      <c r="DS60" t="str">
        <f ca="1"/>
        <v/>
      </c>
      <c r="DT60" t="str">
        <f ca="1"/>
        <v>N</v>
      </c>
      <c r="DU60" t="str">
        <f ca="1"/>
        <v>W</v>
      </c>
      <c r="DV60" t="str">
        <f ca="1"/>
        <v>L</v>
      </c>
      <c r="DW60" t="str">
        <f ca="1"/>
        <v>L</v>
      </c>
      <c r="DX60" t="str">
        <f ca="1"/>
        <v>T</v>
      </c>
      <c r="DY60" t="str">
        <f ca="1"/>
        <v>V</v>
      </c>
      <c r="DZ60" t="str">
        <f ca="1"/>
        <v>S</v>
      </c>
      <c r="EA60" t="str">
        <f ca="1"/>
        <v>R</v>
      </c>
      <c r="EB60" t="str">
        <f ca="1"/>
        <v>D</v>
      </c>
      <c r="EC60" t="str">
        <f ca="1"/>
        <v>C</v>
      </c>
      <c r="ED60" t="str">
        <f ca="1"/>
        <v>C</v>
      </c>
      <c r="EE60" t="str">
        <f ca="1"/>
        <v>W</v>
      </c>
    </row>
    <row r="61" spans="1:135" ht="75" x14ac:dyDescent="0.25">
      <c r="A61" s="57">
        <v>60</v>
      </c>
      <c r="B61" s="55" t="str">
        <f ca="1"/>
        <v>Herman, S.P</v>
      </c>
      <c r="C61" s="55" t="str">
        <f ca="1"/>
        <v>Field Assistant Trainee</v>
      </c>
      <c r="D61" s="53" t="str">
        <f ca="1"/>
        <v>27</v>
      </c>
      <c r="E61" s="53">
        <f ca="1"/>
        <v>4</v>
      </c>
      <c r="F61" s="53">
        <f ca="1"/>
        <v>6</v>
      </c>
      <c r="G61" s="53">
        <f ca="1"/>
        <v>5</v>
      </c>
      <c r="H61" s="53">
        <f ca="1"/>
        <v>2</v>
      </c>
      <c r="I61" s="53">
        <f ca="1"/>
        <v>7</v>
      </c>
      <c r="J61" s="53">
        <f ca="1"/>
        <v>5</v>
      </c>
      <c r="K61" s="53">
        <f ca="1"/>
        <v>5</v>
      </c>
      <c r="L61" s="53">
        <f ca="1"/>
        <v>2</v>
      </c>
      <c r="M61" s="53">
        <f ca="1"/>
        <v>5</v>
      </c>
      <c r="N61" s="53">
        <f ca="1"/>
        <v>4</v>
      </c>
      <c r="O61" s="53">
        <f ca="1"/>
        <v>4</v>
      </c>
      <c r="P61" s="53">
        <f ca="1"/>
        <v>3</v>
      </c>
      <c r="Q61" s="53">
        <f ca="1"/>
        <v>6</v>
      </c>
      <c r="R61" s="53">
        <f ca="1"/>
        <v>5</v>
      </c>
      <c r="S61" s="53">
        <f ca="1"/>
        <v>7</v>
      </c>
      <c r="T61" s="53">
        <f ca="1"/>
        <v>3</v>
      </c>
      <c r="U61" s="53">
        <f ca="1"/>
        <v>2</v>
      </c>
      <c r="V61" s="53">
        <f ca="1"/>
        <v>4</v>
      </c>
      <c r="W61" s="53">
        <f ca="1"/>
        <v>4</v>
      </c>
      <c r="X61" s="53">
        <f ca="1"/>
        <v>7</v>
      </c>
      <c r="Y61"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1" s="52" t="str">
        <f ca="1"/>
        <v xml:space="preserve">Komitmen tinggi, lebih suka menangani pekerjaan satu demi satu, akan tetapi masih dapat mengubah prioritas jika terpaksa </v>
      </c>
      <c r="AA61" s="52" t="str">
        <f ca="1"/>
        <v xml:space="preserve">Bekerja keras, tetapi  jelas tujuan yg ingin dicapainya   </v>
      </c>
      <c r="AB61" s="52" t="str">
        <f ca="1"/>
        <v>Lebih mementingkan fleksibilitas daripada struktur, pendekatan kerja lebih ditentukan oleh situasi daripada oleh perencanaan sebelumnya, mudah beradaptasi.  Tidak mempedulikan keteraturan atau kerapihan, ceroboh.</v>
      </c>
      <c r="AC61" s="52" t="str">
        <f ca="1"/>
        <v xml:space="preserve">Sangat menyukai detail, sangat peduli akan akurasi dan keleng- kapan data.  Cenderung terlalu terlibat dengan detail sehingga melupakan tujuan utama.  </v>
      </c>
      <c r="AD61" s="52" t="str">
        <f ca="1"/>
        <v xml:space="preserve">Pertimbangan mencakup aspek teoritis (konsep atau pemikiran  baru) dan aspek praktis (pengalaman) secara berimbang    </v>
      </c>
      <c r="AE61" s="52" t="str">
        <f ca="1"/>
        <v xml:space="preserve">Cukup aktif dalam segi mental, dapat menyesuaikan tempo kerjanya  dengan tuntutan pekerjaan / lingkungan </v>
      </c>
      <c r="AF61" s="52" t="str">
        <f ca="1"/>
        <v xml:space="preserve">Cocok untuk pekerjaan  ' di belakang meja '. Cenderung lamban, tidak tanggap, mudah lelah, daya tahan lemah </v>
      </c>
      <c r="AG61" s="52" t="str">
        <f ca="1"/>
        <v xml:space="preserve">Perlu pengarahan awal dan tolok ukur keberhasilan   </v>
      </c>
      <c r="AH61" s="52" t="str">
        <f ca="1"/>
        <v xml:space="preserve">Loyal pada Perusahaan   </v>
      </c>
      <c r="AI61" s="52" t="str">
        <f ca="1"/>
        <v xml:space="preserve">Kurang percaya diri dan kurang berminat utk menjadi pemimpin      </v>
      </c>
      <c r="AJ61" s="52" t="str">
        <f ca="1"/>
        <v>Enggan mengontrol org lain &amp; tidak mau mempertanggung jawabkan hasil kerja bawahannya, lebih memberi kebebasan kpd bawahan utk memilih cara sendiri dlm penyelesaian tugas dan meminta bawahan  utk mempertanggungjawabkan hasilnya masing-masing.</v>
      </c>
      <c r="AK61" s="52" t="str">
        <f ca="1"/>
        <v xml:space="preserve">Cukup percaya diri dlm pengambilan keputusan, mau mengambil resiko, dpt memutuskan dgn cepat, mengikuti alur logika </v>
      </c>
      <c r="AL61"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1" s="52" t="str">
        <f ca="1"/>
        <v>Suka bergabung dlm kelompok, sadar akan sikap &amp; kebutuhan ke- lompok, suka bekerja sama, ingin menjadi bagian dari kelompok, ingin disukai &amp; diakui oleh lingkungan; sangat tergantung pd kelom- pok, lebih memperhatikan kebutuhan kelompok daripada pekerjaan.</v>
      </c>
      <c r="AN61" s="52" t="str">
        <f ca="1"/>
        <v xml:space="preserve">Tidak mencari atau menghindari hubungan antar pribadi di  lingkungan kerja, masih mampu menjaga jarak </v>
      </c>
      <c r="AO61" s="52" t="str">
        <f ca="1"/>
        <v xml:space="preserve">Sederhana, cenderung diam, cenderung pemalu, tidak suka menon- jolkan diri </v>
      </c>
      <c r="AP61" s="52" t="str">
        <f ca="1"/>
        <v xml:space="preserve">Mampu mengungkap atau menyimpan perasaan, dapat mengen- dalikan emosi </v>
      </c>
      <c r="AQ61" s="52" t="str">
        <f ca="1"/>
        <v xml:space="preserve">Tidak mencari atau menghindari konflik, mau mendengarkan pan- dangan orang lain tetapi dapat menjadi keras kepala saat memper- tahankan pandangannya.  </v>
      </c>
      <c r="AR61" s="52" t="str">
        <f ca="1"/>
        <v>Antusias terhadap perubahan dan akan mencari hal-hal baru, tetapi masih selektif (menilai kemanfaatannya)</v>
      </c>
      <c r="AT61" t="str">
        <f ca="1"/>
        <v>G</v>
      </c>
      <c r="AU61" t="str">
        <f ca="1"/>
        <v>N</v>
      </c>
      <c r="AV61" t="str">
        <f ca="1"/>
        <v>A</v>
      </c>
      <c r="AW61" t="str">
        <f ca="1"/>
        <v>P</v>
      </c>
      <c r="AX61" t="str">
        <f ca="1"/>
        <v>B</v>
      </c>
      <c r="AY61" t="str">
        <f ca="1"/>
        <v>B</v>
      </c>
      <c r="AZ61" t="str">
        <f ca="1"/>
        <v>Z</v>
      </c>
      <c r="BA61" t="str">
        <f ca="1"/>
        <v>Z</v>
      </c>
      <c r="BB61" t="str">
        <f ca="1"/>
        <v>K</v>
      </c>
      <c r="BC61" t="str">
        <f ca="1"/>
        <v>F</v>
      </c>
      <c r="BD61" t="str">
        <f ca="1"/>
        <v>G</v>
      </c>
      <c r="BE61" t="str">
        <f ca="1"/>
        <v>E</v>
      </c>
      <c r="BF61" t="str">
        <f ca="1"/>
        <v>N</v>
      </c>
      <c r="BG61" t="str">
        <f ca="1"/>
        <v>A</v>
      </c>
      <c r="BH61" t="str">
        <f ca="1"/>
        <v>B</v>
      </c>
      <c r="BI61" t="str">
        <f ca="1"/>
        <v>O</v>
      </c>
      <c r="BJ61" t="str">
        <f ca="1"/>
        <v>B</v>
      </c>
      <c r="BK61" t="str">
        <f ca="1"/>
        <v>O</v>
      </c>
      <c r="BL61" t="str">
        <f ca="1"/>
        <v>Z</v>
      </c>
      <c r="BM61" t="str">
        <f ca="1"/>
        <v>W</v>
      </c>
      <c r="BN61" t="str">
        <f ca="1"/>
        <v>D</v>
      </c>
      <c r="BO61" t="str">
        <f ca="1"/>
        <v>L</v>
      </c>
      <c r="BP61" t="str">
        <f ca="1"/>
        <v>E</v>
      </c>
      <c r="BQ61" t="str">
        <f ca="1"/>
        <v>N</v>
      </c>
      <c r="BR61" t="str">
        <f ca="1"/>
        <v>B</v>
      </c>
      <c r="BS61" t="str">
        <f ca="1"/>
        <v>P</v>
      </c>
      <c r="BT61" t="str">
        <f ca="1"/>
        <v>Z</v>
      </c>
      <c r="BU61" t="str">
        <f ca="1"/>
        <v>B</v>
      </c>
      <c r="BV61" t="str">
        <f ca="1"/>
        <v>O</v>
      </c>
      <c r="BW61" t="str">
        <f ca="1"/>
        <v>W</v>
      </c>
      <c r="BX61" t="str">
        <f ca="1"/>
        <v>R</v>
      </c>
      <c r="BY61" t="str">
        <f ca="1"/>
        <v>D</v>
      </c>
      <c r="BZ61" t="str">
        <f ca="1"/>
        <v>I</v>
      </c>
      <c r="CA61" t="str">
        <f ca="1"/>
        <v>T</v>
      </c>
      <c r="CB61" t="str">
        <f ca="1"/>
        <v>N</v>
      </c>
      <c r="CC61" t="str">
        <f ca="1"/>
        <v>A</v>
      </c>
      <c r="CD61" t="str">
        <f ca="1"/>
        <v>Z</v>
      </c>
      <c r="CE61" t="str">
        <f ca="1"/>
        <v>X</v>
      </c>
      <c r="CF61" t="str">
        <f ca="1"/>
        <v>B</v>
      </c>
      <c r="CG61" t="str">
        <f ca="1"/>
        <v>W</v>
      </c>
      <c r="CH61" t="str">
        <f ca="1"/>
        <v>G</v>
      </c>
      <c r="CI61" t="str">
        <f ca="1"/>
        <v>R</v>
      </c>
      <c r="CJ61" t="str">
        <f ca="1"/>
        <v>I</v>
      </c>
      <c r="CK61" t="str">
        <f ca="1"/>
        <v>C</v>
      </c>
      <c r="CL61" t="str">
        <f ca="1"/>
        <v>E</v>
      </c>
      <c r="CM61" t="str">
        <f ca="1"/>
        <v>N</v>
      </c>
      <c r="CN61" t="str">
        <f ca="1"/>
        <v>Z</v>
      </c>
      <c r="CO61" t="str">
        <f ca="1"/>
        <v>K</v>
      </c>
      <c r="CP61" t="str">
        <f ca="1"/>
        <v>F</v>
      </c>
      <c r="CQ61" t="str">
        <f ca="1"/>
        <v>W</v>
      </c>
      <c r="CR61" t="str">
        <f ca="1"/>
        <v>G</v>
      </c>
      <c r="CS61" t="str">
        <f ca="1"/>
        <v>S</v>
      </c>
      <c r="CT61" t="str">
        <f ca="1"/>
        <v>I</v>
      </c>
      <c r="CU61" t="str">
        <f ca="1"/>
        <v>D</v>
      </c>
      <c r="CV61" t="str">
        <f ca="1"/>
        <v>C</v>
      </c>
      <c r="CW61" t="str">
        <f ca="1"/>
        <v>S</v>
      </c>
      <c r="CX61" t="str">
        <f ca="1"/>
        <v>Z</v>
      </c>
      <c r="CY61" t="str">
        <f ca="1"/>
        <v>K</v>
      </c>
      <c r="CZ61" t="str">
        <f ca="1"/>
        <v>F</v>
      </c>
      <c r="DA61" t="str">
        <f ca="1"/>
        <v>X</v>
      </c>
      <c r="DB61" t="str">
        <f ca="1"/>
        <v>T</v>
      </c>
      <c r="DC61" t="str">
        <f ca="1"/>
        <v>L</v>
      </c>
      <c r="DD61" t="str">
        <f ca="1"/>
        <v>I</v>
      </c>
      <c r="DE61" t="str">
        <f ca="1"/>
        <v>T</v>
      </c>
      <c r="DF61" t="str">
        <f ca="1"/>
        <v>V</v>
      </c>
      <c r="DG61" t="str">
        <f ca="1"/>
        <v>S</v>
      </c>
      <c r="DH61" t="str">
        <f ca="1"/>
        <v>R</v>
      </c>
      <c r="DI61" t="str">
        <f ca="1"/>
        <v>K</v>
      </c>
      <c r="DJ61" t="str">
        <f ca="1"/>
        <v>A</v>
      </c>
      <c r="DK61" t="str">
        <f ca="1"/>
        <v>P</v>
      </c>
      <c r="DL61" t="str">
        <f ca="1"/>
        <v>G</v>
      </c>
      <c r="DM61" t="str">
        <f ca="1"/>
        <v>T</v>
      </c>
      <c r="DN61" t="str">
        <f ca="1"/>
        <v>I</v>
      </c>
      <c r="DO61" t="str">
        <f ca="1"/>
        <v>T</v>
      </c>
      <c r="DP61" t="str">
        <f ca="1"/>
        <v>R</v>
      </c>
      <c r="DQ61" t="str">
        <f ca="1"/>
        <v>D</v>
      </c>
      <c r="DR61" t="str">
        <f ca="1"/>
        <v>R</v>
      </c>
      <c r="DS61" t="str">
        <f ca="1"/>
        <v>D</v>
      </c>
      <c r="DT61" t="str">
        <f ca="1"/>
        <v>F</v>
      </c>
      <c r="DU61" t="str">
        <f ca="1"/>
        <v>W</v>
      </c>
      <c r="DV61" t="str">
        <f ca="1"/>
        <v>L</v>
      </c>
      <c r="DW61" t="str">
        <f ca="1"/>
        <v>L</v>
      </c>
      <c r="DX61" t="str">
        <f ca="1"/>
        <v>I</v>
      </c>
      <c r="DY61" t="str">
        <f ca="1"/>
        <v>V</v>
      </c>
      <c r="DZ61" t="str">
        <f ca="1"/>
        <v>S</v>
      </c>
      <c r="EA61" t="str">
        <f ca="1"/>
        <v>S</v>
      </c>
      <c r="EB61" t="str">
        <f ca="1"/>
        <v>D</v>
      </c>
      <c r="EC61" t="str">
        <f ca="1"/>
        <v>D</v>
      </c>
      <c r="ED61" t="str">
        <f ca="1"/>
        <v>E</v>
      </c>
      <c r="EE61" t="str">
        <f ca="1"/>
        <v>N</v>
      </c>
    </row>
    <row r="62" spans="1:135" ht="75" x14ac:dyDescent="0.25">
      <c r="A62" s="57">
        <v>61</v>
      </c>
      <c r="B62" s="55" t="str">
        <f ca="1"/>
        <v>Patmi Sadriana, S.P.</v>
      </c>
      <c r="C62" s="55" t="str">
        <f ca="1"/>
        <v>Field Assistant Trainee</v>
      </c>
      <c r="D62" s="53" t="str">
        <f ca="1"/>
        <v>24</v>
      </c>
      <c r="E62" s="53">
        <f ca="1"/>
        <v>4</v>
      </c>
      <c r="F62" s="53">
        <f ca="1"/>
        <v>6</v>
      </c>
      <c r="G62" s="53">
        <f ca="1"/>
        <v>5</v>
      </c>
      <c r="H62" s="53">
        <f ca="1"/>
        <v>8</v>
      </c>
      <c r="I62" s="53">
        <f ca="1"/>
        <v>5</v>
      </c>
      <c r="J62" s="53">
        <f ca="1"/>
        <v>5</v>
      </c>
      <c r="K62" s="53">
        <f ca="1"/>
        <v>3</v>
      </c>
      <c r="L62" s="53">
        <f ca="1"/>
        <v>5</v>
      </c>
      <c r="M62" s="53">
        <f ca="1"/>
        <v>8</v>
      </c>
      <c r="N62" s="53">
        <f ca="1"/>
        <v>2</v>
      </c>
      <c r="O62" s="53">
        <f ca="1"/>
        <v>0</v>
      </c>
      <c r="P62" s="53">
        <f ca="1"/>
        <v>3</v>
      </c>
      <c r="Q62" s="53">
        <f ca="1"/>
        <v>3</v>
      </c>
      <c r="R62" s="53">
        <f ca="1"/>
        <v>7</v>
      </c>
      <c r="S62" s="53">
        <f ca="1"/>
        <v>6</v>
      </c>
      <c r="T62" s="53">
        <f ca="1"/>
        <v>6</v>
      </c>
      <c r="U62" s="53">
        <f ca="1"/>
        <v>3</v>
      </c>
      <c r="V62" s="53">
        <f ca="1"/>
        <v>4</v>
      </c>
      <c r="W62" s="53">
        <f ca="1"/>
        <v>2</v>
      </c>
      <c r="X62" s="53">
        <f ca="1"/>
        <v>5</v>
      </c>
      <c r="Y62"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2" s="52" t="str">
        <f ca="1"/>
        <v xml:space="preserve">Komitmen tinggi, lebih suka menangani pekerjaan satu demi satu, akan tetapi masih dapat mengubah prioritas jika terpaksa </v>
      </c>
      <c r="AA62" s="52" t="str">
        <f ca="1"/>
        <v xml:space="preserve">Bekerja keras, tetapi  jelas tujuan yg ingin dicapainya   </v>
      </c>
      <c r="AB62" s="52" t="str">
        <f ca="1"/>
        <v xml:space="preserve">Sistematis, bermetoda, berstruktur, rapi dan teratur, dapat menata tugas dengan baik.  Cenderung kaku, tidak fleksibel </v>
      </c>
      <c r="AC62" s="52" t="str">
        <f ca="1"/>
        <v xml:space="preserve">Tertarik untuk menangani sendiri detail   </v>
      </c>
      <c r="AD62" s="52" t="str">
        <f ca="1"/>
        <v xml:space="preserve">Pertimbangan mencakup aspek teoritis (konsep atau pemikiran  baru) dan aspek praktis (pengalaman) secara berimbang    </v>
      </c>
      <c r="AE62" s="52" t="str">
        <f ca="1"/>
        <v xml:space="preserve">Santai. Kurang peduli akan waktu, kurang memiliki rasa urgensi, membuang-buang waktu, bukan pekerja yang tepat waktu </v>
      </c>
      <c r="AF62" s="52" t="str">
        <f ca="1"/>
        <v xml:space="preserve">Dapat bekerja di belakang meja dan senang jika sesekali harus terjun ke lapangan atau melaksanakan tugas-tugas yang bersifat mobile.  </v>
      </c>
      <c r="AG62" s="52" t="str">
        <f ca="1"/>
        <v>Patuh pada kebijaksanaan, peraturan dan struktur organisasi. Ingin segala sesuatunya diuraikan secara rinci, kurang memiliki inisiatif, tdk fleksibel, terlalu tergantung pada organisasi, berharap 'disuapi'.</v>
      </c>
      <c r="AH62" s="52" t="str">
        <f ca="1"/>
        <v>Otonom, dapat bekerja sendiri tanpa campur tangan orang lain, motivasi timbul krn pekerjaan itu sendiri, bukan krn pujian dr otoritas. Mempertanyakan otoritas, cenderung tidak puas thdp atasan, loya- litas lebih didasari kepentingan pribadi.</v>
      </c>
      <c r="AI62" s="52" t="str">
        <f ca="1"/>
        <v>Puas dengan peran sebagai bawahan, memberikan kesempatan  pada orang lain untuk memimpin, tidak dominan. Tidak percaya diri; sama sekali tidak berminat untuk berperan sebagai pemimpin; ber- sikap pasif dalam kelompok.</v>
      </c>
      <c r="AJ62" s="52" t="str">
        <f ca="1"/>
        <v>Enggan mengontrol org lain &amp; tidak mau mempertanggung jawabkan hasil kerja bawahannya, lebih memberi kebebasan kpd bawahan utk memilih cara sendiri dlm penyelesaian tugas dan meminta bawahan  utk mempertanggungjawabkan hasilnya masing-masing.</v>
      </c>
      <c r="AK62" s="52" t="str">
        <f ca="1"/>
        <v xml:space="preserve">Enggan mengambil keputusan   </v>
      </c>
      <c r="AL6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2" s="52" t="str">
        <f ca="1"/>
        <v>Suka bergabung dlm kelompok, sadar akan sikap &amp; kebutuhan ke- lompok, suka bekerja sama, ingin menjadi bagian dari kelompok, ingin disukai &amp; diakui oleh lingkungan; sangat tergantung pd kelom- pok, lebih memperhatikan kebutuhan kelompok daripada pekerjaan.</v>
      </c>
      <c r="AN62"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62" s="52" t="str">
        <f ca="1"/>
        <v xml:space="preserve">Sederhana, cenderung diam, cenderung pemalu, tidak suka menon- jolkan diri </v>
      </c>
      <c r="AP62" s="52" t="str">
        <f ca="1"/>
        <v xml:space="preserve">Mampu mengungkap atau menyimpan perasaan, dapat mengen- dalikan emosi </v>
      </c>
      <c r="AQ62" s="52" t="str">
        <f ca="1"/>
        <v xml:space="preserve">Lebih suka menghindari konflik, akan mencari rasionalisasi untuk  dapat menerima situasi dan melihat permasalahan dari sudut pan- dang orang lain.  </v>
      </c>
      <c r="AR62" s="52" t="str">
        <f ca="1"/>
        <v xml:space="preserve">Mudah beradaptasi, cukup menyukai perubahan    </v>
      </c>
      <c r="AT62" t="str">
        <f ca="1"/>
        <v>G</v>
      </c>
      <c r="AU62" t="str">
        <f ca="1"/>
        <v>N</v>
      </c>
      <c r="AV62" t="str">
        <f ca="1"/>
        <v>A</v>
      </c>
      <c r="AW62" t="str">
        <f ca="1"/>
        <v>P</v>
      </c>
      <c r="AX62" t="str">
        <f ca="1"/>
        <v>B</v>
      </c>
      <c r="AY62" t="str">
        <f ca="1"/>
        <v>B</v>
      </c>
      <c r="AZ62" t="str">
        <f ca="1"/>
        <v>O</v>
      </c>
      <c r="BA62" t="str">
        <f ca="1"/>
        <v>Z</v>
      </c>
      <c r="BB62" t="str">
        <f ca="1"/>
        <v>K</v>
      </c>
      <c r="BC62" t="str">
        <f ca="1"/>
        <v>W</v>
      </c>
      <c r="BD62" t="str">
        <f ca="1"/>
        <v>C</v>
      </c>
      <c r="BE62" t="str">
        <f ca="1"/>
        <v>E</v>
      </c>
      <c r="BF62" t="str">
        <f ca="1"/>
        <v>N</v>
      </c>
      <c r="BG62" t="str">
        <f ca="1"/>
        <v>X</v>
      </c>
      <c r="BH62" t="str">
        <f ca="1"/>
        <v>B</v>
      </c>
      <c r="BI62" t="str">
        <f ca="1"/>
        <v>O</v>
      </c>
      <c r="BJ62" t="str">
        <f ca="1"/>
        <v>Z</v>
      </c>
      <c r="BK62" t="str">
        <f ca="1"/>
        <v>O</v>
      </c>
      <c r="BL62" t="str">
        <f ca="1"/>
        <v>Z</v>
      </c>
      <c r="BM62" t="str">
        <f ca="1"/>
        <v>W</v>
      </c>
      <c r="BN62" t="str">
        <f ca="1"/>
        <v>D</v>
      </c>
      <c r="BO62" t="str">
        <f ca="1"/>
        <v>C</v>
      </c>
      <c r="BP62" t="str">
        <f ca="1"/>
        <v>E</v>
      </c>
      <c r="BQ62" t="str">
        <f ca="1"/>
        <v>X</v>
      </c>
      <c r="BR62" t="str">
        <f ca="1"/>
        <v>B</v>
      </c>
      <c r="BS62" t="str">
        <f ca="1"/>
        <v>O</v>
      </c>
      <c r="BT62" t="str">
        <f ca="1"/>
        <v>Z</v>
      </c>
      <c r="BU62" t="str">
        <f ca="1"/>
        <v>B</v>
      </c>
      <c r="BV62" t="str">
        <f ca="1"/>
        <v>O</v>
      </c>
      <c r="BW62" t="str">
        <f ca="1"/>
        <v>W</v>
      </c>
      <c r="BX62" t="str">
        <f ca="1"/>
        <v>R</v>
      </c>
      <c r="BY62" t="str">
        <f ca="1"/>
        <v>D</v>
      </c>
      <c r="BZ62" t="str">
        <f ca="1"/>
        <v>C</v>
      </c>
      <c r="CA62" t="str">
        <f ca="1"/>
        <v>T</v>
      </c>
      <c r="CB62" t="str">
        <f ca="1"/>
        <v>N</v>
      </c>
      <c r="CC62" t="str">
        <f ca="1"/>
        <v>O</v>
      </c>
      <c r="CD62" t="str">
        <f ca="1"/>
        <v>P</v>
      </c>
      <c r="CE62" t="str">
        <f ca="1"/>
        <v>K</v>
      </c>
      <c r="CF62" t="str">
        <f ca="1"/>
        <v>B</v>
      </c>
      <c r="CG62" t="str">
        <f ca="1"/>
        <v>W</v>
      </c>
      <c r="CH62" t="str">
        <f ca="1"/>
        <v>S</v>
      </c>
      <c r="CI62" t="str">
        <f ca="1"/>
        <v>R</v>
      </c>
      <c r="CJ62" t="str">
        <f ca="1"/>
        <v>I</v>
      </c>
      <c r="CK62" t="str">
        <f ca="1"/>
        <v>C</v>
      </c>
      <c r="CL62" t="str">
        <f ca="1"/>
        <v>V</v>
      </c>
      <c r="CM62" t="str">
        <f ca="1"/>
        <v>N</v>
      </c>
      <c r="CN62" t="str">
        <f ca="1"/>
        <v>A</v>
      </c>
      <c r="CO62" t="str">
        <f ca="1"/>
        <v>P</v>
      </c>
      <c r="CP62" t="str">
        <f ca="1"/>
        <v>F</v>
      </c>
      <c r="CQ62" t="str">
        <f ca="1"/>
        <v>W</v>
      </c>
      <c r="CR62" t="str">
        <f ca="1"/>
        <v>G</v>
      </c>
      <c r="CS62" t="str">
        <f ca="1"/>
        <v>S</v>
      </c>
      <c r="CT62" t="str">
        <f ca="1"/>
        <v>R</v>
      </c>
      <c r="CU62" t="str">
        <f ca="1"/>
        <v>D</v>
      </c>
      <c r="CV62" t="str">
        <f ca="1"/>
        <v>V</v>
      </c>
      <c r="CW62" t="str">
        <f ca="1"/>
        <v>E</v>
      </c>
      <c r="CX62" t="str">
        <f ca="1"/>
        <v>Z</v>
      </c>
      <c r="CY62" t="str">
        <f ca="1"/>
        <v>A</v>
      </c>
      <c r="CZ62" t="str">
        <f ca="1"/>
        <v>F</v>
      </c>
      <c r="DA62" t="str">
        <f ca="1"/>
        <v>X</v>
      </c>
      <c r="DB62" t="str">
        <f ca="1"/>
        <v>G</v>
      </c>
      <c r="DC62" t="str">
        <f ca="1"/>
        <v>V</v>
      </c>
      <c r="DD62" t="str">
        <f ca="1"/>
        <v>S</v>
      </c>
      <c r="DE62" t="str">
        <f ca="1"/>
        <v>R</v>
      </c>
      <c r="DF62" t="str">
        <f ca="1"/>
        <v>V</v>
      </c>
      <c r="DG62" t="str">
        <f ca="1"/>
        <v>C</v>
      </c>
      <c r="DH62" t="str">
        <f ca="1"/>
        <v>E</v>
      </c>
      <c r="DI62" t="str">
        <f ca="1"/>
        <v>N</v>
      </c>
      <c r="DJ62" t="str">
        <f ca="1"/>
        <v>A</v>
      </c>
      <c r="DK62" t="str">
        <f ca="1"/>
        <v>W</v>
      </c>
      <c r="DL62" t="str">
        <f ca="1"/>
        <v>G</v>
      </c>
      <c r="DM62" t="str">
        <f ca="1"/>
        <v>T</v>
      </c>
      <c r="DN62" t="str">
        <f ca="1"/>
        <v>V</v>
      </c>
      <c r="DO62" t="str">
        <f ca="1"/>
        <v>S</v>
      </c>
      <c r="DP62" t="str">
        <f ca="1"/>
        <v>R</v>
      </c>
      <c r="DQ62" t="str">
        <f ca="1"/>
        <v>S</v>
      </c>
      <c r="DR62" t="str">
        <f ca="1"/>
        <v>C</v>
      </c>
      <c r="DS62" t="str">
        <f ca="1"/>
        <v>D</v>
      </c>
      <c r="DT62" t="str">
        <f ca="1"/>
        <v>N</v>
      </c>
      <c r="DU62" t="str">
        <f ca="1"/>
        <v>W</v>
      </c>
      <c r="DV62" t="str">
        <f ca="1"/>
        <v>G</v>
      </c>
      <c r="DW62" t="str">
        <f ca="1"/>
        <v>I</v>
      </c>
      <c r="DX62" t="str">
        <f ca="1"/>
        <v>I</v>
      </c>
      <c r="DY62" t="str">
        <f ca="1"/>
        <v>T</v>
      </c>
      <c r="DZ62" t="str">
        <f ca="1"/>
        <v>S</v>
      </c>
      <c r="EA62" t="str">
        <f ca="1"/>
        <v>S</v>
      </c>
      <c r="EB62" t="str">
        <f ca="1"/>
        <v>D</v>
      </c>
      <c r="EC62" t="str">
        <f ca="1"/>
        <v>C</v>
      </c>
      <c r="ED62" t="str">
        <f ca="1"/>
        <v>C</v>
      </c>
      <c r="EE62" t="str">
        <f ca="1"/>
        <v>W</v>
      </c>
    </row>
    <row r="63" spans="1:135" ht="75" x14ac:dyDescent="0.25">
      <c r="A63" s="57">
        <v>62</v>
      </c>
      <c r="B63" s="55" t="str">
        <f ca="1"/>
        <v>Aman Darmawansyah</v>
      </c>
      <c r="C63" s="55" t="str">
        <f ca="1"/>
        <v>Field Assistant Trainee</v>
      </c>
      <c r="D63" s="53" t="str">
        <f ca="1"/>
        <v>27</v>
      </c>
      <c r="E63" s="53">
        <f ca="1"/>
        <v>4</v>
      </c>
      <c r="F63" s="53">
        <f ca="1"/>
        <v>5</v>
      </c>
      <c r="G63" s="53">
        <f ca="1"/>
        <v>6</v>
      </c>
      <c r="H63" s="53">
        <f ca="1"/>
        <v>8</v>
      </c>
      <c r="I63" s="53">
        <f ca="1"/>
        <v>9</v>
      </c>
      <c r="J63" s="53">
        <f ca="1"/>
        <v>3</v>
      </c>
      <c r="K63" s="53">
        <f ca="1"/>
        <v>4</v>
      </c>
      <c r="L63" s="53">
        <f ca="1"/>
        <v>6</v>
      </c>
      <c r="M63" s="53">
        <f ca="1"/>
        <v>9</v>
      </c>
      <c r="N63" s="53">
        <f ca="1"/>
        <v>2</v>
      </c>
      <c r="O63" s="53">
        <f ca="1"/>
        <v>1</v>
      </c>
      <c r="P63" s="53">
        <f ca="1"/>
        <v>2</v>
      </c>
      <c r="Q63" s="53">
        <f ca="1"/>
        <v>3</v>
      </c>
      <c r="R63" s="53">
        <f ca="1"/>
        <v>4</v>
      </c>
      <c r="S63" s="53">
        <f ca="1"/>
        <v>6</v>
      </c>
      <c r="T63" s="53">
        <f ca="1"/>
        <v>3</v>
      </c>
      <c r="U63" s="53">
        <f ca="1"/>
        <v>2</v>
      </c>
      <c r="V63" s="53">
        <f ca="1"/>
        <v>1</v>
      </c>
      <c r="W63" s="53">
        <f ca="1"/>
        <v>5</v>
      </c>
      <c r="X63" s="53">
        <f ca="1"/>
        <v>7</v>
      </c>
      <c r="Y6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3" s="52" t="str">
        <f ca="1"/>
        <v xml:space="preserve">Cukup memiliki komitmen untuk menuntaskan tugas, akan tetapi jika memungkinkan akan mendelegasikan sebagian dari pekerjaan nya kepada orang lain.  </v>
      </c>
      <c r="AA63" s="52" t="str">
        <f ca="1"/>
        <v xml:space="preserve">Bekerja keras, tetapi  jelas tujuan yg ingin dicapainya   </v>
      </c>
      <c r="AB63" s="52" t="str">
        <f ca="1"/>
        <v xml:space="preserve">Sistematis, bermetoda, berstruktur, rapi dan teratur, dapat menata tugas dengan baik.  Cenderung kaku, tidak fleksibel </v>
      </c>
      <c r="AC63" s="52" t="str">
        <f ca="1"/>
        <v xml:space="preserve">Sangat menyukai detail, sangat peduli akan akurasi dan keleng- kapan data.  Cenderung terlalu terlibat dengan detail sehingga melupakan tujuan utama.  </v>
      </c>
      <c r="AD63" s="52" t="str">
        <f ca="1"/>
        <v xml:space="preserve">Tipe pelaksana, praktis - pragmatis, mengandalkan pengalaman  masa lalu dan intuisi. Bekerja tanpa perencanaan, mengandalkan perasaan.  </v>
      </c>
      <c r="AE63" s="52" t="str">
        <f ca="1"/>
        <v xml:space="preserve">Cukup aktif dalam segi mental, dapat menyesuaikan tempo kerjanya  dengan tuntutan pekerjaan / lingkungan </v>
      </c>
      <c r="AF63" s="52" t="str">
        <f ca="1"/>
        <v xml:space="preserve">Dapat bekerja di belakang meja dan senang jika sesekali harus terjun ke lapangan atau melaksanakan tugas-tugas yang bersifat mobile.  </v>
      </c>
      <c r="AG63" s="52" t="str">
        <f ca="1"/>
        <v>Patuh pada kebijaksanaan, peraturan dan struktur organisasi. Ingin segala sesuatunya diuraikan secara rinci, kurang memiliki inisiatif, tdk fleksibel, terlalu tergantung pada organisasi, berharap 'disuapi'.</v>
      </c>
      <c r="AH63" s="52" t="str">
        <f ca="1"/>
        <v>Otonom, dapat bekerja sendiri tanpa campur tangan orang lain, motivasi timbul krn pekerjaan itu sendiri, bukan krn pujian dr otoritas. Mempertanyakan otoritas, cenderung tidak puas thdp atasan, loya- litas lebih didasari kepentingan pribadi.</v>
      </c>
      <c r="AI63" s="52" t="str">
        <f ca="1"/>
        <v>Puas dengan peran sebagai bawahan, memberikan kesempatan  pada orang lain untuk memimpin, tidak dominan. Tidak percaya diri; sama sekali tidak berminat untuk berperan sebagai pemimpin; ber- sikap pasif dalam kelompok.</v>
      </c>
      <c r="AJ63" s="52" t="str">
        <f ca="1"/>
        <v>Enggan mengontrol org lain &amp; tidak mau mempertanggung jawabkan hasil kerja bawahannya, lebih memberi kebebasan kpd bawahan utk memilih cara sendiri dlm penyelesaian tugas dan meminta bawahan  utk mempertanggungjawabkan hasilnya masing-masing.</v>
      </c>
      <c r="AK63" s="52" t="str">
        <f ca="1"/>
        <v xml:space="preserve">Enggan mengambil keputusan   </v>
      </c>
      <c r="AL63" s="52" t="str">
        <f ca="1"/>
        <v xml:space="preserve">Kurang percaya diri &amp; kurang aktif dlm menjalin hubungan sosial   </v>
      </c>
      <c r="AM63" s="52" t="str">
        <f ca="1"/>
        <v>Suka bergabung dlm kelompok, sadar akan sikap &amp; kebutuhan ke- lompok, suka bekerja sama, ingin menjadi bagian dari kelompok, ingin disukai &amp; diakui oleh lingkungan; sangat tergantung pd kelom- pok, lebih memperhatikan kebutuhan kelompok daripada pekerjaan.</v>
      </c>
      <c r="AN63" s="52" t="str">
        <f ca="1"/>
        <v xml:space="preserve">Tidak mencari atau menghindari hubungan antar pribadi di  lingkungan kerja, masih mampu menjaga jarak </v>
      </c>
      <c r="AO63" s="52" t="str">
        <f ca="1"/>
        <v xml:space="preserve">Sederhana, cenderung diam, cenderung pemalu, tidak suka menon- jolkan diri </v>
      </c>
      <c r="AP63" s="52" t="str">
        <f ca="1"/>
        <v>Sangat terbuka, terus terang, mudah terbaca (dari air muka, tindakan, perkataan, sikap). Tidak dapat mengendalikan emosi, cepat  bereaksi, kurang mengindahkan/tidak mempunyai 'nilai' yg meng- haruskannya menahan emosi.</v>
      </c>
      <c r="AQ63" s="52" t="str">
        <f ca="1"/>
        <v xml:space="preserve">Tidak mencari atau menghindari konflik, mau mendengarkan pan- dangan orang lain tetapi dapat menjadi keras kepala saat memper- tahankan pandangannya.  </v>
      </c>
      <c r="AR63" s="52" t="str">
        <f ca="1"/>
        <v>Antusias terhadap perubahan dan akan mencari hal-hal baru, tetapi masih selektif (menilai kemanfaatannya)</v>
      </c>
      <c r="AT63" t="str">
        <f ca="1"/>
        <v>G</v>
      </c>
      <c r="AU63" t="str">
        <f ca="1"/>
        <v>N</v>
      </c>
      <c r="AV63" t="str">
        <f ca="1"/>
        <v>A</v>
      </c>
      <c r="AW63" t="str">
        <f ca="1"/>
        <v>X</v>
      </c>
      <c r="AX63" t="str">
        <f ca="1"/>
        <v>B</v>
      </c>
      <c r="AY63" t="str">
        <f ca="1"/>
        <v>B</v>
      </c>
      <c r="AZ63" t="str">
        <f ca="1"/>
        <v>Z</v>
      </c>
      <c r="BA63" t="str">
        <f ca="1"/>
        <v>Z</v>
      </c>
      <c r="BB63" t="str">
        <f ca="1"/>
        <v>K</v>
      </c>
      <c r="BC63" t="str">
        <f ca="1"/>
        <v>W</v>
      </c>
      <c r="BD63" t="str">
        <f ca="1"/>
        <v>C</v>
      </c>
      <c r="BE63" t="str">
        <f ca="1"/>
        <v>E</v>
      </c>
      <c r="BF63" t="str">
        <f ca="1"/>
        <v>N</v>
      </c>
      <c r="BG63" t="str">
        <f ca="1"/>
        <v>A</v>
      </c>
      <c r="BH63" t="str">
        <f ca="1"/>
        <v>B</v>
      </c>
      <c r="BI63" t="str">
        <f ca="1"/>
        <v>O</v>
      </c>
      <c r="BJ63" t="str">
        <f ca="1"/>
        <v>Z</v>
      </c>
      <c r="BK63" t="str">
        <f ca="1"/>
        <v>O</v>
      </c>
      <c r="BL63" t="str">
        <f ca="1"/>
        <v>Z</v>
      </c>
      <c r="BM63" t="str">
        <f ca="1"/>
        <v>W</v>
      </c>
      <c r="BN63" t="str">
        <f ca="1"/>
        <v>D</v>
      </c>
      <c r="BO63" t="str">
        <f ca="1"/>
        <v>C</v>
      </c>
      <c r="BP63" t="str">
        <f ca="1"/>
        <v>I</v>
      </c>
      <c r="BQ63" t="str">
        <f ca="1"/>
        <v>X</v>
      </c>
      <c r="BR63" t="str">
        <f ca="1"/>
        <v>B</v>
      </c>
      <c r="BS63" t="str">
        <f ca="1"/>
        <v>P</v>
      </c>
      <c r="BT63" t="str">
        <f ca="1"/>
        <v>Z</v>
      </c>
      <c r="BU63" t="str">
        <f ca="1"/>
        <v>K</v>
      </c>
      <c r="BV63" t="str">
        <f ca="1"/>
        <v>O</v>
      </c>
      <c r="BW63" t="str">
        <f ca="1"/>
        <v>W</v>
      </c>
      <c r="BX63" t="str">
        <f ca="1"/>
        <v>R</v>
      </c>
      <c r="BY63" t="str">
        <f ca="1"/>
        <v>D</v>
      </c>
      <c r="BZ63" t="str">
        <f ca="1"/>
        <v>C</v>
      </c>
      <c r="CA63" t="str">
        <f ca="1"/>
        <v>T</v>
      </c>
      <c r="CB63" t="str">
        <f ca="1"/>
        <v>B</v>
      </c>
      <c r="CC63" t="str">
        <f ca="1"/>
        <v>A</v>
      </c>
      <c r="CD63" t="str">
        <f ca="1"/>
        <v>P</v>
      </c>
      <c r="CE63" t="str">
        <f ca="1"/>
        <v>K</v>
      </c>
      <c r="CF63" t="str">
        <f ca="1"/>
        <v>B</v>
      </c>
      <c r="CG63" t="str">
        <f ca="1"/>
        <v>W</v>
      </c>
      <c r="CH63" t="str">
        <f ca="1"/>
        <v>G</v>
      </c>
      <c r="CI63" t="str">
        <f ca="1"/>
        <v>R</v>
      </c>
      <c r="CJ63" t="str">
        <f ca="1"/>
        <v>D</v>
      </c>
      <c r="CK63" t="str">
        <f ca="1"/>
        <v>C</v>
      </c>
      <c r="CL63" t="str">
        <f ca="1"/>
        <v>V</v>
      </c>
      <c r="CM63" t="str">
        <f ca="1"/>
        <v>N</v>
      </c>
      <c r="CN63" t="str">
        <f ca="1"/>
        <v>Z</v>
      </c>
      <c r="CO63" t="str">
        <f ca="1"/>
        <v>K</v>
      </c>
      <c r="CP63" t="str">
        <f ca="1"/>
        <v>F</v>
      </c>
      <c r="CQ63" t="str">
        <f ca="1"/>
        <v>W</v>
      </c>
      <c r="CR63" t="str">
        <f ca="1"/>
        <v>G</v>
      </c>
      <c r="CS63" t="str">
        <f ca="1"/>
        <v>S</v>
      </c>
      <c r="CT63" t="str">
        <f ca="1"/>
        <v>I</v>
      </c>
      <c r="CU63" t="str">
        <f ca="1"/>
        <v>D</v>
      </c>
      <c r="CV63" t="str">
        <f ca="1"/>
        <v>C</v>
      </c>
      <c r="CW63" t="str">
        <f ca="1"/>
        <v>S</v>
      </c>
      <c r="CX63" t="str">
        <f ca="1"/>
        <v>Z</v>
      </c>
      <c r="CY63" t="str">
        <f ca="1"/>
        <v>K</v>
      </c>
      <c r="CZ63" t="str">
        <f ca="1"/>
        <v>F</v>
      </c>
      <c r="DA63" t="str">
        <f ca="1"/>
        <v>W</v>
      </c>
      <c r="DB63" t="str">
        <f ca="1"/>
        <v>G</v>
      </c>
      <c r="DC63" t="str">
        <f ca="1"/>
        <v>V</v>
      </c>
      <c r="DD63" t="str">
        <f ca="1"/>
        <v>S</v>
      </c>
      <c r="DE63" t="str">
        <f ca="1"/>
        <v>T</v>
      </c>
      <c r="DF63" t="str">
        <f ca="1"/>
        <v>D</v>
      </c>
      <c r="DG63" t="str">
        <f ca="1"/>
        <v>C</v>
      </c>
      <c r="DH63" t="str">
        <f ca="1"/>
        <v>R</v>
      </c>
      <c r="DI63" t="str">
        <f ca="1"/>
        <v>N</v>
      </c>
      <c r="DJ63" t="str">
        <f ca="1"/>
        <v>A</v>
      </c>
      <c r="DK63" t="str">
        <f ca="1"/>
        <v>W</v>
      </c>
      <c r="DL63" t="str">
        <f ca="1"/>
        <v>G</v>
      </c>
      <c r="DM63" t="str">
        <f ca="1"/>
        <v>L</v>
      </c>
      <c r="DN63" t="str">
        <f ca="1"/>
        <v>V</v>
      </c>
      <c r="DO63" t="str">
        <f ca="1"/>
        <v>T</v>
      </c>
      <c r="DP63" t="str">
        <f ca="1"/>
        <v>V</v>
      </c>
      <c r="DQ63" t="str">
        <f ca="1"/>
        <v>D</v>
      </c>
      <c r="DR63" t="str">
        <f ca="1"/>
        <v>C</v>
      </c>
      <c r="DS63" t="str">
        <f ca="1"/>
        <v>D</v>
      </c>
      <c r="DT63" t="str">
        <f ca="1"/>
        <v>N</v>
      </c>
      <c r="DU63" t="str">
        <f ca="1"/>
        <v>W</v>
      </c>
      <c r="DV63" t="str">
        <f ca="1"/>
        <v>G</v>
      </c>
      <c r="DW63" t="str">
        <f ca="1"/>
        <v>I</v>
      </c>
      <c r="DX63" t="str">
        <f ca="1"/>
        <v>T</v>
      </c>
      <c r="DY63" t="str">
        <f ca="1"/>
        <v>V</v>
      </c>
      <c r="DZ63" t="str">
        <f ca="1"/>
        <v>V</v>
      </c>
      <c r="EA63" t="str">
        <f ca="1"/>
        <v>S</v>
      </c>
      <c r="EB63" t="str">
        <f ca="1"/>
        <v>D</v>
      </c>
      <c r="EC63" t="str">
        <f ca="1"/>
        <v>D</v>
      </c>
      <c r="ED63" t="str">
        <f ca="1"/>
        <v>C</v>
      </c>
      <c r="EE63" t="str">
        <f ca="1"/>
        <v>W</v>
      </c>
    </row>
    <row r="64" spans="1:135" ht="75" x14ac:dyDescent="0.25">
      <c r="A64" s="57">
        <v>63</v>
      </c>
      <c r="B64" s="55" t="str">
        <f ca="1"/>
        <v>M.Jasri</v>
      </c>
      <c r="C64" s="55" t="str">
        <f ca="1"/>
        <v>Field Assistant Trainee</v>
      </c>
      <c r="D64" s="53" t="str">
        <f ca="1"/>
        <v>25</v>
      </c>
      <c r="E64" s="53">
        <f ca="1"/>
        <v>5</v>
      </c>
      <c r="F64" s="53">
        <f ca="1"/>
        <v>7</v>
      </c>
      <c r="G64" s="53">
        <f ca="1"/>
        <v>7</v>
      </c>
      <c r="H64" s="53">
        <f ca="1"/>
        <v>7</v>
      </c>
      <c r="I64" s="53">
        <f ca="1"/>
        <v>2</v>
      </c>
      <c r="J64" s="53">
        <f ca="1"/>
        <v>4</v>
      </c>
      <c r="K64" s="53">
        <f ca="1"/>
        <v>5</v>
      </c>
      <c r="L64" s="53">
        <f ca="1"/>
        <v>3</v>
      </c>
      <c r="M64" s="53">
        <f ca="1"/>
        <v>6</v>
      </c>
      <c r="N64" s="53">
        <f ca="1"/>
        <v>1</v>
      </c>
      <c r="O64" s="53">
        <f ca="1"/>
        <v>6</v>
      </c>
      <c r="P64" s="53">
        <f ca="1"/>
        <v>5</v>
      </c>
      <c r="Q64" s="53">
        <f ca="1"/>
        <v>3</v>
      </c>
      <c r="R64" s="53">
        <f ca="1"/>
        <v>5</v>
      </c>
      <c r="S64" s="53">
        <f ca="1"/>
        <v>5</v>
      </c>
      <c r="T64" s="53">
        <f ca="1"/>
        <v>4</v>
      </c>
      <c r="U64" s="53">
        <f ca="1"/>
        <v>3</v>
      </c>
      <c r="V64" s="53">
        <f ca="1"/>
        <v>3</v>
      </c>
      <c r="W64" s="53">
        <f ca="1"/>
        <v>4</v>
      </c>
      <c r="X64" s="53">
        <f ca="1"/>
        <v>5</v>
      </c>
      <c r="Y64" s="52" t="str">
        <f ca="1"/>
        <v>Tahu akan tujuan yang ingin dicapainya dan dapat merumuskannya, realistis akan kemampuan diri, dan berusaha untuk mencapai target.</v>
      </c>
      <c r="Z64" s="52" t="str">
        <f ca="1"/>
        <v xml:space="preserve">Komitmen tinggi, lebih suka menangani pekerjaan satu demi satu, akan tetapi masih dapat mengubah prioritas jika terpaksa </v>
      </c>
      <c r="AA64" s="52" t="str">
        <f ca="1"/>
        <v xml:space="preserve">Bekerja keras, tetapi  jelas tujuan yg ingin dicapainya   </v>
      </c>
      <c r="AB64" s="52" t="str">
        <f ca="1"/>
        <v xml:space="preserve">Sistematis, bermetoda, berstruktur, rapi dan teratur, dapat menata tugas dengan baik.  Cenderung kaku, tidak fleksibel </v>
      </c>
      <c r="AC64" s="52" t="str">
        <f ca="1"/>
        <v xml:space="preserve">Cukup peduli akan akurasi dan kelengkapan data   </v>
      </c>
      <c r="AD64" s="52" t="str">
        <f ca="1"/>
        <v xml:space="preserve">Pertimbangan mencakup aspek teoritis (konsep atau pemikiran  baru) dan aspek praktis (pengalaman) secara berimbang    </v>
      </c>
      <c r="AE64" s="52" t="str">
        <f ca="1"/>
        <v xml:space="preserve">Cukup aktif dalam segi mental, dapat menyesuaikan tempo kerjanya  dengan tuntutan pekerjaan / lingkungan </v>
      </c>
      <c r="AF64" s="52" t="str">
        <f ca="1"/>
        <v xml:space="preserve">Dapat bekerja di belakang meja dan senang jika sesekali harus terjun ke lapangan atau melaksanakan tugas-tugas yang bersifat mobile.  </v>
      </c>
      <c r="AG64" s="52" t="str">
        <f ca="1"/>
        <v xml:space="preserve">Membutuhkan uraian rinci mengenai tugas, dan batasan tanggung  jawab serta wewenang </v>
      </c>
      <c r="AH64" s="52" t="str">
        <f ca="1"/>
        <v>Otonom, dapat bekerja sendiri tanpa campur tangan orang lain, motivasi timbul krn pekerjaan itu sendiri, bukan krn pujian dr otoritas. Mempertanyakan otoritas, cenderung tidak puas thdp atasan, loya- litas lebih didasari kepentingan pribadi.</v>
      </c>
      <c r="AI64" s="52" t="str">
        <f ca="1"/>
        <v xml:space="preserve">Percaya diri dan ingin berperan sebagai pemimpin      </v>
      </c>
      <c r="AJ64" s="52" t="str">
        <f ca="1"/>
        <v xml:space="preserve">Bertanggung jawab, akan melakukan fungsi pengarahan, pengendalian dan pengawasan, tapi tidak mendominasi </v>
      </c>
      <c r="AK64" s="52" t="str">
        <f ca="1"/>
        <v xml:space="preserve">Enggan mengambil keputusan   </v>
      </c>
      <c r="AL6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4" s="52" t="str">
        <f ca="1"/>
        <v xml:space="preserve">Selektif dlm bergabung dg kelompok, hanya mau berhubungan dg kelompok di lingkungan kerja apabila bernilai &amp; sesuai minat, tdk terlalu mudah dipengaruhi.  </v>
      </c>
      <c r="AN64" s="52" t="str">
        <f ca="1"/>
        <v xml:space="preserve">Tidak mencari atau menghindari hubungan antar pribadi di  lingkungan kerja, masih mampu menjaga jarak </v>
      </c>
      <c r="AO64" s="52" t="str">
        <f ca="1"/>
        <v xml:space="preserve">Sederhana, cenderung diam, cenderung pemalu, tidak suka menon- jolkan diri </v>
      </c>
      <c r="AP64" s="52" t="str">
        <f ca="1"/>
        <v xml:space="preserve">Terbuka, mudah mengungkap pendapat atau perasaannya menge- nai suatu hal kepada org lain </v>
      </c>
      <c r="AQ64" s="52" t="str">
        <f ca="1"/>
        <v xml:space="preserve">Tidak mencari atau menghindari konflik, mau mendengarkan pan- dangan orang lain tetapi dapat menjadi keras kepala saat memper- tahankan pandangannya.  </v>
      </c>
      <c r="AR64" s="52" t="str">
        <f ca="1"/>
        <v xml:space="preserve">Mudah beradaptasi, cukup menyukai perubahan    </v>
      </c>
      <c r="AT64" t="str">
        <f ca="1"/>
        <v>G</v>
      </c>
      <c r="AU64" t="str">
        <f ca="1"/>
        <v>N</v>
      </c>
      <c r="AV64" t="str">
        <f ca="1"/>
        <v>A</v>
      </c>
      <c r="AW64" t="str">
        <f ca="1"/>
        <v>P</v>
      </c>
      <c r="AX64" t="str">
        <f ca="1"/>
        <v>B</v>
      </c>
      <c r="AY64" t="str">
        <f ca="1"/>
        <v>B</v>
      </c>
      <c r="AZ64" t="str">
        <f ca="1"/>
        <v>O</v>
      </c>
      <c r="BA64" t="str">
        <f ca="1"/>
        <v>Z</v>
      </c>
      <c r="BB64" t="str">
        <f ca="1"/>
        <v>K</v>
      </c>
      <c r="BC64" t="str">
        <f ca="1"/>
        <v>W</v>
      </c>
      <c r="BD64" t="str">
        <f ca="1"/>
        <v>C</v>
      </c>
      <c r="BE64" t="str">
        <f ca="1"/>
        <v>E</v>
      </c>
      <c r="BF64" t="str">
        <f ca="1"/>
        <v>N</v>
      </c>
      <c r="BG64" t="str">
        <f ca="1"/>
        <v>A</v>
      </c>
      <c r="BH64" t="str">
        <f ca="1"/>
        <v>B</v>
      </c>
      <c r="BI64" t="str">
        <f ca="1"/>
        <v>O</v>
      </c>
      <c r="BJ64" t="str">
        <f ca="1"/>
        <v>Z</v>
      </c>
      <c r="BK64" t="str">
        <f ca="1"/>
        <v>O</v>
      </c>
      <c r="BL64" t="str">
        <f ca="1"/>
        <v>Z</v>
      </c>
      <c r="BM64" t="str">
        <f ca="1"/>
        <v>W</v>
      </c>
      <c r="BN64" t="str">
        <f ca="1"/>
        <v>G</v>
      </c>
      <c r="BO64" t="str">
        <f ca="1"/>
        <v>L</v>
      </c>
      <c r="BP64" t="str">
        <f ca="1"/>
        <v>E</v>
      </c>
      <c r="BQ64" t="str">
        <f ca="1"/>
        <v>X</v>
      </c>
      <c r="BR64" t="str">
        <f ca="1"/>
        <v>A</v>
      </c>
      <c r="BS64" t="str">
        <f ca="1"/>
        <v>P</v>
      </c>
      <c r="BT64" t="str">
        <f ca="1"/>
        <v>Z</v>
      </c>
      <c r="BU64" t="str">
        <f ca="1"/>
        <v>K</v>
      </c>
      <c r="BV64" t="str">
        <f ca="1"/>
        <v>O</v>
      </c>
      <c r="BW64" t="str">
        <f ca="1"/>
        <v>W</v>
      </c>
      <c r="BX64" t="str">
        <f ca="1"/>
        <v>G</v>
      </c>
      <c r="BY64" t="str">
        <f ca="1"/>
        <v>L</v>
      </c>
      <c r="BZ64" t="str">
        <f ca="1"/>
        <v>C</v>
      </c>
      <c r="CA64" t="str">
        <f ca="1"/>
        <v>T</v>
      </c>
      <c r="CB64" t="str">
        <f ca="1"/>
        <v>B</v>
      </c>
      <c r="CC64" t="str">
        <f ca="1"/>
        <v>A</v>
      </c>
      <c r="CD64" t="str">
        <f ca="1"/>
        <v>P</v>
      </c>
      <c r="CE64" t="str">
        <f ca="1"/>
        <v>X</v>
      </c>
      <c r="CF64" t="str">
        <f ca="1"/>
        <v>B</v>
      </c>
      <c r="CG64" t="str">
        <f ca="1"/>
        <v>W</v>
      </c>
      <c r="CH64" t="str">
        <f ca="1"/>
        <v>G</v>
      </c>
      <c r="CI64" t="str">
        <f ca="1"/>
        <v>R</v>
      </c>
      <c r="CJ64" t="str">
        <f ca="1"/>
        <v>I</v>
      </c>
      <c r="CK64" t="str">
        <f ca="1"/>
        <v>C</v>
      </c>
      <c r="CL64" t="str">
        <f ca="1"/>
        <v>E</v>
      </c>
      <c r="CM64" t="str">
        <f ca="1"/>
        <v>N</v>
      </c>
      <c r="CN64" t="str">
        <f ca="1"/>
        <v>Z</v>
      </c>
      <c r="CO64" t="str">
        <f ca="1"/>
        <v>K</v>
      </c>
      <c r="CP64" t="str">
        <f ca="1"/>
        <v>F</v>
      </c>
      <c r="CQ64" t="str">
        <f ca="1"/>
        <v>W</v>
      </c>
      <c r="CR64" t="str">
        <f ca="1"/>
        <v>G</v>
      </c>
      <c r="CS64" t="str">
        <f ca="1"/>
        <v>L</v>
      </c>
      <c r="CT64" t="str">
        <f ca="1"/>
        <v>I</v>
      </c>
      <c r="CU64" t="str">
        <f ca="1"/>
        <v>T</v>
      </c>
      <c r="CV64" t="str">
        <f ca="1"/>
        <v>C</v>
      </c>
      <c r="CW64" t="str">
        <f ca="1"/>
        <v>S</v>
      </c>
      <c r="CX64" t="str">
        <f ca="1"/>
        <v>N</v>
      </c>
      <c r="CY64" t="str">
        <f ca="1"/>
        <v>K</v>
      </c>
      <c r="CZ64" t="str">
        <f ca="1"/>
        <v>P</v>
      </c>
      <c r="DA64" t="str">
        <f ca="1"/>
        <v>X</v>
      </c>
      <c r="DB64" t="str">
        <f ca="1"/>
        <v>T</v>
      </c>
      <c r="DC64" t="str">
        <f ca="1"/>
        <v>L</v>
      </c>
      <c r="DD64" t="str">
        <f ca="1"/>
        <v>I</v>
      </c>
      <c r="DE64" t="str">
        <f ca="1"/>
        <v>R</v>
      </c>
      <c r="DF64" t="str">
        <f ca="1"/>
        <v>V</v>
      </c>
      <c r="DG64" t="str">
        <f ca="1"/>
        <v>S</v>
      </c>
      <c r="DH64" t="str">
        <f ca="1"/>
        <v>R</v>
      </c>
      <c r="DI64" t="str">
        <f ca="1"/>
        <v>N</v>
      </c>
      <c r="DJ64" t="str">
        <f ca="1"/>
        <v>A</v>
      </c>
      <c r="DK64" t="str">
        <f ca="1"/>
        <v>P</v>
      </c>
      <c r="DL64" t="str">
        <f ca="1"/>
        <v>G</v>
      </c>
      <c r="DM64" t="str">
        <f ca="1"/>
        <v>L</v>
      </c>
      <c r="DN64" t="str">
        <f ca="1"/>
        <v>V</v>
      </c>
      <c r="DO64" t="str">
        <f ca="1"/>
        <v>T</v>
      </c>
      <c r="DP64" t="str">
        <f ca="1"/>
        <v>R</v>
      </c>
      <c r="DQ64" t="str">
        <f ca="1"/>
        <v>S</v>
      </c>
      <c r="DR64" t="str">
        <f ca="1"/>
        <v>C</v>
      </c>
      <c r="DS64" t="str">
        <f ca="1"/>
        <v>D</v>
      </c>
      <c r="DT64" t="str">
        <f ca="1"/>
        <v>N</v>
      </c>
      <c r="DU64" t="str">
        <f ca="1"/>
        <v>W</v>
      </c>
      <c r="DV64" t="str">
        <f ca="1"/>
        <v>G</v>
      </c>
      <c r="DW64" t="str">
        <f ca="1"/>
        <v>L</v>
      </c>
      <c r="DX64" t="str">
        <f ca="1"/>
        <v>T</v>
      </c>
      <c r="DY64" t="str">
        <f ca="1"/>
        <v>V</v>
      </c>
      <c r="DZ64" t="str">
        <f ca="1"/>
        <v>S</v>
      </c>
      <c r="EA64" t="str">
        <f ca="1"/>
        <v>S</v>
      </c>
      <c r="EB64" t="str">
        <f ca="1"/>
        <v>D</v>
      </c>
      <c r="EC64" t="str">
        <f ca="1"/>
        <v>C</v>
      </c>
      <c r="ED64" t="str">
        <f ca="1"/>
        <v>C</v>
      </c>
      <c r="EE64" t="str">
        <f ca="1"/>
        <v>N</v>
      </c>
    </row>
    <row r="65" spans="1:135" ht="75" x14ac:dyDescent="0.25">
      <c r="A65" s="57">
        <v>64</v>
      </c>
      <c r="B65" s="55" t="str">
        <f ca="1"/>
        <v>Lukman Afrianza Barlian</v>
      </c>
      <c r="C65" s="55" t="str">
        <f ca="1"/>
        <v>Field Assistant Trainee</v>
      </c>
      <c r="D65" s="53" t="str">
        <f ca="1"/>
        <v>26</v>
      </c>
      <c r="E65" s="53">
        <f ca="1"/>
        <v>6</v>
      </c>
      <c r="F65" s="53">
        <f ca="1"/>
        <v>7</v>
      </c>
      <c r="G65" s="53">
        <f ca="1"/>
        <v>7</v>
      </c>
      <c r="H65" s="53">
        <f ca="1"/>
        <v>7</v>
      </c>
      <c r="I65" s="53">
        <f ca="1"/>
        <v>8</v>
      </c>
      <c r="J65" s="53">
        <f ca="1"/>
        <v>4</v>
      </c>
      <c r="K65" s="53">
        <f ca="1"/>
        <v>3</v>
      </c>
      <c r="L65" s="53">
        <f ca="1"/>
        <v>5</v>
      </c>
      <c r="M65" s="53">
        <f ca="1"/>
        <v>7</v>
      </c>
      <c r="N65" s="53">
        <f ca="1"/>
        <v>5</v>
      </c>
      <c r="O65" s="53">
        <f ca="1"/>
        <v>4</v>
      </c>
      <c r="P65" s="53">
        <f ca="1"/>
        <v>3</v>
      </c>
      <c r="Q65" s="53">
        <f ca="1"/>
        <v>4</v>
      </c>
      <c r="R65" s="53">
        <f ca="1"/>
        <v>1</v>
      </c>
      <c r="S65" s="53">
        <f ca="1"/>
        <v>3</v>
      </c>
      <c r="T65" s="53">
        <f ca="1"/>
        <v>4</v>
      </c>
      <c r="U65" s="53">
        <f ca="1"/>
        <v>1</v>
      </c>
      <c r="V65" s="53">
        <f ca="1"/>
        <v>1</v>
      </c>
      <c r="W65" s="53">
        <f ca="1"/>
        <v>3</v>
      </c>
      <c r="X65" s="53">
        <f ca="1"/>
        <v>6</v>
      </c>
      <c r="Y65" s="52" t="str">
        <f ca="1"/>
        <v>Tahu akan tujuan yang ingin dicapainya dan dapat merumuskannya, realistis akan kemampuan diri, dan berusaha untuk mencapai target.</v>
      </c>
      <c r="Z65" s="52" t="str">
        <f ca="1"/>
        <v xml:space="preserve">Komitmen tinggi, lebih suka menangani pekerjaan satu demi satu, akan tetapi masih dapat mengubah prioritas jika terpaksa </v>
      </c>
      <c r="AA65" s="52" t="str">
        <f ca="1"/>
        <v xml:space="preserve">Bekerja keras, tetapi  jelas tujuan yg ingin dicapainya   </v>
      </c>
      <c r="AB65" s="52" t="str">
        <f ca="1"/>
        <v xml:space="preserve">Sistematis, bermetoda, berstruktur, rapi dan teratur, dapat menata tugas dengan baik.  Cenderung kaku, tidak fleksibel </v>
      </c>
      <c r="AC65" s="52" t="str">
        <f ca="1"/>
        <v xml:space="preserve">Sangat menyukai detail, sangat peduli akan akurasi dan keleng- kapan data.  Cenderung terlalu terlibat dengan detail sehingga melupakan tujuan utama.  </v>
      </c>
      <c r="AD65" s="52" t="str">
        <f ca="1"/>
        <v xml:space="preserve">Pertimbangan mencakup aspek teoritis (konsep atau pemikiran  baru) dan aspek praktis (pengalaman) secara berimbang    </v>
      </c>
      <c r="AE65" s="52" t="str">
        <f ca="1"/>
        <v xml:space="preserve">Santai. Kurang peduli akan waktu, kurang memiliki rasa urgensi, membuang-buang waktu, bukan pekerja yang tepat waktu </v>
      </c>
      <c r="AF65" s="52" t="str">
        <f ca="1"/>
        <v xml:space="preserve">Dapat bekerja di belakang meja dan senang jika sesekali harus terjun ke lapangan atau melaksanakan tugas-tugas yang bersifat mobile.  </v>
      </c>
      <c r="AG65" s="52" t="str">
        <f ca="1"/>
        <v xml:space="preserve">Membutuhkan uraian rinci mengenai tugas, dan batasan tanggung  jawab serta wewenang </v>
      </c>
      <c r="AH65" s="52" t="str">
        <f ca="1"/>
        <v xml:space="preserve">Loyal pada Perusahaan   </v>
      </c>
      <c r="AI65" s="52" t="str">
        <f ca="1"/>
        <v xml:space="preserve">Kurang percaya diri dan kurang berminat utk menjadi pemimpin      </v>
      </c>
      <c r="AJ65" s="52" t="str">
        <f ca="1"/>
        <v>Enggan mengontrol org lain &amp; tidak mau mempertanggung jawabkan hasil kerja bawahannya, lebih memberi kebebasan kpd bawahan utk memilih cara sendiri dlm penyelesaian tugas dan meminta bawahan  utk mempertanggungjawabkan hasilnya masing-masing.</v>
      </c>
      <c r="AK65" s="52" t="str">
        <f ca="1"/>
        <v xml:space="preserve">Berhati - hati dlm pengambilan keputusan   </v>
      </c>
      <c r="AL65" s="52" t="str">
        <f ca="1"/>
        <v xml:space="preserve">Dpt. bekerja sendiri, tdk membutuhkan kehadiran org lain. Menarik diri, kaku dlm bergaul, canggung dlm situasi sosial, lebih memperha- tikan hal - hal lain daripada manusia.  </v>
      </c>
      <c r="AM65" s="52" t="str">
        <f ca="1"/>
        <v xml:space="preserve">Selektif dlm bergabung dg kelompok, hanya mau berhubungan dg kelompok di lingkungan kerja apabila bernilai &amp; sesuai minat, tdk terlalu mudah dipengaruhi.  </v>
      </c>
      <c r="AN65" s="52" t="str">
        <f ca="1"/>
        <v xml:space="preserve">Tidak mencari atau menghindari hubungan antar pribadi di  lingkungan kerja, masih mampu menjaga jarak </v>
      </c>
      <c r="AO65" s="52" t="str">
        <f ca="1"/>
        <v xml:space="preserve">Sederhana, rendah hati, tulus, tidak sombong dan tidak suka menam- pilkan diri. Terlalu sederhana, cenderung merendahkan kapasitas diri, tidak percaya diri, cenderung menarik diri dan pemalu.  </v>
      </c>
      <c r="AP65" s="52" t="str">
        <f ca="1"/>
        <v>Sangat terbuka, terus terang, mudah terbaca (dari air muka, tindakan, perkataan, sikap). Tidak dapat mengendalikan emosi, cepat  bereaksi, kurang mengindahkan/tidak mempunyai 'nilai' yg meng- haruskannya menahan emosi.</v>
      </c>
      <c r="AQ65" s="52" t="str">
        <f ca="1"/>
        <v xml:space="preserve">Lebih suka menghindari konflik, akan mencari rasionalisasi untuk  dapat menerima situasi dan melihat permasalahan dari sudut pan- dang orang lain.  </v>
      </c>
      <c r="AR65" s="52" t="str">
        <f ca="1"/>
        <v>Antusias terhadap perubahan dan akan mencari hal-hal baru, tetapi masih selektif (menilai kemanfaatannya)</v>
      </c>
      <c r="AT65" t="str">
        <f ca="1"/>
        <v>G</v>
      </c>
      <c r="AU65" t="str">
        <f ca="1"/>
        <v>N</v>
      </c>
      <c r="AV65" t="str">
        <f ca="1"/>
        <v>A</v>
      </c>
      <c r="AW65" t="str">
        <f ca="1"/>
        <v>P</v>
      </c>
      <c r="AX65" t="str">
        <f ca="1"/>
        <v>B</v>
      </c>
      <c r="AY65" t="str">
        <f ca="1"/>
        <v>B</v>
      </c>
      <c r="AZ65" t="str">
        <f ca="1"/>
        <v>Z</v>
      </c>
      <c r="BA65" t="str">
        <f ca="1"/>
        <v>Z</v>
      </c>
      <c r="BB65" t="str">
        <f ca="1"/>
        <v>F</v>
      </c>
      <c r="BC65" t="str">
        <f ca="1"/>
        <v>F</v>
      </c>
      <c r="BD65" t="str">
        <f ca="1"/>
        <v>C</v>
      </c>
      <c r="BE65" t="str">
        <f ca="1"/>
        <v>L</v>
      </c>
      <c r="BF65" t="str">
        <f ca="1"/>
        <v>N</v>
      </c>
      <c r="BG65" t="str">
        <f ca="1"/>
        <v>A</v>
      </c>
      <c r="BH65" t="str">
        <f ca="1"/>
        <v>P</v>
      </c>
      <c r="BI65" t="str">
        <f ca="1"/>
        <v>O</v>
      </c>
      <c r="BJ65" t="str">
        <f ca="1"/>
        <v>Z</v>
      </c>
      <c r="BK65" t="str">
        <f ca="1"/>
        <v>O</v>
      </c>
      <c r="BL65" t="str">
        <f ca="1"/>
        <v>Z</v>
      </c>
      <c r="BM65" t="str">
        <f ca="1"/>
        <v>W</v>
      </c>
      <c r="BN65" t="str">
        <f ca="1"/>
        <v>D</v>
      </c>
      <c r="BO65" t="str">
        <f ca="1"/>
        <v>C</v>
      </c>
      <c r="BP65" t="str">
        <f ca="1"/>
        <v/>
      </c>
      <c r="BQ65" t="str">
        <f ca="1"/>
        <v>X</v>
      </c>
      <c r="BR65" t="str">
        <f ca="1"/>
        <v>A</v>
      </c>
      <c r="BS65" t="str">
        <f ca="1"/>
        <v>O</v>
      </c>
      <c r="BT65" t="str">
        <f ca="1"/>
        <v>Z</v>
      </c>
      <c r="BU65" t="str">
        <f ca="1"/>
        <v>B</v>
      </c>
      <c r="BV65" t="str">
        <f ca="1"/>
        <v>O</v>
      </c>
      <c r="BW65" t="str">
        <f ca="1"/>
        <v>W</v>
      </c>
      <c r="BX65" t="str">
        <f ca="1"/>
        <v>G</v>
      </c>
      <c r="BY65" t="str">
        <f ca="1"/>
        <v>D</v>
      </c>
      <c r="BZ65" t="str">
        <f ca="1"/>
        <v>C</v>
      </c>
      <c r="CA65" t="str">
        <f ca="1"/>
        <v>T</v>
      </c>
      <c r="CB65" t="str">
        <f ca="1"/>
        <v>N</v>
      </c>
      <c r="CC65" t="str">
        <f ca="1"/>
        <v>A</v>
      </c>
      <c r="CD65" t="str">
        <f ca="1"/>
        <v>P</v>
      </c>
      <c r="CE65" t="str">
        <f ca="1"/>
        <v>K</v>
      </c>
      <c r="CF65" t="str">
        <f ca="1"/>
        <v>F</v>
      </c>
      <c r="CG65" t="str">
        <f ca="1"/>
        <v>W</v>
      </c>
      <c r="CH65" t="str">
        <f ca="1"/>
        <v>G</v>
      </c>
      <c r="CI65" t="str">
        <f ca="1"/>
        <v>R</v>
      </c>
      <c r="CJ65" t="str">
        <f ca="1"/>
        <v>D</v>
      </c>
      <c r="CK65" t="str">
        <f ca="1"/>
        <v>C</v>
      </c>
      <c r="CL65" t="str">
        <f ca="1"/>
        <v>V</v>
      </c>
      <c r="CM65" t="str">
        <f ca="1"/>
        <v>N</v>
      </c>
      <c r="CN65" t="str">
        <f ca="1"/>
        <v>Z</v>
      </c>
      <c r="CO65" t="str">
        <f ca="1"/>
        <v>K</v>
      </c>
      <c r="CP65" t="str">
        <f ca="1"/>
        <v>F</v>
      </c>
      <c r="CQ65" t="str">
        <f ca="1"/>
        <v>W</v>
      </c>
      <c r="CR65" t="str">
        <f ca="1"/>
        <v>G</v>
      </c>
      <c r="CS65" t="str">
        <f ca="1"/>
        <v>L</v>
      </c>
      <c r="CT65" t="str">
        <f ca="1"/>
        <v>I</v>
      </c>
      <c r="CU65" t="str">
        <f ca="1"/>
        <v>D</v>
      </c>
      <c r="CV65" t="str">
        <f ca="1"/>
        <v>V</v>
      </c>
      <c r="CW65" t="str">
        <f ca="1"/>
        <v>E</v>
      </c>
      <c r="CX65" t="str">
        <f ca="1"/>
        <v>N</v>
      </c>
      <c r="CY65" t="str">
        <f ca="1"/>
        <v>A</v>
      </c>
      <c r="CZ65" t="str">
        <f ca="1"/>
        <v>F</v>
      </c>
      <c r="DA65" t="str">
        <f ca="1"/>
        <v>W</v>
      </c>
      <c r="DB65" t="str">
        <f ca="1"/>
        <v>G</v>
      </c>
      <c r="DC65" t="str">
        <f ca="1"/>
        <v>V</v>
      </c>
      <c r="DD65" t="str">
        <f ca="1"/>
        <v>I</v>
      </c>
      <c r="DE65" t="str">
        <f ca="1"/>
        <v>T</v>
      </c>
      <c r="DF65" t="str">
        <f ca="1"/>
        <v>D</v>
      </c>
      <c r="DG65" t="str">
        <f ca="1"/>
        <v>C</v>
      </c>
      <c r="DH65" t="str">
        <f ca="1"/>
        <v>R</v>
      </c>
      <c r="DI65" t="str">
        <f ca="1"/>
        <v>K</v>
      </c>
      <c r="DJ65" t="str">
        <f ca="1"/>
        <v>A</v>
      </c>
      <c r="DK65" t="str">
        <f ca="1"/>
        <v>W</v>
      </c>
      <c r="DL65" t="str">
        <f ca="1"/>
        <v>G</v>
      </c>
      <c r="DM65" t="str">
        <f ca="1"/>
        <v>L</v>
      </c>
      <c r="DN65" t="str">
        <f ca="1"/>
        <v>I</v>
      </c>
      <c r="DO65" t="str">
        <f ca="1"/>
        <v>T</v>
      </c>
      <c r="DP65" t="str">
        <f ca="1"/>
        <v>V</v>
      </c>
      <c r="DQ65" t="str">
        <f ca="1"/>
        <v>D</v>
      </c>
      <c r="DR65" t="str">
        <f ca="1"/>
        <v>R</v>
      </c>
      <c r="DS65" t="str">
        <f ca="1"/>
        <v>D</v>
      </c>
      <c r="DT65" t="str">
        <f ca="1"/>
        <v>N</v>
      </c>
      <c r="DU65" t="str">
        <f ca="1"/>
        <v>W</v>
      </c>
      <c r="DV65" t="str">
        <f ca="1"/>
        <v>G</v>
      </c>
      <c r="DW65" t="str">
        <f ca="1"/>
        <v>L</v>
      </c>
      <c r="DX65" t="str">
        <f ca="1"/>
        <v>I</v>
      </c>
      <c r="DY65" t="str">
        <f ca="1"/>
        <v>V</v>
      </c>
      <c r="DZ65" t="str">
        <f ca="1"/>
        <v>S</v>
      </c>
      <c r="EA65" t="str">
        <f ca="1"/>
        <v>R</v>
      </c>
      <c r="EB65" t="str">
        <f ca="1"/>
        <v>D</v>
      </c>
      <c r="EC65" t="str">
        <f ca="1"/>
        <v>C</v>
      </c>
      <c r="ED65" t="str">
        <f ca="1"/>
        <v>C</v>
      </c>
      <c r="EE65" t="str">
        <f ca="1"/>
        <v>N</v>
      </c>
    </row>
    <row r="66" spans="1:135" ht="75" x14ac:dyDescent="0.25">
      <c r="A66" s="57">
        <v>65</v>
      </c>
      <c r="B66" s="55" t="str">
        <f ca="1"/>
        <v>Ade Ananda Saldi</v>
      </c>
      <c r="C66" s="55" t="str">
        <f ca="1"/>
        <v>Field Assistant Trainee</v>
      </c>
      <c r="D66" s="53" t="str">
        <f ca="1"/>
        <v>24</v>
      </c>
      <c r="E66" s="53">
        <f ca="1"/>
        <v>4</v>
      </c>
      <c r="F66" s="53">
        <f ca="1"/>
        <v>4</v>
      </c>
      <c r="G66" s="53">
        <f ca="1"/>
        <v>6</v>
      </c>
      <c r="H66" s="53">
        <f ca="1"/>
        <v>8</v>
      </c>
      <c r="I66" s="53">
        <f ca="1"/>
        <v>9</v>
      </c>
      <c r="J66" s="53">
        <f ca="1"/>
        <v>2</v>
      </c>
      <c r="K66" s="53">
        <f ca="1"/>
        <v>3</v>
      </c>
      <c r="L66" s="53">
        <f ca="1"/>
        <v>2</v>
      </c>
      <c r="M66" s="53">
        <f ca="1"/>
        <v>6</v>
      </c>
      <c r="N66" s="53">
        <f ca="1"/>
        <v>5</v>
      </c>
      <c r="O66" s="53">
        <f ca="1"/>
        <v>2</v>
      </c>
      <c r="P66" s="53">
        <f ca="1"/>
        <v>5</v>
      </c>
      <c r="Q66" s="53">
        <f ca="1"/>
        <v>2</v>
      </c>
      <c r="R66" s="53">
        <f ca="1"/>
        <v>5</v>
      </c>
      <c r="S66" s="53">
        <f ca="1"/>
        <v>4</v>
      </c>
      <c r="T66" s="53">
        <f ca="1"/>
        <v>5</v>
      </c>
      <c r="U66" s="53">
        <f ca="1"/>
        <v>3</v>
      </c>
      <c r="V66" s="53">
        <f ca="1"/>
        <v>6</v>
      </c>
      <c r="W66" s="53">
        <f ca="1"/>
        <v>3</v>
      </c>
      <c r="X66" s="53">
        <f ca="1"/>
        <v>6</v>
      </c>
      <c r="Y66"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6" s="52" t="str">
        <f ca="1"/>
        <v xml:space="preserve">Cukup memiliki komitmen untuk menuntaskan tugas, akan tetapi jika memungkinkan akan mendelegasikan sebagian dari pekerjaan nya kepada orang lain.  </v>
      </c>
      <c r="AA66" s="52" t="str">
        <f ca="1"/>
        <v xml:space="preserve">Bekerja keras, tetapi  jelas tujuan yg ingin dicapainya   </v>
      </c>
      <c r="AB66" s="52" t="str">
        <f ca="1"/>
        <v xml:space="preserve">Sistematis, bermetoda, berstruktur, rapi dan teratur, dapat menata tugas dengan baik.  Cenderung kaku, tidak fleksibel </v>
      </c>
      <c r="AC66" s="52" t="str">
        <f ca="1"/>
        <v xml:space="preserve">Sangat menyukai detail, sangat peduli akan akurasi dan keleng- kapan data.  Cenderung terlalu terlibat dengan detail sehingga melupakan tujuan utama.  </v>
      </c>
      <c r="AD66" s="52" t="str">
        <f ca="1"/>
        <v xml:space="preserve">Tipe pelaksana, praktis - pragmatis, mengandalkan pengalaman  masa lalu dan intuisi. Bekerja tanpa perencanaan, mengandalkan perasaan.  </v>
      </c>
      <c r="AE66" s="52" t="str">
        <f ca="1"/>
        <v xml:space="preserve">Santai. Kurang peduli akan waktu, kurang memiliki rasa urgensi, membuang-buang waktu, bukan pekerja yang tepat waktu </v>
      </c>
      <c r="AF66" s="52" t="str">
        <f ca="1"/>
        <v xml:space="preserve">Cocok untuk pekerjaan  ' di belakang meja '. Cenderung lamban, tidak tanggap, mudah lelah, daya tahan lemah </v>
      </c>
      <c r="AG66" s="52" t="str">
        <f ca="1"/>
        <v xml:space="preserve">Membutuhkan uraian rinci mengenai tugas, dan batasan tanggung  jawab serta wewenang </v>
      </c>
      <c r="AH66" s="52" t="str">
        <f ca="1"/>
        <v xml:space="preserve">Loyal pada Perusahaan   </v>
      </c>
      <c r="AI66" s="52" t="str">
        <f ca="1"/>
        <v xml:space="preserve">Tidak percaya diri dan tidak ingin memimpin atau mengawasi orang lain </v>
      </c>
      <c r="AJ66" s="52" t="str">
        <f ca="1"/>
        <v xml:space="preserve">Bertanggung jawab, akan melakukan fungsi pengarahan, pengendalian dan pengawasan, tapi tidak mendominasi </v>
      </c>
      <c r="AK66" s="52" t="str">
        <f ca="1"/>
        <v xml:space="preserve">Enggan mengambil keputusan   </v>
      </c>
      <c r="AL6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6" s="52" t="str">
        <f ca="1"/>
        <v xml:space="preserve">Selektif dlm bergabung dg kelompok, hanya mau berhubungan dg kelompok di lingkungan kerja apabila bernilai &amp; sesuai minat, tdk terlalu mudah dipengaruhi.  </v>
      </c>
      <c r="AN66" s="52" t="str">
        <f ca="1"/>
        <v xml:space="preserve">Tidak mencari atau menghindari hubungan antar pribadi di  lingkungan kerja, masih mampu menjaga jarak </v>
      </c>
      <c r="AO66" s="52" t="str">
        <f ca="1"/>
        <v xml:space="preserve">Sederhana, cenderung diam, cenderung pemalu, tidak suka menon- jolkan diri </v>
      </c>
      <c r="AP66" s="52" t="str">
        <f ca="1"/>
        <v xml:space="preserve">Mampu mengungkap atau menyimpan perasaan, dapat mengen- dalikan emosi </v>
      </c>
      <c r="AQ66" s="52" t="str">
        <f ca="1"/>
        <v xml:space="preserve">Lebih suka menghindari konflik, akan mencari rasionalisasi untuk  dapat menerima situasi dan melihat permasalahan dari sudut pan- dang orang lain.  </v>
      </c>
      <c r="AR66" s="52" t="str">
        <f ca="1"/>
        <v>Antusias terhadap perubahan dan akan mencari hal-hal baru, tetapi masih selektif (menilai kemanfaatannya)</v>
      </c>
      <c r="AT66" t="str">
        <f ca="1"/>
        <v>G</v>
      </c>
      <c r="AU66" t="str">
        <f ca="1"/>
        <v>N</v>
      </c>
      <c r="AV66" t="str">
        <f ca="1"/>
        <v>A</v>
      </c>
      <c r="AW66" t="str">
        <f ca="1"/>
        <v>P</v>
      </c>
      <c r="AX66" t="str">
        <f ca="1"/>
        <v>B</v>
      </c>
      <c r="AY66" t="str">
        <f ca="1"/>
        <v>O</v>
      </c>
      <c r="AZ66" t="str">
        <f ca="1"/>
        <v>Z</v>
      </c>
      <c r="BA66" t="str">
        <f ca="1"/>
        <v>Z</v>
      </c>
      <c r="BB66" t="str">
        <f ca="1"/>
        <v>F</v>
      </c>
      <c r="BC66" t="str">
        <f ca="1"/>
        <v>F</v>
      </c>
      <c r="BD66" t="str">
        <f ca="1"/>
        <v>C</v>
      </c>
      <c r="BE66" t="str">
        <f ca="1"/>
        <v>E</v>
      </c>
      <c r="BF66" t="str">
        <f ca="1"/>
        <v>P</v>
      </c>
      <c r="BG66" t="str">
        <f ca="1"/>
        <v>X</v>
      </c>
      <c r="BH66" t="str">
        <f ca="1"/>
        <v>B</v>
      </c>
      <c r="BI66" t="str">
        <f ca="1"/>
        <v>O</v>
      </c>
      <c r="BJ66" t="str">
        <f ca="1"/>
        <v>Z</v>
      </c>
      <c r="BK66" t="str">
        <f ca="1"/>
        <v>O</v>
      </c>
      <c r="BL66" t="str">
        <f ca="1"/>
        <v>Z</v>
      </c>
      <c r="BM66" t="str">
        <f ca="1"/>
        <v>W</v>
      </c>
      <c r="BN66" t="str">
        <f ca="1"/>
        <v>D</v>
      </c>
      <c r="BO66" t="str">
        <f ca="1"/>
        <v>C</v>
      </c>
      <c r="BP66" t="str">
        <f ca="1"/>
        <v>E</v>
      </c>
      <c r="BQ66" t="str">
        <f ca="1"/>
        <v>X</v>
      </c>
      <c r="BR66" t="str">
        <f ca="1"/>
        <v>B</v>
      </c>
      <c r="BS66" t="str">
        <f ca="1"/>
        <v>O</v>
      </c>
      <c r="BT66" t="str">
        <f ca="1"/>
        <v>Z</v>
      </c>
      <c r="BU66" t="str">
        <f ca="1"/>
        <v>K</v>
      </c>
      <c r="BV66" t="str">
        <f ca="1"/>
        <v>O</v>
      </c>
      <c r="BW66" t="str">
        <f ca="1"/>
        <v>W</v>
      </c>
      <c r="BX66" t="str">
        <f ca="1"/>
        <v>G</v>
      </c>
      <c r="BY66" t="str">
        <f ca="1"/>
        <v>D</v>
      </c>
      <c r="BZ66" t="str">
        <f ca="1"/>
        <v>C</v>
      </c>
      <c r="CA66" t="str">
        <f ca="1"/>
        <v>E</v>
      </c>
      <c r="CB66" t="str">
        <f ca="1"/>
        <v>B</v>
      </c>
      <c r="CC66" t="str">
        <f ca="1"/>
        <v>A</v>
      </c>
      <c r="CD66" t="str">
        <f ca="1"/>
        <v>P</v>
      </c>
      <c r="CE66" t="str">
        <f ca="1"/>
        <v>K</v>
      </c>
      <c r="CF66" t="str">
        <f ca="1"/>
        <v>F</v>
      </c>
      <c r="CG66" t="str">
        <f ca="1"/>
        <v>W</v>
      </c>
      <c r="CH66" t="str">
        <f ca="1"/>
        <v>S</v>
      </c>
      <c r="CI66" t="str">
        <f ca="1"/>
        <v>R</v>
      </c>
      <c r="CJ66" t="str">
        <f ca="1"/>
        <v>D</v>
      </c>
      <c r="CK66" t="str">
        <f ca="1"/>
        <v>C</v>
      </c>
      <c r="CL66" t="str">
        <f ca="1"/>
        <v>E</v>
      </c>
      <c r="CM66" t="str">
        <f ca="1"/>
        <v>N</v>
      </c>
      <c r="CN66" t="str">
        <f ca="1"/>
        <v>A</v>
      </c>
      <c r="CO66" t="str">
        <f ca="1"/>
        <v>P</v>
      </c>
      <c r="CP66" t="str">
        <f ca="1"/>
        <v>F</v>
      </c>
      <c r="CQ66" t="str">
        <f ca="1"/>
        <v>W</v>
      </c>
      <c r="CR66" t="str">
        <f ca="1"/>
        <v>G</v>
      </c>
      <c r="CS66" t="str">
        <f ca="1"/>
        <v>S</v>
      </c>
      <c r="CT66" t="str">
        <f ca="1"/>
        <v>I</v>
      </c>
      <c r="CU66" t="str">
        <f ca="1"/>
        <v>D</v>
      </c>
      <c r="CV66" t="str">
        <f ca="1"/>
        <v>C</v>
      </c>
      <c r="CW66" t="str">
        <f ca="1"/>
        <v>E</v>
      </c>
      <c r="CX66" t="str">
        <f ca="1"/>
        <v>Z</v>
      </c>
      <c r="CY66" t="str">
        <f ca="1"/>
        <v>K</v>
      </c>
      <c r="CZ66" t="str">
        <f ca="1"/>
        <v>F</v>
      </c>
      <c r="DA66" t="str">
        <f ca="1"/>
        <v>X</v>
      </c>
      <c r="DB66" t="str">
        <f ca="1"/>
        <v>G</v>
      </c>
      <c r="DC66" t="str">
        <f ca="1"/>
        <v>L</v>
      </c>
      <c r="DD66" t="str">
        <f ca="1"/>
        <v>S</v>
      </c>
      <c r="DE66" t="str">
        <f ca="1"/>
        <v>T</v>
      </c>
      <c r="DF66" t="str">
        <f ca="1"/>
        <v>D</v>
      </c>
      <c r="DG66" t="str">
        <f ca="1"/>
        <v>C</v>
      </c>
      <c r="DH66" t="str">
        <f ca="1"/>
        <v>E</v>
      </c>
      <c r="DI66" t="str">
        <f ca="1"/>
        <v>N</v>
      </c>
      <c r="DJ66" t="str">
        <f ca="1"/>
        <v>A</v>
      </c>
      <c r="DK66" t="str">
        <f ca="1"/>
        <v>P</v>
      </c>
      <c r="DL66" t="str">
        <f ca="1"/>
        <v>G</v>
      </c>
      <c r="DM66" t="str">
        <f ca="1"/>
        <v>L</v>
      </c>
      <c r="DN66" t="str">
        <f ca="1"/>
        <v>V</v>
      </c>
      <c r="DO66" t="str">
        <f ca="1"/>
        <v>S</v>
      </c>
      <c r="DP66" t="str">
        <f ca="1"/>
        <v>V</v>
      </c>
      <c r="DQ66" t="str">
        <f ca="1"/>
        <v>D</v>
      </c>
      <c r="DR66" t="str">
        <f ca="1"/>
        <v>C</v>
      </c>
      <c r="DS66" t="str">
        <f ca="1"/>
        <v>D</v>
      </c>
      <c r="DT66" t="str">
        <f ca="1"/>
        <v>N</v>
      </c>
      <c r="DU66" t="str">
        <f ca="1"/>
        <v>W</v>
      </c>
      <c r="DV66" t="str">
        <f ca="1"/>
        <v>G</v>
      </c>
      <c r="DW66" t="str">
        <f ca="1"/>
        <v>I</v>
      </c>
      <c r="DX66" t="str">
        <f ca="1"/>
        <v>T</v>
      </c>
      <c r="DY66" t="str">
        <f ca="1"/>
        <v>T</v>
      </c>
      <c r="DZ66" t="str">
        <f ca="1"/>
        <v>S</v>
      </c>
      <c r="EA66" t="str">
        <f ca="1"/>
        <v>R</v>
      </c>
      <c r="EB66" t="str">
        <f ca="1"/>
        <v>D</v>
      </c>
      <c r="EC66" t="str">
        <f ca="1"/>
        <v>D</v>
      </c>
      <c r="ED66" t="str">
        <f ca="1"/>
        <v>C</v>
      </c>
      <c r="EE66" t="str">
        <f ca="1"/>
        <v>W</v>
      </c>
    </row>
    <row r="67" spans="1:135" ht="75" x14ac:dyDescent="0.25">
      <c r="A67" s="57">
        <v>66</v>
      </c>
      <c r="B67" s="55" t="str">
        <f ca="1"/>
        <v>Harland Yehezkiel Osmar, S.P.</v>
      </c>
      <c r="C67" s="55" t="str">
        <f ca="1"/>
        <v>Field Assistant Trainee</v>
      </c>
      <c r="D67" s="53" t="str">
        <f ca="1"/>
        <v>25</v>
      </c>
      <c r="E67" s="53">
        <f ca="1"/>
        <v>4</v>
      </c>
      <c r="F67" s="53">
        <f ca="1"/>
        <v>7</v>
      </c>
      <c r="G67" s="53">
        <f ca="1"/>
        <v>7</v>
      </c>
      <c r="H67" s="53">
        <f ca="1"/>
        <v>9</v>
      </c>
      <c r="I67" s="53">
        <f ca="1"/>
        <v>6</v>
      </c>
      <c r="J67" s="53">
        <f ca="1"/>
        <v>3</v>
      </c>
      <c r="K67" s="53">
        <f ca="1"/>
        <v>1</v>
      </c>
      <c r="L67" s="53">
        <f ca="1"/>
        <v>5</v>
      </c>
      <c r="M67" s="53">
        <f ca="1"/>
        <v>6</v>
      </c>
      <c r="N67" s="53">
        <f ca="1"/>
        <v>3</v>
      </c>
      <c r="O67" s="53">
        <f ca="1"/>
        <v>3</v>
      </c>
      <c r="P67" s="53">
        <f ca="1"/>
        <v>2</v>
      </c>
      <c r="Q67" s="53">
        <f ca="1"/>
        <v>3</v>
      </c>
      <c r="R67" s="53">
        <f ca="1"/>
        <v>4</v>
      </c>
      <c r="S67" s="53">
        <f ca="1"/>
        <v>6</v>
      </c>
      <c r="T67" s="53">
        <f ca="1"/>
        <v>7</v>
      </c>
      <c r="U67" s="53">
        <f ca="1"/>
        <v>4</v>
      </c>
      <c r="V67" s="53">
        <f ca="1"/>
        <v>4</v>
      </c>
      <c r="W67" s="53">
        <f ca="1"/>
        <v>3</v>
      </c>
      <c r="X67" s="53">
        <f ca="1"/>
        <v>3</v>
      </c>
      <c r="Y67"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7" s="52" t="str">
        <f ca="1"/>
        <v xml:space="preserve">Komitmen tinggi, lebih suka menangani pekerjaan satu demi satu, akan tetapi masih dapat mengubah prioritas jika terpaksa </v>
      </c>
      <c r="AA67" s="52" t="str">
        <f ca="1"/>
        <v xml:space="preserve">Bekerja keras, tetapi  jelas tujuan yg ingin dicapainya   </v>
      </c>
      <c r="AB67" s="52" t="str">
        <f ca="1"/>
        <v xml:space="preserve">Sistematis, bermetoda, berstruktur, rapi dan teratur, dapat menata tugas dengan baik.  Cenderung kaku, tidak fleksibel </v>
      </c>
      <c r="AC67" s="52" t="str">
        <f ca="1"/>
        <v xml:space="preserve">Tertarik untuk menangani sendiri detail   </v>
      </c>
      <c r="AD67" s="52" t="str">
        <f ca="1"/>
        <v xml:space="preserve">Tipe pelaksana, praktis - pragmatis, mengandalkan pengalaman  masa lalu dan intuisi. Bekerja tanpa perencanaan, mengandalkan perasaan.  </v>
      </c>
      <c r="AE67" s="52" t="str">
        <f ca="1"/>
        <v xml:space="preserve">Santai. Kurang peduli akan waktu, kurang memiliki rasa urgensi, membuang-buang waktu, bukan pekerja yang tepat waktu </v>
      </c>
      <c r="AF67" s="52" t="str">
        <f ca="1"/>
        <v xml:space="preserve">Dapat bekerja di belakang meja dan senang jika sesekali harus terjun ke lapangan atau melaksanakan tugas-tugas yang bersifat mobile.  </v>
      </c>
      <c r="AG67" s="52" t="str">
        <f ca="1"/>
        <v xml:space="preserve">Membutuhkan uraian rinci mengenai tugas, dan batasan tanggung  jawab serta wewenang </v>
      </c>
      <c r="AH67" s="52" t="str">
        <f ca="1"/>
        <v>Otonom, dapat bekerja sendiri tanpa campur tangan orang lain, motivasi timbul krn pekerjaan itu sendiri, bukan krn pujian dr otoritas. Mempertanyakan otoritas, cenderung tidak puas thdp atasan, loya- litas lebih didasari kepentingan pribadi.</v>
      </c>
      <c r="AI67" s="52" t="str">
        <f ca="1"/>
        <v xml:space="preserve">Tidak percaya diri dan tidak ingin memimpin atau mengawasi orang lain </v>
      </c>
      <c r="AJ67" s="52" t="str">
        <f ca="1"/>
        <v>Enggan mengontrol org lain &amp; tidak mau mempertanggung jawabkan hasil kerja bawahannya, lebih memberi kebebasan kpd bawahan utk memilih cara sendiri dlm penyelesaian tugas dan meminta bawahan  utk mempertanggungjawabkan hasilnya masing-masing.</v>
      </c>
      <c r="AK67" s="52" t="str">
        <f ca="1"/>
        <v xml:space="preserve">Enggan mengambil keputusan   </v>
      </c>
      <c r="AL67" s="52" t="str">
        <f ca="1"/>
        <v xml:space="preserve">Kurang percaya diri &amp; kurang aktif dlm menjalin hubungan sosial   </v>
      </c>
      <c r="AM67" s="52" t="str">
        <f ca="1"/>
        <v>Suka bergabung dlm kelompok, sadar akan sikap &amp; kebutuhan ke- lompok, suka bekerja sama, ingin menjadi bagian dari kelompok, ingin disukai &amp; diakui oleh lingkungan; sangat tergantung pd kelom- pok, lebih memperhatikan kebutuhan kelompok daripada pekerjaan.</v>
      </c>
      <c r="AN67"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67" s="52" t="str">
        <f ca="1"/>
        <v xml:space="preserve">Mengharapkan pengakuan lingkungan dan tidak mau diabaikan tetapi tidak mencari-cari perhatian </v>
      </c>
      <c r="AP67" s="52" t="str">
        <f ca="1"/>
        <v xml:space="preserve">Mampu mengungkap atau menyimpan perasaan, dapat mengen- dalikan emosi </v>
      </c>
      <c r="AQ67" s="52" t="str">
        <f ca="1"/>
        <v xml:space="preserve">Lebih suka menghindari konflik, akan mencari rasionalisasi untuk  dapat menerima situasi dan melihat permasalahan dari sudut pan- dang orang lain.  </v>
      </c>
      <c r="AR67" s="52" t="str">
        <f ca="1"/>
        <v xml:space="preserve">Enggan berubah, tidak siap untuk beradaptasi, hanya mau menerima perubahan jika alasannya jelas dan meyakinkan  </v>
      </c>
      <c r="AT67" t="str">
        <f ca="1"/>
        <v>G</v>
      </c>
      <c r="AU67" t="str">
        <f ca="1"/>
        <v>N</v>
      </c>
      <c r="AV67" t="str">
        <f ca="1"/>
        <v>A</v>
      </c>
      <c r="AW67" t="str">
        <f ca="1"/>
        <v>X</v>
      </c>
      <c r="AX67" t="str">
        <f ca="1"/>
        <v>B</v>
      </c>
      <c r="AY67" t="str">
        <f ca="1"/>
        <v>O</v>
      </c>
      <c r="AZ67" t="str">
        <f ca="1"/>
        <v>O</v>
      </c>
      <c r="BA67" t="str">
        <f ca="1"/>
        <v>Z</v>
      </c>
      <c r="BB67" t="str">
        <f ca="1"/>
        <v>K</v>
      </c>
      <c r="BC67" t="str">
        <f ca="1"/>
        <v>W</v>
      </c>
      <c r="BD67" t="str">
        <f ca="1"/>
        <v>C</v>
      </c>
      <c r="BE67" t="str">
        <f ca="1"/>
        <v>E</v>
      </c>
      <c r="BF67" t="str">
        <f ca="1"/>
        <v>N</v>
      </c>
      <c r="BG67" t="str">
        <f ca="1"/>
        <v>X</v>
      </c>
      <c r="BH67" t="str">
        <f ca="1"/>
        <v>B</v>
      </c>
      <c r="BI67" t="str">
        <f ca="1"/>
        <v>O</v>
      </c>
      <c r="BJ67" t="str">
        <f ca="1"/>
        <v>B</v>
      </c>
      <c r="BK67" t="str">
        <f ca="1"/>
        <v>O</v>
      </c>
      <c r="BL67" t="str">
        <f ca="1"/>
        <v>Z</v>
      </c>
      <c r="BM67" t="str">
        <f ca="1"/>
        <v>W</v>
      </c>
      <c r="BN67" t="str">
        <f ca="1"/>
        <v>D</v>
      </c>
      <c r="BO67" t="str">
        <f ca="1"/>
        <v>C</v>
      </c>
      <c r="BP67" t="str">
        <f ca="1"/>
        <v>E</v>
      </c>
      <c r="BQ67" t="str">
        <f ca="1"/>
        <v>X</v>
      </c>
      <c r="BR67" t="str">
        <f ca="1"/>
        <v>B</v>
      </c>
      <c r="BS67" t="str">
        <f ca="1"/>
        <v>O</v>
      </c>
      <c r="BT67" t="str">
        <f ca="1"/>
        <v>Z</v>
      </c>
      <c r="BU67" t="str">
        <f ca="1"/>
        <v>B</v>
      </c>
      <c r="BV67" t="str">
        <f ca="1"/>
        <v>O</v>
      </c>
      <c r="BW67" t="str">
        <f ca="1"/>
        <v>W</v>
      </c>
      <c r="BX67" t="str">
        <f ca="1"/>
        <v>G</v>
      </c>
      <c r="BY67" t="str">
        <f ca="1"/>
        <v>L</v>
      </c>
      <c r="BZ67" t="str">
        <f ca="1"/>
        <v>C</v>
      </c>
      <c r="CA67" t="str">
        <f ca="1"/>
        <v>E</v>
      </c>
      <c r="CB67" t="str">
        <f ca="1"/>
        <v>B</v>
      </c>
      <c r="CC67" t="str">
        <f ca="1"/>
        <v>O</v>
      </c>
      <c r="CD67" t="str">
        <f ca="1"/>
        <v>P</v>
      </c>
      <c r="CE67" t="str">
        <f ca="1"/>
        <v>K</v>
      </c>
      <c r="CF67" t="str">
        <f ca="1"/>
        <v>F</v>
      </c>
      <c r="CG67" t="str">
        <f ca="1"/>
        <v>W</v>
      </c>
      <c r="CH67" t="str">
        <f ca="1"/>
        <v>G</v>
      </c>
      <c r="CI67" t="str">
        <f ca="1"/>
        <v>R</v>
      </c>
      <c r="CJ67" t="str">
        <f ca="1"/>
        <v>D</v>
      </c>
      <c r="CK67" t="str">
        <f ca="1"/>
        <v>C</v>
      </c>
      <c r="CL67" t="str">
        <f ca="1"/>
        <v>V</v>
      </c>
      <c r="CM67" t="str">
        <f ca="1"/>
        <v>N</v>
      </c>
      <c r="CN67" t="str">
        <f ca="1"/>
        <v>A</v>
      </c>
      <c r="CO67" t="str">
        <f ca="1"/>
        <v>K</v>
      </c>
      <c r="CP67" t="str">
        <f ca="1"/>
        <v>F</v>
      </c>
      <c r="CQ67" t="str">
        <f ca="1"/>
        <v>W</v>
      </c>
      <c r="CR67" t="str">
        <f ca="1"/>
        <v>G</v>
      </c>
      <c r="CS67" t="str">
        <f ca="1"/>
        <v>L</v>
      </c>
      <c r="CT67" t="str">
        <f ca="1"/>
        <v>I</v>
      </c>
      <c r="CU67" t="str">
        <f ca="1"/>
        <v>D</v>
      </c>
      <c r="CV67" t="str">
        <f ca="1"/>
        <v>C</v>
      </c>
      <c r="CW67" t="str">
        <f ca="1"/>
        <v>E</v>
      </c>
      <c r="CX67" t="str">
        <f ca="1"/>
        <v>N</v>
      </c>
      <c r="CY67" t="str">
        <f ca="1"/>
        <v>A</v>
      </c>
      <c r="CZ67" t="str">
        <f ca="1"/>
        <v>F</v>
      </c>
      <c r="DA67" t="str">
        <f ca="1"/>
        <v>X</v>
      </c>
      <c r="DB67" t="str">
        <f ca="1"/>
        <v>G</v>
      </c>
      <c r="DC67" t="str">
        <f ca="1"/>
        <v>V</v>
      </c>
      <c r="DD67" t="str">
        <f ca="1"/>
        <v>S</v>
      </c>
      <c r="DE67" t="str">
        <f ca="1"/>
        <v>R</v>
      </c>
      <c r="DF67" t="str">
        <f ca="1"/>
        <v>D</v>
      </c>
      <c r="DG67" t="str">
        <f ca="1"/>
        <v>C</v>
      </c>
      <c r="DH67" t="str">
        <f ca="1"/>
        <v>R</v>
      </c>
      <c r="DI67" t="str">
        <f ca="1"/>
        <v>N</v>
      </c>
      <c r="DJ67" t="str">
        <f ca="1"/>
        <v>A</v>
      </c>
      <c r="DK67" t="str">
        <f ca="1"/>
        <v>P</v>
      </c>
      <c r="DL67" t="str">
        <f ca="1"/>
        <v>G</v>
      </c>
      <c r="DM67" t="str">
        <f ca="1"/>
        <v>L</v>
      </c>
      <c r="DN67" t="str">
        <f ca="1"/>
        <v>V</v>
      </c>
      <c r="DO67" t="str">
        <f ca="1"/>
        <v>T</v>
      </c>
      <c r="DP67" t="str">
        <f ca="1"/>
        <v>V</v>
      </c>
      <c r="DQ67" t="str">
        <f ca="1"/>
        <v>S</v>
      </c>
      <c r="DR67" t="str">
        <f ca="1"/>
        <v>C</v>
      </c>
      <c r="DS67" t="str">
        <f ca="1"/>
        <v>D</v>
      </c>
      <c r="DT67" t="str">
        <f ca="1"/>
        <v>N</v>
      </c>
      <c r="DU67" t="str">
        <f ca="1"/>
        <v>W</v>
      </c>
      <c r="DV67" t="str">
        <f ca="1"/>
        <v>G</v>
      </c>
      <c r="DW67" t="str">
        <f ca="1"/>
        <v>I</v>
      </c>
      <c r="DX67" t="str">
        <f ca="1"/>
        <v>I</v>
      </c>
      <c r="DY67" t="str">
        <f ca="1"/>
        <v>V</v>
      </c>
      <c r="DZ67" t="str">
        <f ca="1"/>
        <v>S</v>
      </c>
      <c r="EA67" t="str">
        <f ca="1"/>
        <v>S</v>
      </c>
      <c r="EB67" t="str">
        <f ca="1"/>
        <v>D</v>
      </c>
      <c r="EC67" t="str">
        <f ca="1"/>
        <v>C</v>
      </c>
      <c r="ED67" t="str">
        <f ca="1"/>
        <v>C</v>
      </c>
      <c r="EE67" t="str">
        <f ca="1"/>
        <v>N</v>
      </c>
    </row>
    <row r="68" spans="1:135" ht="75" x14ac:dyDescent="0.25">
      <c r="A68" s="57">
        <v>67</v>
      </c>
      <c r="B68" s="55" t="str">
        <f ca="1"/>
        <v>Ahrani Akbar Fachri</v>
      </c>
      <c r="C68" s="55" t="str">
        <f ca="1"/>
        <v>Field Assistant Trainee</v>
      </c>
      <c r="D68" s="53" t="str">
        <f ca="1"/>
        <v>28</v>
      </c>
      <c r="E68" s="53">
        <f ca="1"/>
        <v>7</v>
      </c>
      <c r="F68" s="53">
        <f ca="1"/>
        <v>8</v>
      </c>
      <c r="G68" s="53">
        <f ca="1"/>
        <v>8</v>
      </c>
      <c r="H68" s="53">
        <f ca="1"/>
        <v>2</v>
      </c>
      <c r="I68" s="53">
        <f ca="1"/>
        <v>2</v>
      </c>
      <c r="J68" s="53">
        <f ca="1"/>
        <v>4</v>
      </c>
      <c r="K68" s="53">
        <f ca="1"/>
        <v>3</v>
      </c>
      <c r="L68" s="53">
        <f ca="1"/>
        <v>5</v>
      </c>
      <c r="M68" s="53">
        <f ca="1"/>
        <v>2</v>
      </c>
      <c r="N68" s="53">
        <f ca="1"/>
        <v>2</v>
      </c>
      <c r="O68" s="53">
        <f ca="1"/>
        <v>8</v>
      </c>
      <c r="P68" s="53">
        <f ca="1"/>
        <v>3</v>
      </c>
      <c r="Q68" s="53">
        <f ca="1"/>
        <v>7</v>
      </c>
      <c r="R68" s="53">
        <f ca="1"/>
        <v>4</v>
      </c>
      <c r="S68" s="53">
        <f ca="1"/>
        <v>8</v>
      </c>
      <c r="T68" s="53">
        <f ca="1"/>
        <v>5</v>
      </c>
      <c r="U68" s="53">
        <f ca="1"/>
        <v>7</v>
      </c>
      <c r="V68" s="53">
        <f ca="1"/>
        <v>1</v>
      </c>
      <c r="W68" s="53">
        <f ca="1"/>
        <v>1</v>
      </c>
      <c r="X68" s="53">
        <f ca="1"/>
        <v>2</v>
      </c>
      <c r="Y68" s="52" t="str">
        <f ca="1"/>
        <v>Tahu akan tujuan yang ingin dicapainya dan dapat merumuskannya, realistis akan kemampuan diri, dan berusaha untuk mencapai target.</v>
      </c>
      <c r="Z68"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68" s="52" t="str">
        <f ca="1"/>
        <v>Ingin tampil sbg pekerja keras, sangat suka bila orang lain meman- dangnya sbg pekerja keras.  Cenderung menciptakan pekerjaan yang tidak perlu agar terlihat tetap sibuk, kadang kala tanpa  tujuan yang jelas.</v>
      </c>
      <c r="AB68" s="52" t="str">
        <f ca="1"/>
        <v>Lebih mementingkan fleksibilitas daripada struktur, pendekatan kerja lebih ditentukan oleh situasi daripada oleh perencanaan sebelumnya, mudah beradaptasi.  Tidak mempedulikan keteraturan atau kerapihan, ceroboh.</v>
      </c>
      <c r="AC68" s="52" t="str">
        <f ca="1"/>
        <v xml:space="preserve">Cukup peduli akan akurasi dan kelengkapan data   </v>
      </c>
      <c r="AD68" s="52" t="str">
        <f ca="1"/>
        <v xml:space="preserve">Pertimbangan mencakup aspek teoritis (konsep atau pemikiran  baru) dan aspek praktis (pengalaman) secara berimbang    </v>
      </c>
      <c r="AE68" s="52" t="str">
        <f ca="1"/>
        <v xml:space="preserve">Santai. Kurang peduli akan waktu, kurang memiliki rasa urgensi, membuang-buang waktu, bukan pekerja yang tepat waktu </v>
      </c>
      <c r="AF68" s="52" t="str">
        <f ca="1"/>
        <v xml:space="preserve">Dapat bekerja di belakang meja dan senang jika sesekali harus terjun ke lapangan atau melaksanakan tugas-tugas yang bersifat mobile.  </v>
      </c>
      <c r="AG68"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68" s="52" t="str">
        <f ca="1"/>
        <v>Otonom, dapat bekerja sendiri tanpa campur tangan orang lain, motivasi timbul krn pekerjaan itu sendiri, bukan krn pujian dr otoritas. Mempertanyakan otoritas, cenderung tidak puas thdp atasan, loya- litas lebih didasari kepentingan pribadi.</v>
      </c>
      <c r="AI68" s="52" t="str">
        <f ca="1"/>
        <v>Sangat percaya diri utk berperan sbg atasan &amp; sangat mengharapkan posisi tersebut. Lebih mementingkan citra &amp; status kepemimpinannya dari pada efektifitas kelompok, mungkin akan tampil angkuh atau terlalu percaya diri.</v>
      </c>
      <c r="AJ68" s="52" t="str">
        <f ca="1"/>
        <v>Enggan mengontrol org lain &amp; tidak mau mempertanggung jawabkan hasil kerja bawahannya, lebih memberi kebebasan kpd bawahan utk memilih cara sendiri dlm penyelesaian tugas dan meminta bawahan  utk mempertanggungjawabkan hasilnya masing-masing.</v>
      </c>
      <c r="AK68" s="52" t="str">
        <f ca="1"/>
        <v xml:space="preserve">Cukup percaya diri dlm pengambilan keputusan, mau mengambil resiko, dpt memutuskan dgn cepat, mengikuti alur logika </v>
      </c>
      <c r="AL68" s="52" t="str">
        <f ca="1"/>
        <v xml:space="preserve">Kurang percaya diri &amp; kurang aktif dlm menjalin hubungan sosial   </v>
      </c>
      <c r="AM68" s="52" t="str">
        <f ca="1"/>
        <v>Suka bergabung dlm kelompok, sadar akan sikap &amp; kebutuhan ke- lompok, suka bekerja sama, ingin menjadi bagian dari kelompok, ingin disukai &amp; diakui oleh lingkungan; sangat tergantung pd kelom- pok, lebih memperhatikan kebutuhan kelompok daripada pekerjaan.</v>
      </c>
      <c r="AN68" s="52" t="str">
        <f ca="1"/>
        <v xml:space="preserve">Tidak mencari atau menghindari hubungan antar pribadi di  lingkungan kerja, masih mampu menjaga jarak </v>
      </c>
      <c r="AO68" s="52" t="str">
        <f ca="1"/>
        <v xml:space="preserve">Bangga akan diri dan gayanya sendiri, senang menjadi pusat perha- tian, mengharapkan penghargaan dari lingkungan. Mencari-cari perhatian dan suka menyombongkan diri.  </v>
      </c>
      <c r="AP68" s="52" t="str">
        <f ca="1"/>
        <v>Sangat terbuka, terus terang, mudah terbaca (dari air muka, tindakan, perkataan, sikap). Tidak dapat mengendalikan emosi, cepat  bereaksi, kurang mengindahkan/tidak mempunyai 'nilai' yg meng- haruskannya menahan emosi.</v>
      </c>
      <c r="AQ68" s="52" t="str">
        <f ca="1"/>
        <v>Sabar, tidak menyukai konflik. Mengelak atau menghindar dari konflik, pasif, menekan atau menyembunyikan perasaan sesungguhnya,  menghindari konfrontasi, lari dari konflik, tidak mau mengakui adanya konflik.</v>
      </c>
      <c r="AR68" s="52" t="str">
        <f ca="1"/>
        <v xml:space="preserve">Enggan berubah, tidak siap untuk beradaptasi, hanya mau menerima perubahan jika alasannya jelas dan meyakinkan  </v>
      </c>
      <c r="AT68" t="str">
        <f ca="1"/>
        <v>G</v>
      </c>
      <c r="AU68" t="str">
        <f ca="1"/>
        <v>N</v>
      </c>
      <c r="AV68" t="str">
        <f ca="1"/>
        <v>A</v>
      </c>
      <c r="AW68" t="str">
        <f ca="1"/>
        <v>X</v>
      </c>
      <c r="AX68" t="str">
        <f ca="1"/>
        <v>X</v>
      </c>
      <c r="AY68" t="str">
        <f ca="1"/>
        <v>B</v>
      </c>
      <c r="AZ68" t="str">
        <f ca="1"/>
        <v>O</v>
      </c>
      <c r="BA68" t="str">
        <f ca="1"/>
        <v>Z</v>
      </c>
      <c r="BB68" t="str">
        <f ca="1"/>
        <v>K</v>
      </c>
      <c r="BC68" t="str">
        <f ca="1"/>
        <v>F</v>
      </c>
      <c r="BD68" t="str">
        <f ca="1"/>
        <v>G</v>
      </c>
      <c r="BE68" t="str">
        <f ca="1"/>
        <v>L</v>
      </c>
      <c r="BF68" t="str">
        <f ca="1"/>
        <v>N</v>
      </c>
      <c r="BG68" t="str">
        <f ca="1"/>
        <v>A</v>
      </c>
      <c r="BH68" t="str">
        <f ca="1"/>
        <v>B</v>
      </c>
      <c r="BI68" t="str">
        <f ca="1"/>
        <v>X</v>
      </c>
      <c r="BJ68" t="str">
        <f ca="1"/>
        <v>B</v>
      </c>
      <c r="BK68" t="str">
        <f ca="1"/>
        <v>O</v>
      </c>
      <c r="BL68" t="str">
        <f ca="1"/>
        <v>F</v>
      </c>
      <c r="BM68" t="str">
        <f ca="1"/>
        <v>W</v>
      </c>
      <c r="BN68" t="str">
        <f ca="1"/>
        <v>G</v>
      </c>
      <c r="BO68" t="str">
        <f ca="1"/>
        <v>L</v>
      </c>
      <c r="BP68" t="str">
        <f ca="1"/>
        <v>I</v>
      </c>
      <c r="BQ68" t="str">
        <f ca="1"/>
        <v>N</v>
      </c>
      <c r="BR68" t="str">
        <f ca="1"/>
        <v>B</v>
      </c>
      <c r="BS68" t="str">
        <f ca="1"/>
        <v>O</v>
      </c>
      <c r="BT68" t="str">
        <f ca="1"/>
        <v>X</v>
      </c>
      <c r="BU68" t="str">
        <f ca="1"/>
        <v>B</v>
      </c>
      <c r="BV68" t="str">
        <f ca="1"/>
        <v>O</v>
      </c>
      <c r="BW68" t="str">
        <f ca="1"/>
        <v>W</v>
      </c>
      <c r="BX68" t="str">
        <f ca="1"/>
        <v>R</v>
      </c>
      <c r="BY68" t="str">
        <f ca="1"/>
        <v>L</v>
      </c>
      <c r="BZ68" t="str">
        <f ca="1"/>
        <v>I</v>
      </c>
      <c r="CA68" t="str">
        <f ca="1"/>
        <v>E</v>
      </c>
      <c r="CB68" t="str">
        <f ca="1"/>
        <v>B</v>
      </c>
      <c r="CC68" t="str">
        <f ca="1"/>
        <v>A</v>
      </c>
      <c r="CD68" t="str">
        <f ca="1"/>
        <v>Z</v>
      </c>
      <c r="CE68" t="str">
        <f ca="1"/>
        <v>X</v>
      </c>
      <c r="CF68" t="str">
        <f ca="1"/>
        <v>B</v>
      </c>
      <c r="CG68" t="str">
        <f ca="1"/>
        <v>O</v>
      </c>
      <c r="CH68" t="str">
        <f ca="1"/>
        <v>G</v>
      </c>
      <c r="CI68" t="str">
        <f ca="1"/>
        <v>L</v>
      </c>
      <c r="CJ68" t="str">
        <f ca="1"/>
        <v>I</v>
      </c>
      <c r="CK68" t="str">
        <f ca="1"/>
        <v>C</v>
      </c>
      <c r="CL68" t="str">
        <f ca="1"/>
        <v>V</v>
      </c>
      <c r="CM68" t="str">
        <f ca="1"/>
        <v>N</v>
      </c>
      <c r="CN68" t="str">
        <f ca="1"/>
        <v>A</v>
      </c>
      <c r="CO68" t="str">
        <f ca="1"/>
        <v>P</v>
      </c>
      <c r="CP68" t="str">
        <f ca="1"/>
        <v>X</v>
      </c>
      <c r="CQ68" t="str">
        <f ca="1"/>
        <v>B</v>
      </c>
      <c r="CR68" t="str">
        <f ca="1"/>
        <v>G</v>
      </c>
      <c r="CS68" t="str">
        <f ca="1"/>
        <v>L</v>
      </c>
      <c r="CT68" t="str">
        <f ca="1"/>
        <v>I</v>
      </c>
      <c r="CU68" t="str">
        <f ca="1"/>
        <v/>
      </c>
      <c r="CV68" t="str">
        <f ca="1"/>
        <v>V</v>
      </c>
      <c r="CW68" t="str">
        <f ca="1"/>
        <v>S</v>
      </c>
      <c r="CX68" t="str">
        <f ca="1"/>
        <v>N</v>
      </c>
      <c r="CY68" t="str">
        <f ca="1"/>
        <v>A</v>
      </c>
      <c r="CZ68" t="str">
        <f ca="1"/>
        <v>P</v>
      </c>
      <c r="DA68" t="str">
        <f ca="1"/>
        <v>X</v>
      </c>
      <c r="DB68" t="str">
        <f ca="1"/>
        <v>G</v>
      </c>
      <c r="DC68" t="str">
        <f ca="1"/>
        <v>L</v>
      </c>
      <c r="DD68" t="str">
        <f ca="1"/>
        <v>I</v>
      </c>
      <c r="DE68" t="str">
        <f ca="1"/>
        <v>T</v>
      </c>
      <c r="DF68" t="str">
        <f ca="1"/>
        <v>V</v>
      </c>
      <c r="DG68" t="str">
        <f ca="1"/>
        <v>S</v>
      </c>
      <c r="DH68" t="str">
        <f ca="1"/>
        <v>R</v>
      </c>
      <c r="DI68" t="str">
        <f ca="1"/>
        <v>N</v>
      </c>
      <c r="DJ68" t="str">
        <f ca="1"/>
        <v>A</v>
      </c>
      <c r="DK68" t="str">
        <f ca="1"/>
        <v>P</v>
      </c>
      <c r="DL68" t="str">
        <f ca="1"/>
        <v>G</v>
      </c>
      <c r="DM68" t="str">
        <f ca="1"/>
        <v>L</v>
      </c>
      <c r="DN68" t="str">
        <f ca="1"/>
        <v>I</v>
      </c>
      <c r="DO68" t="str">
        <f ca="1"/>
        <v>T</v>
      </c>
      <c r="DP68" t="str">
        <f ca="1"/>
        <v>V</v>
      </c>
      <c r="DQ68" t="str">
        <f ca="1"/>
        <v>S</v>
      </c>
      <c r="DR68" t="str">
        <f ca="1"/>
        <v>R</v>
      </c>
      <c r="DS68" t="str">
        <f ca="1"/>
        <v>D</v>
      </c>
      <c r="DT68" t="str">
        <f ca="1"/>
        <v>N</v>
      </c>
      <c r="DU68" t="str">
        <f ca="1"/>
        <v>A</v>
      </c>
      <c r="DV68" t="str">
        <f ca="1"/>
        <v>G</v>
      </c>
      <c r="DW68" t="str">
        <f ca="1"/>
        <v>L</v>
      </c>
      <c r="DX68" t="str">
        <f ca="1"/>
        <v>I</v>
      </c>
      <c r="DY68" t="str">
        <f ca="1"/>
        <v>T</v>
      </c>
      <c r="DZ68" t="str">
        <f ca="1"/>
        <v>V</v>
      </c>
      <c r="EA68" t="str">
        <f ca="1"/>
        <v>S</v>
      </c>
      <c r="EB68" t="str">
        <f ca="1"/>
        <v>R</v>
      </c>
      <c r="EC68" t="str">
        <f ca="1"/>
        <v>D</v>
      </c>
      <c r="ED68" t="str">
        <f ca="1"/>
        <v>C</v>
      </c>
      <c r="EE68" t="str">
        <f ca="1"/>
        <v>N</v>
      </c>
    </row>
    <row r="69" spans="1:135" ht="75" x14ac:dyDescent="0.25">
      <c r="A69" s="57">
        <v>68</v>
      </c>
      <c r="B69" s="55" t="str">
        <f ca="1"/>
        <v>Anang Hidayat Hy</v>
      </c>
      <c r="C69" s="55" t="str">
        <f ca="1"/>
        <v>Field Assistant Trainee</v>
      </c>
      <c r="D69" s="53" t="str">
        <f ca="1"/>
        <v>25</v>
      </c>
      <c r="E69" s="53">
        <f ca="1"/>
        <v>3</v>
      </c>
      <c r="F69" s="53">
        <f ca="1"/>
        <v>5</v>
      </c>
      <c r="G69" s="53">
        <f ca="1"/>
        <v>7</v>
      </c>
      <c r="H69" s="53">
        <f ca="1"/>
        <v>4</v>
      </c>
      <c r="I69" s="53">
        <f ca="1"/>
        <v>2</v>
      </c>
      <c r="J69" s="53">
        <f ca="1"/>
        <v>5</v>
      </c>
      <c r="K69" s="53">
        <f ca="1"/>
        <v>2</v>
      </c>
      <c r="L69" s="53">
        <f ca="1"/>
        <v>5</v>
      </c>
      <c r="M69" s="53">
        <f ca="1"/>
        <v>6</v>
      </c>
      <c r="N69" s="53">
        <f ca="1"/>
        <v>5</v>
      </c>
      <c r="O69" s="53">
        <f ca="1"/>
        <v>9</v>
      </c>
      <c r="P69" s="53">
        <f ca="1"/>
        <v>5</v>
      </c>
      <c r="Q69" s="53">
        <f ca="1"/>
        <v>3</v>
      </c>
      <c r="R69" s="53">
        <f ca="1"/>
        <v>7</v>
      </c>
      <c r="S69" s="53">
        <f ca="1"/>
        <v>5</v>
      </c>
      <c r="T69" s="53">
        <f ca="1"/>
        <v>3</v>
      </c>
      <c r="U69" s="53">
        <f ca="1"/>
        <v>6</v>
      </c>
      <c r="V69" s="53">
        <f ca="1"/>
        <v>1</v>
      </c>
      <c r="W69" s="53">
        <f ca="1"/>
        <v>2</v>
      </c>
      <c r="X69" s="53">
        <f ca="1"/>
        <v>5</v>
      </c>
      <c r="Y6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69" s="52" t="str">
        <f ca="1"/>
        <v xml:space="preserve">Cukup memiliki komitmen untuk menuntaskan tugas, akan tetapi jika memungkinkan akan mendelegasikan sebagian dari pekerjaan nya kepada orang lain.  </v>
      </c>
      <c r="AA69" s="52" t="str">
        <f ca="1"/>
        <v xml:space="preserve">Bekerja keras, tetapi  jelas tujuan yg ingin dicapainya   </v>
      </c>
      <c r="AB69" s="52" t="str">
        <f ca="1"/>
        <v xml:space="preserve">Fleksibel tapi masih cukup memperhatikan keteraturan atau sistematika kerja </v>
      </c>
      <c r="AC69" s="52" t="str">
        <f ca="1"/>
        <v xml:space="preserve">Cukup peduli akan akurasi dan kelengkapan data   </v>
      </c>
      <c r="AD69" s="52" t="str">
        <f ca="1"/>
        <v xml:space="preserve">Pertimbangan mencakup aspek teoritis (konsep atau pemikiran  baru) dan aspek praktis (pengalaman) secara berimbang    </v>
      </c>
      <c r="AE69" s="52" t="str">
        <f ca="1"/>
        <v xml:space="preserve">Santai. Kurang peduli akan waktu, kurang memiliki rasa urgensi, membuang-buang waktu, bukan pekerja yang tepat waktu </v>
      </c>
      <c r="AF69" s="52" t="str">
        <f ca="1"/>
        <v xml:space="preserve">Dapat bekerja di belakang meja dan senang jika sesekali harus terjun ke lapangan atau melaksanakan tugas-tugas yang bersifat mobile.  </v>
      </c>
      <c r="AG69" s="52" t="str">
        <f ca="1"/>
        <v xml:space="preserve">Membutuhkan uraian rinci mengenai tugas, dan batasan tanggung  jawab serta wewenang </v>
      </c>
      <c r="AH69" s="52" t="str">
        <f ca="1"/>
        <v xml:space="preserve">Loyal pada Perusahaan   </v>
      </c>
      <c r="AI69" s="52" t="str">
        <f ca="1"/>
        <v>Sangat percaya diri utk berperan sbg atasan &amp; sangat mengharapkan posisi tersebut. Lebih mementingkan citra &amp; status kepemimpinannya dari pada efektifitas kelompok, mungkin akan tampil angkuh atau terlalu percaya diri.</v>
      </c>
      <c r="AJ69" s="52" t="str">
        <f ca="1"/>
        <v xml:space="preserve">Bertanggung jawab, akan melakukan fungsi pengarahan, pengendalian dan pengawasan, tapi tidak mendominasi </v>
      </c>
      <c r="AK69" s="52" t="str">
        <f ca="1"/>
        <v xml:space="preserve">Enggan mengambil keputusan   </v>
      </c>
      <c r="AL6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69" s="52" t="str">
        <f ca="1"/>
        <v xml:space="preserve">Selektif dlm bergabung dg kelompok, hanya mau berhubungan dg kelompok di lingkungan kerja apabila bernilai &amp; sesuai minat, tdk terlalu mudah dipengaruhi.  </v>
      </c>
      <c r="AN69" s="52" t="str">
        <f ca="1"/>
        <v xml:space="preserve">Tidak mencari atau menghindari hubungan antar pribadi di  lingkungan kerja, masih mampu menjaga jarak </v>
      </c>
      <c r="AO69" s="52" t="str">
        <f ca="1"/>
        <v xml:space="preserve">Bangga akan diri dan gayanya sendiri, senang menjadi pusat perha- tian, mengharapkan penghargaan dari lingkungan. Mencari-cari perhatian dan suka menyombongkan diri.  </v>
      </c>
      <c r="AP69" s="52" t="str">
        <f ca="1"/>
        <v>Sangat terbuka, terus terang, mudah terbaca (dari air muka, tindakan, perkataan, sikap). Tidak dapat mengendalikan emosi, cepat  bereaksi, kurang mengindahkan/tidak mempunyai 'nilai' yg meng- haruskannya menahan emosi.</v>
      </c>
      <c r="AQ69" s="52" t="str">
        <f ca="1"/>
        <v xml:space="preserve">Lebih suka menghindari konflik, akan mencari rasionalisasi untuk  dapat menerima situasi dan melihat permasalahan dari sudut pan- dang orang lain.  </v>
      </c>
      <c r="AR69" s="52" t="str">
        <f ca="1"/>
        <v xml:space="preserve">Mudah beradaptasi, cukup menyukai perubahan    </v>
      </c>
      <c r="AT69" t="str">
        <f ca="1"/>
        <v>G</v>
      </c>
      <c r="AU69" t="str">
        <f ca="1"/>
        <v>N</v>
      </c>
      <c r="AV69" t="str">
        <f ca="1"/>
        <v>A</v>
      </c>
      <c r="AW69" t="str">
        <f ca="1"/>
        <v>P</v>
      </c>
      <c r="AX69" t="str">
        <f ca="1"/>
        <v>X</v>
      </c>
      <c r="AY69" t="str">
        <f ca="1"/>
        <v>B</v>
      </c>
      <c r="AZ69" t="str">
        <f ca="1"/>
        <v>O</v>
      </c>
      <c r="BA69" t="str">
        <f ca="1"/>
        <v>Z</v>
      </c>
      <c r="BB69" t="str">
        <f ca="1"/>
        <v>F</v>
      </c>
      <c r="BC69" t="str">
        <f ca="1"/>
        <v>W</v>
      </c>
      <c r="BD69" t="str">
        <f ca="1"/>
        <v>G</v>
      </c>
      <c r="BE69" t="str">
        <f ca="1"/>
        <v>L</v>
      </c>
      <c r="BF69" t="str">
        <f ca="1"/>
        <v>N</v>
      </c>
      <c r="BG69" t="str">
        <f ca="1"/>
        <v>X</v>
      </c>
      <c r="BH69" t="str">
        <f ca="1"/>
        <v>B</v>
      </c>
      <c r="BI69" t="str">
        <f ca="1"/>
        <v>X</v>
      </c>
      <c r="BJ69" t="str">
        <f ca="1"/>
        <v>Z</v>
      </c>
      <c r="BK69" t="str">
        <f ca="1"/>
        <v>K</v>
      </c>
      <c r="BL69" t="str">
        <f ca="1"/>
        <v>F</v>
      </c>
      <c r="BM69" t="str">
        <f ca="1"/>
        <v>W</v>
      </c>
      <c r="BN69" t="str">
        <f ca="1"/>
        <v>G</v>
      </c>
      <c r="BO69" t="str">
        <f ca="1"/>
        <v>L</v>
      </c>
      <c r="BP69" t="str">
        <f ca="1"/>
        <v>E</v>
      </c>
      <c r="BQ69" t="str">
        <f ca="1"/>
        <v>X</v>
      </c>
      <c r="BR69" t="str">
        <f ca="1"/>
        <v>B</v>
      </c>
      <c r="BS69" t="str">
        <f ca="1"/>
        <v>O</v>
      </c>
      <c r="BT69" t="str">
        <f ca="1"/>
        <v>Z</v>
      </c>
      <c r="BU69" t="str">
        <f ca="1"/>
        <v>B</v>
      </c>
      <c r="BV69" t="str">
        <f ca="1"/>
        <v>O</v>
      </c>
      <c r="BW69" t="str">
        <f ca="1"/>
        <v>W</v>
      </c>
      <c r="BX69" t="str">
        <f ca="1"/>
        <v>R</v>
      </c>
      <c r="BY69" t="str">
        <f ca="1"/>
        <v>L</v>
      </c>
      <c r="BZ69" t="str">
        <f ca="1"/>
        <v>C</v>
      </c>
      <c r="CA69" t="str">
        <f ca="1"/>
        <v>T</v>
      </c>
      <c r="CB69" t="str">
        <f ca="1"/>
        <v>B</v>
      </c>
      <c r="CC69" t="str">
        <f ca="1"/>
        <v>A</v>
      </c>
      <c r="CD69" t="str">
        <f ca="1"/>
        <v>P</v>
      </c>
      <c r="CE69" t="str">
        <f ca="1"/>
        <v>X</v>
      </c>
      <c r="CF69" t="str">
        <f ca="1"/>
        <v>F</v>
      </c>
      <c r="CG69" t="str">
        <f ca="1"/>
        <v>W</v>
      </c>
      <c r="CH69" t="str">
        <f ca="1"/>
        <v>G</v>
      </c>
      <c r="CI69" t="str">
        <f ca="1"/>
        <v>L</v>
      </c>
      <c r="CJ69" t="str">
        <f ca="1"/>
        <v>I</v>
      </c>
      <c r="CK69" t="str">
        <f ca="1"/>
        <v>C</v>
      </c>
      <c r="CL69" t="str">
        <f ca="1"/>
        <v>V</v>
      </c>
      <c r="CM69" t="str">
        <f ca="1"/>
        <v>N</v>
      </c>
      <c r="CN69" t="str">
        <f ca="1"/>
        <v>Z</v>
      </c>
      <c r="CO69" t="str">
        <f ca="1"/>
        <v>P</v>
      </c>
      <c r="CP69" t="str">
        <f ca="1"/>
        <v>F</v>
      </c>
      <c r="CQ69" t="str">
        <f ca="1"/>
        <v>W</v>
      </c>
      <c r="CR69" t="str">
        <f ca="1"/>
        <v>G</v>
      </c>
      <c r="CS69" t="str">
        <f ca="1"/>
        <v>L</v>
      </c>
      <c r="CT69" t="str">
        <f ca="1"/>
        <v>I</v>
      </c>
      <c r="CU69" t="str">
        <f ca="1"/>
        <v>D</v>
      </c>
      <c r="CV69" t="str">
        <f ca="1"/>
        <v>V</v>
      </c>
      <c r="CW69" t="str">
        <f ca="1"/>
        <v>S</v>
      </c>
      <c r="CX69" t="str">
        <f ca="1"/>
        <v>Z</v>
      </c>
      <c r="CY69" t="str">
        <f ca="1"/>
        <v>A</v>
      </c>
      <c r="CZ69" t="str">
        <f ca="1"/>
        <v>P</v>
      </c>
      <c r="DA69" t="str">
        <f ca="1"/>
        <v>X</v>
      </c>
      <c r="DB69" t="str">
        <f ca="1"/>
        <v>G</v>
      </c>
      <c r="DC69" t="str">
        <f ca="1"/>
        <v>L</v>
      </c>
      <c r="DD69" t="str">
        <f ca="1"/>
        <v>S</v>
      </c>
      <c r="DE69" t="str">
        <f ca="1"/>
        <v>R</v>
      </c>
      <c r="DF69" t="str">
        <f ca="1"/>
        <v>V</v>
      </c>
      <c r="DG69" t="str">
        <f ca="1"/>
        <v>S</v>
      </c>
      <c r="DH69" t="str">
        <f ca="1"/>
        <v>R</v>
      </c>
      <c r="DI69" t="str">
        <f ca="1"/>
        <v>K</v>
      </c>
      <c r="DJ69" t="str">
        <f ca="1"/>
        <v>F</v>
      </c>
      <c r="DK69" t="str">
        <f ca="1"/>
        <v>P</v>
      </c>
      <c r="DL69" t="str">
        <f ca="1"/>
        <v>G</v>
      </c>
      <c r="DM69" t="str">
        <f ca="1"/>
        <v>L</v>
      </c>
      <c r="DN69" t="str">
        <f ca="1"/>
        <v>I</v>
      </c>
      <c r="DO69" t="str">
        <f ca="1"/>
        <v>S</v>
      </c>
      <c r="DP69" t="str">
        <f ca="1"/>
        <v>V</v>
      </c>
      <c r="DQ69" t="str">
        <f ca="1"/>
        <v>S</v>
      </c>
      <c r="DR69" t="str">
        <f ca="1"/>
        <v>R</v>
      </c>
      <c r="DS69" t="str">
        <f ca="1"/>
        <v>D</v>
      </c>
      <c r="DT69" t="str">
        <f ca="1"/>
        <v>N</v>
      </c>
      <c r="DU69" t="str">
        <f ca="1"/>
        <v>W</v>
      </c>
      <c r="DV69" t="str">
        <f ca="1"/>
        <v>L</v>
      </c>
      <c r="DW69" t="str">
        <f ca="1"/>
        <v>L</v>
      </c>
      <c r="DX69" t="str">
        <f ca="1"/>
        <v>T</v>
      </c>
      <c r="DY69" t="str">
        <f ca="1"/>
        <v>V</v>
      </c>
      <c r="DZ69" t="str">
        <f ca="1"/>
        <v>S</v>
      </c>
      <c r="EA69" t="str">
        <f ca="1"/>
        <v>S</v>
      </c>
      <c r="EB69" t="str">
        <f ca="1"/>
        <v>R</v>
      </c>
      <c r="EC69" t="str">
        <f ca="1"/>
        <v>C</v>
      </c>
      <c r="ED69" t="str">
        <f ca="1"/>
        <v>C</v>
      </c>
      <c r="EE69" t="str">
        <f ca="1"/>
        <v>N</v>
      </c>
    </row>
    <row r="70" spans="1:135" ht="75" x14ac:dyDescent="0.25">
      <c r="A70" s="57">
        <v>69</v>
      </c>
      <c r="B70" s="55" t="str">
        <f ca="1"/>
        <v>Muhammad Iqbal Paudi</v>
      </c>
      <c r="C70" s="55" t="str">
        <f ca="1"/>
        <v>Manager</v>
      </c>
      <c r="D70" s="53" t="str">
        <f ca="1"/>
        <v>26</v>
      </c>
      <c r="E70" s="53">
        <f ca="1"/>
        <v>4</v>
      </c>
      <c r="F70" s="53">
        <f ca="1"/>
        <v>3</v>
      </c>
      <c r="G70" s="53">
        <f ca="1"/>
        <v>5</v>
      </c>
      <c r="H70" s="53">
        <f ca="1"/>
        <v>5</v>
      </c>
      <c r="I70" s="53">
        <f ca="1"/>
        <v>5</v>
      </c>
      <c r="J70" s="53">
        <f ca="1"/>
        <v>4</v>
      </c>
      <c r="K70" s="53">
        <f ca="1"/>
        <v>5</v>
      </c>
      <c r="L70" s="53">
        <f ca="1"/>
        <v>5</v>
      </c>
      <c r="M70" s="53">
        <f ca="1"/>
        <v>6</v>
      </c>
      <c r="N70" s="53">
        <f ca="1"/>
        <v>7</v>
      </c>
      <c r="O70" s="53">
        <f ca="1"/>
        <v>2</v>
      </c>
      <c r="P70" s="53">
        <f ca="1"/>
        <v>3</v>
      </c>
      <c r="Q70" s="53">
        <f ca="1"/>
        <v>1</v>
      </c>
      <c r="R70" s="53">
        <f ca="1"/>
        <v>7</v>
      </c>
      <c r="S70" s="53">
        <f ca="1"/>
        <v>2</v>
      </c>
      <c r="T70" s="53">
        <f ca="1"/>
        <v>9</v>
      </c>
      <c r="U70" s="53">
        <f ca="1"/>
        <v>2</v>
      </c>
      <c r="V70" s="53">
        <f ca="1"/>
        <v>6</v>
      </c>
      <c r="W70" s="53">
        <f ca="1"/>
        <v>5</v>
      </c>
      <c r="X70" s="53">
        <f ca="1"/>
        <v>4</v>
      </c>
      <c r="Y70"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0" s="52" t="str">
        <f ca="1"/>
        <v xml:space="preserve">Cukup memiliki komitmen untuk menuntaskan tugas, akan tetapi jika memungkinkan akan mendelegasikan sebagian dari pekerjaan nya kepada orang lain.  </v>
      </c>
      <c r="AA70" s="52" t="str">
        <f ca="1"/>
        <v xml:space="preserve">Bekerja keras, tetapi  jelas tujuan yg ingin dicapainya   </v>
      </c>
      <c r="AB70" s="52" t="str">
        <f ca="1"/>
        <v xml:space="preserve">Memperhatikan keteraturan dan sistematika kerja, tapi cukup  fleksibel </v>
      </c>
      <c r="AC70" s="52" t="str">
        <f ca="1"/>
        <v xml:space="preserve">Tertarik untuk menangani sendiri detail   </v>
      </c>
      <c r="AD70" s="52" t="str">
        <f ca="1"/>
        <v xml:space="preserve">Pertimbangan mencakup aspek teoritis (konsep atau pemikiran  baru) dan aspek praktis (pengalaman) secara berimbang    </v>
      </c>
      <c r="AE70" s="52" t="str">
        <f ca="1"/>
        <v xml:space="preserve">Cukup aktif dalam segi mental, dapat menyesuaikan tempo kerjanya  dengan tuntutan pekerjaan / lingkungan </v>
      </c>
      <c r="AF70" s="52" t="str">
        <f ca="1"/>
        <v xml:space="preserve">Dapat bekerja di belakang meja dan senang jika sesekali harus terjun ke lapangan atau melaksanakan tugas-tugas yang bersifat mobile.  </v>
      </c>
      <c r="AG70" s="52" t="str">
        <f ca="1"/>
        <v xml:space="preserve">Membutuhkan uraian rinci mengenai tugas, dan batasan tanggung  jawab serta wewenang </v>
      </c>
      <c r="AH70" s="52" t="str">
        <f ca="1"/>
        <v xml:space="preserve">Loyal pada pribadi atasan     </v>
      </c>
      <c r="AI70" s="52" t="str">
        <f ca="1"/>
        <v xml:space="preserve">Tidak percaya diri dan tidak ingin memimpin atau mengawasi orang lain </v>
      </c>
      <c r="AJ70" s="52" t="str">
        <f ca="1"/>
        <v>Enggan mengontrol org lain &amp; tidak mau mempertanggung jawabkan hasil kerja bawahannya, lebih memberi kebebasan kpd bawahan utk memilih cara sendiri dlm penyelesaian tugas dan meminta bawahan  utk mempertanggungjawabkan hasilnya masing-masing.</v>
      </c>
      <c r="AK70" s="52" t="str">
        <f ca="1"/>
        <v xml:space="preserve">Sangat berhati - hati, memikirkan langkah- langkahnya secara ber- sungguh - sungguh. Lamban dlm mengambil keputusan, terlalu lama merenung, cenderung menghindar mengambil keputusan.  </v>
      </c>
      <c r="AL7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0" s="52" t="str">
        <f ca="1"/>
        <v xml:space="preserve">Mandiri (dari segi emosi) , tdk mudah dipengaruhi oleh tekanan kelompok. Penyendiri, kurang peka akan sikap &amp; kebutuhan kelom- pok, mungkin sulit menyesuaikan diri.  </v>
      </c>
      <c r="AN70"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70" s="52" t="str">
        <f ca="1"/>
        <v xml:space="preserve">Sederhana, cenderung diam, cenderung pemalu, tidak suka menon- jolkan diri </v>
      </c>
      <c r="AP70" s="52" t="str">
        <f ca="1"/>
        <v xml:space="preserve">Mampu mengungkap atau menyimpan perasaan, dapat mengen- dalikan emosi </v>
      </c>
      <c r="AQ70" s="52" t="str">
        <f ca="1"/>
        <v xml:space="preserve">Tidak mencari atau menghindari konflik, mau mendengarkan pan- dangan orang lain tetapi dapat menjadi keras kepala saat memper- tahankan pandangannya.  </v>
      </c>
      <c r="AR70" s="52" t="str">
        <f ca="1"/>
        <v xml:space="preserve">Mudah beradaptasi, cukup menyukai perubahan    </v>
      </c>
      <c r="AT70" t="str">
        <f ca="1"/>
        <v>E</v>
      </c>
      <c r="AU70" t="str">
        <f ca="1"/>
        <v>A</v>
      </c>
      <c r="AV70" t="str">
        <f ca="1"/>
        <v>A</v>
      </c>
      <c r="AW70" t="str">
        <f ca="1"/>
        <v>P</v>
      </c>
      <c r="AX70" t="str">
        <f ca="1"/>
        <v>B</v>
      </c>
      <c r="AY70" t="str">
        <f ca="1"/>
        <v>O</v>
      </c>
      <c r="AZ70" t="str">
        <f ca="1"/>
        <v>O</v>
      </c>
      <c r="BA70" t="str">
        <f ca="1"/>
        <v>Z</v>
      </c>
      <c r="BB70" t="str">
        <f ca="1"/>
        <v>K</v>
      </c>
      <c r="BC70" t="str">
        <f ca="1"/>
        <v>F</v>
      </c>
      <c r="BD70" t="str">
        <f ca="1"/>
        <v>C</v>
      </c>
      <c r="BE70" t="str">
        <f ca="1"/>
        <v>L</v>
      </c>
      <c r="BF70" t="str">
        <f ca="1"/>
        <v>N</v>
      </c>
      <c r="BG70" t="str">
        <f ca="1"/>
        <v>A</v>
      </c>
      <c r="BH70" t="str">
        <f ca="1"/>
        <v>P</v>
      </c>
      <c r="BI70" t="str">
        <f ca="1"/>
        <v>O</v>
      </c>
      <c r="BJ70" t="str">
        <f ca="1"/>
        <v>B</v>
      </c>
      <c r="BK70" t="str">
        <f ca="1"/>
        <v>O</v>
      </c>
      <c r="BL70" t="str">
        <f ca="1"/>
        <v>F</v>
      </c>
      <c r="BM70" t="str">
        <f ca="1"/>
        <v>W</v>
      </c>
      <c r="BN70" t="str">
        <f ca="1"/>
        <v>G</v>
      </c>
      <c r="BO70" t="str">
        <f ca="1"/>
        <v>C</v>
      </c>
      <c r="BP70" t="str">
        <f ca="1"/>
        <v>E</v>
      </c>
      <c r="BQ70" t="str">
        <f ca="1"/>
        <v>X</v>
      </c>
      <c r="BR70" t="str">
        <f ca="1"/>
        <v>A</v>
      </c>
      <c r="BS70" t="str">
        <f ca="1"/>
        <v>O</v>
      </c>
      <c r="BT70" t="str">
        <f ca="1"/>
        <v>X</v>
      </c>
      <c r="BU70" t="str">
        <f ca="1"/>
        <v>K</v>
      </c>
      <c r="BV70" t="str">
        <f ca="1"/>
        <v>O</v>
      </c>
      <c r="BW70" t="str">
        <f ca="1"/>
        <v>Z</v>
      </c>
      <c r="BX70" t="str">
        <f ca="1"/>
        <v>R</v>
      </c>
      <c r="BY70" t="str">
        <f ca="1"/>
        <v>D</v>
      </c>
      <c r="BZ70" t="str">
        <f ca="1"/>
        <v>C</v>
      </c>
      <c r="CA70" t="str">
        <f ca="1"/>
        <v>E</v>
      </c>
      <c r="CB70" t="str">
        <f ca="1"/>
        <v>N</v>
      </c>
      <c r="CC70" t="str">
        <f ca="1"/>
        <v>O</v>
      </c>
      <c r="CD70" t="str">
        <f ca="1"/>
        <v>P</v>
      </c>
      <c r="CE70" t="str">
        <f ca="1"/>
        <v>K</v>
      </c>
      <c r="CF70" t="str">
        <f ca="1"/>
        <v>F</v>
      </c>
      <c r="CG70" t="str">
        <f ca="1"/>
        <v>O</v>
      </c>
      <c r="CH70" t="str">
        <f ca="1"/>
        <v>G</v>
      </c>
      <c r="CI70" t="str">
        <f ca="1"/>
        <v>R</v>
      </c>
      <c r="CJ70" t="str">
        <f ca="1"/>
        <v>D</v>
      </c>
      <c r="CK70" t="str">
        <f ca="1"/>
        <v>T</v>
      </c>
      <c r="CL70" t="str">
        <f ca="1"/>
        <v>V</v>
      </c>
      <c r="CM70" t="str">
        <f ca="1"/>
        <v>O</v>
      </c>
      <c r="CN70" t="str">
        <f ca="1"/>
        <v>Z</v>
      </c>
      <c r="CO70" t="str">
        <f ca="1"/>
        <v>K</v>
      </c>
      <c r="CP70" t="str">
        <f ca="1"/>
        <v>F</v>
      </c>
      <c r="CQ70" t="str">
        <f ca="1"/>
        <v>W</v>
      </c>
      <c r="CR70" t="str">
        <f ca="1"/>
        <v>V</v>
      </c>
      <c r="CS70" t="str">
        <f ca="1"/>
        <v>S</v>
      </c>
      <c r="CT70" t="str">
        <f ca="1"/>
        <v>R</v>
      </c>
      <c r="CU70" t="str">
        <f ca="1"/>
        <v>D</v>
      </c>
      <c r="CV70" t="str">
        <f ca="1"/>
        <v>V</v>
      </c>
      <c r="CW70" t="str">
        <f ca="1"/>
        <v>E</v>
      </c>
      <c r="CX70" t="str">
        <f ca="1"/>
        <v>Z</v>
      </c>
      <c r="CY70" t="str">
        <f ca="1"/>
        <v>K</v>
      </c>
      <c r="CZ70" t="str">
        <f ca="1"/>
        <v>F</v>
      </c>
      <c r="DA70" t="str">
        <f ca="1"/>
        <v>W</v>
      </c>
      <c r="DB70" t="str">
        <f ca="1"/>
        <v>G</v>
      </c>
      <c r="DC70" t="str">
        <f ca="1"/>
        <v>L</v>
      </c>
      <c r="DD70" t="str">
        <f ca="1"/>
        <v>S</v>
      </c>
      <c r="DE70" t="str">
        <f ca="1"/>
        <v>T</v>
      </c>
      <c r="DF70" t="str">
        <f ca="1"/>
        <v>V</v>
      </c>
      <c r="DG70" t="str">
        <f ca="1"/>
        <v>S</v>
      </c>
      <c r="DH70" t="str">
        <f ca="1"/>
        <v>E</v>
      </c>
      <c r="DI70" t="str">
        <f ca="1"/>
        <v>N</v>
      </c>
      <c r="DJ70" t="str">
        <f ca="1"/>
        <v>F</v>
      </c>
      <c r="DK70" t="str">
        <f ca="1"/>
        <v>W</v>
      </c>
      <c r="DL70" t="str">
        <f ca="1"/>
        <v>G</v>
      </c>
      <c r="DM70" t="str">
        <f ca="1"/>
        <v>T</v>
      </c>
      <c r="DN70" t="str">
        <f ca="1"/>
        <v>V</v>
      </c>
      <c r="DO70" t="str">
        <f ca="1"/>
        <v>S</v>
      </c>
      <c r="DP70" t="str">
        <f ca="1"/>
        <v>R</v>
      </c>
      <c r="DQ70" t="str">
        <f ca="1"/>
        <v>S</v>
      </c>
      <c r="DR70" t="str">
        <f ca="1"/>
        <v>C</v>
      </c>
      <c r="DS70" t="str">
        <f ca="1"/>
        <v>E</v>
      </c>
      <c r="DT70" t="str">
        <f ca="1"/>
        <v>F</v>
      </c>
      <c r="DU70" t="str">
        <f ca="1"/>
        <v>W</v>
      </c>
      <c r="DV70" t="str">
        <f ca="1"/>
        <v>G</v>
      </c>
      <c r="DW70" t="str">
        <f ca="1"/>
        <v>I</v>
      </c>
      <c r="DX70" t="str">
        <f ca="1"/>
        <v>T</v>
      </c>
      <c r="DY70" t="str">
        <f ca="1"/>
        <v>T</v>
      </c>
      <c r="DZ70" t="str">
        <f ca="1"/>
        <v>S</v>
      </c>
      <c r="EA70" t="str">
        <f ca="1"/>
        <v>S</v>
      </c>
      <c r="EB70" t="str">
        <f ca="1"/>
        <v>D</v>
      </c>
      <c r="EC70" t="str">
        <f ca="1"/>
        <v>D</v>
      </c>
      <c r="ED70" t="str">
        <f ca="1"/>
        <v>C</v>
      </c>
      <c r="EE70" t="str">
        <f ca="1"/>
        <v>W</v>
      </c>
    </row>
    <row r="71" spans="1:135" ht="75" x14ac:dyDescent="0.25">
      <c r="A71" s="57">
        <v>70</v>
      </c>
      <c r="B71" s="55" t="str">
        <f ca="1"/>
        <v>Mustakim Nur</v>
      </c>
      <c r="C71" s="55" t="str">
        <f ca="1"/>
        <v>Field Assistant Trainee</v>
      </c>
      <c r="D71" s="53" t="str">
        <f ca="1"/>
        <v>27</v>
      </c>
      <c r="E71" s="53">
        <f ca="1"/>
        <v>5</v>
      </c>
      <c r="F71" s="53">
        <f ca="1"/>
        <v>6</v>
      </c>
      <c r="G71" s="53">
        <f ca="1"/>
        <v>2</v>
      </c>
      <c r="H71" s="53">
        <f ca="1"/>
        <v>8</v>
      </c>
      <c r="I71" s="53">
        <f ca="1"/>
        <v>5</v>
      </c>
      <c r="J71" s="53">
        <f ca="1"/>
        <v>5</v>
      </c>
      <c r="K71" s="53">
        <f ca="1"/>
        <v>2</v>
      </c>
      <c r="L71" s="53">
        <f ca="1"/>
        <v>6</v>
      </c>
      <c r="M71" s="53">
        <f ca="1"/>
        <v>4</v>
      </c>
      <c r="N71" s="53">
        <f ca="1"/>
        <v>3</v>
      </c>
      <c r="O71" s="53">
        <f ca="1"/>
        <v>3</v>
      </c>
      <c r="P71" s="53">
        <f ca="1"/>
        <v>5</v>
      </c>
      <c r="Q71" s="53">
        <f ca="1"/>
        <v>1</v>
      </c>
      <c r="R71" s="53">
        <f ca="1"/>
        <v>8</v>
      </c>
      <c r="S71" s="53">
        <f ca="1"/>
        <v>7</v>
      </c>
      <c r="T71" s="53">
        <f ca="1"/>
        <v>5</v>
      </c>
      <c r="U71" s="53">
        <f ca="1"/>
        <v>2</v>
      </c>
      <c r="V71" s="53">
        <f ca="1"/>
        <v>4</v>
      </c>
      <c r="W71" s="53">
        <f ca="1"/>
        <v>3</v>
      </c>
      <c r="X71" s="53">
        <f ca="1"/>
        <v>4</v>
      </c>
      <c r="Y71" s="52" t="str">
        <f ca="1"/>
        <v>Tahu akan tujuan yang ingin dicapainya dan dapat merumuskannya, realistis akan kemampuan diri, dan berusaha untuk mencapai target.</v>
      </c>
      <c r="Z71" s="52" t="str">
        <f ca="1"/>
        <v xml:space="preserve">Komitmen tinggi, lebih suka menangani pekerjaan satu demi satu, akan tetapi masih dapat mengubah prioritas jika terpaksa </v>
      </c>
      <c r="AA71"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71" s="52" t="str">
        <f ca="1"/>
        <v xml:space="preserve">Sistematis, bermetoda, berstruktur, rapi dan teratur, dapat menata tugas dengan baik.  Cenderung kaku, tidak fleksibel </v>
      </c>
      <c r="AC71" s="52" t="str">
        <f ca="1"/>
        <v xml:space="preserve">Tertarik untuk menangani sendiri detail   </v>
      </c>
      <c r="AD71" s="52" t="str">
        <f ca="1"/>
        <v xml:space="preserve">Pertimbangan mencakup aspek teoritis (konsep atau pemikiran  baru) dan aspek praktis (pengalaman) secara berimbang    </v>
      </c>
      <c r="AE71" s="52" t="str">
        <f ca="1"/>
        <v xml:space="preserve">Santai. Kurang peduli akan waktu, kurang memiliki rasa urgensi, membuang-buang waktu, bukan pekerja yang tepat waktu </v>
      </c>
      <c r="AF71" s="52" t="str">
        <f ca="1"/>
        <v xml:space="preserve">Dapat bekerja di belakang meja dan senang jika sesekali harus terjun ke lapangan atau melaksanakan tugas-tugas yang bersifat mobile.  </v>
      </c>
      <c r="AG71" s="52" t="str">
        <f ca="1"/>
        <v xml:space="preserve">Perlu pengarahan awal dan tolok ukur keberhasilan   </v>
      </c>
      <c r="AH71" s="52" t="str">
        <f ca="1"/>
        <v>Otonom, dapat bekerja sendiri tanpa campur tangan orang lain, motivasi timbul krn pekerjaan itu sendiri, bukan krn pujian dr otoritas. Mempertanyakan otoritas, cenderung tidak puas thdp atasan, loya- litas lebih didasari kepentingan pribadi.</v>
      </c>
      <c r="AI71" s="52" t="str">
        <f ca="1"/>
        <v xml:space="preserve">Tidak percaya diri dan tidak ingin memimpin atau mengawasi orang lain </v>
      </c>
      <c r="AJ71" s="52" t="str">
        <f ca="1"/>
        <v xml:space="preserve">Bertanggung jawab, akan melakukan fungsi pengarahan, pengendalian dan pengawasan, tapi tidak mendominasi </v>
      </c>
      <c r="AK71" s="52" t="str">
        <f ca="1"/>
        <v xml:space="preserve">Sangat berhati - hati, memikirkan langkah- langkahnya secara ber- sungguh - sungguh. Lamban dlm mengambil keputusan, terlalu lama merenung, cenderung menghindar mengambil keputusan.  </v>
      </c>
      <c r="AL71"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1" s="52" t="str">
        <f ca="1"/>
        <v>Suka bergabung dlm kelompok, sadar akan sikap &amp; kebutuhan ke- lompok, suka bekerja sama, ingin menjadi bagian dari kelompok, ingin disukai &amp; diakui oleh lingkungan; sangat tergantung pd kelom- pok, lebih memperhatikan kebutuhan kelompok daripada pekerjaan.</v>
      </c>
      <c r="AN71" s="52" t="str">
        <f ca="1"/>
        <v xml:space="preserve">Tidak mencari atau menghindari hubungan antar pribadi di  lingkungan kerja, masih mampu menjaga jarak </v>
      </c>
      <c r="AO71" s="52" t="str">
        <f ca="1"/>
        <v xml:space="preserve">Sederhana, cenderung diam, cenderung pemalu, tidak suka menon- jolkan diri </v>
      </c>
      <c r="AP71" s="52" t="str">
        <f ca="1"/>
        <v xml:space="preserve">Mampu mengungkap atau menyimpan perasaan, dapat mengen- dalikan emosi </v>
      </c>
      <c r="AQ71" s="52" t="str">
        <f ca="1"/>
        <v xml:space="preserve">Lebih suka menghindari konflik, akan mencari rasionalisasi untuk  dapat menerima situasi dan melihat permasalahan dari sudut pan- dang orang lain.  </v>
      </c>
      <c r="AR71" s="52" t="str">
        <f ca="1"/>
        <v xml:space="preserve">Mudah beradaptasi, cukup menyukai perubahan    </v>
      </c>
      <c r="AT71" t="str">
        <f ca="1"/>
        <v>E</v>
      </c>
      <c r="AU71" t="str">
        <f ca="1"/>
        <v>N</v>
      </c>
      <c r="AV71" t="str">
        <f ca="1"/>
        <v>A</v>
      </c>
      <c r="AW71" t="str">
        <f ca="1"/>
        <v>P</v>
      </c>
      <c r="AX71" t="str">
        <f ca="1"/>
        <v>B</v>
      </c>
      <c r="AY71" t="str">
        <f ca="1"/>
        <v>B</v>
      </c>
      <c r="AZ71" t="str">
        <f ca="1"/>
        <v>O</v>
      </c>
      <c r="BA71" t="str">
        <f ca="1"/>
        <v>Z</v>
      </c>
      <c r="BB71" t="str">
        <f ca="1"/>
        <v>K</v>
      </c>
      <c r="BC71" t="str">
        <f ca="1"/>
        <v>F</v>
      </c>
      <c r="BD71" t="str">
        <f ca="1"/>
        <v>C</v>
      </c>
      <c r="BE71" t="str">
        <f ca="1"/>
        <v>E</v>
      </c>
      <c r="BF71" t="str">
        <f ca="1"/>
        <v>N</v>
      </c>
      <c r="BG71" t="str">
        <f ca="1"/>
        <v>A</v>
      </c>
      <c r="BH71" t="str">
        <f ca="1"/>
        <v>B</v>
      </c>
      <c r="BI71" t="str">
        <f ca="1"/>
        <v>X</v>
      </c>
      <c r="BJ71" t="str">
        <f ca="1"/>
        <v>B</v>
      </c>
      <c r="BK71" t="str">
        <f ca="1"/>
        <v>O</v>
      </c>
      <c r="BL71" t="str">
        <f ca="1"/>
        <v>Z</v>
      </c>
      <c r="BM71" t="str">
        <f ca="1"/>
        <v>W</v>
      </c>
      <c r="BN71" t="str">
        <f ca="1"/>
        <v>D</v>
      </c>
      <c r="BO71" t="str">
        <f ca="1"/>
        <v>C</v>
      </c>
      <c r="BP71" t="str">
        <f ca="1"/>
        <v/>
      </c>
      <c r="BQ71" t="str">
        <f ca="1"/>
        <v/>
      </c>
      <c r="BR71" t="str">
        <f ca="1"/>
        <v>A</v>
      </c>
      <c r="BS71" t="str">
        <f ca="1"/>
        <v>P</v>
      </c>
      <c r="BT71" t="str">
        <f ca="1"/>
        <v>Z</v>
      </c>
      <c r="BU71" t="str">
        <f ca="1"/>
        <v>B</v>
      </c>
      <c r="BV71" t="str">
        <f ca="1"/>
        <v>O</v>
      </c>
      <c r="BW71" t="str">
        <f ca="1"/>
        <v>W</v>
      </c>
      <c r="BX71" t="str">
        <f ca="1"/>
        <v>R</v>
      </c>
      <c r="BY71" t="str">
        <f ca="1"/>
        <v>D</v>
      </c>
      <c r="BZ71" t="str">
        <f ca="1"/>
        <v>C</v>
      </c>
      <c r="CA71" t="str">
        <f ca="1"/>
        <v>E</v>
      </c>
      <c r="CB71" t="str">
        <f ca="1"/>
        <v>B</v>
      </c>
      <c r="CC71" t="str">
        <f ca="1"/>
        <v>O</v>
      </c>
      <c r="CD71" t="str">
        <f ca="1"/>
        <v>P</v>
      </c>
      <c r="CE71" t="str">
        <f ca="1"/>
        <v>K</v>
      </c>
      <c r="CF71" t="str">
        <f ca="1"/>
        <v>B</v>
      </c>
      <c r="CG71" t="str">
        <f ca="1"/>
        <v>O</v>
      </c>
      <c r="CH71" t="str">
        <f ca="1"/>
        <v>S</v>
      </c>
      <c r="CI71" t="str">
        <f ca="1"/>
        <v>R</v>
      </c>
      <c r="CJ71" t="str">
        <f ca="1"/>
        <v>D</v>
      </c>
      <c r="CK71" t="str">
        <f ca="1"/>
        <v>C</v>
      </c>
      <c r="CL71" t="str">
        <f ca="1"/>
        <v>V</v>
      </c>
      <c r="CM71" t="str">
        <f ca="1"/>
        <v>N</v>
      </c>
      <c r="CN71" t="str">
        <f ca="1"/>
        <v>Z</v>
      </c>
      <c r="CO71" t="str">
        <f ca="1"/>
        <v>P</v>
      </c>
      <c r="CP71" t="str">
        <f ca="1"/>
        <v>F</v>
      </c>
      <c r="CQ71" t="str">
        <f ca="1"/>
        <v>W</v>
      </c>
      <c r="CR71" t="str">
        <f ca="1"/>
        <v>V</v>
      </c>
      <c r="CS71" t="str">
        <f ca="1"/>
        <v>S</v>
      </c>
      <c r="CT71" t="str">
        <f ca="1"/>
        <v>R</v>
      </c>
      <c r="CU71" t="str">
        <f ca="1"/>
        <v>D</v>
      </c>
      <c r="CV71" t="str">
        <f ca="1"/>
        <v>C</v>
      </c>
      <c r="CW71" t="str">
        <f ca="1"/>
        <v>S</v>
      </c>
      <c r="CX71" t="str">
        <f ca="1"/>
        <v>N</v>
      </c>
      <c r="CY71" t="str">
        <f ca="1"/>
        <v>A</v>
      </c>
      <c r="CZ71" t="str">
        <f ca="1"/>
        <v>F</v>
      </c>
      <c r="DA71" t="str">
        <f ca="1"/>
        <v>X</v>
      </c>
      <c r="DB71" t="str">
        <f ca="1"/>
        <v>T</v>
      </c>
      <c r="DC71" t="str">
        <f ca="1"/>
        <v>L</v>
      </c>
      <c r="DD71" t="str">
        <f ca="1"/>
        <v>I</v>
      </c>
      <c r="DE71" t="str">
        <f ca="1"/>
        <v>R</v>
      </c>
      <c r="DF71" t="str">
        <f ca="1"/>
        <v>V</v>
      </c>
      <c r="DG71" t="str">
        <f ca="1"/>
        <v>S</v>
      </c>
      <c r="DH71" t="str">
        <f ca="1"/>
        <v>R</v>
      </c>
      <c r="DI71" t="str">
        <f ca="1"/>
        <v>K</v>
      </c>
      <c r="DJ71" t="str">
        <f ca="1"/>
        <v>A</v>
      </c>
      <c r="DK71" t="str">
        <f ca="1"/>
        <v>P</v>
      </c>
      <c r="DL71" t="str">
        <f ca="1"/>
        <v>G</v>
      </c>
      <c r="DM71" t="str">
        <f ca="1"/>
        <v>L</v>
      </c>
      <c r="DN71" t="str">
        <f ca="1"/>
        <v>V</v>
      </c>
      <c r="DO71" t="str">
        <f ca="1"/>
        <v>S</v>
      </c>
      <c r="DP71" t="str">
        <f ca="1"/>
        <v>V</v>
      </c>
      <c r="DQ71" t="str">
        <f ca="1"/>
        <v>S</v>
      </c>
      <c r="DR71" t="str">
        <f ca="1"/>
        <v>C</v>
      </c>
      <c r="DS71" t="str">
        <f ca="1"/>
        <v>E</v>
      </c>
      <c r="DT71" t="str">
        <f ca="1"/>
        <v>N</v>
      </c>
      <c r="DU71" t="str">
        <f ca="1"/>
        <v>W</v>
      </c>
      <c r="DV71" t="str">
        <f ca="1"/>
        <v>G</v>
      </c>
      <c r="DW71" t="str">
        <f ca="1"/>
        <v>L</v>
      </c>
      <c r="DX71" t="str">
        <f ca="1"/>
        <v>T</v>
      </c>
      <c r="DY71" t="str">
        <f ca="1"/>
        <v>V</v>
      </c>
      <c r="DZ71" t="str">
        <f ca="1"/>
        <v>S</v>
      </c>
      <c r="EA71" t="str">
        <f ca="1"/>
        <v>S</v>
      </c>
      <c r="EB71" t="str">
        <f ca="1"/>
        <v>D</v>
      </c>
      <c r="EC71" t="str">
        <f ca="1"/>
        <v>C</v>
      </c>
      <c r="ED71" t="str">
        <f ca="1"/>
        <v>C</v>
      </c>
      <c r="EE71" t="str">
        <f ca="1"/>
        <v>N</v>
      </c>
    </row>
    <row r="72" spans="1:135" ht="75" x14ac:dyDescent="0.25">
      <c r="A72" s="57">
        <v>71</v>
      </c>
      <c r="B72" s="55" t="str">
        <f ca="1"/>
        <v>Parto</v>
      </c>
      <c r="C72" s="55" t="str">
        <f ca="1"/>
        <v>Field Assistant Trainee</v>
      </c>
      <c r="D72" s="53" t="str">
        <f ca="1"/>
        <v>21</v>
      </c>
      <c r="E72" s="53">
        <f ca="1"/>
        <v>1</v>
      </c>
      <c r="F72" s="53">
        <f ca="1"/>
        <v>0</v>
      </c>
      <c r="G72" s="53">
        <f ca="1"/>
        <v>2</v>
      </c>
      <c r="H72" s="53">
        <f ca="1"/>
        <v>0</v>
      </c>
      <c r="I72" s="53">
        <f ca="1"/>
        <v>0</v>
      </c>
      <c r="J72" s="53">
        <f ca="1"/>
        <v>0</v>
      </c>
      <c r="K72" s="53">
        <f ca="1"/>
        <v>0</v>
      </c>
      <c r="L72" s="53">
        <f ca="1"/>
        <v>0</v>
      </c>
      <c r="M72" s="53">
        <f ca="1"/>
        <v>0</v>
      </c>
      <c r="N72" s="53">
        <f ca="1"/>
        <v>1</v>
      </c>
      <c r="O72" s="53">
        <f ca="1"/>
        <v>1</v>
      </c>
      <c r="P72" s="53">
        <f ca="1"/>
        <v>2</v>
      </c>
      <c r="Q72" s="53">
        <f ca="1"/>
        <v>0</v>
      </c>
      <c r="R72" s="53">
        <f ca="1"/>
        <v>0</v>
      </c>
      <c r="S72" s="53">
        <f ca="1"/>
        <v>2</v>
      </c>
      <c r="T72" s="53">
        <f ca="1"/>
        <v>1</v>
      </c>
      <c r="U72" s="53">
        <f ca="1"/>
        <v>2</v>
      </c>
      <c r="V72" s="53">
        <f ca="1"/>
        <v>0</v>
      </c>
      <c r="W72" s="53">
        <f ca="1"/>
        <v>1</v>
      </c>
      <c r="X72" s="53">
        <f ca="1"/>
        <v>1</v>
      </c>
      <c r="Y72"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2"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72"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72" s="52" t="str">
        <f ca="1"/>
        <v>Lebih mementingkan fleksibilitas daripada struktur, pendekatan kerja lebih ditentukan oleh situasi daripada oleh perencanaan sebelumnya, mudah beradaptasi.  Tidak mempedulikan keteraturan atau kerapihan, ceroboh.</v>
      </c>
      <c r="AC72" s="52" t="str">
        <f ca="1"/>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72" s="52" t="str">
        <f ca="1"/>
        <v xml:space="preserve">Tipe pelaksana, praktis - pragmatis, mengandalkan pengalaman  masa lalu dan intuisi. Bekerja tanpa perencanaan, mengandalkan perasaan.  </v>
      </c>
      <c r="AE72" s="52" t="str">
        <f ca="1"/>
        <v xml:space="preserve">Santai. Kurang peduli akan waktu, kurang memiliki rasa urgensi, membuang-buang waktu, bukan pekerja yang tepat waktu </v>
      </c>
      <c r="AF72" s="52" t="str">
        <f ca="1"/>
        <v xml:space="preserve">Cocok untuk pekerjaan  ' di belakang meja '. Cenderung lamban, tidak tanggap, mudah lelah, daya tahan lemah </v>
      </c>
      <c r="AG72"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72" s="52" t="str">
        <f ca="1"/>
        <v>Otonom, dapat bekerja sendiri tanpa campur tangan orang lain, motivasi timbul krn pekerjaan itu sendiri, bukan krn pujian dr otoritas. Mempertanyakan otoritas, cenderung tidak puas thdp atasan, loya- litas lebih didasari kepentingan pribadi.</v>
      </c>
      <c r="AI72" s="52" t="str">
        <f ca="1"/>
        <v>Puas dengan peran sebagai bawahan, memberikan kesempatan  pada orang lain untuk memimpin, tidak dominan. Tidak percaya diri; sama sekali tidak berminat untuk berperan sebagai pemimpin; ber- sikap pasif dalam kelompok.</v>
      </c>
      <c r="AJ72" s="52" t="str">
        <f ca="1"/>
        <v>Enggan mengontrol org lain &amp; tidak mau mempertanggung jawabkan hasil kerja bawahannya, lebih memberi kebebasan kpd bawahan utk memilih cara sendiri dlm penyelesaian tugas dan meminta bawahan  utk mempertanggungjawabkan hasilnya masing-masing.</v>
      </c>
      <c r="AK72" s="52" t="str">
        <f ca="1"/>
        <v xml:space="preserve">Sangat berhati - hati, memikirkan langkah- langkahnya secara ber- sungguh - sungguh. Lamban dlm mengambil keputusan, terlalu lama merenung, cenderung menghindar mengambil keputusan.  </v>
      </c>
      <c r="AL72" s="52" t="str">
        <f ca="1"/>
        <v xml:space="preserve">Dpt. bekerja sendiri, tdk membutuhkan kehadiran org lain. Menarik diri, kaku dlm bergaul, canggung dlm situasi sosial, lebih memperha- tikan hal - hal lain daripada manusia.  </v>
      </c>
      <c r="AM72" s="52" t="str">
        <f ca="1"/>
        <v xml:space="preserve">Mandiri (dari segi emosi) , tdk mudah dipengaruhi oleh tekanan kelompok. Penyendiri, kurang peka akan sikap &amp; kebutuhan kelom- pok, mungkin sulit menyesuaikan diri.  </v>
      </c>
      <c r="AN72" s="52" t="str">
        <f ca="1"/>
        <v>Menjaga jarak, lebih memperhatikan hal - hal kedinasan, tdk mudah dipengaruhi oleh individu tertentu, objektif &amp; analitis. Tampil dingin, tdk acuh, tdk ramah, suka berahasia, mungkin tdk sadar akan pe- rasaan org lain, &amp; mungkin sulit menyesuaikan diri.</v>
      </c>
      <c r="AO72" s="52" t="str">
        <f ca="1"/>
        <v xml:space="preserve">Sederhana, cenderung diam, cenderung pemalu, tidak suka menon- jolkan diri </v>
      </c>
      <c r="AP72" s="52" t="str">
        <f ca="1"/>
        <v>Sangat terbuka, terus terang, mudah terbaca (dari air muka, tindakan, perkataan, sikap). Tidak dapat mengendalikan emosi, cepat  bereaksi, kurang mengindahkan/tidak mempunyai 'nilai' yg meng- haruskannya menahan emosi.</v>
      </c>
      <c r="AQ72" s="52" t="str">
        <f ca="1"/>
        <v>Sabar, tidak menyukai konflik. Mengelak atau menghindar dari konflik, pasif, menekan atau menyembunyikan perasaan sesungguhnya,  menghindari konfrontasi, lari dari konflik, tidak mau mengakui adanya konflik.</v>
      </c>
      <c r="AR72" s="52" t="str">
        <f ca="1"/>
        <v>Mudah beradaptasi dg pekerjaan rutin tanpa merasa bosan, tidak mem- butuhkan variasi, menyukai lingkungan stabil dan tidak berubah. Konservatif, menolak perubahan, sulit menerima hal-hal baru, tidak dapat beradaptasi dengan situasi yg  berbeda-beda.</v>
      </c>
      <c r="AT72" t="str">
        <f ca="1"/>
        <v>G</v>
      </c>
      <c r="AU72" t="str">
        <f ca="1"/>
        <v>A</v>
      </c>
      <c r="AV72" t="str">
        <f ca="1"/>
        <v>P</v>
      </c>
      <c r="AW72" t="str">
        <f ca="1"/>
        <v>X</v>
      </c>
      <c r="AX72" t="str">
        <f ca="1"/>
        <v>B</v>
      </c>
      <c r="AY72" t="str">
        <f ca="1"/>
        <v>O</v>
      </c>
      <c r="AZ72" t="str">
        <f ca="1"/>
        <v>Z</v>
      </c>
      <c r="BA72" t="str">
        <f ca="1"/>
        <v>K</v>
      </c>
      <c r="BB72" t="str">
        <f ca="1"/>
        <v>F</v>
      </c>
      <c r="BC72" t="str">
        <f ca="1"/>
        <v/>
      </c>
      <c r="BD72" t="str">
        <f ca="1"/>
        <v>G</v>
      </c>
      <c r="BE72" t="str">
        <f ca="1"/>
        <v>L</v>
      </c>
      <c r="BF72" t="str">
        <f ca="1"/>
        <v>P</v>
      </c>
      <c r="BG72" t="str">
        <f ca="1"/>
        <v>X</v>
      </c>
      <c r="BH72" t="str">
        <f ca="1"/>
        <v>B</v>
      </c>
      <c r="BI72" t="str">
        <f ca="1"/>
        <v/>
      </c>
      <c r="BJ72" t="str">
        <f ca="1"/>
        <v/>
      </c>
      <c r="BK72" t="str">
        <f ca="1"/>
        <v/>
      </c>
      <c r="BL72" t="str">
        <f ca="1"/>
        <v/>
      </c>
      <c r="BM72" t="str">
        <f ca="1"/>
        <v/>
      </c>
      <c r="BN72" t="str">
        <f ca="1"/>
        <v/>
      </c>
      <c r="BO72" t="str">
        <f ca="1"/>
        <v/>
      </c>
      <c r="BP72" t="str">
        <f ca="1"/>
        <v/>
      </c>
      <c r="BQ72" t="str">
        <f ca="1"/>
        <v/>
      </c>
      <c r="BR72" t="str">
        <f ca="1"/>
        <v/>
      </c>
      <c r="BS72" t="str">
        <f ca="1"/>
        <v/>
      </c>
      <c r="BT72" t="str">
        <f ca="1"/>
        <v/>
      </c>
      <c r="BU72" t="str">
        <f ca="1"/>
        <v/>
      </c>
      <c r="BV72" t="str">
        <f ca="1"/>
        <v/>
      </c>
      <c r="BW72" t="str">
        <f ca="1"/>
        <v/>
      </c>
      <c r="BX72" t="str">
        <f ca="1"/>
        <v/>
      </c>
      <c r="BY72" t="str">
        <f ca="1"/>
        <v/>
      </c>
      <c r="BZ72" t="str">
        <f ca="1"/>
        <v/>
      </c>
      <c r="CA72" t="str">
        <f ca="1"/>
        <v/>
      </c>
      <c r="CB72" t="str">
        <f ca="1"/>
        <v/>
      </c>
      <c r="CC72" t="str">
        <f ca="1"/>
        <v/>
      </c>
      <c r="CD72" t="str">
        <f ca="1"/>
        <v/>
      </c>
      <c r="CE72" t="str">
        <f ca="1"/>
        <v/>
      </c>
      <c r="CF72" t="str">
        <f ca="1"/>
        <v/>
      </c>
      <c r="CG72" t="str">
        <f ca="1"/>
        <v/>
      </c>
      <c r="CH72" t="str">
        <f ca="1"/>
        <v/>
      </c>
      <c r="CI72" t="str">
        <f ca="1"/>
        <v/>
      </c>
      <c r="CJ72" t="str">
        <f ca="1"/>
        <v/>
      </c>
      <c r="CK72" t="str">
        <f ca="1"/>
        <v/>
      </c>
      <c r="CL72" t="str">
        <f ca="1"/>
        <v/>
      </c>
      <c r="CM72" t="str">
        <f ca="1"/>
        <v/>
      </c>
      <c r="CN72" t="str">
        <f ca="1"/>
        <v/>
      </c>
      <c r="CO72" t="str">
        <f ca="1"/>
        <v/>
      </c>
      <c r="CP72" t="str">
        <f ca="1"/>
        <v/>
      </c>
      <c r="CQ72" t="str">
        <f ca="1"/>
        <v/>
      </c>
      <c r="CR72" t="str">
        <f ca="1"/>
        <v/>
      </c>
      <c r="CS72" t="str">
        <f ca="1"/>
        <v/>
      </c>
      <c r="CT72" t="str">
        <f ca="1"/>
        <v/>
      </c>
      <c r="CU72" t="str">
        <f ca="1"/>
        <v/>
      </c>
      <c r="CV72" t="str">
        <f ca="1"/>
        <v/>
      </c>
      <c r="CW72" t="str">
        <f ca="1"/>
        <v/>
      </c>
      <c r="CX72" t="str">
        <f ca="1"/>
        <v/>
      </c>
      <c r="CY72" t="str">
        <f ca="1"/>
        <v/>
      </c>
      <c r="CZ72" t="str">
        <f ca="1"/>
        <v/>
      </c>
      <c r="DA72" t="str">
        <f ca="1"/>
        <v/>
      </c>
      <c r="DB72" t="str">
        <f ca="1"/>
        <v/>
      </c>
      <c r="DC72" t="str">
        <f ca="1"/>
        <v/>
      </c>
      <c r="DD72" t="str">
        <f ca="1"/>
        <v/>
      </c>
      <c r="DE72" t="str">
        <f ca="1"/>
        <v/>
      </c>
      <c r="DF72" t="str">
        <f ca="1"/>
        <v/>
      </c>
      <c r="DG72" t="str">
        <f ca="1"/>
        <v/>
      </c>
      <c r="DH72" t="str">
        <f ca="1"/>
        <v/>
      </c>
      <c r="DI72" t="str">
        <f ca="1"/>
        <v/>
      </c>
      <c r="DJ72" t="str">
        <f ca="1"/>
        <v/>
      </c>
      <c r="DK72" t="str">
        <f ca="1"/>
        <v/>
      </c>
      <c r="DL72" t="str">
        <f ca="1"/>
        <v/>
      </c>
      <c r="DM72" t="str">
        <f ca="1"/>
        <v/>
      </c>
      <c r="DN72" t="str">
        <f ca="1"/>
        <v/>
      </c>
      <c r="DO72" t="str">
        <f ca="1"/>
        <v/>
      </c>
      <c r="DP72" t="str">
        <f ca="1"/>
        <v/>
      </c>
      <c r="DQ72" t="str">
        <f ca="1"/>
        <v/>
      </c>
      <c r="DR72" t="str">
        <f ca="1"/>
        <v/>
      </c>
      <c r="DS72" t="str">
        <f ca="1"/>
        <v/>
      </c>
      <c r="DT72" t="str">
        <f ca="1"/>
        <v/>
      </c>
      <c r="DU72" t="str">
        <f ca="1"/>
        <v/>
      </c>
      <c r="DV72" t="str">
        <f ca="1"/>
        <v/>
      </c>
      <c r="DW72" t="str">
        <f ca="1"/>
        <v/>
      </c>
      <c r="DX72" t="str">
        <f ca="1"/>
        <v/>
      </c>
      <c r="DY72" t="str">
        <f ca="1"/>
        <v/>
      </c>
      <c r="DZ72" t="str">
        <f ca="1"/>
        <v/>
      </c>
      <c r="EA72" t="str">
        <f ca="1"/>
        <v/>
      </c>
      <c r="EB72" t="str">
        <f ca="1"/>
        <v/>
      </c>
      <c r="EC72" t="str">
        <f ca="1"/>
        <v/>
      </c>
      <c r="ED72" t="str">
        <f ca="1"/>
        <v/>
      </c>
      <c r="EE72" t="str">
        <f ca="1"/>
        <v/>
      </c>
    </row>
    <row r="73" spans="1:135" ht="75" x14ac:dyDescent="0.25">
      <c r="A73" s="57">
        <v>72</v>
      </c>
      <c r="B73" s="55" t="str">
        <f ca="1"/>
        <v>Lisa Angriani</v>
      </c>
      <c r="C73" s="55" t="str">
        <f ca="1"/>
        <v>Field Assistant Trainee</v>
      </c>
      <c r="D73" s="53" t="str">
        <f ca="1"/>
        <v>24</v>
      </c>
      <c r="E73" s="53">
        <f ca="1"/>
        <v>4</v>
      </c>
      <c r="F73" s="53">
        <f ca="1"/>
        <v>7</v>
      </c>
      <c r="G73" s="53">
        <f ca="1"/>
        <v>6</v>
      </c>
      <c r="H73" s="53">
        <f ca="1"/>
        <v>4</v>
      </c>
      <c r="I73" s="53">
        <f ca="1"/>
        <v>4</v>
      </c>
      <c r="J73" s="53">
        <f ca="1"/>
        <v>7</v>
      </c>
      <c r="K73" s="53">
        <f ca="1"/>
        <v>3</v>
      </c>
      <c r="L73" s="53">
        <f ca="1"/>
        <v>4</v>
      </c>
      <c r="M73" s="53">
        <f ca="1"/>
        <v>6</v>
      </c>
      <c r="N73" s="53">
        <f ca="1"/>
        <v>1</v>
      </c>
      <c r="O73" s="53">
        <f ca="1"/>
        <v>0</v>
      </c>
      <c r="P73" s="53">
        <f ca="1"/>
        <v>5</v>
      </c>
      <c r="Q73" s="53">
        <f ca="1"/>
        <v>6</v>
      </c>
      <c r="R73" s="53">
        <f ca="1"/>
        <v>6</v>
      </c>
      <c r="S73" s="53">
        <f ca="1"/>
        <v>4</v>
      </c>
      <c r="T73" s="53">
        <f ca="1"/>
        <v>2</v>
      </c>
      <c r="U73" s="53">
        <f ca="1"/>
        <v>3</v>
      </c>
      <c r="V73" s="53">
        <f ca="1"/>
        <v>3</v>
      </c>
      <c r="W73" s="53">
        <f ca="1"/>
        <v>1</v>
      </c>
      <c r="X73" s="53">
        <f ca="1"/>
        <v>6</v>
      </c>
      <c r="Y7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73" s="52" t="str">
        <f ca="1"/>
        <v xml:space="preserve">Komitmen tinggi, lebih suka menangani pekerjaan satu demi satu, akan tetapi masih dapat mengubah prioritas jika terpaksa </v>
      </c>
      <c r="AA73" s="52" t="str">
        <f ca="1"/>
        <v xml:space="preserve">Bekerja keras, tetapi  jelas tujuan yg ingin dicapainya   </v>
      </c>
      <c r="AB73" s="52" t="str">
        <f ca="1"/>
        <v xml:space="preserve">Fleksibel tapi masih cukup memperhatikan keteraturan atau sistematika kerja </v>
      </c>
      <c r="AC73" s="52" t="str">
        <f ca="1"/>
        <v xml:space="preserve">Tertarik untuk menangani sendiri detail   </v>
      </c>
      <c r="AD73" s="52" t="str">
        <f ca="1"/>
        <v xml:space="preserve">Suka memikirkan suatu problem secara mendalam, merujuk pada   teori dan konsep </v>
      </c>
      <c r="AE73" s="52" t="str">
        <f ca="1"/>
        <v xml:space="preserve">Santai. Kurang peduli akan waktu, kurang memiliki rasa urgensi, membuang-buang waktu, bukan pekerja yang tepat waktu </v>
      </c>
      <c r="AF73" s="52" t="str">
        <f ca="1"/>
        <v xml:space="preserve">Dapat bekerja di belakang meja dan senang jika sesekali harus terjun ke lapangan atau melaksanakan tugas-tugas yang bersifat mobile.  </v>
      </c>
      <c r="AG73" s="52" t="str">
        <f ca="1"/>
        <v xml:space="preserve">Membutuhkan uraian rinci mengenai tugas, dan batasan tanggung  jawab serta wewenang </v>
      </c>
      <c r="AH73" s="52" t="str">
        <f ca="1"/>
        <v>Otonom, dapat bekerja sendiri tanpa campur tangan orang lain, motivasi timbul krn pekerjaan itu sendiri, bukan krn pujian dr otoritas. Mempertanyakan otoritas, cenderung tidak puas thdp atasan, loya- litas lebih didasari kepentingan pribadi.</v>
      </c>
      <c r="AI73" s="52" t="str">
        <f ca="1"/>
        <v>Puas dengan peran sebagai bawahan, memberikan kesempatan  pada orang lain untuk memimpin, tidak dominan. Tidak percaya diri; sama sekali tidak berminat untuk berperan sebagai pemimpin; ber- sikap pasif dalam kelompok.</v>
      </c>
      <c r="AJ73" s="52" t="str">
        <f ca="1"/>
        <v xml:space="preserve">Bertanggung jawab, akan melakukan fungsi pengarahan, pengendalian dan pengawasan, tapi tidak mendominasi </v>
      </c>
      <c r="AK73" s="52" t="str">
        <f ca="1"/>
        <v xml:space="preserve">Cukup percaya diri dlm pengambilan keputusan, mau mengambil resiko, dpt memutuskan dgn cepat, mengikuti alur logika </v>
      </c>
      <c r="AL73"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3" s="52" t="str">
        <f ca="1"/>
        <v xml:space="preserve">Selektif dlm bergabung dg kelompok, hanya mau berhubungan dg kelompok di lingkungan kerja apabila bernilai &amp; sesuai minat, tdk terlalu mudah dipengaruhi.  </v>
      </c>
      <c r="AN73" s="52" t="str">
        <f ca="1"/>
        <v>Menjaga jarak, lebih memperhatikan hal - hal kedinasan, tdk mudah dipengaruhi oleh individu tertentu, objektif &amp; analitis. Tampil dingin, tdk acuh, tdk ramah, suka berahasia, mungkin tdk sadar akan pe- rasaan org lain, &amp; mungkin sulit menyesuaikan diri.</v>
      </c>
      <c r="AO73" s="52" t="str">
        <f ca="1"/>
        <v xml:space="preserve">Sederhana, cenderung diam, cenderung pemalu, tidak suka menon- jolkan diri </v>
      </c>
      <c r="AP73" s="52" t="str">
        <f ca="1"/>
        <v xml:space="preserve">Terbuka, mudah mengungkap pendapat atau perasaannya menge- nai suatu hal kepada org lain </v>
      </c>
      <c r="AQ73" s="52" t="str">
        <f ca="1"/>
        <v>Sabar, tidak menyukai konflik. Mengelak atau menghindar dari konflik, pasif, menekan atau menyembunyikan perasaan sesungguhnya,  menghindari konfrontasi, lari dari konflik, tidak mau mengakui adanya konflik.</v>
      </c>
      <c r="AR73" s="52" t="str">
        <f ca="1"/>
        <v>Antusias terhadap perubahan dan akan mencari hal-hal baru, tetapi masih selektif (menilai kemanfaatannya)</v>
      </c>
      <c r="AT73" t="str">
        <f ca="1"/>
        <v>G</v>
      </c>
      <c r="AU73" t="str">
        <f ca="1"/>
        <v>N</v>
      </c>
      <c r="AV73" t="str">
        <f ca="1"/>
        <v>A</v>
      </c>
      <c r="AW73" t="str">
        <f ca="1"/>
        <v>P</v>
      </c>
      <c r="AX73" t="str">
        <f ca="1"/>
        <v>B</v>
      </c>
      <c r="AY73" t="str">
        <f ca="1"/>
        <v/>
      </c>
      <c r="AZ73" t="str">
        <f ca="1"/>
        <v>Z</v>
      </c>
      <c r="BA73" t="str">
        <f ca="1"/>
        <v>Z</v>
      </c>
      <c r="BB73" t="str">
        <f ca="1"/>
        <v>K</v>
      </c>
      <c r="BC73" t="str">
        <f ca="1"/>
        <v/>
      </c>
      <c r="BD73" t="str">
        <f ca="1"/>
        <v>C</v>
      </c>
      <c r="BE73" t="str">
        <f ca="1"/>
        <v>E</v>
      </c>
      <c r="BF73" t="str">
        <f ca="1"/>
        <v>N</v>
      </c>
      <c r="BG73" t="str">
        <f ca="1"/>
        <v>X</v>
      </c>
      <c r="BH73" t="str">
        <f ca="1"/>
        <v>P</v>
      </c>
      <c r="BI73" t="str">
        <f ca="1"/>
        <v>O</v>
      </c>
      <c r="BJ73" t="str">
        <f ca="1"/>
        <v>Z</v>
      </c>
      <c r="BK73" t="str">
        <f ca="1"/>
        <v>O</v>
      </c>
      <c r="BL73" t="str">
        <f ca="1"/>
        <v>Z</v>
      </c>
      <c r="BM73" t="str">
        <f ca="1"/>
        <v>W</v>
      </c>
      <c r="BN73" t="str">
        <f ca="1"/>
        <v>D</v>
      </c>
      <c r="BO73" t="str">
        <f ca="1"/>
        <v>C</v>
      </c>
      <c r="BP73" t="str">
        <f ca="1"/>
        <v>E</v>
      </c>
      <c r="BQ73" t="str">
        <f ca="1"/>
        <v>X</v>
      </c>
      <c r="BR73" t="str">
        <f ca="1"/>
        <v>B</v>
      </c>
      <c r="BS73" t="str">
        <f ca="1"/>
        <v>P</v>
      </c>
      <c r="BT73" t="str">
        <f ca="1"/>
        <v>Z</v>
      </c>
      <c r="BU73" t="str">
        <f ca="1"/>
        <v>B</v>
      </c>
      <c r="BV73" t="str">
        <f ca="1"/>
        <v/>
      </c>
      <c r="BW73" t="str">
        <f ca="1"/>
        <v>W</v>
      </c>
      <c r="BX73" t="str">
        <f ca="1"/>
        <v>R</v>
      </c>
      <c r="BY73" t="str">
        <f ca="1"/>
        <v>D</v>
      </c>
      <c r="BZ73" t="str">
        <f ca="1"/>
        <v>I</v>
      </c>
      <c r="CA73" t="str">
        <f ca="1"/>
        <v>T</v>
      </c>
      <c r="CB73" t="str">
        <f ca="1"/>
        <v>N</v>
      </c>
      <c r="CC73" t="str">
        <f ca="1"/>
        <v>A</v>
      </c>
      <c r="CD73" t="str">
        <f ca="1"/>
        <v/>
      </c>
      <c r="CE73" t="str">
        <f ca="1"/>
        <v/>
      </c>
      <c r="CF73" t="str">
        <f ca="1"/>
        <v>B</v>
      </c>
      <c r="CG73" t="str">
        <f ca="1"/>
        <v>W</v>
      </c>
      <c r="CH73" t="str">
        <f ca="1"/>
        <v>G</v>
      </c>
      <c r="CI73" t="str">
        <f ca="1"/>
        <v>R</v>
      </c>
      <c r="CJ73" t="str">
        <f ca="1"/>
        <v>I</v>
      </c>
      <c r="CK73" t="str">
        <f ca="1"/>
        <v>T</v>
      </c>
      <c r="CL73" t="str">
        <f ca="1"/>
        <v/>
      </c>
      <c r="CM73" t="str">
        <f ca="1"/>
        <v>N</v>
      </c>
      <c r="CN73" t="str">
        <f ca="1"/>
        <v>Z</v>
      </c>
      <c r="CO73" t="str">
        <f ca="1"/>
        <v>P</v>
      </c>
      <c r="CP73" t="str">
        <f ca="1"/>
        <v>F</v>
      </c>
      <c r="CQ73" t="str">
        <f ca="1"/>
        <v>W</v>
      </c>
      <c r="CR73" t="str">
        <f ca="1"/>
        <v>G</v>
      </c>
      <c r="CS73" t="str">
        <f ca="1"/>
        <v>S</v>
      </c>
      <c r="CT73" t="str">
        <f ca="1"/>
        <v>I</v>
      </c>
      <c r="CU73" t="str">
        <f ca="1"/>
        <v>T</v>
      </c>
      <c r="CV73" t="str">
        <f ca="1"/>
        <v>V</v>
      </c>
      <c r="CW73" t="str">
        <f ca="1"/>
        <v>E</v>
      </c>
      <c r="CX73" t="str">
        <f ca="1"/>
        <v>N</v>
      </c>
      <c r="CY73" t="str">
        <f ca="1"/>
        <v>A</v>
      </c>
      <c r="CZ73" t="str">
        <f ca="1"/>
        <v/>
      </c>
      <c r="DA73" t="str">
        <f ca="1"/>
        <v>X</v>
      </c>
      <c r="DB73" t="str">
        <f ca="1"/>
        <v>G</v>
      </c>
      <c r="DC73" t="str">
        <f ca="1"/>
        <v>V</v>
      </c>
      <c r="DD73" t="str">
        <f ca="1"/>
        <v>S</v>
      </c>
      <c r="DE73" t="str">
        <f ca="1"/>
        <v>R</v>
      </c>
      <c r="DF73" t="str">
        <f ca="1"/>
        <v>V</v>
      </c>
      <c r="DG73" t="str">
        <f ca="1"/>
        <v>S</v>
      </c>
      <c r="DH73" t="str">
        <f ca="1"/>
        <v>R</v>
      </c>
      <c r="DI73" t="str">
        <f ca="1"/>
        <v>N</v>
      </c>
      <c r="DJ73" t="str">
        <f ca="1"/>
        <v>A</v>
      </c>
      <c r="DK73" t="str">
        <f ca="1"/>
        <v>P</v>
      </c>
      <c r="DL73" t="str">
        <f ca="1"/>
        <v>G</v>
      </c>
      <c r="DM73" t="str">
        <f ca="1"/>
        <v/>
      </c>
      <c r="DN73" t="str">
        <f ca="1"/>
        <v>I</v>
      </c>
      <c r="DO73" t="str">
        <f ca="1"/>
        <v>S</v>
      </c>
      <c r="DP73" t="str">
        <f ca="1"/>
        <v>R</v>
      </c>
      <c r="DQ73" t="str">
        <f ca="1"/>
        <v>S</v>
      </c>
      <c r="DR73" t="str">
        <f ca="1"/>
        <v>R</v>
      </c>
      <c r="DS73" t="str">
        <f ca="1"/>
        <v>D</v>
      </c>
      <c r="DT73" t="str">
        <f ca="1"/>
        <v>N</v>
      </c>
      <c r="DU73" t="str">
        <f ca="1"/>
        <v>W</v>
      </c>
      <c r="DV73" t="str">
        <f ca="1"/>
        <v>G</v>
      </c>
      <c r="DW73" t="str">
        <f ca="1"/>
        <v>I</v>
      </c>
      <c r="DX73" t="str">
        <f ca="1"/>
        <v>I</v>
      </c>
      <c r="DY73" t="str">
        <f ca="1"/>
        <v>V</v>
      </c>
      <c r="DZ73" t="str">
        <f ca="1"/>
        <v>S</v>
      </c>
      <c r="EA73" t="str">
        <f ca="1"/>
        <v>R</v>
      </c>
      <c r="EB73" t="str">
        <f ca="1"/>
        <v>D</v>
      </c>
      <c r="EC73" t="str">
        <f ca="1"/>
        <v>C</v>
      </c>
      <c r="ED73" t="str">
        <f ca="1"/>
        <v>C</v>
      </c>
      <c r="EE73" t="str">
        <f ca="1"/>
        <v>W</v>
      </c>
    </row>
    <row r="74" spans="1:135" ht="75" x14ac:dyDescent="0.25">
      <c r="A74" s="57">
        <v>73</v>
      </c>
      <c r="B74" s="55" t="str">
        <f ca="1"/>
        <v>Ibrahim</v>
      </c>
      <c r="C74" s="55" t="str">
        <f ca="1"/>
        <v>Field Assistant Trainee</v>
      </c>
      <c r="D74" s="53" t="str">
        <f ca="1"/>
        <v>24</v>
      </c>
      <c r="E74" s="53">
        <f ca="1"/>
        <v>6</v>
      </c>
      <c r="F74" s="53">
        <f ca="1"/>
        <v>6</v>
      </c>
      <c r="G74" s="53">
        <f ca="1"/>
        <v>6</v>
      </c>
      <c r="H74" s="53">
        <f ca="1"/>
        <v>4</v>
      </c>
      <c r="I74" s="53">
        <f ca="1"/>
        <v>6</v>
      </c>
      <c r="J74" s="53">
        <f ca="1"/>
        <v>4</v>
      </c>
      <c r="K74" s="53">
        <f ca="1"/>
        <v>2</v>
      </c>
      <c r="L74" s="53">
        <f ca="1"/>
        <v>5</v>
      </c>
      <c r="M74" s="53">
        <f ca="1"/>
        <v>4</v>
      </c>
      <c r="N74" s="53">
        <f ca="1"/>
        <v>3</v>
      </c>
      <c r="O74" s="53">
        <f ca="1"/>
        <v>4</v>
      </c>
      <c r="P74" s="53">
        <f ca="1"/>
        <v>7</v>
      </c>
      <c r="Q74" s="53">
        <f ca="1"/>
        <v>5</v>
      </c>
      <c r="R74" s="53">
        <f ca="1"/>
        <v>7</v>
      </c>
      <c r="S74" s="53">
        <f ca="1"/>
        <v>8</v>
      </c>
      <c r="T74" s="53">
        <f ca="1"/>
        <v>1</v>
      </c>
      <c r="U74" s="53">
        <f ca="1"/>
        <v>1</v>
      </c>
      <c r="V74" s="53">
        <f ca="1"/>
        <v>2</v>
      </c>
      <c r="W74" s="53">
        <f ca="1"/>
        <v>4</v>
      </c>
      <c r="X74" s="53">
        <f ca="1"/>
        <v>5</v>
      </c>
      <c r="Y74" s="52" t="str">
        <f ca="1"/>
        <v>Tahu akan tujuan yang ingin dicapainya dan dapat merumuskannya, realistis akan kemampuan diri, dan berusaha untuk mencapai target.</v>
      </c>
      <c r="Z74" s="52" t="str">
        <f ca="1"/>
        <v xml:space="preserve">Komitmen tinggi, lebih suka menangani pekerjaan satu demi satu, akan tetapi masih dapat mengubah prioritas jika terpaksa </v>
      </c>
      <c r="AA74" s="52" t="str">
        <f ca="1"/>
        <v xml:space="preserve">Bekerja keras, tetapi  jelas tujuan yg ingin dicapainya   </v>
      </c>
      <c r="AB74" s="52" t="str">
        <f ca="1"/>
        <v xml:space="preserve">Fleksibel tapi masih cukup memperhatikan keteraturan atau sistematika kerja </v>
      </c>
      <c r="AC74" s="52" t="str">
        <f ca="1"/>
        <v xml:space="preserve">Tertarik untuk menangani sendiri detail   </v>
      </c>
      <c r="AD74" s="52" t="str">
        <f ca="1"/>
        <v xml:space="preserve">Pertimbangan mencakup aspek teoritis (konsep atau pemikiran  baru) dan aspek praktis (pengalaman) secara berimbang    </v>
      </c>
      <c r="AE74" s="52" t="str">
        <f ca="1"/>
        <v xml:space="preserve">Santai. Kurang peduli akan waktu, kurang memiliki rasa urgensi, membuang-buang waktu, bukan pekerja yang tepat waktu </v>
      </c>
      <c r="AF74" s="52" t="str">
        <f ca="1"/>
        <v xml:space="preserve">Dapat bekerja di belakang meja dan senang jika sesekali harus terjun ke lapangan atau melaksanakan tugas-tugas yang bersifat mobile.  </v>
      </c>
      <c r="AG74" s="52" t="str">
        <f ca="1"/>
        <v xml:space="preserve">Perlu pengarahan awal dan tolok ukur keberhasilan   </v>
      </c>
      <c r="AH74" s="52" t="str">
        <f ca="1"/>
        <v>Otonom, dapat bekerja sendiri tanpa campur tangan orang lain, motivasi timbul krn pekerjaan itu sendiri, bukan krn pujian dr otoritas. Mempertanyakan otoritas, cenderung tidak puas thdp atasan, loya- litas lebih didasari kepentingan pribadi.</v>
      </c>
      <c r="AI74" s="52" t="str">
        <f ca="1"/>
        <v xml:space="preserve">Kurang percaya diri dan kurang berminat utk menjadi pemimpin      </v>
      </c>
      <c r="AJ74" s="52" t="str">
        <f ca="1"/>
        <v xml:space="preserve">Dominan dan bertanggung jawab, akan melakukan fungsi pengarahan, pengendalian dan pengawasan    </v>
      </c>
      <c r="AK74" s="52" t="str">
        <f ca="1"/>
        <v xml:space="preserve">Berhati - hati dlm pengambilan keputusan   </v>
      </c>
      <c r="AL7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4" s="52" t="str">
        <f ca="1"/>
        <v>Suka bergabung dlm kelompok, sadar akan sikap &amp; kebutuhan ke- lompok, suka bekerja sama, ingin menjadi bagian dari kelompok, ingin disukai &amp; diakui oleh lingkungan; sangat tergantung pd kelom- pok, lebih memperhatikan kebutuhan kelompok daripada pekerjaan.</v>
      </c>
      <c r="AN74" s="52" t="str">
        <f ca="1"/>
        <v>Menjaga jarak, lebih memperhatikan hal - hal kedinasan, tdk mudah dipengaruhi oleh individu tertentu, objektif &amp; analitis. Tampil dingin, tdk acuh, tdk ramah, suka berahasia, mungkin tdk sadar akan pe- rasaan org lain, &amp; mungkin sulit menyesuaikan diri.</v>
      </c>
      <c r="AO74" s="52" t="str">
        <f ca="1"/>
        <v xml:space="preserve">Sederhana, rendah hati, tulus, tidak sombong dan tidak suka menam- pilkan diri. Terlalu sederhana, cenderung merendahkan kapasitas diri, tidak percaya diri, cenderung menarik diri dan pemalu.  </v>
      </c>
      <c r="AP74" s="52" t="str">
        <f ca="1"/>
        <v xml:space="preserve">Terbuka, mudah mengungkap pendapat atau perasaannya menge- nai suatu hal kepada org lain </v>
      </c>
      <c r="AQ74" s="52" t="str">
        <f ca="1"/>
        <v xml:space="preserve">Tidak mencari atau menghindari konflik, mau mendengarkan pan- dangan orang lain tetapi dapat menjadi keras kepala saat memper- tahankan pandangannya.  </v>
      </c>
      <c r="AR74" s="52" t="str">
        <f ca="1"/>
        <v xml:space="preserve">Mudah beradaptasi, cukup menyukai perubahan    </v>
      </c>
      <c r="AT74" t="str">
        <f ca="1"/>
        <v>G</v>
      </c>
      <c r="AU74" t="str">
        <f ca="1"/>
        <v>N</v>
      </c>
      <c r="AV74" t="str">
        <f ca="1"/>
        <v>A</v>
      </c>
      <c r="AW74" t="str">
        <f ca="1"/>
        <v>P</v>
      </c>
      <c r="AX74" t="str">
        <f ca="1"/>
        <v>B</v>
      </c>
      <c r="AY74" t="str">
        <f ca="1"/>
        <v>B</v>
      </c>
      <c r="AZ74" t="str">
        <f ca="1"/>
        <v>Z</v>
      </c>
      <c r="BA74" t="str">
        <f ca="1"/>
        <v>K</v>
      </c>
      <c r="BB74" t="str">
        <f ca="1"/>
        <v>K</v>
      </c>
      <c r="BC74" t="str">
        <f ca="1"/>
        <v>F</v>
      </c>
      <c r="BD74" t="str">
        <f ca="1"/>
        <v>G</v>
      </c>
      <c r="BE74" t="str">
        <f ca="1"/>
        <v>E</v>
      </c>
      <c r="BF74" t="str">
        <f ca="1"/>
        <v>N</v>
      </c>
      <c r="BG74" t="str">
        <f ca="1"/>
        <v>A</v>
      </c>
      <c r="BH74" t="str">
        <f ca="1"/>
        <v>P</v>
      </c>
      <c r="BI74" t="str">
        <f ca="1"/>
        <v>O</v>
      </c>
      <c r="BJ74" t="str">
        <f ca="1"/>
        <v>B</v>
      </c>
      <c r="BK74" t="str">
        <f ca="1"/>
        <v>K</v>
      </c>
      <c r="BL74" t="str">
        <f ca="1"/>
        <v>Z</v>
      </c>
      <c r="BM74" t="str">
        <f ca="1"/>
        <v>W</v>
      </c>
      <c r="BN74" t="str">
        <f ca="1"/>
        <v>D</v>
      </c>
      <c r="BO74" t="str">
        <f ca="1"/>
        <v>C</v>
      </c>
      <c r="BP74" t="str">
        <f ca="1"/>
        <v>I</v>
      </c>
      <c r="BQ74" t="str">
        <f ca="1"/>
        <v>X</v>
      </c>
      <c r="BR74" t="str">
        <f ca="1"/>
        <v>B</v>
      </c>
      <c r="BS74" t="str">
        <f ca="1"/>
        <v>P</v>
      </c>
      <c r="BT74" t="str">
        <f ca="1"/>
        <v>Z</v>
      </c>
      <c r="BU74" t="str">
        <f ca="1"/>
        <v>B</v>
      </c>
      <c r="BV74" t="str">
        <f ca="1"/>
        <v>F</v>
      </c>
      <c r="BW74" t="str">
        <f ca="1"/>
        <v>W</v>
      </c>
      <c r="BX74" t="str">
        <f ca="1"/>
        <v>R</v>
      </c>
      <c r="BY74" t="str">
        <f ca="1"/>
        <v>D</v>
      </c>
      <c r="BZ74" t="str">
        <f ca="1"/>
        <v>C</v>
      </c>
      <c r="CA74" t="str">
        <f ca="1"/>
        <v>T</v>
      </c>
      <c r="CB74" t="str">
        <f ca="1"/>
        <v>B</v>
      </c>
      <c r="CC74" t="str">
        <f ca="1"/>
        <v>A</v>
      </c>
      <c r="CD74" t="str">
        <f ca="1"/>
        <v>P</v>
      </c>
      <c r="CE74" t="str">
        <f ca="1"/>
        <v>K</v>
      </c>
      <c r="CF74" t="str">
        <f ca="1"/>
        <v>B</v>
      </c>
      <c r="CG74" t="str">
        <f ca="1"/>
        <v>W</v>
      </c>
      <c r="CH74" t="str">
        <f ca="1"/>
        <v>S</v>
      </c>
      <c r="CI74" t="str">
        <f ca="1"/>
        <v>L</v>
      </c>
      <c r="CJ74" t="str">
        <f ca="1"/>
        <v>I</v>
      </c>
      <c r="CK74" t="str">
        <f ca="1"/>
        <v>C</v>
      </c>
      <c r="CL74" t="str">
        <f ca="1"/>
        <v>E</v>
      </c>
      <c r="CM74" t="str">
        <f ca="1"/>
        <v>N</v>
      </c>
      <c r="CN74" t="str">
        <f ca="1"/>
        <v>Z</v>
      </c>
      <c r="CO74" t="str">
        <f ca="1"/>
        <v>P</v>
      </c>
      <c r="CP74" t="str">
        <f ca="1"/>
        <v>F</v>
      </c>
      <c r="CQ74" t="str">
        <f ca="1"/>
        <v>B</v>
      </c>
      <c r="CR74" t="str">
        <f ca="1"/>
        <v>G</v>
      </c>
      <c r="CS74" t="str">
        <f ca="1"/>
        <v>S</v>
      </c>
      <c r="CT74" t="str">
        <f ca="1"/>
        <v>R</v>
      </c>
      <c r="CU74" t="str">
        <f ca="1"/>
        <v>D</v>
      </c>
      <c r="CV74" t="str">
        <f ca="1"/>
        <v>V</v>
      </c>
      <c r="CW74" t="str">
        <f ca="1"/>
        <v>S</v>
      </c>
      <c r="CX74" t="str">
        <f ca="1"/>
        <v>Z</v>
      </c>
      <c r="CY74" t="str">
        <f ca="1"/>
        <v>A</v>
      </c>
      <c r="CZ74" t="str">
        <f ca="1"/>
        <v>P</v>
      </c>
      <c r="DA74" t="str">
        <f ca="1"/>
        <v>W</v>
      </c>
      <c r="DB74" t="str">
        <f ca="1"/>
        <v>G</v>
      </c>
      <c r="DC74" t="str">
        <f ca="1"/>
        <v>L</v>
      </c>
      <c r="DD74" t="str">
        <f ca="1"/>
        <v>I</v>
      </c>
      <c r="DE74" t="str">
        <f ca="1"/>
        <v>T</v>
      </c>
      <c r="DF74" t="str">
        <f ca="1"/>
        <v>V</v>
      </c>
      <c r="DG74" t="str">
        <f ca="1"/>
        <v>S</v>
      </c>
      <c r="DH74" t="str">
        <f ca="1"/>
        <v>R</v>
      </c>
      <c r="DI74" t="str">
        <f ca="1"/>
        <v>N</v>
      </c>
      <c r="DJ74" t="str">
        <f ca="1"/>
        <v>A</v>
      </c>
      <c r="DK74" t="str">
        <f ca="1"/>
        <v>P</v>
      </c>
      <c r="DL74" t="str">
        <f ca="1"/>
        <v>G</v>
      </c>
      <c r="DM74" t="str">
        <f ca="1"/>
        <v>L</v>
      </c>
      <c r="DN74" t="str">
        <f ca="1"/>
        <v>I</v>
      </c>
      <c r="DO74" t="str">
        <f ca="1"/>
        <v>S</v>
      </c>
      <c r="DP74" t="str">
        <f ca="1"/>
        <v>V</v>
      </c>
      <c r="DQ74" t="str">
        <f ca="1"/>
        <v>S</v>
      </c>
      <c r="DR74" t="str">
        <f ca="1"/>
        <v>R</v>
      </c>
      <c r="DS74" t="str">
        <f ca="1"/>
        <v>D</v>
      </c>
      <c r="DT74" t="str">
        <f ca="1"/>
        <v>N</v>
      </c>
      <c r="DU74" t="str">
        <f ca="1"/>
        <v>A</v>
      </c>
      <c r="DV74" t="str">
        <f ca="1"/>
        <v>G</v>
      </c>
      <c r="DW74" t="str">
        <f ca="1"/>
        <v>L</v>
      </c>
      <c r="DX74" t="str">
        <f ca="1"/>
        <v>I</v>
      </c>
      <c r="DY74" t="str">
        <f ca="1"/>
        <v>V</v>
      </c>
      <c r="DZ74" t="str">
        <f ca="1"/>
        <v>V</v>
      </c>
      <c r="EA74" t="str">
        <f ca="1"/>
        <v>S</v>
      </c>
      <c r="EB74" t="str">
        <f ca="1"/>
        <v>D</v>
      </c>
      <c r="EC74" t="str">
        <f ca="1"/>
        <v>D</v>
      </c>
      <c r="ED74" t="str">
        <f ca="1"/>
        <v>C</v>
      </c>
      <c r="EE74" t="str">
        <f ca="1"/>
        <v>N</v>
      </c>
    </row>
    <row r="75" spans="1:135" ht="75" x14ac:dyDescent="0.25">
      <c r="A75" s="57">
        <v>74</v>
      </c>
      <c r="B75" s="55" t="str">
        <f ca="1"/>
        <v>Andi Siti Nur Ma'Riefah Feqqi, Sp</v>
      </c>
      <c r="C75" s="55" t="str">
        <f ca="1"/>
        <v>Field Assistant Trainee</v>
      </c>
      <c r="D75" s="53" t="str">
        <f ca="1"/>
        <v>24</v>
      </c>
      <c r="E75" s="53">
        <f ca="1"/>
        <v>6</v>
      </c>
      <c r="F75" s="53">
        <f ca="1"/>
        <v>8</v>
      </c>
      <c r="G75" s="53">
        <f ca="1"/>
        <v>3</v>
      </c>
      <c r="H75" s="53">
        <f ca="1"/>
        <v>7</v>
      </c>
      <c r="I75" s="53">
        <f ca="1"/>
        <v>8</v>
      </c>
      <c r="J75" s="53">
        <f ca="1"/>
        <v>6</v>
      </c>
      <c r="K75" s="53">
        <f ca="1"/>
        <v>1</v>
      </c>
      <c r="L75" s="53">
        <f ca="1"/>
        <v>3</v>
      </c>
      <c r="M75" s="53">
        <f ca="1"/>
        <v>5</v>
      </c>
      <c r="N75" s="53">
        <f ca="1"/>
        <v>2</v>
      </c>
      <c r="O75" s="53">
        <f ca="1"/>
        <v>4</v>
      </c>
      <c r="P75" s="53">
        <f ca="1"/>
        <v>4</v>
      </c>
      <c r="Q75" s="53">
        <f ca="1"/>
        <v>5</v>
      </c>
      <c r="R75" s="53">
        <f ca="1"/>
        <v>5</v>
      </c>
      <c r="S75" s="53">
        <f ca="1"/>
        <v>5</v>
      </c>
      <c r="T75" s="53">
        <f ca="1"/>
        <v>3</v>
      </c>
      <c r="U75" s="53">
        <f ca="1"/>
        <v>6</v>
      </c>
      <c r="V75" s="53">
        <f ca="1"/>
        <v>3</v>
      </c>
      <c r="W75" s="53">
        <f ca="1"/>
        <v>1</v>
      </c>
      <c r="X75" s="53">
        <f ca="1"/>
        <v>5</v>
      </c>
      <c r="Y75" s="52" t="str">
        <f ca="1"/>
        <v>Tahu akan tujuan yang ingin dicapainya dan dapat merumuskannya, realistis akan kemampuan diri, dan berusaha untuk mencapai target.</v>
      </c>
      <c r="Z75"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75" s="52" t="str">
        <f ca="1"/>
        <v xml:space="preserve">Bekerja keras sesuai tuntutan, menyalurkan usahanya untuk hal-hal yang bermanfaat / menguntungkan </v>
      </c>
      <c r="AB75" s="52" t="str">
        <f ca="1"/>
        <v xml:space="preserve">Sistematis, bermetoda, berstruktur, rapi dan teratur, dapat menata tugas dengan baik.  Cenderung kaku, tidak fleksibel </v>
      </c>
      <c r="AC75" s="52" t="str">
        <f ca="1"/>
        <v xml:space="preserve">Sangat menyukai detail, sangat peduli akan akurasi dan keleng- kapan data.  Cenderung terlalu terlibat dengan detail sehingga melupakan tujuan utama.  </v>
      </c>
      <c r="AD75" s="52" t="str">
        <f ca="1"/>
        <v xml:space="preserve">Suka memikirkan suatu problem secara mendalam, merujuk pada   teori dan konsep </v>
      </c>
      <c r="AE75" s="52" t="str">
        <f ca="1"/>
        <v xml:space="preserve">Santai. Kurang peduli akan waktu, kurang memiliki rasa urgensi, membuang-buang waktu, bukan pekerja yang tepat waktu </v>
      </c>
      <c r="AF75" s="52" t="str">
        <f ca="1"/>
        <v xml:space="preserve">Dapat bekerja di belakang meja dan senang jika sesekali harus terjun ke lapangan atau melaksanakan tugas-tugas yang bersifat mobile.  </v>
      </c>
      <c r="AG75" s="52" t="str">
        <f ca="1"/>
        <v xml:space="preserve">Perlu pengarahan awal dan tolok ukur keberhasilan   </v>
      </c>
      <c r="AH75" s="52" t="str">
        <f ca="1"/>
        <v>Otonom, dapat bekerja sendiri tanpa campur tangan orang lain, motivasi timbul krn pekerjaan itu sendiri, bukan krn pujian dr otoritas. Mempertanyakan otoritas, cenderung tidak puas thdp atasan, loya- litas lebih didasari kepentingan pribadi.</v>
      </c>
      <c r="AI75" s="52" t="str">
        <f ca="1"/>
        <v xml:space="preserve">Kurang percaya diri dan kurang berminat utk menjadi pemimpin      </v>
      </c>
      <c r="AJ75" s="52" t="str">
        <f ca="1"/>
        <v>Cenderung enggan melakukan fungsi pengarahan, pengendalian dan pengawasan, kurang aktif memanfaatkan kapasitas bawahan secara optimal, cenderung bekerja sendiri dalam mencapai tujuan kelompok.</v>
      </c>
      <c r="AK75" s="52" t="str">
        <f ca="1"/>
        <v xml:space="preserve">Berhati - hati dlm pengambilan keputusan   </v>
      </c>
      <c r="AL7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5" s="52" t="str">
        <f ca="1"/>
        <v xml:space="preserve">Selektif dlm bergabung dg kelompok, hanya mau berhubungan dg kelompok di lingkungan kerja apabila bernilai &amp; sesuai minat, tdk terlalu mudah dipengaruhi.  </v>
      </c>
      <c r="AN75" s="52" t="str">
        <f ca="1"/>
        <v xml:space="preserve">Tidak mencari atau menghindari hubungan antar pribadi di  lingkungan kerja, masih mampu menjaga jarak </v>
      </c>
      <c r="AO75" s="52" t="str">
        <f ca="1"/>
        <v xml:space="preserve">Bangga akan diri dan gayanya sendiri, senang menjadi pusat perha- tian, mengharapkan penghargaan dari lingkungan. Mencari-cari perhatian dan suka menyombongkan diri.  </v>
      </c>
      <c r="AP75" s="52" t="str">
        <f ca="1"/>
        <v xml:space="preserve">Terbuka, mudah mengungkap pendapat atau perasaannya menge- nai suatu hal kepada org lain </v>
      </c>
      <c r="AQ75" s="52" t="str">
        <f ca="1"/>
        <v>Sabar, tidak menyukai konflik. Mengelak atau menghindar dari konflik, pasif, menekan atau menyembunyikan perasaan sesungguhnya,  menghindari konfrontasi, lari dari konflik, tidak mau mengakui adanya konflik.</v>
      </c>
      <c r="AR75" s="52" t="str">
        <f ca="1"/>
        <v xml:space="preserve">Mudah beradaptasi, cukup menyukai perubahan    </v>
      </c>
      <c r="AT75" t="str">
        <f ca="1"/>
        <v>G</v>
      </c>
      <c r="AU75" t="str">
        <f ca="1"/>
        <v>N</v>
      </c>
      <c r="AV75" t="str">
        <f ca="1"/>
        <v>A</v>
      </c>
      <c r="AW75" t="str">
        <f ca="1"/>
        <v>X</v>
      </c>
      <c r="AX75" t="str">
        <f ca="1"/>
        <v>B</v>
      </c>
      <c r="AY75" t="str">
        <f ca="1"/>
        <v>B</v>
      </c>
      <c r="AZ75" t="str">
        <f ca="1"/>
        <v>O</v>
      </c>
      <c r="BA75" t="str">
        <f ca="1"/>
        <v>Z</v>
      </c>
      <c r="BB75" t="str">
        <f ca="1"/>
        <v>K</v>
      </c>
      <c r="BC75" t="str">
        <f ca="1"/>
        <v>W</v>
      </c>
      <c r="BD75" t="str">
        <f ca="1"/>
        <v>C</v>
      </c>
      <c r="BE75" t="str">
        <f ca="1"/>
        <v>L</v>
      </c>
      <c r="BF75" t="str">
        <f ca="1"/>
        <v>N</v>
      </c>
      <c r="BG75" t="str">
        <f ca="1"/>
        <v>X</v>
      </c>
      <c r="BH75" t="str">
        <f ca="1"/>
        <v>B</v>
      </c>
      <c r="BI75" t="str">
        <f ca="1"/>
        <v>X</v>
      </c>
      <c r="BJ75" t="str">
        <f ca="1"/>
        <v>Z</v>
      </c>
      <c r="BK75" t="str">
        <f ca="1"/>
        <v>O</v>
      </c>
      <c r="BL75" t="str">
        <f ca="1"/>
        <v>Z</v>
      </c>
      <c r="BM75" t="str">
        <f ca="1"/>
        <v>W</v>
      </c>
      <c r="BN75" t="str">
        <f ca="1"/>
        <v>D</v>
      </c>
      <c r="BO75" t="str">
        <f ca="1"/>
        <v>C</v>
      </c>
      <c r="BP75" t="str">
        <f ca="1"/>
        <v>E</v>
      </c>
      <c r="BQ75" t="str">
        <f ca="1"/>
        <v>X</v>
      </c>
      <c r="BR75" t="str">
        <f ca="1"/>
        <v>A</v>
      </c>
      <c r="BS75" t="str">
        <f ca="1"/>
        <v>P</v>
      </c>
      <c r="BT75" t="str">
        <f ca="1"/>
        <v>Z</v>
      </c>
      <c r="BU75" t="str">
        <f ca="1"/>
        <v>B</v>
      </c>
      <c r="BV75" t="str">
        <f ca="1"/>
        <v>O</v>
      </c>
      <c r="BW75" t="str">
        <f ca="1"/>
        <v>W</v>
      </c>
      <c r="BX75" t="str">
        <f ca="1"/>
        <v>G</v>
      </c>
      <c r="BY75" t="str">
        <f ca="1"/>
        <v>D</v>
      </c>
      <c r="BZ75" t="str">
        <f ca="1"/>
        <v>C</v>
      </c>
      <c r="CA75" t="str">
        <f ca="1"/>
        <v>E</v>
      </c>
      <c r="CB75" t="str">
        <f ca="1"/>
        <v>N</v>
      </c>
      <c r="CC75" t="str">
        <f ca="1"/>
        <v>A</v>
      </c>
      <c r="CD75" t="str">
        <f ca="1"/>
        <v>P</v>
      </c>
      <c r="CE75" t="str">
        <f ca="1"/>
        <v>X</v>
      </c>
      <c r="CF75" t="str">
        <f ca="1"/>
        <v>B</v>
      </c>
      <c r="CG75" t="str">
        <f ca="1"/>
        <v>W</v>
      </c>
      <c r="CH75" t="str">
        <f ca="1"/>
        <v>S</v>
      </c>
      <c r="CI75" t="str">
        <f ca="1"/>
        <v>R</v>
      </c>
      <c r="CJ75" t="str">
        <f ca="1"/>
        <v>D</v>
      </c>
      <c r="CK75" t="str">
        <f ca="1"/>
        <v>C</v>
      </c>
      <c r="CL75" t="str">
        <f ca="1"/>
        <v>E</v>
      </c>
      <c r="CM75" t="str">
        <f ca="1"/>
        <v>N</v>
      </c>
      <c r="CN75" t="str">
        <f ca="1"/>
        <v>Z</v>
      </c>
      <c r="CO75" t="str">
        <f ca="1"/>
        <v>P</v>
      </c>
      <c r="CP75" t="str">
        <f ca="1"/>
        <v>F</v>
      </c>
      <c r="CQ75" t="str">
        <f ca="1"/>
        <v>W</v>
      </c>
      <c r="CR75" t="str">
        <f ca="1"/>
        <v>V</v>
      </c>
      <c r="CS75" t="str">
        <f ca="1"/>
        <v>S</v>
      </c>
      <c r="CT75" t="str">
        <f ca="1"/>
        <v>I</v>
      </c>
      <c r="CU75" t="str">
        <f ca="1"/>
        <v>D</v>
      </c>
      <c r="CV75" t="str">
        <f ca="1"/>
        <v>C</v>
      </c>
      <c r="CW75" t="str">
        <f ca="1"/>
        <v>S</v>
      </c>
      <c r="CX75" t="str">
        <f ca="1"/>
        <v>N</v>
      </c>
      <c r="CY75" t="str">
        <f ca="1"/>
        <v>A</v>
      </c>
      <c r="CZ75" t="str">
        <f ca="1"/>
        <v>F</v>
      </c>
      <c r="DA75" t="str">
        <f ca="1"/>
        <v>X</v>
      </c>
      <c r="DB75" t="str">
        <f ca="1"/>
        <v>G</v>
      </c>
      <c r="DC75" t="str">
        <f ca="1"/>
        <v>V</v>
      </c>
      <c r="DD75" t="str">
        <f ca="1"/>
        <v>I</v>
      </c>
      <c r="DE75" t="str">
        <f ca="1"/>
        <v>R</v>
      </c>
      <c r="DF75" t="str">
        <f ca="1"/>
        <v>D</v>
      </c>
      <c r="DG75" t="str">
        <f ca="1"/>
        <v>S</v>
      </c>
      <c r="DH75" t="str">
        <f ca="1"/>
        <v>R</v>
      </c>
      <c r="DI75" t="str">
        <f ca="1"/>
        <v>N</v>
      </c>
      <c r="DJ75" t="str">
        <f ca="1"/>
        <v>A</v>
      </c>
      <c r="DK75" t="str">
        <f ca="1"/>
        <v>P</v>
      </c>
      <c r="DL75" t="str">
        <f ca="1"/>
        <v>I</v>
      </c>
      <c r="DM75" t="str">
        <f ca="1"/>
        <v>L</v>
      </c>
      <c r="DN75" t="str">
        <f ca="1"/>
        <v>I</v>
      </c>
      <c r="DO75" t="str">
        <f ca="1"/>
        <v>T</v>
      </c>
      <c r="DP75" t="str">
        <f ca="1"/>
        <v>R</v>
      </c>
      <c r="DQ75" t="str">
        <f ca="1"/>
        <v>D</v>
      </c>
      <c r="DR75" t="str">
        <f ca="1"/>
        <v>R</v>
      </c>
      <c r="DS75" t="str">
        <f ca="1"/>
        <v>D</v>
      </c>
      <c r="DT75" t="str">
        <f ca="1"/>
        <v>N</v>
      </c>
      <c r="DU75" t="str">
        <f ca="1"/>
        <v>A</v>
      </c>
      <c r="DV75" t="str">
        <f ca="1"/>
        <v>L</v>
      </c>
      <c r="DW75" t="str">
        <f ca="1"/>
        <v>L</v>
      </c>
      <c r="DX75" t="str">
        <f ca="1"/>
        <v>I</v>
      </c>
      <c r="DY75" t="str">
        <f ca="1"/>
        <v>V</v>
      </c>
      <c r="DZ75" t="str">
        <f ca="1"/>
        <v>S</v>
      </c>
      <c r="EA75" t="str">
        <f ca="1"/>
        <v>R</v>
      </c>
      <c r="EB75" t="str">
        <f ca="1"/>
        <v>D</v>
      </c>
      <c r="EC75" t="str">
        <f ca="1"/>
        <v>C</v>
      </c>
      <c r="ED75" t="str">
        <f ca="1"/>
        <v>C</v>
      </c>
      <c r="EE75" t="str">
        <f ca="1"/>
        <v>N</v>
      </c>
    </row>
    <row r="76" spans="1:135" ht="75" x14ac:dyDescent="0.25">
      <c r="A76" s="57">
        <v>75</v>
      </c>
      <c r="B76" s="55" t="str">
        <f ca="1"/>
        <v>Ahmad Fauzaan Habiib</v>
      </c>
      <c r="C76" s="55" t="str">
        <f ca="1"/>
        <v>Field Assistant Trainee</v>
      </c>
      <c r="D76" s="53" t="str">
        <f ca="1"/>
        <v>26</v>
      </c>
      <c r="E76" s="53">
        <f ca="1"/>
        <v>6</v>
      </c>
      <c r="F76" s="53">
        <f ca="1"/>
        <v>6</v>
      </c>
      <c r="G76" s="53">
        <f ca="1"/>
        <v>5</v>
      </c>
      <c r="H76" s="53">
        <f ca="1"/>
        <v>6</v>
      </c>
      <c r="I76" s="53">
        <f ca="1"/>
        <v>9</v>
      </c>
      <c r="J76" s="53">
        <f ca="1"/>
        <v>8</v>
      </c>
      <c r="K76" s="53">
        <f ca="1"/>
        <v>1</v>
      </c>
      <c r="L76" s="53">
        <f ca="1"/>
        <v>4</v>
      </c>
      <c r="M76" s="53">
        <f ca="1"/>
        <v>7</v>
      </c>
      <c r="N76" s="53">
        <f ca="1"/>
        <v>1</v>
      </c>
      <c r="O76" s="53">
        <f ca="1"/>
        <v>2</v>
      </c>
      <c r="P76" s="53">
        <f ca="1"/>
        <v>6</v>
      </c>
      <c r="Q76" s="53">
        <f ca="1"/>
        <v>1</v>
      </c>
      <c r="R76" s="53">
        <f ca="1"/>
        <v>6</v>
      </c>
      <c r="S76" s="53">
        <f ca="1"/>
        <v>6</v>
      </c>
      <c r="T76" s="53">
        <f ca="1"/>
        <v>2</v>
      </c>
      <c r="U76" s="53">
        <f ca="1"/>
        <v>4</v>
      </c>
      <c r="V76" s="53">
        <f ca="1"/>
        <v>3</v>
      </c>
      <c r="W76" s="53">
        <f ca="1"/>
        <v>2</v>
      </c>
      <c r="X76" s="53">
        <f ca="1"/>
        <v>5</v>
      </c>
      <c r="Y76" s="52" t="str">
        <f ca="1"/>
        <v>Tahu akan tujuan yang ingin dicapainya dan dapat merumuskannya, realistis akan kemampuan diri, dan berusaha untuk mencapai target.</v>
      </c>
      <c r="Z76" s="52" t="str">
        <f ca="1"/>
        <v xml:space="preserve">Komitmen tinggi, lebih suka menangani pekerjaan satu demi satu, akan tetapi masih dapat mengubah prioritas jika terpaksa </v>
      </c>
      <c r="AA76" s="52" t="str">
        <f ca="1"/>
        <v xml:space="preserve">Bekerja keras, tetapi  jelas tujuan yg ingin dicapainya   </v>
      </c>
      <c r="AB76" s="52" t="str">
        <f ca="1"/>
        <v xml:space="preserve">Memperhatikan keteraturan dan sistematika kerja, tapi cukup  fleksibel </v>
      </c>
      <c r="AC76" s="52" t="str">
        <f ca="1"/>
        <v xml:space="preserve">Sangat menyukai detail, sangat peduli akan akurasi dan keleng- kapan data.  Cenderung terlalu terlibat dengan detail sehingga melupakan tujuan utama.  </v>
      </c>
      <c r="AD76" s="52" t="str">
        <f ca="1"/>
        <v>Tipe pemikir, sangat berminat pada gagasan, konsep, teori,menca- ri alternatif baru, menyukai perencanaan. Mungkin sulit dimengerti  oleh orang lain, terlalu teoritis dan tidak praktis, mengawang-awang dan berbelit-belit.</v>
      </c>
      <c r="AE76" s="52" t="str">
        <f ca="1"/>
        <v xml:space="preserve">Santai. Kurang peduli akan waktu, kurang memiliki rasa urgensi, membuang-buang waktu, bukan pekerja yang tepat waktu </v>
      </c>
      <c r="AF76" s="52" t="str">
        <f ca="1"/>
        <v xml:space="preserve">Dapat bekerja di belakang meja dan senang jika sesekali harus terjun ke lapangan atau melaksanakan tugas-tugas yang bersifat mobile.  </v>
      </c>
      <c r="AG76" s="52" t="str">
        <f ca="1"/>
        <v xml:space="preserve">Membutuhkan uraian rinci mengenai tugas, dan batasan tanggung  jawab serta wewenang </v>
      </c>
      <c r="AH76" s="52" t="str">
        <f ca="1"/>
        <v>Otonom, dapat bekerja sendiri tanpa campur tangan orang lain, motivasi timbul krn pekerjaan itu sendiri, bukan krn pujian dr otoritas. Mempertanyakan otoritas, cenderung tidak puas thdp atasan, loya- litas lebih didasari kepentingan pribadi.</v>
      </c>
      <c r="AI76" s="52" t="str">
        <f ca="1"/>
        <v xml:space="preserve">Tidak percaya diri dan tidak ingin memimpin atau mengawasi orang lain </v>
      </c>
      <c r="AJ76" s="52" t="str">
        <f ca="1"/>
        <v xml:space="preserve">Dominan dan bertanggung jawab, akan melakukan fungsi pengarahan, pengendalian dan pengawasan    </v>
      </c>
      <c r="AK76" s="52" t="str">
        <f ca="1"/>
        <v xml:space="preserve">Sangat berhati - hati, memikirkan langkah- langkahnya secara ber- sungguh - sungguh. Lamban dlm mengambil keputusan, terlalu lama merenung, cenderung menghindar mengambil keputusan.  </v>
      </c>
      <c r="AL7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6" s="52" t="str">
        <f ca="1"/>
        <v>Suka bergabung dlm kelompok, sadar akan sikap &amp; kebutuhan ke- lompok, suka bekerja sama, ingin menjadi bagian dari kelompok, ingin disukai &amp; diakui oleh lingkungan; sangat tergantung pd kelom- pok, lebih memperhatikan kebutuhan kelompok daripada pekerjaan.</v>
      </c>
      <c r="AN76" s="52" t="str">
        <f ca="1"/>
        <v>Menjaga jarak, lebih memperhatikan hal - hal kedinasan, tdk mudah dipengaruhi oleh individu tertentu, objektif &amp; analitis. Tampil dingin, tdk acuh, tdk ramah, suka berahasia, mungkin tdk sadar akan pe- rasaan org lain, &amp; mungkin sulit menyesuaikan diri.</v>
      </c>
      <c r="AO76" s="52" t="str">
        <f ca="1"/>
        <v xml:space="preserve">Mengharapkan pengakuan lingkungan dan tidak mau diabaikan tetapi tidak mencari-cari perhatian </v>
      </c>
      <c r="AP76" s="52" t="str">
        <f ca="1"/>
        <v xml:space="preserve">Terbuka, mudah mengungkap pendapat atau perasaannya menge- nai suatu hal kepada org lain </v>
      </c>
      <c r="AQ76" s="52" t="str">
        <f ca="1"/>
        <v xml:space="preserve">Lebih suka menghindari konflik, akan mencari rasionalisasi untuk  dapat menerima situasi dan melihat permasalahan dari sudut pan- dang orang lain.  </v>
      </c>
      <c r="AR76" s="52" t="str">
        <f ca="1"/>
        <v xml:space="preserve">Mudah beradaptasi, cukup menyukai perubahan    </v>
      </c>
      <c r="AT76" t="str">
        <f ca="1"/>
        <v>G</v>
      </c>
      <c r="AU76" t="str">
        <f ca="1"/>
        <v>A</v>
      </c>
      <c r="AV76" t="str">
        <f ca="1"/>
        <v>A</v>
      </c>
      <c r="AW76" t="str">
        <f ca="1"/>
        <v>P</v>
      </c>
      <c r="AX76" t="str">
        <f ca="1"/>
        <v>B</v>
      </c>
      <c r="AY76" t="str">
        <f ca="1"/>
        <v>B</v>
      </c>
      <c r="AZ76" t="str">
        <f ca="1"/>
        <v>Z</v>
      </c>
      <c r="BA76" t="str">
        <f ca="1"/>
        <v>Z</v>
      </c>
      <c r="BB76" t="str">
        <f ca="1"/>
        <v>K</v>
      </c>
      <c r="BC76" t="str">
        <f ca="1"/>
        <v>W</v>
      </c>
      <c r="BD76" t="str">
        <f ca="1"/>
        <v>C</v>
      </c>
      <c r="BE76" t="str">
        <f ca="1"/>
        <v>E</v>
      </c>
      <c r="BF76" t="str">
        <f ca="1"/>
        <v>P</v>
      </c>
      <c r="BG76" t="str">
        <f ca="1"/>
        <v>X</v>
      </c>
      <c r="BH76" t="str">
        <f ca="1"/>
        <v>B</v>
      </c>
      <c r="BI76" t="str">
        <f ca="1"/>
        <v>X</v>
      </c>
      <c r="BJ76" t="str">
        <f ca="1"/>
        <v>Z</v>
      </c>
      <c r="BK76" t="str">
        <f ca="1"/>
        <v>O</v>
      </c>
      <c r="BL76" t="str">
        <f ca="1"/>
        <v>Z</v>
      </c>
      <c r="BM76" t="str">
        <f ca="1"/>
        <v>W</v>
      </c>
      <c r="BN76" t="str">
        <f ca="1"/>
        <v>D</v>
      </c>
      <c r="BO76" t="str">
        <f ca="1"/>
        <v>C</v>
      </c>
      <c r="BP76" t="str">
        <f ca="1"/>
        <v>E</v>
      </c>
      <c r="BQ76" t="str">
        <f ca="1"/>
        <v>N</v>
      </c>
      <c r="BR76" t="str">
        <f ca="1"/>
        <v>A</v>
      </c>
      <c r="BS76" t="str">
        <f ca="1"/>
        <v>P</v>
      </c>
      <c r="BT76" t="str">
        <f ca="1"/>
        <v>Z</v>
      </c>
      <c r="BU76" t="str">
        <f ca="1"/>
        <v>B</v>
      </c>
      <c r="BV76" t="str">
        <f ca="1"/>
        <v>O</v>
      </c>
      <c r="BW76" t="str">
        <f ca="1"/>
        <v>W</v>
      </c>
      <c r="BX76" t="str">
        <f ca="1"/>
        <v>R</v>
      </c>
      <c r="BY76" t="str">
        <f ca="1"/>
        <v>D</v>
      </c>
      <c r="BZ76" t="str">
        <f ca="1"/>
        <v>C</v>
      </c>
      <c r="CA76" t="str">
        <f ca="1"/>
        <v>T</v>
      </c>
      <c r="CB76" t="str">
        <f ca="1"/>
        <v>B</v>
      </c>
      <c r="CC76" t="str">
        <f ca="1"/>
        <v>A</v>
      </c>
      <c r="CD76" t="str">
        <f ca="1"/>
        <v>P</v>
      </c>
      <c r="CE76" t="str">
        <f ca="1"/>
        <v>X</v>
      </c>
      <c r="CF76" t="str">
        <f ca="1"/>
        <v>B</v>
      </c>
      <c r="CG76" t="str">
        <f ca="1"/>
        <v>W</v>
      </c>
      <c r="CH76" t="str">
        <f ca="1"/>
        <v>S</v>
      </c>
      <c r="CI76" t="str">
        <f ca="1"/>
        <v>R</v>
      </c>
      <c r="CJ76" t="str">
        <f ca="1"/>
        <v>D</v>
      </c>
      <c r="CK76" t="str">
        <f ca="1"/>
        <v>C</v>
      </c>
      <c r="CL76" t="str">
        <f ca="1"/>
        <v>V</v>
      </c>
      <c r="CM76" t="str">
        <f ca="1"/>
        <v>N</v>
      </c>
      <c r="CN76" t="str">
        <f ca="1"/>
        <v>A</v>
      </c>
      <c r="CO76" t="str">
        <f ca="1"/>
        <v>P</v>
      </c>
      <c r="CP76" t="str">
        <f ca="1"/>
        <v>F</v>
      </c>
      <c r="CQ76" t="str">
        <f ca="1"/>
        <v>W</v>
      </c>
      <c r="CR76" t="str">
        <f ca="1"/>
        <v>G</v>
      </c>
      <c r="CS76" t="str">
        <f ca="1"/>
        <v>S</v>
      </c>
      <c r="CT76" t="str">
        <f ca="1"/>
        <v>R</v>
      </c>
      <c r="CU76" t="str">
        <f ca="1"/>
        <v>D</v>
      </c>
      <c r="CV76" t="str">
        <f ca="1"/>
        <v>C</v>
      </c>
      <c r="CW76" t="str">
        <f ca="1"/>
        <v>E</v>
      </c>
      <c r="CX76" t="str">
        <f ca="1"/>
        <v>N</v>
      </c>
      <c r="CY76" t="str">
        <f ca="1"/>
        <v>K</v>
      </c>
      <c r="CZ76" t="str">
        <f ca="1"/>
        <v>P</v>
      </c>
      <c r="DA76" t="str">
        <f ca="1"/>
        <v>X</v>
      </c>
      <c r="DB76" t="str">
        <f ca="1"/>
        <v>G</v>
      </c>
      <c r="DC76" t="str">
        <f ca="1"/>
        <v>V</v>
      </c>
      <c r="DD76" t="str">
        <f ca="1"/>
        <v>S</v>
      </c>
      <c r="DE76" t="str">
        <f ca="1"/>
        <v>R</v>
      </c>
      <c r="DF76" t="str">
        <f ca="1"/>
        <v>D</v>
      </c>
      <c r="DG76" t="str">
        <f ca="1"/>
        <v>S</v>
      </c>
      <c r="DH76" t="str">
        <f ca="1"/>
        <v>R</v>
      </c>
      <c r="DI76" t="str">
        <f ca="1"/>
        <v>N</v>
      </c>
      <c r="DJ76" t="str">
        <f ca="1"/>
        <v>A</v>
      </c>
      <c r="DK76" t="str">
        <f ca="1"/>
        <v>W</v>
      </c>
      <c r="DL76" t="str">
        <f ca="1"/>
        <v>G</v>
      </c>
      <c r="DM76" t="str">
        <f ca="1"/>
        <v>L</v>
      </c>
      <c r="DN76" t="str">
        <f ca="1"/>
        <v>V</v>
      </c>
      <c r="DO76" t="str">
        <f ca="1"/>
        <v>S</v>
      </c>
      <c r="DP76" t="str">
        <f ca="1"/>
        <v>R</v>
      </c>
      <c r="DQ76" t="str">
        <f ca="1"/>
        <v>D</v>
      </c>
      <c r="DR76" t="str">
        <f ca="1"/>
        <v>R</v>
      </c>
      <c r="DS76" t="str">
        <f ca="1"/>
        <v>D</v>
      </c>
      <c r="DT76" t="str">
        <f ca="1"/>
        <v>N</v>
      </c>
      <c r="DU76" t="str">
        <f ca="1"/>
        <v>W</v>
      </c>
      <c r="DV76" t="str">
        <f ca="1"/>
        <v>G</v>
      </c>
      <c r="DW76" t="str">
        <f ca="1"/>
        <v>L</v>
      </c>
      <c r="DX76" t="str">
        <f ca="1"/>
        <v>I</v>
      </c>
      <c r="DY76" t="str">
        <f ca="1"/>
        <v>V</v>
      </c>
      <c r="DZ76" t="str">
        <f ca="1"/>
        <v>S</v>
      </c>
      <c r="EA76" t="str">
        <f ca="1"/>
        <v>R</v>
      </c>
      <c r="EB76" t="str">
        <f ca="1"/>
        <v>D</v>
      </c>
      <c r="EC76" t="str">
        <f ca="1"/>
        <v>D</v>
      </c>
      <c r="ED76" t="str">
        <f ca="1"/>
        <v>C</v>
      </c>
      <c r="EE76" t="str">
        <f ca="1"/>
        <v>N</v>
      </c>
    </row>
    <row r="77" spans="1:135" ht="75" x14ac:dyDescent="0.25">
      <c r="A77" s="57">
        <v>76</v>
      </c>
      <c r="B77" s="55" t="str">
        <f ca="1"/>
        <v>Sari</v>
      </c>
      <c r="C77" s="55" t="str">
        <f ca="1"/>
        <v>Field Assistant Trainee</v>
      </c>
      <c r="D77" s="53" t="str">
        <f ca="1"/>
        <v>23</v>
      </c>
      <c r="E77" s="53">
        <f ca="1"/>
        <v>7</v>
      </c>
      <c r="F77" s="53">
        <f ca="1"/>
        <v>7</v>
      </c>
      <c r="G77" s="53">
        <f ca="1"/>
        <v>6</v>
      </c>
      <c r="H77" s="53">
        <f ca="1"/>
        <v>7</v>
      </c>
      <c r="I77" s="53">
        <f ca="1"/>
        <v>5</v>
      </c>
      <c r="J77" s="53">
        <f ca="1"/>
        <v>1</v>
      </c>
      <c r="K77" s="53">
        <f ca="1"/>
        <v>3</v>
      </c>
      <c r="L77" s="53">
        <f ca="1"/>
        <v>6</v>
      </c>
      <c r="M77" s="53">
        <f ca="1"/>
        <v>3</v>
      </c>
      <c r="N77" s="53">
        <f ca="1"/>
        <v>3</v>
      </c>
      <c r="O77" s="53">
        <f ca="1"/>
        <v>6</v>
      </c>
      <c r="P77" s="53">
        <f ca="1"/>
        <v>4</v>
      </c>
      <c r="Q77" s="53">
        <f ca="1"/>
        <v>3</v>
      </c>
      <c r="R77" s="53">
        <f ca="1"/>
        <v>5</v>
      </c>
      <c r="S77" s="53">
        <f ca="1"/>
        <v>7</v>
      </c>
      <c r="T77" s="53">
        <f ca="1"/>
        <v>3</v>
      </c>
      <c r="U77" s="53">
        <f ca="1"/>
        <v>5</v>
      </c>
      <c r="V77" s="53">
        <f ca="1"/>
        <v>3</v>
      </c>
      <c r="W77" s="53">
        <f ca="1"/>
        <v>2</v>
      </c>
      <c r="X77" s="53">
        <f ca="1"/>
        <v>4</v>
      </c>
      <c r="Y77" s="52" t="str">
        <f ca="1"/>
        <v>Tahu akan tujuan yang ingin dicapainya dan dapat merumuskannya, realistis akan kemampuan diri, dan berusaha untuk mencapai target.</v>
      </c>
      <c r="Z77" s="52" t="str">
        <f ca="1"/>
        <v xml:space="preserve">Komitmen tinggi, lebih suka menangani pekerjaan satu demi satu, akan tetapi masih dapat mengubah prioritas jika terpaksa </v>
      </c>
      <c r="AA77" s="52" t="str">
        <f ca="1"/>
        <v xml:space="preserve">Bekerja keras, tetapi  jelas tujuan yg ingin dicapainya   </v>
      </c>
      <c r="AB77" s="52" t="str">
        <f ca="1"/>
        <v xml:space="preserve">Sistematis, bermetoda, berstruktur, rapi dan teratur, dapat menata tugas dengan baik.  Cenderung kaku, tidak fleksibel </v>
      </c>
      <c r="AC77" s="52" t="str">
        <f ca="1"/>
        <v xml:space="preserve">Tertarik untuk menangani sendiri detail   </v>
      </c>
      <c r="AD77" s="52" t="str">
        <f ca="1"/>
        <v xml:space="preserve">Tipe pelaksana, praktis - pragmatis, mengandalkan pengalaman  masa lalu dan intuisi. Bekerja tanpa perencanaan, mengandalkan perasaan.  </v>
      </c>
      <c r="AE77" s="52" t="str">
        <f ca="1"/>
        <v xml:space="preserve">Santai. Kurang peduli akan waktu, kurang memiliki rasa urgensi, membuang-buang waktu, bukan pekerja yang tepat waktu </v>
      </c>
      <c r="AF77" s="52" t="str">
        <f ca="1"/>
        <v xml:space="preserve">Dapat bekerja di belakang meja dan senang jika sesekali harus terjun ke lapangan atau melaksanakan tugas-tugas yang bersifat mobile.  </v>
      </c>
      <c r="AG77"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77" s="52" t="str">
        <f ca="1"/>
        <v>Otonom, dapat bekerja sendiri tanpa campur tangan orang lain, motivasi timbul krn pekerjaan itu sendiri, bukan krn pujian dr otoritas. Mempertanyakan otoritas, cenderung tidak puas thdp atasan, loya- litas lebih didasari kepentingan pribadi.</v>
      </c>
      <c r="AI77" s="52" t="str">
        <f ca="1"/>
        <v xml:space="preserve">Percaya diri dan ingin berperan sebagai pemimpin      </v>
      </c>
      <c r="AJ77" s="52" t="str">
        <f ca="1"/>
        <v>Cenderung enggan melakukan fungsi pengarahan, pengendalian dan pengawasan, kurang aktif memanfaatkan kapasitas bawahan secara optimal, cenderung bekerja sendiri dalam mencapai tujuan kelompok.</v>
      </c>
      <c r="AK77" s="52" t="str">
        <f ca="1"/>
        <v xml:space="preserve">Enggan mengambil keputusan   </v>
      </c>
      <c r="AL7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7" s="52" t="str">
        <f ca="1"/>
        <v>Suka bergabung dlm kelompok, sadar akan sikap &amp; kebutuhan ke- lompok, suka bekerja sama, ingin menjadi bagian dari kelompok, ingin disukai &amp; diakui oleh lingkungan; sangat tergantung pd kelom- pok, lebih memperhatikan kebutuhan kelompok daripada pekerjaan.</v>
      </c>
      <c r="AN77" s="52" t="str">
        <f ca="1"/>
        <v xml:space="preserve">Tidak mencari atau menghindari hubungan antar pribadi di  lingkungan kerja, masih mampu menjaga jarak </v>
      </c>
      <c r="AO77" s="52" t="str">
        <f ca="1"/>
        <v xml:space="preserve">Mengharapkan pengakuan lingkungan dan tidak mau diabaikan tetapi tidak mencari-cari perhatian </v>
      </c>
      <c r="AP77" s="52" t="str">
        <f ca="1"/>
        <v xml:space="preserve">Terbuka, mudah mengungkap pendapat atau perasaannya menge- nai suatu hal kepada org lain </v>
      </c>
      <c r="AQ77" s="52" t="str">
        <f ca="1"/>
        <v xml:space="preserve">Lebih suka menghindari konflik, akan mencari rasionalisasi untuk  dapat menerima situasi dan melihat permasalahan dari sudut pan- dang orang lain.  </v>
      </c>
      <c r="AR77" s="52" t="str">
        <f ca="1"/>
        <v xml:space="preserve">Mudah beradaptasi, cukup menyukai perubahan    </v>
      </c>
      <c r="AT77" t="str">
        <f ca="1"/>
        <v>G</v>
      </c>
      <c r="AU77" t="str">
        <f ca="1"/>
        <v>N</v>
      </c>
      <c r="AV77" t="str">
        <f ca="1"/>
        <v>A</v>
      </c>
      <c r="AW77" t="str">
        <f ca="1"/>
        <v>X</v>
      </c>
      <c r="AX77" t="str">
        <f ca="1"/>
        <v>B</v>
      </c>
      <c r="AY77" t="str">
        <f ca="1"/>
        <v>B</v>
      </c>
      <c r="AZ77" t="str">
        <f ca="1"/>
        <v>O</v>
      </c>
      <c r="BA77" t="str">
        <f ca="1"/>
        <v>Z</v>
      </c>
      <c r="BB77" t="str">
        <f ca="1"/>
        <v>K</v>
      </c>
      <c r="BC77" t="str">
        <f ca="1"/>
        <v>F</v>
      </c>
      <c r="BD77" t="str">
        <f ca="1"/>
        <v>C</v>
      </c>
      <c r="BE77" t="str">
        <f ca="1"/>
        <v>E</v>
      </c>
      <c r="BF77" t="str">
        <f ca="1"/>
        <v>N</v>
      </c>
      <c r="BG77" t="str">
        <f ca="1"/>
        <v>A</v>
      </c>
      <c r="BH77" t="str">
        <f ca="1"/>
        <v>B</v>
      </c>
      <c r="BI77" t="str">
        <f ca="1"/>
        <v>X</v>
      </c>
      <c r="BJ77" t="str">
        <f ca="1"/>
        <v>Z</v>
      </c>
      <c r="BK77" t="str">
        <f ca="1"/>
        <v>O</v>
      </c>
      <c r="BL77" t="str">
        <f ca="1"/>
        <v>Z</v>
      </c>
      <c r="BM77" t="str">
        <f ca="1"/>
        <v>W</v>
      </c>
      <c r="BN77" t="str">
        <f ca="1"/>
        <v>D</v>
      </c>
      <c r="BO77" t="str">
        <f ca="1"/>
        <v>L</v>
      </c>
      <c r="BP77" t="str">
        <f ca="1"/>
        <v>I</v>
      </c>
      <c r="BQ77" t="str">
        <f ca="1"/>
        <v>X</v>
      </c>
      <c r="BR77" t="str">
        <f ca="1"/>
        <v>A</v>
      </c>
      <c r="BS77" t="str">
        <f ca="1"/>
        <v>P</v>
      </c>
      <c r="BT77" t="str">
        <f ca="1"/>
        <v>Z</v>
      </c>
      <c r="BU77" t="str">
        <f ca="1"/>
        <v>B</v>
      </c>
      <c r="BV77" t="str">
        <f ca="1"/>
        <v>O</v>
      </c>
      <c r="BW77" t="str">
        <f ca="1"/>
        <v>W</v>
      </c>
      <c r="BX77" t="str">
        <f ca="1"/>
        <v>G</v>
      </c>
      <c r="BY77" t="str">
        <f ca="1"/>
        <v>L</v>
      </c>
      <c r="BZ77" t="str">
        <f ca="1"/>
        <v>C</v>
      </c>
      <c r="CA77" t="str">
        <f ca="1"/>
        <v>E</v>
      </c>
      <c r="CB77" t="str">
        <f ca="1"/>
        <v>B</v>
      </c>
      <c r="CC77" t="str">
        <f ca="1"/>
        <v>A</v>
      </c>
      <c r="CD77" t="str">
        <f ca="1"/>
        <v>P</v>
      </c>
      <c r="CE77" t="str">
        <f ca="1"/>
        <v>X</v>
      </c>
      <c r="CF77" t="str">
        <f ca="1"/>
        <v>B</v>
      </c>
      <c r="CG77" t="str">
        <f ca="1"/>
        <v>W</v>
      </c>
      <c r="CH77" t="str">
        <f ca="1"/>
        <v>G</v>
      </c>
      <c r="CI77" t="str">
        <f ca="1"/>
        <v>L</v>
      </c>
      <c r="CJ77" t="str">
        <f ca="1"/>
        <v>I</v>
      </c>
      <c r="CK77" t="str">
        <f ca="1"/>
        <v>C</v>
      </c>
      <c r="CL77" t="str">
        <f ca="1"/>
        <v>E</v>
      </c>
      <c r="CM77" t="str">
        <f ca="1"/>
        <v>N</v>
      </c>
      <c r="CN77" t="str">
        <f ca="1"/>
        <v>A</v>
      </c>
      <c r="CO77" t="str">
        <f ca="1"/>
        <v>P</v>
      </c>
      <c r="CP77" t="str">
        <f ca="1"/>
        <v>F</v>
      </c>
      <c r="CQ77" t="str">
        <f ca="1"/>
        <v>B</v>
      </c>
      <c r="CR77" t="str">
        <f ca="1"/>
        <v>V</v>
      </c>
      <c r="CS77" t="str">
        <f ca="1"/>
        <v>L</v>
      </c>
      <c r="CT77" t="str">
        <f ca="1"/>
        <v>I</v>
      </c>
      <c r="CU77" t="str">
        <f ca="1"/>
        <v>D</v>
      </c>
      <c r="CV77" t="str">
        <f ca="1"/>
        <v>C</v>
      </c>
      <c r="CW77" t="str">
        <f ca="1"/>
        <v>S</v>
      </c>
      <c r="CX77" t="str">
        <f ca="1"/>
        <v>N</v>
      </c>
      <c r="CY77" t="str">
        <f ca="1"/>
        <v>K</v>
      </c>
      <c r="CZ77" t="str">
        <f ca="1"/>
        <v>F</v>
      </c>
      <c r="DA77" t="str">
        <f ca="1"/>
        <v>X</v>
      </c>
      <c r="DB77" t="str">
        <f ca="1"/>
        <v>G</v>
      </c>
      <c r="DC77" t="str">
        <f ca="1"/>
        <v>V</v>
      </c>
      <c r="DD77" t="str">
        <f ca="1"/>
        <v>S</v>
      </c>
      <c r="DE77" t="str">
        <f ca="1"/>
        <v>T</v>
      </c>
      <c r="DF77" t="str">
        <f ca="1"/>
        <v>V</v>
      </c>
      <c r="DG77" t="str">
        <f ca="1"/>
        <v>S</v>
      </c>
      <c r="DH77" t="str">
        <f ca="1"/>
        <v>R</v>
      </c>
      <c r="DI77" t="str">
        <f ca="1"/>
        <v>N</v>
      </c>
      <c r="DJ77" t="str">
        <f ca="1"/>
        <v>A</v>
      </c>
      <c r="DK77" t="str">
        <f ca="1"/>
        <v>P</v>
      </c>
      <c r="DL77" t="str">
        <f ca="1"/>
        <v>G</v>
      </c>
      <c r="DM77" t="str">
        <f ca="1"/>
        <v>L</v>
      </c>
      <c r="DN77" t="str">
        <f ca="1"/>
        <v>V</v>
      </c>
      <c r="DO77" t="str">
        <f ca="1"/>
        <v>T</v>
      </c>
      <c r="DP77" t="str">
        <f ca="1"/>
        <v>V</v>
      </c>
      <c r="DQ77" t="str">
        <f ca="1"/>
        <v>D</v>
      </c>
      <c r="DR77" t="str">
        <f ca="1"/>
        <v>C</v>
      </c>
      <c r="DS77" t="str">
        <f ca="1"/>
        <v>D</v>
      </c>
      <c r="DT77" t="str">
        <f ca="1"/>
        <v>N</v>
      </c>
      <c r="DU77" t="str">
        <f ca="1"/>
        <v>A</v>
      </c>
      <c r="DV77" t="str">
        <f ca="1"/>
        <v>G</v>
      </c>
      <c r="DW77" t="str">
        <f ca="1"/>
        <v>L</v>
      </c>
      <c r="DX77" t="str">
        <f ca="1"/>
        <v>T</v>
      </c>
      <c r="DY77" t="str">
        <f ca="1"/>
        <v>V</v>
      </c>
      <c r="DZ77" t="str">
        <f ca="1"/>
        <v>S</v>
      </c>
      <c r="EA77" t="str">
        <f ca="1"/>
        <v>S</v>
      </c>
      <c r="EB77" t="str">
        <f ca="1"/>
        <v>D</v>
      </c>
      <c r="EC77" t="str">
        <f ca="1"/>
        <v>C</v>
      </c>
      <c r="ED77" t="str">
        <f ca="1"/>
        <v>C</v>
      </c>
      <c r="EE77" t="str">
        <f ca="1"/>
        <v>N</v>
      </c>
    </row>
    <row r="78" spans="1:135" ht="75" x14ac:dyDescent="0.25">
      <c r="A78" s="57">
        <v>77</v>
      </c>
      <c r="B78" s="55" t="str">
        <f ca="1"/>
        <v>Heru Wibowo</v>
      </c>
      <c r="C78" s="55" t="str">
        <f ca="1"/>
        <v>Field Assistant Trainee</v>
      </c>
      <c r="D78" s="53" t="str">
        <f ca="1"/>
        <v>21</v>
      </c>
      <c r="E78" s="53">
        <f ca="1"/>
        <v>5</v>
      </c>
      <c r="F78" s="53">
        <f ca="1"/>
        <v>7</v>
      </c>
      <c r="G78" s="53">
        <f ca="1"/>
        <v>0</v>
      </c>
      <c r="H78" s="53">
        <f ca="1"/>
        <v>8</v>
      </c>
      <c r="I78" s="53">
        <f ca="1"/>
        <v>7</v>
      </c>
      <c r="J78" s="53">
        <f ca="1"/>
        <v>5</v>
      </c>
      <c r="K78" s="53">
        <f ca="1"/>
        <v>3</v>
      </c>
      <c r="L78" s="53">
        <f ca="1"/>
        <v>2</v>
      </c>
      <c r="M78" s="53">
        <f ca="1"/>
        <v>6</v>
      </c>
      <c r="N78" s="53">
        <f ca="1"/>
        <v>4</v>
      </c>
      <c r="O78" s="53">
        <f ca="1"/>
        <v>7</v>
      </c>
      <c r="P78" s="53">
        <f ca="1"/>
        <v>6</v>
      </c>
      <c r="Q78" s="53">
        <f ca="1"/>
        <v>6</v>
      </c>
      <c r="R78" s="53">
        <f ca="1"/>
        <v>3</v>
      </c>
      <c r="S78" s="53">
        <f ca="1"/>
        <v>4</v>
      </c>
      <c r="T78" s="53">
        <f ca="1"/>
        <v>1</v>
      </c>
      <c r="U78" s="53">
        <f ca="1"/>
        <v>7</v>
      </c>
      <c r="V78" s="53">
        <f ca="1"/>
        <v>3</v>
      </c>
      <c r="W78" s="53">
        <f ca="1"/>
        <v>2</v>
      </c>
      <c r="X78" s="53">
        <f ca="1"/>
        <v>3</v>
      </c>
      <c r="Y78" s="52" t="str">
        <f ca="1"/>
        <v>Tahu akan tujuan yang ingin dicapainya dan dapat merumuskannya, realistis akan kemampuan diri, dan berusaha untuk mencapai target.</v>
      </c>
      <c r="Z78" s="52" t="str">
        <f ca="1"/>
        <v xml:space="preserve">Komitmen tinggi, lebih suka menangani pekerjaan satu demi satu, akan tetapi masih dapat mengubah prioritas jika terpaksa </v>
      </c>
      <c r="AA78"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78" s="52" t="str">
        <f ca="1"/>
        <v xml:space="preserve">Sistematis, bermetoda, berstruktur, rapi dan teratur, dapat menata tugas dengan baik.  Cenderung kaku, tidak fleksibel </v>
      </c>
      <c r="AC78" s="52" t="str">
        <f ca="1"/>
        <v xml:space="preserve">Sangat menyukai detail, sangat peduli akan akurasi dan keleng- kapan data.  Cenderung terlalu terlibat dengan detail sehingga melupakan tujuan utama.  </v>
      </c>
      <c r="AD78" s="52" t="str">
        <f ca="1"/>
        <v xml:space="preserve">Pertimbangan mencakup aspek teoritis (konsep atau pemikiran  baru) dan aspek praktis (pengalaman) secara berimbang    </v>
      </c>
      <c r="AE78" s="52" t="str">
        <f ca="1"/>
        <v xml:space="preserve">Santai. Kurang peduli akan waktu, kurang memiliki rasa urgensi, membuang-buang waktu, bukan pekerja yang tepat waktu </v>
      </c>
      <c r="AF78" s="52" t="str">
        <f ca="1"/>
        <v xml:space="preserve">Cocok untuk pekerjaan  ' di belakang meja '. Cenderung lamban, tidak tanggap, mudah lelah, daya tahan lemah </v>
      </c>
      <c r="AG78" s="52" t="str">
        <f ca="1"/>
        <v xml:space="preserve">Membutuhkan uraian rinci mengenai tugas, dan batasan tanggung  jawab serta wewenang </v>
      </c>
      <c r="AH78" s="52" t="str">
        <f ca="1"/>
        <v xml:space="preserve">Loyal pada Perusahaan   </v>
      </c>
      <c r="AI78" s="52" t="str">
        <f ca="1"/>
        <v xml:space="preserve">Percaya diri dan ingin berperan sebagai pemimpin      </v>
      </c>
      <c r="AJ78" s="52" t="str">
        <f ca="1"/>
        <v xml:space="preserve">Dominan dan bertanggung jawab, akan melakukan fungsi pengarahan, pengendalian dan pengawasan    </v>
      </c>
      <c r="AK78" s="52" t="str">
        <f ca="1"/>
        <v xml:space="preserve">Cukup percaya diri dlm pengambilan keputusan, mau mengambil resiko, dpt memutuskan dgn cepat, mengikuti alur logika </v>
      </c>
      <c r="AL78" s="52" t="str">
        <f ca="1"/>
        <v xml:space="preserve">Kurang percaya diri &amp; kurang aktif dlm menjalin hubungan sosial   </v>
      </c>
      <c r="AM78" s="52" t="str">
        <f ca="1"/>
        <v xml:space="preserve">Selektif dlm bergabung dg kelompok, hanya mau berhubungan dg kelompok di lingkungan kerja apabila bernilai &amp; sesuai minat, tdk terlalu mudah dipengaruhi.  </v>
      </c>
      <c r="AN78" s="52" t="str">
        <f ca="1"/>
        <v>Menjaga jarak, lebih memperhatikan hal - hal kedinasan, tdk mudah dipengaruhi oleh individu tertentu, objektif &amp; analitis. Tampil dingin, tdk acuh, tdk ramah, suka berahasia, mungkin tdk sadar akan pe- rasaan org lain, &amp; mungkin sulit menyesuaikan diri.</v>
      </c>
      <c r="AO78" s="52" t="str">
        <f ca="1"/>
        <v xml:space="preserve">Bangga akan diri dan gayanya sendiri, senang menjadi pusat perha- tian, mengharapkan penghargaan dari lingkungan. Mencari-cari perhatian dan suka menyombongkan diri.  </v>
      </c>
      <c r="AP78" s="52" t="str">
        <f ca="1"/>
        <v xml:space="preserve">Terbuka, mudah mengungkap pendapat atau perasaannya menge- nai suatu hal kepada org lain </v>
      </c>
      <c r="AQ78" s="52" t="str">
        <f ca="1"/>
        <v xml:space="preserve">Lebih suka menghindari konflik, akan mencari rasionalisasi untuk  dapat menerima situasi dan melihat permasalahan dari sudut pan- dang orang lain.  </v>
      </c>
      <c r="AR78" s="52" t="str">
        <f ca="1"/>
        <v xml:space="preserve">Enggan berubah, tidak siap untuk beradaptasi, hanya mau menerima perubahan jika alasannya jelas dan meyakinkan  </v>
      </c>
      <c r="AT78" t="str">
        <f ca="1"/>
        <v>E</v>
      </c>
      <c r="AU78" t="str">
        <f ca="1"/>
        <v>N</v>
      </c>
      <c r="AV78" t="str">
        <f ca="1"/>
        <v>A</v>
      </c>
      <c r="AW78" t="str">
        <f ca="1"/>
        <v>P</v>
      </c>
      <c r="AX78" t="str">
        <f ca="1"/>
        <v>X</v>
      </c>
      <c r="AY78" t="str">
        <f ca="1"/>
        <v>B</v>
      </c>
      <c r="AZ78" t="str">
        <f ca="1"/>
        <v>Z</v>
      </c>
      <c r="BA78" t="str">
        <f ca="1"/>
        <v>Z</v>
      </c>
      <c r="BB78" t="str">
        <f ca="1"/>
        <v>K</v>
      </c>
      <c r="BC78" t="str">
        <f ca="1"/>
        <v>W</v>
      </c>
      <c r="BD78" t="str">
        <f ca="1"/>
        <v>C</v>
      </c>
      <c r="BE78" t="str">
        <f ca="1"/>
        <v>L</v>
      </c>
      <c r="BF78" t="str">
        <f ca="1"/>
        <v>N</v>
      </c>
      <c r="BG78" t="str">
        <f ca="1"/>
        <v>X</v>
      </c>
      <c r="BH78" t="str">
        <f ca="1"/>
        <v>P</v>
      </c>
      <c r="BI78" t="str">
        <f ca="1"/>
        <v>X</v>
      </c>
      <c r="BJ78" t="str">
        <f ca="1"/>
        <v>B</v>
      </c>
      <c r="BK78" t="str">
        <f ca="1"/>
        <v>K</v>
      </c>
      <c r="BL78" t="str">
        <f ca="1"/>
        <v>F</v>
      </c>
      <c r="BM78" t="str">
        <f ca="1"/>
        <v>W</v>
      </c>
      <c r="BN78" t="str">
        <f ca="1"/>
        <v>D</v>
      </c>
      <c r="BO78" t="str">
        <f ca="1"/>
        <v>C</v>
      </c>
      <c r="BP78" t="str">
        <f ca="1"/>
        <v>E</v>
      </c>
      <c r="BQ78" t="str">
        <f ca="1"/>
        <v>X</v>
      </c>
      <c r="BR78" t="str">
        <f ca="1"/>
        <v>A</v>
      </c>
      <c r="BS78" t="str">
        <f ca="1"/>
        <v>P</v>
      </c>
      <c r="BT78" t="str">
        <f ca="1"/>
        <v>X</v>
      </c>
      <c r="BU78" t="str">
        <f ca="1"/>
        <v>B</v>
      </c>
      <c r="BV78" t="str">
        <f ca="1"/>
        <v>O</v>
      </c>
      <c r="BW78" t="str">
        <f ca="1"/>
        <v>W</v>
      </c>
      <c r="BX78" t="str">
        <f ca="1"/>
        <v>R</v>
      </c>
      <c r="BY78" t="str">
        <f ca="1"/>
        <v>L</v>
      </c>
      <c r="BZ78" t="str">
        <f ca="1"/>
        <v>C</v>
      </c>
      <c r="CA78" t="str">
        <f ca="1"/>
        <v>T</v>
      </c>
      <c r="CB78" t="str">
        <f ca="1"/>
        <v>B</v>
      </c>
      <c r="CC78" t="str">
        <f ca="1"/>
        <v>A</v>
      </c>
      <c r="CD78" t="str">
        <f ca="1"/>
        <v>P</v>
      </c>
      <c r="CE78" t="str">
        <f ca="1"/>
        <v>X</v>
      </c>
      <c r="CF78" t="str">
        <f ca="1"/>
        <v>F</v>
      </c>
      <c r="CG78" t="str">
        <f ca="1"/>
        <v>W</v>
      </c>
      <c r="CH78" t="str">
        <f ca="1"/>
        <v>S</v>
      </c>
      <c r="CI78" t="str">
        <f ca="1"/>
        <v>R</v>
      </c>
      <c r="CJ78" t="str">
        <f ca="1"/>
        <v>I</v>
      </c>
      <c r="CK78" t="str">
        <f ca="1"/>
        <v>C</v>
      </c>
      <c r="CL78" t="str">
        <f ca="1"/>
        <v>E</v>
      </c>
      <c r="CM78" t="str">
        <f ca="1"/>
        <v>N</v>
      </c>
      <c r="CN78" t="str">
        <f ca="1"/>
        <v>Z</v>
      </c>
      <c r="CO78" t="str">
        <f ca="1"/>
        <v>P</v>
      </c>
      <c r="CP78" t="str">
        <f ca="1"/>
        <v>F</v>
      </c>
      <c r="CQ78" t="str">
        <f ca="1"/>
        <v>W</v>
      </c>
      <c r="CR78" t="str">
        <f ca="1"/>
        <v/>
      </c>
      <c r="CS78" t="str">
        <f ca="1"/>
        <v>L</v>
      </c>
      <c r="CT78" t="str">
        <f ca="1"/>
        <v>I</v>
      </c>
      <c r="CU78" t="str">
        <f ca="1"/>
        <v>D</v>
      </c>
      <c r="CV78" t="str">
        <f ca="1"/>
        <v>C</v>
      </c>
      <c r="CW78" t="str">
        <f ca="1"/>
        <v>S</v>
      </c>
      <c r="CX78" t="str">
        <f ca="1"/>
        <v>N</v>
      </c>
      <c r="CY78" t="str">
        <f ca="1"/>
        <v>A</v>
      </c>
      <c r="CZ78" t="str">
        <f ca="1"/>
        <v>F</v>
      </c>
      <c r="DA78" t="str">
        <f ca="1"/>
        <v>X</v>
      </c>
      <c r="DB78" t="str">
        <f ca="1"/>
        <v>T</v>
      </c>
      <c r="DC78" t="str">
        <f ca="1"/>
        <v>L</v>
      </c>
      <c r="DD78" t="str">
        <f ca="1"/>
        <v>I</v>
      </c>
      <c r="DE78" t="str">
        <f ca="1"/>
        <v>R</v>
      </c>
      <c r="DF78" t="str">
        <f ca="1"/>
        <v>D</v>
      </c>
      <c r="DG78" t="str">
        <f ca="1"/>
        <v>C</v>
      </c>
      <c r="DH78" t="str">
        <f ca="1"/>
        <v>R</v>
      </c>
      <c r="DI78" t="str">
        <f ca="1"/>
        <v>N</v>
      </c>
      <c r="DJ78" t="str">
        <f ca="1"/>
        <v>A</v>
      </c>
      <c r="DK78" t="str">
        <f ca="1"/>
        <v>P</v>
      </c>
      <c r="DL78" t="str">
        <f ca="1"/>
        <v>I</v>
      </c>
      <c r="DM78" t="str">
        <f ca="1"/>
        <v>L</v>
      </c>
      <c r="DN78" t="str">
        <f ca="1"/>
        <v>I</v>
      </c>
      <c r="DO78" t="str">
        <f ca="1"/>
        <v>T</v>
      </c>
      <c r="DP78" t="str">
        <f ca="1"/>
        <v>V</v>
      </c>
      <c r="DQ78" t="str">
        <f ca="1"/>
        <v>D</v>
      </c>
      <c r="DR78" t="str">
        <f ca="1"/>
        <v>C</v>
      </c>
      <c r="DS78" t="str">
        <f ca="1"/>
        <v>D</v>
      </c>
      <c r="DT78" t="str">
        <f ca="1"/>
        <v>N</v>
      </c>
      <c r="DU78" t="str">
        <f ca="1"/>
        <v>W</v>
      </c>
      <c r="DV78" t="str">
        <f ca="1"/>
        <v>L</v>
      </c>
      <c r="DW78" t="str">
        <f ca="1"/>
        <v>L</v>
      </c>
      <c r="DX78" t="str">
        <f ca="1"/>
        <v>I</v>
      </c>
      <c r="DY78" t="str">
        <f ca="1"/>
        <v>V</v>
      </c>
      <c r="DZ78" t="str">
        <f ca="1"/>
        <v>S</v>
      </c>
      <c r="EA78" t="str">
        <f ca="1"/>
        <v>R</v>
      </c>
      <c r="EB78" t="str">
        <f ca="1"/>
        <v>D</v>
      </c>
      <c r="EC78" t="str">
        <f ca="1"/>
        <v>D</v>
      </c>
      <c r="ED78" t="str">
        <f ca="1"/>
        <v>C</v>
      </c>
      <c r="EE78" t="str">
        <f ca="1"/>
        <v>N</v>
      </c>
    </row>
    <row r="79" spans="1:135" ht="75" x14ac:dyDescent="0.25">
      <c r="A79" s="57">
        <v>78</v>
      </c>
      <c r="B79" s="55" t="str">
        <f ca="1"/>
        <v>Baharuddin Asis</v>
      </c>
      <c r="C79" s="55" t="str">
        <f ca="1"/>
        <v>Field Assistant Traine</v>
      </c>
      <c r="D79" s="53" t="str">
        <f ca="1"/>
        <v>23</v>
      </c>
      <c r="E79" s="53">
        <f ca="1"/>
        <v>6</v>
      </c>
      <c r="F79" s="53">
        <f ca="1"/>
        <v>4</v>
      </c>
      <c r="G79" s="53">
        <f ca="1"/>
        <v>2</v>
      </c>
      <c r="H79" s="53">
        <f ca="1"/>
        <v>4</v>
      </c>
      <c r="I79" s="53">
        <f ca="1"/>
        <v>4</v>
      </c>
      <c r="J79" s="53">
        <f ca="1"/>
        <v>4</v>
      </c>
      <c r="K79" s="53">
        <f ca="1"/>
        <v>6</v>
      </c>
      <c r="L79" s="53">
        <f ca="1"/>
        <v>1</v>
      </c>
      <c r="M79" s="53">
        <f ca="1"/>
        <v>4</v>
      </c>
      <c r="N79" s="53">
        <f ca="1"/>
        <v>5</v>
      </c>
      <c r="O79" s="53">
        <f ca="1"/>
        <v>8</v>
      </c>
      <c r="P79" s="53">
        <f ca="1"/>
        <v>3</v>
      </c>
      <c r="Q79" s="53">
        <f ca="1"/>
        <v>8</v>
      </c>
      <c r="R79" s="53">
        <f ca="1"/>
        <v>5</v>
      </c>
      <c r="S79" s="53">
        <f ca="1"/>
        <v>5</v>
      </c>
      <c r="T79" s="53">
        <f ca="1"/>
        <v>2</v>
      </c>
      <c r="U79" s="53">
        <f ca="1"/>
        <v>4</v>
      </c>
      <c r="V79" s="53">
        <f ca="1"/>
        <v>3</v>
      </c>
      <c r="W79" s="53">
        <f ca="1"/>
        <v>4</v>
      </c>
      <c r="X79" s="53">
        <f ca="1"/>
        <v>7</v>
      </c>
      <c r="Y79" s="52" t="str">
        <f ca="1"/>
        <v>Tahu akan tujuan yang ingin dicapainya dan dapat merumuskannya, realistis akan kemampuan diri, dan berusaha untuk mencapai target.</v>
      </c>
      <c r="Z79" s="52" t="str">
        <f ca="1"/>
        <v xml:space="preserve">Cukup memiliki komitmen untuk menuntaskan tugas, akan tetapi jika memungkinkan akan mendelegasikan sebagian dari pekerjaan nya kepada orang lain.  </v>
      </c>
      <c r="AA79"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79" s="52" t="str">
        <f ca="1"/>
        <v xml:space="preserve">Fleksibel tapi masih cukup memperhatikan keteraturan atau sistematika kerja </v>
      </c>
      <c r="AC79" s="52" t="str">
        <f ca="1"/>
        <v xml:space="preserve">Tertarik untuk menangani sendiri detail   </v>
      </c>
      <c r="AD79" s="52" t="str">
        <f ca="1"/>
        <v xml:space="preserve">Pertimbangan mencakup aspek teoritis (konsep atau pemikiran  baru) dan aspek praktis (pengalaman) secara berimbang    </v>
      </c>
      <c r="AE79" s="52" t="str">
        <f ca="1"/>
        <v xml:space="preserve">Cukup aktif dalam segi mental, dapat menyesuaikan tempo kerjanya  dengan tuntutan pekerjaan / lingkungan </v>
      </c>
      <c r="AF79" s="52" t="str">
        <f ca="1"/>
        <v xml:space="preserve">Cocok untuk pekerjaan  ' di belakang meja '. Cenderung lamban, tidak tanggap, mudah lelah, daya tahan lemah </v>
      </c>
      <c r="AG79" s="52" t="str">
        <f ca="1"/>
        <v xml:space="preserve">Perlu pengarahan awal dan tolok ukur keberhasilan   </v>
      </c>
      <c r="AH79" s="52" t="str">
        <f ca="1"/>
        <v xml:space="preserve">Loyal pada Perusahaan   </v>
      </c>
      <c r="AI79" s="52" t="str">
        <f ca="1"/>
        <v>Sangat percaya diri utk berperan sbg atasan &amp; sangat mengharapkan posisi tersebut. Lebih mementingkan citra &amp; status kepemimpinannya dari pada efektifitas kelompok, mungkin akan tampil angkuh atau terlalu percaya diri.</v>
      </c>
      <c r="AJ79" s="52" t="str">
        <f ca="1"/>
        <v>Enggan mengontrol org lain &amp; tidak mau mempertanggung jawabkan hasil kerja bawahannya, lebih memberi kebebasan kpd bawahan utk memilih cara sendiri dlm penyelesaian tugas dan meminta bawahan  utk mempertanggungjawabkan hasilnya masing-masing.</v>
      </c>
      <c r="AK79" s="52" t="str">
        <f ca="1"/>
        <v>Sangat yakin dl mengambil keputusan, cepat tanggap thd situasi, berani mengambil resiko, mau memanfaatkan kesempatan. Impulsif, dpt mem- buat keputusan yg tdk praktis, cenderung lebih mementingkan kecepatan daripada akurasi, tdk sabar, cenderung meloncat pd keputusan.</v>
      </c>
      <c r="AL7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79" s="52" t="str">
        <f ca="1"/>
        <v xml:space="preserve">Selektif dlm bergabung dg kelompok, hanya mau berhubungan dg kelompok di lingkungan kerja apabila bernilai &amp; sesuai minat, tdk terlalu mudah dipengaruhi.  </v>
      </c>
      <c r="AN79" s="52" t="str">
        <f ca="1"/>
        <v>Menjaga jarak, lebih memperhatikan hal - hal kedinasan, tdk mudah dipengaruhi oleh individu tertentu, objektif &amp; analitis. Tampil dingin, tdk acuh, tdk ramah, suka berahasia, mungkin tdk sadar akan pe- rasaan org lain, &amp; mungkin sulit menyesuaikan diri.</v>
      </c>
      <c r="AO79" s="52" t="str">
        <f ca="1"/>
        <v xml:space="preserve">Mengharapkan pengakuan lingkungan dan tidak mau diabaikan tetapi tidak mencari-cari perhatian </v>
      </c>
      <c r="AP79" s="52" t="str">
        <f ca="1"/>
        <v xml:space="preserve">Terbuka, mudah mengungkap pendapat atau perasaannya menge- nai suatu hal kepada org lain </v>
      </c>
      <c r="AQ79" s="52" t="str">
        <f ca="1"/>
        <v xml:space="preserve">Tidak mencari atau menghindari konflik, mau mendengarkan pan- dangan orang lain tetapi dapat menjadi keras kepala saat memper- tahankan pandangannya.  </v>
      </c>
      <c r="AR79" s="52" t="str">
        <f ca="1"/>
        <v>Antusias terhadap perubahan dan akan mencari hal-hal baru, tetapi masih selektif (menilai kemanfaatannya)</v>
      </c>
      <c r="AT79" t="str">
        <f ca="1"/>
        <v>G</v>
      </c>
      <c r="AU79" t="str">
        <f ca="1"/>
        <v>A</v>
      </c>
      <c r="AV79" t="str">
        <f ca="1"/>
        <v>A</v>
      </c>
      <c r="AW79" t="str">
        <f ca="1"/>
        <v>X</v>
      </c>
      <c r="AX79" t="str">
        <f ca="1"/>
        <v>B</v>
      </c>
      <c r="AY79" t="str">
        <f ca="1"/>
        <v>B</v>
      </c>
      <c r="AZ79" t="str">
        <f ca="1"/>
        <v>Z</v>
      </c>
      <c r="BA79" t="str">
        <f ca="1"/>
        <v>Z</v>
      </c>
      <c r="BB79" t="str">
        <f ca="1"/>
        <v>F</v>
      </c>
      <c r="BC79" t="str">
        <f ca="1"/>
        <v>W</v>
      </c>
      <c r="BD79" t="str">
        <f ca="1"/>
        <v>C</v>
      </c>
      <c r="BE79" t="str">
        <f ca="1"/>
        <v>E</v>
      </c>
      <c r="BF79" t="str">
        <f ca="1"/>
        <v>N</v>
      </c>
      <c r="BG79" t="str">
        <f ca="1"/>
        <v>A</v>
      </c>
      <c r="BH79" t="str">
        <f ca="1"/>
        <v>B</v>
      </c>
      <c r="BI79" t="str">
        <f ca="1"/>
        <v>O</v>
      </c>
      <c r="BJ79" t="str">
        <f ca="1"/>
        <v>Z</v>
      </c>
      <c r="BK79" t="str">
        <f ca="1"/>
        <v>O</v>
      </c>
      <c r="BL79" t="str">
        <f ca="1"/>
        <v>Z</v>
      </c>
      <c r="BM79" t="str">
        <f ca="1"/>
        <v>K</v>
      </c>
      <c r="BN79" t="str">
        <f ca="1"/>
        <v>D</v>
      </c>
      <c r="BO79" t="str">
        <f ca="1"/>
        <v>L</v>
      </c>
      <c r="BP79" t="str">
        <f ca="1"/>
        <v>I</v>
      </c>
      <c r="BQ79" t="str">
        <f ca="1"/>
        <v>X</v>
      </c>
      <c r="BR79" t="str">
        <f ca="1"/>
        <v>A</v>
      </c>
      <c r="BS79" t="str">
        <f ca="1"/>
        <v>P</v>
      </c>
      <c r="BT79" t="str">
        <f ca="1"/>
        <v>Z</v>
      </c>
      <c r="BU79" t="str">
        <f ca="1"/>
        <v>K</v>
      </c>
      <c r="BV79" t="str">
        <f ca="1"/>
        <v>F</v>
      </c>
      <c r="BW79" t="str">
        <f ca="1"/>
        <v>W</v>
      </c>
      <c r="BX79" t="str">
        <f ca="1"/>
        <v>R</v>
      </c>
      <c r="BY79" t="str">
        <f ca="1"/>
        <v>L</v>
      </c>
      <c r="BZ79" t="str">
        <f ca="1"/>
        <v>I</v>
      </c>
      <c r="CA79" t="str">
        <f ca="1"/>
        <v>T</v>
      </c>
      <c r="CB79" t="str">
        <f ca="1"/>
        <v>B</v>
      </c>
      <c r="CC79" t="str">
        <f ca="1"/>
        <v>A</v>
      </c>
      <c r="CD79" t="str">
        <f ca="1"/>
        <v>P</v>
      </c>
      <c r="CE79" t="str">
        <f ca="1"/>
        <v>X</v>
      </c>
      <c r="CF79" t="str">
        <f ca="1"/>
        <v>F</v>
      </c>
      <c r="CG79" t="str">
        <f ca="1"/>
        <v>W</v>
      </c>
      <c r="CH79" t="str">
        <f ca="1"/>
        <v>S</v>
      </c>
      <c r="CI79" t="str">
        <f ca="1"/>
        <v>L</v>
      </c>
      <c r="CJ79" t="str">
        <f ca="1"/>
        <v>I</v>
      </c>
      <c r="CK79" t="str">
        <f ca="1"/>
        <v>T</v>
      </c>
      <c r="CL79" t="str">
        <f ca="1"/>
        <v>E</v>
      </c>
      <c r="CM79" t="str">
        <f ca="1"/>
        <v>N</v>
      </c>
      <c r="CN79" t="str">
        <f ca="1"/>
        <v>Z</v>
      </c>
      <c r="CO79" t="str">
        <f ca="1"/>
        <v>P</v>
      </c>
      <c r="CP79" t="str">
        <f ca="1"/>
        <v>F</v>
      </c>
      <c r="CQ79" t="str">
        <f ca="1"/>
        <v>B</v>
      </c>
      <c r="CR79" t="str">
        <f ca="1"/>
        <v>G</v>
      </c>
      <c r="CS79" t="str">
        <f ca="1"/>
        <v>L</v>
      </c>
      <c r="CT79" t="str">
        <f ca="1"/>
        <v>I</v>
      </c>
      <c r="CU79" t="str">
        <f ca="1"/>
        <v>D</v>
      </c>
      <c r="CV79" t="str">
        <f ca="1"/>
        <v>C</v>
      </c>
      <c r="CW79" t="str">
        <f ca="1"/>
        <v>E</v>
      </c>
      <c r="CX79" t="str">
        <f ca="1"/>
        <v>Z</v>
      </c>
      <c r="CY79" t="str">
        <f ca="1"/>
        <v>K</v>
      </c>
      <c r="CZ79" t="str">
        <f ca="1"/>
        <v>F</v>
      </c>
      <c r="DA79" t="str">
        <f ca="1"/>
        <v>X</v>
      </c>
      <c r="DB79" t="str">
        <f ca="1"/>
        <v>T</v>
      </c>
      <c r="DC79" t="str">
        <f ca="1"/>
        <v>L</v>
      </c>
      <c r="DD79" t="str">
        <f ca="1"/>
        <v>I</v>
      </c>
      <c r="DE79" t="str">
        <f ca="1"/>
        <v>T</v>
      </c>
      <c r="DF79" t="str">
        <f ca="1"/>
        <v>D</v>
      </c>
      <c r="DG79" t="str">
        <f ca="1"/>
        <v>S</v>
      </c>
      <c r="DH79" t="str">
        <f ca="1"/>
        <v>R</v>
      </c>
      <c r="DI79" t="str">
        <f ca="1"/>
        <v>K</v>
      </c>
      <c r="DJ79" t="str">
        <f ca="1"/>
        <v>A</v>
      </c>
      <c r="DK79" t="str">
        <f ca="1"/>
        <v/>
      </c>
      <c r="DL79" t="str">
        <f ca="1"/>
        <v>I</v>
      </c>
      <c r="DM79" t="str">
        <f ca="1"/>
        <v>L</v>
      </c>
      <c r="DN79" t="str">
        <f ca="1"/>
        <v>I</v>
      </c>
      <c r="DO79" t="str">
        <f ca="1"/>
        <v>T</v>
      </c>
      <c r="DP79" t="str">
        <f ca="1"/>
        <v>V</v>
      </c>
      <c r="DQ79" t="str">
        <f ca="1"/>
        <v>S</v>
      </c>
      <c r="DR79" t="str">
        <f ca="1"/>
        <v>R</v>
      </c>
      <c r="DS79" t="str">
        <f ca="1"/>
        <v>D</v>
      </c>
      <c r="DT79" t="str">
        <f ca="1"/>
        <v>N</v>
      </c>
      <c r="DU79" t="str">
        <f ca="1"/>
        <v>W</v>
      </c>
      <c r="DV79" t="str">
        <f ca="1"/>
        <v>L</v>
      </c>
      <c r="DW79" t="str">
        <f ca="1"/>
        <v>L</v>
      </c>
      <c r="DX79" t="str">
        <f ca="1"/>
        <v>I</v>
      </c>
      <c r="DY79" t="str">
        <f ca="1"/>
        <v>T</v>
      </c>
      <c r="DZ79" t="str">
        <f ca="1"/>
        <v>S</v>
      </c>
      <c r="EA79" t="str">
        <f ca="1"/>
        <v>S</v>
      </c>
      <c r="EB79" t="str">
        <f ca="1"/>
        <v>R</v>
      </c>
      <c r="EC79" t="str">
        <f ca="1"/>
        <v>C</v>
      </c>
      <c r="ED79" t="str">
        <f ca="1"/>
        <v>C</v>
      </c>
      <c r="EE79" t="str">
        <f ca="1"/>
        <v>N</v>
      </c>
    </row>
    <row r="80" spans="1:135" ht="75" x14ac:dyDescent="0.25">
      <c r="A80" s="57">
        <v>79</v>
      </c>
      <c r="B80" s="55" t="str">
        <f ca="1"/>
        <v>Muchlis Muhammad</v>
      </c>
      <c r="C80" s="55" t="str">
        <f ca="1"/>
        <v>Field Assistant Trainee</v>
      </c>
      <c r="D80" s="53" t="str">
        <f ca="1"/>
        <v>27</v>
      </c>
      <c r="E80" s="53">
        <f ca="1"/>
        <v>6</v>
      </c>
      <c r="F80" s="53">
        <f ca="1"/>
        <v>8</v>
      </c>
      <c r="G80" s="53">
        <f ca="1"/>
        <v>7</v>
      </c>
      <c r="H80" s="53">
        <f ca="1"/>
        <v>5</v>
      </c>
      <c r="I80" s="53">
        <f ca="1"/>
        <v>4</v>
      </c>
      <c r="J80" s="53">
        <f ca="1"/>
        <v>3</v>
      </c>
      <c r="K80" s="53">
        <f ca="1"/>
        <v>2</v>
      </c>
      <c r="L80" s="53">
        <f ca="1"/>
        <v>6</v>
      </c>
      <c r="M80" s="53">
        <f ca="1"/>
        <v>7</v>
      </c>
      <c r="N80" s="53">
        <f ca="1"/>
        <v>2</v>
      </c>
      <c r="O80" s="53">
        <f ca="1"/>
        <v>2</v>
      </c>
      <c r="P80" s="53">
        <f ca="1"/>
        <v>3</v>
      </c>
      <c r="Q80" s="53">
        <f ca="1"/>
        <v>7</v>
      </c>
      <c r="R80" s="53">
        <f ca="1"/>
        <v>6</v>
      </c>
      <c r="S80" s="53">
        <f ca="1"/>
        <v>6</v>
      </c>
      <c r="T80" s="53">
        <f ca="1"/>
        <v>3</v>
      </c>
      <c r="U80" s="53">
        <f ca="1"/>
        <v>2</v>
      </c>
      <c r="V80" s="53">
        <f ca="1"/>
        <v>3</v>
      </c>
      <c r="W80" s="53">
        <f ca="1"/>
        <v>2</v>
      </c>
      <c r="X80" s="53">
        <f ca="1"/>
        <v>6</v>
      </c>
      <c r="Y80" s="52" t="str">
        <f ca="1"/>
        <v>Tahu akan tujuan yang ingin dicapainya dan dapat merumuskannya, realistis akan kemampuan diri, dan berusaha untuk mencapai target.</v>
      </c>
      <c r="Z80"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80" s="52" t="str">
        <f ca="1"/>
        <v xml:space="preserve">Bekerja keras, tetapi  jelas tujuan yg ingin dicapainya   </v>
      </c>
      <c r="AB80" s="52" t="str">
        <f ca="1"/>
        <v xml:space="preserve">Memperhatikan keteraturan dan sistematika kerja, tapi cukup  fleksibel </v>
      </c>
      <c r="AC80" s="52" t="str">
        <f ca="1"/>
        <v xml:space="preserve">Tertarik untuk menangani sendiri detail   </v>
      </c>
      <c r="AD80" s="52" t="str">
        <f ca="1"/>
        <v xml:space="preserve">Tipe pelaksana, praktis - pragmatis, mengandalkan pengalaman  masa lalu dan intuisi. Bekerja tanpa perencanaan, mengandalkan perasaan.  </v>
      </c>
      <c r="AE80" s="52" t="str">
        <f ca="1"/>
        <v xml:space="preserve">Santai. Kurang peduli akan waktu, kurang memiliki rasa urgensi, membuang-buang waktu, bukan pekerja yang tepat waktu </v>
      </c>
      <c r="AF80" s="52" t="str">
        <f ca="1"/>
        <v xml:space="preserve">Dapat bekerja di belakang meja dan senang jika sesekali harus terjun ke lapangan atau melaksanakan tugas-tugas yang bersifat mobile.  </v>
      </c>
      <c r="AG80" s="52" t="str">
        <f ca="1"/>
        <v xml:space="preserve">Membutuhkan uraian rinci mengenai tugas, dan batasan tanggung  jawab serta wewenang </v>
      </c>
      <c r="AH80" s="52" t="str">
        <f ca="1"/>
        <v>Otonom, dapat bekerja sendiri tanpa campur tangan orang lain, motivasi timbul krn pekerjaan itu sendiri, bukan krn pujian dr otoritas. Mempertanyakan otoritas, cenderung tidak puas thdp atasan, loya- litas lebih didasari kepentingan pribadi.</v>
      </c>
      <c r="AI80" s="52" t="str">
        <f ca="1"/>
        <v xml:space="preserve">Tidak percaya diri dan tidak ingin memimpin atau mengawasi orang lain </v>
      </c>
      <c r="AJ80" s="52" t="str">
        <f ca="1"/>
        <v>Enggan mengontrol org lain &amp; tidak mau mempertanggung jawabkan hasil kerja bawahannya, lebih memberi kebebasan kpd bawahan utk memilih cara sendiri dlm penyelesaian tugas dan meminta bawahan  utk mempertanggungjawabkan hasilnya masing-masing.</v>
      </c>
      <c r="AK80" s="52" t="str">
        <f ca="1"/>
        <v xml:space="preserve">Cukup percaya diri dlm pengambilan keputusan, mau mengambil resiko, dpt memutuskan dgn cepat, mengikuti alur logika </v>
      </c>
      <c r="AL8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0" s="52" t="str">
        <f ca="1"/>
        <v>Suka bergabung dlm kelompok, sadar akan sikap &amp; kebutuhan ke- lompok, suka bekerja sama, ingin menjadi bagian dari kelompok, ingin disukai &amp; diakui oleh lingkungan; sangat tergantung pd kelom- pok, lebih memperhatikan kebutuhan kelompok daripada pekerjaan.</v>
      </c>
      <c r="AN80" s="52" t="str">
        <f ca="1"/>
        <v xml:space="preserve">Tidak mencari atau menghindari hubungan antar pribadi di  lingkungan kerja, masih mampu menjaga jarak </v>
      </c>
      <c r="AO80" s="52" t="str">
        <f ca="1"/>
        <v xml:space="preserve">Sederhana, cenderung diam, cenderung pemalu, tidak suka menon- jolkan diri </v>
      </c>
      <c r="AP80" s="52" t="str">
        <f ca="1"/>
        <v xml:space="preserve">Terbuka, mudah mengungkap pendapat atau perasaannya menge- nai suatu hal kepada org lain </v>
      </c>
      <c r="AQ80" s="52" t="str">
        <f ca="1"/>
        <v xml:space="preserve">Lebih suka menghindari konflik, akan mencari rasionalisasi untuk  dapat menerima situasi dan melihat permasalahan dari sudut pan- dang orang lain.  </v>
      </c>
      <c r="AR80" s="52" t="str">
        <f ca="1"/>
        <v>Antusias terhadap perubahan dan akan mencari hal-hal baru, tetapi masih selektif (menilai kemanfaatannya)</v>
      </c>
      <c r="AT80" t="str">
        <f ca="1"/>
        <v>G</v>
      </c>
      <c r="AU80" t="str">
        <f ca="1"/>
        <v>N</v>
      </c>
      <c r="AV80" t="str">
        <f ca="1"/>
        <v>A</v>
      </c>
      <c r="AW80" t="str">
        <f ca="1"/>
        <v>X</v>
      </c>
      <c r="AX80" t="str">
        <f ca="1"/>
        <v>B</v>
      </c>
      <c r="AY80" t="str">
        <f ca="1"/>
        <v>B</v>
      </c>
      <c r="AZ80" t="str">
        <f ca="1"/>
        <v>Z</v>
      </c>
      <c r="BA80" t="str">
        <f ca="1"/>
        <v>Z</v>
      </c>
      <c r="BB80" t="str">
        <f ca="1"/>
        <v>K</v>
      </c>
      <c r="BC80" t="str">
        <f ca="1"/>
        <v>W</v>
      </c>
      <c r="BD80" t="str">
        <f ca="1"/>
        <v>G</v>
      </c>
      <c r="BE80" t="str">
        <f ca="1"/>
        <v>E</v>
      </c>
      <c r="BF80" t="str">
        <f ca="1"/>
        <v>N</v>
      </c>
      <c r="BG80" t="str">
        <f ca="1"/>
        <v>A</v>
      </c>
      <c r="BH80" t="str">
        <f ca="1"/>
        <v>B</v>
      </c>
      <c r="BI80" t="str">
        <f ca="1"/>
        <v>O</v>
      </c>
      <c r="BJ80" t="str">
        <f ca="1"/>
        <v>Z</v>
      </c>
      <c r="BK80" t="str">
        <f ca="1"/>
        <v>O</v>
      </c>
      <c r="BL80" t="str">
        <f ca="1"/>
        <v>Z</v>
      </c>
      <c r="BM80" t="str">
        <f ca="1"/>
        <v>W</v>
      </c>
      <c r="BN80" t="str">
        <f ca="1"/>
        <v>D</v>
      </c>
      <c r="BO80" t="str">
        <f ca="1"/>
        <v>C</v>
      </c>
      <c r="BP80" t="str">
        <f ca="1"/>
        <v>I</v>
      </c>
      <c r="BQ80" t="str">
        <f ca="1"/>
        <v>N</v>
      </c>
      <c r="BR80" t="str">
        <f ca="1"/>
        <v>A</v>
      </c>
      <c r="BS80" t="str">
        <f ca="1"/>
        <v>P</v>
      </c>
      <c r="BT80" t="str">
        <f ca="1"/>
        <v>Z</v>
      </c>
      <c r="BU80" t="str">
        <f ca="1"/>
        <v>B</v>
      </c>
      <c r="BV80" t="str">
        <f ca="1"/>
        <v>O</v>
      </c>
      <c r="BW80" t="str">
        <f ca="1"/>
        <v>W</v>
      </c>
      <c r="BX80" t="str">
        <f ca="1"/>
        <v>G</v>
      </c>
      <c r="BY80" t="str">
        <f ca="1"/>
        <v>D</v>
      </c>
      <c r="BZ80" t="str">
        <f ca="1"/>
        <v>I</v>
      </c>
      <c r="CA80" t="str">
        <f ca="1"/>
        <v>T</v>
      </c>
      <c r="CB80" t="str">
        <f ca="1"/>
        <v>B</v>
      </c>
      <c r="CC80" t="str">
        <f ca="1"/>
        <v>A</v>
      </c>
      <c r="CD80" t="str">
        <f ca="1"/>
        <v>P</v>
      </c>
      <c r="CE80" t="str">
        <f ca="1"/>
        <v>K</v>
      </c>
      <c r="CF80" t="str">
        <f ca="1"/>
        <v>B</v>
      </c>
      <c r="CG80" t="str">
        <f ca="1"/>
        <v>W</v>
      </c>
      <c r="CH80" t="str">
        <f ca="1"/>
        <v>G</v>
      </c>
      <c r="CI80" t="str">
        <f ca="1"/>
        <v>R</v>
      </c>
      <c r="CJ80" t="str">
        <f ca="1"/>
        <v>D</v>
      </c>
      <c r="CK80" t="str">
        <f ca="1"/>
        <v>C</v>
      </c>
      <c r="CL80" t="str">
        <f ca="1"/>
        <v>V</v>
      </c>
      <c r="CM80" t="str">
        <f ca="1"/>
        <v>N</v>
      </c>
      <c r="CN80" t="str">
        <f ca="1"/>
        <v>Z</v>
      </c>
      <c r="CO80" t="str">
        <f ca="1"/>
        <v>P</v>
      </c>
      <c r="CP80" t="str">
        <f ca="1"/>
        <v>F</v>
      </c>
      <c r="CQ80" t="str">
        <f ca="1"/>
        <v>W</v>
      </c>
      <c r="CR80" t="str">
        <f ca="1"/>
        <v>G</v>
      </c>
      <c r="CS80" t="str">
        <f ca="1"/>
        <v>S</v>
      </c>
      <c r="CT80" t="str">
        <f ca="1"/>
        <v>I</v>
      </c>
      <c r="CU80" t="str">
        <f ca="1"/>
        <v>T</v>
      </c>
      <c r="CV80" t="str">
        <f ca="1"/>
        <v>V</v>
      </c>
      <c r="CW80" t="str">
        <f ca="1"/>
        <v>E</v>
      </c>
      <c r="CX80" t="str">
        <f ca="1"/>
        <v>N</v>
      </c>
      <c r="CY80" t="str">
        <f ca="1"/>
        <v>A</v>
      </c>
      <c r="CZ80" t="str">
        <f ca="1"/>
        <v>F</v>
      </c>
      <c r="DA80" t="str">
        <f ca="1"/>
        <v>X</v>
      </c>
      <c r="DB80" t="str">
        <f ca="1"/>
        <v>G</v>
      </c>
      <c r="DC80" t="str">
        <f ca="1"/>
        <v>V</v>
      </c>
      <c r="DD80" t="str">
        <f ca="1"/>
        <v>I</v>
      </c>
      <c r="DE80" t="str">
        <f ca="1"/>
        <v>R</v>
      </c>
      <c r="DF80" t="str">
        <f ca="1"/>
        <v>V</v>
      </c>
      <c r="DG80" t="str">
        <f ca="1"/>
        <v>S</v>
      </c>
      <c r="DH80" t="str">
        <f ca="1"/>
        <v>R</v>
      </c>
      <c r="DI80" t="str">
        <f ca="1"/>
        <v>N</v>
      </c>
      <c r="DJ80" t="str">
        <f ca="1"/>
        <v>A</v>
      </c>
      <c r="DK80" t="str">
        <f ca="1"/>
        <v>W</v>
      </c>
      <c r="DL80" t="str">
        <f ca="1"/>
        <v>I</v>
      </c>
      <c r="DM80" t="str">
        <f ca="1"/>
        <v>L</v>
      </c>
      <c r="DN80" t="str">
        <f ca="1"/>
        <v>I</v>
      </c>
      <c r="DO80" t="str">
        <f ca="1"/>
        <v>S</v>
      </c>
      <c r="DP80" t="str">
        <f ca="1"/>
        <v>V</v>
      </c>
      <c r="DQ80" t="str">
        <f ca="1"/>
        <v>S</v>
      </c>
      <c r="DR80" t="str">
        <f ca="1"/>
        <v>C</v>
      </c>
      <c r="DS80" t="str">
        <f ca="1"/>
        <v>E</v>
      </c>
      <c r="DT80" t="str">
        <f ca="1"/>
        <v>N</v>
      </c>
      <c r="DU80" t="str">
        <f ca="1"/>
        <v>W</v>
      </c>
      <c r="DV80" t="str">
        <f ca="1"/>
        <v>G</v>
      </c>
      <c r="DW80" t="str">
        <f ca="1"/>
        <v>L</v>
      </c>
      <c r="DX80" t="str">
        <f ca="1"/>
        <v>I</v>
      </c>
      <c r="DY80" t="str">
        <f ca="1"/>
        <v>V</v>
      </c>
      <c r="DZ80" t="str">
        <f ca="1"/>
        <v>S</v>
      </c>
      <c r="EA80" t="str">
        <f ca="1"/>
        <v>S</v>
      </c>
      <c r="EB80" t="str">
        <f ca="1"/>
        <v>D</v>
      </c>
      <c r="EC80" t="str">
        <f ca="1"/>
        <v>C</v>
      </c>
      <c r="ED80" t="str">
        <f ca="1"/>
        <v>C</v>
      </c>
      <c r="EE80" t="str">
        <f ca="1"/>
        <v>N</v>
      </c>
    </row>
    <row r="81" spans="1:135" ht="75" x14ac:dyDescent="0.25">
      <c r="A81" s="57">
        <v>80</v>
      </c>
      <c r="B81" s="55" t="str">
        <f ca="1"/>
        <v>Kurnia</v>
      </c>
      <c r="C81" s="55" t="str">
        <f ca="1"/>
        <v>Field Assistant Trainee</v>
      </c>
      <c r="D81" s="53" t="str">
        <f ca="1"/>
        <v>22</v>
      </c>
      <c r="E81" s="53">
        <f ca="1"/>
        <v>5</v>
      </c>
      <c r="F81" s="53">
        <f ca="1"/>
        <v>4</v>
      </c>
      <c r="G81" s="53">
        <f ca="1"/>
        <v>6</v>
      </c>
      <c r="H81" s="53">
        <f ca="1"/>
        <v>7</v>
      </c>
      <c r="I81" s="53">
        <f ca="1"/>
        <v>6</v>
      </c>
      <c r="J81" s="53">
        <f ca="1"/>
        <v>3</v>
      </c>
      <c r="K81" s="53">
        <f ca="1"/>
        <v>2</v>
      </c>
      <c r="L81" s="53">
        <f ca="1"/>
        <v>5</v>
      </c>
      <c r="M81" s="53">
        <f ca="1"/>
        <v>9</v>
      </c>
      <c r="N81" s="53">
        <f ca="1"/>
        <v>3</v>
      </c>
      <c r="O81" s="53">
        <f ca="1"/>
        <v>3</v>
      </c>
      <c r="P81" s="53">
        <f ca="1"/>
        <v>1</v>
      </c>
      <c r="Q81" s="53">
        <f ca="1"/>
        <v>2</v>
      </c>
      <c r="R81" s="53">
        <f ca="1"/>
        <v>6</v>
      </c>
      <c r="S81" s="53">
        <f ca="1"/>
        <v>5</v>
      </c>
      <c r="T81" s="53">
        <f ca="1"/>
        <v>3</v>
      </c>
      <c r="U81" s="53">
        <f ca="1"/>
        <v>4</v>
      </c>
      <c r="V81" s="53">
        <f ca="1"/>
        <v>3</v>
      </c>
      <c r="W81" s="53">
        <f ca="1"/>
        <v>3</v>
      </c>
      <c r="X81" s="53">
        <f ca="1"/>
        <v>8</v>
      </c>
      <c r="Y81" s="52" t="str">
        <f ca="1"/>
        <v>Tahu akan tujuan yang ingin dicapainya dan dapat merumuskannya, realistis akan kemampuan diri, dan berusaha untuk mencapai target.</v>
      </c>
      <c r="Z81" s="52" t="str">
        <f ca="1"/>
        <v xml:space="preserve">Cukup memiliki komitmen untuk menuntaskan tugas, akan tetapi jika memungkinkan akan mendelegasikan sebagian dari pekerjaan nya kepada orang lain.  </v>
      </c>
      <c r="AA81" s="52" t="str">
        <f ca="1"/>
        <v xml:space="preserve">Bekerja keras, tetapi  jelas tujuan yg ingin dicapainya   </v>
      </c>
      <c r="AB81" s="52" t="str">
        <f ca="1"/>
        <v xml:space="preserve">Sistematis, bermetoda, berstruktur, rapi dan teratur, dapat menata tugas dengan baik.  Cenderung kaku, tidak fleksibel </v>
      </c>
      <c r="AC81" s="52" t="str">
        <f ca="1"/>
        <v xml:space="preserve">Tertarik untuk menangani sendiri detail   </v>
      </c>
      <c r="AD81" s="52" t="str">
        <f ca="1"/>
        <v xml:space="preserve">Tipe pelaksana, praktis - pragmatis, mengandalkan pengalaman  masa lalu dan intuisi. Bekerja tanpa perencanaan, mengandalkan perasaan.  </v>
      </c>
      <c r="AE81" s="52" t="str">
        <f ca="1"/>
        <v xml:space="preserve">Santai. Kurang peduli akan waktu, kurang memiliki rasa urgensi, membuang-buang waktu, bukan pekerja yang tepat waktu </v>
      </c>
      <c r="AF81" s="52" t="str">
        <f ca="1"/>
        <v xml:space="preserve">Dapat bekerja di belakang meja dan senang jika sesekali harus terjun ke lapangan atau melaksanakan tugas-tugas yang bersifat mobile.  </v>
      </c>
      <c r="AG81" s="52" t="str">
        <f ca="1"/>
        <v>Patuh pada kebijaksanaan, peraturan dan struktur organisasi. Ingin segala sesuatunya diuraikan secara rinci, kurang memiliki inisiatif, tdk fleksibel, terlalu tergantung pada organisasi, berharap 'disuapi'.</v>
      </c>
      <c r="AH81" s="52" t="str">
        <f ca="1"/>
        <v>Otonom, dapat bekerja sendiri tanpa campur tangan orang lain, motivasi timbul krn pekerjaan itu sendiri, bukan krn pujian dr otoritas. Mempertanyakan otoritas, cenderung tidak puas thdp atasan, loya- litas lebih didasari kepentingan pribadi.</v>
      </c>
      <c r="AI81" s="52" t="str">
        <f ca="1"/>
        <v xml:space="preserve">Tidak percaya diri dan tidak ingin memimpin atau mengawasi orang lain </v>
      </c>
      <c r="AJ81" s="52" t="str">
        <f ca="1"/>
        <v xml:space="preserve">Permisif, akan memberikan kesempatan pada orang lain untuk memimpin. Tidak mau mengontrol orang lain dan tidak mau mempertanggung jawabkan hasil kerja bawahannya.  </v>
      </c>
      <c r="AK81" s="52" t="str">
        <f ca="1"/>
        <v xml:space="preserve">Enggan mengambil keputusan   </v>
      </c>
      <c r="AL81"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1" s="52" t="str">
        <f ca="1"/>
        <v xml:space="preserve">Selektif dlm bergabung dg kelompok, hanya mau berhubungan dg kelompok di lingkungan kerja apabila bernilai &amp; sesuai minat, tdk terlalu mudah dipengaruhi.  </v>
      </c>
      <c r="AN81" s="52" t="str">
        <f ca="1"/>
        <v xml:space="preserve">Tidak mencari atau menghindari hubungan antar pribadi di  lingkungan kerja, masih mampu menjaga jarak </v>
      </c>
      <c r="AO81" s="52" t="str">
        <f ca="1"/>
        <v xml:space="preserve">Mengharapkan pengakuan lingkungan dan tidak mau diabaikan tetapi tidak mencari-cari perhatian </v>
      </c>
      <c r="AP81" s="52" t="str">
        <f ca="1"/>
        <v xml:space="preserve">Terbuka, mudah mengungkap pendapat atau perasaannya menge- nai suatu hal kepada org lain </v>
      </c>
      <c r="AQ81" s="52" t="str">
        <f ca="1"/>
        <v xml:space="preserve">Lebih suka menghindari konflik, akan mencari rasionalisasi untuk  dapat menerima situasi dan melihat permasalahan dari sudut pan- dang orang lain.  </v>
      </c>
      <c r="AR81"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81" t="str">
        <f ca="1"/>
        <v>G</v>
      </c>
      <c r="AU81" t="str">
        <f ca="1"/>
        <v>N</v>
      </c>
      <c r="AV81" t="str">
        <f ca="1"/>
        <v>A</v>
      </c>
      <c r="AW81" t="str">
        <f ca="1"/>
        <v>X</v>
      </c>
      <c r="AX81" t="str">
        <f ca="1"/>
        <v>B</v>
      </c>
      <c r="AY81" t="str">
        <f ca="1"/>
        <v>O</v>
      </c>
      <c r="AZ81" t="str">
        <f ca="1"/>
        <v>Z</v>
      </c>
      <c r="BA81" t="str">
        <f ca="1"/>
        <v>Z</v>
      </c>
      <c r="BB81" t="str">
        <f ca="1"/>
        <v>K</v>
      </c>
      <c r="BC81" t="str">
        <f ca="1"/>
        <v>W</v>
      </c>
      <c r="BD81" t="str">
        <f ca="1"/>
        <v>C</v>
      </c>
      <c r="BE81" t="str">
        <f ca="1"/>
        <v>E</v>
      </c>
      <c r="BF81" t="str">
        <f ca="1"/>
        <v>P</v>
      </c>
      <c r="BG81" t="str">
        <f ca="1"/>
        <v>X</v>
      </c>
      <c r="BH81" t="str">
        <f ca="1"/>
        <v>B</v>
      </c>
      <c r="BI81" t="str">
        <f ca="1"/>
        <v>X</v>
      </c>
      <c r="BJ81" t="str">
        <f ca="1"/>
        <v>Z</v>
      </c>
      <c r="BK81" t="str">
        <f ca="1"/>
        <v>O</v>
      </c>
      <c r="BL81" t="str">
        <f ca="1"/>
        <v>Z</v>
      </c>
      <c r="BM81" t="str">
        <f ca="1"/>
        <v>W</v>
      </c>
      <c r="BN81" t="str">
        <f ca="1"/>
        <v>D</v>
      </c>
      <c r="BO81" t="str">
        <f ca="1"/>
        <v>C</v>
      </c>
      <c r="BP81" t="str">
        <f ca="1"/>
        <v/>
      </c>
      <c r="BQ81" t="str">
        <f ca="1"/>
        <v>X</v>
      </c>
      <c r="BR81" t="str">
        <f ca="1"/>
        <v>A</v>
      </c>
      <c r="BS81" t="str">
        <f ca="1"/>
        <v>O</v>
      </c>
      <c r="BT81" t="str">
        <f ca="1"/>
        <v>Z</v>
      </c>
      <c r="BU81" t="str">
        <f ca="1"/>
        <v>B</v>
      </c>
      <c r="BV81" t="str">
        <f ca="1"/>
        <v>F</v>
      </c>
      <c r="BW81" t="str">
        <f ca="1"/>
        <v>W</v>
      </c>
      <c r="BX81" t="str">
        <f ca="1"/>
        <v>R</v>
      </c>
      <c r="BY81" t="str">
        <f ca="1"/>
        <v>L</v>
      </c>
      <c r="BZ81" t="str">
        <f ca="1"/>
        <v>C</v>
      </c>
      <c r="CA81" t="str">
        <f ca="1"/>
        <v>T</v>
      </c>
      <c r="CB81" t="str">
        <f ca="1"/>
        <v>B</v>
      </c>
      <c r="CC81" t="str">
        <f ca="1"/>
        <v>A</v>
      </c>
      <c r="CD81" t="str">
        <f ca="1"/>
        <v>Z</v>
      </c>
      <c r="CE81" t="str">
        <f ca="1"/>
        <v>K</v>
      </c>
      <c r="CF81" t="str">
        <f ca="1"/>
        <v>B</v>
      </c>
      <c r="CG81" t="str">
        <f ca="1"/>
        <v>W</v>
      </c>
      <c r="CH81" t="str">
        <f ca="1"/>
        <v>G</v>
      </c>
      <c r="CI81" t="str">
        <f ca="1"/>
        <v>R</v>
      </c>
      <c r="CJ81" t="str">
        <f ca="1"/>
        <v>D</v>
      </c>
      <c r="CK81" t="str">
        <f ca="1"/>
        <v>C</v>
      </c>
      <c r="CL81" t="str">
        <f ca="1"/>
        <v/>
      </c>
      <c r="CM81" t="str">
        <f ca="1"/>
        <v>N</v>
      </c>
      <c r="CN81" t="str">
        <f ca="1"/>
        <v>Z</v>
      </c>
      <c r="CO81" t="str">
        <f ca="1"/>
        <v>K</v>
      </c>
      <c r="CP81" t="str">
        <f ca="1"/>
        <v>F</v>
      </c>
      <c r="CQ81" t="str">
        <f ca="1"/>
        <v>W</v>
      </c>
      <c r="CR81" t="str">
        <f ca="1"/>
        <v>G</v>
      </c>
      <c r="CS81" t="str">
        <f ca="1"/>
        <v>S</v>
      </c>
      <c r="CT81" t="str">
        <f ca="1"/>
        <v>I</v>
      </c>
      <c r="CU81" t="str">
        <f ca="1"/>
        <v>D</v>
      </c>
      <c r="CV81" t="str">
        <f ca="1"/>
        <v>V</v>
      </c>
      <c r="CW81" t="str">
        <f ca="1"/>
        <v>E</v>
      </c>
      <c r="CX81" t="str">
        <f ca="1"/>
        <v>Z</v>
      </c>
      <c r="CY81" t="str">
        <f ca="1"/>
        <v>A</v>
      </c>
      <c r="CZ81" t="str">
        <f ca="1"/>
        <v>F</v>
      </c>
      <c r="DA81" t="str">
        <f ca="1"/>
        <v>W</v>
      </c>
      <c r="DB81" t="str">
        <f ca="1"/>
        <v>G</v>
      </c>
      <c r="DC81" t="str">
        <f ca="1"/>
        <v>L</v>
      </c>
      <c r="DD81" t="str">
        <f ca="1"/>
        <v>S</v>
      </c>
      <c r="DE81" t="str">
        <f ca="1"/>
        <v>R</v>
      </c>
      <c r="DF81" t="str">
        <f ca="1"/>
        <v>V</v>
      </c>
      <c r="DG81" t="str">
        <f ca="1"/>
        <v>S</v>
      </c>
      <c r="DH81" t="str">
        <f ca="1"/>
        <v>E</v>
      </c>
      <c r="DI81" t="str">
        <f ca="1"/>
        <v>N</v>
      </c>
      <c r="DJ81" t="str">
        <f ca="1"/>
        <v>A</v>
      </c>
      <c r="DK81" t="str">
        <f ca="1"/>
        <v>W</v>
      </c>
      <c r="DL81" t="str">
        <f ca="1"/>
        <v>G</v>
      </c>
      <c r="DM81" t="str">
        <f ca="1"/>
        <v>L</v>
      </c>
      <c r="DN81" t="str">
        <f ca="1"/>
        <v>V</v>
      </c>
      <c r="DO81" t="str">
        <f ca="1"/>
        <v>S</v>
      </c>
      <c r="DP81" t="str">
        <f ca="1"/>
        <v>V</v>
      </c>
      <c r="DQ81" t="str">
        <f ca="1"/>
        <v>D</v>
      </c>
      <c r="DR81" t="str">
        <f ca="1"/>
        <v>C</v>
      </c>
      <c r="DS81" t="str">
        <f ca="1"/>
        <v>D</v>
      </c>
      <c r="DT81" t="str">
        <f ca="1"/>
        <v>N</v>
      </c>
      <c r="DU81" t="str">
        <f ca="1"/>
        <v>W</v>
      </c>
      <c r="DV81" t="str">
        <f ca="1"/>
        <v>G</v>
      </c>
      <c r="DW81" t="str">
        <f ca="1"/>
        <v>I</v>
      </c>
      <c r="DX81" t="str">
        <f ca="1"/>
        <v>T</v>
      </c>
      <c r="DY81" t="str">
        <f ca="1"/>
        <v>V</v>
      </c>
      <c r="DZ81" t="str">
        <f ca="1"/>
        <v>S</v>
      </c>
      <c r="EA81" t="str">
        <f ca="1"/>
        <v>S</v>
      </c>
      <c r="EB81" t="str">
        <f ca="1"/>
        <v>D</v>
      </c>
      <c r="EC81" t="str">
        <f ca="1"/>
        <v>C</v>
      </c>
      <c r="ED81" t="str">
        <f ca="1"/>
        <v>C</v>
      </c>
      <c r="EE81" t="str">
        <f ca="1"/>
        <v>W</v>
      </c>
    </row>
    <row r="82" spans="1:135" ht="75" x14ac:dyDescent="0.25">
      <c r="A82" s="57">
        <v>81</v>
      </c>
      <c r="B82" s="55" t="str">
        <f ca="1"/>
        <v>Kurnia</v>
      </c>
      <c r="C82" s="55" t="str">
        <f ca="1"/>
        <v>Field Assistant Trainee</v>
      </c>
      <c r="D82" s="53" t="str">
        <f ca="1"/>
        <v>22</v>
      </c>
      <c r="E82" s="53">
        <f ca="1"/>
        <v>5</v>
      </c>
      <c r="F82" s="53">
        <f ca="1"/>
        <v>4</v>
      </c>
      <c r="G82" s="53">
        <f ca="1"/>
        <v>6</v>
      </c>
      <c r="H82" s="53">
        <f ca="1"/>
        <v>7</v>
      </c>
      <c r="I82" s="53">
        <f ca="1"/>
        <v>6</v>
      </c>
      <c r="J82" s="53">
        <f ca="1"/>
        <v>3</v>
      </c>
      <c r="K82" s="53">
        <f ca="1"/>
        <v>2</v>
      </c>
      <c r="L82" s="53">
        <f ca="1"/>
        <v>5</v>
      </c>
      <c r="M82" s="53">
        <f ca="1"/>
        <v>9</v>
      </c>
      <c r="N82" s="53">
        <f ca="1"/>
        <v>3</v>
      </c>
      <c r="O82" s="53">
        <f ca="1"/>
        <v>3</v>
      </c>
      <c r="P82" s="53">
        <f ca="1"/>
        <v>1</v>
      </c>
      <c r="Q82" s="53">
        <f ca="1"/>
        <v>2</v>
      </c>
      <c r="R82" s="53">
        <f ca="1"/>
        <v>6</v>
      </c>
      <c r="S82" s="53">
        <f ca="1"/>
        <v>5</v>
      </c>
      <c r="T82" s="53">
        <f ca="1"/>
        <v>3</v>
      </c>
      <c r="U82" s="53">
        <f ca="1"/>
        <v>4</v>
      </c>
      <c r="V82" s="53">
        <f ca="1"/>
        <v>3</v>
      </c>
      <c r="W82" s="53">
        <f ca="1"/>
        <v>3</v>
      </c>
      <c r="X82" s="53">
        <f ca="1"/>
        <v>8</v>
      </c>
      <c r="Y82" s="52" t="str">
        <f ca="1"/>
        <v>Tahu akan tujuan yang ingin dicapainya dan dapat merumuskannya, realistis akan kemampuan diri, dan berusaha untuk mencapai target.</v>
      </c>
      <c r="Z82" s="52" t="str">
        <f ca="1"/>
        <v xml:space="preserve">Cukup memiliki komitmen untuk menuntaskan tugas, akan tetapi jika memungkinkan akan mendelegasikan sebagian dari pekerjaan nya kepada orang lain.  </v>
      </c>
      <c r="AA82" s="52" t="str">
        <f ca="1"/>
        <v xml:space="preserve">Bekerja keras, tetapi  jelas tujuan yg ingin dicapainya   </v>
      </c>
      <c r="AB82" s="52" t="str">
        <f ca="1"/>
        <v xml:space="preserve">Sistematis, bermetoda, berstruktur, rapi dan teratur, dapat menata tugas dengan baik.  Cenderung kaku, tidak fleksibel </v>
      </c>
      <c r="AC82" s="52" t="str">
        <f ca="1"/>
        <v xml:space="preserve">Tertarik untuk menangani sendiri detail   </v>
      </c>
      <c r="AD82" s="52" t="str">
        <f ca="1"/>
        <v xml:space="preserve">Tipe pelaksana, praktis - pragmatis, mengandalkan pengalaman  masa lalu dan intuisi. Bekerja tanpa perencanaan, mengandalkan perasaan.  </v>
      </c>
      <c r="AE82" s="52" t="str">
        <f ca="1"/>
        <v xml:space="preserve">Santai. Kurang peduli akan waktu, kurang memiliki rasa urgensi, membuang-buang waktu, bukan pekerja yang tepat waktu </v>
      </c>
      <c r="AF82" s="52" t="str">
        <f ca="1"/>
        <v xml:space="preserve">Dapat bekerja di belakang meja dan senang jika sesekali harus terjun ke lapangan atau melaksanakan tugas-tugas yang bersifat mobile.  </v>
      </c>
      <c r="AG82" s="52" t="str">
        <f ca="1"/>
        <v>Patuh pada kebijaksanaan, peraturan dan struktur organisasi. Ingin segala sesuatunya diuraikan secara rinci, kurang memiliki inisiatif, tdk fleksibel, terlalu tergantung pada organisasi, berharap 'disuapi'.</v>
      </c>
      <c r="AH82" s="52" t="str">
        <f ca="1"/>
        <v>Otonom, dapat bekerja sendiri tanpa campur tangan orang lain, motivasi timbul krn pekerjaan itu sendiri, bukan krn pujian dr otoritas. Mempertanyakan otoritas, cenderung tidak puas thdp atasan, loya- litas lebih didasari kepentingan pribadi.</v>
      </c>
      <c r="AI82" s="52" t="str">
        <f ca="1"/>
        <v xml:space="preserve">Tidak percaya diri dan tidak ingin memimpin atau mengawasi orang lain </v>
      </c>
      <c r="AJ82" s="52" t="str">
        <f ca="1"/>
        <v xml:space="preserve">Permisif, akan memberikan kesempatan pada orang lain untuk memimpin. Tidak mau mengontrol orang lain dan tidak mau mempertanggung jawabkan hasil kerja bawahannya.  </v>
      </c>
      <c r="AK82" s="52" t="str">
        <f ca="1"/>
        <v xml:space="preserve">Enggan mengambil keputusan   </v>
      </c>
      <c r="AL8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2" s="52" t="str">
        <f ca="1"/>
        <v xml:space="preserve">Selektif dlm bergabung dg kelompok, hanya mau berhubungan dg kelompok di lingkungan kerja apabila bernilai &amp; sesuai minat, tdk terlalu mudah dipengaruhi.  </v>
      </c>
      <c r="AN82" s="52" t="str">
        <f ca="1"/>
        <v xml:space="preserve">Tidak mencari atau menghindari hubungan antar pribadi di  lingkungan kerja, masih mampu menjaga jarak </v>
      </c>
      <c r="AO82" s="52" t="str">
        <f ca="1"/>
        <v xml:space="preserve">Mengharapkan pengakuan lingkungan dan tidak mau diabaikan tetapi tidak mencari-cari perhatian </v>
      </c>
      <c r="AP82" s="52" t="str">
        <f ca="1"/>
        <v xml:space="preserve">Terbuka, mudah mengungkap pendapat atau perasaannya menge- nai suatu hal kepada org lain </v>
      </c>
      <c r="AQ82" s="52" t="str">
        <f ca="1"/>
        <v xml:space="preserve">Lebih suka menghindari konflik, akan mencari rasionalisasi untuk  dapat menerima situasi dan melihat permasalahan dari sudut pan- dang orang lain.  </v>
      </c>
      <c r="AR82"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82" t="str">
        <f ca="1"/>
        <v>G</v>
      </c>
      <c r="AU82" t="str">
        <f ca="1"/>
        <v>N</v>
      </c>
      <c r="AV82" t="str">
        <f ca="1"/>
        <v>P</v>
      </c>
      <c r="AW82" t="str">
        <f ca="1"/>
        <v>P</v>
      </c>
      <c r="AX82" t="str">
        <f ca="1"/>
        <v>B</v>
      </c>
      <c r="AY82" t="str">
        <f ca="1"/>
        <v>O</v>
      </c>
      <c r="AZ82" t="str">
        <f ca="1"/>
        <v>Z</v>
      </c>
      <c r="BA82" t="str">
        <f ca="1"/>
        <v>Z</v>
      </c>
      <c r="BB82" t="str">
        <f ca="1"/>
        <v>K</v>
      </c>
      <c r="BC82" t="str">
        <f ca="1"/>
        <v>W</v>
      </c>
      <c r="BD82" t="str">
        <f ca="1"/>
        <v>C</v>
      </c>
      <c r="BE82" t="str">
        <f ca="1"/>
        <v>E</v>
      </c>
      <c r="BF82" t="str">
        <f ca="1"/>
        <v>N</v>
      </c>
      <c r="BG82" t="str">
        <f ca="1"/>
        <v>A</v>
      </c>
      <c r="BH82" t="str">
        <f ca="1"/>
        <v>B</v>
      </c>
      <c r="BI82" t="str">
        <f ca="1"/>
        <v>X</v>
      </c>
      <c r="BJ82" t="str">
        <f ca="1"/>
        <v>Z</v>
      </c>
      <c r="BK82" t="str">
        <f ca="1"/>
        <v>O</v>
      </c>
      <c r="BL82" t="str">
        <f ca="1"/>
        <v>Z</v>
      </c>
      <c r="BM82" t="str">
        <f ca="1"/>
        <v>W</v>
      </c>
      <c r="BN82" t="str">
        <f ca="1"/>
        <v>G</v>
      </c>
      <c r="BO82" t="str">
        <f ca="1"/>
        <v>C</v>
      </c>
      <c r="BP82" t="str">
        <f ca="1"/>
        <v>E</v>
      </c>
      <c r="BQ82" t="str">
        <f ca="1"/>
        <v>X</v>
      </c>
      <c r="BR82" t="str">
        <f ca="1"/>
        <v>A</v>
      </c>
      <c r="BS82" t="str">
        <f ca="1"/>
        <v>O</v>
      </c>
      <c r="BT82" t="str">
        <f ca="1"/>
        <v>Z</v>
      </c>
      <c r="BU82" t="str">
        <f ca="1"/>
        <v>B</v>
      </c>
      <c r="BV82" t="str">
        <f ca="1"/>
        <v>O</v>
      </c>
      <c r="BW82" t="str">
        <f ca="1"/>
        <v>W</v>
      </c>
      <c r="BX82" t="str">
        <f ca="1"/>
        <v>R</v>
      </c>
      <c r="BY82" t="str">
        <f ca="1"/>
        <v>L</v>
      </c>
      <c r="BZ82" t="str">
        <f ca="1"/>
        <v>C</v>
      </c>
      <c r="CA82" t="str">
        <f ca="1"/>
        <v>E</v>
      </c>
      <c r="CB82" t="str">
        <f ca="1"/>
        <v>B</v>
      </c>
      <c r="CC82" t="str">
        <f ca="1"/>
        <v>O</v>
      </c>
      <c r="CD82" t="str">
        <f ca="1"/>
        <v>Z</v>
      </c>
      <c r="CE82" t="str">
        <f ca="1"/>
        <v>K</v>
      </c>
      <c r="CF82" t="str">
        <f ca="1"/>
        <v>B</v>
      </c>
      <c r="CG82" t="str">
        <f ca="1"/>
        <v>W</v>
      </c>
      <c r="CH82" t="str">
        <f ca="1"/>
        <v>G</v>
      </c>
      <c r="CI82" t="str">
        <f ca="1"/>
        <v>L</v>
      </c>
      <c r="CJ82" t="str">
        <f ca="1"/>
        <v>I</v>
      </c>
      <c r="CK82" t="str">
        <f ca="1"/>
        <v>C</v>
      </c>
      <c r="CL82" t="str">
        <f ca="1"/>
        <v>V</v>
      </c>
      <c r="CM82" t="str">
        <f ca="1"/>
        <v>N</v>
      </c>
      <c r="CN82" t="str">
        <f ca="1"/>
        <v>Z</v>
      </c>
      <c r="CO82" t="str">
        <f ca="1"/>
        <v>K</v>
      </c>
      <c r="CP82" t="str">
        <f ca="1"/>
        <v>F</v>
      </c>
      <c r="CQ82" t="str">
        <f ca="1"/>
        <v>W</v>
      </c>
      <c r="CR82" t="str">
        <f ca="1"/>
        <v>V</v>
      </c>
      <c r="CS82" t="str">
        <f ca="1"/>
        <v>S</v>
      </c>
      <c r="CT82" t="str">
        <f ca="1"/>
        <v>I</v>
      </c>
      <c r="CU82" t="str">
        <f ca="1"/>
        <v>T</v>
      </c>
      <c r="CV82" t="str">
        <f ca="1"/>
        <v>V</v>
      </c>
      <c r="CW82" t="str">
        <f ca="1"/>
        <v>E</v>
      </c>
      <c r="CX82" t="str">
        <f ca="1"/>
        <v>Z</v>
      </c>
      <c r="CY82" t="str">
        <f ca="1"/>
        <v>A</v>
      </c>
      <c r="CZ82" t="str">
        <f ca="1"/>
        <v>F</v>
      </c>
      <c r="DA82" t="str">
        <f ca="1"/>
        <v>W</v>
      </c>
      <c r="DB82" t="str">
        <f ca="1"/>
        <v>G</v>
      </c>
      <c r="DC82" t="str">
        <f ca="1"/>
        <v>L</v>
      </c>
      <c r="DD82" t="str">
        <f ca="1"/>
        <v>S</v>
      </c>
      <c r="DE82" t="str">
        <f ca="1"/>
        <v>R</v>
      </c>
      <c r="DF82" t="str">
        <f ca="1"/>
        <v>V</v>
      </c>
      <c r="DG82" t="str">
        <f ca="1"/>
        <v>C</v>
      </c>
      <c r="DH82" t="str">
        <f ca="1"/>
        <v>E</v>
      </c>
      <c r="DI82" t="str">
        <f ca="1"/>
        <v>N</v>
      </c>
      <c r="DJ82" t="str">
        <f ca="1"/>
        <v>A</v>
      </c>
      <c r="DK82" t="str">
        <f ca="1"/>
        <v>W</v>
      </c>
      <c r="DL82" t="str">
        <f ca="1"/>
        <v>G</v>
      </c>
      <c r="DM82" t="str">
        <f ca="1"/>
        <v>L</v>
      </c>
      <c r="DN82" t="str">
        <f ca="1"/>
        <v>V</v>
      </c>
      <c r="DO82" t="str">
        <f ca="1"/>
        <v>S</v>
      </c>
      <c r="DP82" t="str">
        <f ca="1"/>
        <v>V</v>
      </c>
      <c r="DQ82" t="str">
        <f ca="1"/>
        <v>D</v>
      </c>
      <c r="DR82" t="str">
        <f ca="1"/>
        <v>C</v>
      </c>
      <c r="DS82" t="str">
        <f ca="1"/>
        <v>D</v>
      </c>
      <c r="DT82" t="str">
        <f ca="1"/>
        <v>F</v>
      </c>
      <c r="DU82" t="str">
        <f ca="1"/>
        <v>W</v>
      </c>
      <c r="DV82" t="str">
        <f ca="1"/>
        <v>L</v>
      </c>
      <c r="DW82" t="str">
        <f ca="1"/>
        <v>L</v>
      </c>
      <c r="DX82" t="str">
        <f ca="1"/>
        <v>I</v>
      </c>
      <c r="DY82" t="str">
        <f ca="1"/>
        <v>V</v>
      </c>
      <c r="DZ82" t="str">
        <f ca="1"/>
        <v>S</v>
      </c>
      <c r="EA82" t="str">
        <f ca="1"/>
        <v>R</v>
      </c>
      <c r="EB82" t="str">
        <f ca="1"/>
        <v>D</v>
      </c>
      <c r="EC82" t="str">
        <f ca="1"/>
        <v>C</v>
      </c>
      <c r="ED82" t="str">
        <f ca="1"/>
        <v>C</v>
      </c>
      <c r="EE82" t="str">
        <f ca="1"/>
        <v>N</v>
      </c>
    </row>
    <row r="83" spans="1:135" ht="75" x14ac:dyDescent="0.25">
      <c r="A83" s="57">
        <v>82</v>
      </c>
      <c r="B83" s="55" t="str">
        <f ca="1"/>
        <v>Mersi Wijaya</v>
      </c>
      <c r="C83" s="55" t="str">
        <f ca="1"/>
        <v>Field Assistant Managenent</v>
      </c>
      <c r="D83" s="53" t="str">
        <f ca="1"/>
        <v>23</v>
      </c>
      <c r="E83" s="53">
        <f ca="1"/>
        <v>3</v>
      </c>
      <c r="F83" s="53">
        <f ca="1"/>
        <v>5</v>
      </c>
      <c r="G83" s="53">
        <f ca="1"/>
        <v>5</v>
      </c>
      <c r="H83" s="53">
        <f ca="1"/>
        <v>1</v>
      </c>
      <c r="I83" s="53">
        <f ca="1"/>
        <v>2</v>
      </c>
      <c r="J83" s="53">
        <f ca="1"/>
        <v>2</v>
      </c>
      <c r="K83" s="53">
        <f ca="1"/>
        <v>5</v>
      </c>
      <c r="L83" s="53">
        <f ca="1"/>
        <v>7</v>
      </c>
      <c r="M83" s="53">
        <f ca="1"/>
        <v>7</v>
      </c>
      <c r="N83" s="53">
        <f ca="1"/>
        <v>5</v>
      </c>
      <c r="O83" s="53">
        <f ca="1"/>
        <v>2</v>
      </c>
      <c r="P83" s="53">
        <f ca="1"/>
        <v>2</v>
      </c>
      <c r="Q83" s="53">
        <f ca="1"/>
        <v>7</v>
      </c>
      <c r="R83" s="53">
        <f ca="1"/>
        <v>7</v>
      </c>
      <c r="S83" s="53">
        <f ca="1"/>
        <v>5</v>
      </c>
      <c r="T83" s="53">
        <f ca="1"/>
        <v>4</v>
      </c>
      <c r="U83" s="53">
        <f ca="1"/>
        <v>4</v>
      </c>
      <c r="V83" s="53">
        <f ca="1"/>
        <v>7</v>
      </c>
      <c r="W83" s="53">
        <f ca="1"/>
        <v>4</v>
      </c>
      <c r="X83" s="53">
        <f ca="1"/>
        <v>6</v>
      </c>
      <c r="Y8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3" s="52" t="str">
        <f ca="1"/>
        <v xml:space="preserve">Cukup memiliki komitmen untuk menuntaskan tugas, akan tetapi jika memungkinkan akan mendelegasikan sebagian dari pekerjaan nya kepada orang lain.  </v>
      </c>
      <c r="AA83" s="52" t="str">
        <f ca="1"/>
        <v xml:space="preserve">Bekerja keras, tetapi  jelas tujuan yg ingin dicapainya   </v>
      </c>
      <c r="AB83" s="52" t="str">
        <f ca="1"/>
        <v>Lebih mementingkan fleksibilitas daripada struktur, pendekatan kerja lebih ditentukan oleh situasi daripada oleh perencanaan sebelumnya, mudah beradaptasi.  Tidak mempedulikan keteraturan atau kerapihan, ceroboh.</v>
      </c>
      <c r="AC83" s="52" t="str">
        <f ca="1"/>
        <v xml:space="preserve">Cukup peduli akan akurasi dan kelengkapan data   </v>
      </c>
      <c r="AD83" s="52" t="str">
        <f ca="1"/>
        <v xml:space="preserve">Tipe pelaksana, praktis - pragmatis, mengandalkan pengalaman  masa lalu dan intuisi. Bekerja tanpa perencanaan, mengandalkan perasaan.  </v>
      </c>
      <c r="AE83" s="52" t="str">
        <f ca="1"/>
        <v xml:space="preserve">Cukup aktif dalam segi mental, dapat menyesuaikan tempo kerjanya  dengan tuntutan pekerjaan / lingkungan </v>
      </c>
      <c r="AF83" s="52" t="str">
        <f ca="1"/>
        <v xml:space="preserve">Menyukai aktifitas fisik (a.l. : olah raga), enerjik, memiliki stamina untuk menangani tugas-tugas berat, tidak mudah lelah. Tidak betah duduk lama, kurang dapat konsentrasi  'di belakang meja'.  </v>
      </c>
      <c r="AG83" s="52" t="str">
        <f ca="1"/>
        <v xml:space="preserve">Membutuhkan uraian rinci mengenai tugas, dan batasan tanggung  jawab serta wewenang </v>
      </c>
      <c r="AH83" s="52" t="str">
        <f ca="1"/>
        <v xml:space="preserve">Loyal pada Perusahaan   </v>
      </c>
      <c r="AI83" s="52" t="str">
        <f ca="1"/>
        <v xml:space="preserve">Tidak percaya diri dan tidak ingin memimpin atau mengawasi orang lain </v>
      </c>
      <c r="AJ83" s="52" t="str">
        <f ca="1"/>
        <v>Enggan mengontrol org lain &amp; tidak mau mempertanggung jawabkan hasil kerja bawahannya, lebih memberi kebebasan kpd bawahan utk memilih cara sendiri dlm penyelesaian tugas dan meminta bawahan  utk mempertanggungjawabkan hasilnya masing-masing.</v>
      </c>
      <c r="AK83" s="52" t="str">
        <f ca="1"/>
        <v xml:space="preserve">Cukup percaya diri dlm pengambilan keputusan, mau mengambil resiko, dpt memutuskan dgn cepat, mengikuti alur logika </v>
      </c>
      <c r="AL83"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3" s="52" t="str">
        <f ca="1"/>
        <v xml:space="preserve">Selektif dlm bergabung dg kelompok, hanya mau berhubungan dg kelompok di lingkungan kerja apabila bernilai &amp; sesuai minat, tdk terlalu mudah dipengaruhi.  </v>
      </c>
      <c r="AN83" s="52" t="str">
        <f ca="1"/>
        <v xml:space="preserve">Tidak mencari atau menghindari hubungan antar pribadi di  lingkungan kerja, masih mampu menjaga jarak </v>
      </c>
      <c r="AO83" s="52" t="str">
        <f ca="1"/>
        <v xml:space="preserve">Mengharapkan pengakuan lingkungan dan tidak mau diabaikan tetapi tidak mencari-cari perhatian </v>
      </c>
      <c r="AP83" s="52" t="str">
        <f ca="1"/>
        <v xml:space="preserve">Mampu menyimpan pendapat atau perasaannya, tenang, dapat  mengendalikan emosi, menjaga jarak. Tampil pasif dan tidak acuh, mungkin sulit mengungkapkan emosi/perasaan/pandangan.  </v>
      </c>
      <c r="AQ83" s="52" t="str">
        <f ca="1"/>
        <v xml:space="preserve">Tidak mencari atau menghindari konflik, mau mendengarkan pan- dangan orang lain tetapi dapat menjadi keras kepala saat memper- tahankan pandangannya.  </v>
      </c>
      <c r="AR83" s="52" t="str">
        <f ca="1"/>
        <v>Antusias terhadap perubahan dan akan mencari hal-hal baru, tetapi masih selektif (menilai kemanfaatannya)</v>
      </c>
      <c r="AT83" t="str">
        <f ca="1"/>
        <v>E</v>
      </c>
      <c r="AU83" t="str">
        <f ca="1"/>
        <v>N</v>
      </c>
      <c r="AV83" t="str">
        <f ca="1"/>
        <v>A</v>
      </c>
      <c r="AW83" t="str">
        <f ca="1"/>
        <v>X</v>
      </c>
      <c r="AX83" t="str">
        <f ca="1"/>
        <v>B</v>
      </c>
      <c r="AY83" t="str">
        <f ca="1"/>
        <v>B</v>
      </c>
      <c r="AZ83" t="str">
        <f ca="1"/>
        <v>Z</v>
      </c>
      <c r="BA83" t="str">
        <f ca="1"/>
        <v>Z</v>
      </c>
      <c r="BB83" t="str">
        <f ca="1"/>
        <v>F</v>
      </c>
      <c r="BC83" t="str">
        <f ca="1"/>
        <v>W</v>
      </c>
      <c r="BD83" t="str">
        <f ca="1"/>
        <v>G</v>
      </c>
      <c r="BE83" t="str">
        <f ca="1"/>
        <v>E</v>
      </c>
      <c r="BF83" t="str">
        <f ca="1"/>
        <v>N</v>
      </c>
      <c r="BG83" t="str">
        <f ca="1"/>
        <v>X</v>
      </c>
      <c r="BH83" t="str">
        <f ca="1"/>
        <v>B</v>
      </c>
      <c r="BI83" t="str">
        <f ca="1"/>
        <v>O</v>
      </c>
      <c r="BJ83" t="str">
        <f ca="1"/>
        <v>Z</v>
      </c>
      <c r="BK83" t="str">
        <f ca="1"/>
        <v>O</v>
      </c>
      <c r="BL83" t="str">
        <f ca="1"/>
        <v>Z</v>
      </c>
      <c r="BM83" t="str">
        <f ca="1"/>
        <v>W</v>
      </c>
      <c r="BN83" t="str">
        <f ca="1"/>
        <v>G</v>
      </c>
      <c r="BO83" t="str">
        <f ca="1"/>
        <v>L</v>
      </c>
      <c r="BP83" t="str">
        <f ca="1"/>
        <v>I</v>
      </c>
      <c r="BQ83" t="str">
        <f ca="1"/>
        <v>N</v>
      </c>
      <c r="BR83" t="str">
        <f ca="1"/>
        <v>B</v>
      </c>
      <c r="BS83" t="str">
        <f ca="1"/>
        <v>O</v>
      </c>
      <c r="BT83" t="str">
        <f ca="1"/>
        <v>X</v>
      </c>
      <c r="BU83" t="str">
        <f ca="1"/>
        <v>K</v>
      </c>
      <c r="BV83" t="str">
        <f ca="1"/>
        <v>F</v>
      </c>
      <c r="BW83" t="str">
        <f ca="1"/>
        <v>W</v>
      </c>
      <c r="BX83" t="str">
        <f ca="1"/>
        <v>R</v>
      </c>
      <c r="BY83" t="str">
        <f ca="1"/>
        <v>D</v>
      </c>
      <c r="BZ83" t="str">
        <f ca="1"/>
        <v>I</v>
      </c>
      <c r="CA83" t="str">
        <f ca="1"/>
        <v>E</v>
      </c>
      <c r="CB83" t="str">
        <f ca="1"/>
        <v>B</v>
      </c>
      <c r="CC83" t="str">
        <f ca="1"/>
        <v>A</v>
      </c>
      <c r="CD83" t="str">
        <f ca="1"/>
        <v>P</v>
      </c>
      <c r="CE83" t="str">
        <f ca="1"/>
        <v>K</v>
      </c>
      <c r="CF83" t="str">
        <f ca="1"/>
        <v>F</v>
      </c>
      <c r="CG83" t="str">
        <f ca="1"/>
        <v>W</v>
      </c>
      <c r="CH83" t="str">
        <f ca="1"/>
        <v>G</v>
      </c>
      <c r="CI83" t="str">
        <f ca="1"/>
        <v>L</v>
      </c>
      <c r="CJ83" t="str">
        <f ca="1"/>
        <v>I</v>
      </c>
      <c r="CK83" t="str">
        <f ca="1"/>
        <v>T</v>
      </c>
      <c r="CL83" t="str">
        <f ca="1"/>
        <v>V</v>
      </c>
      <c r="CM83" t="str">
        <f ca="1"/>
        <v>O</v>
      </c>
      <c r="CN83" t="str">
        <f ca="1"/>
        <v>Z</v>
      </c>
      <c r="CO83" t="str">
        <f ca="1"/>
        <v>K</v>
      </c>
      <c r="CP83" t="str">
        <f ca="1"/>
        <v>F</v>
      </c>
      <c r="CQ83" t="str">
        <f ca="1"/>
        <v>W</v>
      </c>
      <c r="CR83" t="str">
        <f ca="1"/>
        <v>V</v>
      </c>
      <c r="CS83" t="str">
        <f ca="1"/>
        <v>S</v>
      </c>
      <c r="CT83" t="str">
        <f ca="1"/>
        <v>I</v>
      </c>
      <c r="CU83" t="str">
        <f ca="1"/>
        <v>T</v>
      </c>
      <c r="CV83" t="str">
        <f ca="1"/>
        <v>V</v>
      </c>
      <c r="CW83" t="str">
        <f ca="1"/>
        <v>E</v>
      </c>
      <c r="CX83" t="str">
        <f ca="1"/>
        <v>Z</v>
      </c>
      <c r="CY83" t="str">
        <f ca="1"/>
        <v>K</v>
      </c>
      <c r="CZ83" t="str">
        <f ca="1"/>
        <v>F</v>
      </c>
      <c r="DA83" t="str">
        <f ca="1"/>
        <v>X</v>
      </c>
      <c r="DB83" t="str">
        <f ca="1"/>
        <v>G</v>
      </c>
      <c r="DC83" t="str">
        <f ca="1"/>
        <v>V</v>
      </c>
      <c r="DD83" t="str">
        <f ca="1"/>
        <v>S</v>
      </c>
      <c r="DE83" t="str">
        <f ca="1"/>
        <v>T</v>
      </c>
      <c r="DF83" t="str">
        <f ca="1"/>
        <v>V</v>
      </c>
      <c r="DG83" t="str">
        <f ca="1"/>
        <v>S</v>
      </c>
      <c r="DH83" t="str">
        <f ca="1"/>
        <v>E</v>
      </c>
      <c r="DI83" t="str">
        <f ca="1"/>
        <v>N</v>
      </c>
      <c r="DJ83" t="str">
        <f ca="1"/>
        <v>A</v>
      </c>
      <c r="DK83" t="str">
        <f ca="1"/>
        <v>P</v>
      </c>
      <c r="DL83" t="str">
        <f ca="1"/>
        <v>I</v>
      </c>
      <c r="DM83" t="str">
        <f ca="1"/>
        <v>T</v>
      </c>
      <c r="DN83" t="str">
        <f ca="1"/>
        <v>V</v>
      </c>
      <c r="DO83" t="str">
        <f ca="1"/>
        <v>S</v>
      </c>
      <c r="DP83" t="str">
        <f ca="1"/>
        <v>V</v>
      </c>
      <c r="DQ83" t="str">
        <f ca="1"/>
        <v>S</v>
      </c>
      <c r="DR83" t="str">
        <f ca="1"/>
        <v>C</v>
      </c>
      <c r="DS83" t="str">
        <f ca="1"/>
        <v>E</v>
      </c>
      <c r="DT83" t="str">
        <f ca="1"/>
        <v>N</v>
      </c>
      <c r="DU83" t="str">
        <f ca="1"/>
        <v>W</v>
      </c>
      <c r="DV83" t="str">
        <f ca="1"/>
        <v>G</v>
      </c>
      <c r="DW83" t="str">
        <f ca="1"/>
        <v>I</v>
      </c>
      <c r="DX83" t="str">
        <f ca="1"/>
        <v>I</v>
      </c>
      <c r="DY83" t="str">
        <f ca="1"/>
        <v>T</v>
      </c>
      <c r="DZ83" t="str">
        <f ca="1"/>
        <v>S</v>
      </c>
      <c r="EA83" t="str">
        <f ca="1"/>
        <v>S</v>
      </c>
      <c r="EB83" t="str">
        <f ca="1"/>
        <v>R</v>
      </c>
      <c r="EC83" t="str">
        <f ca="1"/>
        <v>D</v>
      </c>
      <c r="ED83" t="str">
        <f ca="1"/>
        <v>E</v>
      </c>
      <c r="EE83" t="str">
        <f ca="1"/>
        <v>W</v>
      </c>
    </row>
    <row r="84" spans="1:135" ht="75" x14ac:dyDescent="0.25">
      <c r="A84" s="57">
        <v>83</v>
      </c>
      <c r="B84" s="55" t="str">
        <f ca="1"/>
        <v>Ibrahim Al Affan</v>
      </c>
      <c r="C84" s="55" t="str">
        <f ca="1"/>
        <v>Field Assistant Trainee</v>
      </c>
      <c r="D84" s="53" t="str">
        <f ca="1"/>
        <v>26</v>
      </c>
      <c r="E84" s="53">
        <f ca="1"/>
        <v>4</v>
      </c>
      <c r="F84" s="53">
        <f ca="1"/>
        <v>5</v>
      </c>
      <c r="G84" s="53">
        <f ca="1"/>
        <v>4</v>
      </c>
      <c r="H84" s="53">
        <f ca="1"/>
        <v>7</v>
      </c>
      <c r="I84" s="53">
        <f ca="1"/>
        <v>5</v>
      </c>
      <c r="J84" s="53">
        <f ca="1"/>
        <v>3</v>
      </c>
      <c r="K84" s="53">
        <f ca="1"/>
        <v>1</v>
      </c>
      <c r="L84" s="53">
        <f ca="1"/>
        <v>4</v>
      </c>
      <c r="M84" s="53">
        <f ca="1"/>
        <v>8</v>
      </c>
      <c r="N84" s="53">
        <f ca="1"/>
        <v>3</v>
      </c>
      <c r="O84" s="53">
        <f ca="1"/>
        <v>5</v>
      </c>
      <c r="P84" s="53">
        <f ca="1"/>
        <v>5</v>
      </c>
      <c r="Q84" s="53">
        <f ca="1"/>
        <v>7</v>
      </c>
      <c r="R84" s="53">
        <f ca="1"/>
        <v>7</v>
      </c>
      <c r="S84" s="53">
        <f ca="1"/>
        <v>7</v>
      </c>
      <c r="T84" s="53">
        <f ca="1"/>
        <v>4</v>
      </c>
      <c r="U84" s="53">
        <f ca="1"/>
        <v>2</v>
      </c>
      <c r="V84" s="53">
        <f ca="1"/>
        <v>2</v>
      </c>
      <c r="W84" s="53">
        <f ca="1"/>
        <v>2</v>
      </c>
      <c r="X84" s="53">
        <f ca="1"/>
        <v>5</v>
      </c>
      <c r="Y84"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4" s="52" t="str">
        <f ca="1"/>
        <v xml:space="preserve">Cukup memiliki komitmen untuk menuntaskan tugas, akan tetapi jika memungkinkan akan mendelegasikan sebagian dari pekerjaan nya kepada orang lain.  </v>
      </c>
      <c r="AA84" s="52" t="str">
        <f ca="1"/>
        <v xml:space="preserve">Bekerja keras sesuai tuntutan, menyalurkan usahanya untuk hal-hal yang bermanfaat / menguntungkan </v>
      </c>
      <c r="AB84" s="52" t="str">
        <f ca="1"/>
        <v xml:space="preserve">Sistematis, bermetoda, berstruktur, rapi dan teratur, dapat menata tugas dengan baik.  Cenderung kaku, tidak fleksibel </v>
      </c>
      <c r="AC84" s="52" t="str">
        <f ca="1"/>
        <v xml:space="preserve">Tertarik untuk menangani sendiri detail   </v>
      </c>
      <c r="AD84" s="52" t="str">
        <f ca="1"/>
        <v xml:space="preserve">Tipe pelaksana, praktis - pragmatis, mengandalkan pengalaman  masa lalu dan intuisi. Bekerja tanpa perencanaan, mengandalkan perasaan.  </v>
      </c>
      <c r="AE84" s="52" t="str">
        <f ca="1"/>
        <v xml:space="preserve">Santai. Kurang peduli akan waktu, kurang memiliki rasa urgensi, membuang-buang waktu, bukan pekerja yang tepat waktu </v>
      </c>
      <c r="AF84" s="52" t="str">
        <f ca="1"/>
        <v xml:space="preserve">Dapat bekerja di belakang meja dan senang jika sesekali harus terjun ke lapangan atau melaksanakan tugas-tugas yang bersifat mobile.  </v>
      </c>
      <c r="AG84" s="52" t="str">
        <f ca="1"/>
        <v>Patuh pada kebijaksanaan, peraturan dan struktur organisasi. Ingin segala sesuatunya diuraikan secara rinci, kurang memiliki inisiatif, tdk fleksibel, terlalu tergantung pada organisasi, berharap 'disuapi'.</v>
      </c>
      <c r="AH84" s="52" t="str">
        <f ca="1"/>
        <v>Otonom, dapat bekerja sendiri tanpa campur tangan orang lain, motivasi timbul krn pekerjaan itu sendiri, bukan krn pujian dr otoritas. Mempertanyakan otoritas, cenderung tidak puas thdp atasan, loya- litas lebih didasari kepentingan pribadi.</v>
      </c>
      <c r="AI84" s="52" t="str">
        <f ca="1"/>
        <v xml:space="preserve">Cukup percaya diri, tidak secara aktif mencari posisi kepemimpinan akan tetapi juga tidak akan menghindarinya </v>
      </c>
      <c r="AJ84" s="52" t="str">
        <f ca="1"/>
        <v xml:space="preserve">Bertanggung jawab, akan melakukan fungsi pengarahan, pengendalian dan pengawasan, tapi tidak mendominasi </v>
      </c>
      <c r="AK84" s="52" t="str">
        <f ca="1"/>
        <v xml:space="preserve">Cukup percaya diri dlm pengambilan keputusan, mau mengambil resiko, dpt memutuskan dgn cepat, mengikuti alur logika </v>
      </c>
      <c r="AL8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4" s="52" t="str">
        <f ca="1"/>
        <v>Suka bergabung dlm kelompok, sadar akan sikap &amp; kebutuhan ke- lompok, suka bekerja sama, ingin menjadi bagian dari kelompok, ingin disukai &amp; diakui oleh lingkungan; sangat tergantung pd kelom- pok, lebih memperhatikan kebutuhan kelompok daripada pekerjaan.</v>
      </c>
      <c r="AN84" s="52" t="str">
        <f ca="1"/>
        <v xml:space="preserve">Tidak mencari atau menghindari hubungan antar pribadi di  lingkungan kerja, masih mampu menjaga jarak </v>
      </c>
      <c r="AO84" s="52" t="str">
        <f ca="1"/>
        <v xml:space="preserve">Sederhana, cenderung diam, cenderung pemalu, tidak suka menon- jolkan diri </v>
      </c>
      <c r="AP84" s="52" t="str">
        <f ca="1"/>
        <v xml:space="preserve">Terbuka, mudah mengungkap pendapat atau perasaannya menge- nai suatu hal kepada org lain </v>
      </c>
      <c r="AQ84" s="52" t="str">
        <f ca="1"/>
        <v xml:space="preserve">Lebih suka menghindari konflik, akan mencari rasionalisasi untuk  dapat menerima situasi dan melihat permasalahan dari sudut pan- dang orang lain.  </v>
      </c>
      <c r="AR84" s="52" t="str">
        <f ca="1"/>
        <v xml:space="preserve">Mudah beradaptasi, cukup menyukai perubahan    </v>
      </c>
      <c r="AT84" t="str">
        <f ca="1"/>
        <v>G</v>
      </c>
      <c r="AU84" t="str">
        <f ca="1"/>
        <v>N</v>
      </c>
      <c r="AV84" t="str">
        <f ca="1"/>
        <v>A</v>
      </c>
      <c r="AW84" t="str">
        <f ca="1"/>
        <v>P</v>
      </c>
      <c r="AX84" t="str">
        <f ca="1"/>
        <v>B</v>
      </c>
      <c r="AY84" t="str">
        <f ca="1"/>
        <v>B</v>
      </c>
      <c r="AZ84" t="str">
        <f ca="1"/>
        <v>Z</v>
      </c>
      <c r="BA84" t="str">
        <f ca="1"/>
        <v>Z</v>
      </c>
      <c r="BB84" t="str">
        <f ca="1"/>
        <v>K</v>
      </c>
      <c r="BC84" t="str">
        <f ca="1"/>
        <v>W</v>
      </c>
      <c r="BD84" t="str">
        <f ca="1"/>
        <v>C</v>
      </c>
      <c r="BE84" t="str">
        <f ca="1"/>
        <v>E</v>
      </c>
      <c r="BF84" t="str">
        <f ca="1"/>
        <v>N</v>
      </c>
      <c r="BG84" t="str">
        <f ca="1"/>
        <v>X</v>
      </c>
      <c r="BH84" t="str">
        <f ca="1"/>
        <v>B</v>
      </c>
      <c r="BI84" t="str">
        <f ca="1"/>
        <v>O</v>
      </c>
      <c r="BJ84" t="str">
        <f ca="1"/>
        <v>B</v>
      </c>
      <c r="BK84" t="str">
        <f ca="1"/>
        <v>O</v>
      </c>
      <c r="BL84" t="str">
        <f ca="1"/>
        <v>Z</v>
      </c>
      <c r="BM84" t="str">
        <f ca="1"/>
        <v>W</v>
      </c>
      <c r="BN84" t="str">
        <f ca="1"/>
        <v>D</v>
      </c>
      <c r="BO84" t="str">
        <f ca="1"/>
        <v>C</v>
      </c>
      <c r="BP84" t="str">
        <f ca="1"/>
        <v>I</v>
      </c>
      <c r="BQ84" t="str">
        <f ca="1"/>
        <v>X</v>
      </c>
      <c r="BR84" t="str">
        <f ca="1"/>
        <v>A</v>
      </c>
      <c r="BS84" t="str">
        <f ca="1"/>
        <v>P</v>
      </c>
      <c r="BT84" t="str">
        <f ca="1"/>
        <v>Z</v>
      </c>
      <c r="BU84" t="str">
        <f ca="1"/>
        <v>B</v>
      </c>
      <c r="BV84" t="str">
        <f ca="1"/>
        <v>O</v>
      </c>
      <c r="BW84" t="str">
        <f ca="1"/>
        <v>W</v>
      </c>
      <c r="BX84" t="str">
        <f ca="1"/>
        <v>G</v>
      </c>
      <c r="BY84" t="str">
        <f ca="1"/>
        <v>L</v>
      </c>
      <c r="BZ84" t="str">
        <f ca="1"/>
        <v>I</v>
      </c>
      <c r="CA84" t="str">
        <f ca="1"/>
        <v>E</v>
      </c>
      <c r="CB84" t="str">
        <f ca="1"/>
        <v>B</v>
      </c>
      <c r="CC84" t="str">
        <f ca="1"/>
        <v>O</v>
      </c>
      <c r="CD84" t="str">
        <f ca="1"/>
        <v>P</v>
      </c>
      <c r="CE84" t="str">
        <f ca="1"/>
        <v>K</v>
      </c>
      <c r="CF84" t="str">
        <f ca="1"/>
        <v>B</v>
      </c>
      <c r="CG84" t="str">
        <f ca="1"/>
        <v>W</v>
      </c>
      <c r="CH84" t="str">
        <f ca="1"/>
        <v>S</v>
      </c>
      <c r="CI84" t="str">
        <f ca="1"/>
        <v>R</v>
      </c>
      <c r="CJ84" t="str">
        <f ca="1"/>
        <v>D</v>
      </c>
      <c r="CK84" t="str">
        <f ca="1"/>
        <v>C</v>
      </c>
      <c r="CL84" t="str">
        <f ca="1"/>
        <v>V</v>
      </c>
      <c r="CM84" t="str">
        <f ca="1"/>
        <v>N</v>
      </c>
      <c r="CN84" t="str">
        <f ca="1"/>
        <v>A</v>
      </c>
      <c r="CO84" t="str">
        <f ca="1"/>
        <v>P</v>
      </c>
      <c r="CP84" t="str">
        <f ca="1"/>
        <v>F</v>
      </c>
      <c r="CQ84" t="str">
        <f ca="1"/>
        <v>W</v>
      </c>
      <c r="CR84" t="str">
        <f ca="1"/>
        <v>G</v>
      </c>
      <c r="CS84" t="str">
        <f ca="1"/>
        <v>S</v>
      </c>
      <c r="CT84" t="str">
        <f ca="1"/>
        <v>I</v>
      </c>
      <c r="CU84" t="str">
        <f ca="1"/>
        <v>T</v>
      </c>
      <c r="CV84" t="str">
        <f ca="1"/>
        <v>V</v>
      </c>
      <c r="CW84" t="str">
        <f ca="1"/>
        <v>S</v>
      </c>
      <c r="CX84" t="str">
        <f ca="1"/>
        <v>Z</v>
      </c>
      <c r="CY84" t="str">
        <f ca="1"/>
        <v>A</v>
      </c>
      <c r="CZ84" t="str">
        <f ca="1"/>
        <v>F</v>
      </c>
      <c r="DA84" t="str">
        <f ca="1"/>
        <v>W</v>
      </c>
      <c r="DB84" t="str">
        <f ca="1"/>
        <v>G</v>
      </c>
      <c r="DC84" t="str">
        <f ca="1"/>
        <v>L</v>
      </c>
      <c r="DD84" t="str">
        <f ca="1"/>
        <v>I</v>
      </c>
      <c r="DE84" t="str">
        <f ca="1"/>
        <v>R</v>
      </c>
      <c r="DF84" t="str">
        <f ca="1"/>
        <v>D</v>
      </c>
      <c r="DG84" t="str">
        <f ca="1"/>
        <v>C</v>
      </c>
      <c r="DH84" t="str">
        <f ca="1"/>
        <v>R</v>
      </c>
      <c r="DI84" t="str">
        <f ca="1"/>
        <v>N</v>
      </c>
      <c r="DJ84" t="str">
        <f ca="1"/>
        <v>F</v>
      </c>
      <c r="DK84" t="str">
        <f ca="1"/>
        <v>P</v>
      </c>
      <c r="DL84" t="str">
        <f ca="1"/>
        <v>I</v>
      </c>
      <c r="DM84" t="str">
        <f ca="1"/>
        <v>L</v>
      </c>
      <c r="DN84" t="str">
        <f ca="1"/>
        <v>I</v>
      </c>
      <c r="DO84" t="str">
        <f ca="1"/>
        <v>S</v>
      </c>
      <c r="DP84" t="str">
        <f ca="1"/>
        <v>V</v>
      </c>
      <c r="DQ84" t="str">
        <f ca="1"/>
        <v>S</v>
      </c>
      <c r="DR84" t="str">
        <f ca="1"/>
        <v>C</v>
      </c>
      <c r="DS84" t="str">
        <f ca="1"/>
        <v>D</v>
      </c>
      <c r="DT84" t="str">
        <f ca="1"/>
        <v>N</v>
      </c>
      <c r="DU84" t="str">
        <f ca="1"/>
        <v>W</v>
      </c>
      <c r="DV84" t="str">
        <f ca="1"/>
        <v>L</v>
      </c>
      <c r="DW84" t="str">
        <f ca="1"/>
        <v>L</v>
      </c>
      <c r="DX84" t="str">
        <f ca="1"/>
        <v>I</v>
      </c>
      <c r="DY84" t="str">
        <f ca="1"/>
        <v>V</v>
      </c>
      <c r="DZ84" t="str">
        <f ca="1"/>
        <v>S</v>
      </c>
      <c r="EA84" t="str">
        <f ca="1"/>
        <v>S</v>
      </c>
      <c r="EB84" t="str">
        <f ca="1"/>
        <v>D</v>
      </c>
      <c r="EC84" t="str">
        <f ca="1"/>
        <v>C</v>
      </c>
      <c r="ED84" t="str">
        <f ca="1"/>
        <v>C</v>
      </c>
      <c r="EE84" t="str">
        <f ca="1"/>
        <v>W</v>
      </c>
    </row>
    <row r="85" spans="1:135" ht="60" x14ac:dyDescent="0.25">
      <c r="A85" s="57">
        <v>84</v>
      </c>
      <c r="B85" s="55" t="str">
        <f ca="1"/>
        <v>Indra Hendrianto</v>
      </c>
      <c r="C85" s="55" t="str">
        <f ca="1"/>
        <v>Field Assistant Trainee</v>
      </c>
      <c r="D85" s="53" t="str">
        <f ca="1"/>
        <v>24</v>
      </c>
      <c r="E85" s="53">
        <f ca="1"/>
        <v>5</v>
      </c>
      <c r="F85" s="53">
        <f ca="1"/>
        <v>7</v>
      </c>
      <c r="G85" s="53">
        <f ca="1"/>
        <v>7</v>
      </c>
      <c r="H85" s="53">
        <f ca="1"/>
        <v>9</v>
      </c>
      <c r="I85" s="53">
        <f ca="1"/>
        <v>4</v>
      </c>
      <c r="J85" s="53">
        <f ca="1"/>
        <v>5</v>
      </c>
      <c r="K85" s="53">
        <f ca="1"/>
        <v>3</v>
      </c>
      <c r="L85" s="53">
        <f ca="1"/>
        <v>4</v>
      </c>
      <c r="M85" s="53">
        <f ca="1"/>
        <v>6</v>
      </c>
      <c r="N85" s="53">
        <f ca="1"/>
        <v>3</v>
      </c>
      <c r="O85" s="53">
        <f ca="1"/>
        <v>6</v>
      </c>
      <c r="P85" s="53">
        <f ca="1"/>
        <v>4</v>
      </c>
      <c r="Q85" s="53">
        <f ca="1"/>
        <v>3</v>
      </c>
      <c r="R85" s="53">
        <f ca="1"/>
        <v>2</v>
      </c>
      <c r="S85" s="53">
        <f ca="1"/>
        <v>4</v>
      </c>
      <c r="T85" s="53">
        <f ca="1"/>
        <v>4</v>
      </c>
      <c r="U85" s="53">
        <f ca="1"/>
        <v>3</v>
      </c>
      <c r="V85" s="53">
        <f ca="1"/>
        <v>2</v>
      </c>
      <c r="W85" s="53">
        <f ca="1"/>
        <v>3</v>
      </c>
      <c r="X85" s="53">
        <f ca="1"/>
        <v>6</v>
      </c>
      <c r="Y85" s="52" t="str">
        <f ca="1"/>
        <v>Tahu akan tujuan yang ingin dicapainya dan dapat merumuskannya, realistis akan kemampuan diri, dan berusaha untuk mencapai target.</v>
      </c>
      <c r="Z85" s="52" t="str">
        <f ca="1"/>
        <v xml:space="preserve">Komitmen tinggi, lebih suka menangani pekerjaan satu demi satu, akan tetapi masih dapat mengubah prioritas jika terpaksa </v>
      </c>
      <c r="AA85" s="52" t="str">
        <f ca="1"/>
        <v xml:space="preserve">Bekerja keras, tetapi  jelas tujuan yg ingin dicapainya   </v>
      </c>
      <c r="AB85" s="52" t="str">
        <f ca="1"/>
        <v xml:space="preserve">Sistematis, bermetoda, berstruktur, rapi dan teratur, dapat menata tugas dengan baik.  Cenderung kaku, tidak fleksibel </v>
      </c>
      <c r="AC85" s="52" t="str">
        <f ca="1"/>
        <v xml:space="preserve">Tertarik untuk menangani sendiri detail   </v>
      </c>
      <c r="AD85" s="52" t="str">
        <f ca="1"/>
        <v xml:space="preserve">Pertimbangan mencakup aspek teoritis (konsep atau pemikiran  baru) dan aspek praktis (pengalaman) secara berimbang    </v>
      </c>
      <c r="AE85" s="52" t="str">
        <f ca="1"/>
        <v xml:space="preserve">Santai. Kurang peduli akan waktu, kurang memiliki rasa urgensi, membuang-buang waktu, bukan pekerja yang tepat waktu </v>
      </c>
      <c r="AF85" s="52" t="str">
        <f ca="1"/>
        <v xml:space="preserve">Dapat bekerja di belakang meja dan senang jika sesekali harus terjun ke lapangan atau melaksanakan tugas-tugas yang bersifat mobile.  </v>
      </c>
      <c r="AG85" s="52" t="str">
        <f ca="1"/>
        <v xml:space="preserve">Membutuhkan uraian rinci mengenai tugas, dan batasan tanggung  jawab serta wewenang </v>
      </c>
      <c r="AH85" s="52" t="str">
        <f ca="1"/>
        <v>Otonom, dapat bekerja sendiri tanpa campur tangan orang lain, motivasi timbul krn pekerjaan itu sendiri, bukan krn pujian dr otoritas. Mempertanyakan otoritas, cenderung tidak puas thdp atasan, loya- litas lebih didasari kepentingan pribadi.</v>
      </c>
      <c r="AI85" s="52" t="str">
        <f ca="1"/>
        <v xml:space="preserve">Percaya diri dan ingin berperan sebagai pemimpin      </v>
      </c>
      <c r="AJ85" s="52" t="str">
        <f ca="1"/>
        <v>Cenderung enggan melakukan fungsi pengarahan, pengendalian dan pengawasan, kurang aktif memanfaatkan kapasitas bawahan secara optimal, cenderung bekerja sendiri dalam mencapai tujuan kelompok.</v>
      </c>
      <c r="AK85" s="52" t="str">
        <f ca="1"/>
        <v xml:space="preserve">Enggan mengambil keputusan   </v>
      </c>
      <c r="AL85" s="52" t="str">
        <f ca="1"/>
        <v xml:space="preserve">Dpt. bekerja sendiri, tdk membutuhkan kehadiran org lain. Menarik diri, kaku dlm bergaul, canggung dlm situasi sosial, lebih memperha- tikan hal - hal lain daripada manusia.  </v>
      </c>
      <c r="AM85" s="52" t="str">
        <f ca="1"/>
        <v xml:space="preserve">Selektif dlm bergabung dg kelompok, hanya mau berhubungan dg kelompok di lingkungan kerja apabila bernilai &amp; sesuai minat, tdk terlalu mudah dipengaruhi.  </v>
      </c>
      <c r="AN85" s="52" t="str">
        <f ca="1"/>
        <v xml:space="preserve">Tidak mencari atau menghindari hubungan antar pribadi di  lingkungan kerja, masih mampu menjaga jarak </v>
      </c>
      <c r="AO85" s="52" t="str">
        <f ca="1"/>
        <v xml:space="preserve">Sederhana, cenderung diam, cenderung pemalu, tidak suka menon- jolkan diri </v>
      </c>
      <c r="AP85" s="52" t="str">
        <f ca="1"/>
        <v xml:space="preserve">Terbuka, mudah mengungkap pendapat atau perasaannya menge- nai suatu hal kepada org lain </v>
      </c>
      <c r="AQ85" s="52" t="str">
        <f ca="1"/>
        <v xml:space="preserve">Lebih suka menghindari konflik, akan mencari rasionalisasi untuk  dapat menerima situasi dan melihat permasalahan dari sudut pan- dang orang lain.  </v>
      </c>
      <c r="AR85" s="52" t="str">
        <f ca="1"/>
        <v>Antusias terhadap perubahan dan akan mencari hal-hal baru, tetapi masih selektif (menilai kemanfaatannya)</v>
      </c>
      <c r="AT85" t="str">
        <f ca="1"/>
        <v>G</v>
      </c>
      <c r="AU85" t="str">
        <f ca="1"/>
        <v>A</v>
      </c>
      <c r="AV85" t="str">
        <f ca="1"/>
        <v>P</v>
      </c>
      <c r="AW85" t="str">
        <f ca="1"/>
        <v>X</v>
      </c>
      <c r="AX85" t="str">
        <f ca="1"/>
        <v>B</v>
      </c>
      <c r="AY85" t="str">
        <f ca="1"/>
        <v>O</v>
      </c>
      <c r="AZ85" t="str">
        <f ca="1"/>
        <v>Z</v>
      </c>
      <c r="BA85" t="str">
        <f ca="1"/>
        <v>Z</v>
      </c>
      <c r="BB85" t="str">
        <f ca="1"/>
        <v>K</v>
      </c>
      <c r="BC85" t="str">
        <f ca="1"/>
        <v>W</v>
      </c>
      <c r="BD85" t="str">
        <f ca="1"/>
        <v>C</v>
      </c>
      <c r="BE85" t="str">
        <f ca="1"/>
        <v>L</v>
      </c>
      <c r="BF85" t="str">
        <f ca="1"/>
        <v>N</v>
      </c>
      <c r="BG85" t="str">
        <f ca="1"/>
        <v>A</v>
      </c>
      <c r="BH85" t="str">
        <f ca="1"/>
        <v>P</v>
      </c>
      <c r="BI85" t="str">
        <f ca="1"/>
        <v>O</v>
      </c>
      <c r="BJ85" t="str">
        <f ca="1"/>
        <v>B</v>
      </c>
      <c r="BK85" t="str">
        <f ca="1"/>
        <v>O</v>
      </c>
      <c r="BL85" t="str">
        <f ca="1"/>
        <v>Z</v>
      </c>
      <c r="BM85" t="str">
        <f ca="1"/>
        <v>W</v>
      </c>
      <c r="BN85" t="str">
        <f ca="1"/>
        <v>D</v>
      </c>
      <c r="BO85" t="str">
        <f ca="1"/>
        <v>C</v>
      </c>
      <c r="BP85" t="str">
        <f ca="1"/>
        <v>I</v>
      </c>
      <c r="BQ85" t="str">
        <f ca="1"/>
        <v>X</v>
      </c>
      <c r="BR85" t="str">
        <f ca="1"/>
        <v>B</v>
      </c>
      <c r="BS85" t="str">
        <f ca="1"/>
        <v>P</v>
      </c>
      <c r="BT85" t="str">
        <f ca="1"/>
        <v>Z</v>
      </c>
      <c r="BU85" t="str">
        <f ca="1"/>
        <v>B</v>
      </c>
      <c r="BV85" t="str">
        <f ca="1"/>
        <v>O</v>
      </c>
      <c r="BW85" t="str">
        <f ca="1"/>
        <v>W</v>
      </c>
      <c r="BX85" t="str">
        <f ca="1"/>
        <v>G</v>
      </c>
      <c r="BY85" t="str">
        <f ca="1"/>
        <v>L</v>
      </c>
      <c r="BZ85" t="str">
        <f ca="1"/>
        <v>C</v>
      </c>
      <c r="CA85" t="str">
        <f ca="1"/>
        <v>T</v>
      </c>
      <c r="CB85" t="str">
        <f ca="1"/>
        <v>N</v>
      </c>
      <c r="CC85" t="str">
        <f ca="1"/>
        <v>A</v>
      </c>
      <c r="CD85" t="str">
        <f ca="1"/>
        <v>Z</v>
      </c>
      <c r="CE85" t="str">
        <f ca="1"/>
        <v>K</v>
      </c>
      <c r="CF85" t="str">
        <f ca="1"/>
        <v>F</v>
      </c>
      <c r="CG85" t="str">
        <f ca="1"/>
        <v>W</v>
      </c>
      <c r="CH85" t="str">
        <f ca="1"/>
        <v>G</v>
      </c>
      <c r="CI85" t="str">
        <f ca="1"/>
        <v>L</v>
      </c>
      <c r="CJ85" t="str">
        <f ca="1"/>
        <v>D</v>
      </c>
      <c r="CK85" t="str">
        <f ca="1"/>
        <v>C</v>
      </c>
      <c r="CL85" t="str">
        <f ca="1"/>
        <v>V</v>
      </c>
      <c r="CM85" t="str">
        <f ca="1"/>
        <v>N</v>
      </c>
      <c r="CN85" t="str">
        <f ca="1"/>
        <v>Z</v>
      </c>
      <c r="CO85" t="str">
        <f ca="1"/>
        <v>K</v>
      </c>
      <c r="CP85" t="str">
        <f ca="1"/>
        <v>F</v>
      </c>
      <c r="CQ85" t="str">
        <f ca="1"/>
        <v>W</v>
      </c>
      <c r="CR85" t="str">
        <f ca="1"/>
        <v>G</v>
      </c>
      <c r="CS85" t="str">
        <f ca="1"/>
        <v>L</v>
      </c>
      <c r="CT85" t="str">
        <f ca="1"/>
        <v>R</v>
      </c>
      <c r="CU85" t="str">
        <f ca="1"/>
        <v>D</v>
      </c>
      <c r="CV85" t="str">
        <f ca="1"/>
        <v>C</v>
      </c>
      <c r="CW85" t="str">
        <f ca="1"/>
        <v>E</v>
      </c>
      <c r="CX85" t="str">
        <f ca="1"/>
        <v>N</v>
      </c>
      <c r="CY85" t="str">
        <f ca="1"/>
        <v>A</v>
      </c>
      <c r="CZ85" t="str">
        <f ca="1"/>
        <v>F</v>
      </c>
      <c r="DA85" t="str">
        <f ca="1"/>
        <v>X</v>
      </c>
      <c r="DB85" t="str">
        <f ca="1"/>
        <v>G</v>
      </c>
      <c r="DC85" t="str">
        <f ca="1"/>
        <v>V</v>
      </c>
      <c r="DD85" t="str">
        <f ca="1"/>
        <v>I</v>
      </c>
      <c r="DE85" t="str">
        <f ca="1"/>
        <v>R</v>
      </c>
      <c r="DF85" t="str">
        <f ca="1"/>
        <v>D</v>
      </c>
      <c r="DG85" t="str">
        <f ca="1"/>
        <v>C</v>
      </c>
      <c r="DH85" t="str">
        <f ca="1"/>
        <v>R</v>
      </c>
      <c r="DI85" t="str">
        <f ca="1"/>
        <v>N</v>
      </c>
      <c r="DJ85" t="str">
        <f ca="1"/>
        <v>A</v>
      </c>
      <c r="DK85" t="str">
        <f ca="1"/>
        <v>P</v>
      </c>
      <c r="DL85" t="str">
        <f ca="1"/>
        <v>G</v>
      </c>
      <c r="DM85" t="str">
        <f ca="1"/>
        <v>L</v>
      </c>
      <c r="DN85" t="str">
        <f ca="1"/>
        <v>I</v>
      </c>
      <c r="DO85" t="str">
        <f ca="1"/>
        <v>T</v>
      </c>
      <c r="DP85" t="str">
        <f ca="1"/>
        <v>V</v>
      </c>
      <c r="DQ85" t="str">
        <f ca="1"/>
        <v>S</v>
      </c>
      <c r="DR85" t="str">
        <f ca="1"/>
        <v>C</v>
      </c>
      <c r="DS85" t="str">
        <f ca="1"/>
        <v>E</v>
      </c>
      <c r="DT85" t="str">
        <f ca="1"/>
        <v>N</v>
      </c>
      <c r="DU85" t="str">
        <f ca="1"/>
        <v>W</v>
      </c>
      <c r="DV85" t="str">
        <f ca="1"/>
        <v>G</v>
      </c>
      <c r="DW85" t="str">
        <f ca="1"/>
        <v>L</v>
      </c>
      <c r="DX85" t="str">
        <f ca="1"/>
        <v>T</v>
      </c>
      <c r="DY85" t="str">
        <f ca="1"/>
        <v>V</v>
      </c>
      <c r="DZ85" t="str">
        <f ca="1"/>
        <v>S</v>
      </c>
      <c r="EA85" t="str">
        <f ca="1"/>
        <v>R</v>
      </c>
      <c r="EB85" t="str">
        <f ca="1"/>
        <v>R</v>
      </c>
      <c r="EC85" t="str">
        <f ca="1"/>
        <v>C</v>
      </c>
      <c r="ED85" t="str">
        <f ca="1"/>
        <v>C</v>
      </c>
      <c r="EE85" t="str">
        <f ca="1"/>
        <v>N</v>
      </c>
    </row>
    <row r="86" spans="1:135" ht="75" x14ac:dyDescent="0.25">
      <c r="A86" s="57">
        <v>85</v>
      </c>
      <c r="B86" s="55" t="str">
        <f ca="1"/>
        <v>Sribulan Hendrik</v>
      </c>
      <c r="C86" s="55" t="str">
        <f ca="1"/>
        <v>Field Assistant Trainee</v>
      </c>
      <c r="D86" s="53" t="str">
        <f ca="1"/>
        <v>24</v>
      </c>
      <c r="E86" s="53">
        <f ca="1"/>
        <v>5</v>
      </c>
      <c r="F86" s="53">
        <f ca="1"/>
        <v>5</v>
      </c>
      <c r="G86" s="53">
        <f ca="1"/>
        <v>4</v>
      </c>
      <c r="H86" s="53">
        <f ca="1"/>
        <v>5</v>
      </c>
      <c r="I86" s="53">
        <f ca="1"/>
        <v>7</v>
      </c>
      <c r="J86" s="53">
        <f ca="1"/>
        <v>5</v>
      </c>
      <c r="K86" s="53">
        <f ca="1"/>
        <v>2</v>
      </c>
      <c r="L86" s="53">
        <f ca="1"/>
        <v>4</v>
      </c>
      <c r="M86" s="53">
        <f ca="1"/>
        <v>6</v>
      </c>
      <c r="N86" s="53">
        <f ca="1"/>
        <v>3</v>
      </c>
      <c r="O86" s="53">
        <f ca="1"/>
        <v>6</v>
      </c>
      <c r="P86" s="53">
        <f ca="1"/>
        <v>8</v>
      </c>
      <c r="Q86" s="53">
        <f ca="1"/>
        <v>2</v>
      </c>
      <c r="R86" s="53">
        <f ca="1"/>
        <v>6</v>
      </c>
      <c r="S86" s="53">
        <f ca="1"/>
        <v>6</v>
      </c>
      <c r="T86" s="53">
        <f ca="1"/>
        <v>2</v>
      </c>
      <c r="U86" s="53">
        <f ca="1"/>
        <v>2</v>
      </c>
      <c r="V86" s="53">
        <f ca="1"/>
        <v>4</v>
      </c>
      <c r="W86" s="53">
        <f ca="1"/>
        <v>2</v>
      </c>
      <c r="X86" s="53">
        <f ca="1"/>
        <v>6</v>
      </c>
      <c r="Y86" s="52" t="str">
        <f ca="1"/>
        <v>Tahu akan tujuan yang ingin dicapainya dan dapat merumuskannya, realistis akan kemampuan diri, dan berusaha untuk mencapai target.</v>
      </c>
      <c r="Z86" s="52" t="str">
        <f ca="1"/>
        <v xml:space="preserve">Cukup memiliki komitmen untuk menuntaskan tugas, akan tetapi jika memungkinkan akan mendelegasikan sebagian dari pekerjaan nya kepada orang lain.  </v>
      </c>
      <c r="AA86" s="52" t="str">
        <f ca="1"/>
        <v xml:space="preserve">Bekerja keras sesuai tuntutan, menyalurkan usahanya untuk hal-hal yang bermanfaat / menguntungkan </v>
      </c>
      <c r="AB86" s="52" t="str">
        <f ca="1"/>
        <v xml:space="preserve">Memperhatikan keteraturan dan sistematika kerja, tapi cukup  fleksibel </v>
      </c>
      <c r="AC86" s="52" t="str">
        <f ca="1"/>
        <v xml:space="preserve">Sangat menyukai detail, sangat peduli akan akurasi dan keleng- kapan data.  Cenderung terlalu terlibat dengan detail sehingga melupakan tujuan utama.  </v>
      </c>
      <c r="AD86" s="52" t="str">
        <f ca="1"/>
        <v xml:space="preserve">Pertimbangan mencakup aspek teoritis (konsep atau pemikiran  baru) dan aspek praktis (pengalaman) secara berimbang    </v>
      </c>
      <c r="AE86" s="52" t="str">
        <f ca="1"/>
        <v xml:space="preserve">Santai. Kurang peduli akan waktu, kurang memiliki rasa urgensi, membuang-buang waktu, bukan pekerja yang tepat waktu </v>
      </c>
      <c r="AF86" s="52" t="str">
        <f ca="1"/>
        <v xml:space="preserve">Dapat bekerja di belakang meja dan senang jika sesekali harus terjun ke lapangan atau melaksanakan tugas-tugas yang bersifat mobile.  </v>
      </c>
      <c r="AG86" s="52" t="str">
        <f ca="1"/>
        <v xml:space="preserve">Membutuhkan uraian rinci mengenai tugas, dan batasan tanggung  jawab serta wewenang </v>
      </c>
      <c r="AH86" s="52" t="str">
        <f ca="1"/>
        <v>Otonom, dapat bekerja sendiri tanpa campur tangan orang lain, motivasi timbul krn pekerjaan itu sendiri, bukan krn pujian dr otoritas. Mempertanyakan otoritas, cenderung tidak puas thdp atasan, loya- litas lebih didasari kepentingan pribadi.</v>
      </c>
      <c r="AI86" s="52" t="str">
        <f ca="1"/>
        <v xml:space="preserve">Percaya diri dan ingin berperan sebagai pemimpin      </v>
      </c>
      <c r="AJ86"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86" s="52" t="str">
        <f ca="1"/>
        <v xml:space="preserve">Enggan mengambil keputusan   </v>
      </c>
      <c r="AL8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6" s="52" t="str">
        <f ca="1"/>
        <v>Suka bergabung dlm kelompok, sadar akan sikap &amp; kebutuhan ke- lompok, suka bekerja sama, ingin menjadi bagian dari kelompok, ingin disukai &amp; diakui oleh lingkungan; sangat tergantung pd kelom- pok, lebih memperhatikan kebutuhan kelompok daripada pekerjaan.</v>
      </c>
      <c r="AN86" s="52" t="str">
        <f ca="1"/>
        <v>Menjaga jarak, lebih memperhatikan hal - hal kedinasan, tdk mudah dipengaruhi oleh individu tertentu, objektif &amp; analitis. Tampil dingin, tdk acuh, tdk ramah, suka berahasia, mungkin tdk sadar akan pe- rasaan org lain, &amp; mungkin sulit menyesuaikan diri.</v>
      </c>
      <c r="AO86" s="52" t="str">
        <f ca="1"/>
        <v xml:space="preserve">Sederhana, cenderung diam, cenderung pemalu, tidak suka menon- jolkan diri </v>
      </c>
      <c r="AP86" s="52" t="str">
        <f ca="1"/>
        <v xml:space="preserve">Mampu mengungkap atau menyimpan perasaan, dapat mengen- dalikan emosi </v>
      </c>
      <c r="AQ86" s="52" t="str">
        <f ca="1"/>
        <v xml:space="preserve">Lebih suka menghindari konflik, akan mencari rasionalisasi untuk  dapat menerima situasi dan melihat permasalahan dari sudut pan- dang orang lain.  </v>
      </c>
      <c r="AR86" s="52" t="str">
        <f ca="1"/>
        <v>Antusias terhadap perubahan dan akan mencari hal-hal baru, tetapi masih selektif (menilai kemanfaatannya)</v>
      </c>
      <c r="AT86" t="str">
        <f ca="1"/>
        <v>G</v>
      </c>
      <c r="AU86" t="str">
        <f ca="1"/>
        <v>N</v>
      </c>
      <c r="AV86" t="str">
        <f ca="1"/>
        <v>P</v>
      </c>
      <c r="AW86" t="str">
        <f ca="1"/>
        <v>P</v>
      </c>
      <c r="AX86" t="str">
        <f ca="1"/>
        <v>B</v>
      </c>
      <c r="AY86" t="str">
        <f ca="1"/>
        <v>B</v>
      </c>
      <c r="AZ86" t="str">
        <f ca="1"/>
        <v>Z</v>
      </c>
      <c r="BA86" t="str">
        <f ca="1"/>
        <v>Z</v>
      </c>
      <c r="BB86" t="str">
        <f ca="1"/>
        <v>K</v>
      </c>
      <c r="BC86" t="str">
        <f ca="1"/>
        <v>W</v>
      </c>
      <c r="BD86" t="str">
        <f ca="1"/>
        <v>C</v>
      </c>
      <c r="BE86" t="str">
        <f ca="1"/>
        <v>E</v>
      </c>
      <c r="BF86" t="str">
        <f ca="1"/>
        <v>P</v>
      </c>
      <c r="BG86" t="str">
        <f ca="1"/>
        <v>A</v>
      </c>
      <c r="BH86" t="str">
        <f ca="1"/>
        <v>P</v>
      </c>
      <c r="BI86" t="str">
        <f ca="1"/>
        <v>O</v>
      </c>
      <c r="BJ86" t="str">
        <f ca="1"/>
        <v>Z</v>
      </c>
      <c r="BK86" t="str">
        <f ca="1"/>
        <v>O</v>
      </c>
      <c r="BL86" t="str">
        <f ca="1"/>
        <v>Z</v>
      </c>
      <c r="BM86" t="str">
        <f ca="1"/>
        <v>W</v>
      </c>
      <c r="BN86" t="str">
        <f ca="1"/>
        <v>D</v>
      </c>
      <c r="BO86" t="str">
        <f ca="1"/>
        <v>C</v>
      </c>
      <c r="BP86" t="str">
        <f ca="1"/>
        <v>E</v>
      </c>
      <c r="BQ86" t="str">
        <f ca="1"/>
        <v>X</v>
      </c>
      <c r="BR86" t="str">
        <f ca="1"/>
        <v>B</v>
      </c>
      <c r="BS86" t="str">
        <f ca="1"/>
        <v>P</v>
      </c>
      <c r="BT86" t="str">
        <f ca="1"/>
        <v>Z</v>
      </c>
      <c r="BU86" t="str">
        <f ca="1"/>
        <v>B</v>
      </c>
      <c r="BV86" t="str">
        <f ca="1"/>
        <v>F</v>
      </c>
      <c r="BW86" t="str">
        <f ca="1"/>
        <v>W</v>
      </c>
      <c r="BX86" t="str">
        <f ca="1"/>
        <v>G</v>
      </c>
      <c r="BY86" t="str">
        <f ca="1"/>
        <v>L</v>
      </c>
      <c r="BZ86" t="str">
        <f ca="1"/>
        <v>C</v>
      </c>
      <c r="CA86" t="str">
        <f ca="1"/>
        <v>E</v>
      </c>
      <c r="CB86" t="str">
        <f ca="1"/>
        <v>B</v>
      </c>
      <c r="CC86" t="str">
        <f ca="1"/>
        <v>A</v>
      </c>
      <c r="CD86" t="str">
        <f ca="1"/>
        <v>P</v>
      </c>
      <c r="CE86" t="str">
        <f ca="1"/>
        <v>K</v>
      </c>
      <c r="CF86" t="str">
        <f ca="1"/>
        <v>B</v>
      </c>
      <c r="CG86" t="str">
        <f ca="1"/>
        <v>W</v>
      </c>
      <c r="CH86" t="str">
        <f ca="1"/>
        <v>S</v>
      </c>
      <c r="CI86" t="str">
        <f ca="1"/>
        <v>R</v>
      </c>
      <c r="CJ86" t="str">
        <f ca="1"/>
        <v>D</v>
      </c>
      <c r="CK86" t="str">
        <f ca="1"/>
        <v>T</v>
      </c>
      <c r="CL86" t="str">
        <f ca="1"/>
        <v>V</v>
      </c>
      <c r="CM86" t="str">
        <f ca="1"/>
        <v>N</v>
      </c>
      <c r="CN86" t="str">
        <f ca="1"/>
        <v>A</v>
      </c>
      <c r="CO86" t="str">
        <f ca="1"/>
        <v>P</v>
      </c>
      <c r="CP86" t="str">
        <f ca="1"/>
        <v>F</v>
      </c>
      <c r="CQ86" t="str">
        <f ca="1"/>
        <v>W</v>
      </c>
      <c r="CR86" t="str">
        <f ca="1"/>
        <v>V</v>
      </c>
      <c r="CS86" t="str">
        <f ca="1"/>
        <v>L</v>
      </c>
      <c r="CT86" t="str">
        <f ca="1"/>
        <v>I</v>
      </c>
      <c r="CU86" t="str">
        <f ca="1"/>
        <v>D</v>
      </c>
      <c r="CV86" t="str">
        <f ca="1"/>
        <v>C</v>
      </c>
      <c r="CW86" t="str">
        <f ca="1"/>
        <v>S</v>
      </c>
      <c r="CX86" t="str">
        <f ca="1"/>
        <v>Z</v>
      </c>
      <c r="CY86" t="str">
        <f ca="1"/>
        <v>A</v>
      </c>
      <c r="CZ86" t="str">
        <f ca="1"/>
        <v>F</v>
      </c>
      <c r="DA86" t="str">
        <f ca="1"/>
        <v>X</v>
      </c>
      <c r="DB86" t="str">
        <f ca="1"/>
        <v>G</v>
      </c>
      <c r="DC86" t="str">
        <f ca="1"/>
        <v>L</v>
      </c>
      <c r="DD86" t="str">
        <f ca="1"/>
        <v>S</v>
      </c>
      <c r="DE86" t="str">
        <f ca="1"/>
        <v>R</v>
      </c>
      <c r="DF86" t="str">
        <f ca="1"/>
        <v>D</v>
      </c>
      <c r="DG86" t="str">
        <f ca="1"/>
        <v>S</v>
      </c>
      <c r="DH86" t="str">
        <f ca="1"/>
        <v>R</v>
      </c>
      <c r="DI86" t="str">
        <f ca="1"/>
        <v>N</v>
      </c>
      <c r="DJ86" t="str">
        <f ca="1"/>
        <v>A</v>
      </c>
      <c r="DK86" t="str">
        <f ca="1"/>
        <v>P</v>
      </c>
      <c r="DL86" t="str">
        <f ca="1"/>
        <v>G</v>
      </c>
      <c r="DM86" t="str">
        <f ca="1"/>
        <v>L</v>
      </c>
      <c r="DN86" t="str">
        <f ca="1"/>
        <v>V</v>
      </c>
      <c r="DO86" t="str">
        <f ca="1"/>
        <v>T</v>
      </c>
      <c r="DP86" t="str">
        <f ca="1"/>
        <v>R</v>
      </c>
      <c r="DQ86" t="str">
        <f ca="1"/>
        <v>D</v>
      </c>
      <c r="DR86" t="str">
        <f ca="1"/>
        <v>R</v>
      </c>
      <c r="DS86" t="str">
        <f ca="1"/>
        <v>D</v>
      </c>
      <c r="DT86" t="str">
        <f ca="1"/>
        <v>N</v>
      </c>
      <c r="DU86" t="str">
        <f ca="1"/>
        <v>W</v>
      </c>
      <c r="DV86" t="str">
        <f ca="1"/>
        <v>L</v>
      </c>
      <c r="DW86" t="str">
        <f ca="1"/>
        <v>L</v>
      </c>
      <c r="DX86" t="str">
        <f ca="1"/>
        <v>I</v>
      </c>
      <c r="DY86" t="str">
        <f ca="1"/>
        <v>V</v>
      </c>
      <c r="DZ86" t="str">
        <f ca="1"/>
        <v>S</v>
      </c>
      <c r="EA86" t="str">
        <f ca="1"/>
        <v>S</v>
      </c>
      <c r="EB86" t="str">
        <f ca="1"/>
        <v>D</v>
      </c>
      <c r="EC86" t="str">
        <f ca="1"/>
        <v>C</v>
      </c>
      <c r="ED86" t="str">
        <f ca="1"/>
        <v>E</v>
      </c>
      <c r="EE86" t="str">
        <f ca="1"/>
        <v>N</v>
      </c>
    </row>
    <row r="87" spans="1:135" ht="75" x14ac:dyDescent="0.25">
      <c r="A87" s="57">
        <v>86</v>
      </c>
      <c r="B87" s="55" t="str">
        <f ca="1"/>
        <v>Nur Ilham</v>
      </c>
      <c r="C87" s="55" t="str">
        <f ca="1"/>
        <v>Field Assistant Trainee</v>
      </c>
      <c r="D87" s="53" t="str">
        <f ca="1"/>
        <v>26</v>
      </c>
      <c r="E87" s="53">
        <f ca="1"/>
        <v>3</v>
      </c>
      <c r="F87" s="53">
        <f ca="1"/>
        <v>3</v>
      </c>
      <c r="G87" s="53">
        <f ca="1"/>
        <v>7</v>
      </c>
      <c r="H87" s="53">
        <f ca="1"/>
        <v>4</v>
      </c>
      <c r="I87" s="53">
        <f ca="1"/>
        <v>5</v>
      </c>
      <c r="J87" s="53">
        <f ca="1"/>
        <v>4</v>
      </c>
      <c r="K87" s="53">
        <f ca="1"/>
        <v>0</v>
      </c>
      <c r="L87" s="53">
        <f ca="1"/>
        <v>6</v>
      </c>
      <c r="M87" s="53">
        <f ca="1"/>
        <v>7</v>
      </c>
      <c r="N87" s="53">
        <f ca="1"/>
        <v>2</v>
      </c>
      <c r="O87" s="53">
        <f ca="1"/>
        <v>1</v>
      </c>
      <c r="P87" s="53">
        <f ca="1"/>
        <v>3</v>
      </c>
      <c r="Q87" s="53">
        <f ca="1"/>
        <v>7</v>
      </c>
      <c r="R87" s="53">
        <f ca="1"/>
        <v>7</v>
      </c>
      <c r="S87" s="53">
        <f ca="1"/>
        <v>9</v>
      </c>
      <c r="T87" s="53">
        <f ca="1"/>
        <v>7</v>
      </c>
      <c r="U87" s="53">
        <f ca="1"/>
        <v>2</v>
      </c>
      <c r="V87" s="53">
        <f ca="1"/>
        <v>4</v>
      </c>
      <c r="W87" s="53">
        <f ca="1"/>
        <v>4</v>
      </c>
      <c r="X87" s="53">
        <f ca="1"/>
        <v>5</v>
      </c>
      <c r="Y87"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7" s="52" t="str">
        <f ca="1"/>
        <v xml:space="preserve">Cukup memiliki komitmen untuk menuntaskan tugas, akan tetapi jika memungkinkan akan mendelegasikan sebagian dari pekerjaan nya kepada orang lain.  </v>
      </c>
      <c r="AA87" s="52" t="str">
        <f ca="1"/>
        <v xml:space="preserve">Bekerja keras, tetapi  jelas tujuan yg ingin dicapainya   </v>
      </c>
      <c r="AB87" s="52" t="str">
        <f ca="1"/>
        <v xml:space="preserve">Fleksibel tapi masih cukup memperhatikan keteraturan atau sistematika kerja </v>
      </c>
      <c r="AC87" s="52" t="str">
        <f ca="1"/>
        <v xml:space="preserve">Tertarik untuk menangani sendiri detail   </v>
      </c>
      <c r="AD87" s="52" t="str">
        <f ca="1"/>
        <v xml:space="preserve">Pertimbangan mencakup aspek teoritis (konsep atau pemikiran  baru) dan aspek praktis (pengalaman) secara berimbang    </v>
      </c>
      <c r="AE87" s="52" t="str">
        <f ca="1"/>
        <v xml:space="preserve">Santai. Kurang peduli akan waktu, kurang memiliki rasa urgensi, membuang-buang waktu, bukan pekerja yang tepat waktu </v>
      </c>
      <c r="AF87" s="52" t="str">
        <f ca="1"/>
        <v xml:space="preserve">Dapat bekerja di belakang meja dan senang jika sesekali harus terjun ke lapangan atau melaksanakan tugas-tugas yang bersifat mobile.  </v>
      </c>
      <c r="AG87" s="52" t="str">
        <f ca="1"/>
        <v xml:space="preserve">Membutuhkan uraian rinci mengenai tugas, dan batasan tanggung  jawab serta wewenang </v>
      </c>
      <c r="AH87" s="52" t="str">
        <f ca="1"/>
        <v>Otonom, dapat bekerja sendiri tanpa campur tangan orang lain, motivasi timbul krn pekerjaan itu sendiri, bukan krn pujian dr otoritas. Mempertanyakan otoritas, cenderung tidak puas thdp atasan, loya- litas lebih didasari kepentingan pribadi.</v>
      </c>
      <c r="AI87" s="52" t="str">
        <f ca="1"/>
        <v>Puas dengan peran sebagai bawahan, memberikan kesempatan  pada orang lain untuk memimpin, tidak dominan. Tidak percaya diri; sama sekali tidak berminat untuk berperan sebagai pemimpin; ber- sikap pasif dalam kelompok.</v>
      </c>
      <c r="AJ87" s="52" t="str">
        <f ca="1"/>
        <v>Enggan mengontrol org lain &amp; tidak mau mempertanggung jawabkan hasil kerja bawahannya, lebih memberi kebebasan kpd bawahan utk memilih cara sendiri dlm penyelesaian tugas dan meminta bawahan  utk mempertanggungjawabkan hasilnya masing-masing.</v>
      </c>
      <c r="AK87" s="52" t="str">
        <f ca="1"/>
        <v xml:space="preserve">Cukup percaya diri dlm pengambilan keputusan, mau mengambil resiko, dpt memutuskan dgn cepat, mengikuti alur logika </v>
      </c>
      <c r="AL8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7" s="52" t="str">
        <f ca="1"/>
        <v>Suka bergabung dlm kelompok, sadar akan sikap &amp; kebutuhan ke- lompok, suka bekerja sama, ingin menjadi bagian dari kelompok, ingin disukai &amp; diakui oleh lingkungan; sangat tergantung pd kelom- pok, lebih memperhatikan kebutuhan kelompok daripada pekerjaan.</v>
      </c>
      <c r="AN87"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87" s="52" t="str">
        <f ca="1"/>
        <v xml:space="preserve">Sederhana, cenderung diam, cenderung pemalu, tidak suka menon- jolkan diri </v>
      </c>
      <c r="AP87" s="52" t="str">
        <f ca="1"/>
        <v xml:space="preserve">Mampu mengungkap atau menyimpan perasaan, dapat mengen- dalikan emosi </v>
      </c>
      <c r="AQ87" s="52" t="str">
        <f ca="1"/>
        <v xml:space="preserve">Tidak mencari atau menghindari konflik, mau mendengarkan pan- dangan orang lain tetapi dapat menjadi keras kepala saat memper- tahankan pandangannya.  </v>
      </c>
      <c r="AR87" s="52" t="str">
        <f ca="1"/>
        <v xml:space="preserve">Mudah beradaptasi, cukup menyukai perubahan    </v>
      </c>
      <c r="AT87" t="str">
        <f ca="1"/>
        <v>G</v>
      </c>
      <c r="AU87" t="str">
        <f ca="1"/>
        <v>N</v>
      </c>
      <c r="AV87" t="str">
        <f ca="1"/>
        <v>A</v>
      </c>
      <c r="AW87" t="str">
        <f ca="1"/>
        <v>P</v>
      </c>
      <c r="AX87" t="str">
        <f ca="1"/>
        <v>B</v>
      </c>
      <c r="AY87" t="str">
        <f ca="1"/>
        <v>B</v>
      </c>
      <c r="AZ87" t="str">
        <f ca="1"/>
        <v>O</v>
      </c>
      <c r="BA87" t="str">
        <f ca="1"/>
        <v>Z</v>
      </c>
      <c r="BB87" t="str">
        <f ca="1"/>
        <v>K</v>
      </c>
      <c r="BC87" t="str">
        <f ca="1"/>
        <v>W</v>
      </c>
      <c r="BD87" t="str">
        <f ca="1"/>
        <v>G</v>
      </c>
      <c r="BE87" t="str">
        <f ca="1"/>
        <v>E</v>
      </c>
      <c r="BF87" t="str">
        <f ca="1"/>
        <v>P</v>
      </c>
      <c r="BG87" t="str">
        <f ca="1"/>
        <v>A</v>
      </c>
      <c r="BH87" t="str">
        <f ca="1"/>
        <v>B</v>
      </c>
      <c r="BI87" t="str">
        <f ca="1"/>
        <v>O</v>
      </c>
      <c r="BJ87" t="str">
        <f ca="1"/>
        <v>B</v>
      </c>
      <c r="BK87" t="str">
        <f ca="1"/>
        <v>O</v>
      </c>
      <c r="BL87" t="str">
        <f ca="1"/>
        <v>Z</v>
      </c>
      <c r="BM87" t="str">
        <f ca="1"/>
        <v>W</v>
      </c>
      <c r="BN87" t="str">
        <f ca="1"/>
        <v>G</v>
      </c>
      <c r="BO87" t="str">
        <f ca="1"/>
        <v>C</v>
      </c>
      <c r="BP87" t="str">
        <f ca="1"/>
        <v>E</v>
      </c>
      <c r="BQ87" t="str">
        <f ca="1"/>
        <v>X</v>
      </c>
      <c r="BR87" t="str">
        <f ca="1"/>
        <v>B</v>
      </c>
      <c r="BS87" t="str">
        <f ca="1"/>
        <v>O</v>
      </c>
      <c r="BT87" t="str">
        <f ca="1"/>
        <v>Z</v>
      </c>
      <c r="BU87" t="str">
        <f ca="1"/>
        <v>B</v>
      </c>
      <c r="BV87" t="str">
        <f ca="1"/>
        <v>O</v>
      </c>
      <c r="BW87" t="str">
        <f ca="1"/>
        <v>W</v>
      </c>
      <c r="BX87" t="str">
        <f ca="1"/>
        <v>G</v>
      </c>
      <c r="BY87" t="str">
        <f ca="1"/>
        <v>D</v>
      </c>
      <c r="BZ87" t="str">
        <f ca="1"/>
        <v>I</v>
      </c>
      <c r="CA87" t="str">
        <f ca="1"/>
        <v>E</v>
      </c>
      <c r="CB87" t="str">
        <f ca="1"/>
        <v>B</v>
      </c>
      <c r="CC87" t="str">
        <f ca="1"/>
        <v>O</v>
      </c>
      <c r="CD87" t="str">
        <f ca="1"/>
        <v>P</v>
      </c>
      <c r="CE87" t="str">
        <f ca="1"/>
        <v>K</v>
      </c>
      <c r="CF87" t="str">
        <f ca="1"/>
        <v>B</v>
      </c>
      <c r="CG87" t="str">
        <f ca="1"/>
        <v>W</v>
      </c>
      <c r="CH87" t="str">
        <f ca="1"/>
        <v>G</v>
      </c>
      <c r="CI87" t="str">
        <f ca="1"/>
        <v>R</v>
      </c>
      <c r="CJ87" t="str">
        <f ca="1"/>
        <v>D</v>
      </c>
      <c r="CK87" t="str">
        <f ca="1"/>
        <v>C</v>
      </c>
      <c r="CL87" t="str">
        <f ca="1"/>
        <v>V</v>
      </c>
      <c r="CM87" t="str">
        <f ca="1"/>
        <v>O</v>
      </c>
      <c r="CN87" t="str">
        <f ca="1"/>
        <v>Z</v>
      </c>
      <c r="CO87" t="str">
        <f ca="1"/>
        <v>K</v>
      </c>
      <c r="CP87" t="str">
        <f ca="1"/>
        <v>F</v>
      </c>
      <c r="CQ87" t="str">
        <f ca="1"/>
        <v>B</v>
      </c>
      <c r="CR87" t="str">
        <f ca="1"/>
        <v>V</v>
      </c>
      <c r="CS87" t="str">
        <f ca="1"/>
        <v>S</v>
      </c>
      <c r="CT87" t="str">
        <f ca="1"/>
        <v>I</v>
      </c>
      <c r="CU87" t="str">
        <f ca="1"/>
        <v>D</v>
      </c>
      <c r="CV87" t="str">
        <f ca="1"/>
        <v>C</v>
      </c>
      <c r="CW87" t="str">
        <f ca="1"/>
        <v>S</v>
      </c>
      <c r="CX87" t="str">
        <f ca="1"/>
        <v>Z</v>
      </c>
      <c r="CY87" t="str">
        <f ca="1"/>
        <v>K</v>
      </c>
      <c r="CZ87" t="str">
        <f ca="1"/>
        <v>F</v>
      </c>
      <c r="DA87" t="str">
        <f ca="1"/>
        <v>X</v>
      </c>
      <c r="DB87" t="str">
        <f ca="1"/>
        <v>G</v>
      </c>
      <c r="DC87" t="str">
        <f ca="1"/>
        <v>V</v>
      </c>
      <c r="DD87" t="str">
        <f ca="1"/>
        <v>I</v>
      </c>
      <c r="DE87" t="str">
        <f ca="1"/>
        <v>R</v>
      </c>
      <c r="DF87" t="str">
        <f ca="1"/>
        <v>V</v>
      </c>
      <c r="DG87" t="str">
        <f ca="1"/>
        <v>S</v>
      </c>
      <c r="DH87" t="str">
        <f ca="1"/>
        <v>R</v>
      </c>
      <c r="DI87" t="str">
        <f ca="1"/>
        <v>N</v>
      </c>
      <c r="DJ87" t="str">
        <f ca="1"/>
        <v>A</v>
      </c>
      <c r="DK87" t="str">
        <f ca="1"/>
        <v>W</v>
      </c>
      <c r="DL87" t="str">
        <f ca="1"/>
        <v>I</v>
      </c>
      <c r="DM87" t="str">
        <f ca="1"/>
        <v>L</v>
      </c>
      <c r="DN87" t="str">
        <f ca="1"/>
        <v>I</v>
      </c>
      <c r="DO87" t="str">
        <f ca="1"/>
        <v>S</v>
      </c>
      <c r="DP87" t="str">
        <f ca="1"/>
        <v>V</v>
      </c>
      <c r="DQ87" t="str">
        <f ca="1"/>
        <v>S</v>
      </c>
      <c r="DR87" t="str">
        <f ca="1"/>
        <v>R</v>
      </c>
      <c r="DS87" t="str">
        <f ca="1"/>
        <v>E</v>
      </c>
      <c r="DT87" t="str">
        <f ca="1"/>
        <v>N</v>
      </c>
      <c r="DU87" t="str">
        <f ca="1"/>
        <v>W</v>
      </c>
      <c r="DV87" t="str">
        <f ca="1"/>
        <v>G</v>
      </c>
      <c r="DW87" t="str">
        <f ca="1"/>
        <v>I</v>
      </c>
      <c r="DX87" t="str">
        <f ca="1"/>
        <v>I</v>
      </c>
      <c r="DY87" t="str">
        <f ca="1"/>
        <v>V</v>
      </c>
      <c r="DZ87" t="str">
        <f ca="1"/>
        <v>S</v>
      </c>
      <c r="EA87" t="str">
        <f ca="1"/>
        <v>S</v>
      </c>
      <c r="EB87" t="str">
        <f ca="1"/>
        <v>D</v>
      </c>
      <c r="EC87" t="str">
        <f ca="1"/>
        <v>D</v>
      </c>
      <c r="ED87" t="str">
        <f ca="1"/>
        <v>C</v>
      </c>
      <c r="EE87" t="str">
        <f ca="1"/>
        <v>W</v>
      </c>
    </row>
    <row r="88" spans="1:135" ht="75" x14ac:dyDescent="0.25">
      <c r="A88" s="57">
        <v>87</v>
      </c>
      <c r="B88" s="55" t="str">
        <f ca="1"/>
        <v>Dwi Prayogi</v>
      </c>
      <c r="C88" s="55" t="str">
        <f ca="1"/>
        <v>Field Assistant Trainee</v>
      </c>
      <c r="D88" s="53" t="str">
        <f ca="1"/>
        <v>26</v>
      </c>
      <c r="E88" s="53">
        <f ca="1"/>
        <v>4</v>
      </c>
      <c r="F88" s="53">
        <f ca="1"/>
        <v>4</v>
      </c>
      <c r="G88" s="53">
        <f ca="1"/>
        <v>6</v>
      </c>
      <c r="H88" s="53">
        <f ca="1"/>
        <v>7</v>
      </c>
      <c r="I88" s="53">
        <f ca="1"/>
        <v>3</v>
      </c>
      <c r="J88" s="53">
        <f ca="1"/>
        <v>3</v>
      </c>
      <c r="K88" s="53">
        <f ca="1"/>
        <v>2</v>
      </c>
      <c r="L88" s="53">
        <f ca="1"/>
        <v>4</v>
      </c>
      <c r="M88" s="53">
        <f ca="1"/>
        <v>5</v>
      </c>
      <c r="N88" s="53">
        <f ca="1"/>
        <v>4</v>
      </c>
      <c r="O88" s="53">
        <f ca="1"/>
        <v>0</v>
      </c>
      <c r="P88" s="53">
        <f ca="1"/>
        <v>4</v>
      </c>
      <c r="Q88" s="53">
        <f ca="1"/>
        <v>5</v>
      </c>
      <c r="R88" s="53">
        <f ca="1"/>
        <v>7</v>
      </c>
      <c r="S88" s="53">
        <f ca="1"/>
        <v>8</v>
      </c>
      <c r="T88" s="53">
        <f ca="1"/>
        <v>6</v>
      </c>
      <c r="U88" s="53">
        <f ca="1"/>
        <v>2</v>
      </c>
      <c r="V88" s="53">
        <f ca="1"/>
        <v>5</v>
      </c>
      <c r="W88" s="53">
        <f ca="1"/>
        <v>2</v>
      </c>
      <c r="X88" s="53">
        <f ca="1"/>
        <v>6</v>
      </c>
      <c r="Y88"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8" s="52" t="str">
        <f ca="1"/>
        <v xml:space="preserve">Cukup memiliki komitmen untuk menuntaskan tugas, akan tetapi jika memungkinkan akan mendelegasikan sebagian dari pekerjaan nya kepada orang lain.  </v>
      </c>
      <c r="AA88" s="52" t="str">
        <f ca="1"/>
        <v xml:space="preserve">Bekerja keras, tetapi  jelas tujuan yg ingin dicapainya   </v>
      </c>
      <c r="AB88" s="52" t="str">
        <f ca="1"/>
        <v xml:space="preserve">Sistematis, bermetoda, berstruktur, rapi dan teratur, dapat menata tugas dengan baik.  Cenderung kaku, tidak fleksibel </v>
      </c>
      <c r="AC88" s="52" t="str">
        <f ca="1"/>
        <v xml:space="preserve">Cukup peduli akan akurasi dan kelengkapan data   </v>
      </c>
      <c r="AD88" s="52" t="str">
        <f ca="1"/>
        <v xml:space="preserve">Tipe pelaksana, praktis - pragmatis, mengandalkan pengalaman  masa lalu dan intuisi. Bekerja tanpa perencanaan, mengandalkan perasaan.  </v>
      </c>
      <c r="AE88" s="52" t="str">
        <f ca="1"/>
        <v xml:space="preserve">Santai. Kurang peduli akan waktu, kurang memiliki rasa urgensi, membuang-buang waktu, bukan pekerja yang tepat waktu </v>
      </c>
      <c r="AF88" s="52" t="str">
        <f ca="1"/>
        <v xml:space="preserve">Dapat bekerja di belakang meja dan senang jika sesekali harus terjun ke lapangan atau melaksanakan tugas-tugas yang bersifat mobile.  </v>
      </c>
      <c r="AG88" s="52" t="str">
        <f ca="1"/>
        <v xml:space="preserve">Perlu pengarahan awal dan tolok ukur keberhasilan   </v>
      </c>
      <c r="AH88" s="52" t="str">
        <f ca="1"/>
        <v xml:space="preserve">Loyal pada Perusahaan   </v>
      </c>
      <c r="AI88" s="52" t="str">
        <f ca="1"/>
        <v>Puas dengan peran sebagai bawahan, memberikan kesempatan  pada orang lain untuk memimpin, tidak dominan. Tidak percaya diri; sama sekali tidak berminat untuk berperan sebagai pemimpin; ber- sikap pasif dalam kelompok.</v>
      </c>
      <c r="AJ88" s="52" t="str">
        <f ca="1"/>
        <v>Cenderung enggan melakukan fungsi pengarahan, pengendalian dan pengawasan, kurang aktif memanfaatkan kapasitas bawahan secara optimal, cenderung bekerja sendiri dalam mencapai tujuan kelompok.</v>
      </c>
      <c r="AK88" s="52" t="str">
        <f ca="1"/>
        <v xml:space="preserve">Berhati - hati dlm pengambilan keputusan   </v>
      </c>
      <c r="AL88"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88" s="52" t="str">
        <f ca="1"/>
        <v>Suka bergabung dlm kelompok, sadar akan sikap &amp; kebutuhan ke- lompok, suka bekerja sama, ingin menjadi bagian dari kelompok, ingin disukai &amp; diakui oleh lingkungan; sangat tergantung pd kelom- pok, lebih memperhatikan kebutuhan kelompok daripada pekerjaan.</v>
      </c>
      <c r="AN88"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88" s="52" t="str">
        <f ca="1"/>
        <v xml:space="preserve">Sederhana, cenderung diam, cenderung pemalu, tidak suka menon- jolkan diri </v>
      </c>
      <c r="AP88" s="52" t="str">
        <f ca="1"/>
        <v xml:space="preserve">Mampu mengungkap atau menyimpan perasaan, dapat mengen- dalikan emosi </v>
      </c>
      <c r="AQ88" s="52" t="str">
        <f ca="1"/>
        <v xml:space="preserve">Lebih suka menghindari konflik, akan mencari rasionalisasi untuk  dapat menerima situasi dan melihat permasalahan dari sudut pan- dang orang lain.  </v>
      </c>
      <c r="AR88" s="52" t="str">
        <f ca="1"/>
        <v>Antusias terhadap perubahan dan akan mencari hal-hal baru, tetapi masih selektif (menilai kemanfaatannya)</v>
      </c>
      <c r="AT88" t="str">
        <f ca="1"/>
        <v>G</v>
      </c>
      <c r="AU88" t="str">
        <f ca="1"/>
        <v>N</v>
      </c>
      <c r="AV88" t="str">
        <f ca="1"/>
        <v>A</v>
      </c>
      <c r="AW88" t="str">
        <f ca="1"/>
        <v>P</v>
      </c>
      <c r="AX88" t="str">
        <f ca="1"/>
        <v>B</v>
      </c>
      <c r="AY88" t="str">
        <f ca="1"/>
        <v>B</v>
      </c>
      <c r="AZ88" t="str">
        <f ca="1"/>
        <v>O</v>
      </c>
      <c r="BA88" t="str">
        <f ca="1"/>
        <v>Z</v>
      </c>
      <c r="BB88" t="str">
        <f ca="1"/>
        <v>F</v>
      </c>
      <c r="BC88" t="str">
        <f ca="1"/>
        <v>W</v>
      </c>
      <c r="BD88" t="str">
        <f ca="1"/>
        <v>C</v>
      </c>
      <c r="BE88" t="str">
        <f ca="1"/>
        <v>E</v>
      </c>
      <c r="BF88" t="str">
        <f ca="1"/>
        <v>N</v>
      </c>
      <c r="BG88" t="str">
        <f ca="1"/>
        <v>A</v>
      </c>
      <c r="BH88" t="str">
        <f ca="1"/>
        <v>B</v>
      </c>
      <c r="BI88" t="str">
        <f ca="1"/>
        <v>X</v>
      </c>
      <c r="BJ88" t="str">
        <f ca="1"/>
        <v>Z</v>
      </c>
      <c r="BK88" t="str">
        <f ca="1"/>
        <v>O</v>
      </c>
      <c r="BL88" t="str">
        <f ca="1"/>
        <v>Z</v>
      </c>
      <c r="BM88" t="str">
        <f ca="1"/>
        <v>W</v>
      </c>
      <c r="BN88" t="str">
        <f ca="1"/>
        <v>D</v>
      </c>
      <c r="BO88" t="str">
        <f ca="1"/>
        <v>C</v>
      </c>
      <c r="BP88" t="str">
        <f ca="1"/>
        <v>E</v>
      </c>
      <c r="BQ88" t="str">
        <f ca="1"/>
        <v>X</v>
      </c>
      <c r="BR88" t="str">
        <f ca="1"/>
        <v>B</v>
      </c>
      <c r="BS88" t="str">
        <f ca="1"/>
        <v>O</v>
      </c>
      <c r="BT88" t="str">
        <f ca="1"/>
        <v>Z</v>
      </c>
      <c r="BU88" t="str">
        <f ca="1"/>
        <v>B</v>
      </c>
      <c r="BV88" t="str">
        <f ca="1"/>
        <v>O</v>
      </c>
      <c r="BW88" t="str">
        <f ca="1"/>
        <v>W</v>
      </c>
      <c r="BX88" t="str">
        <f ca="1"/>
        <v>G</v>
      </c>
      <c r="BY88" t="str">
        <f ca="1"/>
        <v>D</v>
      </c>
      <c r="BZ88" t="str">
        <f ca="1"/>
        <v>C</v>
      </c>
      <c r="CA88" t="str">
        <f ca="1"/>
        <v>E</v>
      </c>
      <c r="CB88" t="str">
        <f ca="1"/>
        <v>B</v>
      </c>
      <c r="CC88" t="str">
        <f ca="1"/>
        <v>O</v>
      </c>
      <c r="CD88" t="str">
        <f ca="1"/>
        <v>P</v>
      </c>
      <c r="CE88" t="str">
        <f ca="1"/>
        <v>K</v>
      </c>
      <c r="CF88" t="str">
        <f ca="1"/>
        <v>B</v>
      </c>
      <c r="CG88" t="str">
        <f ca="1"/>
        <v>W</v>
      </c>
      <c r="CH88" t="str">
        <f ca="1"/>
        <v>G</v>
      </c>
      <c r="CI88" t="str">
        <f ca="1"/>
        <v>R</v>
      </c>
      <c r="CJ88" t="str">
        <f ca="1"/>
        <v>I</v>
      </c>
      <c r="CK88" t="str">
        <f ca="1"/>
        <v>C</v>
      </c>
      <c r="CL88" t="str">
        <f ca="1"/>
        <v>E</v>
      </c>
      <c r="CM88" t="str">
        <f ca="1"/>
        <v>O</v>
      </c>
      <c r="CN88" t="str">
        <f ca="1"/>
        <v>Z</v>
      </c>
      <c r="CO88" t="str">
        <f ca="1"/>
        <v>P</v>
      </c>
      <c r="CP88" t="str">
        <f ca="1"/>
        <v>F</v>
      </c>
      <c r="CQ88" t="str">
        <f ca="1"/>
        <v>B</v>
      </c>
      <c r="CR88" t="str">
        <f ca="1"/>
        <v>G</v>
      </c>
      <c r="CS88" t="str">
        <f ca="1"/>
        <v>S</v>
      </c>
      <c r="CT88" t="str">
        <f ca="1"/>
        <v>I</v>
      </c>
      <c r="CU88" t="str">
        <f ca="1"/>
        <v>D</v>
      </c>
      <c r="CV88" t="str">
        <f ca="1"/>
        <v>C</v>
      </c>
      <c r="CW88" t="str">
        <f ca="1"/>
        <v>S</v>
      </c>
      <c r="CX88" t="str">
        <f ca="1"/>
        <v>Z</v>
      </c>
      <c r="CY88" t="str">
        <f ca="1"/>
        <v>K</v>
      </c>
      <c r="CZ88" t="str">
        <f ca="1"/>
        <v>F</v>
      </c>
      <c r="DA88" t="str">
        <f ca="1"/>
        <v>W</v>
      </c>
      <c r="DB88" t="str">
        <f ca="1"/>
        <v>G</v>
      </c>
      <c r="DC88" t="str">
        <f ca="1"/>
        <v>V</v>
      </c>
      <c r="DD88" t="str">
        <f ca="1"/>
        <v>S</v>
      </c>
      <c r="DE88" t="str">
        <f ca="1"/>
        <v/>
      </c>
      <c r="DF88" t="str">
        <f ca="1"/>
        <v>V</v>
      </c>
      <c r="DG88" t="str">
        <f ca="1"/>
        <v>S</v>
      </c>
      <c r="DH88" t="str">
        <f ca="1"/>
        <v>R</v>
      </c>
      <c r="DI88" t="str">
        <f ca="1"/>
        <v>N</v>
      </c>
      <c r="DJ88" t="str">
        <f ca="1"/>
        <v>A</v>
      </c>
      <c r="DK88" t="str">
        <f ca="1"/>
        <v>P</v>
      </c>
      <c r="DL88" t="str">
        <f ca="1"/>
        <v>I</v>
      </c>
      <c r="DM88" t="str">
        <f ca="1"/>
        <v>T</v>
      </c>
      <c r="DN88" t="str">
        <f ca="1"/>
        <v>V</v>
      </c>
      <c r="DO88" t="str">
        <f ca="1"/>
        <v/>
      </c>
      <c r="DP88" t="str">
        <f ca="1"/>
        <v>V</v>
      </c>
      <c r="DQ88" t="str">
        <f ca="1"/>
        <v>S</v>
      </c>
      <c r="DR88" t="str">
        <f ca="1"/>
        <v>C</v>
      </c>
      <c r="DS88" t="str">
        <f ca="1"/>
        <v>E</v>
      </c>
      <c r="DT88" t="str">
        <f ca="1"/>
        <v>F</v>
      </c>
      <c r="DU88" t="str">
        <f ca="1"/>
        <v>A</v>
      </c>
      <c r="DV88" t="str">
        <f ca="1"/>
        <v>G</v>
      </c>
      <c r="DW88" t="str">
        <f ca="1"/>
        <v>I</v>
      </c>
      <c r="DX88" t="str">
        <f ca="1"/>
        <v>I</v>
      </c>
      <c r="DY88" t="str">
        <f ca="1"/>
        <v>T</v>
      </c>
      <c r="DZ88" t="str">
        <f ca="1"/>
        <v>S</v>
      </c>
      <c r="EA88" t="str">
        <f ca="1"/>
        <v>S</v>
      </c>
      <c r="EB88" t="str">
        <f ca="1"/>
        <v>R</v>
      </c>
      <c r="EC88" t="str">
        <f ca="1"/>
        <v>C</v>
      </c>
      <c r="ED88" t="str">
        <f ca="1"/>
        <v/>
      </c>
      <c r="EE88" t="str">
        <f ca="1"/>
        <v>N</v>
      </c>
    </row>
    <row r="89" spans="1:135" ht="75" x14ac:dyDescent="0.25">
      <c r="A89" s="57">
        <v>88</v>
      </c>
      <c r="B89" s="55" t="str">
        <f ca="1"/>
        <v>Angger Priyo Jatmiko</v>
      </c>
      <c r="C89" s="55" t="str">
        <f ca="1"/>
        <v>Field Assistant Trainee</v>
      </c>
      <c r="D89" s="53" t="str">
        <f ca="1"/>
        <v>27</v>
      </c>
      <c r="E89" s="53">
        <f ca="1"/>
        <v>3</v>
      </c>
      <c r="F89" s="53">
        <f ca="1"/>
        <v>5</v>
      </c>
      <c r="G89" s="53">
        <f ca="1"/>
        <v>4</v>
      </c>
      <c r="H89" s="53">
        <f ca="1"/>
        <v>6</v>
      </c>
      <c r="I89" s="53">
        <f ca="1"/>
        <v>9</v>
      </c>
      <c r="J89" s="53">
        <f ca="1"/>
        <v>8</v>
      </c>
      <c r="K89" s="53">
        <f ca="1"/>
        <v>1</v>
      </c>
      <c r="L89" s="53">
        <f ca="1"/>
        <v>5</v>
      </c>
      <c r="M89" s="53">
        <f ca="1"/>
        <v>6</v>
      </c>
      <c r="N89" s="53">
        <f ca="1"/>
        <v>4</v>
      </c>
      <c r="O89" s="53">
        <f ca="1"/>
        <v>2</v>
      </c>
      <c r="P89" s="53">
        <f ca="1"/>
        <v>1</v>
      </c>
      <c r="Q89" s="53">
        <f ca="1"/>
        <v>4</v>
      </c>
      <c r="R89" s="53">
        <f ca="1"/>
        <v>4</v>
      </c>
      <c r="S89" s="53">
        <f ca="1"/>
        <v>6</v>
      </c>
      <c r="T89" s="53">
        <f ca="1"/>
        <v>7</v>
      </c>
      <c r="U89" s="53">
        <f ca="1"/>
        <v>3</v>
      </c>
      <c r="V89" s="53">
        <f ca="1"/>
        <v>2</v>
      </c>
      <c r="W89" s="53">
        <f ca="1"/>
        <v>3</v>
      </c>
      <c r="X89" s="53">
        <f ca="1"/>
        <v>7</v>
      </c>
      <c r="Y8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89" s="52" t="str">
        <f ca="1"/>
        <v xml:space="preserve">Cukup memiliki komitmen untuk menuntaskan tugas, akan tetapi jika memungkinkan akan mendelegasikan sebagian dari pekerjaan nya kepada orang lain.  </v>
      </c>
      <c r="AA89" s="52" t="str">
        <f ca="1"/>
        <v xml:space="preserve">Bekerja keras sesuai tuntutan, menyalurkan usahanya untuk hal-hal yang bermanfaat / menguntungkan </v>
      </c>
      <c r="AB89" s="52" t="str">
        <f ca="1"/>
        <v xml:space="preserve">Memperhatikan keteraturan dan sistematika kerja, tapi cukup  fleksibel </v>
      </c>
      <c r="AC89" s="52" t="str">
        <f ca="1"/>
        <v xml:space="preserve">Sangat menyukai detail, sangat peduli akan akurasi dan keleng- kapan data.  Cenderung terlalu terlibat dengan detail sehingga melupakan tujuan utama.  </v>
      </c>
      <c r="AD89" s="52" t="str">
        <f ca="1"/>
        <v>Tipe pemikir, sangat berminat pada gagasan, konsep, teori,menca- ri alternatif baru, menyukai perencanaan. Mungkin sulit dimengerti  oleh orang lain, terlalu teoritis dan tidak praktis, mengawang-awang dan berbelit-belit.</v>
      </c>
      <c r="AE89" s="52" t="str">
        <f ca="1"/>
        <v xml:space="preserve">Santai. Kurang peduli akan waktu, kurang memiliki rasa urgensi, membuang-buang waktu, bukan pekerja yang tepat waktu </v>
      </c>
      <c r="AF89" s="52" t="str">
        <f ca="1"/>
        <v xml:space="preserve">Dapat bekerja di belakang meja dan senang jika sesekali harus terjun ke lapangan atau melaksanakan tugas-tugas yang bersifat mobile.  </v>
      </c>
      <c r="AG89" s="52" t="str">
        <f ca="1"/>
        <v xml:space="preserve">Membutuhkan uraian rinci mengenai tugas, dan batasan tanggung  jawab serta wewenang </v>
      </c>
      <c r="AH89" s="52" t="str">
        <f ca="1"/>
        <v xml:space="preserve">Loyal pada Perusahaan   </v>
      </c>
      <c r="AI89" s="52" t="str">
        <f ca="1"/>
        <v xml:space="preserve">Tidak percaya diri dan tidak ingin memimpin atau mengawasi orang lain </v>
      </c>
      <c r="AJ89" s="52" t="str">
        <f ca="1"/>
        <v xml:space="preserve">Permisif, akan memberikan kesempatan pada orang lain untuk memimpin. Tidak mau mengontrol orang lain dan tidak mau mempertanggung jawabkan hasil kerja bawahannya.  </v>
      </c>
      <c r="AK89" s="52" t="str">
        <f ca="1"/>
        <v xml:space="preserve">Berhati - hati dlm pengambilan keputusan   </v>
      </c>
      <c r="AL89" s="52" t="str">
        <f ca="1"/>
        <v xml:space="preserve">Kurang percaya diri &amp; kurang aktif dlm menjalin hubungan sosial   </v>
      </c>
      <c r="AM89" s="52" t="str">
        <f ca="1"/>
        <v>Suka bergabung dlm kelompok, sadar akan sikap &amp; kebutuhan ke- lompok, suka bekerja sama, ingin menjadi bagian dari kelompok, ingin disukai &amp; diakui oleh lingkungan; sangat tergantung pd kelom- pok, lebih memperhatikan kebutuhan kelompok daripada pekerjaan.</v>
      </c>
      <c r="AN89"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89" s="52" t="str">
        <f ca="1"/>
        <v xml:space="preserve">Sederhana, cenderung diam, cenderung pemalu, tidak suka menon- jolkan diri </v>
      </c>
      <c r="AP89" s="52" t="str">
        <f ca="1"/>
        <v xml:space="preserve">Terbuka, mudah mengungkap pendapat atau perasaannya menge- nai suatu hal kepada org lain </v>
      </c>
      <c r="AQ89" s="52" t="str">
        <f ca="1"/>
        <v xml:space="preserve">Lebih suka menghindari konflik, akan mencari rasionalisasi untuk  dapat menerima situasi dan melihat permasalahan dari sudut pan- dang orang lain.  </v>
      </c>
      <c r="AR89" s="52" t="str">
        <f ca="1"/>
        <v>Antusias terhadap perubahan dan akan mencari hal-hal baru, tetapi masih selektif (menilai kemanfaatannya)</v>
      </c>
      <c r="AT89" t="str">
        <f ca="1"/>
        <v>G</v>
      </c>
      <c r="AU89" t="str">
        <f ca="1"/>
        <v>N</v>
      </c>
      <c r="AV89" t="str">
        <f ca="1"/>
        <v>A</v>
      </c>
      <c r="AW89" t="str">
        <f ca="1"/>
        <v>X</v>
      </c>
      <c r="AX89" t="str">
        <f ca="1"/>
        <v>B</v>
      </c>
      <c r="AY89" t="str">
        <f ca="1"/>
        <v>O</v>
      </c>
      <c r="AZ89" t="str">
        <f ca="1"/>
        <v>O</v>
      </c>
      <c r="BA89" t="str">
        <f ca="1"/>
        <v>Z</v>
      </c>
      <c r="BB89" t="str">
        <f ca="1"/>
        <v>F</v>
      </c>
      <c r="BC89" t="str">
        <f ca="1"/>
        <v>F</v>
      </c>
      <c r="BD89" t="str">
        <f ca="1"/>
        <v>C</v>
      </c>
      <c r="BE89" t="str">
        <f ca="1"/>
        <v>E</v>
      </c>
      <c r="BF89" t="str">
        <f ca="1"/>
        <v>N</v>
      </c>
      <c r="BG89" t="str">
        <f ca="1"/>
        <v>X</v>
      </c>
      <c r="BH89" t="str">
        <f ca="1"/>
        <v>B</v>
      </c>
      <c r="BI89" t="str">
        <f ca="1"/>
        <v>O</v>
      </c>
      <c r="BJ89" t="str">
        <f ca="1"/>
        <v>Z</v>
      </c>
      <c r="BK89" t="str">
        <f ca="1"/>
        <v>O</v>
      </c>
      <c r="BL89" t="str">
        <f ca="1"/>
        <v>Z</v>
      </c>
      <c r="BM89" t="str">
        <f ca="1"/>
        <v>W</v>
      </c>
      <c r="BN89" t="str">
        <f ca="1"/>
        <v>D</v>
      </c>
      <c r="BO89" t="str">
        <f ca="1"/>
        <v>C</v>
      </c>
      <c r="BP89" t="str">
        <f ca="1"/>
        <v>I</v>
      </c>
      <c r="BQ89" t="str">
        <f ca="1"/>
        <v>X</v>
      </c>
      <c r="BR89" t="str">
        <f ca="1"/>
        <v>B</v>
      </c>
      <c r="BS89" t="str">
        <f ca="1"/>
        <v>O</v>
      </c>
      <c r="BT89" t="str">
        <f ca="1"/>
        <v>Z</v>
      </c>
      <c r="BU89" t="str">
        <f ca="1"/>
        <v>B</v>
      </c>
      <c r="BV89" t="str">
        <f ca="1"/>
        <v>O</v>
      </c>
      <c r="BW89" t="str">
        <f ca="1"/>
        <v>W</v>
      </c>
      <c r="BX89" t="str">
        <f ca="1"/>
        <v>R</v>
      </c>
      <c r="BY89" t="str">
        <f ca="1"/>
        <v>D</v>
      </c>
      <c r="BZ89" t="str">
        <f ca="1"/>
        <v>C</v>
      </c>
      <c r="CA89" t="str">
        <f ca="1"/>
        <v>E</v>
      </c>
      <c r="CB89" t="str">
        <f ca="1"/>
        <v>B</v>
      </c>
      <c r="CC89" t="str">
        <f ca="1"/>
        <v>A</v>
      </c>
      <c r="CD89" t="str">
        <f ca="1"/>
        <v>Z</v>
      </c>
      <c r="CE89" t="str">
        <f ca="1"/>
        <v>K</v>
      </c>
      <c r="CF89" t="str">
        <f ca="1"/>
        <v>B</v>
      </c>
      <c r="CG89" t="str">
        <f ca="1"/>
        <v>O</v>
      </c>
      <c r="CH89" t="str">
        <f ca="1"/>
        <v>S</v>
      </c>
      <c r="CI89" t="str">
        <f ca="1"/>
        <v>R</v>
      </c>
      <c r="CJ89" t="str">
        <f ca="1"/>
        <v>D</v>
      </c>
      <c r="CK89" t="str">
        <f ca="1"/>
        <v>C</v>
      </c>
      <c r="CL89" t="str">
        <f ca="1"/>
        <v>V</v>
      </c>
      <c r="CM89" t="str">
        <f ca="1"/>
        <v>N</v>
      </c>
      <c r="CN89" t="str">
        <f ca="1"/>
        <v>Z</v>
      </c>
      <c r="CO89" t="str">
        <f ca="1"/>
        <v>K</v>
      </c>
      <c r="CP89" t="str">
        <f ca="1"/>
        <v>F</v>
      </c>
      <c r="CQ89" t="str">
        <f ca="1"/>
        <v>W</v>
      </c>
      <c r="CR89" t="str">
        <f ca="1"/>
        <v>V</v>
      </c>
      <c r="CS89" t="str">
        <f ca="1"/>
        <v>S</v>
      </c>
      <c r="CT89" t="str">
        <f ca="1"/>
        <v>R</v>
      </c>
      <c r="CU89" t="str">
        <f ca="1"/>
        <v>D</v>
      </c>
      <c r="CV89" t="str">
        <f ca="1"/>
        <v>V</v>
      </c>
      <c r="CW89" t="str">
        <f ca="1"/>
        <v>S</v>
      </c>
      <c r="CX89" t="str">
        <f ca="1"/>
        <v>Z</v>
      </c>
      <c r="CY89" t="str">
        <f ca="1"/>
        <v>K</v>
      </c>
      <c r="CZ89" t="str">
        <f ca="1"/>
        <v>F</v>
      </c>
      <c r="DA89" t="str">
        <f ca="1"/>
        <v>W</v>
      </c>
      <c r="DB89" t="str">
        <f ca="1"/>
        <v>G</v>
      </c>
      <c r="DC89" t="str">
        <f ca="1"/>
        <v>V</v>
      </c>
      <c r="DD89" t="str">
        <f ca="1"/>
        <v>I</v>
      </c>
      <c r="DE89" t="str">
        <f ca="1"/>
        <v>R</v>
      </c>
      <c r="DF89" t="str">
        <f ca="1"/>
        <v>D</v>
      </c>
      <c r="DG89" t="str">
        <f ca="1"/>
        <v>C</v>
      </c>
      <c r="DH89" t="str">
        <f ca="1"/>
        <v>R</v>
      </c>
      <c r="DI89" t="str">
        <f ca="1"/>
        <v>N</v>
      </c>
      <c r="DJ89" t="str">
        <f ca="1"/>
        <v>A</v>
      </c>
      <c r="DK89" t="str">
        <f ca="1"/>
        <v>P</v>
      </c>
      <c r="DL89" t="str">
        <f ca="1"/>
        <v>G</v>
      </c>
      <c r="DM89" t="str">
        <f ca="1"/>
        <v>L</v>
      </c>
      <c r="DN89" t="str">
        <f ca="1"/>
        <v>I</v>
      </c>
      <c r="DO89" t="str">
        <f ca="1"/>
        <v>T</v>
      </c>
      <c r="DP89" t="str">
        <f ca="1"/>
        <v>R</v>
      </c>
      <c r="DQ89" t="str">
        <f ca="1"/>
        <v>D</v>
      </c>
      <c r="DR89" t="str">
        <f ca="1"/>
        <v>R</v>
      </c>
      <c r="DS89" t="str">
        <f ca="1"/>
        <v>D</v>
      </c>
      <c r="DT89" t="str">
        <f ca="1"/>
        <v>N</v>
      </c>
      <c r="DU89" t="str">
        <f ca="1"/>
        <v>W</v>
      </c>
      <c r="DV89" t="str">
        <f ca="1"/>
        <v>G</v>
      </c>
      <c r="DW89" t="str">
        <f ca="1"/>
        <v>L</v>
      </c>
      <c r="DX89" t="str">
        <f ca="1"/>
        <v>I</v>
      </c>
      <c r="DY89" t="str">
        <f ca="1"/>
        <v>V</v>
      </c>
      <c r="DZ89" t="str">
        <f ca="1"/>
        <v>S</v>
      </c>
      <c r="EA89" t="str">
        <f ca="1"/>
        <v>R</v>
      </c>
      <c r="EB89" t="str">
        <f ca="1"/>
        <v>D</v>
      </c>
      <c r="EC89" t="str">
        <f ca="1"/>
        <v>D</v>
      </c>
      <c r="ED89" t="str">
        <f ca="1"/>
        <v>C</v>
      </c>
      <c r="EE89" t="str">
        <f ca="1"/>
        <v>W</v>
      </c>
    </row>
    <row r="90" spans="1:135" ht="75" x14ac:dyDescent="0.25">
      <c r="A90" s="57">
        <v>89</v>
      </c>
      <c r="B90" s="55" t="str">
        <f ca="1"/>
        <v>Rezki Amaliah K</v>
      </c>
      <c r="C90" s="55" t="str">
        <f ca="1"/>
        <v>Field Assistant Trainee</v>
      </c>
      <c r="D90" s="53" t="str">
        <f ca="1"/>
        <v>23</v>
      </c>
      <c r="E90" s="53">
        <f ca="1"/>
        <v>2</v>
      </c>
      <c r="F90" s="53">
        <f ca="1"/>
        <v>8</v>
      </c>
      <c r="G90" s="53">
        <f ca="1"/>
        <v>7</v>
      </c>
      <c r="H90" s="53">
        <f ca="1"/>
        <v>4</v>
      </c>
      <c r="I90" s="53">
        <f ca="1"/>
        <v>5</v>
      </c>
      <c r="J90" s="53">
        <f ca="1"/>
        <v>4</v>
      </c>
      <c r="K90" s="53">
        <f ca="1"/>
        <v>4</v>
      </c>
      <c r="L90" s="53">
        <f ca="1"/>
        <v>6</v>
      </c>
      <c r="M90" s="53">
        <f ca="1"/>
        <v>9</v>
      </c>
      <c r="N90" s="53">
        <f ca="1"/>
        <v>5</v>
      </c>
      <c r="O90" s="53">
        <f ca="1"/>
        <v>0</v>
      </c>
      <c r="P90" s="53">
        <f ca="1"/>
        <v>2</v>
      </c>
      <c r="Q90" s="53">
        <f ca="1"/>
        <v>1</v>
      </c>
      <c r="R90" s="53">
        <f ca="1"/>
        <v>8</v>
      </c>
      <c r="S90" s="53">
        <f ca="1"/>
        <v>4</v>
      </c>
      <c r="T90" s="53">
        <f ca="1"/>
        <v>3</v>
      </c>
      <c r="U90" s="53">
        <f ca="1"/>
        <v>2</v>
      </c>
      <c r="V90" s="53">
        <f ca="1"/>
        <v>6</v>
      </c>
      <c r="W90" s="53">
        <f ca="1"/>
        <v>5</v>
      </c>
      <c r="X90" s="53">
        <f ca="1"/>
        <v>5</v>
      </c>
      <c r="Y90"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0"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90" s="52" t="str">
        <f ca="1"/>
        <v xml:space="preserve">Bekerja keras, tetapi  jelas tujuan yg ingin dicapainya   </v>
      </c>
      <c r="AB90" s="52" t="str">
        <f ca="1"/>
        <v xml:space="preserve">Fleksibel tapi masih cukup memperhatikan keteraturan atau sistematika kerja </v>
      </c>
      <c r="AC90" s="52" t="str">
        <f ca="1"/>
        <v xml:space="preserve">Tertarik untuk menangani sendiri detail   </v>
      </c>
      <c r="AD90" s="52" t="str">
        <f ca="1"/>
        <v xml:space="preserve">Pertimbangan mencakup aspek teoritis (konsep atau pemikiran  baru) dan aspek praktis (pengalaman) secara berimbang    </v>
      </c>
      <c r="AE90" s="52" t="str">
        <f ca="1"/>
        <v xml:space="preserve">Cukup aktif dalam segi mental, dapat menyesuaikan tempo kerjanya  dengan tuntutan pekerjaan / lingkungan </v>
      </c>
      <c r="AF90" s="52" t="str">
        <f ca="1"/>
        <v xml:space="preserve">Dapat bekerja di belakang meja dan senang jika sesekali harus terjun ke lapangan atau melaksanakan tugas-tugas yang bersifat mobile.  </v>
      </c>
      <c r="AG90" s="52" t="str">
        <f ca="1"/>
        <v>Patuh pada kebijaksanaan, peraturan dan struktur organisasi. Ingin segala sesuatunya diuraikan secara rinci, kurang memiliki inisiatif, tdk fleksibel, terlalu tergantung pada organisasi, berharap 'disuapi'.</v>
      </c>
      <c r="AH90" s="52" t="str">
        <f ca="1"/>
        <v xml:space="preserve">Loyal pada Perusahaan   </v>
      </c>
      <c r="AI90" s="52" t="str">
        <f ca="1"/>
        <v>Puas dengan peran sebagai bawahan, memberikan kesempatan  pada orang lain untuk memimpin, tidak dominan. Tidak percaya diri; sama sekali tidak berminat untuk berperan sebagai pemimpin; ber- sikap pasif dalam kelompok.</v>
      </c>
      <c r="AJ90" s="52" t="str">
        <f ca="1"/>
        <v>Enggan mengontrol org lain &amp; tidak mau mempertanggung jawabkan hasil kerja bawahannya, lebih memberi kebebasan kpd bawahan utk memilih cara sendiri dlm penyelesaian tugas dan meminta bawahan  utk mempertanggungjawabkan hasilnya masing-masing.</v>
      </c>
      <c r="AK90" s="52" t="str">
        <f ca="1"/>
        <v xml:space="preserve">Sangat berhati - hati, memikirkan langkah- langkahnya secara ber- sungguh - sungguh. Lamban dlm mengambil keputusan, terlalu lama merenung, cenderung menghindar mengambil keputusan.  </v>
      </c>
      <c r="AL9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0" s="52" t="str">
        <f ca="1"/>
        <v xml:space="preserve">Selektif dlm bergabung dg kelompok, hanya mau berhubungan dg kelompok di lingkungan kerja apabila bernilai &amp; sesuai minat, tdk terlalu mudah dipengaruhi.  </v>
      </c>
      <c r="AN90" s="52" t="str">
        <f ca="1"/>
        <v xml:space="preserve">Tidak mencari atau menghindari hubungan antar pribadi di  lingkungan kerja, masih mampu menjaga jarak </v>
      </c>
      <c r="AO90" s="52" t="str">
        <f ca="1"/>
        <v xml:space="preserve">Sederhana, cenderung diam, cenderung pemalu, tidak suka menon- jolkan diri </v>
      </c>
      <c r="AP90" s="52" t="str">
        <f ca="1"/>
        <v xml:space="preserve">Mampu mengungkap atau menyimpan perasaan, dapat mengen- dalikan emosi </v>
      </c>
      <c r="AQ90" s="52" t="str">
        <f ca="1"/>
        <v xml:space="preserve">Tidak mencari atau menghindari konflik, mau mendengarkan pan- dangan orang lain tetapi dapat menjadi keras kepala saat memper- tahankan pandangannya.  </v>
      </c>
      <c r="AR90" s="52" t="str">
        <f ca="1"/>
        <v xml:space="preserve">Mudah beradaptasi, cukup menyukai perubahan    </v>
      </c>
      <c r="AT90" t="str">
        <f ca="1"/>
        <v>E</v>
      </c>
      <c r="AU90" t="str">
        <f ca="1"/>
        <v>N</v>
      </c>
      <c r="AV90" t="str">
        <f ca="1"/>
        <v>A</v>
      </c>
      <c r="AW90" t="str">
        <f ca="1"/>
        <v>X</v>
      </c>
      <c r="AX90" t="str">
        <f ca="1"/>
        <v>B</v>
      </c>
      <c r="AY90" t="str">
        <f ca="1"/>
        <v>B</v>
      </c>
      <c r="AZ90" t="str">
        <f ca="1"/>
        <v>Z</v>
      </c>
      <c r="BA90" t="str">
        <f ca="1"/>
        <v>Z</v>
      </c>
      <c r="BB90" t="str">
        <f ca="1"/>
        <v>K</v>
      </c>
      <c r="BC90" t="str">
        <f ca="1"/>
        <v>W</v>
      </c>
      <c r="BD90" t="str">
        <f ca="1"/>
        <v>G</v>
      </c>
      <c r="BE90" t="str">
        <f ca="1"/>
        <v>E</v>
      </c>
      <c r="BF90" t="str">
        <f ca="1"/>
        <v>N</v>
      </c>
      <c r="BG90" t="str">
        <f ca="1"/>
        <v>X</v>
      </c>
      <c r="BH90" t="str">
        <f ca="1"/>
        <v>B</v>
      </c>
      <c r="BI90" t="str">
        <f ca="1"/>
        <v>O</v>
      </c>
      <c r="BJ90" t="str">
        <f ca="1"/>
        <v>Z</v>
      </c>
      <c r="BK90" t="str">
        <f ca="1"/>
        <v>O</v>
      </c>
      <c r="BL90" t="str">
        <f ca="1"/>
        <v>Z</v>
      </c>
      <c r="BM90" t="str">
        <f ca="1"/>
        <v>W</v>
      </c>
      <c r="BN90" t="str">
        <f ca="1"/>
        <v>G</v>
      </c>
      <c r="BO90" t="str">
        <f ca="1"/>
        <v>C</v>
      </c>
      <c r="BP90" t="str">
        <f ca="1"/>
        <v>E</v>
      </c>
      <c r="BQ90" t="str">
        <f ca="1"/>
        <v>N</v>
      </c>
      <c r="BR90" t="str">
        <f ca="1"/>
        <v>B</v>
      </c>
      <c r="BS90" t="str">
        <f ca="1"/>
        <v>P</v>
      </c>
      <c r="BT90" t="str">
        <f ca="1"/>
        <v>Z</v>
      </c>
      <c r="BU90" t="str">
        <f ca="1"/>
        <v>K</v>
      </c>
      <c r="BV90" t="str">
        <f ca="1"/>
        <v>F</v>
      </c>
      <c r="BW90" t="str">
        <f ca="1"/>
        <v>W</v>
      </c>
      <c r="BX90" t="str">
        <f ca="1"/>
        <v>R</v>
      </c>
      <c r="BY90" t="str">
        <f ca="1"/>
        <v>D</v>
      </c>
      <c r="BZ90" t="str">
        <f ca="1"/>
        <v>C</v>
      </c>
      <c r="CA90" t="str">
        <f ca="1"/>
        <v>E</v>
      </c>
      <c r="CB90" t="str">
        <f ca="1"/>
        <v>N</v>
      </c>
      <c r="CC90" t="str">
        <f ca="1"/>
        <v>O</v>
      </c>
      <c r="CD90" t="str">
        <f ca="1"/>
        <v>P</v>
      </c>
      <c r="CE90" t="str">
        <f ca="1"/>
        <v>K</v>
      </c>
      <c r="CF90" t="str">
        <f ca="1"/>
        <v>F</v>
      </c>
      <c r="CG90" t="str">
        <f ca="1"/>
        <v>W</v>
      </c>
      <c r="CH90" t="str">
        <f ca="1"/>
        <v>G</v>
      </c>
      <c r="CI90" t="str">
        <f ca="1"/>
        <v>R</v>
      </c>
      <c r="CJ90" t="str">
        <f ca="1"/>
        <v>D</v>
      </c>
      <c r="CK90" t="str">
        <f ca="1"/>
        <v>T</v>
      </c>
      <c r="CL90" t="str">
        <f ca="1"/>
        <v>V</v>
      </c>
      <c r="CM90" t="str">
        <f ca="1"/>
        <v>N</v>
      </c>
      <c r="CN90" t="str">
        <f ca="1"/>
        <v>A</v>
      </c>
      <c r="CO90" t="str">
        <f ca="1"/>
        <v>K</v>
      </c>
      <c r="CP90" t="str">
        <f ca="1"/>
        <v>F</v>
      </c>
      <c r="CQ90" t="str">
        <f ca="1"/>
        <v>W</v>
      </c>
      <c r="CR90" t="str">
        <f ca="1"/>
        <v>G</v>
      </c>
      <c r="CS90" t="str">
        <f ca="1"/>
        <v>S</v>
      </c>
      <c r="CT90" t="str">
        <f ca="1"/>
        <v>R</v>
      </c>
      <c r="CU90" t="str">
        <f ca="1"/>
        <v>D</v>
      </c>
      <c r="CV90" t="str">
        <f ca="1"/>
        <v>V</v>
      </c>
      <c r="CW90" t="str">
        <f ca="1"/>
        <v>S</v>
      </c>
      <c r="CX90" t="str">
        <f ca="1"/>
        <v>N</v>
      </c>
      <c r="CY90" t="str">
        <f ca="1"/>
        <v>K</v>
      </c>
      <c r="CZ90" t="str">
        <f ca="1"/>
        <v>F</v>
      </c>
      <c r="DA90" t="str">
        <f ca="1"/>
        <v>W</v>
      </c>
      <c r="DB90" t="str">
        <f ca="1"/>
        <v>G</v>
      </c>
      <c r="DC90" t="str">
        <f ca="1"/>
        <v>V</v>
      </c>
      <c r="DD90" t="str">
        <f ca="1"/>
        <v>S</v>
      </c>
      <c r="DE90" t="str">
        <f ca="1"/>
        <v>R</v>
      </c>
      <c r="DF90" t="str">
        <f ca="1"/>
        <v>V</v>
      </c>
      <c r="DG90" t="str">
        <f ca="1"/>
        <v>S</v>
      </c>
      <c r="DH90" t="str">
        <f ca="1"/>
        <v>E</v>
      </c>
      <c r="DI90" t="str">
        <f ca="1"/>
        <v>N</v>
      </c>
      <c r="DJ90" t="str">
        <f ca="1"/>
        <v>F</v>
      </c>
      <c r="DK90" t="str">
        <f ca="1"/>
        <v>W</v>
      </c>
      <c r="DL90" t="str">
        <f ca="1"/>
        <v>G</v>
      </c>
      <c r="DM90" t="str">
        <f ca="1"/>
        <v>T</v>
      </c>
      <c r="DN90" t="str">
        <f ca="1"/>
        <v>V</v>
      </c>
      <c r="DO90" t="str">
        <f ca="1"/>
        <v>S</v>
      </c>
      <c r="DP90" t="str">
        <f ca="1"/>
        <v>V</v>
      </c>
      <c r="DQ90" t="str">
        <f ca="1"/>
        <v>S</v>
      </c>
      <c r="DR90" t="str">
        <f ca="1"/>
        <v>C</v>
      </c>
      <c r="DS90" t="str">
        <f ca="1"/>
        <v>E</v>
      </c>
      <c r="DT90" t="str">
        <f ca="1"/>
        <v>N</v>
      </c>
      <c r="DU90" t="str">
        <f ca="1"/>
        <v>W</v>
      </c>
      <c r="DV90" t="str">
        <f ca="1"/>
        <v>G</v>
      </c>
      <c r="DW90" t="str">
        <f ca="1"/>
        <v>I</v>
      </c>
      <c r="DX90" t="str">
        <f ca="1"/>
        <v>T</v>
      </c>
      <c r="DY90" t="str">
        <f ca="1"/>
        <v>T</v>
      </c>
      <c r="DZ90" t="str">
        <f ca="1"/>
        <v>S</v>
      </c>
      <c r="EA90" t="str">
        <f ca="1"/>
        <v>S</v>
      </c>
      <c r="EB90" t="str">
        <f ca="1"/>
        <v>D</v>
      </c>
      <c r="EC90" t="str">
        <f ca="1"/>
        <v>D</v>
      </c>
      <c r="ED90" t="str">
        <f ca="1"/>
        <v>C</v>
      </c>
      <c r="EE90" t="str">
        <f ca="1"/>
        <v>W</v>
      </c>
    </row>
    <row r="91" spans="1:135" ht="75" x14ac:dyDescent="0.25">
      <c r="A91" s="57">
        <v>90</v>
      </c>
      <c r="B91" s="55" t="str">
        <f ca="1"/>
        <v>Muhammad Ainulyaqin</v>
      </c>
      <c r="C91" s="55">
        <f ca="1"/>
        <v>0</v>
      </c>
      <c r="D91" s="53" t="str">
        <f ca="1"/>
        <v>27</v>
      </c>
      <c r="E91" s="53">
        <f ca="1"/>
        <v>6</v>
      </c>
      <c r="F91" s="53">
        <f ca="1"/>
        <v>7</v>
      </c>
      <c r="G91" s="53">
        <f ca="1"/>
        <v>4</v>
      </c>
      <c r="H91" s="53">
        <f ca="1"/>
        <v>2</v>
      </c>
      <c r="I91" s="53">
        <f ca="1"/>
        <v>3</v>
      </c>
      <c r="J91" s="53">
        <f ca="1"/>
        <v>8</v>
      </c>
      <c r="K91" s="53">
        <f ca="1"/>
        <v>5</v>
      </c>
      <c r="L91" s="53">
        <f ca="1"/>
        <v>3</v>
      </c>
      <c r="M91" s="53">
        <f ca="1"/>
        <v>2</v>
      </c>
      <c r="N91" s="53">
        <f ca="1"/>
        <v>3</v>
      </c>
      <c r="O91" s="53">
        <f ca="1"/>
        <v>6</v>
      </c>
      <c r="P91" s="53">
        <f ca="1"/>
        <v>7</v>
      </c>
      <c r="Q91" s="53">
        <f ca="1"/>
        <v>5</v>
      </c>
      <c r="R91" s="53">
        <f ca="1"/>
        <v>3</v>
      </c>
      <c r="S91" s="53">
        <f ca="1"/>
        <v>6</v>
      </c>
      <c r="T91" s="53">
        <f ca="1"/>
        <v>2</v>
      </c>
      <c r="U91" s="53">
        <f ca="1"/>
        <v>3</v>
      </c>
      <c r="V91" s="53">
        <f ca="1"/>
        <v>5</v>
      </c>
      <c r="W91" s="53">
        <f ca="1"/>
        <v>3</v>
      </c>
      <c r="X91" s="53">
        <f ca="1"/>
        <v>6</v>
      </c>
      <c r="Y91" s="52" t="str">
        <f ca="1"/>
        <v>Tahu akan tujuan yang ingin dicapainya dan dapat merumuskannya, realistis akan kemampuan diri, dan berusaha untuk mencapai target.</v>
      </c>
      <c r="Z91" s="52" t="str">
        <f ca="1"/>
        <v xml:space="preserve">Komitmen tinggi, lebih suka menangani pekerjaan satu demi satu, akan tetapi masih dapat mengubah prioritas jika terpaksa </v>
      </c>
      <c r="AA91" s="52" t="str">
        <f ca="1"/>
        <v xml:space="preserve">Bekerja keras sesuai tuntutan, menyalurkan usahanya untuk hal-hal yang bermanfaat / menguntungkan </v>
      </c>
      <c r="AB91" s="52" t="str">
        <f ca="1"/>
        <v>Lebih mementingkan fleksibilitas daripada struktur, pendekatan kerja lebih ditentukan oleh situasi daripada oleh perencanaan sebelumnya, mudah beradaptasi.  Tidak mempedulikan keteraturan atau kerapihan, ceroboh.</v>
      </c>
      <c r="AC91" s="52" t="str">
        <f ca="1"/>
        <v xml:space="preserve">Cukup peduli akan akurasi dan kelengkapan data   </v>
      </c>
      <c r="AD91" s="52" t="str">
        <f ca="1"/>
        <v>Tipe pemikir, sangat berminat pada gagasan, konsep, teori,menca- ri alternatif baru, menyukai perencanaan. Mungkin sulit dimengerti  oleh orang lain, terlalu teoritis dan tidak praktis, mengawang-awang dan berbelit-belit.</v>
      </c>
      <c r="AE91" s="52" t="str">
        <f ca="1"/>
        <v xml:space="preserve">Cukup aktif dalam segi mental, dapat menyesuaikan tempo kerjanya  dengan tuntutan pekerjaan / lingkungan </v>
      </c>
      <c r="AF91" s="52" t="str">
        <f ca="1"/>
        <v xml:space="preserve">Dapat bekerja di belakang meja dan senang jika sesekali harus terjun ke lapangan atau melaksanakan tugas-tugas yang bersifat mobile.  </v>
      </c>
      <c r="AG91"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91" s="52" t="str">
        <f ca="1"/>
        <v>Otonom, dapat bekerja sendiri tanpa campur tangan orang lain, motivasi timbul krn pekerjaan itu sendiri, bukan krn pujian dr otoritas. Mempertanyakan otoritas, cenderung tidak puas thdp atasan, loya- litas lebih didasari kepentingan pribadi.</v>
      </c>
      <c r="AI91" s="52" t="str">
        <f ca="1"/>
        <v xml:space="preserve">Percaya diri dan ingin berperan sebagai pemimpin      </v>
      </c>
      <c r="AJ91" s="52" t="str">
        <f ca="1"/>
        <v xml:space="preserve">Dominan dan bertanggung jawab, akan melakukan fungsi pengarahan, pengendalian dan pengawasan    </v>
      </c>
      <c r="AK91" s="52" t="str">
        <f ca="1"/>
        <v xml:space="preserve">Berhati - hati dlm pengambilan keputusan   </v>
      </c>
      <c r="AL91" s="52" t="str">
        <f ca="1"/>
        <v xml:space="preserve">Kurang percaya diri &amp; kurang aktif dlm menjalin hubungan sosial   </v>
      </c>
      <c r="AM91" s="52" t="str">
        <f ca="1"/>
        <v>Suka bergabung dlm kelompok, sadar akan sikap &amp; kebutuhan ke- lompok, suka bekerja sama, ingin menjadi bagian dari kelompok, ingin disukai &amp; diakui oleh lingkungan; sangat tergantung pd kelom- pok, lebih memperhatikan kebutuhan kelompok daripada pekerjaan.</v>
      </c>
      <c r="AN91" s="52" t="str">
        <f ca="1"/>
        <v>Menjaga jarak, lebih memperhatikan hal - hal kedinasan, tdk mudah dipengaruhi oleh individu tertentu, objektif &amp; analitis. Tampil dingin, tdk acuh, tdk ramah, suka berahasia, mungkin tdk sadar akan pe- rasaan org lain, &amp; mungkin sulit menyesuaikan diri.</v>
      </c>
      <c r="AO91" s="52" t="str">
        <f ca="1"/>
        <v xml:space="preserve">Sederhana, cenderung diam, cenderung pemalu, tidak suka menon- jolkan diri </v>
      </c>
      <c r="AP91" s="52" t="str">
        <f ca="1"/>
        <v xml:space="preserve">Mampu mengungkap atau menyimpan perasaan, dapat mengen- dalikan emosi </v>
      </c>
      <c r="AQ91" s="52" t="str">
        <f ca="1"/>
        <v xml:space="preserve">Lebih suka menghindari konflik, akan mencari rasionalisasi untuk  dapat menerima situasi dan melihat permasalahan dari sudut pan- dang orang lain.  </v>
      </c>
      <c r="AR91" s="52" t="str">
        <f ca="1"/>
        <v>Antusias terhadap perubahan dan akan mencari hal-hal baru, tetapi masih selektif (menilai kemanfaatannya)</v>
      </c>
      <c r="AT91" t="str">
        <f ca="1"/>
        <v>G</v>
      </c>
      <c r="AU91" t="str">
        <f ca="1"/>
        <v>N</v>
      </c>
      <c r="AV91" t="str">
        <f ca="1"/>
        <v>A</v>
      </c>
      <c r="AW91" t="str">
        <f ca="1"/>
        <v>P</v>
      </c>
      <c r="AX91" t="str">
        <f ca="1"/>
        <v>B</v>
      </c>
      <c r="AY91" t="str">
        <f ca="1"/>
        <v>B</v>
      </c>
      <c r="AZ91" t="str">
        <f ca="1"/>
        <v>Z</v>
      </c>
      <c r="BA91" t="str">
        <f ca="1"/>
        <v>Z</v>
      </c>
      <c r="BB91" t="str">
        <f ca="1"/>
        <v>K</v>
      </c>
      <c r="BC91" t="str">
        <f ca="1"/>
        <v>F</v>
      </c>
      <c r="BD91" t="str">
        <f ca="1"/>
        <v>G</v>
      </c>
      <c r="BE91" t="str">
        <f ca="1"/>
        <v>E</v>
      </c>
      <c r="BF91" t="str">
        <f ca="1"/>
        <v>P</v>
      </c>
      <c r="BG91" t="str">
        <f ca="1"/>
        <v>A</v>
      </c>
      <c r="BH91" t="str">
        <f ca="1"/>
        <v>B</v>
      </c>
      <c r="BI91" t="str">
        <f ca="1"/>
        <v>X</v>
      </c>
      <c r="BJ91" t="str">
        <f ca="1"/>
        <v>B</v>
      </c>
      <c r="BK91" t="str">
        <f ca="1"/>
        <v>O</v>
      </c>
      <c r="BL91" t="str">
        <f ca="1"/>
        <v>Z</v>
      </c>
      <c r="BM91" t="str">
        <f ca="1"/>
        <v>W</v>
      </c>
      <c r="BN91" t="str">
        <f ca="1"/>
        <v>G</v>
      </c>
      <c r="BO91" t="str">
        <f ca="1"/>
        <v>L</v>
      </c>
      <c r="BP91" t="str">
        <f ca="1"/>
        <v>I</v>
      </c>
      <c r="BQ91" t="str">
        <f ca="1"/>
        <v>X</v>
      </c>
      <c r="BR91" t="str">
        <f ca="1"/>
        <v>A</v>
      </c>
      <c r="BS91" t="str">
        <f ca="1"/>
        <v>P</v>
      </c>
      <c r="BT91" t="str">
        <f ca="1"/>
        <v>Z</v>
      </c>
      <c r="BU91" t="str">
        <f ca="1"/>
        <v>B</v>
      </c>
      <c r="BV91" t="str">
        <f ca="1"/>
        <v>O</v>
      </c>
      <c r="BW91" t="str">
        <f ca="1"/>
        <v>Z</v>
      </c>
      <c r="BX91" t="str">
        <f ca="1"/>
        <v>R</v>
      </c>
      <c r="BY91" t="str">
        <f ca="1"/>
        <v>L</v>
      </c>
      <c r="BZ91" t="str">
        <f ca="1"/>
        <v>I</v>
      </c>
      <c r="CA91" t="str">
        <f ca="1"/>
        <v>E</v>
      </c>
      <c r="CB91" t="str">
        <f ca="1"/>
        <v>N</v>
      </c>
      <c r="CC91" t="str">
        <f ca="1"/>
        <v>A</v>
      </c>
      <c r="CD91" t="str">
        <f ca="1"/>
        <v>P</v>
      </c>
      <c r="CE91" t="str">
        <f ca="1"/>
        <v>K</v>
      </c>
      <c r="CF91" t="str">
        <f ca="1"/>
        <v>F</v>
      </c>
      <c r="CG91" t="str">
        <f ca="1"/>
        <v>W</v>
      </c>
      <c r="CH91" t="str">
        <f ca="1"/>
        <v>G</v>
      </c>
      <c r="CI91" t="str">
        <f ca="1"/>
        <v>R</v>
      </c>
      <c r="CJ91" t="str">
        <f ca="1"/>
        <v>I</v>
      </c>
      <c r="CK91" t="str">
        <f ca="1"/>
        <v>T</v>
      </c>
      <c r="CL91" t="str">
        <f ca="1"/>
        <v>E</v>
      </c>
      <c r="CM91" t="str">
        <f ca="1"/>
        <v>N</v>
      </c>
      <c r="CN91" t="str">
        <f ca="1"/>
        <v>Z</v>
      </c>
      <c r="CO91" t="str">
        <f ca="1"/>
        <v>P</v>
      </c>
      <c r="CP91" t="str">
        <f ca="1"/>
        <v>F</v>
      </c>
      <c r="CQ91" t="str">
        <f ca="1"/>
        <v>B</v>
      </c>
      <c r="CR91" t="str">
        <f ca="1"/>
        <v>V</v>
      </c>
      <c r="CS91" t="str">
        <f ca="1"/>
        <v>L</v>
      </c>
      <c r="CT91" t="str">
        <f ca="1"/>
        <v>R</v>
      </c>
      <c r="CU91" t="str">
        <f ca="1"/>
        <v>D</v>
      </c>
      <c r="CV91" t="str">
        <f ca="1"/>
        <v>C</v>
      </c>
      <c r="CW91" t="str">
        <f ca="1"/>
        <v>E</v>
      </c>
      <c r="CX91" t="str">
        <f ca="1"/>
        <v>N</v>
      </c>
      <c r="CY91" t="str">
        <f ca="1"/>
        <v>K</v>
      </c>
      <c r="CZ91" t="str">
        <f ca="1"/>
        <v>P</v>
      </c>
      <c r="DA91" t="str">
        <f ca="1"/>
        <v>X</v>
      </c>
      <c r="DB91" t="str">
        <f ca="1"/>
        <v/>
      </c>
      <c r="DC91" t="str">
        <f ca="1"/>
        <v>L</v>
      </c>
      <c r="DD91" t="str">
        <f ca="1"/>
        <v>S</v>
      </c>
      <c r="DE91" t="str">
        <f ca="1"/>
        <v>T</v>
      </c>
      <c r="DF91" t="str">
        <f ca="1"/>
        <v>V</v>
      </c>
      <c r="DG91" t="str">
        <f ca="1"/>
        <v>S</v>
      </c>
      <c r="DH91" t="str">
        <f ca="1"/>
        <v>R</v>
      </c>
      <c r="DI91" t="str">
        <f ca="1"/>
        <v>N</v>
      </c>
      <c r="DJ91" t="str">
        <f ca="1"/>
        <v>A</v>
      </c>
      <c r="DK91" t="str">
        <f ca="1"/>
        <v>P</v>
      </c>
      <c r="DL91" t="str">
        <f ca="1"/>
        <v>I</v>
      </c>
      <c r="DM91" t="str">
        <f ca="1"/>
        <v>T</v>
      </c>
      <c r="DN91" t="str">
        <f ca="1"/>
        <v>V</v>
      </c>
      <c r="DO91" t="str">
        <f ca="1"/>
        <v>T</v>
      </c>
      <c r="DP91" t="str">
        <f ca="1"/>
        <v>R</v>
      </c>
      <c r="DQ91" t="str">
        <f ca="1"/>
        <v>D</v>
      </c>
      <c r="DR91" t="str">
        <f ca="1"/>
        <v>R</v>
      </c>
      <c r="DS91" t="str">
        <f ca="1"/>
        <v>D</v>
      </c>
      <c r="DT91" t="str">
        <f ca="1"/>
        <v>N</v>
      </c>
      <c r="DU91" t="str">
        <f ca="1"/>
        <v>A</v>
      </c>
      <c r="DV91" t="str">
        <f ca="1"/>
        <v>L</v>
      </c>
      <c r="DW91" t="str">
        <f ca="1"/>
        <v>L</v>
      </c>
      <c r="DX91" t="str">
        <f ca="1"/>
        <v>I</v>
      </c>
      <c r="DY91" t="str">
        <f ca="1"/>
        <v>T</v>
      </c>
      <c r="DZ91" t="str">
        <f ca="1"/>
        <v>S</v>
      </c>
      <c r="EA91" t="str">
        <f ca="1"/>
        <v>R</v>
      </c>
      <c r="EB91" t="str">
        <f ca="1"/>
        <v>R</v>
      </c>
      <c r="EC91" t="str">
        <f ca="1"/>
        <v>C</v>
      </c>
      <c r="ED91" t="str">
        <f ca="1"/>
        <v>E</v>
      </c>
      <c r="EE91" t="str">
        <f ca="1"/>
        <v>N</v>
      </c>
    </row>
    <row r="92" spans="1:135" ht="75" x14ac:dyDescent="0.25">
      <c r="A92" s="57">
        <v>91</v>
      </c>
      <c r="B92" s="55" t="str">
        <f ca="1"/>
        <v>La Hardifin</v>
      </c>
      <c r="C92" s="55" t="str">
        <f ca="1"/>
        <v>Field Assistant</v>
      </c>
      <c r="D92" s="53" t="str">
        <f ca="1"/>
        <v>24</v>
      </c>
      <c r="E92" s="53">
        <f ca="1"/>
        <v>4</v>
      </c>
      <c r="F92" s="53">
        <f ca="1"/>
        <v>6</v>
      </c>
      <c r="G92" s="53">
        <f ca="1"/>
        <v>5</v>
      </c>
      <c r="H92" s="53">
        <f ca="1"/>
        <v>5</v>
      </c>
      <c r="I92" s="53">
        <f ca="1"/>
        <v>6</v>
      </c>
      <c r="J92" s="53">
        <f ca="1"/>
        <v>4</v>
      </c>
      <c r="K92" s="53">
        <f ca="1"/>
        <v>3</v>
      </c>
      <c r="L92" s="53">
        <f ca="1"/>
        <v>6</v>
      </c>
      <c r="M92" s="53">
        <f ca="1"/>
        <v>5</v>
      </c>
      <c r="N92" s="53">
        <f ca="1"/>
        <v>1</v>
      </c>
      <c r="O92" s="53">
        <f ca="1"/>
        <v>4</v>
      </c>
      <c r="P92" s="53">
        <f ca="1"/>
        <v>5</v>
      </c>
      <c r="Q92" s="53">
        <f ca="1"/>
        <v>2</v>
      </c>
      <c r="R92" s="53">
        <f ca="1"/>
        <v>7</v>
      </c>
      <c r="S92" s="53">
        <f ca="1"/>
        <v>7</v>
      </c>
      <c r="T92" s="53">
        <f ca="1"/>
        <v>0</v>
      </c>
      <c r="U92" s="53">
        <f ca="1"/>
        <v>5</v>
      </c>
      <c r="V92" s="53">
        <f ca="1"/>
        <v>3</v>
      </c>
      <c r="W92" s="53">
        <f ca="1"/>
        <v>5</v>
      </c>
      <c r="X92" s="53">
        <f ca="1"/>
        <v>6</v>
      </c>
      <c r="Y92"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2" s="52" t="str">
        <f ca="1"/>
        <v xml:space="preserve">Komitmen tinggi, lebih suka menangani pekerjaan satu demi satu, akan tetapi masih dapat mengubah prioritas jika terpaksa </v>
      </c>
      <c r="AA92" s="52" t="str">
        <f ca="1"/>
        <v xml:space="preserve">Bekerja keras, tetapi  jelas tujuan yg ingin dicapainya   </v>
      </c>
      <c r="AB92" s="52" t="str">
        <f ca="1"/>
        <v xml:space="preserve">Memperhatikan keteraturan dan sistematika kerja, tapi cukup  fleksibel </v>
      </c>
      <c r="AC92" s="52" t="str">
        <f ca="1"/>
        <v xml:space="preserve">Tertarik untuk menangani sendiri detail   </v>
      </c>
      <c r="AD92" s="52" t="str">
        <f ca="1"/>
        <v xml:space="preserve">Pertimbangan mencakup aspek teoritis (konsep atau pemikiran  baru) dan aspek praktis (pengalaman) secara berimbang    </v>
      </c>
      <c r="AE92" s="52" t="str">
        <f ca="1"/>
        <v xml:space="preserve">Santai. Kurang peduli akan waktu, kurang memiliki rasa urgensi, membuang-buang waktu, bukan pekerja yang tepat waktu </v>
      </c>
      <c r="AF92" s="52" t="str">
        <f ca="1"/>
        <v xml:space="preserve">Dapat bekerja di belakang meja dan senang jika sesekali harus terjun ke lapangan atau melaksanakan tugas-tugas yang bersifat mobile.  </v>
      </c>
      <c r="AG92" s="52" t="str">
        <f ca="1"/>
        <v xml:space="preserve">Perlu pengarahan awal dan tolok ukur keberhasilan   </v>
      </c>
      <c r="AH92" s="52" t="str">
        <f ca="1"/>
        <v>Otonom, dapat bekerja sendiri tanpa campur tangan orang lain, motivasi timbul krn pekerjaan itu sendiri, bukan krn pujian dr otoritas. Mempertanyakan otoritas, cenderung tidak puas thdp atasan, loya- litas lebih didasari kepentingan pribadi.</v>
      </c>
      <c r="AI92" s="52" t="str">
        <f ca="1"/>
        <v xml:space="preserve">Kurang percaya diri dan kurang berminat utk menjadi pemimpin      </v>
      </c>
      <c r="AJ92" s="52" t="str">
        <f ca="1"/>
        <v xml:space="preserve">Bertanggung jawab, akan melakukan fungsi pengarahan, pengendalian dan pengawasan, tapi tidak mendominasi </v>
      </c>
      <c r="AK92" s="52" t="str">
        <f ca="1"/>
        <v xml:space="preserve">Enggan mengambil keputusan   </v>
      </c>
      <c r="AL9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2" s="52" t="str">
        <f ca="1"/>
        <v>Suka bergabung dlm kelompok, sadar akan sikap &amp; kebutuhan ke- lompok, suka bekerja sama, ingin menjadi bagian dari kelompok, ingin disukai &amp; diakui oleh lingkungan; sangat tergantung pd kelom- pok, lebih memperhatikan kebutuhan kelompok daripada pekerjaan.</v>
      </c>
      <c r="AN92" s="52" t="str">
        <f ca="1"/>
        <v>Menjaga jarak, lebih memperhatikan hal - hal kedinasan, tdk mudah dipengaruhi oleh individu tertentu, objektif &amp; analitis. Tampil dingin, tdk acuh, tdk ramah, suka berahasia, mungkin tdk sadar akan pe- rasaan org lain, &amp; mungkin sulit menyesuaikan diri.</v>
      </c>
      <c r="AO92" s="52" t="str">
        <f ca="1"/>
        <v xml:space="preserve">Mengharapkan pengakuan lingkungan dan tidak mau diabaikan tetapi tidak mencari-cari perhatian </v>
      </c>
      <c r="AP92" s="52" t="str">
        <f ca="1"/>
        <v xml:space="preserve">Terbuka, mudah mengungkap pendapat atau perasaannya menge- nai suatu hal kepada org lain </v>
      </c>
      <c r="AQ92" s="52" t="str">
        <f ca="1"/>
        <v xml:space="preserve">Tidak mencari atau menghindari konflik, mau mendengarkan pan- dangan orang lain tetapi dapat menjadi keras kepala saat memper- tahankan pandangannya.  </v>
      </c>
      <c r="AR92" s="52" t="str">
        <f ca="1"/>
        <v>Antusias terhadap perubahan dan akan mencari hal-hal baru, tetapi masih selektif (menilai kemanfaatannya)</v>
      </c>
      <c r="AT92" t="str">
        <f ca="1"/>
        <v>G</v>
      </c>
      <c r="AU92" t="str">
        <f ca="1"/>
        <v>N</v>
      </c>
      <c r="AV92" t="str">
        <f ca="1"/>
        <v/>
      </c>
      <c r="AW92" t="str">
        <f ca="1"/>
        <v>X</v>
      </c>
      <c r="AX92" t="str">
        <f ca="1"/>
        <v>B</v>
      </c>
      <c r="AY92" t="str">
        <f ca="1"/>
        <v>B</v>
      </c>
      <c r="AZ92" t="str">
        <f ca="1"/>
        <v>Z</v>
      </c>
      <c r="BA92" t="str">
        <f ca="1"/>
        <v>Z</v>
      </c>
      <c r="BB92" t="str">
        <f ca="1"/>
        <v>K</v>
      </c>
      <c r="BC92" t="str">
        <f ca="1"/>
        <v>W</v>
      </c>
      <c r="BD92" t="str">
        <f ca="1"/>
        <v>C</v>
      </c>
      <c r="BE92" t="str">
        <f ca="1"/>
        <v>L</v>
      </c>
      <c r="BF92" t="str">
        <f ca="1"/>
        <v>P</v>
      </c>
      <c r="BG92" t="str">
        <f ca="1"/>
        <v>A</v>
      </c>
      <c r="BH92" t="str">
        <f ca="1"/>
        <v>B</v>
      </c>
      <c r="BI92" t="str">
        <f ca="1"/>
        <v>X</v>
      </c>
      <c r="BJ92" t="str">
        <f ca="1"/>
        <v>B</v>
      </c>
      <c r="BK92" t="str">
        <f ca="1"/>
        <v>K</v>
      </c>
      <c r="BL92" t="str">
        <f ca="1"/>
        <v>Z</v>
      </c>
      <c r="BM92" t="str">
        <f ca="1"/>
        <v>K</v>
      </c>
      <c r="BN92" t="str">
        <f ca="1"/>
        <v>D</v>
      </c>
      <c r="BO92" t="str">
        <f ca="1"/>
        <v>C</v>
      </c>
      <c r="BP92" t="str">
        <f ca="1"/>
        <v>I</v>
      </c>
      <c r="BQ92" t="str">
        <f ca="1"/>
        <v>N</v>
      </c>
      <c r="BR92" t="str">
        <f ca="1"/>
        <v>A</v>
      </c>
      <c r="BS92" t="str">
        <f ca="1"/>
        <v>P</v>
      </c>
      <c r="BT92" t="str">
        <f ca="1"/>
        <v>Z</v>
      </c>
      <c r="BU92" t="str">
        <f ca="1"/>
        <v>B</v>
      </c>
      <c r="BV92" t="str">
        <f ca="1"/>
        <v>F</v>
      </c>
      <c r="BW92" t="str">
        <f ca="1"/>
        <v>W</v>
      </c>
      <c r="BX92" t="str">
        <f ca="1"/>
        <v>R</v>
      </c>
      <c r="BY92" t="str">
        <f ca="1"/>
        <v>D</v>
      </c>
      <c r="BZ92" t="str">
        <f ca="1"/>
        <v>C</v>
      </c>
      <c r="CA92" t="str">
        <f ca="1"/>
        <v>E</v>
      </c>
      <c r="CB92" t="str">
        <f ca="1"/>
        <v>B</v>
      </c>
      <c r="CC92" t="str">
        <f ca="1"/>
        <v>A</v>
      </c>
      <c r="CD92" t="str">
        <f ca="1"/>
        <v>Z</v>
      </c>
      <c r="CE92" t="str">
        <f ca="1"/>
        <v>X</v>
      </c>
      <c r="CF92" t="str">
        <f ca="1"/>
        <v>B</v>
      </c>
      <c r="CG92" t="str">
        <f ca="1"/>
        <v>W</v>
      </c>
      <c r="CH92" t="str">
        <f ca="1"/>
        <v>S</v>
      </c>
      <c r="CI92" t="str">
        <f ca="1"/>
        <v>L</v>
      </c>
      <c r="CJ92" t="str">
        <f ca="1"/>
        <v>D</v>
      </c>
      <c r="CK92" t="str">
        <f ca="1"/>
        <v>T</v>
      </c>
      <c r="CL92" t="str">
        <f ca="1"/>
        <v>E</v>
      </c>
      <c r="CM92" t="str">
        <f ca="1"/>
        <v>N</v>
      </c>
      <c r="CN92" t="str">
        <f ca="1"/>
        <v>Z</v>
      </c>
      <c r="CO92" t="str">
        <f ca="1"/>
        <v>P</v>
      </c>
      <c r="CP92" t="str">
        <f ca="1"/>
        <v>X</v>
      </c>
      <c r="CQ92" t="str">
        <f ca="1"/>
        <v>W</v>
      </c>
      <c r="CR92" t="str">
        <f ca="1"/>
        <v>G</v>
      </c>
      <c r="CS92" t="str">
        <f ca="1"/>
        <v>S</v>
      </c>
      <c r="CT92" t="str">
        <f ca="1"/>
        <v>I</v>
      </c>
      <c r="CU92" t="str">
        <f ca="1"/>
        <v>D</v>
      </c>
      <c r="CV92" t="str">
        <f ca="1"/>
        <v>C</v>
      </c>
      <c r="CW92" t="str">
        <f ca="1"/>
        <v>S</v>
      </c>
      <c r="CX92" t="str">
        <f ca="1"/>
        <v>N</v>
      </c>
      <c r="CY92" t="str">
        <f ca="1"/>
        <v>K</v>
      </c>
      <c r="CZ92" t="str">
        <f ca="1"/>
        <v>P</v>
      </c>
      <c r="DA92" t="str">
        <f ca="1"/>
        <v>X</v>
      </c>
      <c r="DB92" t="str">
        <f ca="1"/>
        <v>G</v>
      </c>
      <c r="DC92" t="str">
        <f ca="1"/>
        <v>V</v>
      </c>
      <c r="DD92" t="str">
        <f ca="1"/>
        <v>S</v>
      </c>
      <c r="DE92" t="str">
        <f ca="1"/>
        <v>T</v>
      </c>
      <c r="DF92" t="str">
        <f ca="1"/>
        <v>V</v>
      </c>
      <c r="DG92" t="str">
        <f ca="1"/>
        <v>S</v>
      </c>
      <c r="DH92" t="str">
        <f ca="1"/>
        <v>R</v>
      </c>
      <c r="DI92" t="str">
        <f ca="1"/>
        <v>K</v>
      </c>
      <c r="DJ92" t="str">
        <f ca="1"/>
        <v>A</v>
      </c>
      <c r="DK92" t="str">
        <f ca="1"/>
        <v>P</v>
      </c>
      <c r="DL92" t="str">
        <f ca="1"/>
        <v>G</v>
      </c>
      <c r="DM92" t="str">
        <f ca="1"/>
        <v>L</v>
      </c>
      <c r="DN92" t="str">
        <f ca="1"/>
        <v>V</v>
      </c>
      <c r="DO92" t="str">
        <f ca="1"/>
        <v>S</v>
      </c>
      <c r="DP92" t="str">
        <f ca="1"/>
        <v>V</v>
      </c>
      <c r="DQ92" t="str">
        <f ca="1"/>
        <v>S</v>
      </c>
      <c r="DR92" t="str">
        <f ca="1"/>
        <v>R</v>
      </c>
      <c r="DS92" t="str">
        <f ca="1"/>
        <v>E</v>
      </c>
      <c r="DT92" t="str">
        <f ca="1"/>
        <v>N</v>
      </c>
      <c r="DU92" t="str">
        <f ca="1"/>
        <v>W</v>
      </c>
      <c r="DV92" t="str">
        <f ca="1"/>
        <v>G</v>
      </c>
      <c r="DW92" t="str">
        <f ca="1"/>
        <v>L</v>
      </c>
      <c r="DX92" t="str">
        <f ca="1"/>
        <v>T</v>
      </c>
      <c r="DY92" t="str">
        <f ca="1"/>
        <v>V</v>
      </c>
      <c r="DZ92" t="str">
        <f ca="1"/>
        <v>V</v>
      </c>
      <c r="EA92" t="str">
        <f ca="1"/>
        <v>R</v>
      </c>
      <c r="EB92" t="str">
        <f ca="1"/>
        <v>D</v>
      </c>
      <c r="EC92" t="str">
        <f ca="1"/>
        <v>D</v>
      </c>
      <c r="ED92" t="str">
        <f ca="1"/>
        <v>C</v>
      </c>
      <c r="EE92" t="str">
        <f ca="1"/>
        <v>N</v>
      </c>
    </row>
    <row r="93" spans="1:135" ht="75" x14ac:dyDescent="0.25">
      <c r="A93" s="57">
        <v>92</v>
      </c>
      <c r="B93" s="55" t="str">
        <f ca="1"/>
        <v>Rezky Surya</v>
      </c>
      <c r="C93" s="55" t="str">
        <f ca="1"/>
        <v>Field Assistant Trainee</v>
      </c>
      <c r="D93" s="53" t="str">
        <f ca="1"/>
        <v>23</v>
      </c>
      <c r="E93" s="53">
        <f ca="1"/>
        <v>4</v>
      </c>
      <c r="F93" s="53">
        <f ca="1"/>
        <v>3</v>
      </c>
      <c r="G93" s="53">
        <f ca="1"/>
        <v>6</v>
      </c>
      <c r="H93" s="53">
        <f ca="1"/>
        <v>6</v>
      </c>
      <c r="I93" s="53">
        <f ca="1"/>
        <v>3</v>
      </c>
      <c r="J93" s="53">
        <f ca="1"/>
        <v>3</v>
      </c>
      <c r="K93" s="53">
        <f ca="1"/>
        <v>3</v>
      </c>
      <c r="L93" s="53">
        <f ca="1"/>
        <v>4</v>
      </c>
      <c r="M93" s="53">
        <f ca="1"/>
        <v>6</v>
      </c>
      <c r="N93" s="53">
        <f ca="1"/>
        <v>6</v>
      </c>
      <c r="O93" s="53">
        <f ca="1"/>
        <v>7</v>
      </c>
      <c r="P93" s="53">
        <f ca="1"/>
        <v>4</v>
      </c>
      <c r="Q93" s="53">
        <f ca="1"/>
        <v>6</v>
      </c>
      <c r="R93" s="53">
        <f ca="1"/>
        <v>4</v>
      </c>
      <c r="S93" s="53">
        <f ca="1"/>
        <v>5</v>
      </c>
      <c r="T93" s="53">
        <f ca="1"/>
        <v>5</v>
      </c>
      <c r="U93" s="53">
        <f ca="1"/>
        <v>1</v>
      </c>
      <c r="V93" s="53">
        <f ca="1"/>
        <v>3</v>
      </c>
      <c r="W93" s="53">
        <f ca="1"/>
        <v>4</v>
      </c>
      <c r="X93" s="53">
        <f ca="1"/>
        <v>7</v>
      </c>
      <c r="Y9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3" s="52" t="str">
        <f ca="1"/>
        <v xml:space="preserve">Cukup memiliki komitmen untuk menuntaskan tugas, akan tetapi jika memungkinkan akan mendelegasikan sebagian dari pekerjaan nya kepada orang lain.  </v>
      </c>
      <c r="AA93" s="52" t="str">
        <f ca="1"/>
        <v xml:space="preserve">Bekerja keras, tetapi  jelas tujuan yg ingin dicapainya   </v>
      </c>
      <c r="AB93" s="52" t="str">
        <f ca="1"/>
        <v xml:space="preserve">Memperhatikan keteraturan dan sistematika kerja, tapi cukup  fleksibel </v>
      </c>
      <c r="AC93" s="52" t="str">
        <f ca="1"/>
        <v xml:space="preserve">Cukup peduli akan akurasi dan kelengkapan data   </v>
      </c>
      <c r="AD93" s="52" t="str">
        <f ca="1"/>
        <v xml:space="preserve">Tipe pelaksana, praktis - pragmatis, mengandalkan pengalaman  masa lalu dan intuisi. Bekerja tanpa perencanaan, mengandalkan perasaan.  </v>
      </c>
      <c r="AE93" s="52" t="str">
        <f ca="1"/>
        <v xml:space="preserve">Santai. Kurang peduli akan waktu, kurang memiliki rasa urgensi, membuang-buang waktu, bukan pekerja yang tepat waktu </v>
      </c>
      <c r="AF93" s="52" t="str">
        <f ca="1"/>
        <v xml:space="preserve">Dapat bekerja di belakang meja dan senang jika sesekali harus terjun ke lapangan atau melaksanakan tugas-tugas yang bersifat mobile.  </v>
      </c>
      <c r="AG93" s="52" t="str">
        <f ca="1"/>
        <v xml:space="preserve">Membutuhkan uraian rinci mengenai tugas, dan batasan tanggung  jawab serta wewenang </v>
      </c>
      <c r="AH93" s="52" t="str">
        <f ca="1"/>
        <v xml:space="preserve">Loyal pada Perusahaan   </v>
      </c>
      <c r="AI93" s="52" t="str">
        <f ca="1"/>
        <v xml:space="preserve">Percaya diri dan ingin berperan sebagai pemimpin      </v>
      </c>
      <c r="AJ93" s="52" t="str">
        <f ca="1"/>
        <v>Cenderung enggan melakukan fungsi pengarahan, pengendalian dan pengawasan, kurang aktif memanfaatkan kapasitas bawahan secara optimal, cenderung bekerja sendiri dalam mencapai tujuan kelompok.</v>
      </c>
      <c r="AK93" s="52" t="str">
        <f ca="1"/>
        <v xml:space="preserve">Cukup percaya diri dlm pengambilan keputusan, mau mengambil resiko, dpt memutuskan dgn cepat, mengikuti alur logika </v>
      </c>
      <c r="AL93" s="52" t="str">
        <f ca="1"/>
        <v xml:space="preserve">Kurang percaya diri &amp; kurang aktif dlm menjalin hubungan sosial   </v>
      </c>
      <c r="AM93" s="52" t="str">
        <f ca="1"/>
        <v xml:space="preserve">Selektif dlm bergabung dg kelompok, hanya mau berhubungan dg kelompok di lingkungan kerja apabila bernilai &amp; sesuai minat, tdk terlalu mudah dipengaruhi.  </v>
      </c>
      <c r="AN93" s="52" t="str">
        <f ca="1"/>
        <v xml:space="preserve">Tidak mencari atau menghindari hubungan antar pribadi di  lingkungan kerja, masih mampu menjaga jarak </v>
      </c>
      <c r="AO93" s="52" t="str">
        <f ca="1"/>
        <v xml:space="preserve">Sederhana, rendah hati, tulus, tidak sombong dan tidak suka menam- pilkan diri. Terlalu sederhana, cenderung merendahkan kapasitas diri, tidak percaya diri, cenderung menarik diri dan pemalu.  </v>
      </c>
      <c r="AP93" s="52" t="str">
        <f ca="1"/>
        <v xml:space="preserve">Terbuka, mudah mengungkap pendapat atau perasaannya menge- nai suatu hal kepada org lain </v>
      </c>
      <c r="AQ93" s="52" t="str">
        <f ca="1"/>
        <v xml:space="preserve">Tidak mencari atau menghindari konflik, mau mendengarkan pan- dangan orang lain tetapi dapat menjadi keras kepala saat memper- tahankan pandangannya.  </v>
      </c>
      <c r="AR93" s="52" t="str">
        <f ca="1"/>
        <v>Antusias terhadap perubahan dan akan mencari hal-hal baru, tetapi masih selektif (menilai kemanfaatannya)</v>
      </c>
      <c r="AT93" t="str">
        <f ca="1"/>
        <v>G</v>
      </c>
      <c r="AU93" t="str">
        <f ca="1"/>
        <v>N</v>
      </c>
      <c r="AV93" t="str">
        <f ca="1"/>
        <v>A</v>
      </c>
      <c r="AW93" t="str">
        <f ca="1"/>
        <v>P</v>
      </c>
      <c r="AX93" t="str">
        <f ca="1"/>
        <v>B</v>
      </c>
      <c r="AY93" t="str">
        <f ca="1"/>
        <v>B</v>
      </c>
      <c r="AZ93" t="str">
        <f ca="1"/>
        <v>Z</v>
      </c>
      <c r="BA93" t="str">
        <f ca="1"/>
        <v>Z</v>
      </c>
      <c r="BB93" t="str">
        <f ca="1"/>
        <v>K</v>
      </c>
      <c r="BC93" t="str">
        <f ca="1"/>
        <v>F</v>
      </c>
      <c r="BD93" t="str">
        <f ca="1"/>
        <v>C</v>
      </c>
      <c r="BE93" t="str">
        <f ca="1"/>
        <v>E</v>
      </c>
      <c r="BF93" t="str">
        <f ca="1"/>
        <v>N</v>
      </c>
      <c r="BG93" t="str">
        <f ca="1"/>
        <v>A</v>
      </c>
      <c r="BH93" t="str">
        <f ca="1"/>
        <v>B</v>
      </c>
      <c r="BI93" t="str">
        <f ca="1"/>
        <v>O</v>
      </c>
      <c r="BJ93" t="str">
        <f ca="1"/>
        <v>Z</v>
      </c>
      <c r="BK93" t="str">
        <f ca="1"/>
        <v>O</v>
      </c>
      <c r="BL93" t="str">
        <f ca="1"/>
        <v>Z</v>
      </c>
      <c r="BM93" t="str">
        <f ca="1"/>
        <v>W</v>
      </c>
      <c r="BN93" t="str">
        <f ca="1"/>
        <v>D</v>
      </c>
      <c r="BO93" t="str">
        <f ca="1"/>
        <v>L</v>
      </c>
      <c r="BP93" t="str">
        <f ca="1"/>
        <v>E</v>
      </c>
      <c r="BQ93" t="str">
        <f ca="1"/>
        <v>X</v>
      </c>
      <c r="BR93" t="str">
        <f ca="1"/>
        <v>A</v>
      </c>
      <c r="BS93" t="str">
        <f ca="1"/>
        <v>O</v>
      </c>
      <c r="BT93" t="str">
        <f ca="1"/>
        <v>Z</v>
      </c>
      <c r="BU93" t="str">
        <f ca="1"/>
        <v>B</v>
      </c>
      <c r="BV93" t="str">
        <f ca="1"/>
        <v>O</v>
      </c>
      <c r="BW93" t="str">
        <f ca="1"/>
        <v>W</v>
      </c>
      <c r="BX93" t="str">
        <f ca="1"/>
        <v>G</v>
      </c>
      <c r="BY93" t="str">
        <f ca="1"/>
        <v>L</v>
      </c>
      <c r="BZ93" t="str">
        <f ca="1"/>
        <v>I</v>
      </c>
      <c r="CA93" t="str">
        <f ca="1"/>
        <v>T</v>
      </c>
      <c r="CB93" t="str">
        <f ca="1"/>
        <v>B</v>
      </c>
      <c r="CC93" t="str">
        <f ca="1"/>
        <v>O</v>
      </c>
      <c r="CD93" t="str">
        <f ca="1"/>
        <v>P</v>
      </c>
      <c r="CE93" t="str">
        <f ca="1"/>
        <v>K</v>
      </c>
      <c r="CF93" t="str">
        <f ca="1"/>
        <v>F</v>
      </c>
      <c r="CG93" t="str">
        <f ca="1"/>
        <v>W</v>
      </c>
      <c r="CH93" t="str">
        <f ca="1"/>
        <v>G</v>
      </c>
      <c r="CI93" t="str">
        <f ca="1"/>
        <v>R</v>
      </c>
      <c r="CJ93" t="str">
        <f ca="1"/>
        <v>I</v>
      </c>
      <c r="CK93" t="str">
        <f ca="1"/>
        <v>C</v>
      </c>
      <c r="CL93" t="str">
        <f ca="1"/>
        <v>E</v>
      </c>
      <c r="CM93" t="str">
        <f ca="1"/>
        <v>N</v>
      </c>
      <c r="CN93" t="str">
        <f ca="1"/>
        <v>Z</v>
      </c>
      <c r="CO93" t="str">
        <f ca="1"/>
        <v>P</v>
      </c>
      <c r="CP93" t="str">
        <f ca="1"/>
        <v>F</v>
      </c>
      <c r="CQ93" t="str">
        <f ca="1"/>
        <v>W</v>
      </c>
      <c r="CR93" t="str">
        <f ca="1"/>
        <v>G</v>
      </c>
      <c r="CS93" t="str">
        <f ca="1"/>
        <v>L</v>
      </c>
      <c r="CT93" t="str">
        <f ca="1"/>
        <v>I</v>
      </c>
      <c r="CU93" t="str">
        <f ca="1"/>
        <v>T</v>
      </c>
      <c r="CV93" t="str">
        <f ca="1"/>
        <v>V</v>
      </c>
      <c r="CW93" t="str">
        <f ca="1"/>
        <v>S</v>
      </c>
      <c r="CX93" t="str">
        <f ca="1"/>
        <v>Z</v>
      </c>
      <c r="CY93" t="str">
        <f ca="1"/>
        <v>K</v>
      </c>
      <c r="CZ93" t="str">
        <f ca="1"/>
        <v>F</v>
      </c>
      <c r="DA93" t="str">
        <f ca="1"/>
        <v>W</v>
      </c>
      <c r="DB93" t="str">
        <f ca="1"/>
        <v>G</v>
      </c>
      <c r="DC93" t="str">
        <f ca="1"/>
        <v>L</v>
      </c>
      <c r="DD93" t="str">
        <f ca="1"/>
        <v>I</v>
      </c>
      <c r="DE93" t="str">
        <f ca="1"/>
        <v>R</v>
      </c>
      <c r="DF93" t="str">
        <f ca="1"/>
        <v>V</v>
      </c>
      <c r="DG93" t="str">
        <f ca="1"/>
        <v>C</v>
      </c>
      <c r="DH93" t="str">
        <f ca="1"/>
        <v>R</v>
      </c>
      <c r="DI93" t="str">
        <f ca="1"/>
        <v>K</v>
      </c>
      <c r="DJ93" t="str">
        <f ca="1"/>
        <v>F</v>
      </c>
      <c r="DK93" t="str">
        <f ca="1"/>
        <v>P</v>
      </c>
      <c r="DL93" t="str">
        <f ca="1"/>
        <v>G</v>
      </c>
      <c r="DM93" t="str">
        <f ca="1"/>
        <v>L</v>
      </c>
      <c r="DN93" t="str">
        <f ca="1"/>
        <v>I</v>
      </c>
      <c r="DO93" t="str">
        <f ca="1"/>
        <v>T</v>
      </c>
      <c r="DP93" t="str">
        <f ca="1"/>
        <v>V</v>
      </c>
      <c r="DQ93" t="str">
        <f ca="1"/>
        <v>S</v>
      </c>
      <c r="DR93" t="str">
        <f ca="1"/>
        <v>C</v>
      </c>
      <c r="DS93" t="str">
        <f ca="1"/>
        <v>D</v>
      </c>
      <c r="DT93" t="str">
        <f ca="1"/>
        <v>F</v>
      </c>
      <c r="DU93" t="str">
        <f ca="1"/>
        <v>A</v>
      </c>
      <c r="DV93" t="str">
        <f ca="1"/>
        <v>L</v>
      </c>
      <c r="DW93" t="str">
        <f ca="1"/>
        <v>L</v>
      </c>
      <c r="DX93" t="str">
        <f ca="1"/>
        <v>I</v>
      </c>
      <c r="DY93" t="str">
        <f ca="1"/>
        <v>V</v>
      </c>
      <c r="DZ93" t="str">
        <f ca="1"/>
        <v>S</v>
      </c>
      <c r="EA93" t="str">
        <f ca="1"/>
        <v>S</v>
      </c>
      <c r="EB93" t="str">
        <f ca="1"/>
        <v>D</v>
      </c>
      <c r="EC93" t="str">
        <f ca="1"/>
        <v>C</v>
      </c>
      <c r="ED93" t="str">
        <f ca="1"/>
        <v>C</v>
      </c>
      <c r="EE93" t="str">
        <f ca="1"/>
        <v>W</v>
      </c>
    </row>
    <row r="94" spans="1:135" ht="75" x14ac:dyDescent="0.25">
      <c r="A94" s="57">
        <v>93</v>
      </c>
      <c r="B94" s="55" t="str">
        <f ca="1"/>
        <v>Muh Ashar Ishak</v>
      </c>
      <c r="C94" s="55" t="str">
        <f ca="1"/>
        <v>Field Assistant Trainee</v>
      </c>
      <c r="D94" s="53" t="str">
        <f ca="1"/>
        <v>26</v>
      </c>
      <c r="E94" s="53">
        <f ca="1"/>
        <v>2</v>
      </c>
      <c r="F94" s="53">
        <f ca="1"/>
        <v>4</v>
      </c>
      <c r="G94" s="53">
        <f ca="1"/>
        <v>3</v>
      </c>
      <c r="H94" s="53">
        <f ca="1"/>
        <v>8</v>
      </c>
      <c r="I94" s="53">
        <f ca="1"/>
        <v>5</v>
      </c>
      <c r="J94" s="53">
        <f ca="1"/>
        <v>4</v>
      </c>
      <c r="K94" s="53">
        <f ca="1"/>
        <v>2</v>
      </c>
      <c r="L94" s="53">
        <f ca="1"/>
        <v>4</v>
      </c>
      <c r="M94" s="53">
        <f ca="1"/>
        <v>5</v>
      </c>
      <c r="N94" s="53">
        <f ca="1"/>
        <v>4</v>
      </c>
      <c r="O94" s="53">
        <f ca="1"/>
        <v>5</v>
      </c>
      <c r="P94" s="53">
        <f ca="1"/>
        <v>5</v>
      </c>
      <c r="Q94" s="53">
        <f ca="1"/>
        <v>6</v>
      </c>
      <c r="R94" s="53">
        <f ca="1"/>
        <v>5</v>
      </c>
      <c r="S94" s="53">
        <f ca="1"/>
        <v>9</v>
      </c>
      <c r="T94" s="53">
        <f ca="1"/>
        <v>5</v>
      </c>
      <c r="U94" s="53">
        <f ca="1"/>
        <v>2</v>
      </c>
      <c r="V94" s="53">
        <f ca="1"/>
        <v>3</v>
      </c>
      <c r="W94" s="53">
        <f ca="1"/>
        <v>3</v>
      </c>
      <c r="X94" s="53">
        <f ca="1"/>
        <v>6</v>
      </c>
      <c r="Y94"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4" s="52" t="str">
        <f ca="1"/>
        <v xml:space="preserve">Cukup memiliki komitmen untuk menuntaskan tugas, akan tetapi jika memungkinkan akan mendelegasikan sebagian dari pekerjaan nya kepada orang lain.  </v>
      </c>
      <c r="AA94" s="52" t="str">
        <f ca="1"/>
        <v xml:space="preserve">Bekerja keras sesuai tuntutan, menyalurkan usahanya untuk hal-hal yang bermanfaat / menguntungkan </v>
      </c>
      <c r="AB94" s="52" t="str">
        <f ca="1"/>
        <v xml:space="preserve">Sistematis, bermetoda, berstruktur, rapi dan teratur, dapat menata tugas dengan baik.  Cenderung kaku, tidak fleksibel </v>
      </c>
      <c r="AC94" s="52" t="str">
        <f ca="1"/>
        <v xml:space="preserve">Tertarik untuk menangani sendiri detail   </v>
      </c>
      <c r="AD94" s="52" t="str">
        <f ca="1"/>
        <v xml:space="preserve">Pertimbangan mencakup aspek teoritis (konsep atau pemikiran  baru) dan aspek praktis (pengalaman) secara berimbang    </v>
      </c>
      <c r="AE94" s="52" t="str">
        <f ca="1"/>
        <v xml:space="preserve">Santai. Kurang peduli akan waktu, kurang memiliki rasa urgensi, membuang-buang waktu, bukan pekerja yang tepat waktu </v>
      </c>
      <c r="AF94" s="52" t="str">
        <f ca="1"/>
        <v xml:space="preserve">Dapat bekerja di belakang meja dan senang jika sesekali harus terjun ke lapangan atau melaksanakan tugas-tugas yang bersifat mobile.  </v>
      </c>
      <c r="AG94" s="52" t="str">
        <f ca="1"/>
        <v xml:space="preserve">Perlu pengarahan awal dan tolok ukur keberhasilan   </v>
      </c>
      <c r="AH94" s="52" t="str">
        <f ca="1"/>
        <v xml:space="preserve">Loyal pada Perusahaan   </v>
      </c>
      <c r="AI94" s="52" t="str">
        <f ca="1"/>
        <v xml:space="preserve">Cukup percaya diri, tidak secara aktif mencari posisi kepemimpinan akan tetapi juga tidak akan menghindarinya </v>
      </c>
      <c r="AJ94" s="52" t="str">
        <f ca="1"/>
        <v xml:space="preserve">Bertanggung jawab, akan melakukan fungsi pengarahan, pengendalian dan pengawasan, tapi tidak mendominasi </v>
      </c>
      <c r="AK94" s="52" t="str">
        <f ca="1"/>
        <v xml:space="preserve">Cukup percaya diri dlm pengambilan keputusan, mau mengambil resiko, dpt memutuskan dgn cepat, mengikuti alur logika </v>
      </c>
      <c r="AL9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4" s="52" t="str">
        <f ca="1"/>
        <v>Suka bergabung dlm kelompok, sadar akan sikap &amp; kebutuhan ke- lompok, suka bekerja sama, ingin menjadi bagian dari kelompok, ingin disukai &amp; diakui oleh lingkungan; sangat tergantung pd kelom- pok, lebih memperhatikan kebutuhan kelompok daripada pekerjaan.</v>
      </c>
      <c r="AN94" s="52" t="str">
        <f ca="1"/>
        <v xml:space="preserve">Tidak mencari atau menghindari hubungan antar pribadi di  lingkungan kerja, masih mampu menjaga jarak </v>
      </c>
      <c r="AO94" s="52" t="str">
        <f ca="1"/>
        <v xml:space="preserve">Sederhana, cenderung diam, cenderung pemalu, tidak suka menon- jolkan diri </v>
      </c>
      <c r="AP94" s="52" t="str">
        <f ca="1"/>
        <v xml:space="preserve">Terbuka, mudah mengungkap pendapat atau perasaannya menge- nai suatu hal kepada org lain </v>
      </c>
      <c r="AQ94" s="52" t="str">
        <f ca="1"/>
        <v xml:space="preserve">Lebih suka menghindari konflik, akan mencari rasionalisasi untuk  dapat menerima situasi dan melihat permasalahan dari sudut pan- dang orang lain.  </v>
      </c>
      <c r="AR94" s="52" t="str">
        <f ca="1"/>
        <v>Antusias terhadap perubahan dan akan mencari hal-hal baru, tetapi masih selektif (menilai kemanfaatannya)</v>
      </c>
      <c r="AT94" t="str">
        <f ca="1"/>
        <v>G</v>
      </c>
      <c r="AU94" t="str">
        <f ca="1"/>
        <v>N</v>
      </c>
      <c r="AV94" t="str">
        <f ca="1"/>
        <v>P</v>
      </c>
      <c r="AW94" t="str">
        <f ca="1"/>
        <v>P</v>
      </c>
      <c r="AX94" t="str">
        <f ca="1"/>
        <v>B</v>
      </c>
      <c r="AY94" t="str">
        <f ca="1"/>
        <v>B</v>
      </c>
      <c r="AZ94" t="str">
        <f ca="1"/>
        <v>Z</v>
      </c>
      <c r="BA94" t="str">
        <f ca="1"/>
        <v>Z</v>
      </c>
      <c r="BB94" t="str">
        <f ca="1"/>
        <v>K</v>
      </c>
      <c r="BC94" t="str">
        <f ca="1"/>
        <v>F</v>
      </c>
      <c r="BD94" t="str">
        <f ca="1"/>
        <v>C</v>
      </c>
      <c r="BE94" t="str">
        <f ca="1"/>
        <v>E</v>
      </c>
      <c r="BF94" t="str">
        <f ca="1"/>
        <v>P</v>
      </c>
      <c r="BG94" t="str">
        <f ca="1"/>
        <v>X</v>
      </c>
      <c r="BH94" t="str">
        <f ca="1"/>
        <v>B</v>
      </c>
      <c r="BI94" t="str">
        <f ca="1"/>
        <v>O</v>
      </c>
      <c r="BJ94" t="str">
        <f ca="1"/>
        <v>B</v>
      </c>
      <c r="BK94" t="str">
        <f ca="1"/>
        <v>O</v>
      </c>
      <c r="BL94" t="str">
        <f ca="1"/>
        <v>Z</v>
      </c>
      <c r="BM94" t="str">
        <f ca="1"/>
        <v>W</v>
      </c>
      <c r="BN94" t="str">
        <f ca="1"/>
        <v>D</v>
      </c>
      <c r="BO94" t="str">
        <f ca="1"/>
        <v>C</v>
      </c>
      <c r="BP94" t="str">
        <f ca="1"/>
        <v>I</v>
      </c>
      <c r="BQ94" t="str">
        <f ca="1"/>
        <v>X</v>
      </c>
      <c r="BR94" t="str">
        <f ca="1"/>
        <v>B</v>
      </c>
      <c r="BS94" t="str">
        <f ca="1"/>
        <v>O</v>
      </c>
      <c r="BT94" t="str">
        <f ca="1"/>
        <v>Z</v>
      </c>
      <c r="BU94" t="str">
        <f ca="1"/>
        <v>B</v>
      </c>
      <c r="BV94" t="str">
        <f ca="1"/>
        <v>O</v>
      </c>
      <c r="BW94" t="str">
        <f ca="1"/>
        <v>W</v>
      </c>
      <c r="BX94" t="str">
        <f ca="1"/>
        <v>G</v>
      </c>
      <c r="BY94" t="str">
        <f ca="1"/>
        <v>L</v>
      </c>
      <c r="BZ94" t="str">
        <f ca="1"/>
        <v>C</v>
      </c>
      <c r="CA94" t="str">
        <f ca="1"/>
        <v>E</v>
      </c>
      <c r="CB94" t="str">
        <f ca="1"/>
        <v>B</v>
      </c>
      <c r="CC94" t="str">
        <f ca="1"/>
        <v>A</v>
      </c>
      <c r="CD94" t="str">
        <f ca="1"/>
        <v>P</v>
      </c>
      <c r="CE94" t="str">
        <f ca="1"/>
        <v>K</v>
      </c>
      <c r="CF94" t="str">
        <f ca="1"/>
        <v>B</v>
      </c>
      <c r="CG94" t="str">
        <f ca="1"/>
        <v>W</v>
      </c>
      <c r="CH94" t="str">
        <f ca="1"/>
        <v>S</v>
      </c>
      <c r="CI94" t="str">
        <f ca="1"/>
        <v>R</v>
      </c>
      <c r="CJ94" t="str">
        <f ca="1"/>
        <v>D</v>
      </c>
      <c r="CK94" t="str">
        <f ca="1"/>
        <v>T</v>
      </c>
      <c r="CL94" t="str">
        <f ca="1"/>
        <v>V</v>
      </c>
      <c r="CM94" t="str">
        <f ca="1"/>
        <v>O</v>
      </c>
      <c r="CN94" t="str">
        <f ca="1"/>
        <v>Z</v>
      </c>
      <c r="CO94" t="str">
        <f ca="1"/>
        <v>K</v>
      </c>
      <c r="CP94" t="str">
        <f ca="1"/>
        <v>F</v>
      </c>
      <c r="CQ94" t="str">
        <f ca="1"/>
        <v>B</v>
      </c>
      <c r="CR94" t="str">
        <f ca="1"/>
        <v>G</v>
      </c>
      <c r="CS94" t="str">
        <f ca="1"/>
        <v>S</v>
      </c>
      <c r="CT94" t="str">
        <f ca="1"/>
        <v>I</v>
      </c>
      <c r="CU94" t="str">
        <f ca="1"/>
        <v>D</v>
      </c>
      <c r="CV94" t="str">
        <f ca="1"/>
        <v>C</v>
      </c>
      <c r="CW94" t="str">
        <f ca="1"/>
        <v>S</v>
      </c>
      <c r="CX94" t="str">
        <f ca="1"/>
        <v>Z</v>
      </c>
      <c r="CY94" t="str">
        <f ca="1"/>
        <v>A</v>
      </c>
      <c r="CZ94" t="str">
        <f ca="1"/>
        <v>F</v>
      </c>
      <c r="DA94" t="str">
        <f ca="1"/>
        <v>W</v>
      </c>
      <c r="DB94" t="str">
        <f ca="1"/>
        <v>T</v>
      </c>
      <c r="DC94" t="str">
        <f ca="1"/>
        <v>L</v>
      </c>
      <c r="DD94" t="str">
        <f ca="1"/>
        <v>I</v>
      </c>
      <c r="DE94" t="str">
        <f ca="1"/>
        <v>R</v>
      </c>
      <c r="DF94" t="str">
        <f ca="1"/>
        <v>V</v>
      </c>
      <c r="DG94" t="str">
        <f ca="1"/>
        <v>C</v>
      </c>
      <c r="DH94" t="str">
        <f ca="1"/>
        <v>R</v>
      </c>
      <c r="DI94" t="str">
        <f ca="1"/>
        <v>N</v>
      </c>
      <c r="DJ94" t="str">
        <f ca="1"/>
        <v>F</v>
      </c>
      <c r="DK94" t="str">
        <f ca="1"/>
        <v>P</v>
      </c>
      <c r="DL94" t="str">
        <f ca="1"/>
        <v>I</v>
      </c>
      <c r="DM94" t="str">
        <f ca="1"/>
        <v>L</v>
      </c>
      <c r="DN94" t="str">
        <f ca="1"/>
        <v>I</v>
      </c>
      <c r="DO94" t="str">
        <f ca="1"/>
        <v>S</v>
      </c>
      <c r="DP94" t="str">
        <f ca="1"/>
        <v>V</v>
      </c>
      <c r="DQ94" t="str">
        <f ca="1"/>
        <v>D</v>
      </c>
      <c r="DR94" t="str">
        <f ca="1"/>
        <v>C</v>
      </c>
      <c r="DS94" t="str">
        <f ca="1"/>
        <v>E</v>
      </c>
      <c r="DT94" t="str">
        <f ca="1"/>
        <v>N</v>
      </c>
      <c r="DU94" t="str">
        <f ca="1"/>
        <v>W</v>
      </c>
      <c r="DV94" t="str">
        <f ca="1"/>
        <v>L</v>
      </c>
      <c r="DW94" t="str">
        <f ca="1"/>
        <v>L</v>
      </c>
      <c r="DX94" t="str">
        <f ca="1"/>
        <v>I</v>
      </c>
      <c r="DY94" t="str">
        <f ca="1"/>
        <v>V</v>
      </c>
      <c r="DZ94" t="str">
        <f ca="1"/>
        <v>S</v>
      </c>
      <c r="EA94" t="str">
        <f ca="1"/>
        <v>R</v>
      </c>
      <c r="EB94" t="str">
        <f ca="1"/>
        <v>D</v>
      </c>
      <c r="EC94" t="str">
        <f ca="1"/>
        <v>C</v>
      </c>
      <c r="ED94" t="str">
        <f ca="1"/>
        <v>C</v>
      </c>
      <c r="EE94" t="str">
        <f ca="1"/>
        <v>N</v>
      </c>
    </row>
    <row r="95" spans="1:135" ht="75" x14ac:dyDescent="0.25">
      <c r="A95" s="57">
        <v>94</v>
      </c>
      <c r="B95" s="55" t="str">
        <f ca="1"/>
        <v>Vietgar Membalik</v>
      </c>
      <c r="C95" s="55" t="str">
        <f ca="1"/>
        <v>Field Assistant Trainee</v>
      </c>
      <c r="D95" s="53" t="str">
        <f ca="1"/>
        <v>23</v>
      </c>
      <c r="E95" s="53">
        <f ca="1"/>
        <v>3</v>
      </c>
      <c r="F95" s="53">
        <f ca="1"/>
        <v>1</v>
      </c>
      <c r="G95" s="53">
        <f ca="1"/>
        <v>8</v>
      </c>
      <c r="H95" s="53">
        <f ca="1"/>
        <v>3</v>
      </c>
      <c r="I95" s="53">
        <f ca="1"/>
        <v>2</v>
      </c>
      <c r="J95" s="53">
        <f ca="1"/>
        <v>3</v>
      </c>
      <c r="K95" s="53">
        <f ca="1"/>
        <v>6</v>
      </c>
      <c r="L95" s="53">
        <f ca="1"/>
        <v>6</v>
      </c>
      <c r="M95" s="53">
        <f ca="1"/>
        <v>9</v>
      </c>
      <c r="N95" s="53">
        <f ca="1"/>
        <v>6</v>
      </c>
      <c r="O95" s="53">
        <f ca="1"/>
        <v>7</v>
      </c>
      <c r="P95" s="53">
        <f ca="1"/>
        <v>2</v>
      </c>
      <c r="Q95" s="53">
        <f ca="1"/>
        <v>4</v>
      </c>
      <c r="R95" s="53">
        <f ca="1"/>
        <v>4</v>
      </c>
      <c r="S95" s="53">
        <f ca="1"/>
        <v>5</v>
      </c>
      <c r="T95" s="53">
        <f ca="1"/>
        <v>5</v>
      </c>
      <c r="U95" s="53">
        <f ca="1"/>
        <v>2</v>
      </c>
      <c r="V95" s="53">
        <f ca="1"/>
        <v>2</v>
      </c>
      <c r="W95" s="53">
        <f ca="1"/>
        <v>5</v>
      </c>
      <c r="X95" s="53">
        <f ca="1"/>
        <v>7</v>
      </c>
      <c r="Y9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5"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95" s="52" t="str">
        <f ca="1"/>
        <v>Ingin tampil sbg pekerja keras, sangat suka bila orang lain meman- dangnya sbg pekerja keras.  Cenderung menciptakan pekerjaan yang tidak perlu agar terlihat tetap sibuk, kadang kala tanpa  tujuan yang jelas.</v>
      </c>
      <c r="AB95" s="52" t="str">
        <f ca="1"/>
        <v xml:space="preserve">Fleksibel tapi masih cukup memperhatikan keteraturan atau sistematika kerja </v>
      </c>
      <c r="AC95" s="52" t="str">
        <f ca="1"/>
        <v xml:space="preserve">Cukup peduli akan akurasi dan kelengkapan data   </v>
      </c>
      <c r="AD95" s="52" t="str">
        <f ca="1"/>
        <v xml:space="preserve">Tipe pelaksana, praktis - pragmatis, mengandalkan pengalaman  masa lalu dan intuisi. Bekerja tanpa perencanaan, mengandalkan perasaan.  </v>
      </c>
      <c r="AE95" s="52" t="str">
        <f ca="1"/>
        <v xml:space="preserve">Cukup aktif dalam segi mental, dapat menyesuaikan tempo kerjanya  dengan tuntutan pekerjaan / lingkungan </v>
      </c>
      <c r="AF95" s="52" t="str">
        <f ca="1"/>
        <v xml:space="preserve">Dapat bekerja di belakang meja dan senang jika sesekali harus terjun ke lapangan atau melaksanakan tugas-tugas yang bersifat mobile.  </v>
      </c>
      <c r="AG95" s="52" t="str">
        <f ca="1"/>
        <v>Patuh pada kebijaksanaan, peraturan dan struktur organisasi. Ingin segala sesuatunya diuraikan secara rinci, kurang memiliki inisiatif, tdk fleksibel, terlalu tergantung pada organisasi, berharap 'disuapi'.</v>
      </c>
      <c r="AH95" s="52" t="str">
        <f ca="1"/>
        <v xml:space="preserve">Loyal pada Perusahaan   </v>
      </c>
      <c r="AI95" s="52" t="str">
        <f ca="1"/>
        <v xml:space="preserve">Percaya diri dan ingin berperan sebagai pemimpin      </v>
      </c>
      <c r="AJ95" s="52" t="str">
        <f ca="1"/>
        <v>Enggan mengontrol org lain &amp; tidak mau mempertanggung jawabkan hasil kerja bawahannya, lebih memberi kebebasan kpd bawahan utk memilih cara sendiri dlm penyelesaian tugas dan meminta bawahan  utk mempertanggungjawabkan hasilnya masing-masing.</v>
      </c>
      <c r="AK95" s="52" t="str">
        <f ca="1"/>
        <v xml:space="preserve">Berhati - hati dlm pengambilan keputusan   </v>
      </c>
      <c r="AL95" s="52" t="str">
        <f ca="1"/>
        <v xml:space="preserve">Kurang percaya diri &amp; kurang aktif dlm menjalin hubungan sosial   </v>
      </c>
      <c r="AM95" s="52" t="str">
        <f ca="1"/>
        <v xml:space="preserve">Selektif dlm bergabung dg kelompok, hanya mau berhubungan dg kelompok di lingkungan kerja apabila bernilai &amp; sesuai minat, tdk terlalu mudah dipengaruhi.  </v>
      </c>
      <c r="AN95" s="52" t="str">
        <f ca="1"/>
        <v xml:space="preserve">Tidak mencari atau menghindari hubungan antar pribadi di  lingkungan kerja, masih mampu menjaga jarak </v>
      </c>
      <c r="AO95" s="52" t="str">
        <f ca="1"/>
        <v xml:space="preserve">Sederhana, cenderung diam, cenderung pemalu, tidak suka menon- jolkan diri </v>
      </c>
      <c r="AP95" s="52" t="str">
        <f ca="1"/>
        <v xml:space="preserve">Terbuka, mudah mengungkap pendapat atau perasaannya menge- nai suatu hal kepada org lain </v>
      </c>
      <c r="AQ95" s="52" t="str">
        <f ca="1"/>
        <v xml:space="preserve">Tidak mencari atau menghindari konflik, mau mendengarkan pan- dangan orang lain tetapi dapat menjadi keras kepala saat memper- tahankan pandangannya.  </v>
      </c>
      <c r="AR95" s="52" t="str">
        <f ca="1"/>
        <v>Antusias terhadap perubahan dan akan mencari hal-hal baru, tetapi masih selektif (menilai kemanfaatannya)</v>
      </c>
      <c r="AT95" t="str">
        <f ca="1"/>
        <v>G</v>
      </c>
      <c r="AU95" t="str">
        <f ca="1"/>
        <v>A</v>
      </c>
      <c r="AV95" t="str">
        <f ca="1"/>
        <v>P</v>
      </c>
      <c r="AW95" t="str">
        <f ca="1"/>
        <v>P</v>
      </c>
      <c r="AX95" t="str">
        <f ca="1"/>
        <v>B</v>
      </c>
      <c r="AY95" t="str">
        <f ca="1"/>
        <v>B</v>
      </c>
      <c r="AZ95" t="str">
        <f ca="1"/>
        <v>O</v>
      </c>
      <c r="BA95" t="str">
        <f ca="1"/>
        <v>Z</v>
      </c>
      <c r="BB95" t="str">
        <f ca="1"/>
        <v>F</v>
      </c>
      <c r="BC95" t="str">
        <f ca="1"/>
        <v>W</v>
      </c>
      <c r="BD95" t="str">
        <f ca="1"/>
        <v>C</v>
      </c>
      <c r="BE95" t="str">
        <f ca="1"/>
        <v>E</v>
      </c>
      <c r="BF95" t="str">
        <f ca="1"/>
        <v>N</v>
      </c>
      <c r="BG95" t="str">
        <f ca="1"/>
        <v>A</v>
      </c>
      <c r="BH95" t="str">
        <f ca="1"/>
        <v>B</v>
      </c>
      <c r="BI95" t="str">
        <f ca="1"/>
        <v>X</v>
      </c>
      <c r="BJ95" t="str">
        <f ca="1"/>
        <v>Z</v>
      </c>
      <c r="BK95" t="str">
        <f ca="1"/>
        <v>K</v>
      </c>
      <c r="BL95" t="str">
        <f ca="1"/>
        <v>Z</v>
      </c>
      <c r="BM95" t="str">
        <f ca="1"/>
        <v>W</v>
      </c>
      <c r="BN95" t="str">
        <f ca="1"/>
        <v>G</v>
      </c>
      <c r="BO95" t="str">
        <f ca="1"/>
        <v>L</v>
      </c>
      <c r="BP95" t="str">
        <f ca="1"/>
        <v>E</v>
      </c>
      <c r="BQ95" t="str">
        <f ca="1"/>
        <v>X</v>
      </c>
      <c r="BR95" t="str">
        <f ca="1"/>
        <v>A</v>
      </c>
      <c r="BS95" t="str">
        <f ca="1"/>
        <v>O</v>
      </c>
      <c r="BT95" t="str">
        <f ca="1"/>
        <v>Z</v>
      </c>
      <c r="BU95" t="str">
        <f ca="1"/>
        <v>B</v>
      </c>
      <c r="BV95" t="str">
        <f ca="1"/>
        <v>O</v>
      </c>
      <c r="BW95" t="str">
        <f ca="1"/>
        <v>W</v>
      </c>
      <c r="BX95" t="str">
        <f ca="1"/>
        <v>G</v>
      </c>
      <c r="BY95" t="str">
        <f ca="1"/>
        <v>L</v>
      </c>
      <c r="BZ95" t="str">
        <f ca="1"/>
        <v>C</v>
      </c>
      <c r="CA95" t="str">
        <f ca="1"/>
        <v>T</v>
      </c>
      <c r="CB95" t="str">
        <f ca="1"/>
        <v>B</v>
      </c>
      <c r="CC95" t="str">
        <f ca="1"/>
        <v>O</v>
      </c>
      <c r="CD95" t="str">
        <f ca="1"/>
        <v>Z</v>
      </c>
      <c r="CE95" t="str">
        <f ca="1"/>
        <v>K</v>
      </c>
      <c r="CF95" t="str">
        <f ca="1"/>
        <v>F</v>
      </c>
      <c r="CG95" t="str">
        <f ca="1"/>
        <v>W</v>
      </c>
      <c r="CH95" t="str">
        <f ca="1"/>
        <v>G</v>
      </c>
      <c r="CI95" t="str">
        <f ca="1"/>
        <v>L</v>
      </c>
      <c r="CJ95" t="str">
        <f ca="1"/>
        <v>I</v>
      </c>
      <c r="CK95" t="str">
        <f ca="1"/>
        <v>T</v>
      </c>
      <c r="CL95" t="str">
        <f ca="1"/>
        <v>V</v>
      </c>
      <c r="CM95" t="str">
        <f ca="1"/>
        <v>O</v>
      </c>
      <c r="CN95" t="str">
        <f ca="1"/>
        <v>Z</v>
      </c>
      <c r="CO95" t="str">
        <f ca="1"/>
        <v>K</v>
      </c>
      <c r="CP95" t="str">
        <f ca="1"/>
        <v>F</v>
      </c>
      <c r="CQ95" t="str">
        <f ca="1"/>
        <v>W</v>
      </c>
      <c r="CR95" t="str">
        <f ca="1"/>
        <v>G</v>
      </c>
      <c r="CS95" t="str">
        <f ca="1"/>
        <v>L</v>
      </c>
      <c r="CT95" t="str">
        <f ca="1"/>
        <v>I</v>
      </c>
      <c r="CU95" t="str">
        <f ca="1"/>
        <v>T</v>
      </c>
      <c r="CV95" t="str">
        <f ca="1"/>
        <v>V</v>
      </c>
      <c r="CW95" t="str">
        <f ca="1"/>
        <v>S</v>
      </c>
      <c r="CX95" t="str">
        <f ca="1"/>
        <v>Z</v>
      </c>
      <c r="CY95" t="str">
        <f ca="1"/>
        <v>K</v>
      </c>
      <c r="CZ95" t="str">
        <f ca="1"/>
        <v>F</v>
      </c>
      <c r="DA95" t="str">
        <f ca="1"/>
        <v>W</v>
      </c>
      <c r="DB95" t="str">
        <f ca="1"/>
        <v>G</v>
      </c>
      <c r="DC95" t="str">
        <f ca="1"/>
        <v>L</v>
      </c>
      <c r="DD95" t="str">
        <f ca="1"/>
        <v>I</v>
      </c>
      <c r="DE95" t="str">
        <f ca="1"/>
        <v>T</v>
      </c>
      <c r="DF95" t="str">
        <f ca="1"/>
        <v>V</v>
      </c>
      <c r="DG95" t="str">
        <f ca="1"/>
        <v>S</v>
      </c>
      <c r="DH95" t="str">
        <f ca="1"/>
        <v>R</v>
      </c>
      <c r="DI95" t="str">
        <f ca="1"/>
        <v>K</v>
      </c>
      <c r="DJ95" t="str">
        <f ca="1"/>
        <v>F</v>
      </c>
      <c r="DK95" t="str">
        <f ca="1"/>
        <v>W</v>
      </c>
      <c r="DL95" t="str">
        <f ca="1"/>
        <v>G</v>
      </c>
      <c r="DM95" t="str">
        <f ca="1"/>
        <v>L</v>
      </c>
      <c r="DN95" t="str">
        <f ca="1"/>
        <v>V</v>
      </c>
      <c r="DO95" t="str">
        <f ca="1"/>
        <v>T</v>
      </c>
      <c r="DP95" t="str">
        <f ca="1"/>
        <v>V</v>
      </c>
      <c r="DQ95" t="str">
        <f ca="1"/>
        <v>S</v>
      </c>
      <c r="DR95" t="str">
        <f ca="1"/>
        <v>R</v>
      </c>
      <c r="DS95" t="str">
        <f ca="1"/>
        <v>D</v>
      </c>
      <c r="DT95" t="str">
        <f ca="1"/>
        <v>F</v>
      </c>
      <c r="DU95" t="str">
        <f ca="1"/>
        <v>W</v>
      </c>
      <c r="DV95" t="str">
        <f ca="1"/>
        <v>G</v>
      </c>
      <c r="DW95" t="str">
        <f ca="1"/>
        <v>L</v>
      </c>
      <c r="DX95" t="str">
        <f ca="1"/>
        <v>I</v>
      </c>
      <c r="DY95" t="str">
        <f ca="1"/>
        <v>T</v>
      </c>
      <c r="DZ95" t="str">
        <f ca="1"/>
        <v>V</v>
      </c>
      <c r="EA95" t="str">
        <f ca="1"/>
        <v>S</v>
      </c>
      <c r="EB95" t="str">
        <f ca="1"/>
        <v>R</v>
      </c>
      <c r="EC95" t="str">
        <f ca="1"/>
        <v>D</v>
      </c>
      <c r="ED95" t="str">
        <f ca="1"/>
        <v>C</v>
      </c>
      <c r="EE95" t="str">
        <f ca="1"/>
        <v>W</v>
      </c>
    </row>
    <row r="96" spans="1:135" ht="75" x14ac:dyDescent="0.25">
      <c r="A96" s="57">
        <v>95</v>
      </c>
      <c r="B96" s="55" t="str">
        <f ca="1"/>
        <v>Andi Nurul Wahyuni</v>
      </c>
      <c r="C96" s="55" t="str">
        <f ca="1"/>
        <v>People Development</v>
      </c>
      <c r="D96" s="53" t="str">
        <f ca="1"/>
        <v>24</v>
      </c>
      <c r="E96" s="53">
        <f ca="1"/>
        <v>5</v>
      </c>
      <c r="F96" s="53">
        <f ca="1"/>
        <v>6</v>
      </c>
      <c r="G96" s="53">
        <f ca="1"/>
        <v>6</v>
      </c>
      <c r="H96" s="53">
        <f ca="1"/>
        <v>8</v>
      </c>
      <c r="I96" s="53">
        <f ca="1"/>
        <v>4</v>
      </c>
      <c r="J96" s="53">
        <f ca="1"/>
        <v>2</v>
      </c>
      <c r="K96" s="53">
        <f ca="1"/>
        <v>1</v>
      </c>
      <c r="L96" s="53">
        <f ca="1"/>
        <v>5</v>
      </c>
      <c r="M96" s="53">
        <f ca="1"/>
        <v>6</v>
      </c>
      <c r="N96" s="53">
        <f ca="1"/>
        <v>2</v>
      </c>
      <c r="O96" s="53">
        <f ca="1"/>
        <v>6</v>
      </c>
      <c r="P96" s="53">
        <f ca="1"/>
        <v>6</v>
      </c>
      <c r="Q96" s="53">
        <f ca="1"/>
        <v>3</v>
      </c>
      <c r="R96" s="53">
        <f ca="1"/>
        <v>6</v>
      </c>
      <c r="S96" s="53">
        <f ca="1"/>
        <v>6</v>
      </c>
      <c r="T96" s="53">
        <f ca="1"/>
        <v>3</v>
      </c>
      <c r="U96" s="53">
        <f ca="1"/>
        <v>3</v>
      </c>
      <c r="V96" s="53">
        <f ca="1"/>
        <v>4</v>
      </c>
      <c r="W96" s="53">
        <f ca="1"/>
        <v>2</v>
      </c>
      <c r="X96" s="53">
        <f ca="1"/>
        <v>6</v>
      </c>
      <c r="Y96" s="52" t="str">
        <f ca="1"/>
        <v>Tahu akan tujuan yang ingin dicapainya dan dapat merumuskannya, realistis akan kemampuan diri, dan berusaha untuk mencapai target.</v>
      </c>
      <c r="Z96" s="52" t="str">
        <f ca="1"/>
        <v xml:space="preserve">Komitmen tinggi, lebih suka menangani pekerjaan satu demi satu, akan tetapi masih dapat mengubah prioritas jika terpaksa </v>
      </c>
      <c r="AA96" s="52" t="str">
        <f ca="1"/>
        <v xml:space="preserve">Bekerja keras, tetapi  jelas tujuan yg ingin dicapainya   </v>
      </c>
      <c r="AB96" s="52" t="str">
        <f ca="1"/>
        <v xml:space="preserve">Sistematis, bermetoda, berstruktur, rapi dan teratur, dapat menata tugas dengan baik.  Cenderung kaku, tidak fleksibel </v>
      </c>
      <c r="AC96" s="52" t="str">
        <f ca="1"/>
        <v xml:space="preserve">Tertarik untuk menangani sendiri detail   </v>
      </c>
      <c r="AD96" s="52" t="str">
        <f ca="1"/>
        <v xml:space="preserve">Tipe pelaksana, praktis - pragmatis, mengandalkan pengalaman  masa lalu dan intuisi. Bekerja tanpa perencanaan, mengandalkan perasaan.  </v>
      </c>
      <c r="AE96" s="52" t="str">
        <f ca="1"/>
        <v xml:space="preserve">Santai. Kurang peduli akan waktu, kurang memiliki rasa urgensi, membuang-buang waktu, bukan pekerja yang tepat waktu </v>
      </c>
      <c r="AF96" s="52" t="str">
        <f ca="1"/>
        <v xml:space="preserve">Dapat bekerja di belakang meja dan senang jika sesekali harus terjun ke lapangan atau melaksanakan tugas-tugas yang bersifat mobile.  </v>
      </c>
      <c r="AG96" s="52" t="str">
        <f ca="1"/>
        <v xml:space="preserve">Membutuhkan uraian rinci mengenai tugas, dan batasan tanggung  jawab serta wewenang </v>
      </c>
      <c r="AH96" s="52" t="str">
        <f ca="1"/>
        <v>Otonom, dapat bekerja sendiri tanpa campur tangan orang lain, motivasi timbul krn pekerjaan itu sendiri, bukan krn pujian dr otoritas. Mempertanyakan otoritas, cenderung tidak puas thdp atasan, loya- litas lebih didasari kepentingan pribadi.</v>
      </c>
      <c r="AI96" s="52" t="str">
        <f ca="1"/>
        <v xml:space="preserve">Percaya diri dan ingin berperan sebagai pemimpin      </v>
      </c>
      <c r="AJ96" s="52" t="str">
        <f ca="1"/>
        <v xml:space="preserve">Dominan dan bertanggung jawab, akan melakukan fungsi pengarahan, pengendalian dan pengawasan    </v>
      </c>
      <c r="AK96" s="52" t="str">
        <f ca="1"/>
        <v xml:space="preserve">Enggan mengambil keputusan   </v>
      </c>
      <c r="AL9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6" s="52" t="str">
        <f ca="1"/>
        <v>Suka bergabung dlm kelompok, sadar akan sikap &amp; kebutuhan ke- lompok, suka bekerja sama, ingin menjadi bagian dari kelompok, ingin disukai &amp; diakui oleh lingkungan; sangat tergantung pd kelom- pok, lebih memperhatikan kebutuhan kelompok daripada pekerjaan.</v>
      </c>
      <c r="AN96" s="52" t="str">
        <f ca="1"/>
        <v xml:space="preserve">Tidak mencari atau menghindari hubungan antar pribadi di  lingkungan kerja, masih mampu menjaga jarak </v>
      </c>
      <c r="AO96" s="52" t="str">
        <f ca="1"/>
        <v xml:space="preserve">Sederhana, cenderung diam, cenderung pemalu, tidak suka menon- jolkan diri </v>
      </c>
      <c r="AP96" s="52" t="str">
        <f ca="1"/>
        <v xml:space="preserve">Mampu mengungkap atau menyimpan perasaan, dapat mengen- dalikan emosi </v>
      </c>
      <c r="AQ96" s="52" t="str">
        <f ca="1"/>
        <v xml:space="preserve">Lebih suka menghindari konflik, akan mencari rasionalisasi untuk  dapat menerima situasi dan melihat permasalahan dari sudut pan- dang orang lain.  </v>
      </c>
      <c r="AR96" s="52" t="str">
        <f ca="1"/>
        <v>Antusias terhadap perubahan dan akan mencari hal-hal baru, tetapi masih selektif (menilai kemanfaatannya)</v>
      </c>
      <c r="AT96" t="str">
        <f ca="1"/>
        <v>G</v>
      </c>
      <c r="AU96" t="str">
        <f ca="1"/>
        <v>N</v>
      </c>
      <c r="AV96" t="str">
        <f ca="1"/>
        <v>A</v>
      </c>
      <c r="AW96" t="str">
        <f ca="1"/>
        <v>P</v>
      </c>
      <c r="AX96" t="str">
        <f ca="1"/>
        <v>B</v>
      </c>
      <c r="AY96" t="str">
        <f ca="1"/>
        <v>B</v>
      </c>
      <c r="AZ96" t="str">
        <f ca="1"/>
        <v>Z</v>
      </c>
      <c r="BA96" t="str">
        <f ca="1"/>
        <v>Z</v>
      </c>
      <c r="BB96" t="str">
        <f ca="1"/>
        <v>F</v>
      </c>
      <c r="BC96" t="str">
        <f ca="1"/>
        <v>W</v>
      </c>
      <c r="BD96" t="str">
        <f ca="1"/>
        <v>C</v>
      </c>
      <c r="BE96" t="str">
        <f ca="1"/>
        <v>E</v>
      </c>
      <c r="BF96" t="str">
        <f ca="1"/>
        <v>N</v>
      </c>
      <c r="BG96" t="str">
        <f ca="1"/>
        <v>X</v>
      </c>
      <c r="BH96" t="str">
        <f ca="1"/>
        <v>B</v>
      </c>
      <c r="BI96" t="str">
        <f ca="1"/>
        <v>O</v>
      </c>
      <c r="BJ96" t="str">
        <f ca="1"/>
        <v>Z</v>
      </c>
      <c r="BK96" t="str">
        <f ca="1"/>
        <v>O</v>
      </c>
      <c r="BL96" t="str">
        <f ca="1"/>
        <v>Z</v>
      </c>
      <c r="BM96" t="str">
        <f ca="1"/>
        <v>W</v>
      </c>
      <c r="BN96" t="str">
        <f ca="1"/>
        <v>D</v>
      </c>
      <c r="BO96" t="str">
        <f ca="1"/>
        <v>L</v>
      </c>
      <c r="BP96" t="str">
        <f ca="1"/>
        <v>E</v>
      </c>
      <c r="BQ96" t="str">
        <f ca="1"/>
        <v>X</v>
      </c>
      <c r="BR96" t="str">
        <f ca="1"/>
        <v>A</v>
      </c>
      <c r="BS96" t="str">
        <f ca="1"/>
        <v>P</v>
      </c>
      <c r="BT96" t="str">
        <f ca="1"/>
        <v>Z</v>
      </c>
      <c r="BU96" t="str">
        <f ca="1"/>
        <v>B</v>
      </c>
      <c r="BV96" t="str">
        <f ca="1"/>
        <v>O</v>
      </c>
      <c r="BW96" t="str">
        <f ca="1"/>
        <v>W</v>
      </c>
      <c r="BX96" t="str">
        <f ca="1"/>
        <v>G</v>
      </c>
      <c r="BY96" t="str">
        <f ca="1"/>
        <v>L</v>
      </c>
      <c r="BZ96" t="str">
        <f ca="1"/>
        <v>C</v>
      </c>
      <c r="CA96" t="str">
        <f ca="1"/>
        <v>E</v>
      </c>
      <c r="CB96" t="str">
        <f ca="1"/>
        <v>B</v>
      </c>
      <c r="CC96" t="str">
        <f ca="1"/>
        <v>A</v>
      </c>
      <c r="CD96" t="str">
        <f ca="1"/>
        <v>P</v>
      </c>
      <c r="CE96" t="str">
        <f ca="1"/>
        <v>K</v>
      </c>
      <c r="CF96" t="str">
        <f ca="1"/>
        <v>B</v>
      </c>
      <c r="CG96" t="str">
        <f ca="1"/>
        <v>W</v>
      </c>
      <c r="CH96" t="str">
        <f ca="1"/>
        <v>S</v>
      </c>
      <c r="CI96" t="str">
        <f ca="1"/>
        <v>L</v>
      </c>
      <c r="CJ96" t="str">
        <f ca="1"/>
        <v>I</v>
      </c>
      <c r="CK96" t="str">
        <f ca="1"/>
        <v>C</v>
      </c>
      <c r="CL96" t="str">
        <f ca="1"/>
        <v>V</v>
      </c>
      <c r="CM96" t="str">
        <f ca="1"/>
        <v>N</v>
      </c>
      <c r="CN96" t="str">
        <f ca="1"/>
        <v>A</v>
      </c>
      <c r="CO96" t="str">
        <f ca="1"/>
        <v>P</v>
      </c>
      <c r="CP96" t="str">
        <f ca="1"/>
        <v>F</v>
      </c>
      <c r="CQ96" t="str">
        <f ca="1"/>
        <v>W</v>
      </c>
      <c r="CR96" t="str">
        <f ca="1"/>
        <v>G</v>
      </c>
      <c r="CS96" t="str">
        <f ca="1"/>
        <v>S</v>
      </c>
      <c r="CT96" t="str">
        <f ca="1"/>
        <v>I</v>
      </c>
      <c r="CU96" t="str">
        <f ca="1"/>
        <v>T</v>
      </c>
      <c r="CV96" t="str">
        <f ca="1"/>
        <v>C</v>
      </c>
      <c r="CW96" t="str">
        <f ca="1"/>
        <v>E</v>
      </c>
      <c r="CX96" t="str">
        <f ca="1"/>
        <v>Z</v>
      </c>
      <c r="CY96" t="str">
        <f ca="1"/>
        <v>K</v>
      </c>
      <c r="CZ96" t="str">
        <f ca="1"/>
        <v>P</v>
      </c>
      <c r="DA96" t="str">
        <f ca="1"/>
        <v>X</v>
      </c>
      <c r="DB96" t="str">
        <f ca="1"/>
        <v>G</v>
      </c>
      <c r="DC96" t="str">
        <f ca="1"/>
        <v>L</v>
      </c>
      <c r="DD96" t="str">
        <f ca="1"/>
        <v>S</v>
      </c>
      <c r="DE96" t="str">
        <f ca="1"/>
        <v>R</v>
      </c>
      <c r="DF96" t="str">
        <f ca="1"/>
        <v>V</v>
      </c>
      <c r="DG96" t="str">
        <f ca="1"/>
        <v>C</v>
      </c>
      <c r="DH96" t="str">
        <f ca="1"/>
        <v>R</v>
      </c>
      <c r="DI96" t="str">
        <f ca="1"/>
        <v>N</v>
      </c>
      <c r="DJ96" t="str">
        <f ca="1"/>
        <v>A</v>
      </c>
      <c r="DK96" t="str">
        <f ca="1"/>
        <v>P</v>
      </c>
      <c r="DL96" t="str">
        <f ca="1"/>
        <v>G</v>
      </c>
      <c r="DM96" t="str">
        <f ca="1"/>
        <v>L</v>
      </c>
      <c r="DN96" t="str">
        <f ca="1"/>
        <v>V</v>
      </c>
      <c r="DO96" t="str">
        <f ca="1"/>
        <v>S</v>
      </c>
      <c r="DP96" t="str">
        <f ca="1"/>
        <v>V</v>
      </c>
      <c r="DQ96" t="str">
        <f ca="1"/>
        <v>D</v>
      </c>
      <c r="DR96" t="str">
        <f ca="1"/>
        <v>C</v>
      </c>
      <c r="DS96" t="str">
        <f ca="1"/>
        <v>D</v>
      </c>
      <c r="DT96" t="str">
        <f ca="1"/>
        <v>N</v>
      </c>
      <c r="DU96" t="str">
        <f ca="1"/>
        <v>W</v>
      </c>
      <c r="DV96" t="str">
        <f ca="1"/>
        <v>G</v>
      </c>
      <c r="DW96" t="str">
        <f ca="1"/>
        <v>L</v>
      </c>
      <c r="DX96" t="str">
        <f ca="1"/>
        <v>I</v>
      </c>
      <c r="DY96" t="str">
        <f ca="1"/>
        <v>V</v>
      </c>
      <c r="DZ96" t="str">
        <f ca="1"/>
        <v>S</v>
      </c>
      <c r="EA96" t="str">
        <f ca="1"/>
        <v>S</v>
      </c>
      <c r="EB96" t="str">
        <f ca="1"/>
        <v>D</v>
      </c>
      <c r="EC96" t="str">
        <f ca="1"/>
        <v>C</v>
      </c>
      <c r="ED96" t="str">
        <f ca="1"/>
        <v>C</v>
      </c>
      <c r="EE96" t="str">
        <f ca="1"/>
        <v>N</v>
      </c>
    </row>
    <row r="97" spans="1:135" ht="75" x14ac:dyDescent="0.25">
      <c r="A97" s="57">
        <v>96</v>
      </c>
      <c r="B97" s="55" t="str">
        <f ca="1"/>
        <v>Ainun Judahri</v>
      </c>
      <c r="C97" s="55" t="str">
        <f ca="1"/>
        <v>People Development Data Analyst</v>
      </c>
      <c r="D97" s="53" t="str">
        <f ca="1"/>
        <v>22</v>
      </c>
      <c r="E97" s="53">
        <f ca="1"/>
        <v>6</v>
      </c>
      <c r="F97" s="53">
        <f ca="1"/>
        <v>7</v>
      </c>
      <c r="G97" s="53">
        <f ca="1"/>
        <v>8</v>
      </c>
      <c r="H97" s="53">
        <f ca="1"/>
        <v>4</v>
      </c>
      <c r="I97" s="53">
        <f ca="1"/>
        <v>6</v>
      </c>
      <c r="J97" s="53">
        <f ca="1"/>
        <v>4</v>
      </c>
      <c r="K97" s="53">
        <f ca="1"/>
        <v>2</v>
      </c>
      <c r="L97" s="53">
        <f ca="1"/>
        <v>5</v>
      </c>
      <c r="M97" s="53">
        <f ca="1"/>
        <v>6</v>
      </c>
      <c r="N97" s="53">
        <f ca="1"/>
        <v>6</v>
      </c>
      <c r="O97" s="53">
        <f ca="1"/>
        <v>5</v>
      </c>
      <c r="P97" s="53">
        <f ca="1"/>
        <v>2</v>
      </c>
      <c r="Q97" s="53">
        <f ca="1"/>
        <v>3</v>
      </c>
      <c r="R97" s="53">
        <f ca="1"/>
        <v>6</v>
      </c>
      <c r="S97" s="53">
        <f ca="1"/>
        <v>5</v>
      </c>
      <c r="T97" s="53">
        <f ca="1"/>
        <v>5</v>
      </c>
      <c r="U97" s="53">
        <f ca="1"/>
        <v>1</v>
      </c>
      <c r="V97" s="53">
        <f ca="1"/>
        <v>2</v>
      </c>
      <c r="W97" s="53">
        <f ca="1"/>
        <v>2</v>
      </c>
      <c r="X97" s="53">
        <f ca="1"/>
        <v>5</v>
      </c>
      <c r="Y97" s="52" t="str">
        <f ca="1"/>
        <v>Tahu akan tujuan yang ingin dicapainya dan dapat merumuskannya, realistis akan kemampuan diri, dan berusaha untuk mencapai target.</v>
      </c>
      <c r="Z97" s="52" t="str">
        <f ca="1"/>
        <v xml:space="preserve">Komitmen tinggi, lebih suka menangani pekerjaan satu demi satu, akan tetapi masih dapat mengubah prioritas jika terpaksa </v>
      </c>
      <c r="AA97" s="52" t="str">
        <f ca="1"/>
        <v>Ingin tampil sbg pekerja keras, sangat suka bila orang lain meman- dangnya sbg pekerja keras.  Cenderung menciptakan pekerjaan yang tidak perlu agar terlihat tetap sibuk, kadang kala tanpa  tujuan yang jelas.</v>
      </c>
      <c r="AB97" s="52" t="str">
        <f ca="1"/>
        <v xml:space="preserve">Fleksibel tapi masih cukup memperhatikan keteraturan atau sistematika kerja </v>
      </c>
      <c r="AC97" s="52" t="str">
        <f ca="1"/>
        <v xml:space="preserve">Tertarik untuk menangani sendiri detail   </v>
      </c>
      <c r="AD97" s="52" t="str">
        <f ca="1"/>
        <v xml:space="preserve">Pertimbangan mencakup aspek teoritis (konsep atau pemikiran  baru) dan aspek praktis (pengalaman) secara berimbang    </v>
      </c>
      <c r="AE97" s="52" t="str">
        <f ca="1"/>
        <v xml:space="preserve">Santai. Kurang peduli akan waktu, kurang memiliki rasa urgensi, membuang-buang waktu, bukan pekerja yang tepat waktu </v>
      </c>
      <c r="AF97" s="52" t="str">
        <f ca="1"/>
        <v xml:space="preserve">Dapat bekerja di belakang meja dan senang jika sesekali harus terjun ke lapangan atau melaksanakan tugas-tugas yang bersifat mobile.  </v>
      </c>
      <c r="AG97" s="52" t="str">
        <f ca="1"/>
        <v xml:space="preserve">Membutuhkan uraian rinci mengenai tugas, dan batasan tanggung  jawab serta wewenang </v>
      </c>
      <c r="AH97" s="52" t="str">
        <f ca="1"/>
        <v xml:space="preserve">Loyal pada Perusahaan   </v>
      </c>
      <c r="AI97" s="52" t="str">
        <f ca="1"/>
        <v xml:space="preserve">Cukup percaya diri, tidak secara aktif mencari posisi kepemimpinan akan tetapi juga tidak akan menghindarinya </v>
      </c>
      <c r="AJ97" s="52" t="str">
        <f ca="1"/>
        <v>Enggan mengontrol org lain &amp; tidak mau mempertanggung jawabkan hasil kerja bawahannya, lebih memberi kebebasan kpd bawahan utk memilih cara sendiri dlm penyelesaian tugas dan meminta bawahan  utk mempertanggungjawabkan hasilnya masing-masing.</v>
      </c>
      <c r="AK97" s="52" t="str">
        <f ca="1"/>
        <v xml:space="preserve">Enggan mengambil keputusan   </v>
      </c>
      <c r="AL9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97" s="52" t="str">
        <f ca="1"/>
        <v xml:space="preserve">Selektif dlm bergabung dg kelompok, hanya mau berhubungan dg kelompok di lingkungan kerja apabila bernilai &amp; sesuai minat, tdk terlalu mudah dipengaruhi.  </v>
      </c>
      <c r="AN97" s="52" t="str">
        <f ca="1"/>
        <v xml:space="preserve">Tidak mencari atau menghindari hubungan antar pribadi di  lingkungan kerja, masih mampu menjaga jarak </v>
      </c>
      <c r="AO97" s="52" t="str">
        <f ca="1"/>
        <v xml:space="preserve">Sederhana, rendah hati, tulus, tidak sombong dan tidak suka menam- pilkan diri. Terlalu sederhana, cenderung merendahkan kapasitas diri, tidak percaya diri, cenderung menarik diri dan pemalu.  </v>
      </c>
      <c r="AP97" s="52" t="str">
        <f ca="1"/>
        <v xml:space="preserve">Terbuka, mudah mengungkap pendapat atau perasaannya menge- nai suatu hal kepada org lain </v>
      </c>
      <c r="AQ97" s="52" t="str">
        <f ca="1"/>
        <v xml:space="preserve">Lebih suka menghindari konflik, akan mencari rasionalisasi untuk  dapat menerima situasi dan melihat permasalahan dari sudut pan- dang orang lain.  </v>
      </c>
      <c r="AR97" s="52" t="str">
        <f ca="1"/>
        <v xml:space="preserve">Mudah beradaptasi, cukup menyukai perubahan    </v>
      </c>
      <c r="AT97" t="str">
        <f ca="1"/>
        <v>G</v>
      </c>
      <c r="AU97" t="str">
        <f ca="1"/>
        <v>N</v>
      </c>
      <c r="AV97" t="str">
        <f ca="1"/>
        <v>A</v>
      </c>
      <c r="AW97" t="str">
        <f ca="1"/>
        <v>P</v>
      </c>
      <c r="AX97" t="str">
        <f ca="1"/>
        <v>B</v>
      </c>
      <c r="AY97" t="str">
        <f ca="1"/>
        <v>B</v>
      </c>
      <c r="AZ97" t="str">
        <f ca="1"/>
        <v>O</v>
      </c>
      <c r="BA97" t="str">
        <f ca="1"/>
        <v>Z</v>
      </c>
      <c r="BB97" t="str">
        <f ca="1"/>
        <v>F</v>
      </c>
      <c r="BC97" t="str">
        <f ca="1"/>
        <v>F</v>
      </c>
      <c r="BD97" t="str">
        <f ca="1"/>
        <v>G</v>
      </c>
      <c r="BE97" t="str">
        <f ca="1"/>
        <v>E</v>
      </c>
      <c r="BF97" t="str">
        <f ca="1"/>
        <v>N</v>
      </c>
      <c r="BG97" t="str">
        <f ca="1"/>
        <v>A</v>
      </c>
      <c r="BH97" t="str">
        <f ca="1"/>
        <v>B</v>
      </c>
      <c r="BI97" t="str">
        <f ca="1"/>
        <v>O</v>
      </c>
      <c r="BJ97" t="str">
        <f ca="1"/>
        <v>Z</v>
      </c>
      <c r="BK97" t="str">
        <f ca="1"/>
        <v>O</v>
      </c>
      <c r="BL97" t="str">
        <f ca="1"/>
        <v>F</v>
      </c>
      <c r="BM97" t="str">
        <f ca="1"/>
        <v>W</v>
      </c>
      <c r="BN97" t="str">
        <f ca="1"/>
        <v>G</v>
      </c>
      <c r="BO97" t="str">
        <f ca="1"/>
        <v>L</v>
      </c>
      <c r="BP97" t="str">
        <f ca="1"/>
        <v>E</v>
      </c>
      <c r="BQ97" t="str">
        <f ca="1"/>
        <v>X</v>
      </c>
      <c r="BR97" t="str">
        <f ca="1"/>
        <v>B</v>
      </c>
      <c r="BS97" t="str">
        <f ca="1"/>
        <v>O</v>
      </c>
      <c r="BT97" t="str">
        <f ca="1"/>
        <v>Z</v>
      </c>
      <c r="BU97" t="str">
        <f ca="1"/>
        <v>B</v>
      </c>
      <c r="BV97" t="str">
        <f ca="1"/>
        <v>O</v>
      </c>
      <c r="BW97" t="str">
        <f ca="1"/>
        <v>W</v>
      </c>
      <c r="BX97" t="str">
        <f ca="1"/>
        <v>G</v>
      </c>
      <c r="BY97" t="str">
        <f ca="1"/>
        <v>D</v>
      </c>
      <c r="BZ97" t="str">
        <f ca="1"/>
        <v>C</v>
      </c>
      <c r="CA97" t="str">
        <f ca="1"/>
        <v>T</v>
      </c>
      <c r="CB97" t="str">
        <f ca="1"/>
        <v>N</v>
      </c>
      <c r="CC97" t="str">
        <f ca="1"/>
        <v>A</v>
      </c>
      <c r="CD97" t="str">
        <f ca="1"/>
        <v>P</v>
      </c>
      <c r="CE97" t="str">
        <f ca="1"/>
        <v>K</v>
      </c>
      <c r="CF97" t="str">
        <f ca="1"/>
        <v>F</v>
      </c>
      <c r="CG97" t="str">
        <f ca="1"/>
        <v>W</v>
      </c>
      <c r="CH97" t="str">
        <f ca="1"/>
        <v>G</v>
      </c>
      <c r="CI97" t="str">
        <f ca="1"/>
        <v>L</v>
      </c>
      <c r="CJ97" t="str">
        <f ca="1"/>
        <v>D</v>
      </c>
      <c r="CK97" t="str">
        <f ca="1"/>
        <v>C</v>
      </c>
      <c r="CL97" t="str">
        <f ca="1"/>
        <v>V</v>
      </c>
      <c r="CM97" t="str">
        <f ca="1"/>
        <v>N</v>
      </c>
      <c r="CN97" t="str">
        <f ca="1"/>
        <v>Z</v>
      </c>
      <c r="CO97" t="str">
        <f ca="1"/>
        <v>K</v>
      </c>
      <c r="CP97" t="str">
        <f ca="1"/>
        <v>F</v>
      </c>
      <c r="CQ97" t="str">
        <f ca="1"/>
        <v>W</v>
      </c>
      <c r="CR97" t="str">
        <f ca="1"/>
        <v>V</v>
      </c>
      <c r="CS97" t="str">
        <f ca="1"/>
        <v>S</v>
      </c>
      <c r="CT97" t="str">
        <f ca="1"/>
        <v>I</v>
      </c>
      <c r="CU97" t="str">
        <f ca="1"/>
        <v>D</v>
      </c>
      <c r="CV97" t="str">
        <f ca="1"/>
        <v>V</v>
      </c>
      <c r="CW97" t="str">
        <f ca="1"/>
        <v>S</v>
      </c>
      <c r="CX97" t="str">
        <f ca="1"/>
        <v>Z</v>
      </c>
      <c r="CY97" t="str">
        <f ca="1"/>
        <v>A</v>
      </c>
      <c r="CZ97" t="str">
        <f ca="1"/>
        <v>F</v>
      </c>
      <c r="DA97" t="str">
        <f ca="1"/>
        <v>W</v>
      </c>
      <c r="DB97" t="str">
        <f ca="1"/>
        <v>G</v>
      </c>
      <c r="DC97" t="str">
        <f ca="1"/>
        <v>L</v>
      </c>
      <c r="DD97" t="str">
        <f ca="1"/>
        <v>S</v>
      </c>
      <c r="DE97" t="str">
        <f ca="1"/>
        <v>R</v>
      </c>
      <c r="DF97" t="str">
        <f ca="1"/>
        <v>V</v>
      </c>
      <c r="DG97" t="str">
        <f ca="1"/>
        <v>S</v>
      </c>
      <c r="DH97" t="str">
        <f ca="1"/>
        <v>R</v>
      </c>
      <c r="DI97" t="str">
        <f ca="1"/>
        <v>N</v>
      </c>
      <c r="DJ97" t="str">
        <f ca="1"/>
        <v>A</v>
      </c>
      <c r="DK97" t="str">
        <f ca="1"/>
        <v>W</v>
      </c>
      <c r="DL97" t="str">
        <f ca="1"/>
        <v>G</v>
      </c>
      <c r="DM97" t="str">
        <f ca="1"/>
        <v>L</v>
      </c>
      <c r="DN97" t="str">
        <f ca="1"/>
        <v>I</v>
      </c>
      <c r="DO97" t="str">
        <f ca="1"/>
        <v>T</v>
      </c>
      <c r="DP97" t="str">
        <f ca="1"/>
        <v>R</v>
      </c>
      <c r="DQ97" t="str">
        <f ca="1"/>
        <v>S</v>
      </c>
      <c r="DR97" t="str">
        <f ca="1"/>
        <v>C</v>
      </c>
      <c r="DS97" t="str">
        <f ca="1"/>
        <v>D</v>
      </c>
      <c r="DT97" t="str">
        <f ca="1"/>
        <v>N</v>
      </c>
      <c r="DU97" t="str">
        <f ca="1"/>
        <v>A</v>
      </c>
      <c r="DV97" t="str">
        <f ca="1"/>
        <v>G</v>
      </c>
      <c r="DW97" t="str">
        <f ca="1"/>
        <v>L</v>
      </c>
      <c r="DX97" t="str">
        <f ca="1"/>
        <v>I</v>
      </c>
      <c r="DY97" t="str">
        <f ca="1"/>
        <v>V</v>
      </c>
      <c r="DZ97" t="str">
        <f ca="1"/>
        <v>S</v>
      </c>
      <c r="EA97" t="str">
        <f ca="1"/>
        <v>R</v>
      </c>
      <c r="EB97" t="str">
        <f ca="1"/>
        <v>D</v>
      </c>
      <c r="EC97" t="str">
        <f ca="1"/>
        <v>D</v>
      </c>
      <c r="ED97" t="str">
        <f ca="1"/>
        <v>C</v>
      </c>
      <c r="EE97" t="str">
        <f ca="1"/>
        <v>N</v>
      </c>
    </row>
    <row r="98" spans="1:135" ht="75" x14ac:dyDescent="0.25">
      <c r="A98" s="57">
        <v>97</v>
      </c>
      <c r="B98" s="55" t="str">
        <f ca="1"/>
        <v>Feby Ramdhani</v>
      </c>
      <c r="C98" s="55" t="str">
        <f ca="1"/>
        <v>Budget Control</v>
      </c>
      <c r="D98" s="53" t="str">
        <f ca="1"/>
        <v>24</v>
      </c>
      <c r="E98" s="53">
        <f ca="1"/>
        <v>8</v>
      </c>
      <c r="F98" s="53">
        <f ca="1"/>
        <v>6</v>
      </c>
      <c r="G98" s="53">
        <f ca="1"/>
        <v>6</v>
      </c>
      <c r="H98" s="53">
        <f ca="1"/>
        <v>5</v>
      </c>
      <c r="I98" s="53">
        <f ca="1"/>
        <v>5</v>
      </c>
      <c r="J98" s="53">
        <f ca="1"/>
        <v>7</v>
      </c>
      <c r="K98" s="53">
        <f ca="1"/>
        <v>3</v>
      </c>
      <c r="L98" s="53">
        <f ca="1"/>
        <v>4</v>
      </c>
      <c r="M98" s="53">
        <f ca="1"/>
        <v>6</v>
      </c>
      <c r="N98" s="53">
        <f ca="1"/>
        <v>2</v>
      </c>
      <c r="O98" s="53">
        <f ca="1"/>
        <v>5</v>
      </c>
      <c r="P98" s="53">
        <f ca="1"/>
        <v>5</v>
      </c>
      <c r="Q98" s="53">
        <f ca="1"/>
        <v>5</v>
      </c>
      <c r="R98" s="53">
        <f ca="1"/>
        <v>3</v>
      </c>
      <c r="S98" s="53">
        <f ca="1"/>
        <v>6</v>
      </c>
      <c r="T98" s="53">
        <f ca="1"/>
        <v>3</v>
      </c>
      <c r="U98" s="53">
        <f ca="1"/>
        <v>2</v>
      </c>
      <c r="V98" s="53">
        <f ca="1"/>
        <v>2</v>
      </c>
      <c r="W98" s="53">
        <f ca="1"/>
        <v>3</v>
      </c>
      <c r="X98" s="53">
        <f ca="1"/>
        <v>4</v>
      </c>
      <c r="Y98" s="52" t="str">
        <f ca="1"/>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98" s="52" t="str">
        <f ca="1"/>
        <v xml:space="preserve">Komitmen tinggi, lebih suka menangani pekerjaan satu demi satu, akan tetapi masih dapat mengubah prioritas jika terpaksa </v>
      </c>
      <c r="AA98" s="52" t="str">
        <f ca="1"/>
        <v xml:space="preserve">Bekerja keras, tetapi  jelas tujuan yg ingin dicapainya   </v>
      </c>
      <c r="AB98" s="52" t="str">
        <f ca="1"/>
        <v xml:space="preserve">Memperhatikan keteraturan dan sistematika kerja, tapi cukup  fleksibel </v>
      </c>
      <c r="AC98" s="52" t="str">
        <f ca="1"/>
        <v xml:space="preserve">Tertarik untuk menangani sendiri detail   </v>
      </c>
      <c r="AD98" s="52" t="str">
        <f ca="1"/>
        <v xml:space="preserve">Suka memikirkan suatu problem secara mendalam, merujuk pada   teori dan konsep </v>
      </c>
      <c r="AE98" s="52" t="str">
        <f ca="1"/>
        <v xml:space="preserve">Santai. Kurang peduli akan waktu, kurang memiliki rasa urgensi, membuang-buang waktu, bukan pekerja yang tepat waktu </v>
      </c>
      <c r="AF98" s="52" t="str">
        <f ca="1"/>
        <v xml:space="preserve">Dapat bekerja di belakang meja dan senang jika sesekali harus terjun ke lapangan atau melaksanakan tugas-tugas yang bersifat mobile.  </v>
      </c>
      <c r="AG98" s="52" t="str">
        <f ca="1"/>
        <v xml:space="preserve">Membutuhkan uraian rinci mengenai tugas, dan batasan tanggung  jawab serta wewenang </v>
      </c>
      <c r="AH98" s="52" t="str">
        <f ca="1"/>
        <v>Otonom, dapat bekerja sendiri tanpa campur tangan orang lain, motivasi timbul krn pekerjaan itu sendiri, bukan krn pujian dr otoritas. Mempertanyakan otoritas, cenderung tidak puas thdp atasan, loya- litas lebih didasari kepentingan pribadi.</v>
      </c>
      <c r="AI98" s="52" t="str">
        <f ca="1"/>
        <v xml:space="preserve">Cukup percaya diri, tidak secara aktif mencari posisi kepemimpinan akan tetapi juga tidak akan menghindarinya </v>
      </c>
      <c r="AJ98" s="52" t="str">
        <f ca="1"/>
        <v xml:space="preserve">Bertanggung jawab, akan melakukan fungsi pengarahan, pengendalian dan pengawasan, tapi tidak mendominasi </v>
      </c>
      <c r="AK98" s="52" t="str">
        <f ca="1"/>
        <v xml:space="preserve">Berhati - hati dlm pengambilan keputusan   </v>
      </c>
      <c r="AL98" s="52" t="str">
        <f ca="1"/>
        <v xml:space="preserve">Kurang percaya diri &amp; kurang aktif dlm menjalin hubungan sosial   </v>
      </c>
      <c r="AM98" s="52" t="str">
        <f ca="1"/>
        <v>Suka bergabung dlm kelompok, sadar akan sikap &amp; kebutuhan ke- lompok, suka bekerja sama, ingin menjadi bagian dari kelompok, ingin disukai &amp; diakui oleh lingkungan; sangat tergantung pd kelom- pok, lebih memperhatikan kebutuhan kelompok daripada pekerjaan.</v>
      </c>
      <c r="AN98" s="52" t="str">
        <f ca="1"/>
        <v xml:space="preserve">Tidak mencari atau menghindari hubungan antar pribadi di  lingkungan kerja, masih mampu menjaga jarak </v>
      </c>
      <c r="AO98" s="52" t="str">
        <f ca="1"/>
        <v xml:space="preserve">Sederhana, cenderung diam, cenderung pemalu, tidak suka menon- jolkan diri </v>
      </c>
      <c r="AP98" s="52" t="str">
        <f ca="1"/>
        <v xml:space="preserve">Terbuka, mudah mengungkap pendapat atau perasaannya menge- nai suatu hal kepada org lain </v>
      </c>
      <c r="AQ98" s="52" t="str">
        <f ca="1"/>
        <v xml:space="preserve">Lebih suka menghindari konflik, akan mencari rasionalisasi untuk  dapat menerima situasi dan melihat permasalahan dari sudut pan- dang orang lain.  </v>
      </c>
      <c r="AR98" s="52" t="str">
        <f ca="1"/>
        <v xml:space="preserve">Mudah beradaptasi, cukup menyukai perubahan    </v>
      </c>
      <c r="AT98" t="str">
        <f ca="1"/>
        <v>G</v>
      </c>
      <c r="AU98" t="str">
        <f ca="1"/>
        <v>A</v>
      </c>
      <c r="AV98" t="str">
        <f ca="1"/>
        <v>A</v>
      </c>
      <c r="AW98" t="str">
        <f ca="1"/>
        <v>P</v>
      </c>
      <c r="AX98" t="str">
        <f ca="1"/>
        <v>B</v>
      </c>
      <c r="AY98" t="str">
        <f ca="1"/>
        <v>B</v>
      </c>
      <c r="AZ98" t="str">
        <f ca="1"/>
        <v>Z</v>
      </c>
      <c r="BA98" t="str">
        <f ca="1"/>
        <v>Z</v>
      </c>
      <c r="BB98" t="str">
        <f ca="1"/>
        <v>K</v>
      </c>
      <c r="BC98" t="str">
        <f ca="1"/>
        <v>W</v>
      </c>
      <c r="BD98" t="str">
        <f ca="1"/>
        <v>C</v>
      </c>
      <c r="BE98" t="str">
        <f ca="1"/>
        <v>L</v>
      </c>
      <c r="BF98" t="str">
        <f ca="1"/>
        <v>N</v>
      </c>
      <c r="BG98" t="str">
        <f ca="1"/>
        <v>A</v>
      </c>
      <c r="BH98" t="str">
        <f ca="1"/>
        <v>B</v>
      </c>
      <c r="BI98" t="str">
        <f ca="1"/>
        <v>O</v>
      </c>
      <c r="BJ98" t="str">
        <f ca="1"/>
        <v>B</v>
      </c>
      <c r="BK98" t="str">
        <f ca="1"/>
        <v>O</v>
      </c>
      <c r="BL98" t="str">
        <f ca="1"/>
        <v>Z</v>
      </c>
      <c r="BM98" t="str">
        <f ca="1"/>
        <v>W</v>
      </c>
      <c r="BN98" t="str">
        <f ca="1"/>
        <v>D</v>
      </c>
      <c r="BO98" t="str">
        <f ca="1"/>
        <v>C</v>
      </c>
      <c r="BP98" t="str">
        <f ca="1"/>
        <v>E</v>
      </c>
      <c r="BQ98" t="str">
        <f ca="1"/>
        <v>X</v>
      </c>
      <c r="BR98" t="str">
        <f ca="1"/>
        <v>A</v>
      </c>
      <c r="BS98" t="str">
        <f ca="1"/>
        <v>P</v>
      </c>
      <c r="BT98" t="str">
        <f ca="1"/>
        <v>Z</v>
      </c>
      <c r="BU98" t="str">
        <f ca="1"/>
        <v>K</v>
      </c>
      <c r="BV98" t="str">
        <f ca="1"/>
        <v>O</v>
      </c>
      <c r="BW98" t="str">
        <f ca="1"/>
        <v>W</v>
      </c>
      <c r="BX98" t="str">
        <f ca="1"/>
        <v>R</v>
      </c>
      <c r="BY98" t="str">
        <f ca="1"/>
        <v>D</v>
      </c>
      <c r="BZ98" t="str">
        <f ca="1"/>
        <v>C</v>
      </c>
      <c r="CA98" t="str">
        <f ca="1"/>
        <v>T</v>
      </c>
      <c r="CB98" t="str">
        <f ca="1"/>
        <v>B</v>
      </c>
      <c r="CC98" t="str">
        <f ca="1"/>
        <v>A</v>
      </c>
      <c r="CD98" t="str">
        <f ca="1"/>
        <v>P</v>
      </c>
      <c r="CE98" t="str">
        <f ca="1"/>
        <v>K</v>
      </c>
      <c r="CF98" t="str">
        <f ca="1"/>
        <v>B</v>
      </c>
      <c r="CG98" t="str">
        <f ca="1"/>
        <v>W</v>
      </c>
      <c r="CH98" t="str">
        <f ca="1"/>
        <v>G</v>
      </c>
      <c r="CI98" t="str">
        <f ca="1"/>
        <v>L</v>
      </c>
      <c r="CJ98" t="str">
        <f ca="1"/>
        <v>I</v>
      </c>
      <c r="CK98" t="str">
        <f ca="1"/>
        <v>C</v>
      </c>
      <c r="CL98" t="str">
        <f ca="1"/>
        <v>V</v>
      </c>
      <c r="CM98" t="str">
        <f ca="1"/>
        <v>N</v>
      </c>
      <c r="CN98" t="str">
        <f ca="1"/>
        <v>A</v>
      </c>
      <c r="CO98" t="str">
        <f ca="1"/>
        <v>P</v>
      </c>
      <c r="CP98" t="str">
        <f ca="1"/>
        <v>F</v>
      </c>
      <c r="CQ98" t="str">
        <f ca="1"/>
        <v>W</v>
      </c>
      <c r="CR98" t="str">
        <f ca="1"/>
        <v>G</v>
      </c>
      <c r="CS98" t="str">
        <f ca="1"/>
        <v>S</v>
      </c>
      <c r="CT98" t="str">
        <f ca="1"/>
        <v>I</v>
      </c>
      <c r="CU98" t="str">
        <f ca="1"/>
        <v>T</v>
      </c>
      <c r="CV98" t="str">
        <f ca="1"/>
        <v>V</v>
      </c>
      <c r="CW98" t="str">
        <f ca="1"/>
        <v>E</v>
      </c>
      <c r="CX98" t="str">
        <f ca="1"/>
        <v>N</v>
      </c>
      <c r="CY98" t="str">
        <f ca="1"/>
        <v>A</v>
      </c>
      <c r="CZ98" t="str">
        <f ca="1"/>
        <v>F</v>
      </c>
      <c r="DA98" t="str">
        <f ca="1"/>
        <v>X</v>
      </c>
      <c r="DB98" t="str">
        <f ca="1"/>
        <v>G</v>
      </c>
      <c r="DC98" t="str">
        <f ca="1"/>
        <v>L</v>
      </c>
      <c r="DD98" t="str">
        <f ca="1"/>
        <v>I</v>
      </c>
      <c r="DE98" t="str">
        <f ca="1"/>
        <v>R</v>
      </c>
      <c r="DF98" t="str">
        <f ca="1"/>
        <v>V</v>
      </c>
      <c r="DG98" t="str">
        <f ca="1"/>
        <v>S</v>
      </c>
      <c r="DH98" t="str">
        <f ca="1"/>
        <v>R</v>
      </c>
      <c r="DI98" t="str">
        <f ca="1"/>
        <v>N</v>
      </c>
      <c r="DJ98" t="str">
        <f ca="1"/>
        <v>A</v>
      </c>
      <c r="DK98" t="str">
        <f ca="1"/>
        <v>P</v>
      </c>
      <c r="DL98" t="str">
        <f ca="1"/>
        <v>G</v>
      </c>
      <c r="DM98" t="str">
        <f ca="1"/>
        <v>L</v>
      </c>
      <c r="DN98" t="str">
        <f ca="1"/>
        <v>I</v>
      </c>
      <c r="DO98" t="str">
        <f ca="1"/>
        <v>T</v>
      </c>
      <c r="DP98" t="str">
        <f ca="1"/>
        <v>R</v>
      </c>
      <c r="DQ98" t="str">
        <f ca="1"/>
        <v>D</v>
      </c>
      <c r="DR98" t="str">
        <f ca="1"/>
        <v>R</v>
      </c>
      <c r="DS98" t="str">
        <f ca="1"/>
        <v>D</v>
      </c>
      <c r="DT98" t="str">
        <f ca="1"/>
        <v>N</v>
      </c>
      <c r="DU98" t="str">
        <f ca="1"/>
        <v>W</v>
      </c>
      <c r="DV98" t="str">
        <f ca="1"/>
        <v>G</v>
      </c>
      <c r="DW98" t="str">
        <f ca="1"/>
        <v>L</v>
      </c>
      <c r="DX98" t="str">
        <f ca="1"/>
        <v>I</v>
      </c>
      <c r="DY98" t="str">
        <f ca="1"/>
        <v>V</v>
      </c>
      <c r="DZ98" t="str">
        <f ca="1"/>
        <v>S</v>
      </c>
      <c r="EA98" t="str">
        <f ca="1"/>
        <v>R</v>
      </c>
      <c r="EB98" t="str">
        <f ca="1"/>
        <v>R</v>
      </c>
      <c r="EC98" t="str">
        <f ca="1"/>
        <v>D</v>
      </c>
      <c r="ED98" t="str">
        <f ca="1"/>
        <v>C</v>
      </c>
      <c r="EE98" t="str">
        <f ca="1"/>
        <v>N</v>
      </c>
    </row>
    <row r="99" spans="1:135" ht="75" x14ac:dyDescent="0.25">
      <c r="A99" s="57">
        <v>98</v>
      </c>
      <c r="B99" s="55" t="str">
        <f ca="1"/>
        <v>Wahyu Gede Sadewo</v>
      </c>
      <c r="C99" s="55" t="str">
        <f ca="1"/>
        <v>People Development Data Analyst</v>
      </c>
      <c r="D99" s="53" t="str">
        <f ca="1"/>
        <v>23</v>
      </c>
      <c r="E99" s="53">
        <f ca="1"/>
        <v>2</v>
      </c>
      <c r="F99" s="53">
        <f ca="1"/>
        <v>5</v>
      </c>
      <c r="G99" s="53">
        <f ca="1"/>
        <v>5</v>
      </c>
      <c r="H99" s="53">
        <f ca="1"/>
        <v>4</v>
      </c>
      <c r="I99" s="53">
        <f ca="1"/>
        <v>2</v>
      </c>
      <c r="J99" s="53">
        <f ca="1"/>
        <v>7</v>
      </c>
      <c r="K99" s="53">
        <f ca="1"/>
        <v>1</v>
      </c>
      <c r="L99" s="53">
        <f ca="1"/>
        <v>5</v>
      </c>
      <c r="M99" s="53">
        <f ca="1"/>
        <v>7</v>
      </c>
      <c r="N99" s="53">
        <f ca="1"/>
        <v>3</v>
      </c>
      <c r="O99" s="53">
        <f ca="1"/>
        <v>7</v>
      </c>
      <c r="P99" s="53">
        <f ca="1"/>
        <v>7</v>
      </c>
      <c r="Q99" s="53">
        <f ca="1"/>
        <v>4</v>
      </c>
      <c r="R99" s="53">
        <f ca="1"/>
        <v>4</v>
      </c>
      <c r="S99" s="53">
        <f ca="1"/>
        <v>3</v>
      </c>
      <c r="T99" s="53">
        <f ca="1"/>
        <v>2</v>
      </c>
      <c r="U99" s="53">
        <f ca="1"/>
        <v>4</v>
      </c>
      <c r="V99" s="53">
        <f ca="1"/>
        <v>6</v>
      </c>
      <c r="W99" s="53">
        <f ca="1"/>
        <v>5</v>
      </c>
      <c r="X99" s="53">
        <f ca="1"/>
        <v>7</v>
      </c>
      <c r="Y9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99" s="52" t="str">
        <f ca="1"/>
        <v xml:space="preserve">Cukup memiliki komitmen untuk menuntaskan tugas, akan tetapi jika memungkinkan akan mendelegasikan sebagian dari pekerjaan nya kepada orang lain.  </v>
      </c>
      <c r="AA99" s="52" t="str">
        <f ca="1"/>
        <v xml:space="preserve">Bekerja keras, tetapi  jelas tujuan yg ingin dicapainya   </v>
      </c>
      <c r="AB99" s="52" t="str">
        <f ca="1"/>
        <v xml:space="preserve">Fleksibel tapi masih cukup memperhatikan keteraturan atau sistematika kerja </v>
      </c>
      <c r="AC99" s="52" t="str">
        <f ca="1"/>
        <v xml:space="preserve">Cukup peduli akan akurasi dan kelengkapan data   </v>
      </c>
      <c r="AD99" s="52" t="str">
        <f ca="1"/>
        <v xml:space="preserve">Suka memikirkan suatu problem secara mendalam, merujuk pada   teori dan konsep </v>
      </c>
      <c r="AE99" s="52" t="str">
        <f ca="1"/>
        <v xml:space="preserve">Santai. Kurang peduli akan waktu, kurang memiliki rasa urgensi, membuang-buang waktu, bukan pekerja yang tepat waktu </v>
      </c>
      <c r="AF99" s="52" t="str">
        <f ca="1"/>
        <v xml:space="preserve">Dapat bekerja di belakang meja dan senang jika sesekali harus terjun ke lapangan atau melaksanakan tugas-tugas yang bersifat mobile.  </v>
      </c>
      <c r="AG99" s="52" t="str">
        <f ca="1"/>
        <v xml:space="preserve">Membutuhkan uraian rinci mengenai tugas, dan batasan tanggung  jawab serta wewenang </v>
      </c>
      <c r="AH99" s="52" t="str">
        <f ca="1"/>
        <v>Otonom, dapat bekerja sendiri tanpa campur tangan orang lain, motivasi timbul krn pekerjaan itu sendiri, bukan krn pujian dr otoritas. Mempertanyakan otoritas, cenderung tidak puas thdp atasan, loya- litas lebih didasari kepentingan pribadi.</v>
      </c>
      <c r="AI99" s="52" t="str">
        <f ca="1"/>
        <v xml:space="preserve">Percaya diri dan ingin berperan sebagai pemimpin      </v>
      </c>
      <c r="AJ99" s="52" t="str">
        <f ca="1"/>
        <v xml:space="preserve">Dominan dan bertanggung jawab, akan melakukan fungsi pengarahan, pengendalian dan pengawasan    </v>
      </c>
      <c r="AK99" s="52" t="str">
        <f ca="1"/>
        <v xml:space="preserve">Berhati - hati dlm pengambilan keputusan   </v>
      </c>
      <c r="AL99" s="52" t="str">
        <f ca="1"/>
        <v xml:space="preserve">Kurang percaya diri &amp; kurang aktif dlm menjalin hubungan sosial   </v>
      </c>
      <c r="AM99" s="52" t="str">
        <f ca="1"/>
        <v xml:space="preserve">Selektif dlm bergabung dg kelompok, hanya mau berhubungan dg kelompok di lingkungan kerja apabila bernilai &amp; sesuai minat, tdk terlalu mudah dipengaruhi.  </v>
      </c>
      <c r="AN99" s="52" t="str">
        <f ca="1"/>
        <v>Menjaga jarak, lebih memperhatikan hal - hal kedinasan, tdk mudah dipengaruhi oleh individu tertentu, objektif &amp; analitis. Tampil dingin, tdk acuh, tdk ramah, suka berahasia, mungkin tdk sadar akan pe- rasaan org lain, &amp; mungkin sulit menyesuaikan diri.</v>
      </c>
      <c r="AO99" s="52" t="str">
        <f ca="1"/>
        <v xml:space="preserve">Mengharapkan pengakuan lingkungan dan tidak mau diabaikan tetapi tidak mencari-cari perhatian </v>
      </c>
      <c r="AP99" s="52" t="str">
        <f ca="1"/>
        <v xml:space="preserve">Mampu mengungkap atau menyimpan perasaan, dapat mengen- dalikan emosi </v>
      </c>
      <c r="AQ99" s="52" t="str">
        <f ca="1"/>
        <v xml:space="preserve">Tidak mencari atau menghindari konflik, mau mendengarkan pan- dangan orang lain tetapi dapat menjadi keras kepala saat memper- tahankan pandangannya.  </v>
      </c>
      <c r="AR99" s="52" t="str">
        <f ca="1"/>
        <v>Antusias terhadap perubahan dan akan mencari hal-hal baru, tetapi masih selektif (menilai kemanfaatannya)</v>
      </c>
      <c r="AT99" t="str">
        <f ca="1"/>
        <v>E</v>
      </c>
      <c r="AU99" t="str">
        <f ca="1"/>
        <v>N</v>
      </c>
      <c r="AV99" t="str">
        <f ca="1"/>
        <v>P</v>
      </c>
      <c r="AW99" t="str">
        <f ca="1"/>
        <v>P</v>
      </c>
      <c r="AX99" t="str">
        <f ca="1"/>
        <v>B</v>
      </c>
      <c r="AY99" t="str">
        <f ca="1"/>
        <v>B</v>
      </c>
      <c r="AZ99" t="str">
        <f ca="1"/>
        <v>Z</v>
      </c>
      <c r="BA99" t="str">
        <f ca="1"/>
        <v>Z</v>
      </c>
      <c r="BB99" t="str">
        <f ca="1"/>
        <v>K</v>
      </c>
      <c r="BC99" t="str">
        <f ca="1"/>
        <v>W</v>
      </c>
      <c r="BD99" t="str">
        <f ca="1"/>
        <v>G</v>
      </c>
      <c r="BE99" t="str">
        <f ca="1"/>
        <v>E</v>
      </c>
      <c r="BF99" t="str">
        <f ca="1"/>
        <v>P</v>
      </c>
      <c r="BG99" t="str">
        <f ca="1"/>
        <v>X</v>
      </c>
      <c r="BH99" t="str">
        <f ca="1"/>
        <v>B</v>
      </c>
      <c r="BI99" t="str">
        <f ca="1"/>
        <v>X</v>
      </c>
      <c r="BJ99" t="str">
        <f ca="1"/>
        <v>Z</v>
      </c>
      <c r="BK99" t="str">
        <f ca="1"/>
        <v>K</v>
      </c>
      <c r="BL99" t="str">
        <f ca="1"/>
        <v>Z</v>
      </c>
      <c r="BM99" t="str">
        <f ca="1"/>
        <v>W</v>
      </c>
      <c r="BN99" t="str">
        <f ca="1"/>
        <v>D</v>
      </c>
      <c r="BO99" t="str">
        <f ca="1"/>
        <v>L</v>
      </c>
      <c r="BP99" t="str">
        <f ca="1"/>
        <v>E</v>
      </c>
      <c r="BQ99" t="str">
        <f ca="1"/>
        <v>X</v>
      </c>
      <c r="BR99" t="str">
        <f ca="1"/>
        <v>A</v>
      </c>
      <c r="BS99" t="str">
        <f ca="1"/>
        <v>P</v>
      </c>
      <c r="BT99" t="str">
        <f ca="1"/>
        <v>Z</v>
      </c>
      <c r="BU99" t="str">
        <f ca="1"/>
        <v>K</v>
      </c>
      <c r="BV99" t="str">
        <f ca="1"/>
        <v>O</v>
      </c>
      <c r="BW99" t="str">
        <f ca="1"/>
        <v>W</v>
      </c>
      <c r="BX99" t="str">
        <f ca="1"/>
        <v>R</v>
      </c>
      <c r="BY99" t="str">
        <f ca="1"/>
        <v>L</v>
      </c>
      <c r="BZ99" t="str">
        <f ca="1"/>
        <v>I</v>
      </c>
      <c r="CA99" t="str">
        <f ca="1"/>
        <v>E</v>
      </c>
      <c r="CB99" t="str">
        <f ca="1"/>
        <v>N</v>
      </c>
      <c r="CC99" t="str">
        <f ca="1"/>
        <v>O</v>
      </c>
      <c r="CD99" t="str">
        <f ca="1"/>
        <v>P</v>
      </c>
      <c r="CE99" t="str">
        <f ca="1"/>
        <v>K</v>
      </c>
      <c r="CF99" t="str">
        <f ca="1"/>
        <v>F</v>
      </c>
      <c r="CG99" t="str">
        <f ca="1"/>
        <v>W</v>
      </c>
      <c r="CH99" t="str">
        <f ca="1"/>
        <v>G</v>
      </c>
      <c r="CI99" t="str">
        <f ca="1"/>
        <v>R</v>
      </c>
      <c r="CJ99" t="str">
        <f ca="1"/>
        <v>I</v>
      </c>
      <c r="CK99" t="str">
        <f ca="1"/>
        <v>C</v>
      </c>
      <c r="CL99" t="str">
        <f ca="1"/>
        <v>V</v>
      </c>
      <c r="CM99" t="str">
        <f ca="1"/>
        <v>N</v>
      </c>
      <c r="CN99" t="str">
        <f ca="1"/>
        <v>Z</v>
      </c>
      <c r="CO99" t="str">
        <f ca="1"/>
        <v>P</v>
      </c>
      <c r="CP99" t="str">
        <f ca="1"/>
        <v>F</v>
      </c>
      <c r="CQ99" t="str">
        <f ca="1"/>
        <v>W</v>
      </c>
      <c r="CR99" t="str">
        <f ca="1"/>
        <v>G</v>
      </c>
      <c r="CS99" t="str">
        <f ca="1"/>
        <v>L</v>
      </c>
      <c r="CT99" t="str">
        <f ca="1"/>
        <v>I</v>
      </c>
      <c r="CU99" t="str">
        <f ca="1"/>
        <v>D</v>
      </c>
      <c r="CV99" t="str">
        <f ca="1"/>
        <v>V</v>
      </c>
      <c r="CW99" t="str">
        <f ca="1"/>
        <v>E</v>
      </c>
      <c r="CX99" t="str">
        <f ca="1"/>
        <v>Z</v>
      </c>
      <c r="CY99" t="str">
        <f ca="1"/>
        <v>K</v>
      </c>
      <c r="CZ99" t="str">
        <f ca="1"/>
        <v>F</v>
      </c>
      <c r="DA99" t="str">
        <f ca="1"/>
        <v>X</v>
      </c>
      <c r="DB99" t="str">
        <f ca="1"/>
        <v>G</v>
      </c>
      <c r="DC99" t="str">
        <f ca="1"/>
        <v>L</v>
      </c>
      <c r="DD99" t="str">
        <f ca="1"/>
        <v>I</v>
      </c>
      <c r="DE99" t="str">
        <f ca="1"/>
        <v>R</v>
      </c>
      <c r="DF99" t="str">
        <f ca="1"/>
        <v>V</v>
      </c>
      <c r="DG99" t="str">
        <f ca="1"/>
        <v>S</v>
      </c>
      <c r="DH99" t="str">
        <f ca="1"/>
        <v>R</v>
      </c>
      <c r="DI99" t="str">
        <f ca="1"/>
        <v>N</v>
      </c>
      <c r="DJ99" t="str">
        <f ca="1"/>
        <v>A</v>
      </c>
      <c r="DK99" t="str">
        <f ca="1"/>
        <v>P</v>
      </c>
      <c r="DL99" t="str">
        <f ca="1"/>
        <v>G</v>
      </c>
      <c r="DM99" t="str">
        <f ca="1"/>
        <v>L</v>
      </c>
      <c r="DN99" t="str">
        <f ca="1"/>
        <v>V</v>
      </c>
      <c r="DO99" t="str">
        <f ca="1"/>
        <v>S</v>
      </c>
      <c r="DP99" t="str">
        <f ca="1"/>
        <v>R</v>
      </c>
      <c r="DQ99" t="str">
        <f ca="1"/>
        <v>S</v>
      </c>
      <c r="DR99" t="str">
        <f ca="1"/>
        <v>C</v>
      </c>
      <c r="DS99" t="str">
        <f ca="1"/>
        <v>E</v>
      </c>
      <c r="DT99" t="str">
        <f ca="1"/>
        <v>N</v>
      </c>
      <c r="DU99" t="str">
        <f ca="1"/>
        <v>W</v>
      </c>
      <c r="DV99" t="str">
        <f ca="1"/>
        <v>L</v>
      </c>
      <c r="DW99" t="str">
        <f ca="1"/>
        <v>L</v>
      </c>
      <c r="DX99" t="str">
        <f ca="1"/>
        <v>T</v>
      </c>
      <c r="DY99" t="str">
        <f ca="1"/>
        <v>V</v>
      </c>
      <c r="DZ99" t="str">
        <f ca="1"/>
        <v>S</v>
      </c>
      <c r="EA99" t="str">
        <f ca="1"/>
        <v>R</v>
      </c>
      <c r="EB99" t="str">
        <f ca="1"/>
        <v>R</v>
      </c>
      <c r="EC99" t="str">
        <f ca="1"/>
        <v>C</v>
      </c>
      <c r="ED99" t="str">
        <f ca="1"/>
        <v>C</v>
      </c>
      <c r="EE99" t="str">
        <f ca="1"/>
        <v>W</v>
      </c>
    </row>
    <row r="100" spans="1:135" ht="75" x14ac:dyDescent="0.25">
      <c r="A100" s="57">
        <v>99</v>
      </c>
      <c r="B100" s="55" t="str">
        <f ca="1"/>
        <v>Tabita Ulina Nainggolan</v>
      </c>
      <c r="C100" s="55" t="str">
        <f ca="1"/>
        <v>Budget Control</v>
      </c>
      <c r="D100" s="53" t="str">
        <f ca="1"/>
        <v>23</v>
      </c>
      <c r="E100" s="53">
        <f ca="1"/>
        <v>2</v>
      </c>
      <c r="F100" s="53">
        <f ca="1"/>
        <v>4</v>
      </c>
      <c r="G100" s="53">
        <f ca="1"/>
        <v>4</v>
      </c>
      <c r="H100" s="53">
        <f ca="1"/>
        <v>5</v>
      </c>
      <c r="I100" s="53">
        <f ca="1"/>
        <v>7</v>
      </c>
      <c r="J100" s="53">
        <f ca="1"/>
        <v>9</v>
      </c>
      <c r="K100" s="53">
        <f ca="1"/>
        <v>3</v>
      </c>
      <c r="L100" s="53">
        <f ca="1"/>
        <v>5</v>
      </c>
      <c r="M100" s="53">
        <f ca="1"/>
        <v>7</v>
      </c>
      <c r="N100" s="53">
        <f ca="1"/>
        <v>4</v>
      </c>
      <c r="O100" s="53">
        <f ca="1"/>
        <v>4</v>
      </c>
      <c r="P100" s="53">
        <f ca="1"/>
        <v>4</v>
      </c>
      <c r="Q100" s="53">
        <f ca="1"/>
        <v>1</v>
      </c>
      <c r="R100" s="53">
        <f ca="1"/>
        <v>4</v>
      </c>
      <c r="S100" s="53">
        <f ca="1"/>
        <v>3</v>
      </c>
      <c r="T100" s="53">
        <f ca="1"/>
        <v>7</v>
      </c>
      <c r="U100" s="53">
        <f ca="1"/>
        <v>5</v>
      </c>
      <c r="V100" s="53">
        <f ca="1"/>
        <v>2</v>
      </c>
      <c r="W100" s="53">
        <f ca="1"/>
        <v>4</v>
      </c>
      <c r="X100" s="53">
        <f ca="1"/>
        <v>5</v>
      </c>
      <c r="Y100"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0" s="52" t="str">
        <f ca="1"/>
        <v xml:space="preserve">Cukup memiliki komitmen untuk menuntaskan tugas, akan tetapi jika memungkinkan akan mendelegasikan sebagian dari pekerjaan nya kepada orang lain.  </v>
      </c>
      <c r="AA100" s="52" t="str">
        <f ca="1"/>
        <v xml:space="preserve">Bekerja keras sesuai tuntutan, menyalurkan usahanya untuk hal-hal yang bermanfaat / menguntungkan </v>
      </c>
      <c r="AB100" s="52" t="str">
        <f ca="1"/>
        <v xml:space="preserve">Memperhatikan keteraturan dan sistematika kerja, tapi cukup  fleksibel </v>
      </c>
      <c r="AC100" s="52" t="str">
        <f ca="1"/>
        <v xml:space="preserve">Sangat menyukai detail, sangat peduli akan akurasi dan keleng- kapan data.  Cenderung terlalu terlibat dengan detail sehingga melupakan tujuan utama.  </v>
      </c>
      <c r="AD100" s="52" t="str">
        <f ca="1"/>
        <v>Tipe pemikir, sangat berminat pada gagasan, konsep, teori,menca- ri alternatif baru, menyukai perencanaan. Mungkin sulit dimengerti  oleh orang lain, terlalu teoritis dan tidak praktis, mengawang-awang dan berbelit-belit.</v>
      </c>
      <c r="AE100" s="52" t="str">
        <f ca="1"/>
        <v xml:space="preserve">Santai. Kurang peduli akan waktu, kurang memiliki rasa urgensi, membuang-buang waktu, bukan pekerja yang tepat waktu </v>
      </c>
      <c r="AF100" s="52" t="str">
        <f ca="1"/>
        <v xml:space="preserve">Dapat bekerja di belakang meja dan senang jika sesekali harus terjun ke lapangan atau melaksanakan tugas-tugas yang bersifat mobile.  </v>
      </c>
      <c r="AG100" s="52" t="str">
        <f ca="1"/>
        <v xml:space="preserve">Membutuhkan uraian rinci mengenai tugas, dan batasan tanggung  jawab serta wewenang </v>
      </c>
      <c r="AH100" s="52" t="str">
        <f ca="1"/>
        <v xml:space="preserve">Loyal pada Perusahaan   </v>
      </c>
      <c r="AI100" s="52" t="str">
        <f ca="1"/>
        <v xml:space="preserve">Kurang percaya diri dan kurang berminat utk menjadi pemimpin      </v>
      </c>
      <c r="AJ100" s="52" t="str">
        <f ca="1"/>
        <v>Cenderung enggan melakukan fungsi pengarahan, pengendalian dan pengawasan, kurang aktif memanfaatkan kapasitas bawahan secara optimal, cenderung bekerja sendiri dalam mencapai tujuan kelompok.</v>
      </c>
      <c r="AK100" s="52" t="str">
        <f ca="1"/>
        <v xml:space="preserve">Sangat berhati - hati, memikirkan langkah- langkahnya secara ber- sungguh - sungguh. Lamban dlm mengambil keputusan, terlalu lama merenung, cenderung menghindar mengambil keputusan.  </v>
      </c>
      <c r="AL100" s="52" t="str">
        <f ca="1"/>
        <v xml:space="preserve">Kurang percaya diri &amp; kurang aktif dlm menjalin hubungan sosial   </v>
      </c>
      <c r="AM100" s="52" t="str">
        <f ca="1"/>
        <v xml:space="preserve">Selektif dlm bergabung dg kelompok, hanya mau berhubungan dg kelompok di lingkungan kerja apabila bernilai &amp; sesuai minat, tdk terlalu mudah dipengaruhi.  </v>
      </c>
      <c r="AN100"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0" s="52" t="str">
        <f ca="1"/>
        <v xml:space="preserve">Mengharapkan pengakuan lingkungan dan tidak mau diabaikan tetapi tidak mencari-cari perhatian </v>
      </c>
      <c r="AP100" s="52" t="str">
        <f ca="1"/>
        <v xml:space="preserve">Terbuka, mudah mengungkap pendapat atau perasaannya menge- nai suatu hal kepada org lain </v>
      </c>
      <c r="AQ100" s="52" t="str">
        <f ca="1"/>
        <v xml:space="preserve">Tidak mencari atau menghindari konflik, mau mendengarkan pan- dangan orang lain tetapi dapat menjadi keras kepala saat memper- tahankan pandangannya.  </v>
      </c>
      <c r="AR100" s="52" t="str">
        <f ca="1"/>
        <v xml:space="preserve">Mudah beradaptasi, cukup menyukai perubahan    </v>
      </c>
      <c r="AT100" t="str">
        <f ca="1"/>
        <v>E</v>
      </c>
      <c r="AU100" t="str">
        <f ca="1"/>
        <v>N</v>
      </c>
      <c r="AV100" t="str">
        <f ca="1"/>
        <v>A</v>
      </c>
      <c r="AW100" t="str">
        <f ca="1"/>
        <v>P</v>
      </c>
      <c r="AX100" t="str">
        <f ca="1"/>
        <v>X</v>
      </c>
      <c r="AY100" t="str">
        <f ca="1"/>
        <v>O</v>
      </c>
      <c r="AZ100" t="str">
        <f ca="1"/>
        <v>O</v>
      </c>
      <c r="BA100" t="str">
        <f ca="1"/>
        <v>Z</v>
      </c>
      <c r="BB100" t="str">
        <f ca="1"/>
        <v>K</v>
      </c>
      <c r="BC100" t="str">
        <f ca="1"/>
        <v>W</v>
      </c>
      <c r="BD100" t="str">
        <f ca="1"/>
        <v>C</v>
      </c>
      <c r="BE100" t="str">
        <f ca="1"/>
        <v>L</v>
      </c>
      <c r="BF100" t="str">
        <f ca="1"/>
        <v>N</v>
      </c>
      <c r="BG100" t="str">
        <f ca="1"/>
        <v>X</v>
      </c>
      <c r="BH100" t="str">
        <f ca="1"/>
        <v>P</v>
      </c>
      <c r="BI100" t="str">
        <f ca="1"/>
        <v>X</v>
      </c>
      <c r="BJ100" t="str">
        <f ca="1"/>
        <v>Z</v>
      </c>
      <c r="BK100" t="str">
        <f ca="1"/>
        <v>O</v>
      </c>
      <c r="BL100" t="str">
        <f ca="1"/>
        <v>Z</v>
      </c>
      <c r="BM100" t="str">
        <f ca="1"/>
        <v>W</v>
      </c>
      <c r="BN100" t="str">
        <f ca="1"/>
        <v>D</v>
      </c>
      <c r="BO100" t="str">
        <f ca="1"/>
        <v>C</v>
      </c>
      <c r="BP100" t="str">
        <f ca="1"/>
        <v>E</v>
      </c>
      <c r="BQ100" t="str">
        <f ca="1"/>
        <v>X</v>
      </c>
      <c r="BR100" t="str">
        <f ca="1"/>
        <v>B</v>
      </c>
      <c r="BS100" t="str">
        <f ca="1"/>
        <v>O</v>
      </c>
      <c r="BT100" t="str">
        <f ca="1"/>
        <v>Z</v>
      </c>
      <c r="BU100" t="str">
        <f ca="1"/>
        <v>K</v>
      </c>
      <c r="BV100" t="str">
        <f ca="1"/>
        <v>O</v>
      </c>
      <c r="BW100" t="str">
        <f ca="1"/>
        <v>Z</v>
      </c>
      <c r="BX100" t="str">
        <f ca="1"/>
        <v>R</v>
      </c>
      <c r="BY100" t="str">
        <f ca="1"/>
        <v>D</v>
      </c>
      <c r="BZ100" t="str">
        <f ca="1"/>
        <v>C</v>
      </c>
      <c r="CA100" t="str">
        <f ca="1"/>
        <v>T</v>
      </c>
      <c r="CB100" t="str">
        <f ca="1"/>
        <v>B</v>
      </c>
      <c r="CC100" t="str">
        <f ca="1"/>
        <v>O</v>
      </c>
      <c r="CD100" t="str">
        <f ca="1"/>
        <v>P</v>
      </c>
      <c r="CE100" t="str">
        <f ca="1"/>
        <v>K</v>
      </c>
      <c r="CF100" t="str">
        <f ca="1"/>
        <v>B</v>
      </c>
      <c r="CG100" t="str">
        <f ca="1"/>
        <v>W</v>
      </c>
      <c r="CH100" t="str">
        <f ca="1"/>
        <v>G</v>
      </c>
      <c r="CI100" t="str">
        <f ca="1"/>
        <v>R</v>
      </c>
      <c r="CJ100" t="str">
        <f ca="1"/>
        <v>D</v>
      </c>
      <c r="CK100" t="str">
        <f ca="1"/>
        <v>C</v>
      </c>
      <c r="CL100" t="str">
        <f ca="1"/>
        <v>V</v>
      </c>
      <c r="CM100" t="str">
        <f ca="1"/>
        <v>O</v>
      </c>
      <c r="CN100" t="str">
        <f ca="1"/>
        <v>A</v>
      </c>
      <c r="CO100" t="str">
        <f ca="1"/>
        <v>P</v>
      </c>
      <c r="CP100" t="str">
        <f ca="1"/>
        <v>F</v>
      </c>
      <c r="CQ100" t="str">
        <f ca="1"/>
        <v>W</v>
      </c>
      <c r="CR100" t="str">
        <f ca="1"/>
        <v>G</v>
      </c>
      <c r="CS100" t="str">
        <f ca="1"/>
        <v>L</v>
      </c>
      <c r="CT100" t="str">
        <f ca="1"/>
        <v>R</v>
      </c>
      <c r="CU100" t="str">
        <f ca="1"/>
        <v>D</v>
      </c>
      <c r="CV100" t="str">
        <f ca="1"/>
        <v>V</v>
      </c>
      <c r="CW100" t="str">
        <f ca="1"/>
        <v>S</v>
      </c>
      <c r="CX100" t="str">
        <f ca="1"/>
        <v>N</v>
      </c>
      <c r="CY100" t="str">
        <f ca="1"/>
        <v>K</v>
      </c>
      <c r="CZ100" t="str">
        <f ca="1"/>
        <v>F</v>
      </c>
      <c r="DA100" t="str">
        <f ca="1"/>
        <v>X</v>
      </c>
      <c r="DB100" t="str">
        <f ca="1"/>
        <v>T</v>
      </c>
      <c r="DC100" t="str">
        <f ca="1"/>
        <v>L</v>
      </c>
      <c r="DD100" t="str">
        <f ca="1"/>
        <v>S</v>
      </c>
      <c r="DE100" t="str">
        <f ca="1"/>
        <v>R</v>
      </c>
      <c r="DF100" t="str">
        <f ca="1"/>
        <v>V</v>
      </c>
      <c r="DG100" t="str">
        <f ca="1"/>
        <v/>
      </c>
      <c r="DH100" t="str">
        <f ca="1"/>
        <v>R</v>
      </c>
      <c r="DI100" t="str">
        <f ca="1"/>
        <v>N</v>
      </c>
      <c r="DJ100" t="str">
        <f ca="1"/>
        <v>F</v>
      </c>
      <c r="DK100" t="str">
        <f ca="1"/>
        <v>W</v>
      </c>
      <c r="DL100" t="str">
        <f ca="1"/>
        <v>G</v>
      </c>
      <c r="DM100" t="str">
        <f ca="1"/>
        <v>T</v>
      </c>
      <c r="DN100" t="str">
        <f ca="1"/>
        <v>V</v>
      </c>
      <c r="DO100" t="str">
        <f ca="1"/>
        <v>S</v>
      </c>
      <c r="DP100" t="str">
        <f ca="1"/>
        <v>R</v>
      </c>
      <c r="DQ100" t="str">
        <f ca="1"/>
        <v>D</v>
      </c>
      <c r="DR100" t="str">
        <f ca="1"/>
        <v>R</v>
      </c>
      <c r="DS100" t="str">
        <f ca="1"/>
        <v>D</v>
      </c>
      <c r="DT100" t="str">
        <f ca="1"/>
        <v>F</v>
      </c>
      <c r="DU100" t="str">
        <f ca="1"/>
        <v>W</v>
      </c>
      <c r="DV100" t="str">
        <f ca="1"/>
        <v>G</v>
      </c>
      <c r="DW100" t="str">
        <f ca="1"/>
        <v>L</v>
      </c>
      <c r="DX100" t="str">
        <f ca="1"/>
        <v>I</v>
      </c>
      <c r="DY100" t="str">
        <f ca="1"/>
        <v>V</v>
      </c>
      <c r="DZ100" t="str">
        <f ca="1"/>
        <v>S</v>
      </c>
      <c r="EA100" t="str">
        <f ca="1"/>
        <v>R</v>
      </c>
      <c r="EB100" t="str">
        <f ca="1"/>
        <v>R</v>
      </c>
      <c r="EC100" t="str">
        <f ca="1"/>
        <v>D</v>
      </c>
      <c r="ED100" t="str">
        <f ca="1"/>
        <v>C</v>
      </c>
      <c r="EE100" t="str">
        <f ca="1"/>
        <v>W</v>
      </c>
    </row>
    <row r="101" spans="1:135" ht="75" x14ac:dyDescent="0.25">
      <c r="A101" s="57">
        <v>100</v>
      </c>
      <c r="B101" s="55" t="str">
        <f ca="1"/>
        <v>Shinta Ariyaningtyas</v>
      </c>
      <c r="C101" s="55" t="str">
        <f ca="1"/>
        <v>Budget Control</v>
      </c>
      <c r="D101" s="53" t="str">
        <f ca="1"/>
        <v>30</v>
      </c>
      <c r="E101" s="53">
        <f ca="1"/>
        <v>5</v>
      </c>
      <c r="F101" s="53">
        <f ca="1"/>
        <v>7</v>
      </c>
      <c r="G101" s="53">
        <f ca="1"/>
        <v>5</v>
      </c>
      <c r="H101" s="53">
        <f ca="1"/>
        <v>9</v>
      </c>
      <c r="I101" s="53">
        <f ca="1"/>
        <v>8</v>
      </c>
      <c r="J101" s="53">
        <f ca="1"/>
        <v>4</v>
      </c>
      <c r="K101" s="53">
        <f ca="1"/>
        <v>6</v>
      </c>
      <c r="L101" s="53">
        <f ca="1"/>
        <v>5</v>
      </c>
      <c r="M101" s="53">
        <f ca="1"/>
        <v>9</v>
      </c>
      <c r="N101" s="53">
        <f ca="1"/>
        <v>3</v>
      </c>
      <c r="O101" s="53">
        <f ca="1"/>
        <v>1</v>
      </c>
      <c r="P101" s="53">
        <f ca="1"/>
        <v>2</v>
      </c>
      <c r="Q101" s="53">
        <f ca="1"/>
        <v>1</v>
      </c>
      <c r="R101" s="53">
        <f ca="1"/>
        <v>3</v>
      </c>
      <c r="S101" s="53">
        <f ca="1"/>
        <v>5</v>
      </c>
      <c r="T101" s="53">
        <f ca="1"/>
        <v>6</v>
      </c>
      <c r="U101" s="53">
        <f ca="1"/>
        <v>1</v>
      </c>
      <c r="V101" s="53">
        <f ca="1"/>
        <v>3</v>
      </c>
      <c r="W101" s="53">
        <f ca="1"/>
        <v>3</v>
      </c>
      <c r="X101" s="53">
        <f ca="1"/>
        <v>4</v>
      </c>
      <c r="Y101" s="52" t="str">
        <f ca="1"/>
        <v>Tahu akan tujuan yang ingin dicapainya dan dapat merumuskannya, realistis akan kemampuan diri, dan berusaha untuk mencapai target.</v>
      </c>
      <c r="Z101" s="52" t="str">
        <f ca="1"/>
        <v xml:space="preserve">Komitmen tinggi, lebih suka menangani pekerjaan satu demi satu, akan tetapi masih dapat mengubah prioritas jika terpaksa </v>
      </c>
      <c r="AA101" s="52" t="str">
        <f ca="1"/>
        <v xml:space="preserve">Bekerja keras, tetapi  jelas tujuan yg ingin dicapainya   </v>
      </c>
      <c r="AB101" s="52" t="str">
        <f ca="1"/>
        <v xml:space="preserve">Sistematis, bermetoda, berstruktur, rapi dan teratur, dapat menata tugas dengan baik.  Cenderung kaku, tidak fleksibel </v>
      </c>
      <c r="AC101" s="52" t="str">
        <f ca="1"/>
        <v xml:space="preserve">Sangat menyukai detail, sangat peduli akan akurasi dan keleng- kapan data.  Cenderung terlalu terlibat dengan detail sehingga melupakan tujuan utama.  </v>
      </c>
      <c r="AD101" s="52" t="str">
        <f ca="1"/>
        <v xml:space="preserve">Pertimbangan mencakup aspek teoritis (konsep atau pemikiran  baru) dan aspek praktis (pengalaman) secara berimbang    </v>
      </c>
      <c r="AE101" s="52" t="str">
        <f ca="1"/>
        <v xml:space="preserve">Cukup aktif dalam segi mental, dapat menyesuaikan tempo kerjanya  dengan tuntutan pekerjaan / lingkungan </v>
      </c>
      <c r="AF101" s="52" t="str">
        <f ca="1"/>
        <v xml:space="preserve">Dapat bekerja di belakang meja dan senang jika sesekali harus terjun ke lapangan atau melaksanakan tugas-tugas yang bersifat mobile.  </v>
      </c>
      <c r="AG101" s="52" t="str">
        <f ca="1"/>
        <v>Patuh pada kebijaksanaan, peraturan dan struktur organisasi. Ingin segala sesuatunya diuraikan secara rinci, kurang memiliki inisiatif, tdk fleksibel, terlalu tergantung pada organisasi, berharap 'disuapi'.</v>
      </c>
      <c r="AH101" s="52" t="str">
        <f ca="1"/>
        <v>Otonom, dapat bekerja sendiri tanpa campur tangan orang lain, motivasi timbul krn pekerjaan itu sendiri, bukan krn pujian dr otoritas. Mempertanyakan otoritas, cenderung tidak puas thdp atasan, loya- litas lebih didasari kepentingan pribadi.</v>
      </c>
      <c r="AI101" s="52" t="str">
        <f ca="1"/>
        <v>Puas dengan peran sebagai bawahan, memberikan kesempatan  pada orang lain untuk memimpin, tidak dominan. Tidak percaya diri; sama sekali tidak berminat untuk berperan sebagai pemimpin; ber- sikap pasif dalam kelompok.</v>
      </c>
      <c r="AJ101" s="52" t="str">
        <f ca="1"/>
        <v>Enggan mengontrol org lain &amp; tidak mau mempertanggung jawabkan hasil kerja bawahannya, lebih memberi kebebasan kpd bawahan utk memilih cara sendiri dlm penyelesaian tugas dan meminta bawahan  utk mempertanggungjawabkan hasilnya masing-masing.</v>
      </c>
      <c r="AK101" s="52" t="str">
        <f ca="1"/>
        <v xml:space="preserve">Sangat berhati - hati, memikirkan langkah- langkahnya secara ber- sungguh - sungguh. Lamban dlm mengambil keputusan, terlalu lama merenung, cenderung menghindar mengambil keputusan.  </v>
      </c>
      <c r="AL101" s="52" t="str">
        <f ca="1"/>
        <v xml:space="preserve">Kurang percaya diri &amp; kurang aktif dlm menjalin hubungan sosial   </v>
      </c>
      <c r="AM101" s="52" t="str">
        <f ca="1"/>
        <v xml:space="preserve">Selektif dlm bergabung dg kelompok, hanya mau berhubungan dg kelompok di lingkungan kerja apabila bernilai &amp; sesuai minat, tdk terlalu mudah dipengaruhi.  </v>
      </c>
      <c r="AN101"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1" s="52" t="str">
        <f ca="1"/>
        <v xml:space="preserve">Sederhana, rendah hati, tulus, tidak sombong dan tidak suka menam- pilkan diri. Terlalu sederhana, cenderung merendahkan kapasitas diri, tidak percaya diri, cenderung menarik diri dan pemalu.  </v>
      </c>
      <c r="AP101" s="52" t="str">
        <f ca="1"/>
        <v xml:space="preserve">Terbuka, mudah mengungkap pendapat atau perasaannya menge- nai suatu hal kepada org lain </v>
      </c>
      <c r="AQ101" s="52" t="str">
        <f ca="1"/>
        <v xml:space="preserve">Lebih suka menghindari konflik, akan mencari rasionalisasi untuk  dapat menerima situasi dan melihat permasalahan dari sudut pan- dang orang lain.  </v>
      </c>
      <c r="AR101" s="52" t="str">
        <f ca="1"/>
        <v xml:space="preserve">Mudah beradaptasi, cukup menyukai perubahan    </v>
      </c>
      <c r="AT101" t="str">
        <f ca="1"/>
        <v>G</v>
      </c>
      <c r="AU101" t="str">
        <f ca="1"/>
        <v>N</v>
      </c>
      <c r="AV101" t="str">
        <f ca="1"/>
        <v>A</v>
      </c>
      <c r="AW101" t="str">
        <f ca="1"/>
        <v>P</v>
      </c>
      <c r="AX101" t="str">
        <f ca="1"/>
        <v>B</v>
      </c>
      <c r="AY101" t="str">
        <f ca="1"/>
        <v>O</v>
      </c>
      <c r="AZ101" t="str">
        <f ca="1"/>
        <v>Z</v>
      </c>
      <c r="BA101" t="str">
        <f ca="1"/>
        <v>Z</v>
      </c>
      <c r="BB101" t="str">
        <f ca="1"/>
        <v>K</v>
      </c>
      <c r="BC101" t="str">
        <f ca="1"/>
        <v>W</v>
      </c>
      <c r="BD101" t="str">
        <f ca="1"/>
        <v>C</v>
      </c>
      <c r="BE101" t="str">
        <f ca="1"/>
        <v>E</v>
      </c>
      <c r="BF101" t="str">
        <f ca="1"/>
        <v>N</v>
      </c>
      <c r="BG101" t="str">
        <f ca="1"/>
        <v>A</v>
      </c>
      <c r="BH101" t="str">
        <f ca="1"/>
        <v>P</v>
      </c>
      <c r="BI101" t="str">
        <f ca="1"/>
        <v>O</v>
      </c>
      <c r="BJ101" t="str">
        <f ca="1"/>
        <v>B</v>
      </c>
      <c r="BK101" t="str">
        <f ca="1"/>
        <v>O</v>
      </c>
      <c r="BL101" t="str">
        <f ca="1"/>
        <v>F</v>
      </c>
      <c r="BM101" t="str">
        <f ca="1"/>
        <v>W</v>
      </c>
      <c r="BN101" t="str">
        <f ca="1"/>
        <v>D</v>
      </c>
      <c r="BO101" t="str">
        <f ca="1"/>
        <v>C</v>
      </c>
      <c r="BP101" t="str">
        <f ca="1"/>
        <v>E</v>
      </c>
      <c r="BQ101" t="str">
        <f ca="1"/>
        <v>X</v>
      </c>
      <c r="BR101" t="str">
        <f ca="1"/>
        <v>B</v>
      </c>
      <c r="BS101" t="str">
        <f ca="1"/>
        <v>O</v>
      </c>
      <c r="BT101" t="str">
        <f ca="1"/>
        <v>Z</v>
      </c>
      <c r="BU101" t="str">
        <f ca="1"/>
        <v>B</v>
      </c>
      <c r="BV101" t="str">
        <f ca="1"/>
        <v>O</v>
      </c>
      <c r="BW101" t="str">
        <f ca="1"/>
        <v>W</v>
      </c>
      <c r="BX101" t="str">
        <f ca="1"/>
        <v>G</v>
      </c>
      <c r="BY101" t="str">
        <f ca="1"/>
        <v>D</v>
      </c>
      <c r="BZ101" t="str">
        <f ca="1"/>
        <v>C</v>
      </c>
      <c r="CA101" t="str">
        <f ca="1"/>
        <v>T</v>
      </c>
      <c r="CB101" t="str">
        <f ca="1"/>
        <v>N</v>
      </c>
      <c r="CC101" t="str">
        <f ca="1"/>
        <v>O</v>
      </c>
      <c r="CD101" t="str">
        <f ca="1"/>
        <v>Z</v>
      </c>
      <c r="CE101" t="str">
        <f ca="1"/>
        <v>K</v>
      </c>
      <c r="CF101" t="str">
        <f ca="1"/>
        <v>B</v>
      </c>
      <c r="CG101" t="str">
        <f ca="1"/>
        <v>W</v>
      </c>
      <c r="CH101" t="str">
        <f ca="1"/>
        <v>G</v>
      </c>
      <c r="CI101" t="str">
        <f ca="1"/>
        <v>R</v>
      </c>
      <c r="CJ101" t="str">
        <f ca="1"/>
        <v>D</v>
      </c>
      <c r="CK101" t="str">
        <f ca="1"/>
        <v>C</v>
      </c>
      <c r="CL101" t="str">
        <f ca="1"/>
        <v>V</v>
      </c>
      <c r="CM101" t="str">
        <f ca="1"/>
        <v>N</v>
      </c>
      <c r="CN101" t="str">
        <f ca="1"/>
        <v>A</v>
      </c>
      <c r="CO101" t="str">
        <f ca="1"/>
        <v>K</v>
      </c>
      <c r="CP101" t="str">
        <f ca="1"/>
        <v>F</v>
      </c>
      <c r="CQ101" t="str">
        <f ca="1"/>
        <v>W</v>
      </c>
      <c r="CR101" t="str">
        <f ca="1"/>
        <v>V</v>
      </c>
      <c r="CS101" t="str">
        <f ca="1"/>
        <v>S</v>
      </c>
      <c r="CT101" t="str">
        <f ca="1"/>
        <v>I</v>
      </c>
      <c r="CU101" t="str">
        <f ca="1"/>
        <v>D</v>
      </c>
      <c r="CV101" t="str">
        <f ca="1"/>
        <v>C</v>
      </c>
      <c r="CW101" t="str">
        <f ca="1"/>
        <v>E</v>
      </c>
      <c r="CX101" t="str">
        <f ca="1"/>
        <v>N</v>
      </c>
      <c r="CY101" t="str">
        <f ca="1"/>
        <v>A</v>
      </c>
      <c r="CZ101" t="str">
        <f ca="1"/>
        <v>F</v>
      </c>
      <c r="DA101" t="str">
        <f ca="1"/>
        <v>W</v>
      </c>
      <c r="DB101" t="str">
        <f ca="1"/>
        <v>T</v>
      </c>
      <c r="DC101" t="str">
        <f ca="1"/>
        <v>V</v>
      </c>
      <c r="DD101" t="str">
        <f ca="1"/>
        <v>S</v>
      </c>
      <c r="DE101" t="str">
        <f ca="1"/>
        <v>R</v>
      </c>
      <c r="DF101" t="str">
        <f ca="1"/>
        <v>D</v>
      </c>
      <c r="DG101" t="str">
        <f ca="1"/>
        <v>C</v>
      </c>
      <c r="DH101" t="str">
        <f ca="1"/>
        <v>R</v>
      </c>
      <c r="DI101" t="str">
        <f ca="1"/>
        <v>N</v>
      </c>
      <c r="DJ101" t="str">
        <f ca="1"/>
        <v>A</v>
      </c>
      <c r="DK101" t="str">
        <f ca="1"/>
        <v>W</v>
      </c>
      <c r="DL101" t="str">
        <f ca="1"/>
        <v>G</v>
      </c>
      <c r="DM101" t="str">
        <f ca="1"/>
        <v>T</v>
      </c>
      <c r="DN101" t="str">
        <f ca="1"/>
        <v>V</v>
      </c>
      <c r="DO101" t="str">
        <f ca="1"/>
        <v>T</v>
      </c>
      <c r="DP101" t="str">
        <f ca="1"/>
        <v>V</v>
      </c>
      <c r="DQ101" t="str">
        <f ca="1"/>
        <v>D</v>
      </c>
      <c r="DR101" t="str">
        <f ca="1"/>
        <v>C</v>
      </c>
      <c r="DS101" t="str">
        <f ca="1"/>
        <v>D</v>
      </c>
      <c r="DT101" t="str">
        <f ca="1"/>
        <v>N</v>
      </c>
      <c r="DU101" t="str">
        <f ca="1"/>
        <v>W</v>
      </c>
      <c r="DV101" t="str">
        <f ca="1"/>
        <v>G</v>
      </c>
      <c r="DW101" t="str">
        <f ca="1"/>
        <v>L</v>
      </c>
      <c r="DX101" t="str">
        <f ca="1"/>
        <v>T</v>
      </c>
      <c r="DY101" t="str">
        <f ca="1"/>
        <v>T</v>
      </c>
      <c r="DZ101" t="str">
        <f ca="1"/>
        <v>S</v>
      </c>
      <c r="EA101" t="str">
        <f ca="1"/>
        <v>R</v>
      </c>
      <c r="EB101" t="str">
        <f ca="1"/>
        <v>D</v>
      </c>
      <c r="EC101" t="str">
        <f ca="1"/>
        <v>C</v>
      </c>
      <c r="ED101" t="str">
        <f ca="1"/>
        <v>C</v>
      </c>
      <c r="EE101" t="str">
        <f ca="1"/>
        <v>W</v>
      </c>
    </row>
    <row r="102" spans="1:135" ht="75" x14ac:dyDescent="0.25">
      <c r="A102" s="57">
        <v>101</v>
      </c>
      <c r="B102" s="55" t="str">
        <f ca="1"/>
        <v>Imelda Sembiring</v>
      </c>
      <c r="C102" s="55" t="str">
        <f ca="1"/>
        <v>People Development Data Analyst</v>
      </c>
      <c r="D102" s="53" t="str">
        <f ca="1"/>
        <v>27</v>
      </c>
      <c r="E102" s="53">
        <f ca="1"/>
        <v>6</v>
      </c>
      <c r="F102" s="53">
        <f ca="1"/>
        <v>5</v>
      </c>
      <c r="G102" s="53">
        <f ca="1"/>
        <v>6</v>
      </c>
      <c r="H102" s="53">
        <f ca="1"/>
        <v>4</v>
      </c>
      <c r="I102" s="53">
        <f ca="1"/>
        <v>5</v>
      </c>
      <c r="J102" s="53">
        <f ca="1"/>
        <v>4</v>
      </c>
      <c r="K102" s="53">
        <f ca="1"/>
        <v>4</v>
      </c>
      <c r="L102" s="53">
        <f ca="1"/>
        <v>5</v>
      </c>
      <c r="M102" s="53">
        <f ca="1"/>
        <v>4</v>
      </c>
      <c r="N102" s="53">
        <f ca="1"/>
        <v>4</v>
      </c>
      <c r="O102" s="53">
        <f ca="1"/>
        <v>5</v>
      </c>
      <c r="P102" s="53">
        <f ca="1"/>
        <v>5</v>
      </c>
      <c r="Q102" s="53">
        <f ca="1"/>
        <v>5</v>
      </c>
      <c r="R102" s="53">
        <f ca="1"/>
        <v>5</v>
      </c>
      <c r="S102" s="53">
        <f ca="1"/>
        <v>4</v>
      </c>
      <c r="T102" s="53">
        <f ca="1"/>
        <v>3</v>
      </c>
      <c r="U102" s="53">
        <f ca="1"/>
        <v>5</v>
      </c>
      <c r="V102" s="53">
        <f ca="1"/>
        <v>2</v>
      </c>
      <c r="W102" s="53">
        <f ca="1"/>
        <v>3</v>
      </c>
      <c r="X102" s="53">
        <f ca="1"/>
        <v>6</v>
      </c>
      <c r="Y102" s="52" t="str">
        <f ca="1"/>
        <v>Tahu akan tujuan yang ingin dicapainya dan dapat merumuskannya, realistis akan kemampuan diri, dan berusaha untuk mencapai target.</v>
      </c>
      <c r="Z102" s="52" t="str">
        <f ca="1"/>
        <v xml:space="preserve">Cukup memiliki komitmen untuk menuntaskan tugas, akan tetapi jika memungkinkan akan mendelegasikan sebagian dari pekerjaan nya kepada orang lain.  </v>
      </c>
      <c r="AA102" s="52" t="str">
        <f ca="1"/>
        <v xml:space="preserve">Bekerja keras, tetapi  jelas tujuan yg ingin dicapainya   </v>
      </c>
      <c r="AB102" s="52" t="str">
        <f ca="1"/>
        <v xml:space="preserve">Fleksibel tapi masih cukup memperhatikan keteraturan atau sistematika kerja </v>
      </c>
      <c r="AC102" s="52" t="str">
        <f ca="1"/>
        <v xml:space="preserve">Tertarik untuk menangani sendiri detail   </v>
      </c>
      <c r="AD102" s="52" t="str">
        <f ca="1"/>
        <v xml:space="preserve">Pertimbangan mencakup aspek teoritis (konsep atau pemikiran  baru) dan aspek praktis (pengalaman) secara berimbang    </v>
      </c>
      <c r="AE102" s="52" t="str">
        <f ca="1"/>
        <v xml:space="preserve">Cukup aktif dalam segi mental, dapat menyesuaikan tempo kerjanya  dengan tuntutan pekerjaan / lingkungan </v>
      </c>
      <c r="AF102" s="52" t="str">
        <f ca="1"/>
        <v xml:space="preserve">Dapat bekerja di belakang meja dan senang jika sesekali harus terjun ke lapangan atau melaksanakan tugas-tugas yang bersifat mobile.  </v>
      </c>
      <c r="AG102" s="52" t="str">
        <f ca="1"/>
        <v xml:space="preserve">Perlu pengarahan awal dan tolok ukur keberhasilan   </v>
      </c>
      <c r="AH102" s="52" t="str">
        <f ca="1"/>
        <v xml:space="preserve">Loyal pada Perusahaan   </v>
      </c>
      <c r="AI102" s="52" t="str">
        <f ca="1"/>
        <v xml:space="preserve">Cukup percaya diri, tidak secara aktif mencari posisi kepemimpinan akan tetapi juga tidak akan menghindarinya </v>
      </c>
      <c r="AJ102" s="52" t="str">
        <f ca="1"/>
        <v xml:space="preserve">Bertanggung jawab, akan melakukan fungsi pengarahan, pengendalian dan pengawasan, tapi tidak mendominasi </v>
      </c>
      <c r="AK102" s="52" t="str">
        <f ca="1"/>
        <v xml:space="preserve">Berhati - hati dlm pengambilan keputusan   </v>
      </c>
      <c r="AL10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2" s="52" t="str">
        <f ca="1"/>
        <v xml:space="preserve">Selektif dlm bergabung dg kelompok, hanya mau berhubungan dg kelompok di lingkungan kerja apabila bernilai &amp; sesuai minat, tdk terlalu mudah dipengaruhi.  </v>
      </c>
      <c r="AN102" s="52" t="str">
        <f ca="1"/>
        <v xml:space="preserve">Tidak mencari atau menghindari hubungan antar pribadi di  lingkungan kerja, masih mampu menjaga jarak </v>
      </c>
      <c r="AO102" s="52" t="str">
        <f ca="1"/>
        <v xml:space="preserve">Mengharapkan pengakuan lingkungan dan tidak mau diabaikan tetapi tidak mencari-cari perhatian </v>
      </c>
      <c r="AP102" s="52" t="str">
        <f ca="1"/>
        <v xml:space="preserve">Terbuka, mudah mengungkap pendapat atau perasaannya menge- nai suatu hal kepada org lain </v>
      </c>
      <c r="AQ102" s="52" t="str">
        <f ca="1"/>
        <v xml:space="preserve">Lebih suka menghindari konflik, akan mencari rasionalisasi untuk  dapat menerima situasi dan melihat permasalahan dari sudut pan- dang orang lain.  </v>
      </c>
      <c r="AR102" s="52" t="str">
        <f ca="1"/>
        <v>Antusias terhadap perubahan dan akan mencari hal-hal baru, tetapi masih selektif (menilai kemanfaatannya)</v>
      </c>
      <c r="AT102" t="str">
        <f ca="1"/>
        <v>G</v>
      </c>
      <c r="AU102" t="str">
        <f ca="1"/>
        <v>A</v>
      </c>
      <c r="AV102" t="str">
        <f ca="1"/>
        <v>A</v>
      </c>
      <c r="AW102" t="str">
        <f ca="1"/>
        <v>X</v>
      </c>
      <c r="AX102" t="str">
        <f ca="1"/>
        <v>B</v>
      </c>
      <c r="AY102" t="str">
        <f ca="1"/>
        <v>O</v>
      </c>
      <c r="AZ102" t="str">
        <f ca="1"/>
        <v>Z</v>
      </c>
      <c r="BA102" t="str">
        <f ca="1"/>
        <v>Z</v>
      </c>
      <c r="BB102" t="str">
        <f ca="1"/>
        <v>F</v>
      </c>
      <c r="BC102" t="str">
        <f ca="1"/>
        <v>W</v>
      </c>
      <c r="BD102" t="str">
        <f ca="1"/>
        <v>C</v>
      </c>
      <c r="BE102" t="str">
        <f ca="1"/>
        <v>E</v>
      </c>
      <c r="BF102" t="str">
        <f ca="1"/>
        <v>P</v>
      </c>
      <c r="BG102" t="str">
        <f ca="1"/>
        <v>X</v>
      </c>
      <c r="BH102" t="str">
        <f ca="1"/>
        <v>B</v>
      </c>
      <c r="BI102" t="str">
        <f ca="1"/>
        <v>O</v>
      </c>
      <c r="BJ102" t="str">
        <f ca="1"/>
        <v>Z</v>
      </c>
      <c r="BK102" t="str">
        <f ca="1"/>
        <v>K</v>
      </c>
      <c r="BL102" t="str">
        <f ca="1"/>
        <v>F</v>
      </c>
      <c r="BM102" t="str">
        <f ca="1"/>
        <v>W</v>
      </c>
      <c r="BN102" t="str">
        <f ca="1"/>
        <v>D</v>
      </c>
      <c r="BO102" t="str">
        <f ca="1"/>
        <v>C</v>
      </c>
      <c r="BP102" t="str">
        <f ca="1"/>
        <v>I</v>
      </c>
      <c r="BQ102" t="str">
        <f ca="1"/>
        <v>X</v>
      </c>
      <c r="BR102" t="str">
        <f ca="1"/>
        <v>B</v>
      </c>
      <c r="BS102" t="str">
        <f ca="1"/>
        <v>O</v>
      </c>
      <c r="BT102" t="str">
        <f ca="1"/>
        <v>Z</v>
      </c>
      <c r="BU102" t="str">
        <f ca="1"/>
        <v>K</v>
      </c>
      <c r="BV102" t="str">
        <f ca="1"/>
        <v>F</v>
      </c>
      <c r="BW102" t="str">
        <f ca="1"/>
        <v>W</v>
      </c>
      <c r="BX102" t="str">
        <f ca="1"/>
        <v>R</v>
      </c>
      <c r="BY102" t="str">
        <f ca="1"/>
        <v>D</v>
      </c>
      <c r="BZ102" t="str">
        <f ca="1"/>
        <v>I</v>
      </c>
      <c r="CA102" t="str">
        <f ca="1"/>
        <v>E</v>
      </c>
      <c r="CB102" t="str">
        <f ca="1"/>
        <v>N</v>
      </c>
      <c r="CC102" t="str">
        <f ca="1"/>
        <v>A</v>
      </c>
      <c r="CD102" t="str">
        <f ca="1"/>
        <v>P</v>
      </c>
      <c r="CE102" t="str">
        <f ca="1"/>
        <v>K</v>
      </c>
      <c r="CF102" t="str">
        <f ca="1"/>
        <v>F</v>
      </c>
      <c r="CG102" t="str">
        <f ca="1"/>
        <v>W</v>
      </c>
      <c r="CH102" t="str">
        <f ca="1"/>
        <v>G</v>
      </c>
      <c r="CI102" t="str">
        <f ca="1"/>
        <v>L</v>
      </c>
      <c r="CJ102" t="str">
        <f ca="1"/>
        <v>D</v>
      </c>
      <c r="CK102" t="str">
        <f ca="1"/>
        <v>C</v>
      </c>
      <c r="CL102" t="str">
        <f ca="1"/>
        <v>V</v>
      </c>
      <c r="CM102" t="str">
        <f ca="1"/>
        <v>N</v>
      </c>
      <c r="CN102" t="str">
        <f ca="1"/>
        <v>Z</v>
      </c>
      <c r="CO102" t="str">
        <f ca="1"/>
        <v>P</v>
      </c>
      <c r="CP102" t="str">
        <f ca="1"/>
        <v>X</v>
      </c>
      <c r="CQ102" t="str">
        <f ca="1"/>
        <v>B</v>
      </c>
      <c r="CR102" t="str">
        <f ca="1"/>
        <v>G</v>
      </c>
      <c r="CS102" t="str">
        <f ca="1"/>
        <v>L</v>
      </c>
      <c r="CT102" t="str">
        <f ca="1"/>
        <v>I</v>
      </c>
      <c r="CU102" t="str">
        <f ca="1"/>
        <v>T</v>
      </c>
      <c r="CV102" t="str">
        <f ca="1"/>
        <v>V</v>
      </c>
      <c r="CW102" t="str">
        <f ca="1"/>
        <v>S</v>
      </c>
      <c r="CX102" t="str">
        <f ca="1"/>
        <v>Z</v>
      </c>
      <c r="CY102" t="str">
        <f ca="1"/>
        <v>A</v>
      </c>
      <c r="CZ102" t="str">
        <f ca="1"/>
        <v>P</v>
      </c>
      <c r="DA102" t="str">
        <f ca="1"/>
        <v>X</v>
      </c>
      <c r="DB102" t="str">
        <f ca="1"/>
        <v>G</v>
      </c>
      <c r="DC102" t="str">
        <f ca="1"/>
        <v>L</v>
      </c>
      <c r="DD102" t="str">
        <f ca="1"/>
        <v>S</v>
      </c>
      <c r="DE102" t="str">
        <f ca="1"/>
        <v>T</v>
      </c>
      <c r="DF102" t="str">
        <f ca="1"/>
        <v>V</v>
      </c>
      <c r="DG102" t="str">
        <f ca="1"/>
        <v>S</v>
      </c>
      <c r="DH102" t="str">
        <f ca="1"/>
        <v>R</v>
      </c>
      <c r="DI102" t="str">
        <f ca="1"/>
        <v>N</v>
      </c>
      <c r="DJ102" t="str">
        <f ca="1"/>
        <v>A</v>
      </c>
      <c r="DK102" t="str">
        <f ca="1"/>
        <v>P</v>
      </c>
      <c r="DL102" t="str">
        <f ca="1"/>
        <v>G</v>
      </c>
      <c r="DM102" t="str">
        <f ca="1"/>
        <v>L</v>
      </c>
      <c r="DN102" t="str">
        <f ca="1"/>
        <v>I</v>
      </c>
      <c r="DO102" t="str">
        <f ca="1"/>
        <v>T</v>
      </c>
      <c r="DP102" t="str">
        <f ca="1"/>
        <v>V</v>
      </c>
      <c r="DQ102" t="str">
        <f ca="1"/>
        <v>S</v>
      </c>
      <c r="DR102" t="str">
        <f ca="1"/>
        <v>R</v>
      </c>
      <c r="DS102" t="str">
        <f ca="1"/>
        <v>D</v>
      </c>
      <c r="DT102" t="str">
        <f ca="1"/>
        <v>N</v>
      </c>
      <c r="DU102" t="str">
        <f ca="1"/>
        <v>A</v>
      </c>
      <c r="DV102" t="str">
        <f ca="1"/>
        <v>G</v>
      </c>
      <c r="DW102" t="str">
        <f ca="1"/>
        <v>L</v>
      </c>
      <c r="DX102" t="str">
        <f ca="1"/>
        <v>I</v>
      </c>
      <c r="DY102" t="str">
        <f ca="1"/>
        <v>T</v>
      </c>
      <c r="DZ102" t="str">
        <f ca="1"/>
        <v>V</v>
      </c>
      <c r="EA102" t="str">
        <f ca="1"/>
        <v>S</v>
      </c>
      <c r="EB102" t="str">
        <f ca="1"/>
        <v>R</v>
      </c>
      <c r="EC102" t="str">
        <f ca="1"/>
        <v>D</v>
      </c>
      <c r="ED102" t="str">
        <f ca="1"/>
        <v>C</v>
      </c>
      <c r="EE102" t="str">
        <f ca="1"/>
        <v>N</v>
      </c>
    </row>
    <row r="103" spans="1:135" ht="75" x14ac:dyDescent="0.25">
      <c r="A103" s="57">
        <v>102</v>
      </c>
      <c r="B103" s="55" t="str">
        <f ca="1"/>
        <v>Mario Dhanindra Aji</v>
      </c>
      <c r="C103" s="55" t="str">
        <f ca="1"/>
        <v>Civil Buyer</v>
      </c>
      <c r="D103" s="53" t="str">
        <f ca="1"/>
        <v>28</v>
      </c>
      <c r="E103" s="53">
        <f ca="1"/>
        <v>5</v>
      </c>
      <c r="F103" s="53">
        <f ca="1"/>
        <v>7</v>
      </c>
      <c r="G103" s="53">
        <f ca="1"/>
        <v>9</v>
      </c>
      <c r="H103" s="53">
        <f ca="1"/>
        <v>6</v>
      </c>
      <c r="I103" s="53">
        <f ca="1"/>
        <v>3</v>
      </c>
      <c r="J103" s="53">
        <f ca="1"/>
        <v>2</v>
      </c>
      <c r="K103" s="53">
        <f ca="1"/>
        <v>3</v>
      </c>
      <c r="L103" s="53">
        <f ca="1"/>
        <v>4</v>
      </c>
      <c r="M103" s="53">
        <f ca="1"/>
        <v>7</v>
      </c>
      <c r="N103" s="53">
        <f ca="1"/>
        <v>3</v>
      </c>
      <c r="O103" s="53">
        <f ca="1"/>
        <v>3</v>
      </c>
      <c r="P103" s="53">
        <f ca="1"/>
        <v>2</v>
      </c>
      <c r="Q103" s="53">
        <f ca="1"/>
        <v>5</v>
      </c>
      <c r="R103" s="53">
        <f ca="1"/>
        <v>6</v>
      </c>
      <c r="S103" s="53">
        <f ca="1"/>
        <v>7</v>
      </c>
      <c r="T103" s="53">
        <f ca="1"/>
        <v>2</v>
      </c>
      <c r="U103" s="53">
        <f ca="1"/>
        <v>3</v>
      </c>
      <c r="V103" s="53">
        <f ca="1"/>
        <v>3</v>
      </c>
      <c r="W103" s="53">
        <f ca="1"/>
        <v>3</v>
      </c>
      <c r="X103" s="53">
        <f ca="1"/>
        <v>6</v>
      </c>
      <c r="Y103" s="52" t="str">
        <f ca="1"/>
        <v>Tahu akan tujuan yang ingin dicapainya dan dapat merumuskannya, realistis akan kemampuan diri, dan berusaha untuk mencapai target.</v>
      </c>
      <c r="Z103" s="52" t="str">
        <f ca="1"/>
        <v xml:space="preserve">Komitmen tinggi, lebih suka menangani pekerjaan satu demi satu, akan tetapi masih dapat mengubah prioritas jika terpaksa </v>
      </c>
      <c r="AA103" s="52" t="str">
        <f ca="1"/>
        <v>Ingin tampil sbg pekerja keras, sangat suka bila orang lain meman- dangnya sbg pekerja keras.  Cenderung menciptakan pekerjaan yang tidak perlu agar terlihat tetap sibuk, kadang kala tanpa  tujuan yang jelas.</v>
      </c>
      <c r="AB103" s="52" t="str">
        <f ca="1"/>
        <v xml:space="preserve">Memperhatikan keteraturan dan sistematika kerja, tapi cukup  fleksibel </v>
      </c>
      <c r="AC103" s="52" t="str">
        <f ca="1"/>
        <v xml:space="preserve">Cukup peduli akan akurasi dan kelengkapan data   </v>
      </c>
      <c r="AD103" s="52" t="str">
        <f ca="1"/>
        <v xml:space="preserve">Tipe pelaksana, praktis - pragmatis, mengandalkan pengalaman  masa lalu dan intuisi. Bekerja tanpa perencanaan, mengandalkan perasaan.  </v>
      </c>
      <c r="AE103" s="52" t="str">
        <f ca="1"/>
        <v xml:space="preserve">Santai. Kurang peduli akan waktu, kurang memiliki rasa urgensi, membuang-buang waktu, bukan pekerja yang tepat waktu </v>
      </c>
      <c r="AF103" s="52" t="str">
        <f ca="1"/>
        <v xml:space="preserve">Dapat bekerja di belakang meja dan senang jika sesekali harus terjun ke lapangan atau melaksanakan tugas-tugas yang bersifat mobile.  </v>
      </c>
      <c r="AG103" s="52" t="str">
        <f ca="1"/>
        <v xml:space="preserve">Membutuhkan uraian rinci mengenai tugas, dan batasan tanggung  jawab serta wewenang </v>
      </c>
      <c r="AH103" s="52" t="str">
        <f ca="1"/>
        <v>Otonom, dapat bekerja sendiri tanpa campur tangan orang lain, motivasi timbul krn pekerjaan itu sendiri, bukan krn pujian dr otoritas. Mempertanyakan otoritas, cenderung tidak puas thdp atasan, loya- litas lebih didasari kepentingan pribadi.</v>
      </c>
      <c r="AI103" s="52" t="str">
        <f ca="1"/>
        <v xml:space="preserve">Tidak percaya diri dan tidak ingin memimpin atau mengawasi orang lain </v>
      </c>
      <c r="AJ103" s="52" t="str">
        <f ca="1"/>
        <v>Enggan mengontrol org lain &amp; tidak mau mempertanggung jawabkan hasil kerja bawahannya, lebih memberi kebebasan kpd bawahan utk memilih cara sendiri dlm penyelesaian tugas dan meminta bawahan  utk mempertanggungjawabkan hasilnya masing-masing.</v>
      </c>
      <c r="AK103" s="52" t="str">
        <f ca="1"/>
        <v xml:space="preserve">Berhati - hati dlm pengambilan keputusan   </v>
      </c>
      <c r="AL103"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3" s="52" t="str">
        <f ca="1"/>
        <v>Suka bergabung dlm kelompok, sadar akan sikap &amp; kebutuhan ke- lompok, suka bekerja sama, ingin menjadi bagian dari kelompok, ingin disukai &amp; diakui oleh lingkungan; sangat tergantung pd kelom- pok, lebih memperhatikan kebutuhan kelompok daripada pekerjaan.</v>
      </c>
      <c r="AN103" s="52" t="str">
        <f ca="1"/>
        <v>Menjaga jarak, lebih memperhatikan hal - hal kedinasan, tdk mudah dipengaruhi oleh individu tertentu, objektif &amp; analitis. Tampil dingin, tdk acuh, tdk ramah, suka berahasia, mungkin tdk sadar akan pe- rasaan org lain, &amp; mungkin sulit menyesuaikan diri.</v>
      </c>
      <c r="AO103" s="52" t="str">
        <f ca="1"/>
        <v xml:space="preserve">Sederhana, cenderung diam, cenderung pemalu, tidak suka menon- jolkan diri </v>
      </c>
      <c r="AP103" s="52" t="str">
        <f ca="1"/>
        <v xml:space="preserve">Terbuka, mudah mengungkap pendapat atau perasaannya menge- nai suatu hal kepada org lain </v>
      </c>
      <c r="AQ103" s="52" t="str">
        <f ca="1"/>
        <v xml:space="preserve">Lebih suka menghindari konflik, akan mencari rasionalisasi untuk  dapat menerima situasi dan melihat permasalahan dari sudut pan- dang orang lain.  </v>
      </c>
      <c r="AR103" s="52" t="str">
        <f ca="1"/>
        <v>Antusias terhadap perubahan dan akan mencari hal-hal baru, tetapi masih selektif (menilai kemanfaatannya)</v>
      </c>
      <c r="AT103" t="str">
        <f ca="1"/>
        <v>G</v>
      </c>
      <c r="AU103" t="str">
        <f ca="1"/>
        <v>N</v>
      </c>
      <c r="AV103" t="str">
        <f ca="1"/>
        <v>A</v>
      </c>
      <c r="AW103" t="str">
        <f ca="1"/>
        <v>P</v>
      </c>
      <c r="AX103" t="str">
        <f ca="1"/>
        <v>B</v>
      </c>
      <c r="AY103" t="str">
        <f ca="1"/>
        <v>B</v>
      </c>
      <c r="AZ103" t="str">
        <f ca="1"/>
        <v>Z</v>
      </c>
      <c r="BA103" t="str">
        <f ca="1"/>
        <v>Z</v>
      </c>
      <c r="BB103" t="str">
        <f ca="1"/>
        <v>K</v>
      </c>
      <c r="BC103" t="str">
        <f ca="1"/>
        <v>W</v>
      </c>
      <c r="BD103" t="str">
        <f ca="1"/>
        <v>G</v>
      </c>
      <c r="BE103" t="str">
        <f ca="1"/>
        <v>E</v>
      </c>
      <c r="BF103" t="str">
        <f ca="1"/>
        <v>N</v>
      </c>
      <c r="BG103" t="str">
        <f ca="1"/>
        <v>A</v>
      </c>
      <c r="BH103" t="str">
        <f ca="1"/>
        <v>B</v>
      </c>
      <c r="BI103" t="str">
        <f ca="1"/>
        <v>X</v>
      </c>
      <c r="BJ103" t="str">
        <f ca="1"/>
        <v>Z</v>
      </c>
      <c r="BK103" t="str">
        <f ca="1"/>
        <v>K</v>
      </c>
      <c r="BL103" t="str">
        <f ca="1"/>
        <v>Z</v>
      </c>
      <c r="BM103" t="str">
        <f ca="1"/>
        <v>W</v>
      </c>
      <c r="BN103" t="str">
        <f ca="1"/>
        <v>G</v>
      </c>
      <c r="BO103" t="str">
        <f ca="1"/>
        <v>C</v>
      </c>
      <c r="BP103" t="str">
        <f ca="1"/>
        <v>E</v>
      </c>
      <c r="BQ103" t="str">
        <f ca="1"/>
        <v>X</v>
      </c>
      <c r="BR103" t="str">
        <f ca="1"/>
        <v>B</v>
      </c>
      <c r="BS103" t="str">
        <f ca="1"/>
        <v>O</v>
      </c>
      <c r="BT103" t="str">
        <f ca="1"/>
        <v>Z</v>
      </c>
      <c r="BU103" t="str">
        <f ca="1"/>
        <v>B</v>
      </c>
      <c r="BV103" t="str">
        <f ca="1"/>
        <v>F</v>
      </c>
      <c r="BW103" t="str">
        <f ca="1"/>
        <v>W</v>
      </c>
      <c r="BX103" t="str">
        <f ca="1"/>
        <v>G</v>
      </c>
      <c r="BY103" t="str">
        <f ca="1"/>
        <v>L</v>
      </c>
      <c r="BZ103" t="str">
        <f ca="1"/>
        <v>C</v>
      </c>
      <c r="CA103" t="str">
        <f ca="1"/>
        <v>T</v>
      </c>
      <c r="CB103" t="str">
        <f ca="1"/>
        <v>B</v>
      </c>
      <c r="CC103" t="str">
        <f ca="1"/>
        <v>O</v>
      </c>
      <c r="CD103" t="str">
        <f ca="1"/>
        <v>P</v>
      </c>
      <c r="CE103" t="str">
        <f ca="1"/>
        <v>X</v>
      </c>
      <c r="CF103" t="str">
        <f ca="1"/>
        <v>B</v>
      </c>
      <c r="CG103" t="str">
        <f ca="1"/>
        <v>W</v>
      </c>
      <c r="CH103" t="str">
        <f ca="1"/>
        <v>G</v>
      </c>
      <c r="CI103" t="str">
        <f ca="1"/>
        <v>R</v>
      </c>
      <c r="CJ103" t="str">
        <f ca="1"/>
        <v>I</v>
      </c>
      <c r="CK103" t="str">
        <f ca="1"/>
        <v>C</v>
      </c>
      <c r="CL103" t="str">
        <f ca="1"/>
        <v>V</v>
      </c>
      <c r="CM103" t="str">
        <f ca="1"/>
        <v>N</v>
      </c>
      <c r="CN103" t="str">
        <f ca="1"/>
        <v>Z</v>
      </c>
      <c r="CO103" t="str">
        <f ca="1"/>
        <v>K</v>
      </c>
      <c r="CP103" t="str">
        <f ca="1"/>
        <v>F</v>
      </c>
      <c r="CQ103" t="str">
        <f ca="1"/>
        <v>W</v>
      </c>
      <c r="CR103" t="str">
        <f ca="1"/>
        <v>G</v>
      </c>
      <c r="CS103" t="str">
        <f ca="1"/>
        <v>L</v>
      </c>
      <c r="CT103" t="str">
        <f ca="1"/>
        <v>I</v>
      </c>
      <c r="CU103" t="str">
        <f ca="1"/>
        <v>D</v>
      </c>
      <c r="CV103" t="str">
        <f ca="1"/>
        <v>C</v>
      </c>
      <c r="CW103" t="str">
        <f ca="1"/>
        <v>S</v>
      </c>
      <c r="CX103" t="str">
        <f ca="1"/>
        <v>N</v>
      </c>
      <c r="CY103" t="str">
        <f ca="1"/>
        <v>A</v>
      </c>
      <c r="CZ103" t="str">
        <f ca="1"/>
        <v>F</v>
      </c>
      <c r="DA103" t="str">
        <f ca="1"/>
        <v>W</v>
      </c>
      <c r="DB103" t="str">
        <f ca="1"/>
        <v>G</v>
      </c>
      <c r="DC103" t="str">
        <f ca="1"/>
        <v>V</v>
      </c>
      <c r="DD103" t="str">
        <f ca="1"/>
        <v>I</v>
      </c>
      <c r="DE103" t="str">
        <f ca="1"/>
        <v>T</v>
      </c>
      <c r="DF103" t="str">
        <f ca="1"/>
        <v>D</v>
      </c>
      <c r="DG103" t="str">
        <f ca="1"/>
        <v>S</v>
      </c>
      <c r="DH103" t="str">
        <f ca="1"/>
        <v>R</v>
      </c>
      <c r="DI103" t="str">
        <f ca="1"/>
        <v>N</v>
      </c>
      <c r="DJ103" t="str">
        <f ca="1"/>
        <v>A</v>
      </c>
      <c r="DK103" t="str">
        <f ca="1"/>
        <v>W</v>
      </c>
      <c r="DL103" t="str">
        <f ca="1"/>
        <v>G</v>
      </c>
      <c r="DM103" t="str">
        <f ca="1"/>
        <v>L</v>
      </c>
      <c r="DN103" t="str">
        <f ca="1"/>
        <v>I</v>
      </c>
      <c r="DO103" t="str">
        <f ca="1"/>
        <v>S</v>
      </c>
      <c r="DP103" t="str">
        <f ca="1"/>
        <v>V</v>
      </c>
      <c r="DQ103" t="str">
        <f ca="1"/>
        <v>S</v>
      </c>
      <c r="DR103" t="str">
        <f ca="1"/>
        <v>C</v>
      </c>
      <c r="DS103" t="str">
        <f ca="1"/>
        <v>E</v>
      </c>
      <c r="DT103" t="str">
        <f ca="1"/>
        <v>N</v>
      </c>
      <c r="DU103" t="str">
        <f ca="1"/>
        <v>A</v>
      </c>
      <c r="DV103" t="str">
        <f ca="1"/>
        <v>G</v>
      </c>
      <c r="DW103" t="str">
        <f ca="1"/>
        <v>I</v>
      </c>
      <c r="DX103" t="str">
        <f ca="1"/>
        <v>T</v>
      </c>
      <c r="DY103" t="str">
        <f ca="1"/>
        <v>V</v>
      </c>
      <c r="DZ103" t="str">
        <f ca="1"/>
        <v>S</v>
      </c>
      <c r="EA103" t="str">
        <f ca="1"/>
        <v>S</v>
      </c>
      <c r="EB103" t="str">
        <f ca="1"/>
        <v>D</v>
      </c>
      <c r="EC103" t="str">
        <f ca="1"/>
        <v>C</v>
      </c>
      <c r="ED103" t="str">
        <f ca="1"/>
        <v/>
      </c>
      <c r="EE103" t="str">
        <f ca="1"/>
        <v>N</v>
      </c>
    </row>
    <row r="104" spans="1:135" ht="75" x14ac:dyDescent="0.25">
      <c r="A104" s="57">
        <v>103</v>
      </c>
      <c r="B104" s="55" t="str">
        <f ca="1"/>
        <v>Ammar Burhanuddin Sayuti</v>
      </c>
      <c r="C104" s="55" t="str">
        <f ca="1"/>
        <v>Budget Consolidation</v>
      </c>
      <c r="D104" s="53" t="str">
        <f ca="1"/>
        <v>24</v>
      </c>
      <c r="E104" s="53">
        <f ca="1"/>
        <v>3</v>
      </c>
      <c r="F104" s="53">
        <f ca="1"/>
        <v>2</v>
      </c>
      <c r="G104" s="53">
        <f ca="1"/>
        <v>6</v>
      </c>
      <c r="H104" s="53">
        <f ca="1"/>
        <v>2</v>
      </c>
      <c r="I104" s="53">
        <f ca="1"/>
        <v>6</v>
      </c>
      <c r="J104" s="53">
        <f ca="1"/>
        <v>4</v>
      </c>
      <c r="K104" s="53">
        <f ca="1"/>
        <v>6</v>
      </c>
      <c r="L104" s="53">
        <f ca="1"/>
        <v>3</v>
      </c>
      <c r="M104" s="53">
        <f ca="1"/>
        <v>7</v>
      </c>
      <c r="N104" s="53">
        <f ca="1"/>
        <v>5</v>
      </c>
      <c r="O104" s="53">
        <f ca="1"/>
        <v>5</v>
      </c>
      <c r="P104" s="53">
        <f ca="1"/>
        <v>7</v>
      </c>
      <c r="Q104" s="53">
        <f ca="1"/>
        <v>2</v>
      </c>
      <c r="R104" s="53">
        <f ca="1"/>
        <v>9</v>
      </c>
      <c r="S104" s="53">
        <f ca="1"/>
        <v>5</v>
      </c>
      <c r="T104" s="53">
        <f ca="1"/>
        <v>6</v>
      </c>
      <c r="U104" s="53">
        <f ca="1"/>
        <v>2</v>
      </c>
      <c r="V104" s="53">
        <f ca="1"/>
        <v>2</v>
      </c>
      <c r="W104" s="53">
        <f ca="1"/>
        <v>1</v>
      </c>
      <c r="X104" s="53">
        <f ca="1"/>
        <v>7</v>
      </c>
      <c r="Y104"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4" s="52" t="str">
        <f ca="1"/>
        <v>Tidak terlalu merasa perlu untuk menuntaskan sendiri tugas-tugasnya, senang menangani beberapa pekerjaan sekaligus, mudah mendelegasikan tugas. Komitmen rendah, cenderung meninggalkan tugas  sebelum tuntas, kon-  sentrasi mudah buyar, mungkin suka berpindah pekerjaan.</v>
      </c>
      <c r="AA104" s="52" t="str">
        <f ca="1"/>
        <v xml:space="preserve">Bekerja keras, tetapi  jelas tujuan yg ingin dicapainya   </v>
      </c>
      <c r="AB104" s="52" t="str">
        <f ca="1"/>
        <v>Lebih mementingkan fleksibilitas daripada struktur, pendekatan kerja lebih ditentukan oleh situasi daripada oleh perencanaan sebelumnya, mudah beradaptasi.  Tidak mempedulikan keteraturan atau kerapihan, ceroboh.</v>
      </c>
      <c r="AC104" s="52" t="str">
        <f ca="1"/>
        <v xml:space="preserve">Tertarik untuk menangani sendiri detail   </v>
      </c>
      <c r="AD104" s="52" t="str">
        <f ca="1"/>
        <v xml:space="preserve">Pertimbangan mencakup aspek teoritis (konsep atau pemikiran  baru) dan aspek praktis (pengalaman) secara berimbang    </v>
      </c>
      <c r="AE104" s="52" t="str">
        <f ca="1"/>
        <v xml:space="preserve">Cukup aktif dalam segi mental, dapat menyesuaikan tempo kerjanya  dengan tuntutan pekerjaan / lingkungan </v>
      </c>
      <c r="AF104" s="52" t="str">
        <f ca="1"/>
        <v xml:space="preserve">Dapat bekerja di belakang meja dan senang jika sesekali harus terjun ke lapangan atau melaksanakan tugas-tugas yang bersifat mobile.  </v>
      </c>
      <c r="AG104" s="52" t="str">
        <f ca="1"/>
        <v xml:space="preserve">Membutuhkan uraian rinci mengenai tugas, dan batasan tanggung  jawab serta wewenang </v>
      </c>
      <c r="AH104" s="52" t="str">
        <f ca="1"/>
        <v xml:space="preserve">Loyal pada Perusahaan   </v>
      </c>
      <c r="AI104" s="52" t="str">
        <f ca="1"/>
        <v xml:space="preserve">Cukup percaya diri, tidak secara aktif mencari posisi kepemimpinan akan tetapi juga tidak akan menghindarinya </v>
      </c>
      <c r="AJ104" s="52" t="str">
        <f ca="1"/>
        <v xml:space="preserve">Dominan dan bertanggung jawab, akan melakukan fungsi pengarahan, pengendalian dan pengawasan    </v>
      </c>
      <c r="AK104" s="52" t="str">
        <f ca="1"/>
        <v xml:space="preserve">Enggan mengambil keputusan   </v>
      </c>
      <c r="AL104"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4" s="52" t="str">
        <f ca="1"/>
        <v xml:space="preserve">Selektif dlm bergabung dg kelompok, hanya mau berhubungan dg kelompok di lingkungan kerja apabila bernilai &amp; sesuai minat, tdk terlalu mudah dipengaruhi.  </v>
      </c>
      <c r="AN104"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4" s="52" t="str">
        <f ca="1"/>
        <v xml:space="preserve">Sederhana, cenderung diam, cenderung pemalu, tidak suka menon- jolkan diri </v>
      </c>
      <c r="AP104" s="52" t="str">
        <f ca="1"/>
        <v xml:space="preserve">Terbuka, mudah mengungkap pendapat atau perasaannya menge- nai suatu hal kepada org lain </v>
      </c>
      <c r="AQ104" s="52" t="str">
        <f ca="1"/>
        <v>Sabar, tidak menyukai konflik. Mengelak atau menghindar dari konflik, pasif, menekan atau menyembunyikan perasaan sesungguhnya,  menghindari konfrontasi, lari dari konflik, tidak mau mengakui adanya konflik.</v>
      </c>
      <c r="AR104" s="52" t="str">
        <f ca="1"/>
        <v>Antusias terhadap perubahan dan akan mencari hal-hal baru, tetapi masih selektif (menilai kemanfaatannya)</v>
      </c>
      <c r="AT104" t="str">
        <f ca="1"/>
        <v>G</v>
      </c>
      <c r="AU104" t="str">
        <f ca="1"/>
        <v>N</v>
      </c>
      <c r="AV104" t="str">
        <f ca="1"/>
        <v>P</v>
      </c>
      <c r="AW104" t="str">
        <f ca="1"/>
        <v>P</v>
      </c>
      <c r="AX104" t="str">
        <f ca="1"/>
        <v>B</v>
      </c>
      <c r="AY104" t="str">
        <f ca="1"/>
        <v>O</v>
      </c>
      <c r="AZ104" t="str">
        <f ca="1"/>
        <v>Z</v>
      </c>
      <c r="BA104" t="str">
        <f ca="1"/>
        <v>Z</v>
      </c>
      <c r="BB104" t="str">
        <f ca="1"/>
        <v>F</v>
      </c>
      <c r="BC104" t="str">
        <f ca="1"/>
        <v>W</v>
      </c>
      <c r="BD104" t="str">
        <f ca="1"/>
        <v>G</v>
      </c>
      <c r="BE104" t="str">
        <f ca="1"/>
        <v>L</v>
      </c>
      <c r="BF104" t="str">
        <f ca="1"/>
        <v>P</v>
      </c>
      <c r="BG104" t="str">
        <f ca="1"/>
        <v>A</v>
      </c>
      <c r="BH104" t="str">
        <f ca="1"/>
        <v>P</v>
      </c>
      <c r="BI104" t="str">
        <f ca="1"/>
        <v>O</v>
      </c>
      <c r="BJ104" t="str">
        <f ca="1"/>
        <v>Z</v>
      </c>
      <c r="BK104" t="str">
        <f ca="1"/>
        <v>O</v>
      </c>
      <c r="BL104" t="str">
        <f ca="1"/>
        <v>Z</v>
      </c>
      <c r="BM104" t="str">
        <f ca="1"/>
        <v>W</v>
      </c>
      <c r="BN104" t="str">
        <f ca="1"/>
        <v>G</v>
      </c>
      <c r="BO104" t="str">
        <f ca="1"/>
        <v>L</v>
      </c>
      <c r="BP104" t="str">
        <f ca="1"/>
        <v>E</v>
      </c>
      <c r="BQ104" t="str">
        <f ca="1"/>
        <v>X</v>
      </c>
      <c r="BR104" t="str">
        <f ca="1"/>
        <v>B</v>
      </c>
      <c r="BS104" t="str">
        <f ca="1"/>
        <v>O</v>
      </c>
      <c r="BT104" t="str">
        <f ca="1"/>
        <v>Z</v>
      </c>
      <c r="BU104" t="str">
        <f ca="1"/>
        <v>B</v>
      </c>
      <c r="BV104" t="str">
        <f ca="1"/>
        <v>O</v>
      </c>
      <c r="BW104" t="str">
        <f ca="1"/>
        <v>W</v>
      </c>
      <c r="BX104" t="str">
        <f ca="1"/>
        <v>R</v>
      </c>
      <c r="BY104" t="str">
        <f ca="1"/>
        <v>D</v>
      </c>
      <c r="BZ104" t="str">
        <f ca="1"/>
        <v>C</v>
      </c>
      <c r="CA104" t="str">
        <f ca="1"/>
        <v>T</v>
      </c>
      <c r="CB104" t="str">
        <f ca="1"/>
        <v>B</v>
      </c>
      <c r="CC104" t="str">
        <f ca="1"/>
        <v>A</v>
      </c>
      <c r="CD104" t="str">
        <f ca="1"/>
        <v>P</v>
      </c>
      <c r="CE104" t="str">
        <f ca="1"/>
        <v>K</v>
      </c>
      <c r="CF104" t="str">
        <f ca="1"/>
        <v>B</v>
      </c>
      <c r="CG104" t="str">
        <f ca="1"/>
        <v>W</v>
      </c>
      <c r="CH104" t="str">
        <f ca="1"/>
        <v>S</v>
      </c>
      <c r="CI104" t="str">
        <f ca="1"/>
        <v>R</v>
      </c>
      <c r="CJ104" t="str">
        <f ca="1"/>
        <v>I</v>
      </c>
      <c r="CK104" t="str">
        <f ca="1"/>
        <v>T</v>
      </c>
      <c r="CL104" t="str">
        <f ca="1"/>
        <v>V</v>
      </c>
      <c r="CM104" t="str">
        <f ca="1"/>
        <v>O</v>
      </c>
      <c r="CN104" t="str">
        <f ca="1"/>
        <v>Z</v>
      </c>
      <c r="CO104" t="str">
        <f ca="1"/>
        <v>P</v>
      </c>
      <c r="CP104" t="str">
        <f ca="1"/>
        <v>F</v>
      </c>
      <c r="CQ104" t="str">
        <f ca="1"/>
        <v>W</v>
      </c>
      <c r="CR104" t="str">
        <f ca="1"/>
        <v>G</v>
      </c>
      <c r="CS104" t="str">
        <f ca="1"/>
        <v>S</v>
      </c>
      <c r="CT104" t="str">
        <f ca="1"/>
        <v>I</v>
      </c>
      <c r="CU104" t="str">
        <f ca="1"/>
        <v>D</v>
      </c>
      <c r="CV104" t="str">
        <f ca="1"/>
        <v>C</v>
      </c>
      <c r="CW104" t="str">
        <f ca="1"/>
        <v>S</v>
      </c>
      <c r="CX104" t="str">
        <f ca="1"/>
        <v>Z</v>
      </c>
      <c r="CY104" t="str">
        <f ca="1"/>
        <v>A</v>
      </c>
      <c r="CZ104" t="str">
        <f ca="1"/>
        <v>F</v>
      </c>
      <c r="DA104" t="str">
        <f ca="1"/>
        <v>X</v>
      </c>
      <c r="DB104" t="str">
        <f ca="1"/>
        <v>G</v>
      </c>
      <c r="DC104" t="str">
        <f ca="1"/>
        <v>L</v>
      </c>
      <c r="DD104" t="str">
        <f ca="1"/>
        <v>S</v>
      </c>
      <c r="DE104" t="str">
        <f ca="1"/>
        <v>T</v>
      </c>
      <c r="DF104" t="str">
        <f ca="1"/>
        <v>D</v>
      </c>
      <c r="DG104" t="str">
        <f ca="1"/>
        <v>S</v>
      </c>
      <c r="DH104" t="str">
        <f ca="1"/>
        <v>R</v>
      </c>
      <c r="DI104" t="str">
        <f ca="1"/>
        <v>N</v>
      </c>
      <c r="DJ104" t="str">
        <f ca="1"/>
        <v>F</v>
      </c>
      <c r="DK104" t="str">
        <f ca="1"/>
        <v>P</v>
      </c>
      <c r="DL104" t="str">
        <f ca="1"/>
        <v>G</v>
      </c>
      <c r="DM104" t="str">
        <f ca="1"/>
        <v>T</v>
      </c>
      <c r="DN104" t="str">
        <f ca="1"/>
        <v>V</v>
      </c>
      <c r="DO104" t="str">
        <f ca="1"/>
        <v>S</v>
      </c>
      <c r="DP104" t="str">
        <f ca="1"/>
        <v>V</v>
      </c>
      <c r="DQ104" t="str">
        <f ca="1"/>
        <v>S</v>
      </c>
      <c r="DR104" t="str">
        <f ca="1"/>
        <v>R</v>
      </c>
      <c r="DS104" t="str">
        <f ca="1"/>
        <v>D</v>
      </c>
      <c r="DT104" t="str">
        <f ca="1"/>
        <v>F</v>
      </c>
      <c r="DU104" t="str">
        <f ca="1"/>
        <v>W</v>
      </c>
      <c r="DV104" t="str">
        <f ca="1"/>
        <v>L</v>
      </c>
      <c r="DW104" t="str">
        <f ca="1"/>
        <v>L</v>
      </c>
      <c r="DX104" t="str">
        <f ca="1"/>
        <v>T</v>
      </c>
      <c r="DY104" t="str">
        <f ca="1"/>
        <v>T</v>
      </c>
      <c r="DZ104" t="str">
        <f ca="1"/>
        <v>S</v>
      </c>
      <c r="EA104" t="str">
        <f ca="1"/>
        <v>S</v>
      </c>
      <c r="EB104" t="str">
        <f ca="1"/>
        <v>D</v>
      </c>
      <c r="EC104" t="str">
        <f ca="1"/>
        <v>D</v>
      </c>
      <c r="ED104" t="str">
        <f ca="1"/>
        <v>E</v>
      </c>
      <c r="EE104" t="str">
        <f ca="1"/>
        <v>W</v>
      </c>
    </row>
    <row r="105" spans="1:135" ht="60" x14ac:dyDescent="0.25">
      <c r="A105" s="57">
        <v>104</v>
      </c>
      <c r="B105" s="55" t="str">
        <f ca="1"/>
        <v>Dega Rizkan</v>
      </c>
      <c r="C105" s="55" t="str">
        <f ca="1"/>
        <v>Staff Civil Buyer</v>
      </c>
      <c r="D105" s="53" t="str">
        <f ca="1"/>
        <v>26</v>
      </c>
      <c r="E105" s="53">
        <f ca="1"/>
        <v>6</v>
      </c>
      <c r="F105" s="53">
        <f ca="1"/>
        <v>7</v>
      </c>
      <c r="G105" s="53">
        <f ca="1"/>
        <v>6</v>
      </c>
      <c r="H105" s="53">
        <f ca="1"/>
        <v>6</v>
      </c>
      <c r="I105" s="53">
        <f ca="1"/>
        <v>9</v>
      </c>
      <c r="J105" s="53">
        <f ca="1"/>
        <v>6</v>
      </c>
      <c r="K105" s="53">
        <f ca="1"/>
        <v>3</v>
      </c>
      <c r="L105" s="53">
        <f ca="1"/>
        <v>4</v>
      </c>
      <c r="M105" s="53">
        <f ca="1"/>
        <v>5</v>
      </c>
      <c r="N105" s="53">
        <f ca="1"/>
        <v>5</v>
      </c>
      <c r="O105" s="53">
        <f ca="1"/>
        <v>3</v>
      </c>
      <c r="P105" s="53">
        <f ca="1"/>
        <v>4</v>
      </c>
      <c r="Q105" s="53">
        <f ca="1"/>
        <v>4</v>
      </c>
      <c r="R105" s="53">
        <f ca="1"/>
        <v>3</v>
      </c>
      <c r="S105" s="53">
        <f ca="1"/>
        <v>3</v>
      </c>
      <c r="T105" s="53">
        <f ca="1"/>
        <v>5</v>
      </c>
      <c r="U105" s="53">
        <f ca="1"/>
        <v>6</v>
      </c>
      <c r="V105" s="53">
        <f ca="1"/>
        <v>1</v>
      </c>
      <c r="W105" s="53">
        <f ca="1"/>
        <v>3</v>
      </c>
      <c r="X105" s="53">
        <f ca="1"/>
        <v>1</v>
      </c>
      <c r="Y105" s="52" t="str">
        <f ca="1"/>
        <v>Tahu akan tujuan yang ingin dicapainya dan dapat merumuskannya, realistis akan kemampuan diri, dan berusaha untuk mencapai target.</v>
      </c>
      <c r="Z105" s="52" t="str">
        <f ca="1"/>
        <v xml:space="preserve">Komitmen tinggi, lebih suka menangani pekerjaan satu demi satu, akan tetapi masih dapat mengubah prioritas jika terpaksa </v>
      </c>
      <c r="AA105" s="52" t="str">
        <f ca="1"/>
        <v xml:space="preserve">Bekerja keras, tetapi  jelas tujuan yg ingin dicapainya   </v>
      </c>
      <c r="AB105" s="52" t="str">
        <f ca="1"/>
        <v xml:space="preserve">Memperhatikan keteraturan dan sistematika kerja, tapi cukup  fleksibel </v>
      </c>
      <c r="AC105" s="52" t="str">
        <f ca="1"/>
        <v xml:space="preserve">Sangat menyukai detail, sangat peduli akan akurasi dan keleng- kapan data.  Cenderung terlalu terlibat dengan detail sehingga melupakan tujuan utama.  </v>
      </c>
      <c r="AD105" s="52" t="str">
        <f ca="1"/>
        <v xml:space="preserve">Suka memikirkan suatu problem secara mendalam, merujuk pada   teori dan konsep </v>
      </c>
      <c r="AE105" s="52" t="str">
        <f ca="1"/>
        <v xml:space="preserve">Santai. Kurang peduli akan waktu, kurang memiliki rasa urgensi, membuang-buang waktu, bukan pekerja yang tepat waktu </v>
      </c>
      <c r="AF105" s="52" t="str">
        <f ca="1"/>
        <v xml:space="preserve">Dapat bekerja di belakang meja dan senang jika sesekali harus terjun ke lapangan atau melaksanakan tugas-tugas yang bersifat mobile.  </v>
      </c>
      <c r="AG105" s="52" t="str">
        <f ca="1"/>
        <v xml:space="preserve">Perlu pengarahan awal dan tolok ukur keberhasilan   </v>
      </c>
      <c r="AH105" s="52" t="str">
        <f ca="1"/>
        <v xml:space="preserve">Loyal pada Perusahaan   </v>
      </c>
      <c r="AI105" s="52" t="str">
        <f ca="1"/>
        <v xml:space="preserve">Tidak percaya diri dan tidak ingin memimpin atau mengawasi orang lain </v>
      </c>
      <c r="AJ105" s="52" t="str">
        <f ca="1"/>
        <v>Cenderung enggan melakukan fungsi pengarahan, pengendalian dan pengawasan, kurang aktif memanfaatkan kapasitas bawahan secara optimal, cenderung bekerja sendiri dalam mencapai tujuan kelompok.</v>
      </c>
      <c r="AK105" s="52" t="str">
        <f ca="1"/>
        <v xml:space="preserve">Berhati - hati dlm pengambilan keputusan   </v>
      </c>
      <c r="AL105" s="52" t="str">
        <f ca="1"/>
        <v xml:space="preserve">Kurang percaya diri &amp; kurang aktif dlm menjalin hubungan sosial   </v>
      </c>
      <c r="AM105" s="52" t="str">
        <f ca="1"/>
        <v xml:space="preserve">Selektif dlm bergabung dg kelompok, hanya mau berhubungan dg kelompok di lingkungan kerja apabila bernilai &amp; sesuai minat, tdk terlalu mudah dipengaruhi.  </v>
      </c>
      <c r="AN105" s="52" t="str">
        <f ca="1"/>
        <v xml:space="preserve">Tidak mencari atau menghindari hubungan antar pribadi di  lingkungan kerja, masih mampu menjaga jarak </v>
      </c>
      <c r="AO105" s="52" t="str">
        <f ca="1"/>
        <v xml:space="preserve">Bangga akan diri dan gayanya sendiri, senang menjadi pusat perha- tian, mengharapkan penghargaan dari lingkungan. Mencari-cari perhatian dan suka menyombongkan diri.  </v>
      </c>
      <c r="AP105" s="52" t="str">
        <f ca="1"/>
        <v>Sangat terbuka, terus terang, mudah terbaca (dari air muka, tindakan, perkataan, sikap). Tidak dapat mengendalikan emosi, cepat  bereaksi, kurang mengindahkan/tidak mempunyai 'nilai' yg meng- haruskannya menahan emosi.</v>
      </c>
      <c r="AQ105" s="52" t="str">
        <f ca="1"/>
        <v xml:space="preserve">Lebih suka menghindari konflik, akan mencari rasionalisasi untuk  dapat menerima situasi dan melihat permasalahan dari sudut pan- dang orang lain.  </v>
      </c>
      <c r="AR105" s="52" t="str">
        <f ca="1"/>
        <v>Mudah beradaptasi dg pekerjaan rutin tanpa merasa bosan, tidak mem- butuhkan variasi, menyukai lingkungan stabil dan tidak berubah. Konservatif, menolak perubahan, sulit menerima hal-hal baru, tidak dapat beradaptasi dengan situasi yg  berbeda-beda.</v>
      </c>
      <c r="AT105" t="str">
        <f ca="1"/>
        <v>G</v>
      </c>
      <c r="AU105" t="str">
        <f ca="1"/>
        <v>N</v>
      </c>
      <c r="AV105" t="str">
        <f ca="1"/>
        <v>A</v>
      </c>
      <c r="AW105" t="str">
        <f ca="1"/>
        <v>P</v>
      </c>
      <c r="AX105" t="str">
        <f ca="1"/>
        <v>X</v>
      </c>
      <c r="AY105" t="str">
        <f ca="1"/>
        <v>O</v>
      </c>
      <c r="AZ105" t="str">
        <f ca="1"/>
        <v>O</v>
      </c>
      <c r="BA105" t="str">
        <f ca="1"/>
        <v>Z</v>
      </c>
      <c r="BB105" t="str">
        <f ca="1"/>
        <v>F</v>
      </c>
      <c r="BC105" t="str">
        <f ca="1"/>
        <v>F</v>
      </c>
      <c r="BD105" t="str">
        <f ca="1"/>
        <v>C</v>
      </c>
      <c r="BE105" t="str">
        <f ca="1"/>
        <v>L</v>
      </c>
      <c r="BF105" t="str">
        <f ca="1"/>
        <v>N</v>
      </c>
      <c r="BG105" t="str">
        <f ca="1"/>
        <v>A</v>
      </c>
      <c r="BH105" t="str">
        <f ca="1"/>
        <v>P</v>
      </c>
      <c r="BI105" t="str">
        <f ca="1"/>
        <v>X</v>
      </c>
      <c r="BJ105" t="str">
        <f ca="1"/>
        <v>B</v>
      </c>
      <c r="BK105" t="str">
        <f ca="1"/>
        <v>O</v>
      </c>
      <c r="BL105" t="str">
        <f ca="1"/>
        <v>F</v>
      </c>
      <c r="BM105" t="str">
        <f ca="1"/>
        <v>W</v>
      </c>
      <c r="BN105" t="str">
        <f ca="1"/>
        <v>D</v>
      </c>
      <c r="BO105" t="str">
        <f ca="1"/>
        <v>C</v>
      </c>
      <c r="BP105" t="str">
        <f ca="1"/>
        <v>I</v>
      </c>
      <c r="BQ105" t="str">
        <f ca="1"/>
        <v>X</v>
      </c>
      <c r="BR105" t="str">
        <f ca="1"/>
        <v>A</v>
      </c>
      <c r="BS105" t="str">
        <f ca="1"/>
        <v>O</v>
      </c>
      <c r="BT105" t="str">
        <f ca="1"/>
        <v>X</v>
      </c>
      <c r="BU105" t="str">
        <f ca="1"/>
        <v>K</v>
      </c>
      <c r="BV105" t="str">
        <f ca="1"/>
        <v>O</v>
      </c>
      <c r="BW105" t="str">
        <f ca="1"/>
        <v>W</v>
      </c>
      <c r="BX105" t="str">
        <f ca="1"/>
        <v>R</v>
      </c>
      <c r="BY105" t="str">
        <f ca="1"/>
        <v>D</v>
      </c>
      <c r="BZ105" t="str">
        <f ca="1"/>
        <v>C</v>
      </c>
      <c r="CA105" t="str">
        <f ca="1"/>
        <v>T</v>
      </c>
      <c r="CB105" t="str">
        <f ca="1"/>
        <v>B</v>
      </c>
      <c r="CC105" t="str">
        <f ca="1"/>
        <v>A</v>
      </c>
      <c r="CD105" t="str">
        <f ca="1"/>
        <v>P</v>
      </c>
      <c r="CE105" t="str">
        <f ca="1"/>
        <v>X</v>
      </c>
      <c r="CF105" t="str">
        <f ca="1"/>
        <v>B</v>
      </c>
      <c r="CG105" t="str">
        <f ca="1"/>
        <v>W</v>
      </c>
      <c r="CH105" t="str">
        <f ca="1"/>
        <v>G</v>
      </c>
      <c r="CI105" t="str">
        <f ca="1"/>
        <v>R</v>
      </c>
      <c r="CJ105" t="str">
        <f ca="1"/>
        <v>D</v>
      </c>
      <c r="CK105" t="str">
        <f ca="1"/>
        <v>T</v>
      </c>
      <c r="CL105" t="str">
        <f ca="1"/>
        <v>V</v>
      </c>
      <c r="CM105" t="str">
        <f ca="1"/>
        <v>N</v>
      </c>
      <c r="CN105" t="str">
        <f ca="1"/>
        <v>A</v>
      </c>
      <c r="CO105" t="str">
        <f ca="1"/>
        <v>K</v>
      </c>
      <c r="CP105" t="str">
        <f ca="1"/>
        <v>F</v>
      </c>
      <c r="CQ105" t="str">
        <f ca="1"/>
        <v>W</v>
      </c>
      <c r="CR105" t="str">
        <f ca="1"/>
        <v>G</v>
      </c>
      <c r="CS105" t="str">
        <f ca="1"/>
        <v>S</v>
      </c>
      <c r="CT105" t="str">
        <f ca="1"/>
        <v>I</v>
      </c>
      <c r="CU105" t="str">
        <f ca="1"/>
        <v>D</v>
      </c>
      <c r="CV105" t="str">
        <f ca="1"/>
        <v>C</v>
      </c>
      <c r="CW105" t="str">
        <f ca="1"/>
        <v>E</v>
      </c>
      <c r="CX105" t="str">
        <f ca="1"/>
        <v>N</v>
      </c>
      <c r="CY105" t="str">
        <f ca="1"/>
        <v>K</v>
      </c>
      <c r="CZ105" t="str">
        <f ca="1"/>
        <v>F</v>
      </c>
      <c r="DA105" t="str">
        <f ca="1"/>
        <v>X</v>
      </c>
      <c r="DB105" t="str">
        <f ca="1"/>
        <v>G</v>
      </c>
      <c r="DC105" t="str">
        <f ca="1"/>
        <v>V</v>
      </c>
      <c r="DD105" t="str">
        <f ca="1"/>
        <v>S</v>
      </c>
      <c r="DE105" t="str">
        <f ca="1"/>
        <v>R</v>
      </c>
      <c r="DF105" t="str">
        <f ca="1"/>
        <v>D</v>
      </c>
      <c r="DG105" t="str">
        <f ca="1"/>
        <v>C</v>
      </c>
      <c r="DH105" t="str">
        <f ca="1"/>
        <v>R</v>
      </c>
      <c r="DI105" t="str">
        <f ca="1"/>
        <v>N</v>
      </c>
      <c r="DJ105" t="str">
        <f ca="1"/>
        <v>A</v>
      </c>
      <c r="DK105" t="str">
        <f ca="1"/>
        <v>P</v>
      </c>
      <c r="DL105" t="str">
        <f ca="1"/>
        <v>G</v>
      </c>
      <c r="DM105" t="str">
        <f ca="1"/>
        <v>L</v>
      </c>
      <c r="DN105" t="str">
        <f ca="1"/>
        <v>I</v>
      </c>
      <c r="DO105" t="str">
        <f ca="1"/>
        <v>T</v>
      </c>
      <c r="DP105" t="str">
        <f ca="1"/>
        <v>V</v>
      </c>
      <c r="DQ105" t="str">
        <f ca="1"/>
        <v>D</v>
      </c>
      <c r="DR105" t="str">
        <f ca="1"/>
        <v>R</v>
      </c>
      <c r="DS105" t="str">
        <f ca="1"/>
        <v>D</v>
      </c>
      <c r="DT105" t="str">
        <f ca="1"/>
        <v>N</v>
      </c>
      <c r="DU105" t="str">
        <f ca="1"/>
        <v>W</v>
      </c>
      <c r="DV105" t="str">
        <f ca="1"/>
        <v>G</v>
      </c>
      <c r="DW105" t="str">
        <f ca="1"/>
        <v>L</v>
      </c>
      <c r="DX105" t="str">
        <f ca="1"/>
        <v>I</v>
      </c>
      <c r="DY105" t="str">
        <f ca="1"/>
        <v>V</v>
      </c>
      <c r="DZ105" t="str">
        <f ca="1"/>
        <v>S</v>
      </c>
      <c r="EA105" t="str">
        <f ca="1"/>
        <v>R</v>
      </c>
      <c r="EB105" t="str">
        <f ca="1"/>
        <v>D</v>
      </c>
      <c r="EC105" t="str">
        <f ca="1"/>
        <v>D</v>
      </c>
      <c r="ED105" t="str">
        <f ca="1"/>
        <v>C</v>
      </c>
      <c r="EE105" t="str">
        <f ca="1"/>
        <v>N</v>
      </c>
    </row>
    <row r="106" spans="1:135" ht="75" x14ac:dyDescent="0.25">
      <c r="A106" s="57">
        <v>105</v>
      </c>
      <c r="B106" s="55" t="str">
        <f ca="1"/>
        <v>Vena Gustian</v>
      </c>
      <c r="C106" s="55" t="str">
        <f ca="1"/>
        <v>Civil Engineer</v>
      </c>
      <c r="D106" s="53" t="str">
        <f ca="1"/>
        <v>29</v>
      </c>
      <c r="E106" s="53">
        <f ca="1"/>
        <v>8</v>
      </c>
      <c r="F106" s="53">
        <f ca="1"/>
        <v>4</v>
      </c>
      <c r="G106" s="53">
        <f ca="1"/>
        <v>5</v>
      </c>
      <c r="H106" s="53">
        <f ca="1"/>
        <v>3</v>
      </c>
      <c r="I106" s="53">
        <f ca="1"/>
        <v>4</v>
      </c>
      <c r="J106" s="53">
        <f ca="1"/>
        <v>6</v>
      </c>
      <c r="K106" s="53">
        <f ca="1"/>
        <v>3</v>
      </c>
      <c r="L106" s="53">
        <f ca="1"/>
        <v>5</v>
      </c>
      <c r="M106" s="53">
        <f ca="1"/>
        <v>6</v>
      </c>
      <c r="N106" s="53">
        <f ca="1"/>
        <v>3</v>
      </c>
      <c r="O106" s="53">
        <f ca="1"/>
        <v>5</v>
      </c>
      <c r="P106" s="53">
        <f ca="1"/>
        <v>4</v>
      </c>
      <c r="Q106" s="53">
        <f ca="1"/>
        <v>5</v>
      </c>
      <c r="R106" s="53">
        <f ca="1"/>
        <v>7</v>
      </c>
      <c r="S106" s="53">
        <f ca="1"/>
        <v>4</v>
      </c>
      <c r="T106" s="53">
        <f ca="1"/>
        <v>2</v>
      </c>
      <c r="U106" s="53">
        <f ca="1"/>
        <v>4</v>
      </c>
      <c r="V106" s="53">
        <f ca="1"/>
        <v>2</v>
      </c>
      <c r="W106" s="53">
        <f ca="1"/>
        <v>4</v>
      </c>
      <c r="X106" s="53">
        <f ca="1"/>
        <v>6</v>
      </c>
      <c r="Y106" s="52" t="str">
        <f ca="1"/>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106" s="52" t="str">
        <f ca="1"/>
        <v xml:space="preserve">Cukup memiliki komitmen untuk menuntaskan tugas, akan tetapi jika memungkinkan akan mendelegasikan sebagian dari pekerjaan nya kepada orang lain.  </v>
      </c>
      <c r="AA106" s="52" t="str">
        <f ca="1"/>
        <v xml:space="preserve">Bekerja keras, tetapi  jelas tujuan yg ingin dicapainya   </v>
      </c>
      <c r="AB106" s="52" t="str">
        <f ca="1"/>
        <v xml:space="preserve">Fleksibel tapi masih cukup memperhatikan keteraturan atau sistematika kerja </v>
      </c>
      <c r="AC106" s="52" t="str">
        <f ca="1"/>
        <v xml:space="preserve">Tertarik untuk menangani sendiri detail   </v>
      </c>
      <c r="AD106" s="52" t="str">
        <f ca="1"/>
        <v xml:space="preserve">Suka memikirkan suatu problem secara mendalam, merujuk pada   teori dan konsep </v>
      </c>
      <c r="AE106" s="52" t="str">
        <f ca="1"/>
        <v xml:space="preserve">Santai. Kurang peduli akan waktu, kurang memiliki rasa urgensi, membuang-buang waktu, bukan pekerja yang tepat waktu </v>
      </c>
      <c r="AF106" s="52" t="str">
        <f ca="1"/>
        <v xml:space="preserve">Dapat bekerja di belakang meja dan senang jika sesekali harus terjun ke lapangan atau melaksanakan tugas-tugas yang bersifat mobile.  </v>
      </c>
      <c r="AG106" s="52" t="str">
        <f ca="1"/>
        <v xml:space="preserve">Membutuhkan uraian rinci mengenai tugas, dan batasan tanggung  jawab serta wewenang </v>
      </c>
      <c r="AH106" s="52" t="str">
        <f ca="1"/>
        <v>Otonom, dapat bekerja sendiri tanpa campur tangan orang lain, motivasi timbul krn pekerjaan itu sendiri, bukan krn pujian dr otoritas. Mempertanyakan otoritas, cenderung tidak puas thdp atasan, loya- litas lebih didasari kepentingan pribadi.</v>
      </c>
      <c r="AI106" s="52" t="str">
        <f ca="1"/>
        <v xml:space="preserve">Cukup percaya diri, tidak secara aktif mencari posisi kepemimpinan akan tetapi juga tidak akan menghindarinya </v>
      </c>
      <c r="AJ106" s="52" t="str">
        <f ca="1"/>
        <v>Cenderung enggan melakukan fungsi pengarahan, pengendalian dan pengawasan, kurang aktif memanfaatkan kapasitas bawahan secara optimal, cenderung bekerja sendiri dalam mencapai tujuan kelompok.</v>
      </c>
      <c r="AK106" s="52" t="str">
        <f ca="1"/>
        <v xml:space="preserve">Berhati - hati dlm pengambilan keputusan   </v>
      </c>
      <c r="AL10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6" s="52" t="str">
        <f ca="1"/>
        <v xml:space="preserve">Selektif dlm bergabung dg kelompok, hanya mau berhubungan dg kelompok di lingkungan kerja apabila bernilai &amp; sesuai minat, tdk terlalu mudah dipengaruhi.  </v>
      </c>
      <c r="AN106" s="52" t="str">
        <f ca="1"/>
        <v>Menjaga jarak, lebih memperhatikan hal - hal kedinasan, tdk mudah dipengaruhi oleh individu tertentu, objektif &amp; analitis. Tampil dingin, tdk acuh, tdk ramah, suka berahasia, mungkin tdk sadar akan pe- rasaan org lain, &amp; mungkin sulit menyesuaikan diri.</v>
      </c>
      <c r="AO106" s="52" t="str">
        <f ca="1"/>
        <v xml:space="preserve">Mengharapkan pengakuan lingkungan dan tidak mau diabaikan tetapi tidak mencari-cari perhatian </v>
      </c>
      <c r="AP106" s="52" t="str">
        <f ca="1"/>
        <v xml:space="preserve">Terbuka, mudah mengungkap pendapat atau perasaannya menge- nai suatu hal kepada org lain </v>
      </c>
      <c r="AQ106" s="52" t="str">
        <f ca="1"/>
        <v xml:space="preserve">Tidak mencari atau menghindari konflik, mau mendengarkan pan- dangan orang lain tetapi dapat menjadi keras kepala saat memper- tahankan pandangannya.  </v>
      </c>
      <c r="AR106" s="52" t="str">
        <f ca="1"/>
        <v>Antusias terhadap perubahan dan akan mencari hal-hal baru, tetapi masih selektif (menilai kemanfaatannya)</v>
      </c>
      <c r="AT106" t="str">
        <f ca="1"/>
        <v>G</v>
      </c>
      <c r="AU106" t="str">
        <f ca="1"/>
        <v>A</v>
      </c>
      <c r="AV106" t="str">
        <f ca="1"/>
        <v>A</v>
      </c>
      <c r="AW106" t="str">
        <f ca="1"/>
        <v>P</v>
      </c>
      <c r="AX106" t="str">
        <f ca="1"/>
        <v>B</v>
      </c>
      <c r="AY106" t="str">
        <f ca="1"/>
        <v>B</v>
      </c>
      <c r="AZ106" t="str">
        <f ca="1"/>
        <v>Z</v>
      </c>
      <c r="BA106" t="str">
        <f ca="1"/>
        <v>Z</v>
      </c>
      <c r="BB106" t="str">
        <f ca="1"/>
        <v>K</v>
      </c>
      <c r="BC106" t="str">
        <f ca="1"/>
        <v>W</v>
      </c>
      <c r="BD106" t="str">
        <f ca="1"/>
        <v>C</v>
      </c>
      <c r="BE106" t="str">
        <f ca="1"/>
        <v>E</v>
      </c>
      <c r="BF106" t="str">
        <f ca="1"/>
        <v>N</v>
      </c>
      <c r="BG106" t="str">
        <f ca="1"/>
        <v>A</v>
      </c>
      <c r="BH106" t="str">
        <f ca="1"/>
        <v>B</v>
      </c>
      <c r="BI106" t="str">
        <f ca="1"/>
        <v>X</v>
      </c>
      <c r="BJ106" t="str">
        <f ca="1"/>
        <v>Z</v>
      </c>
      <c r="BK106" t="str">
        <f ca="1"/>
        <v>O</v>
      </c>
      <c r="BL106" t="str">
        <f ca="1"/>
        <v>Z</v>
      </c>
      <c r="BM106" t="str">
        <f ca="1"/>
        <v>W</v>
      </c>
      <c r="BN106" t="str">
        <f ca="1"/>
        <v>D</v>
      </c>
      <c r="BO106" t="str">
        <f ca="1"/>
        <v>L</v>
      </c>
      <c r="BP106" t="str">
        <f ca="1"/>
        <v>I</v>
      </c>
      <c r="BQ106" t="str">
        <f ca="1"/>
        <v>X</v>
      </c>
      <c r="BR106" t="str">
        <f ca="1"/>
        <v>A</v>
      </c>
      <c r="BS106" t="str">
        <f ca="1"/>
        <v>P</v>
      </c>
      <c r="BT106" t="str">
        <f ca="1"/>
        <v>Z</v>
      </c>
      <c r="BU106" t="str">
        <f ca="1"/>
        <v>K</v>
      </c>
      <c r="BV106" t="str">
        <f ca="1"/>
        <v>O</v>
      </c>
      <c r="BW106" t="str">
        <f ca="1"/>
        <v>W</v>
      </c>
      <c r="BX106" t="str">
        <f ca="1"/>
        <v>R</v>
      </c>
      <c r="BY106" t="str">
        <f ca="1"/>
        <v>L</v>
      </c>
      <c r="BZ106" t="str">
        <f ca="1"/>
        <v>I</v>
      </c>
      <c r="CA106" t="str">
        <f ca="1"/>
        <v>T</v>
      </c>
      <c r="CB106" t="str">
        <f ca="1"/>
        <v>B</v>
      </c>
      <c r="CC106" t="str">
        <f ca="1"/>
        <v>A</v>
      </c>
      <c r="CD106" t="str">
        <f ca="1"/>
        <v>P</v>
      </c>
      <c r="CE106" t="str">
        <f ca="1"/>
        <v>X</v>
      </c>
      <c r="CF106" t="str">
        <f ca="1"/>
        <v>F</v>
      </c>
      <c r="CG106" t="str">
        <f ca="1"/>
        <v>W</v>
      </c>
      <c r="CH106" t="str">
        <f ca="1"/>
        <v>G</v>
      </c>
      <c r="CI106" t="str">
        <f ca="1"/>
        <v>R</v>
      </c>
      <c r="CJ106" t="str">
        <f ca="1"/>
        <v>I</v>
      </c>
      <c r="CK106" t="str">
        <f ca="1"/>
        <v>C</v>
      </c>
      <c r="CL106" t="str">
        <f ca="1"/>
        <v>V</v>
      </c>
      <c r="CM106" t="str">
        <f ca="1"/>
        <v>N</v>
      </c>
      <c r="CN106" t="str">
        <f ca="1"/>
        <v>A</v>
      </c>
      <c r="CO106" t="str">
        <f ca="1"/>
        <v>K</v>
      </c>
      <c r="CP106" t="str">
        <f ca="1"/>
        <v>F</v>
      </c>
      <c r="CQ106" t="str">
        <f ca="1"/>
        <v>W</v>
      </c>
      <c r="CR106" t="str">
        <f ca="1"/>
        <v>G</v>
      </c>
      <c r="CS106" t="str">
        <f ca="1"/>
        <v>S</v>
      </c>
      <c r="CT106" t="str">
        <f ca="1"/>
        <v>I</v>
      </c>
      <c r="CU106" t="str">
        <f ca="1"/>
        <v>D</v>
      </c>
      <c r="CV106" t="str">
        <f ca="1"/>
        <v>V</v>
      </c>
      <c r="CW106" t="str">
        <f ca="1"/>
        <v>S</v>
      </c>
      <c r="CX106" t="str">
        <f ca="1"/>
        <v>Z</v>
      </c>
      <c r="CY106" t="str">
        <f ca="1"/>
        <v>A</v>
      </c>
      <c r="CZ106" t="str">
        <f ca="1"/>
        <v>F</v>
      </c>
      <c r="DA106" t="str">
        <f ca="1"/>
        <v>X</v>
      </c>
      <c r="DB106" t="str">
        <f ca="1"/>
        <v>T</v>
      </c>
      <c r="DC106" t="str">
        <f ca="1"/>
        <v>L</v>
      </c>
      <c r="DD106" t="str">
        <f ca="1"/>
        <v>S</v>
      </c>
      <c r="DE106" t="str">
        <f ca="1"/>
        <v>R</v>
      </c>
      <c r="DF106" t="str">
        <f ca="1"/>
        <v>V</v>
      </c>
      <c r="DG106" t="str">
        <f ca="1"/>
        <v>S</v>
      </c>
      <c r="DH106" t="str">
        <f ca="1"/>
        <v>R</v>
      </c>
      <c r="DI106" t="str">
        <f ca="1"/>
        <v>K</v>
      </c>
      <c r="DJ106" t="str">
        <f ca="1"/>
        <v>A</v>
      </c>
      <c r="DK106" t="str">
        <f ca="1"/>
        <v>P</v>
      </c>
      <c r="DL106" t="str">
        <f ca="1"/>
        <v>G</v>
      </c>
      <c r="DM106" t="str">
        <f ca="1"/>
        <v>L</v>
      </c>
      <c r="DN106" t="str">
        <f ca="1"/>
        <v>I</v>
      </c>
      <c r="DO106" t="str">
        <f ca="1"/>
        <v>S</v>
      </c>
      <c r="DP106" t="str">
        <f ca="1"/>
        <v>V</v>
      </c>
      <c r="DQ106" t="str">
        <f ca="1"/>
        <v>S</v>
      </c>
      <c r="DR106" t="str">
        <f ca="1"/>
        <v>R</v>
      </c>
      <c r="DS106" t="str">
        <f ca="1"/>
        <v>D</v>
      </c>
      <c r="DT106" t="str">
        <f ca="1"/>
        <v>N</v>
      </c>
      <c r="DU106" t="str">
        <f ca="1"/>
        <v>W</v>
      </c>
      <c r="DV106" t="str">
        <f ca="1"/>
        <v>G</v>
      </c>
      <c r="DW106" t="str">
        <f ca="1"/>
        <v>L</v>
      </c>
      <c r="DX106" t="str">
        <f ca="1"/>
        <v>T</v>
      </c>
      <c r="DY106" t="str">
        <f ca="1"/>
        <v>V</v>
      </c>
      <c r="DZ106" t="str">
        <f ca="1"/>
        <v>S</v>
      </c>
      <c r="EA106" t="str">
        <f ca="1"/>
        <v>R</v>
      </c>
      <c r="EB106" t="str">
        <f ca="1"/>
        <v>D</v>
      </c>
      <c r="EC106" t="str">
        <f ca="1"/>
        <v>C</v>
      </c>
      <c r="ED106" t="str">
        <f ca="1"/>
        <v>E</v>
      </c>
      <c r="EE106" t="str">
        <f ca="1"/>
        <v>N</v>
      </c>
    </row>
    <row r="107" spans="1:135" ht="75" x14ac:dyDescent="0.25">
      <c r="A107" s="57">
        <v>106</v>
      </c>
      <c r="B107" s="55" t="str">
        <f ca="1"/>
        <v>Risky Agung Kuncoro</v>
      </c>
      <c r="C107" s="55" t="str">
        <f ca="1"/>
        <v>Treasury Officer</v>
      </c>
      <c r="D107" s="53" t="str">
        <f ca="1"/>
        <v>24</v>
      </c>
      <c r="E107" s="53">
        <f ca="1"/>
        <v>5</v>
      </c>
      <c r="F107" s="53">
        <f ca="1"/>
        <v>6</v>
      </c>
      <c r="G107" s="53">
        <f ca="1"/>
        <v>7</v>
      </c>
      <c r="H107" s="53">
        <f ca="1"/>
        <v>2</v>
      </c>
      <c r="I107" s="53">
        <f ca="1"/>
        <v>9</v>
      </c>
      <c r="J107" s="53">
        <f ca="1"/>
        <v>5</v>
      </c>
      <c r="K107" s="53">
        <f ca="1"/>
        <v>3</v>
      </c>
      <c r="L107" s="53">
        <f ca="1"/>
        <v>5</v>
      </c>
      <c r="M107" s="53">
        <f ca="1"/>
        <v>5</v>
      </c>
      <c r="N107" s="53">
        <f ca="1"/>
        <v>5</v>
      </c>
      <c r="O107" s="53">
        <f ca="1"/>
        <v>3</v>
      </c>
      <c r="P107" s="53">
        <f ca="1"/>
        <v>5</v>
      </c>
      <c r="Q107" s="53">
        <f ca="1"/>
        <v>3</v>
      </c>
      <c r="R107" s="53">
        <f ca="1"/>
        <v>5</v>
      </c>
      <c r="S107" s="53">
        <f ca="1"/>
        <v>3</v>
      </c>
      <c r="T107" s="53">
        <f ca="1"/>
        <v>4</v>
      </c>
      <c r="U107" s="53">
        <f ca="1"/>
        <v>6</v>
      </c>
      <c r="V107" s="53">
        <f ca="1"/>
        <v>3</v>
      </c>
      <c r="W107" s="53">
        <f ca="1"/>
        <v>1</v>
      </c>
      <c r="X107" s="53">
        <f ca="1"/>
        <v>5</v>
      </c>
      <c r="Y107" s="52" t="str">
        <f ca="1"/>
        <v>Tahu akan tujuan yang ingin dicapainya dan dapat merumuskannya, realistis akan kemampuan diri, dan berusaha untuk mencapai target.</v>
      </c>
      <c r="Z107" s="52" t="str">
        <f ca="1"/>
        <v xml:space="preserve">Komitmen tinggi, lebih suka menangani pekerjaan satu demi satu, akan tetapi masih dapat mengubah prioritas jika terpaksa </v>
      </c>
      <c r="AA107" s="52" t="str">
        <f ca="1"/>
        <v xml:space="preserve">Bekerja keras, tetapi  jelas tujuan yg ingin dicapainya   </v>
      </c>
      <c r="AB107" s="52" t="str">
        <f ca="1"/>
        <v>Lebih mementingkan fleksibilitas daripada struktur, pendekatan kerja lebih ditentukan oleh situasi daripada oleh perencanaan sebelumnya, mudah beradaptasi.  Tidak mempedulikan keteraturan atau kerapihan, ceroboh.</v>
      </c>
      <c r="AC107" s="52" t="str">
        <f ca="1"/>
        <v xml:space="preserve">Sangat menyukai detail, sangat peduli akan akurasi dan keleng- kapan data.  Cenderung terlalu terlibat dengan detail sehingga melupakan tujuan utama.  </v>
      </c>
      <c r="AD107" s="52" t="str">
        <f ca="1"/>
        <v xml:space="preserve">Pertimbangan mencakup aspek teoritis (konsep atau pemikiran  baru) dan aspek praktis (pengalaman) secara berimbang    </v>
      </c>
      <c r="AE107" s="52" t="str">
        <f ca="1"/>
        <v xml:space="preserve">Santai. Kurang peduli akan waktu, kurang memiliki rasa urgensi, membuang-buang waktu, bukan pekerja yang tepat waktu </v>
      </c>
      <c r="AF107" s="52" t="str">
        <f ca="1"/>
        <v xml:space="preserve">Dapat bekerja di belakang meja dan senang jika sesekali harus terjun ke lapangan atau melaksanakan tugas-tugas yang bersifat mobile.  </v>
      </c>
      <c r="AG107" s="52" t="str">
        <f ca="1"/>
        <v xml:space="preserve">Perlu pengarahan awal dan tolok ukur keberhasilan   </v>
      </c>
      <c r="AH107" s="52" t="str">
        <f ca="1"/>
        <v xml:space="preserve">Loyal pada Perusahaan   </v>
      </c>
      <c r="AI107" s="52" t="str">
        <f ca="1"/>
        <v xml:space="preserve">Tidak percaya diri dan tidak ingin memimpin atau mengawasi orang lain </v>
      </c>
      <c r="AJ107" s="52" t="str">
        <f ca="1"/>
        <v xml:space="preserve">Bertanggung jawab, akan melakukan fungsi pengarahan, pengendalian dan pengawasan, tapi tidak mendominasi </v>
      </c>
      <c r="AK107" s="52" t="str">
        <f ca="1"/>
        <v xml:space="preserve">Enggan mengambil keputusan   </v>
      </c>
      <c r="AL10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7" s="52" t="str">
        <f ca="1"/>
        <v xml:space="preserve">Selektif dlm bergabung dg kelompok, hanya mau berhubungan dg kelompok di lingkungan kerja apabila bernilai &amp; sesuai minat, tdk terlalu mudah dipengaruhi.  </v>
      </c>
      <c r="AN107" s="52" t="str">
        <f ca="1"/>
        <v xml:space="preserve">Tidak mencari atau menghindari hubungan antar pribadi di  lingkungan kerja, masih mampu menjaga jarak </v>
      </c>
      <c r="AO107" s="52" t="str">
        <f ca="1"/>
        <v xml:space="preserve">Bangga akan diri dan gayanya sendiri, senang menjadi pusat perha- tian, mengharapkan penghargaan dari lingkungan. Mencari-cari perhatian dan suka menyombongkan diri.  </v>
      </c>
      <c r="AP107" s="52" t="str">
        <f ca="1"/>
        <v xml:space="preserve">Terbuka, mudah mengungkap pendapat atau perasaannya menge- nai suatu hal kepada org lain </v>
      </c>
      <c r="AQ107" s="52" t="str">
        <f ca="1"/>
        <v>Sabar, tidak menyukai konflik. Mengelak atau menghindar dari konflik, pasif, menekan atau menyembunyikan perasaan sesungguhnya,  menghindari konfrontasi, lari dari konflik, tidak mau mengakui adanya konflik.</v>
      </c>
      <c r="AR107" s="52" t="str">
        <f ca="1"/>
        <v xml:space="preserve">Mudah beradaptasi, cukup menyukai perubahan    </v>
      </c>
      <c r="AT107" t="str">
        <f ca="1"/>
        <v>G</v>
      </c>
      <c r="AU107" t="str">
        <f ca="1"/>
        <v>A</v>
      </c>
      <c r="AV107" t="str">
        <f ca="1"/>
        <v>P</v>
      </c>
      <c r="AW107" t="str">
        <f ca="1"/>
        <v>P</v>
      </c>
      <c r="AX107" t="str">
        <f ca="1"/>
        <v>X</v>
      </c>
      <c r="AY107" t="str">
        <f ca="1"/>
        <v>B</v>
      </c>
      <c r="AZ107" t="str">
        <f ca="1"/>
        <v>O</v>
      </c>
      <c r="BA107" t="str">
        <f ca="1"/>
        <v>Z</v>
      </c>
      <c r="BB107" t="str">
        <f ca="1"/>
        <v>F</v>
      </c>
      <c r="BC107" t="str">
        <f ca="1"/>
        <v>F</v>
      </c>
      <c r="BD107" t="str">
        <f ca="1"/>
        <v>G</v>
      </c>
      <c r="BE107" t="str">
        <f ca="1"/>
        <v>E</v>
      </c>
      <c r="BF107" t="str">
        <f ca="1"/>
        <v>N</v>
      </c>
      <c r="BG107" t="str">
        <f ca="1"/>
        <v>X</v>
      </c>
      <c r="BH107" t="str">
        <f ca="1"/>
        <v>B</v>
      </c>
      <c r="BI107" t="str">
        <f ca="1"/>
        <v>X</v>
      </c>
      <c r="BJ107" t="str">
        <f ca="1"/>
        <v>Z</v>
      </c>
      <c r="BK107" t="str">
        <f ca="1"/>
        <v>O</v>
      </c>
      <c r="BL107" t="str">
        <f ca="1"/>
        <v>Z</v>
      </c>
      <c r="BM107" t="str">
        <f ca="1"/>
        <v>W</v>
      </c>
      <c r="BN107" t="str">
        <f ca="1"/>
        <v>D</v>
      </c>
      <c r="BO107" t="str">
        <f ca="1"/>
        <v>C</v>
      </c>
      <c r="BP107" t="str">
        <f ca="1"/>
        <v>E</v>
      </c>
      <c r="BQ107" t="str">
        <f ca="1"/>
        <v>X</v>
      </c>
      <c r="BR107" t="str">
        <f ca="1"/>
        <v>A</v>
      </c>
      <c r="BS107" t="str">
        <f ca="1"/>
        <v>O</v>
      </c>
      <c r="BT107" t="str">
        <f ca="1"/>
        <v>Z</v>
      </c>
      <c r="BU107" t="str">
        <f ca="1"/>
        <v>K</v>
      </c>
      <c r="BV107" t="str">
        <f ca="1"/>
        <v>O</v>
      </c>
      <c r="BW107" t="str">
        <f ca="1"/>
        <v>W</v>
      </c>
      <c r="BX107" t="str">
        <f ca="1"/>
        <v>R</v>
      </c>
      <c r="BY107" t="str">
        <f ca="1"/>
        <v>D</v>
      </c>
      <c r="BZ107" t="str">
        <f ca="1"/>
        <v>I</v>
      </c>
      <c r="CA107" t="str">
        <f ca="1"/>
        <v>T</v>
      </c>
      <c r="CB107" t="str">
        <f ca="1"/>
        <v>B</v>
      </c>
      <c r="CC107" t="str">
        <f ca="1"/>
        <v>A</v>
      </c>
      <c r="CD107" t="str">
        <f ca="1"/>
        <v>P</v>
      </c>
      <c r="CE107" t="str">
        <f ca="1"/>
        <v>X</v>
      </c>
      <c r="CF107" t="str">
        <f ca="1"/>
        <v>F</v>
      </c>
      <c r="CG107" t="str">
        <f ca="1"/>
        <v>W</v>
      </c>
      <c r="CH107" t="str">
        <f ca="1"/>
        <v>G</v>
      </c>
      <c r="CI107" t="str">
        <f ca="1"/>
        <v>R</v>
      </c>
      <c r="CJ107" t="str">
        <f ca="1"/>
        <v>D</v>
      </c>
      <c r="CK107" t="str">
        <f ca="1"/>
        <v>T</v>
      </c>
      <c r="CL107" t="str">
        <f ca="1"/>
        <v>V</v>
      </c>
      <c r="CM107" t="str">
        <f ca="1"/>
        <v>N</v>
      </c>
      <c r="CN107" t="str">
        <f ca="1"/>
        <v>Z</v>
      </c>
      <c r="CO107" t="str">
        <f ca="1"/>
        <v>P</v>
      </c>
      <c r="CP107" t="str">
        <f ca="1"/>
        <v>F</v>
      </c>
      <c r="CQ107" t="str">
        <f ca="1"/>
        <v>W</v>
      </c>
      <c r="CR107" t="str">
        <f ca="1"/>
        <v>G</v>
      </c>
      <c r="CS107" t="str">
        <f ca="1"/>
        <v>S</v>
      </c>
      <c r="CT107" t="str">
        <f ca="1"/>
        <v>I</v>
      </c>
      <c r="CU107" t="str">
        <f ca="1"/>
        <v>D</v>
      </c>
      <c r="CV107" t="str">
        <f ca="1"/>
        <v>V</v>
      </c>
      <c r="CW107" t="str">
        <f ca="1"/>
        <v>E</v>
      </c>
      <c r="CX107" t="str">
        <f ca="1"/>
        <v>N</v>
      </c>
      <c r="CY107" t="str">
        <f ca="1"/>
        <v>A</v>
      </c>
      <c r="CZ107" t="str">
        <f ca="1"/>
        <v>F</v>
      </c>
      <c r="DA107" t="str">
        <f ca="1"/>
        <v>X</v>
      </c>
      <c r="DB107" t="str">
        <f ca="1"/>
        <v>G</v>
      </c>
      <c r="DC107" t="str">
        <f ca="1"/>
        <v>L</v>
      </c>
      <c r="DD107" t="str">
        <f ca="1"/>
        <v>S</v>
      </c>
      <c r="DE107" t="str">
        <f ca="1"/>
        <v>R</v>
      </c>
      <c r="DF107" t="str">
        <f ca="1"/>
        <v>D</v>
      </c>
      <c r="DG107" t="str">
        <f ca="1"/>
        <v>S</v>
      </c>
      <c r="DH107" t="str">
        <f ca="1"/>
        <v>R</v>
      </c>
      <c r="DI107" t="str">
        <f ca="1"/>
        <v>N</v>
      </c>
      <c r="DJ107" t="str">
        <f ca="1"/>
        <v>A</v>
      </c>
      <c r="DK107" t="str">
        <f ca="1"/>
        <v>P</v>
      </c>
      <c r="DL107" t="str">
        <f ca="1"/>
        <v>G</v>
      </c>
      <c r="DM107" t="str">
        <f ca="1"/>
        <v>L</v>
      </c>
      <c r="DN107" t="str">
        <f ca="1"/>
        <v>V</v>
      </c>
      <c r="DO107" t="str">
        <f ca="1"/>
        <v>T</v>
      </c>
      <c r="DP107" t="str">
        <f ca="1"/>
        <v>V</v>
      </c>
      <c r="DQ107" t="str">
        <f ca="1"/>
        <v>D</v>
      </c>
      <c r="DR107" t="str">
        <f ca="1"/>
        <v>R</v>
      </c>
      <c r="DS107" t="str">
        <f ca="1"/>
        <v>D</v>
      </c>
      <c r="DT107" t="str">
        <f ca="1"/>
        <v>N</v>
      </c>
      <c r="DU107" t="str">
        <f ca="1"/>
        <v>W</v>
      </c>
      <c r="DV107" t="str">
        <f ca="1"/>
        <v>G</v>
      </c>
      <c r="DW107" t="str">
        <f ca="1"/>
        <v>L</v>
      </c>
      <c r="DX107" t="str">
        <f ca="1"/>
        <v>I</v>
      </c>
      <c r="DY107" t="str">
        <f ca="1"/>
        <v>V</v>
      </c>
      <c r="DZ107" t="str">
        <f ca="1"/>
        <v>S</v>
      </c>
      <c r="EA107" t="str">
        <f ca="1"/>
        <v>S</v>
      </c>
      <c r="EB107" t="str">
        <f ca="1"/>
        <v>D</v>
      </c>
      <c r="EC107" t="str">
        <f ca="1"/>
        <v>D</v>
      </c>
      <c r="ED107" t="str">
        <f ca="1"/>
        <v>C</v>
      </c>
      <c r="EE107" t="str">
        <f ca="1"/>
        <v>N</v>
      </c>
    </row>
    <row r="108" spans="1:135" ht="75" x14ac:dyDescent="0.25">
      <c r="A108" s="57">
        <v>107</v>
      </c>
      <c r="B108" s="55" t="str">
        <f ca="1"/>
        <v>Muhammad Iqbal Rosyadi</v>
      </c>
      <c r="C108" s="55" t="str">
        <f ca="1"/>
        <v>Staff Civil Buyer</v>
      </c>
      <c r="D108" s="53" t="str">
        <f ca="1"/>
        <v>24</v>
      </c>
      <c r="E108" s="53">
        <f ca="1"/>
        <v>6</v>
      </c>
      <c r="F108" s="53">
        <f ca="1"/>
        <v>5</v>
      </c>
      <c r="G108" s="53">
        <f ca="1"/>
        <v>6</v>
      </c>
      <c r="H108" s="53">
        <f ca="1"/>
        <v>3</v>
      </c>
      <c r="I108" s="53">
        <f ca="1"/>
        <v>8</v>
      </c>
      <c r="J108" s="53">
        <f ca="1"/>
        <v>5</v>
      </c>
      <c r="K108" s="53">
        <f ca="1"/>
        <v>2</v>
      </c>
      <c r="L108" s="53">
        <f ca="1"/>
        <v>6</v>
      </c>
      <c r="M108" s="53">
        <f ca="1"/>
        <v>7</v>
      </c>
      <c r="N108" s="53">
        <f ca="1"/>
        <v>3</v>
      </c>
      <c r="O108" s="53">
        <f ca="1"/>
        <v>3</v>
      </c>
      <c r="P108" s="53">
        <f ca="1"/>
        <v>2</v>
      </c>
      <c r="Q108" s="53">
        <f ca="1"/>
        <v>6</v>
      </c>
      <c r="R108" s="53">
        <f ca="1"/>
        <v>4</v>
      </c>
      <c r="S108" s="53">
        <f ca="1"/>
        <v>5</v>
      </c>
      <c r="T108" s="53">
        <f ca="1"/>
        <v>7</v>
      </c>
      <c r="U108" s="53">
        <f ca="1"/>
        <v>3</v>
      </c>
      <c r="V108" s="53">
        <f ca="1"/>
        <v>2</v>
      </c>
      <c r="W108" s="53">
        <f ca="1"/>
        <v>1</v>
      </c>
      <c r="X108" s="53">
        <f ca="1"/>
        <v>6</v>
      </c>
      <c r="Y108" s="52" t="str">
        <f ca="1"/>
        <v>Tahu akan tujuan yang ingin dicapainya dan dapat merumuskannya, realistis akan kemampuan diri, dan berusaha untuk mencapai target.</v>
      </c>
      <c r="Z108" s="52" t="str">
        <f ca="1"/>
        <v xml:space="preserve">Cukup memiliki komitmen untuk menuntaskan tugas, akan tetapi jika memungkinkan akan mendelegasikan sebagian dari pekerjaan nya kepada orang lain.  </v>
      </c>
      <c r="AA108" s="52" t="str">
        <f ca="1"/>
        <v xml:space="preserve">Bekerja keras, tetapi  jelas tujuan yg ingin dicapainya   </v>
      </c>
      <c r="AB108" s="52" t="str">
        <f ca="1"/>
        <v xml:space="preserve">Fleksibel tapi masih cukup memperhatikan keteraturan atau sistematika kerja </v>
      </c>
      <c r="AC108" s="52" t="str">
        <f ca="1"/>
        <v xml:space="preserve">Sangat menyukai detail, sangat peduli akan akurasi dan keleng- kapan data.  Cenderung terlalu terlibat dengan detail sehingga melupakan tujuan utama.  </v>
      </c>
      <c r="AD108" s="52" t="str">
        <f ca="1"/>
        <v xml:space="preserve">Pertimbangan mencakup aspek teoritis (konsep atau pemikiran  baru) dan aspek praktis (pengalaman) secara berimbang    </v>
      </c>
      <c r="AE108" s="52" t="str">
        <f ca="1"/>
        <v xml:space="preserve">Santai. Kurang peduli akan waktu, kurang memiliki rasa urgensi, membuang-buang waktu, bukan pekerja yang tepat waktu </v>
      </c>
      <c r="AF108" s="52" t="str">
        <f ca="1"/>
        <v xml:space="preserve">Dapat bekerja di belakang meja dan senang jika sesekali harus terjun ke lapangan atau melaksanakan tugas-tugas yang bersifat mobile.  </v>
      </c>
      <c r="AG108" s="52" t="str">
        <f ca="1"/>
        <v xml:space="preserve">Membutuhkan uraian rinci mengenai tugas, dan batasan tanggung  jawab serta wewenang </v>
      </c>
      <c r="AH108" s="52" t="str">
        <f ca="1"/>
        <v>Otonom, dapat bekerja sendiri tanpa campur tangan orang lain, motivasi timbul krn pekerjaan itu sendiri, bukan krn pujian dr otoritas. Mempertanyakan otoritas, cenderung tidak puas thdp atasan, loya- litas lebih didasari kepentingan pribadi.</v>
      </c>
      <c r="AI108" s="52" t="str">
        <f ca="1"/>
        <v xml:space="preserve">Tidak percaya diri dan tidak ingin memimpin atau mengawasi orang lain </v>
      </c>
      <c r="AJ108" s="52" t="str">
        <f ca="1"/>
        <v>Enggan mengontrol org lain &amp; tidak mau mempertanggung jawabkan hasil kerja bawahannya, lebih memberi kebebasan kpd bawahan utk memilih cara sendiri dlm penyelesaian tugas dan meminta bawahan  utk mempertanggungjawabkan hasilnya masing-masing.</v>
      </c>
      <c r="AK108" s="52" t="str">
        <f ca="1"/>
        <v xml:space="preserve">Cukup percaya diri dlm pengambilan keputusan, mau mengambil resiko, dpt memutuskan dgn cepat, mengikuti alur logika </v>
      </c>
      <c r="AL108" s="52" t="str">
        <f ca="1"/>
        <v xml:space="preserve">Kurang percaya diri &amp; kurang aktif dlm menjalin hubungan sosial   </v>
      </c>
      <c r="AM108" s="52" t="str">
        <f ca="1"/>
        <v xml:space="preserve">Selektif dlm bergabung dg kelompok, hanya mau berhubungan dg kelompok di lingkungan kerja apabila bernilai &amp; sesuai minat, tdk terlalu mudah dipengaruhi.  </v>
      </c>
      <c r="AN108"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08" s="52" t="str">
        <f ca="1"/>
        <v xml:space="preserve">Sederhana, cenderung diam, cenderung pemalu, tidak suka menon- jolkan diri </v>
      </c>
      <c r="AP108" s="52" t="str">
        <f ca="1"/>
        <v xml:space="preserve">Terbuka, mudah mengungkap pendapat atau perasaannya menge- nai suatu hal kepada org lain </v>
      </c>
      <c r="AQ108" s="52" t="str">
        <f ca="1"/>
        <v>Sabar, tidak menyukai konflik. Mengelak atau menghindar dari konflik, pasif, menekan atau menyembunyikan perasaan sesungguhnya,  menghindari konfrontasi, lari dari konflik, tidak mau mengakui adanya konflik.</v>
      </c>
      <c r="AR108" s="52" t="str">
        <f ca="1"/>
        <v>Antusias terhadap perubahan dan akan mencari hal-hal baru, tetapi masih selektif (menilai kemanfaatannya)</v>
      </c>
      <c r="AT108" t="str">
        <f ca="1"/>
        <v>G</v>
      </c>
      <c r="AU108" t="str">
        <f ca="1"/>
        <v>N</v>
      </c>
      <c r="AV108" t="str">
        <f ca="1"/>
        <v>A</v>
      </c>
      <c r="AW108" t="str">
        <f ca="1"/>
        <v>P</v>
      </c>
      <c r="AX108" t="str">
        <f ca="1"/>
        <v>B</v>
      </c>
      <c r="AY108" t="str">
        <f ca="1"/>
        <v>O</v>
      </c>
      <c r="AZ108" t="str">
        <f ca="1"/>
        <v>O</v>
      </c>
      <c r="BA108" t="str">
        <f ca="1"/>
        <v>Z</v>
      </c>
      <c r="BB108" t="str">
        <f ca="1"/>
        <v>F</v>
      </c>
      <c r="BC108" t="str">
        <f ca="1"/>
        <v>W</v>
      </c>
      <c r="BD108" t="str">
        <f ca="1"/>
        <v>C</v>
      </c>
      <c r="BE108" t="str">
        <f ca="1"/>
        <v>E</v>
      </c>
      <c r="BF108" t="str">
        <f ca="1"/>
        <v>N</v>
      </c>
      <c r="BG108" t="str">
        <f ca="1"/>
        <v>A</v>
      </c>
      <c r="BH108" t="str">
        <f ca="1"/>
        <v>B</v>
      </c>
      <c r="BI108" t="str">
        <f ca="1"/>
        <v>O</v>
      </c>
      <c r="BJ108" t="str">
        <f ca="1"/>
        <v>Z</v>
      </c>
      <c r="BK108" t="str">
        <f ca="1"/>
        <v>O</v>
      </c>
      <c r="BL108" t="str">
        <f ca="1"/>
        <v>Z</v>
      </c>
      <c r="BM108" t="str">
        <f ca="1"/>
        <v>W</v>
      </c>
      <c r="BN108" t="str">
        <f ca="1"/>
        <v>D</v>
      </c>
      <c r="BO108" t="str">
        <f ca="1"/>
        <v>L</v>
      </c>
      <c r="BP108" t="str">
        <f ca="1"/>
        <v>I</v>
      </c>
      <c r="BQ108" t="str">
        <f ca="1"/>
        <v>X</v>
      </c>
      <c r="BR108" t="str">
        <f ca="1"/>
        <v>A</v>
      </c>
      <c r="BS108" t="str">
        <f ca="1"/>
        <v>O</v>
      </c>
      <c r="BT108" t="str">
        <f ca="1"/>
        <v>Z</v>
      </c>
      <c r="BU108" t="str">
        <f ca="1"/>
        <v>B</v>
      </c>
      <c r="BV108" t="str">
        <f ca="1"/>
        <v>O</v>
      </c>
      <c r="BW108" t="str">
        <f ca="1"/>
        <v>W</v>
      </c>
      <c r="BX108" t="str">
        <f ca="1"/>
        <v>G</v>
      </c>
      <c r="BY108" t="str">
        <f ca="1"/>
        <v>D</v>
      </c>
      <c r="BZ108" t="str">
        <f ca="1"/>
        <v>I</v>
      </c>
      <c r="CA108" t="str">
        <f ca="1"/>
        <v>T</v>
      </c>
      <c r="CB108" t="str">
        <f ca="1"/>
        <v>B</v>
      </c>
      <c r="CC108" t="str">
        <f ca="1"/>
        <v>A</v>
      </c>
      <c r="CD108" t="str">
        <f ca="1"/>
        <v>Z</v>
      </c>
      <c r="CE108" t="str">
        <f ca="1"/>
        <v>X</v>
      </c>
      <c r="CF108" t="str">
        <f ca="1"/>
        <v>B</v>
      </c>
      <c r="CG108" t="str">
        <f ca="1"/>
        <v>W</v>
      </c>
      <c r="CH108" t="str">
        <f ca="1"/>
        <v>S</v>
      </c>
      <c r="CI108" t="str">
        <f ca="1"/>
        <v>R</v>
      </c>
      <c r="CJ108" t="str">
        <f ca="1"/>
        <v>D</v>
      </c>
      <c r="CK108" t="str">
        <f ca="1"/>
        <v>T</v>
      </c>
      <c r="CL108" t="str">
        <f ca="1"/>
        <v>V</v>
      </c>
      <c r="CM108" t="str">
        <f ca="1"/>
        <v>O</v>
      </c>
      <c r="CN108" t="str">
        <f ca="1"/>
        <v>Z</v>
      </c>
      <c r="CO108" t="str">
        <f ca="1"/>
        <v>K</v>
      </c>
      <c r="CP108" t="str">
        <f ca="1"/>
        <v>F</v>
      </c>
      <c r="CQ108" t="str">
        <f ca="1"/>
        <v>W</v>
      </c>
      <c r="CR108" t="str">
        <f ca="1"/>
        <v>G</v>
      </c>
      <c r="CS108" t="str">
        <f ca="1"/>
        <v>S</v>
      </c>
      <c r="CT108" t="str">
        <f ca="1"/>
        <v>I</v>
      </c>
      <c r="CU108" t="str">
        <f ca="1"/>
        <v>D</v>
      </c>
      <c r="CV108" t="str">
        <f ca="1"/>
        <v>V</v>
      </c>
      <c r="CW108" t="str">
        <f ca="1"/>
        <v>E</v>
      </c>
      <c r="CX108" t="str">
        <f ca="1"/>
        <v>N</v>
      </c>
      <c r="CY108" t="str">
        <f ca="1"/>
        <v>A</v>
      </c>
      <c r="CZ108" t="str">
        <f ca="1"/>
        <v>F</v>
      </c>
      <c r="DA108" t="str">
        <f ca="1"/>
        <v>X</v>
      </c>
      <c r="DB108" t="str">
        <f ca="1"/>
        <v>G</v>
      </c>
      <c r="DC108" t="str">
        <f ca="1"/>
        <v>V</v>
      </c>
      <c r="DD108" t="str">
        <f ca="1"/>
        <v>I</v>
      </c>
      <c r="DE108" t="str">
        <f ca="1"/>
        <v>R</v>
      </c>
      <c r="DF108" t="str">
        <f ca="1"/>
        <v>V</v>
      </c>
      <c r="DG108" t="str">
        <f ca="1"/>
        <v>C</v>
      </c>
      <c r="DH108" t="str">
        <f ca="1"/>
        <v>R</v>
      </c>
      <c r="DI108" t="str">
        <f ca="1"/>
        <v>N</v>
      </c>
      <c r="DJ108" t="str">
        <f ca="1"/>
        <v>A</v>
      </c>
      <c r="DK108" t="str">
        <f ca="1"/>
        <v>P</v>
      </c>
      <c r="DL108" t="str">
        <f ca="1"/>
        <v>G</v>
      </c>
      <c r="DM108" t="str">
        <f ca="1"/>
        <v>L</v>
      </c>
      <c r="DN108" t="str">
        <f ca="1"/>
        <v>I</v>
      </c>
      <c r="DO108" t="str">
        <f ca="1"/>
        <v>S</v>
      </c>
      <c r="DP108" t="str">
        <f ca="1"/>
        <v>V</v>
      </c>
      <c r="DQ108" t="str">
        <f ca="1"/>
        <v>D</v>
      </c>
      <c r="DR108" t="str">
        <f ca="1"/>
        <v>R</v>
      </c>
      <c r="DS108" t="str">
        <f ca="1"/>
        <v>D</v>
      </c>
      <c r="DT108" t="str">
        <f ca="1"/>
        <v>N</v>
      </c>
      <c r="DU108" t="str">
        <f ca="1"/>
        <v>W</v>
      </c>
      <c r="DV108" t="str">
        <f ca="1"/>
        <v>G</v>
      </c>
      <c r="DW108" t="str">
        <f ca="1"/>
        <v>L</v>
      </c>
      <c r="DX108" t="str">
        <f ca="1"/>
        <v>I</v>
      </c>
      <c r="DY108" t="str">
        <f ca="1"/>
        <v>V</v>
      </c>
      <c r="DZ108" t="str">
        <f ca="1"/>
        <v>S</v>
      </c>
      <c r="EA108" t="str">
        <f ca="1"/>
        <v>R</v>
      </c>
      <c r="EB108" t="str">
        <f ca="1"/>
        <v>D</v>
      </c>
      <c r="EC108" t="str">
        <f ca="1"/>
        <v>D</v>
      </c>
      <c r="ED108" t="str">
        <f ca="1"/>
        <v>C</v>
      </c>
      <c r="EE108" t="str">
        <f ca="1"/>
        <v>W</v>
      </c>
    </row>
    <row r="109" spans="1:135" ht="75" x14ac:dyDescent="0.25">
      <c r="A109" s="57">
        <v>108</v>
      </c>
      <c r="B109" s="55" t="str">
        <f ca="1"/>
        <v>Ivanna Ulamria Lila S</v>
      </c>
      <c r="C109" s="55" t="str">
        <f ca="1"/>
        <v>Site Civil Engineer</v>
      </c>
      <c r="D109" s="53" t="str">
        <f ca="1"/>
        <v>29</v>
      </c>
      <c r="E109" s="53">
        <f ca="1"/>
        <v>4</v>
      </c>
      <c r="F109" s="53">
        <f ca="1"/>
        <v>7</v>
      </c>
      <c r="G109" s="53">
        <f ca="1"/>
        <v>5</v>
      </c>
      <c r="H109" s="53">
        <f ca="1"/>
        <v>5</v>
      </c>
      <c r="I109" s="53">
        <f ca="1"/>
        <v>4</v>
      </c>
      <c r="J109" s="53">
        <f ca="1"/>
        <v>3</v>
      </c>
      <c r="K109" s="53">
        <f ca="1"/>
        <v>4</v>
      </c>
      <c r="L109" s="53">
        <f ca="1"/>
        <v>7</v>
      </c>
      <c r="M109" s="53">
        <f ca="1"/>
        <v>7</v>
      </c>
      <c r="N109" s="53">
        <f ca="1"/>
        <v>5</v>
      </c>
      <c r="O109" s="53">
        <f ca="1"/>
        <v>1</v>
      </c>
      <c r="P109" s="53">
        <f ca="1"/>
        <v>2</v>
      </c>
      <c r="Q109" s="53">
        <f ca="1"/>
        <v>3</v>
      </c>
      <c r="R109" s="53">
        <f ca="1"/>
        <v>8</v>
      </c>
      <c r="S109" s="53">
        <f ca="1"/>
        <v>5</v>
      </c>
      <c r="T109" s="53">
        <f ca="1"/>
        <v>4</v>
      </c>
      <c r="U109" s="53">
        <f ca="1"/>
        <v>3</v>
      </c>
      <c r="V109" s="53">
        <f ca="1"/>
        <v>5</v>
      </c>
      <c r="W109" s="53">
        <f ca="1"/>
        <v>3</v>
      </c>
      <c r="X109" s="53">
        <f ca="1"/>
        <v>5</v>
      </c>
      <c r="Y109"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09" s="52" t="str">
        <f ca="1"/>
        <v xml:space="preserve">Komitmen tinggi, lebih suka menangani pekerjaan satu demi satu, akan tetapi masih dapat mengubah prioritas jika terpaksa </v>
      </c>
      <c r="AA109" s="52" t="str">
        <f ca="1"/>
        <v xml:space="preserve">Bekerja keras, tetapi  jelas tujuan yg ingin dicapainya   </v>
      </c>
      <c r="AB109" s="52" t="str">
        <f ca="1"/>
        <v xml:space="preserve">Memperhatikan keteraturan dan sistematika kerja, tapi cukup  fleksibel </v>
      </c>
      <c r="AC109" s="52" t="str">
        <f ca="1"/>
        <v xml:space="preserve">Tertarik untuk menangani sendiri detail   </v>
      </c>
      <c r="AD109" s="52" t="str">
        <f ca="1"/>
        <v xml:space="preserve">Tipe pelaksana, praktis - pragmatis, mengandalkan pengalaman  masa lalu dan intuisi. Bekerja tanpa perencanaan, mengandalkan perasaan.  </v>
      </c>
      <c r="AE109" s="52" t="str">
        <f ca="1"/>
        <v xml:space="preserve">Cukup aktif dalam segi mental, dapat menyesuaikan tempo kerjanya  dengan tuntutan pekerjaan / lingkungan </v>
      </c>
      <c r="AF109" s="52" t="str">
        <f ca="1"/>
        <v xml:space="preserve">Menyukai aktifitas fisik (a.l. : olah raga), enerjik, memiliki stamina untuk menangani tugas-tugas berat, tidak mudah lelah. Tidak betah duduk lama, kurang dapat konsentrasi  'di belakang meja'.  </v>
      </c>
      <c r="AG109" s="52" t="str">
        <f ca="1"/>
        <v xml:space="preserve">Membutuhkan uraian rinci mengenai tugas, dan batasan tanggung  jawab serta wewenang </v>
      </c>
      <c r="AH109" s="52" t="str">
        <f ca="1"/>
        <v xml:space="preserve">Loyal pada Perusahaan   </v>
      </c>
      <c r="AI109" s="52" t="str">
        <f ca="1"/>
        <v>Puas dengan peran sebagai bawahan, memberikan kesempatan  pada orang lain untuk memimpin, tidak dominan. Tidak percaya diri; sama sekali tidak berminat untuk berperan sebagai pemimpin; ber- sikap pasif dalam kelompok.</v>
      </c>
      <c r="AJ109" s="52" t="str">
        <f ca="1"/>
        <v>Enggan mengontrol org lain &amp; tidak mau mempertanggung jawabkan hasil kerja bawahannya, lebih memberi kebebasan kpd bawahan utk memilih cara sendiri dlm penyelesaian tugas dan meminta bawahan  utk mempertanggungjawabkan hasilnya masing-masing.</v>
      </c>
      <c r="AK109" s="52" t="str">
        <f ca="1"/>
        <v xml:space="preserve">Enggan mengambil keputusan   </v>
      </c>
      <c r="AL10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09" s="52" t="str">
        <f ca="1"/>
        <v xml:space="preserve">Selektif dlm bergabung dg kelompok, hanya mau berhubungan dg kelompok di lingkungan kerja apabila bernilai &amp; sesuai minat, tdk terlalu mudah dipengaruhi.  </v>
      </c>
      <c r="AN109" s="52" t="str">
        <f ca="1"/>
        <v xml:space="preserve">Tidak mencari atau menghindari hubungan antar pribadi di  lingkungan kerja, masih mampu menjaga jarak </v>
      </c>
      <c r="AO109" s="52" t="str">
        <f ca="1"/>
        <v xml:space="preserve">Sederhana, cenderung diam, cenderung pemalu, tidak suka menon- jolkan diri </v>
      </c>
      <c r="AP109" s="52" t="str">
        <f ca="1"/>
        <v xml:space="preserve">Mampu mengungkap atau menyimpan perasaan, dapat mengen- dalikan emosi </v>
      </c>
      <c r="AQ109" s="52" t="str">
        <f ca="1"/>
        <v xml:space="preserve">Lebih suka menghindari konflik, akan mencari rasionalisasi untuk  dapat menerima situasi dan melihat permasalahan dari sudut pan- dang orang lain.  </v>
      </c>
      <c r="AR109" s="52" t="str">
        <f ca="1"/>
        <v xml:space="preserve">Mudah beradaptasi, cukup menyukai perubahan    </v>
      </c>
      <c r="AT109" t="str">
        <f ca="1"/>
        <v>G</v>
      </c>
      <c r="AU109" t="str">
        <f ca="1"/>
        <v>N</v>
      </c>
      <c r="AV109" t="str">
        <f ca="1"/>
        <v>A</v>
      </c>
      <c r="AW109" t="str">
        <f ca="1"/>
        <v>P</v>
      </c>
      <c r="AX109" t="str">
        <f ca="1"/>
        <v>B</v>
      </c>
      <c r="AY109" t="str">
        <f ca="1"/>
        <v>B</v>
      </c>
      <c r="AZ109" t="str">
        <f ca="1"/>
        <v>Z</v>
      </c>
      <c r="BA109" t="str">
        <f ca="1"/>
        <v>Z</v>
      </c>
      <c r="BB109" t="str">
        <f ca="1"/>
        <v>K</v>
      </c>
      <c r="BC109" t="str">
        <f ca="1"/>
        <v>W</v>
      </c>
      <c r="BD109" t="str">
        <f ca="1"/>
        <v>C</v>
      </c>
      <c r="BE109" t="str">
        <f ca="1"/>
        <v>E</v>
      </c>
      <c r="BF109" t="str">
        <f ca="1"/>
        <v>N</v>
      </c>
      <c r="BG109" t="str">
        <f ca="1"/>
        <v>A</v>
      </c>
      <c r="BH109" t="str">
        <f ca="1"/>
        <v>P</v>
      </c>
      <c r="BI109" t="str">
        <f ca="1"/>
        <v>O</v>
      </c>
      <c r="BJ109" t="str">
        <f ca="1"/>
        <v>Z</v>
      </c>
      <c r="BK109" t="str">
        <f ca="1"/>
        <v>O</v>
      </c>
      <c r="BL109" t="str">
        <f ca="1"/>
        <v>F</v>
      </c>
      <c r="BM109" t="str">
        <f ca="1"/>
        <v>W</v>
      </c>
      <c r="BN109" t="str">
        <f ca="1"/>
        <v>D</v>
      </c>
      <c r="BO109" t="str">
        <f ca="1"/>
        <v>C</v>
      </c>
      <c r="BP109" t="str">
        <f ca="1"/>
        <v>E</v>
      </c>
      <c r="BQ109" t="str">
        <f ca="1"/>
        <v>X</v>
      </c>
      <c r="BR109" t="str">
        <f ca="1"/>
        <v>B</v>
      </c>
      <c r="BS109" t="str">
        <f ca="1"/>
        <v>O</v>
      </c>
      <c r="BT109" t="str">
        <f ca="1"/>
        <v>Z</v>
      </c>
      <c r="BU109" t="str">
        <f ca="1"/>
        <v>B</v>
      </c>
      <c r="BV109" t="str">
        <f ca="1"/>
        <v>O</v>
      </c>
      <c r="BW109" t="str">
        <f ca="1"/>
        <v>W</v>
      </c>
      <c r="BX109" t="str">
        <f ca="1"/>
        <v>G</v>
      </c>
      <c r="BY109" t="str">
        <f ca="1"/>
        <v>D</v>
      </c>
      <c r="BZ109" t="str">
        <f ca="1"/>
        <v>C</v>
      </c>
      <c r="CA109" t="str">
        <f ca="1"/>
        <v>T</v>
      </c>
      <c r="CB109" t="str">
        <f ca="1"/>
        <v>B</v>
      </c>
      <c r="CC109" t="str">
        <f ca="1"/>
        <v>A</v>
      </c>
      <c r="CD109" t="str">
        <f ca="1"/>
        <v>Z</v>
      </c>
      <c r="CE109" t="str">
        <f ca="1"/>
        <v>X</v>
      </c>
      <c r="CF109" t="str">
        <f ca="1"/>
        <v>F</v>
      </c>
      <c r="CG109" t="str">
        <f ca="1"/>
        <v>W</v>
      </c>
      <c r="CH109" t="str">
        <f ca="1"/>
        <v>S</v>
      </c>
      <c r="CI109" t="str">
        <f ca="1"/>
        <v>R</v>
      </c>
      <c r="CJ109" t="str">
        <f ca="1"/>
        <v>I</v>
      </c>
      <c r="CK109" t="str">
        <f ca="1"/>
        <v>T</v>
      </c>
      <c r="CL109" t="str">
        <f ca="1"/>
        <v>V</v>
      </c>
      <c r="CM109" t="str">
        <f ca="1"/>
        <v>N</v>
      </c>
      <c r="CN109" t="str">
        <f ca="1"/>
        <v>A</v>
      </c>
      <c r="CO109" t="str">
        <f ca="1"/>
        <v>K</v>
      </c>
      <c r="CP109" t="str">
        <f ca="1"/>
        <v>F</v>
      </c>
      <c r="CQ109" t="str">
        <f ca="1"/>
        <v>W</v>
      </c>
      <c r="CR109" t="str">
        <f ca="1"/>
        <v>V</v>
      </c>
      <c r="CS109" t="str">
        <f ca="1"/>
        <v>S</v>
      </c>
      <c r="CT109" t="str">
        <f ca="1"/>
        <v>I</v>
      </c>
      <c r="CU109" t="str">
        <f ca="1"/>
        <v>T</v>
      </c>
      <c r="CV109" t="str">
        <f ca="1"/>
        <v>V</v>
      </c>
      <c r="CW109" t="str">
        <f ca="1"/>
        <v>E</v>
      </c>
      <c r="CX109" t="str">
        <f ca="1"/>
        <v>N</v>
      </c>
      <c r="CY109" t="str">
        <f ca="1"/>
        <v>K</v>
      </c>
      <c r="CZ109" t="str">
        <f ca="1"/>
        <v>F</v>
      </c>
      <c r="DA109" t="str">
        <f ca="1"/>
        <v>X</v>
      </c>
      <c r="DB109" t="str">
        <f ca="1"/>
        <v>G</v>
      </c>
      <c r="DC109" t="str">
        <f ca="1"/>
        <v>V</v>
      </c>
      <c r="DD109" t="str">
        <f ca="1"/>
        <v>S</v>
      </c>
      <c r="DE109" t="str">
        <f ca="1"/>
        <v>R</v>
      </c>
      <c r="DF109" t="str">
        <f ca="1"/>
        <v>D</v>
      </c>
      <c r="DG109" t="str">
        <f ca="1"/>
        <v>S</v>
      </c>
      <c r="DH109" t="str">
        <f ca="1"/>
        <v>R</v>
      </c>
      <c r="DI109" t="str">
        <f ca="1"/>
        <v>N</v>
      </c>
      <c r="DJ109" t="str">
        <f ca="1"/>
        <v>F</v>
      </c>
      <c r="DK109" t="str">
        <f ca="1"/>
        <v>W</v>
      </c>
      <c r="DL109" t="str">
        <f ca="1"/>
        <v>G</v>
      </c>
      <c r="DM109" t="str">
        <f ca="1"/>
        <v>L</v>
      </c>
      <c r="DN109" t="str">
        <f ca="1"/>
        <v>V</v>
      </c>
      <c r="DO109" t="str">
        <f ca="1"/>
        <v>S</v>
      </c>
      <c r="DP109" t="str">
        <f ca="1"/>
        <v>V</v>
      </c>
      <c r="DQ109" t="str">
        <f ca="1"/>
        <v>S</v>
      </c>
      <c r="DR109" t="str">
        <f ca="1"/>
        <v>C</v>
      </c>
      <c r="DS109" t="str">
        <f ca="1"/>
        <v>E</v>
      </c>
      <c r="DT109" t="str">
        <f ca="1"/>
        <v>N</v>
      </c>
      <c r="DU109" t="str">
        <f ca="1"/>
        <v>W</v>
      </c>
      <c r="DV109" t="str">
        <f ca="1"/>
        <v>G</v>
      </c>
      <c r="DW109" t="str">
        <f ca="1"/>
        <v>I</v>
      </c>
      <c r="DX109" t="str">
        <f ca="1"/>
        <v>T</v>
      </c>
      <c r="DY109" t="str">
        <f ca="1"/>
        <v>V</v>
      </c>
      <c r="DZ109" t="str">
        <f ca="1"/>
        <v>S</v>
      </c>
      <c r="EA109" t="str">
        <f ca="1"/>
        <v>S</v>
      </c>
      <c r="EB109" t="str">
        <f ca="1"/>
        <v>D</v>
      </c>
      <c r="EC109" t="str">
        <f ca="1"/>
        <v>C</v>
      </c>
      <c r="ED109" t="str">
        <f ca="1"/>
        <v>E</v>
      </c>
      <c r="EE109" t="str">
        <f ca="1"/>
        <v>N</v>
      </c>
    </row>
    <row r="110" spans="1:135" ht="75" x14ac:dyDescent="0.25">
      <c r="A110" s="57">
        <v>109</v>
      </c>
      <c r="B110" s="55" t="str">
        <f ca="1"/>
        <v>Zik Handoko Putra</v>
      </c>
      <c r="C110" s="55" t="str">
        <f ca="1"/>
        <v>Civil Engineer</v>
      </c>
      <c r="D110" s="53" t="str">
        <f ca="1"/>
        <v>24</v>
      </c>
      <c r="E110" s="53">
        <f ca="1"/>
        <v>6</v>
      </c>
      <c r="F110" s="53">
        <f ca="1"/>
        <v>7</v>
      </c>
      <c r="G110" s="53">
        <f ca="1"/>
        <v>3</v>
      </c>
      <c r="H110" s="53">
        <f ca="1"/>
        <v>3</v>
      </c>
      <c r="I110" s="53">
        <f ca="1"/>
        <v>1</v>
      </c>
      <c r="J110" s="53">
        <f ca="1"/>
        <v>5</v>
      </c>
      <c r="K110" s="53">
        <f ca="1"/>
        <v>4</v>
      </c>
      <c r="L110" s="53">
        <f ca="1"/>
        <v>5</v>
      </c>
      <c r="M110" s="53">
        <f ca="1"/>
        <v>4</v>
      </c>
      <c r="N110" s="53">
        <f ca="1"/>
        <v>5</v>
      </c>
      <c r="O110" s="53">
        <f ca="1"/>
        <v>7</v>
      </c>
      <c r="P110" s="53">
        <f ca="1"/>
        <v>6</v>
      </c>
      <c r="Q110" s="53">
        <f ca="1"/>
        <v>8</v>
      </c>
      <c r="R110" s="53">
        <f ca="1"/>
        <v>7</v>
      </c>
      <c r="S110" s="53">
        <f ca="1"/>
        <v>6</v>
      </c>
      <c r="T110" s="53">
        <f ca="1"/>
        <v>2</v>
      </c>
      <c r="U110" s="53">
        <f ca="1"/>
        <v>5</v>
      </c>
      <c r="V110" s="53">
        <f ca="1"/>
        <v>2</v>
      </c>
      <c r="W110" s="53">
        <f ca="1"/>
        <v>1</v>
      </c>
      <c r="X110" s="53">
        <f ca="1"/>
        <v>3</v>
      </c>
      <c r="Y110" s="52" t="str">
        <f ca="1"/>
        <v>Tahu akan tujuan yang ingin dicapainya dan dapat merumuskannya, realistis akan kemampuan diri, dan berusaha untuk mencapai target.</v>
      </c>
      <c r="Z110" s="52" t="str">
        <f ca="1"/>
        <v xml:space="preserve">Komitmen tinggi, lebih suka menangani pekerjaan satu demi satu, akan tetapi masih dapat mengubah prioritas jika terpaksa </v>
      </c>
      <c r="AA110" s="52" t="str">
        <f ca="1"/>
        <v xml:space="preserve">Bekerja keras sesuai tuntutan, menyalurkan usahanya untuk hal-hal yang bermanfaat / menguntungkan </v>
      </c>
      <c r="AB110" s="52" t="str">
        <f ca="1"/>
        <v xml:space="preserve">Fleksibel tapi masih cukup memperhatikan keteraturan atau sistematika kerja </v>
      </c>
      <c r="AC110" s="52" t="str">
        <f ca="1"/>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110" s="52" t="str">
        <f ca="1"/>
        <v xml:space="preserve">Pertimbangan mencakup aspek teoritis (konsep atau pemikiran  baru) dan aspek praktis (pengalaman) secara berimbang    </v>
      </c>
      <c r="AE110" s="52" t="str">
        <f ca="1"/>
        <v xml:space="preserve">Cukup aktif dalam segi mental, dapat menyesuaikan tempo kerjanya  dengan tuntutan pekerjaan / lingkungan </v>
      </c>
      <c r="AF110" s="52" t="str">
        <f ca="1"/>
        <v xml:space="preserve">Dapat bekerja di belakang meja dan senang jika sesekali harus terjun ke lapangan atau melaksanakan tugas-tugas yang bersifat mobile.  </v>
      </c>
      <c r="AG110" s="52" t="str">
        <f ca="1"/>
        <v xml:space="preserve">Perlu pengarahan awal dan tolok ukur keberhasilan   </v>
      </c>
      <c r="AH110" s="52" t="str">
        <f ca="1"/>
        <v xml:space="preserve">Loyal pada Perusahaan   </v>
      </c>
      <c r="AI110" s="52" t="str">
        <f ca="1"/>
        <v xml:space="preserve">Percaya diri dan ingin berperan sebagai pemimpin      </v>
      </c>
      <c r="AJ110" s="52" t="str">
        <f ca="1"/>
        <v xml:space="preserve">Dominan dan bertanggung jawab, akan melakukan fungsi pengarahan, pengendalian dan pengawasan    </v>
      </c>
      <c r="AK110" s="52" t="str">
        <f ca="1"/>
        <v>Sangat yakin dl mengambil keputusan, cepat tanggap thd situasi, berani mengambil resiko, mau memanfaatkan kesempatan. Impulsif, dpt mem- buat keputusan yg tdk praktis, cenderung lebih mementingkan kecepatan daripada akurasi, tdk sabar, cenderung meloncat pd keputusan.</v>
      </c>
      <c r="AL11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0" s="52" t="str">
        <f ca="1"/>
        <v>Suka bergabung dlm kelompok, sadar akan sikap &amp; kebutuhan ke- lompok, suka bekerja sama, ingin menjadi bagian dari kelompok, ingin disukai &amp; diakui oleh lingkungan; sangat tergantung pd kelom- pok, lebih memperhatikan kebutuhan kelompok daripada pekerjaan.</v>
      </c>
      <c r="AN110" s="52" t="str">
        <f ca="1"/>
        <v>Menjaga jarak, lebih memperhatikan hal - hal kedinasan, tdk mudah dipengaruhi oleh individu tertentu, objektif &amp; analitis. Tampil dingin, tdk acuh, tdk ramah, suka berahasia, mungkin tdk sadar akan pe- rasaan org lain, &amp; mungkin sulit menyesuaikan diri.</v>
      </c>
      <c r="AO110" s="52" t="str">
        <f ca="1"/>
        <v xml:space="preserve">Mengharapkan pengakuan lingkungan dan tidak mau diabaikan tetapi tidak mencari-cari perhatian </v>
      </c>
      <c r="AP110" s="52" t="str">
        <f ca="1"/>
        <v xml:space="preserve">Terbuka, mudah mengungkap pendapat atau perasaannya menge- nai suatu hal kepada org lain </v>
      </c>
      <c r="AQ110" s="52" t="str">
        <f ca="1"/>
        <v>Sabar, tidak menyukai konflik. Mengelak atau menghindar dari konflik, pasif, menekan atau menyembunyikan perasaan sesungguhnya,  menghindari konfrontasi, lari dari konflik, tidak mau mengakui adanya konflik.</v>
      </c>
      <c r="AR110" s="52" t="str">
        <f ca="1"/>
        <v xml:space="preserve">Enggan berubah, tidak siap untuk beradaptasi, hanya mau menerima perubahan jika alasannya jelas dan meyakinkan  </v>
      </c>
      <c r="AT110" t="str">
        <f ca="1"/>
        <v>G</v>
      </c>
      <c r="AU110" t="str">
        <f ca="1"/>
        <v>N</v>
      </c>
      <c r="AV110" t="str">
        <f ca="1"/>
        <v>A</v>
      </c>
      <c r="AW110" t="str">
        <f ca="1"/>
        <v>P</v>
      </c>
      <c r="AX110" t="str">
        <f ca="1"/>
        <v>B</v>
      </c>
      <c r="AY110" t="str">
        <f ca="1"/>
        <v>B</v>
      </c>
      <c r="AZ110" t="str">
        <f ca="1"/>
        <v>Z</v>
      </c>
      <c r="BA110" t="str">
        <f ca="1"/>
        <v>Z</v>
      </c>
      <c r="BB110" t="str">
        <f ca="1"/>
        <v>F</v>
      </c>
      <c r="BC110" t="str">
        <f ca="1"/>
        <v>F</v>
      </c>
      <c r="BD110" t="str">
        <f ca="1"/>
        <v>C</v>
      </c>
      <c r="BE110" t="str">
        <f ca="1"/>
        <v>L</v>
      </c>
      <c r="BF110" t="str">
        <f ca="1"/>
        <v>N</v>
      </c>
      <c r="BG110" t="str">
        <f ca="1"/>
        <v>X</v>
      </c>
      <c r="BH110" t="str">
        <f ca="1"/>
        <v>B</v>
      </c>
      <c r="BI110" t="str">
        <f ca="1"/>
        <v>X</v>
      </c>
      <c r="BJ110" t="str">
        <f ca="1"/>
        <v>B</v>
      </c>
      <c r="BK110" t="str">
        <f ca="1"/>
        <v>O</v>
      </c>
      <c r="BL110" t="str">
        <f ca="1"/>
        <v>F</v>
      </c>
      <c r="BM110" t="str">
        <f ca="1"/>
        <v>W</v>
      </c>
      <c r="BN110" t="str">
        <f ca="1"/>
        <v>D</v>
      </c>
      <c r="BO110" t="str">
        <f ca="1"/>
        <v>C</v>
      </c>
      <c r="BP110" t="str">
        <f ca="1"/>
        <v>I</v>
      </c>
      <c r="BQ110" t="str">
        <f ca="1"/>
        <v>X</v>
      </c>
      <c r="BR110" t="str">
        <f ca="1"/>
        <v>A</v>
      </c>
      <c r="BS110" t="str">
        <f ca="1"/>
        <v>P</v>
      </c>
      <c r="BT110" t="str">
        <f ca="1"/>
        <v>Z</v>
      </c>
      <c r="BU110" t="str">
        <f ca="1"/>
        <v>B</v>
      </c>
      <c r="BV110" t="str">
        <f ca="1"/>
        <v>O</v>
      </c>
      <c r="BW110" t="str">
        <f ca="1"/>
        <v>W</v>
      </c>
      <c r="BX110" t="str">
        <f ca="1"/>
        <v>R</v>
      </c>
      <c r="BY110" t="str">
        <f ca="1"/>
        <v>L</v>
      </c>
      <c r="BZ110" t="str">
        <f ca="1"/>
        <v>I</v>
      </c>
      <c r="CA110" t="str">
        <f ca="1"/>
        <v>T</v>
      </c>
      <c r="CB110" t="str">
        <f ca="1"/>
        <v>B</v>
      </c>
      <c r="CC110" t="str">
        <f ca="1"/>
        <v>A</v>
      </c>
      <c r="CD110" t="str">
        <f ca="1"/>
        <v>P</v>
      </c>
      <c r="CE110" t="str">
        <f ca="1"/>
        <v>X</v>
      </c>
      <c r="CF110" t="str">
        <f ca="1"/>
        <v>F</v>
      </c>
      <c r="CG110" t="str">
        <f ca="1"/>
        <v>W</v>
      </c>
      <c r="CH110" t="str">
        <f ca="1"/>
        <v>G</v>
      </c>
      <c r="CI110" t="str">
        <f ca="1"/>
        <v>L</v>
      </c>
      <c r="CJ110" t="str">
        <f ca="1"/>
        <v>I</v>
      </c>
      <c r="CK110" t="str">
        <f ca="1"/>
        <v>T</v>
      </c>
      <c r="CL110" t="str">
        <f ca="1"/>
        <v>V</v>
      </c>
      <c r="CM110" t="str">
        <f ca="1"/>
        <v>N</v>
      </c>
      <c r="CN110" t="str">
        <f ca="1"/>
        <v>A</v>
      </c>
      <c r="CO110" t="str">
        <f ca="1"/>
        <v>P</v>
      </c>
      <c r="CP110" t="str">
        <f ca="1"/>
        <v>F</v>
      </c>
      <c r="CQ110" t="str">
        <f ca="1"/>
        <v>W</v>
      </c>
      <c r="CR110" t="str">
        <f ca="1"/>
        <v>G</v>
      </c>
      <c r="CS110" t="str">
        <f ca="1"/>
        <v>S</v>
      </c>
      <c r="CT110" t="str">
        <f ca="1"/>
        <v>I</v>
      </c>
      <c r="CU110" t="str">
        <f ca="1"/>
        <v>T</v>
      </c>
      <c r="CV110" t="str">
        <f ca="1"/>
        <v>V</v>
      </c>
      <c r="CW110" t="str">
        <f ca="1"/>
        <v>S</v>
      </c>
      <c r="CX110" t="str">
        <f ca="1"/>
        <v>N</v>
      </c>
      <c r="CY110" t="str">
        <f ca="1"/>
        <v>K</v>
      </c>
      <c r="CZ110" t="str">
        <f ca="1"/>
        <v>P</v>
      </c>
      <c r="DA110" t="str">
        <f ca="1"/>
        <v>X</v>
      </c>
      <c r="DB110" t="str">
        <f ca="1"/>
        <v>T</v>
      </c>
      <c r="DC110" t="str">
        <f ca="1"/>
        <v>L</v>
      </c>
      <c r="DD110" t="str">
        <f ca="1"/>
        <v>I</v>
      </c>
      <c r="DE110" t="str">
        <f ca="1"/>
        <v>R</v>
      </c>
      <c r="DF110" t="str">
        <f ca="1"/>
        <v>V</v>
      </c>
      <c r="DG110" t="str">
        <f ca="1"/>
        <v>S</v>
      </c>
      <c r="DH110" t="str">
        <f ca="1"/>
        <v>R</v>
      </c>
      <c r="DI110" t="str">
        <f ca="1"/>
        <v>N</v>
      </c>
      <c r="DJ110" t="str">
        <f ca="1"/>
        <v>A</v>
      </c>
      <c r="DK110" t="str">
        <f ca="1"/>
        <v>P</v>
      </c>
      <c r="DL110" t="str">
        <f ca="1"/>
        <v>I</v>
      </c>
      <c r="DM110" t="str">
        <f ca="1"/>
        <v>L</v>
      </c>
      <c r="DN110" t="str">
        <f ca="1"/>
        <v>I</v>
      </c>
      <c r="DO110" t="str">
        <f ca="1"/>
        <v>S</v>
      </c>
      <c r="DP110" t="str">
        <f ca="1"/>
        <v>V</v>
      </c>
      <c r="DQ110" t="str">
        <f ca="1"/>
        <v>S</v>
      </c>
      <c r="DR110" t="str">
        <f ca="1"/>
        <v>R</v>
      </c>
      <c r="DS110" t="str">
        <f ca="1"/>
        <v>E</v>
      </c>
      <c r="DT110" t="str">
        <f ca="1"/>
        <v>N</v>
      </c>
      <c r="DU110" t="str">
        <f ca="1"/>
        <v>A</v>
      </c>
      <c r="DV110" t="str">
        <f ca="1"/>
        <v>L</v>
      </c>
      <c r="DW110" t="str">
        <f ca="1"/>
        <v>L</v>
      </c>
      <c r="DX110" t="str">
        <f ca="1"/>
        <v>I</v>
      </c>
      <c r="DY110" t="str">
        <f ca="1"/>
        <v>V</v>
      </c>
      <c r="DZ110" t="str">
        <f ca="1"/>
        <v>S</v>
      </c>
      <c r="EA110" t="str">
        <f ca="1"/>
        <v>S</v>
      </c>
      <c r="EB110" t="str">
        <f ca="1"/>
        <v>R</v>
      </c>
      <c r="EC110" t="str">
        <f ca="1"/>
        <v>C</v>
      </c>
      <c r="ED110" t="str">
        <f ca="1"/>
        <v>E</v>
      </c>
      <c r="EE110" t="str">
        <f ca="1"/>
        <v>N</v>
      </c>
    </row>
    <row r="111" spans="1:135" ht="60" x14ac:dyDescent="0.25">
      <c r="A111" s="57">
        <v>110</v>
      </c>
      <c r="B111" s="55" t="str">
        <f ca="1"/>
        <v>Andy Junestin Simanjuntak</v>
      </c>
      <c r="C111" s="55" t="str">
        <f ca="1"/>
        <v>Site Civil Engineer</v>
      </c>
      <c r="D111" s="53" t="str">
        <f ca="1"/>
        <v>26</v>
      </c>
      <c r="E111" s="53">
        <f ca="1"/>
        <v>7</v>
      </c>
      <c r="F111" s="53">
        <f ca="1"/>
        <v>5</v>
      </c>
      <c r="G111" s="53">
        <f ca="1"/>
        <v>6</v>
      </c>
      <c r="H111" s="53">
        <f ca="1"/>
        <v>8</v>
      </c>
      <c r="I111" s="53">
        <f ca="1"/>
        <v>8</v>
      </c>
      <c r="J111" s="53">
        <f ca="1"/>
        <v>3</v>
      </c>
      <c r="K111" s="53">
        <f ca="1"/>
        <v>2</v>
      </c>
      <c r="L111" s="53">
        <f ca="1"/>
        <v>4</v>
      </c>
      <c r="M111" s="53">
        <f ca="1"/>
        <v>5</v>
      </c>
      <c r="N111" s="53">
        <f ca="1"/>
        <v>2</v>
      </c>
      <c r="O111" s="53">
        <f ca="1"/>
        <v>6</v>
      </c>
      <c r="P111" s="53">
        <f ca="1"/>
        <v>7</v>
      </c>
      <c r="Q111" s="53">
        <f ca="1"/>
        <v>4</v>
      </c>
      <c r="R111" s="53">
        <f ca="1"/>
        <v>1</v>
      </c>
      <c r="S111" s="53">
        <f ca="1"/>
        <v>5</v>
      </c>
      <c r="T111" s="53">
        <f ca="1"/>
        <v>4</v>
      </c>
      <c r="U111" s="53">
        <f ca="1"/>
        <v>2</v>
      </c>
      <c r="V111" s="53">
        <f ca="1"/>
        <v>3</v>
      </c>
      <c r="W111" s="53">
        <f ca="1"/>
        <v>2</v>
      </c>
      <c r="X111" s="53">
        <f ca="1"/>
        <v>6</v>
      </c>
      <c r="Y111" s="52" t="str">
        <f ca="1"/>
        <v>Tahu akan tujuan yang ingin dicapainya dan dapat merumuskannya, realistis akan kemampuan diri, dan berusaha untuk mencapai target.</v>
      </c>
      <c r="Z111" s="52" t="str">
        <f ca="1"/>
        <v xml:space="preserve">Cukup memiliki komitmen untuk menuntaskan tugas, akan tetapi jika memungkinkan akan mendelegasikan sebagian dari pekerjaan nya kepada orang lain.  </v>
      </c>
      <c r="AA111" s="52" t="str">
        <f ca="1"/>
        <v xml:space="preserve">Bekerja keras, tetapi  jelas tujuan yg ingin dicapainya   </v>
      </c>
      <c r="AB111" s="52" t="str">
        <f ca="1"/>
        <v xml:space="preserve">Sistematis, bermetoda, berstruktur, rapi dan teratur, dapat menata tugas dengan baik.  Cenderung kaku, tidak fleksibel </v>
      </c>
      <c r="AC111" s="52" t="str">
        <f ca="1"/>
        <v xml:space="preserve">Sangat menyukai detail, sangat peduli akan akurasi dan keleng- kapan data.  Cenderung terlalu terlibat dengan detail sehingga melupakan tujuan utama.  </v>
      </c>
      <c r="AD111" s="52" t="str">
        <f ca="1"/>
        <v xml:space="preserve">Tipe pelaksana, praktis - pragmatis, mengandalkan pengalaman  masa lalu dan intuisi. Bekerja tanpa perencanaan, mengandalkan perasaan.  </v>
      </c>
      <c r="AE111" s="52" t="str">
        <f ca="1"/>
        <v xml:space="preserve">Santai. Kurang peduli akan waktu, kurang memiliki rasa urgensi, membuang-buang waktu, bukan pekerja yang tepat waktu </v>
      </c>
      <c r="AF111" s="52" t="str">
        <f ca="1"/>
        <v xml:space="preserve">Dapat bekerja di belakang meja dan senang jika sesekali harus terjun ke lapangan atau melaksanakan tugas-tugas yang bersifat mobile.  </v>
      </c>
      <c r="AG111" s="52" t="str">
        <f ca="1"/>
        <v xml:space="preserve">Perlu pengarahan awal dan tolok ukur keberhasilan   </v>
      </c>
      <c r="AH111" s="52" t="str">
        <f ca="1"/>
        <v>Otonom, dapat bekerja sendiri tanpa campur tangan orang lain, motivasi timbul krn pekerjaan itu sendiri, bukan krn pujian dr otoritas. Mempertanyakan otoritas, cenderung tidak puas thdp atasan, loya- litas lebih didasari kepentingan pribadi.</v>
      </c>
      <c r="AI111" s="52" t="str">
        <f ca="1"/>
        <v xml:space="preserve">Percaya diri dan ingin berperan sebagai pemimpin      </v>
      </c>
      <c r="AJ111" s="52" t="str">
        <f ca="1"/>
        <v xml:space="preserve">Dominan dan bertanggung jawab, akan melakukan fungsi pengarahan, pengendalian dan pengawasan    </v>
      </c>
      <c r="AK111" s="52" t="str">
        <f ca="1"/>
        <v xml:space="preserve">Berhati - hati dlm pengambilan keputusan   </v>
      </c>
      <c r="AL111" s="52" t="str">
        <f ca="1"/>
        <v xml:space="preserve">Dpt. bekerja sendiri, tdk membutuhkan kehadiran org lain. Menarik diri, kaku dlm bergaul, canggung dlm situasi sosial, lebih memperha- tikan hal - hal lain daripada manusia.  </v>
      </c>
      <c r="AM111" s="52" t="str">
        <f ca="1"/>
        <v xml:space="preserve">Selektif dlm bergabung dg kelompok, hanya mau berhubungan dg kelompok di lingkungan kerja apabila bernilai &amp; sesuai minat, tdk terlalu mudah dipengaruhi.  </v>
      </c>
      <c r="AN111" s="52" t="str">
        <f ca="1"/>
        <v xml:space="preserve">Tidak mencari atau menghindari hubungan antar pribadi di  lingkungan kerja, masih mampu menjaga jarak </v>
      </c>
      <c r="AO111" s="52" t="str">
        <f ca="1"/>
        <v xml:space="preserve">Sederhana, cenderung diam, cenderung pemalu, tidak suka menon- jolkan diri </v>
      </c>
      <c r="AP111" s="52" t="str">
        <f ca="1"/>
        <v xml:space="preserve">Terbuka, mudah mengungkap pendapat atau perasaannya menge- nai suatu hal kepada org lain </v>
      </c>
      <c r="AQ111" s="52" t="str">
        <f ca="1"/>
        <v xml:space="preserve">Lebih suka menghindari konflik, akan mencari rasionalisasi untuk  dapat menerima situasi dan melihat permasalahan dari sudut pan- dang orang lain.  </v>
      </c>
      <c r="AR111" s="52" t="str">
        <f ca="1"/>
        <v>Antusias terhadap perubahan dan akan mencari hal-hal baru, tetapi masih selektif (menilai kemanfaatannya)</v>
      </c>
      <c r="AT111" t="str">
        <f ca="1"/>
        <v>G</v>
      </c>
      <c r="AU111" t="str">
        <f ca="1"/>
        <v>N</v>
      </c>
      <c r="AV111" t="str">
        <f ca="1"/>
        <v>A</v>
      </c>
      <c r="AW111" t="str">
        <f ca="1"/>
        <v>P</v>
      </c>
      <c r="AX111" t="str">
        <f ca="1"/>
        <v>B</v>
      </c>
      <c r="AY111" t="str">
        <f ca="1"/>
        <v>B</v>
      </c>
      <c r="AZ111" t="str">
        <f ca="1"/>
        <v>O</v>
      </c>
      <c r="BA111" t="str">
        <f ca="1"/>
        <v>Z</v>
      </c>
      <c r="BB111" t="str">
        <f ca="1"/>
        <v>K</v>
      </c>
      <c r="BC111" t="str">
        <f ca="1"/>
        <v>W</v>
      </c>
      <c r="BD111" t="str">
        <f ca="1"/>
        <v>C</v>
      </c>
      <c r="BE111" t="str">
        <f ca="1"/>
        <v>E</v>
      </c>
      <c r="BF111" t="str">
        <f ca="1"/>
        <v>P</v>
      </c>
      <c r="BG111" t="str">
        <f ca="1"/>
        <v>A</v>
      </c>
      <c r="BH111" t="str">
        <f ca="1"/>
        <v>P</v>
      </c>
      <c r="BI111" t="str">
        <f ca="1"/>
        <v>O</v>
      </c>
      <c r="BJ111" t="str">
        <f ca="1"/>
        <v>Z</v>
      </c>
      <c r="BK111" t="str">
        <f ca="1"/>
        <v>O</v>
      </c>
      <c r="BL111" t="str">
        <f ca="1"/>
        <v>Z</v>
      </c>
      <c r="BM111" t="str">
        <f ca="1"/>
        <v>W</v>
      </c>
      <c r="BN111" t="str">
        <f ca="1"/>
        <v>D</v>
      </c>
      <c r="BO111" t="str">
        <f ca="1"/>
        <v>C</v>
      </c>
      <c r="BP111" t="str">
        <f ca="1"/>
        <v>E</v>
      </c>
      <c r="BQ111" t="str">
        <f ca="1"/>
        <v>X</v>
      </c>
      <c r="BR111" t="str">
        <f ca="1"/>
        <v>A</v>
      </c>
      <c r="BS111" t="str">
        <f ca="1"/>
        <v>P</v>
      </c>
      <c r="BT111" t="str">
        <f ca="1"/>
        <v>Z</v>
      </c>
      <c r="BU111" t="str">
        <f ca="1"/>
        <v>B</v>
      </c>
      <c r="BV111" t="str">
        <f ca="1"/>
        <v>O</v>
      </c>
      <c r="BW111" t="str">
        <f ca="1"/>
        <v>W</v>
      </c>
      <c r="BX111" t="str">
        <f ca="1"/>
        <v>G</v>
      </c>
      <c r="BY111" t="str">
        <f ca="1"/>
        <v>D</v>
      </c>
      <c r="BZ111" t="str">
        <f ca="1"/>
        <v>C</v>
      </c>
      <c r="CA111" t="str">
        <f ca="1"/>
        <v>T</v>
      </c>
      <c r="CB111" t="str">
        <f ca="1"/>
        <v>B</v>
      </c>
      <c r="CC111" t="str">
        <f ca="1"/>
        <v>A</v>
      </c>
      <c r="CD111" t="str">
        <f ca="1"/>
        <v>P</v>
      </c>
      <c r="CE111" t="str">
        <f ca="1"/>
        <v>K</v>
      </c>
      <c r="CF111" t="str">
        <f ca="1"/>
        <v>B</v>
      </c>
      <c r="CG111" t="str">
        <f ca="1"/>
        <v>W</v>
      </c>
      <c r="CH111" t="str">
        <f ca="1"/>
        <v>G</v>
      </c>
      <c r="CI111" t="str">
        <f ca="1"/>
        <v>L</v>
      </c>
      <c r="CJ111" t="str">
        <f ca="1"/>
        <v>D</v>
      </c>
      <c r="CK111" t="str">
        <f ca="1"/>
        <v>C</v>
      </c>
      <c r="CL111" t="str">
        <f ca="1"/>
        <v>V</v>
      </c>
      <c r="CM111" t="str">
        <f ca="1"/>
        <v>N</v>
      </c>
      <c r="CN111" t="str">
        <f ca="1"/>
        <v>Z</v>
      </c>
      <c r="CO111" t="str">
        <f ca="1"/>
        <v>P</v>
      </c>
      <c r="CP111" t="str">
        <f ca="1"/>
        <v>F</v>
      </c>
      <c r="CQ111" t="str">
        <f ca="1"/>
        <v>W</v>
      </c>
      <c r="CR111" t="str">
        <f ca="1"/>
        <v>G</v>
      </c>
      <c r="CS111" t="str">
        <f ca="1"/>
        <v>L</v>
      </c>
      <c r="CT111" t="str">
        <f ca="1"/>
        <v>I</v>
      </c>
      <c r="CU111" t="str">
        <f ca="1"/>
        <v>D</v>
      </c>
      <c r="CV111" t="str">
        <f ca="1"/>
        <v>V</v>
      </c>
      <c r="CW111" t="str">
        <f ca="1"/>
        <v>E</v>
      </c>
      <c r="CX111" t="str">
        <f ca="1"/>
        <v>Z</v>
      </c>
      <c r="CY111" t="str">
        <f ca="1"/>
        <v>A</v>
      </c>
      <c r="CZ111" t="str">
        <f ca="1"/>
        <v>F</v>
      </c>
      <c r="DA111" t="str">
        <f ca="1"/>
        <v>X</v>
      </c>
      <c r="DB111" t="str">
        <f ca="1"/>
        <v>G</v>
      </c>
      <c r="DC111" t="str">
        <f ca="1"/>
        <v>L</v>
      </c>
      <c r="DD111" t="str">
        <f ca="1"/>
        <v>I</v>
      </c>
      <c r="DE111" t="str">
        <f ca="1"/>
        <v>R</v>
      </c>
      <c r="DF111" t="str">
        <f ca="1"/>
        <v>D</v>
      </c>
      <c r="DG111" t="str">
        <f ca="1"/>
        <v>C</v>
      </c>
      <c r="DH111" t="str">
        <f ca="1"/>
        <v>R</v>
      </c>
      <c r="DI111" t="str">
        <f ca="1"/>
        <v>N</v>
      </c>
      <c r="DJ111" t="str">
        <f ca="1"/>
        <v>A</v>
      </c>
      <c r="DK111" t="str">
        <f ca="1"/>
        <v>P</v>
      </c>
      <c r="DL111" t="str">
        <f ca="1"/>
        <v>G</v>
      </c>
      <c r="DM111" t="str">
        <f ca="1"/>
        <v>L</v>
      </c>
      <c r="DN111" t="str">
        <f ca="1"/>
        <v>I</v>
      </c>
      <c r="DO111" t="str">
        <f ca="1"/>
        <v>T</v>
      </c>
      <c r="DP111" t="str">
        <f ca="1"/>
        <v>V</v>
      </c>
      <c r="DQ111" t="str">
        <f ca="1"/>
        <v>D</v>
      </c>
      <c r="DR111" t="str">
        <f ca="1"/>
        <v>C</v>
      </c>
      <c r="DS111" t="str">
        <f ca="1"/>
        <v>D</v>
      </c>
      <c r="DT111" t="str">
        <f ca="1"/>
        <v>N</v>
      </c>
      <c r="DU111" t="str">
        <f ca="1"/>
        <v>A</v>
      </c>
      <c r="DV111" t="str">
        <f ca="1"/>
        <v>L</v>
      </c>
      <c r="DW111" t="str">
        <f ca="1"/>
        <v>L</v>
      </c>
      <c r="DX111" t="str">
        <f ca="1"/>
        <v>I</v>
      </c>
      <c r="DY111" t="str">
        <f ca="1"/>
        <v>V</v>
      </c>
      <c r="DZ111" t="str">
        <f ca="1"/>
        <v>S</v>
      </c>
      <c r="EA111" t="str">
        <f ca="1"/>
        <v>R</v>
      </c>
      <c r="EB111" t="str">
        <f ca="1"/>
        <v>D</v>
      </c>
      <c r="EC111" t="str">
        <f ca="1"/>
        <v>C</v>
      </c>
      <c r="ED111" t="str">
        <f ca="1"/>
        <v>C</v>
      </c>
      <c r="EE111" t="str">
        <f ca="1"/>
        <v>N</v>
      </c>
    </row>
    <row r="112" spans="1:135" ht="60" x14ac:dyDescent="0.25">
      <c r="A112" s="57">
        <v>111</v>
      </c>
      <c r="B112" s="55" t="str">
        <f ca="1"/>
        <v>Alka Anggario</v>
      </c>
      <c r="C112" s="55" t="str">
        <f ca="1"/>
        <v>Civil Engineer (Office And Site Placement)</v>
      </c>
      <c r="D112" s="53" t="str">
        <f ca="1"/>
        <v>33</v>
      </c>
      <c r="E112" s="53">
        <f ca="1"/>
        <v>5</v>
      </c>
      <c r="F112" s="53">
        <f ca="1"/>
        <v>6</v>
      </c>
      <c r="G112" s="53">
        <f ca="1"/>
        <v>4</v>
      </c>
      <c r="H112" s="53">
        <f ca="1"/>
        <v>6</v>
      </c>
      <c r="I112" s="53">
        <f ca="1"/>
        <v>3</v>
      </c>
      <c r="J112" s="53">
        <f ca="1"/>
        <v>6</v>
      </c>
      <c r="K112" s="53">
        <f ca="1"/>
        <v>5</v>
      </c>
      <c r="L112" s="53">
        <f ca="1"/>
        <v>4</v>
      </c>
      <c r="M112" s="53">
        <f ca="1"/>
        <v>7</v>
      </c>
      <c r="N112" s="53">
        <f ca="1"/>
        <v>3</v>
      </c>
      <c r="O112" s="53">
        <f ca="1"/>
        <v>7</v>
      </c>
      <c r="P112" s="53">
        <f ca="1"/>
        <v>6</v>
      </c>
      <c r="Q112" s="53">
        <f ca="1"/>
        <v>6</v>
      </c>
      <c r="R112" s="53">
        <f ca="1"/>
        <v>3</v>
      </c>
      <c r="S112" s="53">
        <f ca="1"/>
        <v>3</v>
      </c>
      <c r="T112" s="53">
        <f ca="1"/>
        <v>2</v>
      </c>
      <c r="U112" s="53">
        <f ca="1"/>
        <v>2</v>
      </c>
      <c r="V112" s="53">
        <f ca="1"/>
        <v>1</v>
      </c>
      <c r="W112" s="53">
        <f ca="1"/>
        <v>6</v>
      </c>
      <c r="X112" s="53">
        <f ca="1"/>
        <v>5</v>
      </c>
      <c r="Y112" s="52" t="str">
        <f ca="1"/>
        <v>Tahu akan tujuan yang ingin dicapainya dan dapat merumuskannya, realistis akan kemampuan diri, dan berusaha untuk mencapai target.</v>
      </c>
      <c r="Z112" s="52" t="str">
        <f ca="1"/>
        <v xml:space="preserve">Komitmen tinggi, lebih suka menangani pekerjaan satu demi satu, akan tetapi masih dapat mengubah prioritas jika terpaksa </v>
      </c>
      <c r="AA112" s="52" t="str">
        <f ca="1"/>
        <v xml:space="preserve">Bekerja keras sesuai tuntutan, menyalurkan usahanya untuk hal-hal yang bermanfaat / menguntungkan </v>
      </c>
      <c r="AB112" s="52" t="str">
        <f ca="1"/>
        <v xml:space="preserve">Memperhatikan keteraturan dan sistematika kerja, tapi cukup  fleksibel </v>
      </c>
      <c r="AC112" s="52" t="str">
        <f ca="1"/>
        <v xml:space="preserve">Cukup peduli akan akurasi dan kelengkapan data   </v>
      </c>
      <c r="AD112" s="52" t="str">
        <f ca="1"/>
        <v xml:space="preserve">Suka memikirkan suatu problem secara mendalam, merujuk pada   teori dan konsep </v>
      </c>
      <c r="AE112" s="52" t="str">
        <f ca="1"/>
        <v xml:space="preserve">Cukup aktif dalam segi mental, dapat menyesuaikan tempo kerjanya  dengan tuntutan pekerjaan / lingkungan </v>
      </c>
      <c r="AF112" s="52" t="str">
        <f ca="1"/>
        <v xml:space="preserve">Dapat bekerja di belakang meja dan senang jika sesekali harus terjun ke lapangan atau melaksanakan tugas-tugas yang bersifat mobile.  </v>
      </c>
      <c r="AG112" s="52" t="str">
        <f ca="1"/>
        <v xml:space="preserve">Membutuhkan uraian rinci mengenai tugas, dan batasan tanggung  jawab serta wewenang </v>
      </c>
      <c r="AH112" s="52" t="str">
        <f ca="1"/>
        <v>Otonom, dapat bekerja sendiri tanpa campur tangan orang lain, motivasi timbul krn pekerjaan itu sendiri, bukan krn pujian dr otoritas. Mempertanyakan otoritas, cenderung tidak puas thdp atasan, loya- litas lebih didasari kepentingan pribadi.</v>
      </c>
      <c r="AI112" s="52" t="str">
        <f ca="1"/>
        <v xml:space="preserve">Percaya diri dan ingin berperan sebagai pemimpin      </v>
      </c>
      <c r="AJ112" s="52" t="str">
        <f ca="1"/>
        <v xml:space="preserve">Dominan dan bertanggung jawab, akan melakukan fungsi pengarahan, pengendalian dan pengawasan    </v>
      </c>
      <c r="AK112" s="52" t="str">
        <f ca="1"/>
        <v xml:space="preserve">Cukup percaya diri dlm pengambilan keputusan, mau mengambil resiko, dpt memutuskan dgn cepat, mengikuti alur logika </v>
      </c>
      <c r="AL112" s="52" t="str">
        <f ca="1"/>
        <v xml:space="preserve">Kurang percaya diri &amp; kurang aktif dlm menjalin hubungan sosial   </v>
      </c>
      <c r="AM112" s="52" t="str">
        <f ca="1"/>
        <v xml:space="preserve">Selektif dlm bergabung dg kelompok, hanya mau berhubungan dg kelompok di lingkungan kerja apabila bernilai &amp; sesuai minat, tdk terlalu mudah dipengaruhi.  </v>
      </c>
      <c r="AN112" s="52" t="str">
        <f ca="1"/>
        <v>Menjaga jarak, lebih memperhatikan hal - hal kedinasan, tdk mudah dipengaruhi oleh individu tertentu, objektif &amp; analitis. Tampil dingin, tdk acuh, tdk ramah, suka berahasia, mungkin tdk sadar akan pe- rasaan org lain, &amp; mungkin sulit menyesuaikan diri.</v>
      </c>
      <c r="AO112" s="52" t="str">
        <f ca="1"/>
        <v xml:space="preserve">Sederhana, cenderung diam, cenderung pemalu, tidak suka menon- jolkan diri </v>
      </c>
      <c r="AP112" s="52" t="str">
        <f ca="1"/>
        <v>Sangat terbuka, terus terang, mudah terbaca (dari air muka, tindakan, perkataan, sikap). Tidak dapat mengendalikan emosi, cepat  bereaksi, kurang mengindahkan/tidak mempunyai 'nilai' yg meng- haruskannya menahan emosi.</v>
      </c>
      <c r="AQ112" s="52" t="str">
        <f ca="1"/>
        <v xml:space="preserve">Akan menghadapi konflik, mengungkapkan serta memaksakan pan- dangan dengan cara positif  </v>
      </c>
      <c r="AR112" s="52" t="str">
        <f ca="1"/>
        <v xml:space="preserve">Mudah beradaptasi, cukup menyukai perubahan    </v>
      </c>
      <c r="AT112" t="str">
        <f ca="1"/>
        <v>G</v>
      </c>
      <c r="AU112" t="str">
        <f ca="1"/>
        <v>N</v>
      </c>
      <c r="AV112" t="str">
        <f ca="1"/>
        <v>P</v>
      </c>
      <c r="AW112" t="str">
        <f ca="1"/>
        <v>P</v>
      </c>
      <c r="AX112" t="str">
        <f ca="1"/>
        <v>B</v>
      </c>
      <c r="AY112" t="str">
        <f ca="1"/>
        <v>B</v>
      </c>
      <c r="AZ112" t="str">
        <f ca="1"/>
        <v>Z</v>
      </c>
      <c r="BA112" t="str">
        <f ca="1"/>
        <v>Z</v>
      </c>
      <c r="BB112" t="str">
        <f ca="1"/>
        <v>K</v>
      </c>
      <c r="BC112" t="str">
        <f ca="1"/>
        <v>W</v>
      </c>
      <c r="BD112" t="str">
        <f ca="1"/>
        <v>C</v>
      </c>
      <c r="BE112" t="str">
        <f ca="1"/>
        <v>L</v>
      </c>
      <c r="BF112" t="str">
        <f ca="1"/>
        <v>N</v>
      </c>
      <c r="BG112" t="str">
        <f ca="1"/>
        <v>A</v>
      </c>
      <c r="BH112" t="str">
        <f ca="1"/>
        <v>P</v>
      </c>
      <c r="BI112" t="str">
        <f ca="1"/>
        <v>X</v>
      </c>
      <c r="BJ112" t="str">
        <f ca="1"/>
        <v>Z</v>
      </c>
      <c r="BK112" t="str">
        <f ca="1"/>
        <v>K</v>
      </c>
      <c r="BL112" t="str">
        <f ca="1"/>
        <v>Z</v>
      </c>
      <c r="BM112" t="str">
        <f ca="1"/>
        <v>W</v>
      </c>
      <c r="BN112" t="str">
        <f ca="1"/>
        <v>G</v>
      </c>
      <c r="BO112" t="str">
        <f ca="1"/>
        <v>C</v>
      </c>
      <c r="BP112" t="str">
        <f ca="1"/>
        <v>E</v>
      </c>
      <c r="BQ112" t="str">
        <f ca="1"/>
        <v>X</v>
      </c>
      <c r="BR112" t="str">
        <f ca="1"/>
        <v>A</v>
      </c>
      <c r="BS112" t="str">
        <f ca="1"/>
        <v>O</v>
      </c>
      <c r="BT112" t="str">
        <f ca="1"/>
        <v>Z</v>
      </c>
      <c r="BU112" t="str">
        <f ca="1"/>
        <v>K</v>
      </c>
      <c r="BV112" t="str">
        <f ca="1"/>
        <v>O</v>
      </c>
      <c r="BW112" t="str">
        <f ca="1"/>
        <v>W</v>
      </c>
      <c r="BX112" t="str">
        <f ca="1"/>
        <v>R</v>
      </c>
      <c r="BY112" t="str">
        <f ca="1"/>
        <v>L</v>
      </c>
      <c r="BZ112" t="str">
        <f ca="1"/>
        <v>I</v>
      </c>
      <c r="CA112" t="str">
        <f ca="1"/>
        <v>T</v>
      </c>
      <c r="CB112" t="str">
        <f ca="1"/>
        <v>B</v>
      </c>
      <c r="CC112" t="str">
        <f ca="1"/>
        <v>A</v>
      </c>
      <c r="CD112" t="str">
        <f ca="1"/>
        <v>P</v>
      </c>
      <c r="CE112" t="str">
        <f ca="1"/>
        <v>K</v>
      </c>
      <c r="CF112" t="str">
        <f ca="1"/>
        <v>F</v>
      </c>
      <c r="CG112" t="str">
        <f ca="1"/>
        <v>W</v>
      </c>
      <c r="CH112" t="str">
        <f ca="1"/>
        <v>G</v>
      </c>
      <c r="CI112" t="str">
        <f ca="1"/>
        <v>R</v>
      </c>
      <c r="CJ112" t="str">
        <f ca="1"/>
        <v>D</v>
      </c>
      <c r="CK112" t="str">
        <f ca="1"/>
        <v>C</v>
      </c>
      <c r="CL112" t="str">
        <f ca="1"/>
        <v>V</v>
      </c>
      <c r="CM112" t="str">
        <f ca="1"/>
        <v>N</v>
      </c>
      <c r="CN112" t="str">
        <f ca="1"/>
        <v>A</v>
      </c>
      <c r="CO112" t="str">
        <f ca="1"/>
        <v>P</v>
      </c>
      <c r="CP112" t="str">
        <f ca="1"/>
        <v>F</v>
      </c>
      <c r="CQ112" t="str">
        <f ca="1"/>
        <v>W</v>
      </c>
      <c r="CR112" t="str">
        <f ca="1"/>
        <v>G</v>
      </c>
      <c r="CS112" t="str">
        <f ca="1"/>
        <v>L</v>
      </c>
      <c r="CT112" t="str">
        <f ca="1"/>
        <v>I</v>
      </c>
      <c r="CU112" t="str">
        <f ca="1"/>
        <v>T</v>
      </c>
      <c r="CV112" t="str">
        <f ca="1"/>
        <v>C</v>
      </c>
      <c r="CW112" t="str">
        <f ca="1"/>
        <v>S</v>
      </c>
      <c r="CX112" t="str">
        <f ca="1"/>
        <v>N</v>
      </c>
      <c r="CY112" t="str">
        <f ca="1"/>
        <v>K</v>
      </c>
      <c r="CZ112" t="str">
        <f ca="1"/>
        <v>F</v>
      </c>
      <c r="DA112" t="str">
        <f ca="1"/>
        <v>W</v>
      </c>
      <c r="DB112" t="str">
        <f ca="1"/>
        <v>T</v>
      </c>
      <c r="DC112" t="str">
        <f ca="1"/>
        <v>L</v>
      </c>
      <c r="DD112" t="str">
        <f ca="1"/>
        <v>I</v>
      </c>
      <c r="DE112" t="str">
        <f ca="1"/>
        <v>T</v>
      </c>
      <c r="DF112" t="str">
        <f ca="1"/>
        <v>V</v>
      </c>
      <c r="DG112" t="str">
        <f ca="1"/>
        <v>S</v>
      </c>
      <c r="DH112" t="str">
        <f ca="1"/>
        <v>R</v>
      </c>
      <c r="DI112" t="str">
        <f ca="1"/>
        <v>K</v>
      </c>
      <c r="DJ112" t="str">
        <f ca="1"/>
        <v>A</v>
      </c>
      <c r="DK112" t="str">
        <f ca="1"/>
        <v>P</v>
      </c>
      <c r="DL112" t="str">
        <f ca="1"/>
        <v>I</v>
      </c>
      <c r="DM112" t="str">
        <f ca="1"/>
        <v>L</v>
      </c>
      <c r="DN112" t="str">
        <f ca="1"/>
        <v>I</v>
      </c>
      <c r="DO112" t="str">
        <f ca="1"/>
        <v>T</v>
      </c>
      <c r="DP112" t="str">
        <f ca="1"/>
        <v>V</v>
      </c>
      <c r="DQ112" t="str">
        <f ca="1"/>
        <v>D</v>
      </c>
      <c r="DR112" t="str">
        <f ca="1"/>
        <v>R</v>
      </c>
      <c r="DS112" t="str">
        <f ca="1"/>
        <v>D</v>
      </c>
      <c r="DT112" t="str">
        <f ca="1"/>
        <v>N</v>
      </c>
      <c r="DU112" t="str">
        <f ca="1"/>
        <v>W</v>
      </c>
      <c r="DV112" t="str">
        <f ca="1"/>
        <v>L</v>
      </c>
      <c r="DW112" t="str">
        <f ca="1"/>
        <v>L</v>
      </c>
      <c r="DX112" t="str">
        <f ca="1"/>
        <v>I</v>
      </c>
      <c r="DY112" t="str">
        <f ca="1"/>
        <v>V</v>
      </c>
      <c r="DZ112" t="str">
        <f ca="1"/>
        <v>S</v>
      </c>
      <c r="EA112" t="str">
        <f ca="1"/>
        <v>R</v>
      </c>
      <c r="EB112" t="str">
        <f ca="1"/>
        <v>R</v>
      </c>
      <c r="EC112" t="str">
        <f ca="1"/>
        <v>C</v>
      </c>
      <c r="ED112" t="str">
        <f ca="1"/>
        <v>C</v>
      </c>
      <c r="EE112" t="str">
        <f ca="1"/>
        <v>N</v>
      </c>
    </row>
    <row r="113" spans="1:135" ht="75" x14ac:dyDescent="0.25">
      <c r="A113" s="57">
        <v>112</v>
      </c>
      <c r="B113" s="55" t="str">
        <f ca="1"/>
        <v>Subar</v>
      </c>
      <c r="C113" s="55" t="str">
        <f ca="1"/>
        <v>Site Civil Engineer</v>
      </c>
      <c r="D113" s="53" t="str">
        <f ca="1"/>
        <v>29</v>
      </c>
      <c r="E113" s="53">
        <f ca="1"/>
        <v>4</v>
      </c>
      <c r="F113" s="53">
        <f ca="1"/>
        <v>7</v>
      </c>
      <c r="G113" s="53">
        <f ca="1"/>
        <v>8</v>
      </c>
      <c r="H113" s="53">
        <f ca="1"/>
        <v>6</v>
      </c>
      <c r="I113" s="53">
        <f ca="1"/>
        <v>5</v>
      </c>
      <c r="J113" s="53">
        <f ca="1"/>
        <v>3</v>
      </c>
      <c r="K113" s="53">
        <f ca="1"/>
        <v>3</v>
      </c>
      <c r="L113" s="53">
        <f ca="1"/>
        <v>6</v>
      </c>
      <c r="M113" s="53">
        <f ca="1"/>
        <v>6</v>
      </c>
      <c r="N113" s="53">
        <f ca="1"/>
        <v>3</v>
      </c>
      <c r="O113" s="53">
        <f ca="1"/>
        <v>6</v>
      </c>
      <c r="P113" s="53">
        <f ca="1"/>
        <v>5</v>
      </c>
      <c r="Q113" s="53">
        <f ca="1"/>
        <v>5</v>
      </c>
      <c r="R113" s="53">
        <f ca="1"/>
        <v>2</v>
      </c>
      <c r="S113" s="53">
        <f ca="1"/>
        <v>6</v>
      </c>
      <c r="T113" s="53">
        <f ca="1"/>
        <v>2</v>
      </c>
      <c r="U113" s="53">
        <f ca="1"/>
        <v>4</v>
      </c>
      <c r="V113" s="53">
        <f ca="1"/>
        <v>1</v>
      </c>
      <c r="W113" s="53">
        <f ca="1"/>
        <v>2</v>
      </c>
      <c r="X113" s="53">
        <f ca="1"/>
        <v>6</v>
      </c>
      <c r="Y113"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3" s="52" t="str">
        <f ca="1"/>
        <v xml:space="preserve">Komitmen tinggi, lebih suka menangani pekerjaan satu demi satu, akan tetapi masih dapat mengubah prioritas jika terpaksa </v>
      </c>
      <c r="AA113" s="52" t="str">
        <f ca="1"/>
        <v>Ingin tampil sbg pekerja keras, sangat suka bila orang lain meman- dangnya sbg pekerja keras.  Cenderung menciptakan pekerjaan yang tidak perlu agar terlihat tetap sibuk, kadang kala tanpa  tujuan yang jelas.</v>
      </c>
      <c r="AB113" s="52" t="str">
        <f ca="1"/>
        <v xml:space="preserve">Memperhatikan keteraturan dan sistematika kerja, tapi cukup  fleksibel </v>
      </c>
      <c r="AC113" s="52" t="str">
        <f ca="1"/>
        <v xml:space="preserve">Tertarik untuk menangani sendiri detail   </v>
      </c>
      <c r="AD113" s="52" t="str">
        <f ca="1"/>
        <v xml:space="preserve">Tipe pelaksana, praktis - pragmatis, mengandalkan pengalaman  masa lalu dan intuisi. Bekerja tanpa perencanaan, mengandalkan perasaan.  </v>
      </c>
      <c r="AE113" s="52" t="str">
        <f ca="1"/>
        <v xml:space="preserve">Santai. Kurang peduli akan waktu, kurang memiliki rasa urgensi, membuang-buang waktu, bukan pekerja yang tepat waktu </v>
      </c>
      <c r="AF113" s="52" t="str">
        <f ca="1"/>
        <v xml:space="preserve">Dapat bekerja di belakang meja dan senang jika sesekali harus terjun ke lapangan atau melaksanakan tugas-tugas yang bersifat mobile.  </v>
      </c>
      <c r="AG113" s="52" t="str">
        <f ca="1"/>
        <v xml:space="preserve">Membutuhkan uraian rinci mengenai tugas, dan batasan tanggung  jawab serta wewenang </v>
      </c>
      <c r="AH113" s="52" t="str">
        <f ca="1"/>
        <v>Otonom, dapat bekerja sendiri tanpa campur tangan orang lain, motivasi timbul krn pekerjaan itu sendiri, bukan krn pujian dr otoritas. Mempertanyakan otoritas, cenderung tidak puas thdp atasan, loya- litas lebih didasari kepentingan pribadi.</v>
      </c>
      <c r="AI113" s="52" t="str">
        <f ca="1"/>
        <v xml:space="preserve">Percaya diri dan ingin berperan sebagai pemimpin      </v>
      </c>
      <c r="AJ113" s="52" t="str">
        <f ca="1"/>
        <v xml:space="preserve">Bertanggung jawab, akan melakukan fungsi pengarahan, pengendalian dan pengawasan, tapi tidak mendominasi </v>
      </c>
      <c r="AK113" s="52" t="str">
        <f ca="1"/>
        <v xml:space="preserve">Berhati - hati dlm pengambilan keputusan   </v>
      </c>
      <c r="AL113" s="52" t="str">
        <f ca="1"/>
        <v xml:space="preserve">Dpt. bekerja sendiri, tdk membutuhkan kehadiran org lain. Menarik diri, kaku dlm bergaul, canggung dlm situasi sosial, lebih memperha- tikan hal - hal lain daripada manusia.  </v>
      </c>
      <c r="AM113" s="52" t="str">
        <f ca="1"/>
        <v>Suka bergabung dlm kelompok, sadar akan sikap &amp; kebutuhan ke- lompok, suka bekerja sama, ingin menjadi bagian dari kelompok, ingin disukai &amp; diakui oleh lingkungan; sangat tergantung pd kelom- pok, lebih memperhatikan kebutuhan kelompok daripada pekerjaan.</v>
      </c>
      <c r="AN113" s="52" t="str">
        <f ca="1"/>
        <v>Menjaga jarak, lebih memperhatikan hal - hal kedinasan, tdk mudah dipengaruhi oleh individu tertentu, objektif &amp; analitis. Tampil dingin, tdk acuh, tdk ramah, suka berahasia, mungkin tdk sadar akan pe- rasaan org lain, &amp; mungkin sulit menyesuaikan diri.</v>
      </c>
      <c r="AO113" s="52" t="str">
        <f ca="1"/>
        <v xml:space="preserve">Mengharapkan pengakuan lingkungan dan tidak mau diabaikan tetapi tidak mencari-cari perhatian </v>
      </c>
      <c r="AP113" s="52" t="str">
        <f ca="1"/>
        <v>Sangat terbuka, terus terang, mudah terbaca (dari air muka, tindakan, perkataan, sikap). Tidak dapat mengendalikan emosi, cepat  bereaksi, kurang mengindahkan/tidak mempunyai 'nilai' yg meng- haruskannya menahan emosi.</v>
      </c>
      <c r="AQ113" s="52" t="str">
        <f ca="1"/>
        <v xml:space="preserve">Lebih suka menghindari konflik, akan mencari rasionalisasi untuk  dapat menerima situasi dan melihat permasalahan dari sudut pan- dang orang lain.  </v>
      </c>
      <c r="AR113" s="52" t="str">
        <f ca="1"/>
        <v>Antusias terhadap perubahan dan akan mencari hal-hal baru, tetapi masih selektif (menilai kemanfaatannya)</v>
      </c>
      <c r="AT113" t="str">
        <f ca="1"/>
        <v>G</v>
      </c>
      <c r="AU113" t="str">
        <f ca="1"/>
        <v>N</v>
      </c>
      <c r="AV113" t="str">
        <f ca="1"/>
        <v>P</v>
      </c>
      <c r="AW113" t="str">
        <f ca="1"/>
        <v>P</v>
      </c>
      <c r="AX113" t="str">
        <f ca="1"/>
        <v>B</v>
      </c>
      <c r="AY113" t="str">
        <f ca="1"/>
        <v>B</v>
      </c>
      <c r="AZ113" t="str">
        <f ca="1"/>
        <v>Z</v>
      </c>
      <c r="BA113" t="str">
        <f ca="1"/>
        <v>Z</v>
      </c>
      <c r="BB113" t="str">
        <f ca="1"/>
        <v>F</v>
      </c>
      <c r="BC113" t="str">
        <f ca="1"/>
        <v>W</v>
      </c>
      <c r="BD113" t="str">
        <f ca="1"/>
        <v>G</v>
      </c>
      <c r="BE113" t="str">
        <f ca="1"/>
        <v>E</v>
      </c>
      <c r="BF113" t="str">
        <f ca="1"/>
        <v>N</v>
      </c>
      <c r="BG113" t="str">
        <f ca="1"/>
        <v>X</v>
      </c>
      <c r="BH113" t="str">
        <f ca="1"/>
        <v>B</v>
      </c>
      <c r="BI113" t="str">
        <f ca="1"/>
        <v>X</v>
      </c>
      <c r="BJ113" t="str">
        <f ca="1"/>
        <v>Z</v>
      </c>
      <c r="BK113" t="str">
        <f ca="1"/>
        <v>O</v>
      </c>
      <c r="BL113" t="str">
        <f ca="1"/>
        <v>Z</v>
      </c>
      <c r="BM113" t="str">
        <f ca="1"/>
        <v>W</v>
      </c>
      <c r="BN113" t="str">
        <f ca="1"/>
        <v>D</v>
      </c>
      <c r="BO113" t="str">
        <f ca="1"/>
        <v>L</v>
      </c>
      <c r="BP113" t="str">
        <f ca="1"/>
        <v>I</v>
      </c>
      <c r="BQ113" t="str">
        <f ca="1"/>
        <v>X</v>
      </c>
      <c r="BR113" t="str">
        <f ca="1"/>
        <v>A</v>
      </c>
      <c r="BS113" t="str">
        <f ca="1"/>
        <v>P</v>
      </c>
      <c r="BT113" t="str">
        <f ca="1"/>
        <v>Z</v>
      </c>
      <c r="BU113" t="str">
        <f ca="1"/>
        <v>B</v>
      </c>
      <c r="BV113" t="str">
        <f ca="1"/>
        <v>O</v>
      </c>
      <c r="BW113" t="str">
        <f ca="1"/>
        <v>W</v>
      </c>
      <c r="BX113" t="str">
        <f ca="1"/>
        <v>G</v>
      </c>
      <c r="BY113" t="str">
        <f ca="1"/>
        <v>L</v>
      </c>
      <c r="BZ113" t="str">
        <f ca="1"/>
        <v>C</v>
      </c>
      <c r="CA113" t="str">
        <f ca="1"/>
        <v>T</v>
      </c>
      <c r="CB113" t="str">
        <f ca="1"/>
        <v>B</v>
      </c>
      <c r="CC113" t="str">
        <f ca="1"/>
        <v>A</v>
      </c>
      <c r="CD113" t="str">
        <f ca="1"/>
        <v>P</v>
      </c>
      <c r="CE113" t="str">
        <f ca="1"/>
        <v>K</v>
      </c>
      <c r="CF113" t="str">
        <f ca="1"/>
        <v>B</v>
      </c>
      <c r="CG113" t="str">
        <f ca="1"/>
        <v>W</v>
      </c>
      <c r="CH113" t="str">
        <f ca="1"/>
        <v>G</v>
      </c>
      <c r="CI113" t="str">
        <f ca="1"/>
        <v>R</v>
      </c>
      <c r="CJ113" t="str">
        <f ca="1"/>
        <v>I</v>
      </c>
      <c r="CK113" t="str">
        <f ca="1"/>
        <v>C</v>
      </c>
      <c r="CL113" t="str">
        <f ca="1"/>
        <v>V</v>
      </c>
      <c r="CM113" t="str">
        <f ca="1"/>
        <v>N</v>
      </c>
      <c r="CN113" t="str">
        <f ca="1"/>
        <v>Z</v>
      </c>
      <c r="CO113" t="str">
        <f ca="1"/>
        <v>K</v>
      </c>
      <c r="CP113" t="str">
        <f ca="1"/>
        <v>F</v>
      </c>
      <c r="CQ113" t="str">
        <f ca="1"/>
        <v>W</v>
      </c>
      <c r="CR113" t="str">
        <f ca="1"/>
        <v>G</v>
      </c>
      <c r="CS113" t="str">
        <f ca="1"/>
        <v>L</v>
      </c>
      <c r="CT113" t="str">
        <f ca="1"/>
        <v>I</v>
      </c>
      <c r="CU113" t="str">
        <f ca="1"/>
        <v>T</v>
      </c>
      <c r="CV113" t="str">
        <f ca="1"/>
        <v>V</v>
      </c>
      <c r="CW113" t="str">
        <f ca="1"/>
        <v>S</v>
      </c>
      <c r="CX113" t="str">
        <f ca="1"/>
        <v>N</v>
      </c>
      <c r="CY113" t="str">
        <f ca="1"/>
        <v>A</v>
      </c>
      <c r="CZ113" t="str">
        <f ca="1"/>
        <v>F</v>
      </c>
      <c r="DA113" t="str">
        <f ca="1"/>
        <v>X</v>
      </c>
      <c r="DB113" t="str">
        <f ca="1"/>
        <v>G</v>
      </c>
      <c r="DC113" t="str">
        <f ca="1"/>
        <v>L</v>
      </c>
      <c r="DD113" t="str">
        <f ca="1"/>
        <v>I</v>
      </c>
      <c r="DE113" t="str">
        <f ca="1"/>
        <v>R</v>
      </c>
      <c r="DF113" t="str">
        <f ca="1"/>
        <v>D</v>
      </c>
      <c r="DG113" t="str">
        <f ca="1"/>
        <v>C</v>
      </c>
      <c r="DH113" t="str">
        <f ca="1"/>
        <v>R</v>
      </c>
      <c r="DI113" t="str">
        <f ca="1"/>
        <v>N</v>
      </c>
      <c r="DJ113" t="str">
        <f ca="1"/>
        <v>A</v>
      </c>
      <c r="DK113" t="str">
        <f ca="1"/>
        <v>P</v>
      </c>
      <c r="DL113" t="str">
        <f ca="1"/>
        <v>G</v>
      </c>
      <c r="DM113" t="str">
        <f ca="1"/>
        <v>L</v>
      </c>
      <c r="DN113" t="str">
        <f ca="1"/>
        <v>V</v>
      </c>
      <c r="DO113" t="str">
        <f ca="1"/>
        <v>T</v>
      </c>
      <c r="DP113" t="str">
        <f ca="1"/>
        <v>V</v>
      </c>
      <c r="DQ113" t="str">
        <f ca="1"/>
        <v>D</v>
      </c>
      <c r="DR113" t="str">
        <f ca="1"/>
        <v>C</v>
      </c>
      <c r="DS113" t="str">
        <f ca="1"/>
        <v>D</v>
      </c>
      <c r="DT113" t="str">
        <f ca="1"/>
        <v>N</v>
      </c>
      <c r="DU113" t="str">
        <f ca="1"/>
        <v>W</v>
      </c>
      <c r="DV113" t="str">
        <f ca="1"/>
        <v>G</v>
      </c>
      <c r="DW113" t="str">
        <f ca="1"/>
        <v>L</v>
      </c>
      <c r="DX113" t="str">
        <f ca="1"/>
        <v>I</v>
      </c>
      <c r="DY113" t="str">
        <f ca="1"/>
        <v>V</v>
      </c>
      <c r="DZ113" t="str">
        <f ca="1"/>
        <v>V</v>
      </c>
      <c r="EA113" t="str">
        <f ca="1"/>
        <v>S</v>
      </c>
      <c r="EB113" t="str">
        <f ca="1"/>
        <v>D</v>
      </c>
      <c r="EC113" t="str">
        <f ca="1"/>
        <v>C</v>
      </c>
      <c r="ED113" t="str">
        <f ca="1"/>
        <v>C</v>
      </c>
      <c r="EE113" t="str">
        <f ca="1"/>
        <v>N</v>
      </c>
    </row>
    <row r="114" spans="1:135" ht="75" x14ac:dyDescent="0.25">
      <c r="A114" s="57">
        <v>113</v>
      </c>
      <c r="B114" s="55" t="str">
        <f ca="1"/>
        <v>Mhd. Iqbal Ae</v>
      </c>
      <c r="C114" s="55" t="str">
        <f ca="1"/>
        <v>Site Civil Engineer</v>
      </c>
      <c r="D114" s="53" t="str">
        <f ca="1"/>
        <v>28</v>
      </c>
      <c r="E114" s="53">
        <f ca="1"/>
        <v>8</v>
      </c>
      <c r="F114" s="53">
        <f ca="1"/>
        <v>5</v>
      </c>
      <c r="G114" s="53">
        <f ca="1"/>
        <v>6</v>
      </c>
      <c r="H114" s="53">
        <f ca="1"/>
        <v>8</v>
      </c>
      <c r="I114" s="53">
        <f ca="1"/>
        <v>8</v>
      </c>
      <c r="J114" s="53">
        <f ca="1"/>
        <v>8</v>
      </c>
      <c r="K114" s="53">
        <f ca="1"/>
        <v>3</v>
      </c>
      <c r="L114" s="53">
        <f ca="1"/>
        <v>4</v>
      </c>
      <c r="M114" s="53">
        <f ca="1"/>
        <v>8</v>
      </c>
      <c r="N114" s="53">
        <f ca="1"/>
        <v>3</v>
      </c>
      <c r="O114" s="53">
        <f ca="1"/>
        <v>1</v>
      </c>
      <c r="P114" s="53">
        <f ca="1"/>
        <v>3</v>
      </c>
      <c r="Q114" s="53">
        <f ca="1"/>
        <v>2</v>
      </c>
      <c r="R114" s="53">
        <f ca="1"/>
        <v>2</v>
      </c>
      <c r="S114" s="53">
        <f ca="1"/>
        <v>3</v>
      </c>
      <c r="T114" s="53">
        <f ca="1"/>
        <v>5</v>
      </c>
      <c r="U114" s="53">
        <f ca="1"/>
        <v>2</v>
      </c>
      <c r="V114" s="53">
        <f ca="1"/>
        <v>3</v>
      </c>
      <c r="W114" s="53">
        <f ca="1"/>
        <v>3</v>
      </c>
      <c r="X114" s="53">
        <f ca="1"/>
        <v>5</v>
      </c>
      <c r="Y114" s="52" t="str">
        <f ca="1"/>
        <v>Sangat berambisi utk berprestasi dan menjadi yg terbaik, menyukai tantangan, cenderung mengejar kesempurnaan, menetapkan target yg tinggi, 'self-starter', merumuskan kerja dg baik. Tdk realistis akan kemampuannya, sulit dipuas- kan, mudah kecewa, harapan yg tinggi mungkin mengganggu org lain.</v>
      </c>
      <c r="Z114" s="52" t="str">
        <f ca="1"/>
        <v xml:space="preserve">Cukup memiliki komitmen untuk menuntaskan tugas, akan tetapi jika memungkinkan akan mendelegasikan sebagian dari pekerjaan nya kepada orang lain.  </v>
      </c>
      <c r="AA114" s="52" t="str">
        <f ca="1"/>
        <v xml:space="preserve">Bekerja keras, tetapi  jelas tujuan yg ingin dicapainya   </v>
      </c>
      <c r="AB114" s="52" t="str">
        <f ca="1"/>
        <v xml:space="preserve">Sistematis, bermetoda, berstruktur, rapi dan teratur, dapat menata tugas dengan baik.  Cenderung kaku, tidak fleksibel </v>
      </c>
      <c r="AC114" s="52" t="str">
        <f ca="1"/>
        <v xml:space="preserve">Sangat menyukai detail, sangat peduli akan akurasi dan keleng- kapan data.  Cenderung terlalu terlibat dengan detail sehingga melupakan tujuan utama.  </v>
      </c>
      <c r="AD114" s="52" t="str">
        <f ca="1"/>
        <v>Tipe pemikir, sangat berminat pada gagasan, konsep, teori,menca- ri alternatif baru, menyukai perencanaan. Mungkin sulit dimengerti  oleh orang lain, terlalu teoritis dan tidak praktis, mengawang-awang dan berbelit-belit.</v>
      </c>
      <c r="AE114" s="52" t="str">
        <f ca="1"/>
        <v xml:space="preserve">Santai. Kurang peduli akan waktu, kurang memiliki rasa urgensi, membuang-buang waktu, bukan pekerja yang tepat waktu </v>
      </c>
      <c r="AF114" s="52" t="str">
        <f ca="1"/>
        <v xml:space="preserve">Dapat bekerja di belakang meja dan senang jika sesekali harus terjun ke lapangan atau melaksanakan tugas-tugas yang bersifat mobile.  </v>
      </c>
      <c r="AG114" s="52" t="str">
        <f ca="1"/>
        <v>Patuh pada kebijaksanaan, peraturan dan struktur organisasi. Ingin segala sesuatunya diuraikan secara rinci, kurang memiliki inisiatif, tdk fleksibel, terlalu tergantung pada organisasi, berharap 'disuapi'.</v>
      </c>
      <c r="AH114" s="52" t="str">
        <f ca="1"/>
        <v>Otonom, dapat bekerja sendiri tanpa campur tangan orang lain, motivasi timbul krn pekerjaan itu sendiri, bukan krn pujian dr otoritas. Mempertanyakan otoritas, cenderung tidak puas thdp atasan, loya- litas lebih didasari kepentingan pribadi.</v>
      </c>
      <c r="AI114" s="52" t="str">
        <f ca="1"/>
        <v>Puas dengan peran sebagai bawahan, memberikan kesempatan  pada orang lain untuk memimpin, tidak dominan. Tidak percaya diri; sama sekali tidak berminat untuk berperan sebagai pemimpin; ber- sikap pasif dalam kelompok.</v>
      </c>
      <c r="AJ114" s="52" t="str">
        <f ca="1"/>
        <v>Enggan mengontrol org lain &amp; tidak mau mempertanggung jawabkan hasil kerja bawahannya, lebih memberi kebebasan kpd bawahan utk memilih cara sendiri dlm penyelesaian tugas dan meminta bawahan  utk mempertanggungjawabkan hasilnya masing-masing.</v>
      </c>
      <c r="AK114" s="52" t="str">
        <f ca="1"/>
        <v xml:space="preserve">Enggan mengambil keputusan   </v>
      </c>
      <c r="AL114" s="52" t="str">
        <f ca="1"/>
        <v xml:space="preserve">Dpt. bekerja sendiri, tdk membutuhkan kehadiran org lain. Menarik diri, kaku dlm bergaul, canggung dlm situasi sosial, lebih memperha- tikan hal - hal lain daripada manusia.  </v>
      </c>
      <c r="AM114" s="52" t="str">
        <f ca="1"/>
        <v xml:space="preserve">Selektif dlm bergabung dg kelompok, hanya mau berhubungan dg kelompok di lingkungan kerja apabila bernilai &amp; sesuai minat, tdk terlalu mudah dipengaruhi.  </v>
      </c>
      <c r="AN114" s="52" t="str">
        <f ca="1"/>
        <v xml:space="preserve">Tidak mencari atau menghindari hubungan antar pribadi di  lingkungan kerja, masih mampu menjaga jarak </v>
      </c>
      <c r="AO114" s="52" t="str">
        <f ca="1"/>
        <v xml:space="preserve">Sederhana, cenderung diam, cenderung pemalu, tidak suka menon- jolkan diri </v>
      </c>
      <c r="AP114" s="52" t="str">
        <f ca="1"/>
        <v xml:space="preserve">Terbuka, mudah mengungkap pendapat atau perasaannya menge- nai suatu hal kepada org lain </v>
      </c>
      <c r="AQ114" s="52" t="str">
        <f ca="1"/>
        <v xml:space="preserve">Lebih suka menghindari konflik, akan mencari rasionalisasi untuk  dapat menerima situasi dan melihat permasalahan dari sudut pan- dang orang lain.  </v>
      </c>
      <c r="AR114" s="52" t="str">
        <f ca="1"/>
        <v xml:space="preserve">Mudah beradaptasi, cukup menyukai perubahan    </v>
      </c>
      <c r="AT114" t="str">
        <f ca="1"/>
        <v>G</v>
      </c>
      <c r="AU114" t="str">
        <f ca="1"/>
        <v>A</v>
      </c>
      <c r="AV114" t="str">
        <f ca="1"/>
        <v>A</v>
      </c>
      <c r="AW114" t="str">
        <f ca="1"/>
        <v>P</v>
      </c>
      <c r="AX114" t="str">
        <f ca="1"/>
        <v>B</v>
      </c>
      <c r="AY114" t="str">
        <f ca="1"/>
        <v>O</v>
      </c>
      <c r="AZ114" t="str">
        <f ca="1"/>
        <v>Z</v>
      </c>
      <c r="BA114" t="str">
        <f ca="1"/>
        <v>Z</v>
      </c>
      <c r="BB114" t="str">
        <f ca="1"/>
        <v>F</v>
      </c>
      <c r="BC114" t="str">
        <f ca="1"/>
        <v>W</v>
      </c>
      <c r="BD114" t="str">
        <f ca="1"/>
        <v>C</v>
      </c>
      <c r="BE114" t="str">
        <f ca="1"/>
        <v>E</v>
      </c>
      <c r="BF114" t="str">
        <f ca="1"/>
        <v>P</v>
      </c>
      <c r="BG114" t="str">
        <f ca="1"/>
        <v>A</v>
      </c>
      <c r="BH114" t="str">
        <f ca="1"/>
        <v>B</v>
      </c>
      <c r="BI114" t="str">
        <f ca="1"/>
        <v>O</v>
      </c>
      <c r="BJ114" t="str">
        <f ca="1"/>
        <v>Z</v>
      </c>
      <c r="BK114" t="str">
        <f ca="1"/>
        <v>O</v>
      </c>
      <c r="BL114" t="str">
        <f ca="1"/>
        <v>Z</v>
      </c>
      <c r="BM114" t="str">
        <f ca="1"/>
        <v>W</v>
      </c>
      <c r="BN114" t="str">
        <f ca="1"/>
        <v>D</v>
      </c>
      <c r="BO114" t="str">
        <f ca="1"/>
        <v>C</v>
      </c>
      <c r="BP114" t="str">
        <f ca="1"/>
        <v>E</v>
      </c>
      <c r="BQ114" t="str">
        <f ca="1"/>
        <v>X</v>
      </c>
      <c r="BR114" t="str">
        <f ca="1"/>
        <v>A</v>
      </c>
      <c r="BS114" t="str">
        <f ca="1"/>
        <v>O</v>
      </c>
      <c r="BT114" t="str">
        <f ca="1"/>
        <v>Z</v>
      </c>
      <c r="BU114" t="str">
        <f ca="1"/>
        <v>K</v>
      </c>
      <c r="BV114" t="str">
        <f ca="1"/>
        <v>O</v>
      </c>
      <c r="BW114" t="str">
        <f ca="1"/>
        <v>W</v>
      </c>
      <c r="BX114" t="str">
        <f ca="1"/>
        <v>R</v>
      </c>
      <c r="BY114" t="str">
        <f ca="1"/>
        <v>D</v>
      </c>
      <c r="BZ114" t="str">
        <f ca="1"/>
        <v>C</v>
      </c>
      <c r="CA114" t="str">
        <f ca="1"/>
        <v>T</v>
      </c>
      <c r="CB114" t="str">
        <f ca="1"/>
        <v>N</v>
      </c>
      <c r="CC114" t="str">
        <f ca="1"/>
        <v>A</v>
      </c>
      <c r="CD114" t="str">
        <f ca="1"/>
        <v>P</v>
      </c>
      <c r="CE114" t="str">
        <f ca="1"/>
        <v>K</v>
      </c>
      <c r="CF114" t="str">
        <f ca="1"/>
        <v>B</v>
      </c>
      <c r="CG114" t="str">
        <f ca="1"/>
        <v>W</v>
      </c>
      <c r="CH114" t="str">
        <f ca="1"/>
        <v>G</v>
      </c>
      <c r="CI114" t="str">
        <f ca="1"/>
        <v>R</v>
      </c>
      <c r="CJ114" t="str">
        <f ca="1"/>
        <v>D</v>
      </c>
      <c r="CK114" t="str">
        <f ca="1"/>
        <v>C</v>
      </c>
      <c r="CL114" t="str">
        <f ca="1"/>
        <v>V</v>
      </c>
      <c r="CM114" t="str">
        <f ca="1"/>
        <v>N</v>
      </c>
      <c r="CN114" t="str">
        <f ca="1"/>
        <v>A</v>
      </c>
      <c r="CO114" t="str">
        <f ca="1"/>
        <v>K</v>
      </c>
      <c r="CP114" t="str">
        <f ca="1"/>
        <v>F</v>
      </c>
      <c r="CQ114" t="str">
        <f ca="1"/>
        <v>W</v>
      </c>
      <c r="CR114" t="str">
        <f ca="1"/>
        <v>G</v>
      </c>
      <c r="CS114" t="str">
        <f ca="1"/>
        <v>S</v>
      </c>
      <c r="CT114" t="str">
        <f ca="1"/>
        <v>R</v>
      </c>
      <c r="CU114" t="str">
        <f ca="1"/>
        <v>D</v>
      </c>
      <c r="CV114" t="str">
        <f ca="1"/>
        <v>C</v>
      </c>
      <c r="CW114" t="str">
        <f ca="1"/>
        <v>E</v>
      </c>
      <c r="CX114" t="str">
        <f ca="1"/>
        <v>N</v>
      </c>
      <c r="CY114" t="str">
        <f ca="1"/>
        <v>A</v>
      </c>
      <c r="CZ114" t="str">
        <f ca="1"/>
        <v>F</v>
      </c>
      <c r="DA114" t="str">
        <f ca="1"/>
        <v>X</v>
      </c>
      <c r="DB114" t="str">
        <f ca="1"/>
        <v>G</v>
      </c>
      <c r="DC114" t="str">
        <f ca="1"/>
        <v>V</v>
      </c>
      <c r="DD114" t="str">
        <f ca="1"/>
        <v>I</v>
      </c>
      <c r="DE114" t="str">
        <f ca="1"/>
        <v>R</v>
      </c>
      <c r="DF114" t="str">
        <f ca="1"/>
        <v>D</v>
      </c>
      <c r="DG114" t="str">
        <f ca="1"/>
        <v>C</v>
      </c>
      <c r="DH114" t="str">
        <f ca="1"/>
        <v>R</v>
      </c>
      <c r="DI114" t="str">
        <f ca="1"/>
        <v>N</v>
      </c>
      <c r="DJ114" t="str">
        <f ca="1"/>
        <v>A</v>
      </c>
      <c r="DK114" t="str">
        <f ca="1"/>
        <v>W</v>
      </c>
      <c r="DL114" t="str">
        <f ca="1"/>
        <v>G</v>
      </c>
      <c r="DM114" t="str">
        <f ca="1"/>
        <v>L</v>
      </c>
      <c r="DN114" t="str">
        <f ca="1"/>
        <v>V</v>
      </c>
      <c r="DO114" t="str">
        <f ca="1"/>
        <v>T</v>
      </c>
      <c r="DP114" t="str">
        <f ca="1"/>
        <v>R</v>
      </c>
      <c r="DQ114" t="str">
        <f ca="1"/>
        <v>D</v>
      </c>
      <c r="DR114" t="str">
        <f ca="1"/>
        <v>R</v>
      </c>
      <c r="DS114" t="str">
        <f ca="1"/>
        <v>D</v>
      </c>
      <c r="DT114" t="str">
        <f ca="1"/>
        <v>N</v>
      </c>
      <c r="DU114" t="str">
        <f ca="1"/>
        <v>W</v>
      </c>
      <c r="DV114" t="str">
        <f ca="1"/>
        <v>G</v>
      </c>
      <c r="DW114" t="str">
        <f ca="1"/>
        <v>I</v>
      </c>
      <c r="DX114" t="str">
        <f ca="1"/>
        <v>T</v>
      </c>
      <c r="DY114" t="str">
        <f ca="1"/>
        <v>V</v>
      </c>
      <c r="DZ114" t="str">
        <f ca="1"/>
        <v>S</v>
      </c>
      <c r="EA114" t="str">
        <f ca="1"/>
        <v>R</v>
      </c>
      <c r="EB114" t="str">
        <f ca="1"/>
        <v>D</v>
      </c>
      <c r="EC114" t="str">
        <f ca="1"/>
        <v>C</v>
      </c>
      <c r="ED114" t="str">
        <f ca="1"/>
        <v>C</v>
      </c>
      <c r="EE114" t="str">
        <f ca="1"/>
        <v>W</v>
      </c>
    </row>
    <row r="115" spans="1:135" ht="60" x14ac:dyDescent="0.25">
      <c r="A115" s="57">
        <v>114</v>
      </c>
      <c r="B115" s="55" t="str">
        <f ca="1"/>
        <v>Muhammad Kadli Gerianto</v>
      </c>
      <c r="C115" s="55" t="str">
        <f ca="1"/>
        <v>Mechanical Engineer</v>
      </c>
      <c r="D115" s="53" t="str">
        <f ca="1"/>
        <v>30</v>
      </c>
      <c r="E115" s="53">
        <f ca="1"/>
        <v>5</v>
      </c>
      <c r="F115" s="53">
        <f ca="1"/>
        <v>4</v>
      </c>
      <c r="G115" s="53">
        <f ca="1"/>
        <v>3</v>
      </c>
      <c r="H115" s="53">
        <f ca="1"/>
        <v>7</v>
      </c>
      <c r="I115" s="53">
        <f ca="1"/>
        <v>6</v>
      </c>
      <c r="J115" s="53">
        <f ca="1"/>
        <v>6</v>
      </c>
      <c r="K115" s="53">
        <f ca="1"/>
        <v>6</v>
      </c>
      <c r="L115" s="53">
        <f ca="1"/>
        <v>5</v>
      </c>
      <c r="M115" s="53">
        <f ca="1"/>
        <v>7</v>
      </c>
      <c r="N115" s="53">
        <f ca="1"/>
        <v>4</v>
      </c>
      <c r="O115" s="53">
        <f ca="1"/>
        <v>1</v>
      </c>
      <c r="P115" s="53">
        <f ca="1"/>
        <v>4</v>
      </c>
      <c r="Q115" s="53">
        <f ca="1"/>
        <v>4</v>
      </c>
      <c r="R115" s="53">
        <f ca="1"/>
        <v>3</v>
      </c>
      <c r="S115" s="53">
        <f ca="1"/>
        <v>1</v>
      </c>
      <c r="T115" s="53">
        <f ca="1"/>
        <v>5</v>
      </c>
      <c r="U115" s="53">
        <f ca="1"/>
        <v>4</v>
      </c>
      <c r="V115" s="53">
        <f ca="1"/>
        <v>4</v>
      </c>
      <c r="W115" s="53">
        <f ca="1"/>
        <v>3</v>
      </c>
      <c r="X115" s="53">
        <f ca="1"/>
        <v>8</v>
      </c>
      <c r="Y115" s="52" t="str">
        <f ca="1"/>
        <v>Tahu akan tujuan yang ingin dicapainya dan dapat merumuskannya, realistis akan kemampuan diri, dan berusaha untuk mencapai target.</v>
      </c>
      <c r="Z115" s="52" t="str">
        <f ca="1"/>
        <v xml:space="preserve">Cukup memiliki komitmen untuk menuntaskan tugas, akan tetapi jika memungkinkan akan mendelegasikan sebagian dari pekerjaan nya kepada orang lain.  </v>
      </c>
      <c r="AA115" s="52" t="str">
        <f ca="1"/>
        <v xml:space="preserve">Bekerja keras sesuai tuntutan, menyalurkan usahanya untuk hal-hal yang bermanfaat / menguntungkan </v>
      </c>
      <c r="AB115" s="52" t="str">
        <f ca="1"/>
        <v xml:space="preserve">Sistematis, bermetoda, berstruktur, rapi dan teratur, dapat menata tugas dengan baik.  Cenderung kaku, tidak fleksibel </v>
      </c>
      <c r="AC115" s="52" t="str">
        <f ca="1"/>
        <v xml:space="preserve">Tertarik untuk menangani sendiri detail   </v>
      </c>
      <c r="AD115" s="52" t="str">
        <f ca="1"/>
        <v xml:space="preserve">Suka memikirkan suatu problem secara mendalam, merujuk pada   teori dan konsep </v>
      </c>
      <c r="AE115" s="52" t="str">
        <f ca="1"/>
        <v xml:space="preserve">Cukup aktif dalam segi mental, dapat menyesuaikan tempo kerjanya  dengan tuntutan pekerjaan / lingkungan </v>
      </c>
      <c r="AF115" s="52" t="str">
        <f ca="1"/>
        <v xml:space="preserve">Dapat bekerja di belakang meja dan senang jika sesekali harus terjun ke lapangan atau melaksanakan tugas-tugas yang bersifat mobile.  </v>
      </c>
      <c r="AG115" s="52" t="str">
        <f ca="1"/>
        <v xml:space="preserve">Membutuhkan uraian rinci mengenai tugas, dan batasan tanggung  jawab serta wewenang </v>
      </c>
      <c r="AH115" s="52" t="str">
        <f ca="1"/>
        <v xml:space="preserve">Loyal pada Perusahaan   </v>
      </c>
      <c r="AI115" s="52" t="str">
        <f ca="1"/>
        <v>Puas dengan peran sebagai bawahan, memberikan kesempatan  pada orang lain untuk memimpin, tidak dominan. Tidak percaya diri; sama sekali tidak berminat untuk berperan sebagai pemimpin; ber- sikap pasif dalam kelompok.</v>
      </c>
      <c r="AJ115" s="52" t="str">
        <f ca="1"/>
        <v>Cenderung enggan melakukan fungsi pengarahan, pengendalian dan pengawasan, kurang aktif memanfaatkan kapasitas bawahan secara optimal, cenderung bekerja sendiri dalam mencapai tujuan kelompok.</v>
      </c>
      <c r="AK115" s="52" t="str">
        <f ca="1"/>
        <v xml:space="preserve">Berhati - hati dlm pengambilan keputusan   </v>
      </c>
      <c r="AL115" s="52" t="str">
        <f ca="1"/>
        <v xml:space="preserve">Kurang percaya diri &amp; kurang aktif dlm menjalin hubungan sosial   </v>
      </c>
      <c r="AM115" s="52" t="str">
        <f ca="1"/>
        <v xml:space="preserve">Mandiri (dari segi emosi) , tdk mudah dipengaruhi oleh tekanan kelompok. Penyendiri, kurang peka akan sikap &amp; kebutuhan kelom- pok, mungkin sulit menyesuaikan diri.  </v>
      </c>
      <c r="AN115" s="52" t="str">
        <f ca="1"/>
        <v xml:space="preserve">Tidak mencari atau menghindari hubungan antar pribadi di  lingkungan kerja, masih mampu menjaga jarak </v>
      </c>
      <c r="AO115" s="52" t="str">
        <f ca="1"/>
        <v xml:space="preserve">Mengharapkan pengakuan lingkungan dan tidak mau diabaikan tetapi tidak mencari-cari perhatian </v>
      </c>
      <c r="AP115" s="52" t="str">
        <f ca="1"/>
        <v xml:space="preserve">Mampu mengungkap atau menyimpan perasaan, dapat mengen- dalikan emosi </v>
      </c>
      <c r="AQ115" s="52" t="str">
        <f ca="1"/>
        <v xml:space="preserve">Lebih suka menghindari konflik, akan mencari rasionalisasi untuk  dapat menerima situasi dan melihat permasalahan dari sudut pan- dang orang lain.  </v>
      </c>
      <c r="AR115"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115" t="str">
        <f ca="1"/>
        <v>G</v>
      </c>
      <c r="AU115" t="str">
        <f ca="1"/>
        <v>N</v>
      </c>
      <c r="AV115" t="str">
        <f ca="1"/>
        <v>A</v>
      </c>
      <c r="AW115" t="str">
        <f ca="1"/>
        <v>P</v>
      </c>
      <c r="AX115" t="str">
        <f ca="1"/>
        <v>X</v>
      </c>
      <c r="AY115" t="str">
        <f ca="1"/>
        <v>O</v>
      </c>
      <c r="AZ115" t="str">
        <f ca="1"/>
        <v>Z</v>
      </c>
      <c r="BA115" t="str">
        <f ca="1"/>
        <v>Z</v>
      </c>
      <c r="BB115" t="str">
        <f ca="1"/>
        <v>F</v>
      </c>
      <c r="BC115" t="str">
        <f ca="1"/>
        <v>W</v>
      </c>
      <c r="BD115" t="str">
        <f ca="1"/>
        <v>C</v>
      </c>
      <c r="BE115" t="str">
        <f ca="1"/>
        <v>E</v>
      </c>
      <c r="BF115" t="str">
        <f ca="1"/>
        <v>N</v>
      </c>
      <c r="BG115" t="str">
        <f ca="1"/>
        <v>A</v>
      </c>
      <c r="BH115" t="str">
        <f ca="1"/>
        <v>B</v>
      </c>
      <c r="BI115" t="str">
        <f ca="1"/>
        <v>X</v>
      </c>
      <c r="BJ115" t="str">
        <f ca="1"/>
        <v>Z</v>
      </c>
      <c r="BK115" t="str">
        <f ca="1"/>
        <v>O</v>
      </c>
      <c r="BL115" t="str">
        <f ca="1"/>
        <v>Z</v>
      </c>
      <c r="BM115" t="str">
        <f ca="1"/>
        <v>W</v>
      </c>
      <c r="BN115" t="str">
        <f ca="1"/>
        <v>G</v>
      </c>
      <c r="BO115" t="str">
        <f ca="1"/>
        <v>C</v>
      </c>
      <c r="BP115" t="str">
        <f ca="1"/>
        <v>E</v>
      </c>
      <c r="BQ115" t="str">
        <f ca="1"/>
        <v>X</v>
      </c>
      <c r="BR115" t="str">
        <f ca="1"/>
        <v>A</v>
      </c>
      <c r="BS115" t="str">
        <f ca="1"/>
        <v>O</v>
      </c>
      <c r="BT115" t="str">
        <f ca="1"/>
        <v>Z</v>
      </c>
      <c r="BU115" t="str">
        <f ca="1"/>
        <v>K</v>
      </c>
      <c r="BV115" t="str">
        <f ca="1"/>
        <v>O</v>
      </c>
      <c r="BW115" t="str">
        <f ca="1"/>
        <v>W</v>
      </c>
      <c r="BX115" t="str">
        <f ca="1"/>
        <v>R</v>
      </c>
      <c r="BY115" t="str">
        <f ca="1"/>
        <v>D</v>
      </c>
      <c r="BZ115" t="str">
        <f ca="1"/>
        <v>I</v>
      </c>
      <c r="CA115" t="str">
        <f ca="1"/>
        <v>T</v>
      </c>
      <c r="CB115" t="str">
        <f ca="1"/>
        <v>N</v>
      </c>
      <c r="CC115" t="str">
        <f ca="1"/>
        <v>A</v>
      </c>
      <c r="CD115" t="str">
        <f ca="1"/>
        <v>Z</v>
      </c>
      <c r="CE115" t="str">
        <f ca="1"/>
        <v>K</v>
      </c>
      <c r="CF115" t="str">
        <f ca="1"/>
        <v>F</v>
      </c>
      <c r="CG115" t="str">
        <f ca="1"/>
        <v>W</v>
      </c>
      <c r="CH115" t="str">
        <f ca="1"/>
        <v>S</v>
      </c>
      <c r="CI115" t="str">
        <f ca="1"/>
        <v>R</v>
      </c>
      <c r="CJ115" t="str">
        <f ca="1"/>
        <v>D</v>
      </c>
      <c r="CK115" t="str">
        <f ca="1"/>
        <v>C</v>
      </c>
      <c r="CL115" t="str">
        <f ca="1"/>
        <v>E</v>
      </c>
      <c r="CM115" t="str">
        <f ca="1"/>
        <v>O</v>
      </c>
      <c r="CN115" t="str">
        <f ca="1"/>
        <v>Z</v>
      </c>
      <c r="CO115" t="str">
        <f ca="1"/>
        <v>P</v>
      </c>
      <c r="CP115" t="str">
        <f ca="1"/>
        <v>F</v>
      </c>
      <c r="CQ115" t="str">
        <f ca="1"/>
        <v>W</v>
      </c>
      <c r="CR115" t="str">
        <f ca="1"/>
        <v>V</v>
      </c>
      <c r="CS115" t="str">
        <f ca="1"/>
        <v>S</v>
      </c>
      <c r="CT115" t="str">
        <f ca="1"/>
        <v>R</v>
      </c>
      <c r="CU115" t="str">
        <f ca="1"/>
        <v>D</v>
      </c>
      <c r="CV115" t="str">
        <f ca="1"/>
        <v>C</v>
      </c>
      <c r="CW115" t="str">
        <f ca="1"/>
        <v>E</v>
      </c>
      <c r="CX115" t="str">
        <f ca="1"/>
        <v>Z</v>
      </c>
      <c r="CY115" t="str">
        <f ca="1"/>
        <v>K</v>
      </c>
      <c r="CZ115" t="str">
        <f ca="1"/>
        <v>P</v>
      </c>
      <c r="DA115" t="str">
        <f ca="1"/>
        <v>X</v>
      </c>
      <c r="DB115" t="str">
        <f ca="1"/>
        <v>T</v>
      </c>
      <c r="DC115" t="str">
        <f ca="1"/>
        <v>V</v>
      </c>
      <c r="DD115" t="str">
        <f ca="1"/>
        <v>I</v>
      </c>
      <c r="DE115" t="str">
        <f ca="1"/>
        <v>T</v>
      </c>
      <c r="DF115" t="str">
        <f ca="1"/>
        <v>V</v>
      </c>
      <c r="DG115" t="str">
        <f ca="1"/>
        <v>C</v>
      </c>
      <c r="DH115" t="str">
        <f ca="1"/>
        <v>R</v>
      </c>
      <c r="DI115" t="str">
        <f ca="1"/>
        <v>N</v>
      </c>
      <c r="DJ115" t="str">
        <f ca="1"/>
        <v>A</v>
      </c>
      <c r="DK115" t="str">
        <f ca="1"/>
        <v>P</v>
      </c>
      <c r="DL115" t="str">
        <f ca="1"/>
        <v>I</v>
      </c>
      <c r="DM115" t="str">
        <f ca="1"/>
        <v>T</v>
      </c>
      <c r="DN115" t="str">
        <f ca="1"/>
        <v>V</v>
      </c>
      <c r="DO115" t="str">
        <f ca="1"/>
        <v>T</v>
      </c>
      <c r="DP115" t="str">
        <f ca="1"/>
        <v>R</v>
      </c>
      <c r="DQ115" t="str">
        <f ca="1"/>
        <v>S</v>
      </c>
      <c r="DR115" t="str">
        <f ca="1"/>
        <v>C</v>
      </c>
      <c r="DS115" t="str">
        <f ca="1"/>
        <v>D</v>
      </c>
      <c r="DT115" t="str">
        <f ca="1"/>
        <v>F</v>
      </c>
      <c r="DU115" t="str">
        <f ca="1"/>
        <v>W</v>
      </c>
      <c r="DV115" t="str">
        <f ca="1"/>
        <v>G</v>
      </c>
      <c r="DW115" t="str">
        <f ca="1"/>
        <v>L</v>
      </c>
      <c r="DX115" t="str">
        <f ca="1"/>
        <v>I</v>
      </c>
      <c r="DY115" t="str">
        <f ca="1"/>
        <v>T</v>
      </c>
      <c r="DZ115" t="str">
        <f ca="1"/>
        <v>V</v>
      </c>
      <c r="EA115" t="str">
        <f ca="1"/>
        <v>R</v>
      </c>
      <c r="EB115" t="str">
        <f ca="1"/>
        <v>D</v>
      </c>
      <c r="EC115" t="str">
        <f ca="1"/>
        <v>D</v>
      </c>
      <c r="ED115" t="str">
        <f ca="1"/>
        <v>C</v>
      </c>
      <c r="EE115" t="str">
        <f ca="1"/>
        <v>W</v>
      </c>
    </row>
    <row r="116" spans="1:135" ht="75" x14ac:dyDescent="0.25">
      <c r="A116" s="57">
        <v>115</v>
      </c>
      <c r="B116" s="55" t="str">
        <f ca="1"/>
        <v>Edo Dwi Guntoro</v>
      </c>
      <c r="C116" s="55" t="str">
        <f ca="1"/>
        <v>Civil Engineer</v>
      </c>
      <c r="D116" s="53" t="str">
        <f ca="1"/>
        <v>31</v>
      </c>
      <c r="E116" s="53">
        <f ca="1"/>
        <v>3</v>
      </c>
      <c r="F116" s="53">
        <f ca="1"/>
        <v>6</v>
      </c>
      <c r="G116" s="53">
        <f ca="1"/>
        <v>3</v>
      </c>
      <c r="H116" s="53">
        <f ca="1"/>
        <v>7</v>
      </c>
      <c r="I116" s="53">
        <f ca="1"/>
        <v>7</v>
      </c>
      <c r="J116" s="53">
        <f ca="1"/>
        <v>7</v>
      </c>
      <c r="K116" s="53">
        <f ca="1"/>
        <v>2</v>
      </c>
      <c r="L116" s="53">
        <f ca="1"/>
        <v>3</v>
      </c>
      <c r="M116" s="53">
        <f ca="1"/>
        <v>6</v>
      </c>
      <c r="N116" s="53">
        <f ca="1"/>
        <v>2</v>
      </c>
      <c r="O116" s="53">
        <f ca="1"/>
        <v>5</v>
      </c>
      <c r="P116" s="53">
        <f ca="1"/>
        <v>6</v>
      </c>
      <c r="Q116" s="53">
        <f ca="1"/>
        <v>5</v>
      </c>
      <c r="R116" s="53">
        <f ca="1"/>
        <v>3</v>
      </c>
      <c r="S116" s="53">
        <f ca="1"/>
        <v>7</v>
      </c>
      <c r="T116" s="53">
        <f ca="1"/>
        <v>3</v>
      </c>
      <c r="U116" s="53">
        <f ca="1"/>
        <v>2</v>
      </c>
      <c r="V116" s="53">
        <f ca="1"/>
        <v>3</v>
      </c>
      <c r="W116" s="53">
        <f ca="1"/>
        <v>5</v>
      </c>
      <c r="X116" s="53">
        <f ca="1"/>
        <v>5</v>
      </c>
      <c r="Y116"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16" s="52" t="str">
        <f ca="1"/>
        <v xml:space="preserve">Komitmen tinggi, lebih suka menangani pekerjaan satu demi satu, akan tetapi masih dapat mengubah prioritas jika terpaksa </v>
      </c>
      <c r="AA116" s="52" t="str">
        <f ca="1"/>
        <v xml:space="preserve">Bekerja keras sesuai tuntutan, menyalurkan usahanya untuk hal-hal yang bermanfaat / menguntungkan </v>
      </c>
      <c r="AB116" s="52" t="str">
        <f ca="1"/>
        <v xml:space="preserve">Sistematis, bermetoda, berstruktur, rapi dan teratur, dapat menata tugas dengan baik.  Cenderung kaku, tidak fleksibel </v>
      </c>
      <c r="AC116" s="52" t="str">
        <f ca="1"/>
        <v xml:space="preserve">Sangat menyukai detail, sangat peduli akan akurasi dan keleng- kapan data.  Cenderung terlalu terlibat dengan detail sehingga melupakan tujuan utama.  </v>
      </c>
      <c r="AD116" s="52" t="str">
        <f ca="1"/>
        <v xml:space="preserve">Suka memikirkan suatu problem secara mendalam, merujuk pada   teori dan konsep </v>
      </c>
      <c r="AE116" s="52" t="str">
        <f ca="1"/>
        <v xml:space="preserve">Santai. Kurang peduli akan waktu, kurang memiliki rasa urgensi, membuang-buang waktu, bukan pekerja yang tepat waktu </v>
      </c>
      <c r="AF116" s="52" t="str">
        <f ca="1"/>
        <v xml:space="preserve">Dapat bekerja di belakang meja dan senang jika sesekali harus terjun ke lapangan atau melaksanakan tugas-tugas yang bersifat mobile.  </v>
      </c>
      <c r="AG116" s="52" t="str">
        <f ca="1"/>
        <v xml:space="preserve">Membutuhkan uraian rinci mengenai tugas, dan batasan tanggung  jawab serta wewenang </v>
      </c>
      <c r="AH116" s="52" t="str">
        <f ca="1"/>
        <v>Otonom, dapat bekerja sendiri tanpa campur tangan orang lain, motivasi timbul krn pekerjaan itu sendiri, bukan krn pujian dr otoritas. Mempertanyakan otoritas, cenderung tidak puas thdp atasan, loya- litas lebih didasari kepentingan pribadi.</v>
      </c>
      <c r="AI116" s="52" t="str">
        <f ca="1"/>
        <v xml:space="preserve">Cukup percaya diri, tidak secara aktif mencari posisi kepemimpinan akan tetapi juga tidak akan menghindarinya </v>
      </c>
      <c r="AJ116" s="52" t="str">
        <f ca="1"/>
        <v xml:space="preserve">Dominan dan bertanggung jawab, akan melakukan fungsi pengarahan, pengendalian dan pengawasan    </v>
      </c>
      <c r="AK116" s="52" t="str">
        <f ca="1"/>
        <v xml:space="preserve">Berhati - hati dlm pengambilan keputusan   </v>
      </c>
      <c r="AL116" s="52" t="str">
        <f ca="1"/>
        <v xml:space="preserve">Kurang percaya diri &amp; kurang aktif dlm menjalin hubungan sosial   </v>
      </c>
      <c r="AM116" s="52" t="str">
        <f ca="1"/>
        <v>Suka bergabung dlm kelompok, sadar akan sikap &amp; kebutuhan ke- lompok, suka bekerja sama, ingin menjadi bagian dari kelompok, ingin disukai &amp; diakui oleh lingkungan; sangat tergantung pd kelom- pok, lebih memperhatikan kebutuhan kelompok daripada pekerjaan.</v>
      </c>
      <c r="AN116" s="52" t="str">
        <f ca="1"/>
        <v xml:space="preserve">Tidak mencari atau menghindari hubungan antar pribadi di  lingkungan kerja, masih mampu menjaga jarak </v>
      </c>
      <c r="AO116" s="52" t="str">
        <f ca="1"/>
        <v xml:space="preserve">Sederhana, cenderung diam, cenderung pemalu, tidak suka menon- jolkan diri </v>
      </c>
      <c r="AP116" s="52" t="str">
        <f ca="1"/>
        <v xml:space="preserve">Terbuka, mudah mengungkap pendapat atau perasaannya menge- nai suatu hal kepada org lain </v>
      </c>
      <c r="AQ116" s="52" t="str">
        <f ca="1"/>
        <v xml:space="preserve">Tidak mencari atau menghindari konflik, mau mendengarkan pan- dangan orang lain tetapi dapat menjadi keras kepala saat memper- tahankan pandangannya.  </v>
      </c>
      <c r="AR116" s="52" t="str">
        <f ca="1"/>
        <v xml:space="preserve">Mudah beradaptasi, cukup menyukai perubahan    </v>
      </c>
      <c r="AT116" t="str">
        <f ca="1"/>
        <v>G</v>
      </c>
      <c r="AU116" t="str">
        <f ca="1"/>
        <v>N</v>
      </c>
      <c r="AV116" t="str">
        <f ca="1"/>
        <v>P</v>
      </c>
      <c r="AW116" t="str">
        <f ca="1"/>
        <v>P</v>
      </c>
      <c r="AX116" t="str">
        <f ca="1"/>
        <v>B</v>
      </c>
      <c r="AY116" t="str">
        <f ca="1"/>
        <v>B</v>
      </c>
      <c r="AZ116" t="str">
        <f ca="1"/>
        <v>Z</v>
      </c>
      <c r="BA116" t="str">
        <f ca="1"/>
        <v>Z</v>
      </c>
      <c r="BB116" t="str">
        <f ca="1"/>
        <v>K</v>
      </c>
      <c r="BC116" t="str">
        <f ca="1"/>
        <v>W</v>
      </c>
      <c r="BD116" t="str">
        <f ca="1"/>
        <v>C</v>
      </c>
      <c r="BE116" t="str">
        <f ca="1"/>
        <v>E</v>
      </c>
      <c r="BF116" t="str">
        <f ca="1"/>
        <v>P</v>
      </c>
      <c r="BG116" t="str">
        <f ca="1"/>
        <v>A</v>
      </c>
      <c r="BH116" t="str">
        <f ca="1"/>
        <v>B</v>
      </c>
      <c r="BI116" t="str">
        <f ca="1"/>
        <v>O</v>
      </c>
      <c r="BJ116" t="str">
        <f ca="1"/>
        <v>B</v>
      </c>
      <c r="BK116" t="str">
        <f ca="1"/>
        <v>O</v>
      </c>
      <c r="BL116" t="str">
        <f ca="1"/>
        <v>Z</v>
      </c>
      <c r="BM116" t="str">
        <f ca="1"/>
        <v>W</v>
      </c>
      <c r="BN116" t="str">
        <f ca="1"/>
        <v>D</v>
      </c>
      <c r="BO116" t="str">
        <f ca="1"/>
        <v>C</v>
      </c>
      <c r="BP116" t="str">
        <f ca="1"/>
        <v>I</v>
      </c>
      <c r="BQ116" t="str">
        <f ca="1"/>
        <v>X</v>
      </c>
      <c r="BR116" t="str">
        <f ca="1"/>
        <v>B</v>
      </c>
      <c r="BS116" t="str">
        <f ca="1"/>
        <v>P</v>
      </c>
      <c r="BT116" t="str">
        <f ca="1"/>
        <v>Z</v>
      </c>
      <c r="BU116" t="str">
        <f ca="1"/>
        <v>K</v>
      </c>
      <c r="BV116" t="str">
        <f ca="1"/>
        <v>O</v>
      </c>
      <c r="BW116" t="str">
        <f ca="1"/>
        <v>W</v>
      </c>
      <c r="BX116" t="str">
        <f ca="1"/>
        <v>R</v>
      </c>
      <c r="BY116" t="str">
        <f ca="1"/>
        <v>D</v>
      </c>
      <c r="BZ116" t="str">
        <f ca="1"/>
        <v>C</v>
      </c>
      <c r="CA116" t="str">
        <f ca="1"/>
        <v>E</v>
      </c>
      <c r="CB116" t="str">
        <f ca="1"/>
        <v>B</v>
      </c>
      <c r="CC116" t="str">
        <f ca="1"/>
        <v>A</v>
      </c>
      <c r="CD116" t="str">
        <f ca="1"/>
        <v>P</v>
      </c>
      <c r="CE116" t="str">
        <f ca="1"/>
        <v>K</v>
      </c>
      <c r="CF116" t="str">
        <f ca="1"/>
        <v>B</v>
      </c>
      <c r="CG116" t="str">
        <f ca="1"/>
        <v>W</v>
      </c>
      <c r="CH116" t="str">
        <f ca="1"/>
        <v>S</v>
      </c>
      <c r="CI116" t="str">
        <f ca="1"/>
        <v>R</v>
      </c>
      <c r="CJ116" t="str">
        <f ca="1"/>
        <v>I</v>
      </c>
      <c r="CK116" t="str">
        <f ca="1"/>
        <v>C</v>
      </c>
      <c r="CL116" t="str">
        <f ca="1"/>
        <v>V</v>
      </c>
      <c r="CM116" t="str">
        <f ca="1"/>
        <v>N</v>
      </c>
      <c r="CN116" t="str">
        <f ca="1"/>
        <v>Z</v>
      </c>
      <c r="CO116" t="str">
        <f ca="1"/>
        <v>K</v>
      </c>
      <c r="CP116" t="str">
        <f ca="1"/>
        <v>F</v>
      </c>
      <c r="CQ116" t="str">
        <f ca="1"/>
        <v>W</v>
      </c>
      <c r="CR116" t="str">
        <f ca="1"/>
        <v>G</v>
      </c>
      <c r="CS116" t="str">
        <f ca="1"/>
        <v>L</v>
      </c>
      <c r="CT116" t="str">
        <f ca="1"/>
        <v>I</v>
      </c>
      <c r="CU116" t="str">
        <f ca="1"/>
        <v>D</v>
      </c>
      <c r="CV116" t="str">
        <f ca="1"/>
        <v>C</v>
      </c>
      <c r="CW116" t="str">
        <f ca="1"/>
        <v>E</v>
      </c>
      <c r="CX116" t="str">
        <f ca="1"/>
        <v>N</v>
      </c>
      <c r="CY116" t="str">
        <f ca="1"/>
        <v>K</v>
      </c>
      <c r="CZ116" t="str">
        <f ca="1"/>
        <v>F</v>
      </c>
      <c r="DA116" t="str">
        <f ca="1"/>
        <v>X</v>
      </c>
      <c r="DB116" t="str">
        <f ca="1"/>
        <v>T</v>
      </c>
      <c r="DC116" t="str">
        <f ca="1"/>
        <v>L</v>
      </c>
      <c r="DD116" t="str">
        <f ca="1"/>
        <v>I</v>
      </c>
      <c r="DE116" t="str">
        <f ca="1"/>
        <v>R</v>
      </c>
      <c r="DF116" t="str">
        <f ca="1"/>
        <v>D</v>
      </c>
      <c r="DG116" t="str">
        <f ca="1"/>
        <v>S</v>
      </c>
      <c r="DH116" t="str">
        <f ca="1"/>
        <v>R</v>
      </c>
      <c r="DI116" t="str">
        <f ca="1"/>
        <v>N</v>
      </c>
      <c r="DJ116" t="str">
        <f ca="1"/>
        <v>A</v>
      </c>
      <c r="DK116" t="str">
        <f ca="1"/>
        <v>P</v>
      </c>
      <c r="DL116" t="str">
        <f ca="1"/>
        <v>G</v>
      </c>
      <c r="DM116" t="str">
        <f ca="1"/>
        <v>L</v>
      </c>
      <c r="DN116" t="str">
        <f ca="1"/>
        <v>V</v>
      </c>
      <c r="DO116" t="str">
        <f ca="1"/>
        <v>T</v>
      </c>
      <c r="DP116" t="str">
        <f ca="1"/>
        <v>R</v>
      </c>
      <c r="DQ116" t="str">
        <f ca="1"/>
        <v>D</v>
      </c>
      <c r="DR116" t="str">
        <f ca="1"/>
        <v>R</v>
      </c>
      <c r="DS116" t="str">
        <f ca="1"/>
        <v>D</v>
      </c>
      <c r="DT116" t="str">
        <f ca="1"/>
        <v>N</v>
      </c>
      <c r="DU116" t="str">
        <f ca="1"/>
        <v>W</v>
      </c>
      <c r="DV116" t="str">
        <f ca="1"/>
        <v>L</v>
      </c>
      <c r="DW116" t="str">
        <f ca="1"/>
        <v>L</v>
      </c>
      <c r="DX116" t="str">
        <f ca="1"/>
        <v>I</v>
      </c>
      <c r="DY116" t="str">
        <f ca="1"/>
        <v>V</v>
      </c>
      <c r="DZ116" t="str">
        <f ca="1"/>
        <v>S</v>
      </c>
      <c r="EA116" t="str">
        <f ca="1"/>
        <v>R</v>
      </c>
      <c r="EB116" t="str">
        <f ca="1"/>
        <v>D</v>
      </c>
      <c r="EC116" t="str">
        <f ca="1"/>
        <v>C</v>
      </c>
      <c r="ED116" t="str">
        <f ca="1"/>
        <v>C</v>
      </c>
      <c r="EE116" t="str">
        <f ca="1"/>
        <v>N</v>
      </c>
    </row>
    <row r="117" spans="1:135" ht="75" x14ac:dyDescent="0.25">
      <c r="A117" s="57">
        <v>116</v>
      </c>
      <c r="B117" s="55" t="str">
        <f ca="1"/>
        <v>Yuspik</v>
      </c>
      <c r="C117" s="55" t="str">
        <f ca="1"/>
        <v>Mechanical Engineer</v>
      </c>
      <c r="D117" s="53" t="str">
        <f ca="1"/>
        <v>31</v>
      </c>
      <c r="E117" s="53">
        <f ca="1"/>
        <v>5</v>
      </c>
      <c r="F117" s="53">
        <f ca="1"/>
        <v>5</v>
      </c>
      <c r="G117" s="53">
        <f ca="1"/>
        <v>3</v>
      </c>
      <c r="H117" s="53">
        <f ca="1"/>
        <v>7</v>
      </c>
      <c r="I117" s="53">
        <f ca="1"/>
        <v>5</v>
      </c>
      <c r="J117" s="53">
        <f ca="1"/>
        <v>4</v>
      </c>
      <c r="K117" s="53">
        <f ca="1"/>
        <v>4</v>
      </c>
      <c r="L117" s="53">
        <f ca="1"/>
        <v>3</v>
      </c>
      <c r="M117" s="53">
        <f ca="1"/>
        <v>5</v>
      </c>
      <c r="N117" s="53">
        <f ca="1"/>
        <v>4</v>
      </c>
      <c r="O117" s="53">
        <f ca="1"/>
        <v>3</v>
      </c>
      <c r="P117" s="53">
        <f ca="1"/>
        <v>5</v>
      </c>
      <c r="Q117" s="53">
        <f ca="1"/>
        <v>4</v>
      </c>
      <c r="R117" s="53">
        <f ca="1"/>
        <v>7</v>
      </c>
      <c r="S117" s="53">
        <f ca="1"/>
        <v>5</v>
      </c>
      <c r="T117" s="53">
        <f ca="1"/>
        <v>3</v>
      </c>
      <c r="U117" s="53">
        <f ca="1"/>
        <v>5</v>
      </c>
      <c r="V117" s="53">
        <f ca="1"/>
        <v>5</v>
      </c>
      <c r="W117" s="53">
        <f ca="1"/>
        <v>3</v>
      </c>
      <c r="X117" s="53">
        <f ca="1"/>
        <v>5</v>
      </c>
      <c r="Y117" s="52" t="str">
        <f ca="1"/>
        <v>Tahu akan tujuan yang ingin dicapainya dan dapat merumuskannya, realistis akan kemampuan diri, dan berusaha untuk mencapai target.</v>
      </c>
      <c r="Z117" s="52" t="str">
        <f ca="1"/>
        <v xml:space="preserve">Cukup memiliki komitmen untuk menuntaskan tugas, akan tetapi jika memungkinkan akan mendelegasikan sebagian dari pekerjaan nya kepada orang lain.  </v>
      </c>
      <c r="AA117" s="52" t="str">
        <f ca="1"/>
        <v xml:space="preserve">Bekerja keras sesuai tuntutan, menyalurkan usahanya untuk hal-hal yang bermanfaat / menguntungkan </v>
      </c>
      <c r="AB117" s="52" t="str">
        <f ca="1"/>
        <v xml:space="preserve">Sistematis, bermetoda, berstruktur, rapi dan teratur, dapat menata tugas dengan baik.  Cenderung kaku, tidak fleksibel </v>
      </c>
      <c r="AC117" s="52" t="str">
        <f ca="1"/>
        <v xml:space="preserve">Tertarik untuk menangani sendiri detail   </v>
      </c>
      <c r="AD117" s="52" t="str">
        <f ca="1"/>
        <v xml:space="preserve">Pertimbangan mencakup aspek teoritis (konsep atau pemikiran  baru) dan aspek praktis (pengalaman) secara berimbang    </v>
      </c>
      <c r="AE117" s="52" t="str">
        <f ca="1"/>
        <v xml:space="preserve">Cukup aktif dalam segi mental, dapat menyesuaikan tempo kerjanya  dengan tuntutan pekerjaan / lingkungan </v>
      </c>
      <c r="AF117" s="52" t="str">
        <f ca="1"/>
        <v xml:space="preserve">Dapat bekerja di belakang meja dan senang jika sesekali harus terjun ke lapangan atau melaksanakan tugas-tugas yang bersifat mobile.  </v>
      </c>
      <c r="AG117" s="52" t="str">
        <f ca="1"/>
        <v xml:space="preserve">Perlu pengarahan awal dan tolok ukur keberhasilan   </v>
      </c>
      <c r="AH117" s="52" t="str">
        <f ca="1"/>
        <v xml:space="preserve">Loyal pada Perusahaan   </v>
      </c>
      <c r="AI117" s="52" t="str">
        <f ca="1"/>
        <v xml:space="preserve">Tidak percaya diri dan tidak ingin memimpin atau mengawasi orang lain </v>
      </c>
      <c r="AJ117" s="52" t="str">
        <f ca="1"/>
        <v xml:space="preserve">Bertanggung jawab, akan melakukan fungsi pengarahan, pengendalian dan pengawasan, tapi tidak mendominasi </v>
      </c>
      <c r="AK117" s="52" t="str">
        <f ca="1"/>
        <v xml:space="preserve">Berhati - hati dlm pengambilan keputusan   </v>
      </c>
      <c r="AL117"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7" s="52" t="str">
        <f ca="1"/>
        <v xml:space="preserve">Selektif dlm bergabung dg kelompok, hanya mau berhubungan dg kelompok di lingkungan kerja apabila bernilai &amp; sesuai minat, tdk terlalu mudah dipengaruhi.  </v>
      </c>
      <c r="AN117" s="52" t="str">
        <f ca="1"/>
        <v xml:space="preserve">Tidak mencari atau menghindari hubungan antar pribadi di  lingkungan kerja, masih mampu menjaga jarak </v>
      </c>
      <c r="AO117" s="52" t="str">
        <f ca="1"/>
        <v xml:space="preserve">Mengharapkan pengakuan lingkungan dan tidak mau diabaikan tetapi tidak mencari-cari perhatian </v>
      </c>
      <c r="AP117" s="52" t="str">
        <f ca="1"/>
        <v xml:space="preserve">Mampu mengungkap atau menyimpan perasaan, dapat mengen- dalikan emosi </v>
      </c>
      <c r="AQ117" s="52" t="str">
        <f ca="1"/>
        <v xml:space="preserve">Lebih suka menghindari konflik, akan mencari rasionalisasi untuk  dapat menerima situasi dan melihat permasalahan dari sudut pan- dang orang lain.  </v>
      </c>
      <c r="AR117" s="52" t="str">
        <f ca="1"/>
        <v xml:space="preserve">Mudah beradaptasi, cukup menyukai perubahan    </v>
      </c>
      <c r="AT117" t="str">
        <f ca="1"/>
        <v>E</v>
      </c>
      <c r="AU117" t="str">
        <f ca="1"/>
        <v>N</v>
      </c>
      <c r="AV117" t="str">
        <f ca="1"/>
        <v>A</v>
      </c>
      <c r="AW117" t="str">
        <f ca="1"/>
        <v>P</v>
      </c>
      <c r="AX117" t="str">
        <f ca="1"/>
        <v>B</v>
      </c>
      <c r="AY117" t="str">
        <f ca="1"/>
        <v>O</v>
      </c>
      <c r="AZ117" t="str">
        <f ca="1"/>
        <v>O</v>
      </c>
      <c r="BA117" t="str">
        <f ca="1"/>
        <v>Z</v>
      </c>
      <c r="BB117" t="str">
        <f ca="1"/>
        <v>K</v>
      </c>
      <c r="BC117" t="str">
        <f ca="1"/>
        <v>F</v>
      </c>
      <c r="BD117" t="str">
        <f ca="1"/>
        <v>C</v>
      </c>
      <c r="BE117" t="str">
        <f ca="1"/>
        <v>E</v>
      </c>
      <c r="BF117" t="str">
        <f ca="1"/>
        <v>N</v>
      </c>
      <c r="BG117" t="str">
        <f ca="1"/>
        <v>A</v>
      </c>
      <c r="BH117" t="str">
        <f ca="1"/>
        <v>B</v>
      </c>
      <c r="BI117" t="str">
        <f ca="1"/>
        <v>X</v>
      </c>
      <c r="BJ117" t="str">
        <f ca="1"/>
        <v>Z</v>
      </c>
      <c r="BK117" t="str">
        <f ca="1"/>
        <v>K</v>
      </c>
      <c r="BL117" t="str">
        <f ca="1"/>
        <v>F</v>
      </c>
      <c r="BM117" t="str">
        <f ca="1"/>
        <v>W</v>
      </c>
      <c r="BN117" t="str">
        <f ca="1"/>
        <v>D</v>
      </c>
      <c r="BO117" t="str">
        <f ca="1"/>
        <v>C</v>
      </c>
      <c r="BP117" t="str">
        <f ca="1"/>
        <v>E</v>
      </c>
      <c r="BQ117" t="str">
        <f ca="1"/>
        <v>X</v>
      </c>
      <c r="BR117" t="str">
        <f ca="1"/>
        <v>B</v>
      </c>
      <c r="BS117" t="str">
        <f ca="1"/>
        <v>P</v>
      </c>
      <c r="BT117" t="str">
        <f ca="1"/>
        <v>Z</v>
      </c>
      <c r="BU117" t="str">
        <f ca="1"/>
        <v>B</v>
      </c>
      <c r="BV117" t="str">
        <f ca="1"/>
        <v>O</v>
      </c>
      <c r="BW117" t="str">
        <f ca="1"/>
        <v>W</v>
      </c>
      <c r="BX117" t="str">
        <f ca="1"/>
        <v>G</v>
      </c>
      <c r="BY117" t="str">
        <f ca="1"/>
        <v>D</v>
      </c>
      <c r="BZ117" t="str">
        <f ca="1"/>
        <v>C</v>
      </c>
      <c r="CA117" t="str">
        <f ca="1"/>
        <v>T</v>
      </c>
      <c r="CB117" t="str">
        <f ca="1"/>
        <v>B</v>
      </c>
      <c r="CC117" t="str">
        <f ca="1"/>
        <v>A</v>
      </c>
      <c r="CD117" t="str">
        <f ca="1"/>
        <v>P</v>
      </c>
      <c r="CE117" t="str">
        <f ca="1"/>
        <v>X</v>
      </c>
      <c r="CF117" t="str">
        <f ca="1"/>
        <v>F</v>
      </c>
      <c r="CG117" t="str">
        <f ca="1"/>
        <v>W</v>
      </c>
      <c r="CH117" t="str">
        <f ca="1"/>
        <v>S</v>
      </c>
      <c r="CI117" t="str">
        <f ca="1"/>
        <v>R</v>
      </c>
      <c r="CJ117" t="str">
        <f ca="1"/>
        <v>I</v>
      </c>
      <c r="CK117" t="str">
        <f ca="1"/>
        <v>C</v>
      </c>
      <c r="CL117" t="str">
        <f ca="1"/>
        <v>E</v>
      </c>
      <c r="CM117" t="str">
        <f ca="1"/>
        <v>N</v>
      </c>
      <c r="CN117" t="str">
        <f ca="1"/>
        <v>Z</v>
      </c>
      <c r="CO117" t="str">
        <f ca="1"/>
        <v>P</v>
      </c>
      <c r="CP117" t="str">
        <f ca="1"/>
        <v>X</v>
      </c>
      <c r="CQ117" t="str">
        <f ca="1"/>
        <v>W</v>
      </c>
      <c r="CR117" t="str">
        <f ca="1"/>
        <v>G</v>
      </c>
      <c r="CS117" t="str">
        <f ca="1"/>
        <v>S</v>
      </c>
      <c r="CT117" t="str">
        <f ca="1"/>
        <v>I</v>
      </c>
      <c r="CU117" t="str">
        <f ca="1"/>
        <v>T</v>
      </c>
      <c r="CV117" t="str">
        <f ca="1"/>
        <v>V</v>
      </c>
      <c r="CW117" t="str">
        <f ca="1"/>
        <v>E</v>
      </c>
      <c r="CX117" t="str">
        <f ca="1"/>
        <v>Z</v>
      </c>
      <c r="CY117" t="str">
        <f ca="1"/>
        <v>A</v>
      </c>
      <c r="CZ117" t="str">
        <f ca="1"/>
        <v>F</v>
      </c>
      <c r="DA117" t="str">
        <f ca="1"/>
        <v>X</v>
      </c>
      <c r="DB117" t="str">
        <f ca="1"/>
        <v>T</v>
      </c>
      <c r="DC117" t="str">
        <f ca="1"/>
        <v>L</v>
      </c>
      <c r="DD117" t="str">
        <f ca="1"/>
        <v>S</v>
      </c>
      <c r="DE117" t="str">
        <f ca="1"/>
        <v>R</v>
      </c>
      <c r="DF117" t="str">
        <f ca="1"/>
        <v>D</v>
      </c>
      <c r="DG117" t="str">
        <f ca="1"/>
        <v>S</v>
      </c>
      <c r="DH117" t="str">
        <f ca="1"/>
        <v>R</v>
      </c>
      <c r="DI117" t="str">
        <f ca="1"/>
        <v>K</v>
      </c>
      <c r="DJ117" t="str">
        <f ca="1"/>
        <v>A</v>
      </c>
      <c r="DK117" t="str">
        <f ca="1"/>
        <v>P</v>
      </c>
      <c r="DL117" t="str">
        <f ca="1"/>
        <v>G</v>
      </c>
      <c r="DM117" t="str">
        <f ca="1"/>
        <v>T</v>
      </c>
      <c r="DN117" t="str">
        <f ca="1"/>
        <v>I</v>
      </c>
      <c r="DO117" t="str">
        <f ca="1"/>
        <v>S</v>
      </c>
      <c r="DP117" t="str">
        <f ca="1"/>
        <v>V</v>
      </c>
      <c r="DQ117" t="str">
        <f ca="1"/>
        <v>S</v>
      </c>
      <c r="DR117" t="str">
        <f ca="1"/>
        <v>C</v>
      </c>
      <c r="DS117" t="str">
        <f ca="1"/>
        <v>D</v>
      </c>
      <c r="DT117" t="str">
        <f ca="1"/>
        <v>N</v>
      </c>
      <c r="DU117" t="str">
        <f ca="1"/>
        <v>W</v>
      </c>
      <c r="DV117" t="str">
        <f ca="1"/>
        <v>L</v>
      </c>
      <c r="DW117" t="str">
        <f ca="1"/>
        <v>L</v>
      </c>
      <c r="DX117" t="str">
        <f ca="1"/>
        <v>I</v>
      </c>
      <c r="DY117" t="str">
        <f ca="1"/>
        <v>V</v>
      </c>
      <c r="DZ117" t="str">
        <f ca="1"/>
        <v>S</v>
      </c>
      <c r="EA117" t="str">
        <f ca="1"/>
        <v>R</v>
      </c>
      <c r="EB117" t="str">
        <f ca="1"/>
        <v>D</v>
      </c>
      <c r="EC117" t="str">
        <f ca="1"/>
        <v>C</v>
      </c>
      <c r="ED117" t="str">
        <f ca="1"/>
        <v>C</v>
      </c>
      <c r="EE117" t="str">
        <f ca="1"/>
        <v>N</v>
      </c>
    </row>
    <row r="118" spans="1:135" ht="75" x14ac:dyDescent="0.25">
      <c r="A118" s="57">
        <v>117</v>
      </c>
      <c r="B118" s="55" t="str">
        <f ca="1"/>
        <v>Timothy Eka Rikky Ginting</v>
      </c>
      <c r="C118" s="55" t="str">
        <f ca="1"/>
        <v>Civil Buyer</v>
      </c>
      <c r="D118" s="53" t="str">
        <f ca="1"/>
        <v>23</v>
      </c>
      <c r="E118" s="53">
        <f ca="1"/>
        <v>6</v>
      </c>
      <c r="F118" s="53">
        <f ca="1"/>
        <v>5</v>
      </c>
      <c r="G118" s="53">
        <f ca="1"/>
        <v>6</v>
      </c>
      <c r="H118" s="53">
        <f ca="1"/>
        <v>5</v>
      </c>
      <c r="I118" s="53">
        <f ca="1"/>
        <v>4</v>
      </c>
      <c r="J118" s="53">
        <f ca="1"/>
        <v>5</v>
      </c>
      <c r="K118" s="53">
        <f ca="1"/>
        <v>5</v>
      </c>
      <c r="L118" s="53">
        <f ca="1"/>
        <v>1</v>
      </c>
      <c r="M118" s="53">
        <f ca="1"/>
        <v>4</v>
      </c>
      <c r="N118" s="53">
        <f ca="1"/>
        <v>6</v>
      </c>
      <c r="O118" s="53">
        <f ca="1"/>
        <v>2</v>
      </c>
      <c r="P118" s="53">
        <f ca="1"/>
        <v>7</v>
      </c>
      <c r="Q118" s="53">
        <f ca="1"/>
        <v>8</v>
      </c>
      <c r="R118" s="53">
        <f ca="1"/>
        <v>3</v>
      </c>
      <c r="S118" s="53">
        <f ca="1"/>
        <v>4</v>
      </c>
      <c r="T118" s="53">
        <f ca="1"/>
        <v>2</v>
      </c>
      <c r="U118" s="53">
        <f ca="1"/>
        <v>4</v>
      </c>
      <c r="V118" s="53">
        <f ca="1"/>
        <v>1</v>
      </c>
      <c r="W118" s="53">
        <f ca="1"/>
        <v>4</v>
      </c>
      <c r="X118" s="53">
        <f ca="1"/>
        <v>3</v>
      </c>
      <c r="Y118" s="52" t="str">
        <f ca="1"/>
        <v>Tahu akan tujuan yang ingin dicapainya dan dapat merumuskannya, realistis akan kemampuan diri, dan berusaha untuk mencapai target.</v>
      </c>
      <c r="Z118" s="52" t="str">
        <f ca="1"/>
        <v xml:space="preserve">Cukup memiliki komitmen untuk menuntaskan tugas, akan tetapi jika memungkinkan akan mendelegasikan sebagian dari pekerjaan nya kepada orang lain.  </v>
      </c>
      <c r="AA118" s="52" t="str">
        <f ca="1"/>
        <v xml:space="preserve">Bekerja keras, tetapi  jelas tujuan yg ingin dicapainya   </v>
      </c>
      <c r="AB118" s="52" t="str">
        <f ca="1"/>
        <v xml:space="preserve">Memperhatikan keteraturan dan sistematika kerja, tapi cukup  fleksibel </v>
      </c>
      <c r="AC118" s="52" t="str">
        <f ca="1"/>
        <v xml:space="preserve">Tertarik untuk menangani sendiri detail   </v>
      </c>
      <c r="AD118" s="52" t="str">
        <f ca="1"/>
        <v xml:space="preserve">Pertimbangan mencakup aspek teoritis (konsep atau pemikiran  baru) dan aspek praktis (pengalaman) secara berimbang    </v>
      </c>
      <c r="AE118" s="52" t="str">
        <f ca="1"/>
        <v xml:space="preserve">Cukup aktif dalam segi mental, dapat menyesuaikan tempo kerjanya  dengan tuntutan pekerjaan / lingkungan </v>
      </c>
      <c r="AF118" s="52" t="str">
        <f ca="1"/>
        <v xml:space="preserve">Cocok untuk pekerjaan  ' di belakang meja '. Cenderung lamban, tidak tanggap, mudah lelah, daya tahan lemah </v>
      </c>
      <c r="AG118" s="52" t="str">
        <f ca="1"/>
        <v xml:space="preserve">Perlu pengarahan awal dan tolok ukur keberhasilan   </v>
      </c>
      <c r="AH118" s="52" t="str">
        <f ca="1"/>
        <v xml:space="preserve">Loyal pada Perusahaan   </v>
      </c>
      <c r="AI118" s="52" t="str">
        <f ca="1"/>
        <v xml:space="preserve">Tidak percaya diri dan tidak ingin memimpin atau mengawasi orang lain </v>
      </c>
      <c r="AJ118" s="52" t="str">
        <f ca="1"/>
        <v xml:space="preserve">Dominan dan bertanggung jawab, akan melakukan fungsi pengarahan, pengendalian dan pengawasan    </v>
      </c>
      <c r="AK118" s="52" t="str">
        <f ca="1"/>
        <v>Sangat yakin dl mengambil keputusan, cepat tanggap thd situasi, berani mengambil resiko, mau memanfaatkan kesempatan. Impulsif, dpt mem- buat keputusan yg tdk praktis, cenderung lebih mementingkan kecepatan daripada akurasi, tdk sabar, cenderung meloncat pd keputusan.</v>
      </c>
      <c r="AL118" s="52" t="str">
        <f ca="1"/>
        <v xml:space="preserve">Kurang percaya diri &amp; kurang aktif dlm menjalin hubungan sosial   </v>
      </c>
      <c r="AM118" s="52" t="str">
        <f ca="1"/>
        <v xml:space="preserve">Selektif dlm bergabung dg kelompok, hanya mau berhubungan dg kelompok di lingkungan kerja apabila bernilai &amp; sesuai minat, tdk terlalu mudah dipengaruhi.  </v>
      </c>
      <c r="AN118" s="52" t="str">
        <f ca="1"/>
        <v>Menjaga jarak, lebih memperhatikan hal - hal kedinasan, tdk mudah dipengaruhi oleh individu tertentu, objektif &amp; analitis. Tampil dingin, tdk acuh, tdk ramah, suka berahasia, mungkin tdk sadar akan pe- rasaan org lain, &amp; mungkin sulit menyesuaikan diri.</v>
      </c>
      <c r="AO118" s="52" t="str">
        <f ca="1"/>
        <v xml:space="preserve">Mengharapkan pengakuan lingkungan dan tidak mau diabaikan tetapi tidak mencari-cari perhatian </v>
      </c>
      <c r="AP118" s="52" t="str">
        <f ca="1"/>
        <v>Sangat terbuka, terus terang, mudah terbaca (dari air muka, tindakan, perkataan, sikap). Tidak dapat mengendalikan emosi, cepat  bereaksi, kurang mengindahkan/tidak mempunyai 'nilai' yg meng- haruskannya menahan emosi.</v>
      </c>
      <c r="AQ118" s="52" t="str">
        <f ca="1"/>
        <v xml:space="preserve">Tidak mencari atau menghindari konflik, mau mendengarkan pan- dangan orang lain tetapi dapat menjadi keras kepala saat memper- tahankan pandangannya.  </v>
      </c>
      <c r="AR118" s="52" t="str">
        <f ca="1"/>
        <v xml:space="preserve">Enggan berubah, tidak siap untuk beradaptasi, hanya mau menerima perubahan jika alasannya jelas dan meyakinkan  </v>
      </c>
      <c r="AT118" t="str">
        <f ca="1"/>
        <v>G</v>
      </c>
      <c r="AU118" t="str">
        <f ca="1"/>
        <v>N</v>
      </c>
      <c r="AV118" t="str">
        <f ca="1"/>
        <v>P</v>
      </c>
      <c r="AW118" t="str">
        <f ca="1"/>
        <v>P</v>
      </c>
      <c r="AX118" t="str">
        <f ca="1"/>
        <v>B</v>
      </c>
      <c r="AY118" t="str">
        <f ca="1"/>
        <v>B</v>
      </c>
      <c r="AZ118" t="str">
        <f ca="1"/>
        <v>Z</v>
      </c>
      <c r="BA118" t="str">
        <f ca="1"/>
        <v>Z</v>
      </c>
      <c r="BB118" t="str">
        <f ca="1"/>
        <v>F</v>
      </c>
      <c r="BC118" t="str">
        <f ca="1"/>
        <v>F</v>
      </c>
      <c r="BD118" t="str">
        <f ca="1"/>
        <v>G</v>
      </c>
      <c r="BE118" t="str">
        <f ca="1"/>
        <v>E</v>
      </c>
      <c r="BF118" t="str">
        <f ca="1"/>
        <v>N</v>
      </c>
      <c r="BG118" t="str">
        <f ca="1"/>
        <v>A</v>
      </c>
      <c r="BH118" t="str">
        <f ca="1"/>
        <v>P</v>
      </c>
      <c r="BI118" t="str">
        <f ca="1"/>
        <v>X</v>
      </c>
      <c r="BJ118" t="str">
        <f ca="1"/>
        <v>B</v>
      </c>
      <c r="BK118" t="str">
        <f ca="1"/>
        <v>O</v>
      </c>
      <c r="BL118" t="str">
        <f ca="1"/>
        <v>F</v>
      </c>
      <c r="BM118" t="str">
        <f ca="1"/>
        <v>K</v>
      </c>
      <c r="BN118" t="str">
        <f ca="1"/>
        <v>G</v>
      </c>
      <c r="BO118" t="str">
        <f ca="1"/>
        <v>C</v>
      </c>
      <c r="BP118" t="str">
        <f ca="1"/>
        <v>I</v>
      </c>
      <c r="BQ118" t="str">
        <f ca="1"/>
        <v>X</v>
      </c>
      <c r="BR118" t="str">
        <f ca="1"/>
        <v>A</v>
      </c>
      <c r="BS118" t="str">
        <f ca="1"/>
        <v>P</v>
      </c>
      <c r="BT118" t="str">
        <f ca="1"/>
        <v>X</v>
      </c>
      <c r="BU118" t="str">
        <f ca="1"/>
        <v>K</v>
      </c>
      <c r="BV118" t="str">
        <f ca="1"/>
        <v>O</v>
      </c>
      <c r="BW118" t="str">
        <f ca="1"/>
        <v>W</v>
      </c>
      <c r="BX118" t="str">
        <f ca="1"/>
        <v>R</v>
      </c>
      <c r="BY118" t="str">
        <f ca="1"/>
        <v>D</v>
      </c>
      <c r="BZ118" t="str">
        <f ca="1"/>
        <v>I</v>
      </c>
      <c r="CA118" t="str">
        <f ca="1"/>
        <v>T</v>
      </c>
      <c r="CB118" t="str">
        <f ca="1"/>
        <v>B</v>
      </c>
      <c r="CC118" t="str">
        <f ca="1"/>
        <v>A</v>
      </c>
      <c r="CD118" t="str">
        <f ca="1"/>
        <v>P</v>
      </c>
      <c r="CE118" t="str">
        <f ca="1"/>
        <v>K</v>
      </c>
      <c r="CF118" t="str">
        <f ca="1"/>
        <v>F</v>
      </c>
      <c r="CG118" t="str">
        <f ca="1"/>
        <v>W</v>
      </c>
      <c r="CH118" t="str">
        <f ca="1"/>
        <v>G</v>
      </c>
      <c r="CI118" t="str">
        <f ca="1"/>
        <v>R</v>
      </c>
      <c r="CJ118" t="str">
        <f ca="1"/>
        <v>I</v>
      </c>
      <c r="CK118" t="str">
        <f ca="1"/>
        <v/>
      </c>
      <c r="CL118" t="str">
        <f ca="1"/>
        <v/>
      </c>
      <c r="CM118" t="str">
        <f ca="1"/>
        <v>N</v>
      </c>
      <c r="CN118" t="str">
        <f ca="1"/>
        <v>A</v>
      </c>
      <c r="CO118" t="str">
        <f ca="1"/>
        <v>P</v>
      </c>
      <c r="CP118" t="str">
        <f ca="1"/>
        <v>F</v>
      </c>
      <c r="CQ118" t="str">
        <f ca="1"/>
        <v>W</v>
      </c>
      <c r="CR118" t="str">
        <f ca="1"/>
        <v>G</v>
      </c>
      <c r="CS118" t="str">
        <f ca="1"/>
        <v>S</v>
      </c>
      <c r="CT118" t="str">
        <f ca="1"/>
        <v>I</v>
      </c>
      <c r="CU118" t="str">
        <f ca="1"/>
        <v>T</v>
      </c>
      <c r="CV118" t="str">
        <f ca="1"/>
        <v>C</v>
      </c>
      <c r="CW118" t="str">
        <f ca="1"/>
        <v>S</v>
      </c>
      <c r="CX118" t="str">
        <f ca="1"/>
        <v>Z</v>
      </c>
      <c r="CY118" t="str">
        <f ca="1"/>
        <v>A</v>
      </c>
      <c r="CZ118" t="str">
        <f ca="1"/>
        <v>F</v>
      </c>
      <c r="DA118" t="str">
        <f ca="1"/>
        <v>X</v>
      </c>
      <c r="DB118" t="str">
        <f ca="1"/>
        <v>G</v>
      </c>
      <c r="DC118" t="str">
        <f ca="1"/>
        <v>L</v>
      </c>
      <c r="DD118" t="str">
        <f ca="1"/>
        <v>I</v>
      </c>
      <c r="DE118" t="str">
        <f ca="1"/>
        <v>T</v>
      </c>
      <c r="DF118" t="str">
        <f ca="1"/>
        <v>D</v>
      </c>
      <c r="DG118" t="str">
        <f ca="1"/>
        <v>C</v>
      </c>
      <c r="DH118" t="str">
        <f ca="1"/>
        <v>R</v>
      </c>
      <c r="DI118" t="str">
        <f ca="1"/>
        <v>K</v>
      </c>
      <c r="DJ118" t="str">
        <f ca="1"/>
        <v>A</v>
      </c>
      <c r="DK118" t="str">
        <f ca="1"/>
        <v>P</v>
      </c>
      <c r="DL118" t="str">
        <f ca="1"/>
        <v>I</v>
      </c>
      <c r="DM118" t="str">
        <f ca="1"/>
        <v>L</v>
      </c>
      <c r="DN118" t="str">
        <f ca="1"/>
        <v>I</v>
      </c>
      <c r="DO118" t="str">
        <f ca="1"/>
        <v>T</v>
      </c>
      <c r="DP118" t="str">
        <f ca="1"/>
        <v>V</v>
      </c>
      <c r="DQ118" t="str">
        <f ca="1"/>
        <v>D</v>
      </c>
      <c r="DR118" t="str">
        <f ca="1"/>
        <v>R</v>
      </c>
      <c r="DS118" t="str">
        <f ca="1"/>
        <v>D</v>
      </c>
      <c r="DT118" t="str">
        <f ca="1"/>
        <v>N</v>
      </c>
      <c r="DU118" t="str">
        <f ca="1"/>
        <v>W</v>
      </c>
      <c r="DV118" t="str">
        <f ca="1"/>
        <v/>
      </c>
      <c r="DW118" t="str">
        <f ca="1"/>
        <v/>
      </c>
      <c r="DX118" t="str">
        <f ca="1"/>
        <v>I</v>
      </c>
      <c r="DY118" t="str">
        <f ca="1"/>
        <v>T</v>
      </c>
      <c r="DZ118" t="str">
        <f ca="1"/>
        <v>S</v>
      </c>
      <c r="EA118" t="str">
        <f ca="1"/>
        <v/>
      </c>
      <c r="EB118" t="str">
        <f ca="1"/>
        <v>R</v>
      </c>
      <c r="EC118" t="str">
        <f ca="1"/>
        <v>C</v>
      </c>
      <c r="ED118" t="str">
        <f ca="1"/>
        <v>C</v>
      </c>
      <c r="EE118" t="str">
        <f ca="1"/>
        <v>N</v>
      </c>
    </row>
    <row r="119" spans="1:135" ht="75" x14ac:dyDescent="0.25">
      <c r="A119" s="57">
        <v>118</v>
      </c>
      <c r="B119" s="55" t="str">
        <f ca="1"/>
        <v>Adrian Defriansya</v>
      </c>
      <c r="C119" s="55" t="str">
        <f ca="1"/>
        <v>QC Analyst</v>
      </c>
      <c r="D119" s="53" t="str">
        <f ca="1"/>
        <v>35</v>
      </c>
      <c r="E119" s="53">
        <f ca="1"/>
        <v>6</v>
      </c>
      <c r="F119" s="53">
        <f ca="1"/>
        <v>7</v>
      </c>
      <c r="G119" s="53">
        <f ca="1"/>
        <v>3</v>
      </c>
      <c r="H119" s="53">
        <f ca="1"/>
        <v>7</v>
      </c>
      <c r="I119" s="53">
        <f ca="1"/>
        <v>7</v>
      </c>
      <c r="J119" s="53">
        <f ca="1"/>
        <v>3</v>
      </c>
      <c r="K119" s="53">
        <f ca="1"/>
        <v>0</v>
      </c>
      <c r="L119" s="53">
        <f ca="1"/>
        <v>4</v>
      </c>
      <c r="M119" s="53">
        <f ca="1"/>
        <v>4</v>
      </c>
      <c r="N119" s="53">
        <f ca="1"/>
        <v>2</v>
      </c>
      <c r="O119" s="53">
        <f ca="1"/>
        <v>3</v>
      </c>
      <c r="P119" s="53">
        <f ca="1"/>
        <v>3</v>
      </c>
      <c r="Q119" s="53">
        <f ca="1"/>
        <v>4</v>
      </c>
      <c r="R119" s="53">
        <f ca="1"/>
        <v>9</v>
      </c>
      <c r="S119" s="53">
        <f ca="1"/>
        <v>8</v>
      </c>
      <c r="T119" s="53">
        <f ca="1"/>
        <v>5</v>
      </c>
      <c r="U119" s="53">
        <f ca="1"/>
        <v>4</v>
      </c>
      <c r="V119" s="53">
        <f ca="1"/>
        <v>5</v>
      </c>
      <c r="W119" s="53">
        <f ca="1"/>
        <v>2</v>
      </c>
      <c r="X119" s="53">
        <f ca="1"/>
        <v>4</v>
      </c>
      <c r="Y119" s="52" t="str">
        <f ca="1"/>
        <v>Tahu akan tujuan yang ingin dicapainya dan dapat merumuskannya, realistis akan kemampuan diri, dan berusaha untuk mencapai target.</v>
      </c>
      <c r="Z119" s="52" t="str">
        <f ca="1"/>
        <v xml:space="preserve">Komitmen tinggi, lebih suka menangani pekerjaan satu demi satu, akan tetapi masih dapat mengubah prioritas jika terpaksa </v>
      </c>
      <c r="AA119" s="52" t="str">
        <f ca="1"/>
        <v xml:space="preserve">Bekerja keras sesuai tuntutan, menyalurkan usahanya untuk hal-hal yang bermanfaat / menguntungkan </v>
      </c>
      <c r="AB119" s="52" t="str">
        <f ca="1"/>
        <v xml:space="preserve">Sistematis, bermetoda, berstruktur, rapi dan teratur, dapat menata tugas dengan baik.  Cenderung kaku, tidak fleksibel </v>
      </c>
      <c r="AC119" s="52" t="str">
        <f ca="1"/>
        <v xml:space="preserve">Sangat menyukai detail, sangat peduli akan akurasi dan keleng- kapan data.  Cenderung terlalu terlibat dengan detail sehingga melupakan tujuan utama.  </v>
      </c>
      <c r="AD119" s="52" t="str">
        <f ca="1"/>
        <v xml:space="preserve">Tipe pelaksana, praktis - pragmatis, mengandalkan pengalaman  masa lalu dan intuisi. Bekerja tanpa perencanaan, mengandalkan perasaan.  </v>
      </c>
      <c r="AE119" s="52" t="str">
        <f ca="1"/>
        <v xml:space="preserve">Santai. Kurang peduli akan waktu, kurang memiliki rasa urgensi, membuang-buang waktu, bukan pekerja yang tepat waktu </v>
      </c>
      <c r="AF119" s="52" t="str">
        <f ca="1"/>
        <v xml:space="preserve">Dapat bekerja di belakang meja dan senang jika sesekali harus terjun ke lapangan atau melaksanakan tugas-tugas yang bersifat mobile.  </v>
      </c>
      <c r="AG119" s="52" t="str">
        <f ca="1"/>
        <v xml:space="preserve">Perlu pengarahan awal dan tolok ukur keberhasilan   </v>
      </c>
      <c r="AH119" s="52" t="str">
        <f ca="1"/>
        <v>Otonom, dapat bekerja sendiri tanpa campur tangan orang lain, motivasi timbul krn pekerjaan itu sendiri, bukan krn pujian dr otoritas. Mempertanyakan otoritas, cenderung tidak puas thdp atasan, loya- litas lebih didasari kepentingan pribadi.</v>
      </c>
      <c r="AI119" s="52" t="str">
        <f ca="1"/>
        <v xml:space="preserve">Tidak percaya diri dan tidak ingin memimpin atau mengawasi orang lain </v>
      </c>
      <c r="AJ119" s="52" t="str">
        <f ca="1"/>
        <v>Enggan mengontrol org lain &amp; tidak mau mempertanggung jawabkan hasil kerja bawahannya, lebih memberi kebebasan kpd bawahan utk memilih cara sendiri dlm penyelesaian tugas dan meminta bawahan  utk mempertanggungjawabkan hasilnya masing-masing.</v>
      </c>
      <c r="AK119" s="52" t="str">
        <f ca="1"/>
        <v xml:space="preserve">Berhati - hati dlm pengambilan keputusan   </v>
      </c>
      <c r="AL119"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19" s="52" t="str">
        <f ca="1"/>
        <v>Suka bergabung dlm kelompok, sadar akan sikap &amp; kebutuhan ke- lompok, suka bekerja sama, ingin menjadi bagian dari kelompok, ingin disukai &amp; diakui oleh lingkungan; sangat tergantung pd kelom- pok, lebih memperhatikan kebutuhan kelompok daripada pekerjaan.</v>
      </c>
      <c r="AN119" s="52" t="str">
        <f ca="1"/>
        <v xml:space="preserve">Tidak mencari atau menghindari hubungan antar pribadi di  lingkungan kerja, masih mampu menjaga jarak </v>
      </c>
      <c r="AO119" s="52" t="str">
        <f ca="1"/>
        <v xml:space="preserve">Mengharapkan pengakuan lingkungan dan tidak mau diabaikan tetapi tidak mencari-cari perhatian </v>
      </c>
      <c r="AP119" s="52" t="str">
        <f ca="1"/>
        <v xml:space="preserve">Mampu mengungkap atau menyimpan perasaan, dapat mengen- dalikan emosi </v>
      </c>
      <c r="AQ119" s="52" t="str">
        <f ca="1"/>
        <v xml:space="preserve">Lebih suka menghindari konflik, akan mencari rasionalisasi untuk  dapat menerima situasi dan melihat permasalahan dari sudut pan- dang orang lain.  </v>
      </c>
      <c r="AR119" s="52" t="str">
        <f ca="1"/>
        <v xml:space="preserve">Mudah beradaptasi, cukup menyukai perubahan    </v>
      </c>
      <c r="AT119" t="str">
        <f ca="1"/>
        <v>G</v>
      </c>
      <c r="AU119" t="str">
        <f ca="1"/>
        <v>N</v>
      </c>
      <c r="AV119" t="str">
        <f ca="1"/>
        <v>A</v>
      </c>
      <c r="AW119" t="str">
        <f ca="1"/>
        <v>X</v>
      </c>
      <c r="AX119" t="str">
        <f ca="1"/>
        <v>B</v>
      </c>
      <c r="AY119" t="str">
        <f ca="1"/>
        <v>B</v>
      </c>
      <c r="AZ119" t="str">
        <f ca="1"/>
        <v>O</v>
      </c>
      <c r="BA119" t="str">
        <f ca="1"/>
        <v>Z</v>
      </c>
      <c r="BB119" t="str">
        <f ca="1"/>
        <v>K</v>
      </c>
      <c r="BC119" t="str">
        <f ca="1"/>
        <v>W</v>
      </c>
      <c r="BD119" t="str">
        <f ca="1"/>
        <v>C</v>
      </c>
      <c r="BE119" t="str">
        <f ca="1"/>
        <v>E</v>
      </c>
      <c r="BF119" t="str">
        <f ca="1"/>
        <v>N</v>
      </c>
      <c r="BG119" t="str">
        <f ca="1"/>
        <v>X</v>
      </c>
      <c r="BH119" t="str">
        <f ca="1"/>
        <v>B</v>
      </c>
      <c r="BI119" t="str">
        <f ca="1"/>
        <v>O</v>
      </c>
      <c r="BJ119" t="str">
        <f ca="1"/>
        <v>B</v>
      </c>
      <c r="BK119" t="str">
        <f ca="1"/>
        <v>O</v>
      </c>
      <c r="BL119" t="str">
        <f ca="1"/>
        <v>Z</v>
      </c>
      <c r="BM119" t="str">
        <f ca="1"/>
        <v>W</v>
      </c>
      <c r="BN119" t="str">
        <f ca="1"/>
        <v>D</v>
      </c>
      <c r="BO119" t="str">
        <f ca="1"/>
        <v>C</v>
      </c>
      <c r="BP119" t="str">
        <f ca="1"/>
        <v>I</v>
      </c>
      <c r="BQ119" t="str">
        <f ca="1"/>
        <v>X</v>
      </c>
      <c r="BR119" t="str">
        <f ca="1"/>
        <v>A</v>
      </c>
      <c r="BS119" t="str">
        <f ca="1"/>
        <v>O</v>
      </c>
      <c r="BT119" t="str">
        <f ca="1"/>
        <v>Z</v>
      </c>
      <c r="BU119" t="str">
        <f ca="1"/>
        <v>B</v>
      </c>
      <c r="BV119" t="str">
        <f ca="1"/>
        <v>O</v>
      </c>
      <c r="BW119" t="str">
        <f ca="1"/>
        <v>W</v>
      </c>
      <c r="BX119" t="str">
        <f ca="1"/>
        <v>R</v>
      </c>
      <c r="BY119" t="str">
        <f ca="1"/>
        <v>D</v>
      </c>
      <c r="BZ119" t="str">
        <f ca="1"/>
        <v>C</v>
      </c>
      <c r="CA119" t="str">
        <f ca="1"/>
        <v>E</v>
      </c>
      <c r="CB119" t="str">
        <f ca="1"/>
        <v>B</v>
      </c>
      <c r="CC119" t="str">
        <f ca="1"/>
        <v>A</v>
      </c>
      <c r="CD119" t="str">
        <f ca="1"/>
        <v>P</v>
      </c>
      <c r="CE119" t="str">
        <f ca="1"/>
        <v>K</v>
      </c>
      <c r="CF119" t="str">
        <f ca="1"/>
        <v>B</v>
      </c>
      <c r="CG119" t="str">
        <f ca="1"/>
        <v>W</v>
      </c>
      <c r="CH119" t="str">
        <f ca="1"/>
        <v>S</v>
      </c>
      <c r="CI119" t="str">
        <f ca="1"/>
        <v>R</v>
      </c>
      <c r="CJ119" t="str">
        <f ca="1"/>
        <v>D</v>
      </c>
      <c r="CK119" t="str">
        <f ca="1"/>
        <v>C</v>
      </c>
      <c r="CL119" t="str">
        <f ca="1"/>
        <v>E</v>
      </c>
      <c r="CM119" t="str">
        <f ca="1"/>
        <v>N</v>
      </c>
      <c r="CN119" t="str">
        <f ca="1"/>
        <v>Z</v>
      </c>
      <c r="CO119" t="str">
        <f ca="1"/>
        <v>P</v>
      </c>
      <c r="CP119" t="str">
        <f ca="1"/>
        <v>F</v>
      </c>
      <c r="CQ119" t="str">
        <f ca="1"/>
        <v>B</v>
      </c>
      <c r="CR119" t="str">
        <f ca="1"/>
        <v>V</v>
      </c>
      <c r="CS119" t="str">
        <f ca="1"/>
        <v>S</v>
      </c>
      <c r="CT119" t="str">
        <f ca="1"/>
        <v>I</v>
      </c>
      <c r="CU119" t="str">
        <f ca="1"/>
        <v>D</v>
      </c>
      <c r="CV119" t="str">
        <f ca="1"/>
        <v>C</v>
      </c>
      <c r="CW119" t="str">
        <f ca="1"/>
        <v>S</v>
      </c>
      <c r="CX119" t="str">
        <f ca="1"/>
        <v>N</v>
      </c>
      <c r="CY119" t="str">
        <f ca="1"/>
        <v>A</v>
      </c>
      <c r="CZ119" t="str">
        <f ca="1"/>
        <v>F</v>
      </c>
      <c r="DA119" t="str">
        <f ca="1"/>
        <v>X</v>
      </c>
      <c r="DB119" t="str">
        <f ca="1"/>
        <v>G</v>
      </c>
      <c r="DC119" t="str">
        <f ca="1"/>
        <v>V</v>
      </c>
      <c r="DD119" t="str">
        <f ca="1"/>
        <v>S</v>
      </c>
      <c r="DE119" t="str">
        <f ca="1"/>
        <v>R</v>
      </c>
      <c r="DF119" t="str">
        <f ca="1"/>
        <v>D</v>
      </c>
      <c r="DG119" t="str">
        <f ca="1"/>
        <v>S</v>
      </c>
      <c r="DH119" t="str">
        <f ca="1"/>
        <v>E</v>
      </c>
      <c r="DI119" t="str">
        <f ca="1"/>
        <v>N</v>
      </c>
      <c r="DJ119" t="str">
        <f ca="1"/>
        <v>A</v>
      </c>
      <c r="DK119" t="str">
        <f ca="1"/>
        <v>P</v>
      </c>
      <c r="DL119" t="str">
        <f ca="1"/>
        <v>G</v>
      </c>
      <c r="DM119" t="str">
        <f ca="1"/>
        <v>L</v>
      </c>
      <c r="DN119" t="str">
        <f ca="1"/>
        <v>I</v>
      </c>
      <c r="DO119" t="str">
        <f ca="1"/>
        <v>S</v>
      </c>
      <c r="DP119" t="str">
        <f ca="1"/>
        <v>V</v>
      </c>
      <c r="DQ119" t="str">
        <f ca="1"/>
        <v>S</v>
      </c>
      <c r="DR119" t="str">
        <f ca="1"/>
        <v>C</v>
      </c>
      <c r="DS119" t="str">
        <f ca="1"/>
        <v>D</v>
      </c>
      <c r="DT119" t="str">
        <f ca="1"/>
        <v>N</v>
      </c>
      <c r="DU119" t="str">
        <f ca="1"/>
        <v>A</v>
      </c>
      <c r="DV119" t="str">
        <f ca="1"/>
        <v>L</v>
      </c>
      <c r="DW119" t="str">
        <f ca="1"/>
        <v>L</v>
      </c>
      <c r="DX119" t="str">
        <f ca="1"/>
        <v>I</v>
      </c>
      <c r="DY119" t="str">
        <f ca="1"/>
        <v>V</v>
      </c>
      <c r="DZ119" t="str">
        <f ca="1"/>
        <v>S</v>
      </c>
      <c r="EA119" t="str">
        <f ca="1"/>
        <v>S</v>
      </c>
      <c r="EB119" t="str">
        <f ca="1"/>
        <v>D</v>
      </c>
      <c r="EC119" t="str">
        <f ca="1"/>
        <v>C</v>
      </c>
      <c r="ED119" t="str">
        <f ca="1"/>
        <v>E</v>
      </c>
      <c r="EE119" t="str">
        <f ca="1"/>
        <v>N</v>
      </c>
    </row>
    <row r="120" spans="1:135" ht="75" x14ac:dyDescent="0.25">
      <c r="A120" s="57">
        <v>119</v>
      </c>
      <c r="B120" s="55" t="str">
        <f ca="1"/>
        <v>Meli Andri Siregar</v>
      </c>
      <c r="C120" s="55" t="str">
        <f ca="1"/>
        <v>Agronomy Assistant</v>
      </c>
      <c r="D120" s="53" t="str">
        <f ca="1"/>
        <v>23</v>
      </c>
      <c r="E120" s="53">
        <f ca="1"/>
        <v>5</v>
      </c>
      <c r="F120" s="53">
        <f ca="1"/>
        <v>5</v>
      </c>
      <c r="G120" s="53">
        <f ca="1"/>
        <v>3</v>
      </c>
      <c r="H120" s="53">
        <f ca="1"/>
        <v>6</v>
      </c>
      <c r="I120" s="53">
        <f ca="1"/>
        <v>2</v>
      </c>
      <c r="J120" s="53">
        <f ca="1"/>
        <v>3</v>
      </c>
      <c r="K120" s="53">
        <f ca="1"/>
        <v>5</v>
      </c>
      <c r="L120" s="53">
        <f ca="1"/>
        <v>5</v>
      </c>
      <c r="M120" s="53">
        <f ca="1"/>
        <v>3</v>
      </c>
      <c r="N120" s="53">
        <f ca="1"/>
        <v>3</v>
      </c>
      <c r="O120" s="53">
        <f ca="1"/>
        <v>9</v>
      </c>
      <c r="P120" s="53">
        <f ca="1"/>
        <v>8</v>
      </c>
      <c r="Q120" s="53">
        <f ca="1"/>
        <v>6</v>
      </c>
      <c r="R120" s="53">
        <f ca="1"/>
        <v>6</v>
      </c>
      <c r="S120" s="53">
        <f ca="1"/>
        <v>3</v>
      </c>
      <c r="T120" s="53">
        <f ca="1"/>
        <v>3</v>
      </c>
      <c r="U120" s="53">
        <f ca="1"/>
        <v>7</v>
      </c>
      <c r="V120" s="53">
        <f ca="1"/>
        <v>0</v>
      </c>
      <c r="W120" s="53">
        <f ca="1"/>
        <v>4</v>
      </c>
      <c r="X120" s="53">
        <f ca="1"/>
        <v>4</v>
      </c>
      <c r="Y120" s="52" t="str">
        <f ca="1"/>
        <v>Tahu akan tujuan yang ingin dicapainya dan dapat merumuskannya, realistis akan kemampuan diri, dan berusaha untuk mencapai target.</v>
      </c>
      <c r="Z120" s="52" t="str">
        <f ca="1"/>
        <v xml:space="preserve">Cukup memiliki komitmen untuk menuntaskan tugas, akan tetapi jika memungkinkan akan mendelegasikan sebagian dari pekerjaan nya kepada orang lain.  </v>
      </c>
      <c r="AA120" s="52" t="str">
        <f ca="1"/>
        <v xml:space="preserve">Bekerja keras sesuai tuntutan, menyalurkan usahanya untuk hal-hal yang bermanfaat / menguntungkan </v>
      </c>
      <c r="AB120" s="52" t="str">
        <f ca="1"/>
        <v xml:space="preserve">Memperhatikan keteraturan dan sistematika kerja, tapi cukup  fleksibel </v>
      </c>
      <c r="AC120" s="52" t="str">
        <f ca="1"/>
        <v xml:space="preserve">Cukup peduli akan akurasi dan kelengkapan data   </v>
      </c>
      <c r="AD120" s="52" t="str">
        <f ca="1"/>
        <v xml:space="preserve">Tipe pelaksana, praktis - pragmatis, mengandalkan pengalaman  masa lalu dan intuisi. Bekerja tanpa perencanaan, mengandalkan perasaan.  </v>
      </c>
      <c r="AE120" s="52" t="str">
        <f ca="1"/>
        <v xml:space="preserve">Cukup aktif dalam segi mental, dapat menyesuaikan tempo kerjanya  dengan tuntutan pekerjaan / lingkungan </v>
      </c>
      <c r="AF120" s="52" t="str">
        <f ca="1"/>
        <v xml:space="preserve">Dapat bekerja di belakang meja dan senang jika sesekali harus terjun ke lapangan atau melaksanakan tugas-tugas yang bersifat mobile.  </v>
      </c>
      <c r="AG120"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120" s="52" t="str">
        <f ca="1"/>
        <v>Otonom, dapat bekerja sendiri tanpa campur tangan orang lain, motivasi timbul krn pekerjaan itu sendiri, bukan krn pujian dr otoritas. Mempertanyakan otoritas, cenderung tidak puas thdp atasan, loya- litas lebih didasari kepentingan pribadi.</v>
      </c>
      <c r="AI120" s="52" t="str">
        <f ca="1"/>
        <v>Sangat percaya diri utk berperan sbg atasan &amp; sangat mengharapkan posisi tersebut. Lebih mementingkan citra &amp; status kepemimpinannya dari pada efektifitas kelompok, mungkin akan tampil angkuh atau terlalu percaya diri.</v>
      </c>
      <c r="AJ120"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20" s="52" t="str">
        <f ca="1"/>
        <v xml:space="preserve">Cukup percaya diri dlm pengambilan keputusan, mau mengambil resiko, dpt memutuskan dgn cepat, mengikuti alur logika </v>
      </c>
      <c r="AL12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0" s="52" t="str">
        <f ca="1"/>
        <v xml:space="preserve">Selektif dlm bergabung dg kelompok, hanya mau berhubungan dg kelompok di lingkungan kerja apabila bernilai &amp; sesuai minat, tdk terlalu mudah dipengaruhi.  </v>
      </c>
      <c r="AN120" s="52" t="str">
        <f ca="1"/>
        <v xml:space="preserve">Tidak mencari atau menghindari hubungan antar pribadi di  lingkungan kerja, masih mampu menjaga jarak </v>
      </c>
      <c r="AO120" s="52" t="str">
        <f ca="1"/>
        <v xml:space="preserve">Bangga akan diri dan gayanya sendiri, senang menjadi pusat perha- tian, mengharapkan penghargaan dari lingkungan. Mencari-cari perhatian dan suka menyombongkan diri.  </v>
      </c>
      <c r="AP120" s="52" t="str">
        <f ca="1"/>
        <v>Sangat terbuka, terus terang, mudah terbaca (dari air muka, tindakan, perkataan, sikap). Tidak dapat mengendalikan emosi, cepat  bereaksi, kurang mengindahkan/tidak mempunyai 'nilai' yg meng- haruskannya menahan emosi.</v>
      </c>
      <c r="AQ120" s="52" t="str">
        <f ca="1"/>
        <v xml:space="preserve">Tidak mencari atau menghindari konflik, mau mendengarkan pan- dangan orang lain tetapi dapat menjadi keras kepala saat memper- tahankan pandangannya.  </v>
      </c>
      <c r="AR120" s="52" t="str">
        <f ca="1"/>
        <v xml:space="preserve">Mudah beradaptasi, cukup menyukai perubahan    </v>
      </c>
      <c r="AT120" t="str">
        <f ca="1"/>
        <v>G</v>
      </c>
      <c r="AU120" t="str">
        <f ca="1"/>
        <v>N</v>
      </c>
      <c r="AV120" t="str">
        <f ca="1"/>
        <v>P</v>
      </c>
      <c r="AW120" t="str">
        <f ca="1"/>
        <v>P</v>
      </c>
      <c r="AX120" t="str">
        <f ca="1"/>
        <v>X</v>
      </c>
      <c r="AY120" t="str">
        <f ca="1"/>
        <v>B</v>
      </c>
      <c r="AZ120" t="str">
        <f ca="1"/>
        <v>O</v>
      </c>
      <c r="BA120" t="str">
        <f ca="1"/>
        <v>Z</v>
      </c>
      <c r="BB120" t="str">
        <f ca="1"/>
        <v>K</v>
      </c>
      <c r="BC120" t="str">
        <f ca="1"/>
        <v>F</v>
      </c>
      <c r="BD120" t="str">
        <f ca="1"/>
        <v>C</v>
      </c>
      <c r="BE120" t="str">
        <f ca="1"/>
        <v>L</v>
      </c>
      <c r="BF120" t="str">
        <f ca="1"/>
        <v>P</v>
      </c>
      <c r="BG120" t="str">
        <f ca="1"/>
        <v>A</v>
      </c>
      <c r="BH120" t="str">
        <f ca="1"/>
        <v>P</v>
      </c>
      <c r="BI120" t="str">
        <f ca="1"/>
        <v>X</v>
      </c>
      <c r="BJ120" t="str">
        <f ca="1"/>
        <v>B</v>
      </c>
      <c r="BK120" t="str">
        <f ca="1"/>
        <v>O</v>
      </c>
      <c r="BL120" t="str">
        <f ca="1"/>
        <v>Z</v>
      </c>
      <c r="BM120" t="str">
        <f ca="1"/>
        <v>W</v>
      </c>
      <c r="BN120" t="str">
        <f ca="1"/>
        <v>D</v>
      </c>
      <c r="BO120" t="str">
        <f ca="1"/>
        <v>L</v>
      </c>
      <c r="BP120" t="str">
        <f ca="1"/>
        <v>I</v>
      </c>
      <c r="BQ120" t="str">
        <f ca="1"/>
        <v>X</v>
      </c>
      <c r="BR120" t="str">
        <f ca="1"/>
        <v>A</v>
      </c>
      <c r="BS120" t="str">
        <f ca="1"/>
        <v>P</v>
      </c>
      <c r="BT120" t="str">
        <f ca="1"/>
        <v>X</v>
      </c>
      <c r="BU120" t="str">
        <f ca="1"/>
        <v>K</v>
      </c>
      <c r="BV120" t="str">
        <f ca="1"/>
        <v>O</v>
      </c>
      <c r="BW120" t="str">
        <f ca="1"/>
        <v>Z</v>
      </c>
      <c r="BX120" t="str">
        <f ca="1"/>
        <v>R</v>
      </c>
      <c r="BY120" t="str">
        <f ca="1"/>
        <v>L</v>
      </c>
      <c r="BZ120" t="str">
        <f ca="1"/>
        <v>I</v>
      </c>
      <c r="CA120" t="str">
        <f ca="1"/>
        <v>T</v>
      </c>
      <c r="CB120" t="str">
        <f ca="1"/>
        <v>B</v>
      </c>
      <c r="CC120" t="str">
        <f ca="1"/>
        <v>A</v>
      </c>
      <c r="CD120" t="str">
        <f ca="1"/>
        <v>P</v>
      </c>
      <c r="CE120" t="str">
        <f ca="1"/>
        <v>X</v>
      </c>
      <c r="CF120" t="str">
        <f ca="1"/>
        <v>F</v>
      </c>
      <c r="CG120" t="str">
        <f ca="1"/>
        <v>W</v>
      </c>
      <c r="CH120" t="str">
        <f ca="1"/>
        <v>G</v>
      </c>
      <c r="CI120" t="str">
        <f ca="1"/>
        <v>L</v>
      </c>
      <c r="CJ120" t="str">
        <f ca="1"/>
        <v>I</v>
      </c>
      <c r="CK120" t="str">
        <f ca="1"/>
        <v>C</v>
      </c>
      <c r="CL120" t="str">
        <f ca="1"/>
        <v>V</v>
      </c>
      <c r="CM120" t="str">
        <f ca="1"/>
        <v>N</v>
      </c>
      <c r="CN120" t="str">
        <f ca="1"/>
        <v>Z</v>
      </c>
      <c r="CO120" t="str">
        <f ca="1"/>
        <v>P</v>
      </c>
      <c r="CP120" t="str">
        <f ca="1"/>
        <v>X</v>
      </c>
      <c r="CQ120" t="str">
        <f ca="1"/>
        <v>W</v>
      </c>
      <c r="CR120" t="str">
        <f ca="1"/>
        <v>G</v>
      </c>
      <c r="CS120" t="str">
        <f ca="1"/>
        <v>L</v>
      </c>
      <c r="CT120" t="str">
        <f ca="1"/>
        <v>I</v>
      </c>
      <c r="CU120" t="str">
        <f ca="1"/>
        <v>T</v>
      </c>
      <c r="CV120" t="str">
        <f ca="1"/>
        <v>C</v>
      </c>
      <c r="CW120" t="str">
        <f ca="1"/>
        <v>S</v>
      </c>
      <c r="CX120" t="str">
        <f ca="1"/>
        <v>N</v>
      </c>
      <c r="CY120" t="str">
        <f ca="1"/>
        <v>K</v>
      </c>
      <c r="CZ120" t="str">
        <f ca="1"/>
        <v>F</v>
      </c>
      <c r="DA120" t="str">
        <f ca="1"/>
        <v>X</v>
      </c>
      <c r="DB120" t="str">
        <f ca="1"/>
        <v>T</v>
      </c>
      <c r="DC120" t="str">
        <f ca="1"/>
        <v>L</v>
      </c>
      <c r="DD120" t="str">
        <f ca="1"/>
        <v>S</v>
      </c>
      <c r="DE120" t="str">
        <f ca="1"/>
        <v>T</v>
      </c>
      <c r="DF120" t="str">
        <f ca="1"/>
        <v>V</v>
      </c>
      <c r="DG120" t="str">
        <f ca="1"/>
        <v>S</v>
      </c>
      <c r="DH120" t="str">
        <f ca="1"/>
        <v>R</v>
      </c>
      <c r="DI120" t="str">
        <f ca="1"/>
        <v>K</v>
      </c>
      <c r="DJ120" t="str">
        <f ca="1"/>
        <v>A</v>
      </c>
      <c r="DK120" t="str">
        <f ca="1"/>
        <v>P</v>
      </c>
      <c r="DL120" t="str">
        <f ca="1"/>
        <v>I</v>
      </c>
      <c r="DM120" t="str">
        <f ca="1"/>
        <v>L</v>
      </c>
      <c r="DN120" t="str">
        <f ca="1"/>
        <v>V</v>
      </c>
      <c r="DO120" t="str">
        <f ca="1"/>
        <v>T</v>
      </c>
      <c r="DP120" t="str">
        <f ca="1"/>
        <v>V</v>
      </c>
      <c r="DQ120" t="str">
        <f ca="1"/>
        <v>S</v>
      </c>
      <c r="DR120" t="str">
        <f ca="1"/>
        <v>C</v>
      </c>
      <c r="DS120" t="str">
        <f ca="1"/>
        <v>D</v>
      </c>
      <c r="DT120" t="str">
        <f ca="1"/>
        <v>N</v>
      </c>
      <c r="DU120" t="str">
        <f ca="1"/>
        <v>A</v>
      </c>
      <c r="DV120" t="str">
        <f ca="1"/>
        <v>L</v>
      </c>
      <c r="DW120" t="str">
        <f ca="1"/>
        <v>L</v>
      </c>
      <c r="DX120" t="str">
        <f ca="1"/>
        <v>I</v>
      </c>
      <c r="DY120" t="str">
        <f ca="1"/>
        <v>V</v>
      </c>
      <c r="DZ120" t="str">
        <f ca="1"/>
        <v>S</v>
      </c>
      <c r="EA120" t="str">
        <f ca="1"/>
        <v>S</v>
      </c>
      <c r="EB120" t="str">
        <f ca="1"/>
        <v>R</v>
      </c>
      <c r="EC120" t="str">
        <f ca="1"/>
        <v>C</v>
      </c>
      <c r="ED120" t="str">
        <f ca="1"/>
        <v>C</v>
      </c>
      <c r="EE120" t="str">
        <f ca="1"/>
        <v>N</v>
      </c>
    </row>
    <row r="121" spans="1:135" ht="75" x14ac:dyDescent="0.25">
      <c r="A121" s="57">
        <v>120</v>
      </c>
      <c r="B121" s="55" t="str">
        <f ca="1"/>
        <v>Abdul Malik</v>
      </c>
      <c r="C121" s="55" t="str">
        <f ca="1"/>
        <v>QC Analyst</v>
      </c>
      <c r="D121" s="53" t="str">
        <f ca="1"/>
        <v>24</v>
      </c>
      <c r="E121" s="53">
        <f ca="1"/>
        <v>6</v>
      </c>
      <c r="F121" s="53">
        <f ca="1"/>
        <v>6</v>
      </c>
      <c r="G121" s="53">
        <f ca="1"/>
        <v>7</v>
      </c>
      <c r="H121" s="53">
        <f ca="1"/>
        <v>8</v>
      </c>
      <c r="I121" s="53">
        <f ca="1"/>
        <v>9</v>
      </c>
      <c r="J121" s="53">
        <f ca="1"/>
        <v>6</v>
      </c>
      <c r="K121" s="53">
        <f ca="1"/>
        <v>3</v>
      </c>
      <c r="L121" s="53">
        <f ca="1"/>
        <v>5</v>
      </c>
      <c r="M121" s="53">
        <f ca="1"/>
        <v>5</v>
      </c>
      <c r="N121" s="53">
        <f ca="1"/>
        <v>3</v>
      </c>
      <c r="O121" s="53">
        <f ca="1"/>
        <v>2</v>
      </c>
      <c r="P121" s="53">
        <f ca="1"/>
        <v>6</v>
      </c>
      <c r="Q121" s="53">
        <f ca="1"/>
        <v>0</v>
      </c>
      <c r="R121" s="53">
        <f ca="1"/>
        <v>2</v>
      </c>
      <c r="S121" s="53">
        <f ca="1"/>
        <v>8</v>
      </c>
      <c r="T121" s="53">
        <f ca="1"/>
        <v>3</v>
      </c>
      <c r="U121" s="53">
        <f ca="1"/>
        <v>1</v>
      </c>
      <c r="V121" s="53">
        <f ca="1"/>
        <v>3</v>
      </c>
      <c r="W121" s="53">
        <f ca="1"/>
        <v>3</v>
      </c>
      <c r="X121" s="53">
        <f ca="1"/>
        <v>4</v>
      </c>
      <c r="Y121" s="52" t="str">
        <f ca="1"/>
        <v>Tahu akan tujuan yang ingin dicapainya dan dapat merumuskannya, realistis akan kemampuan diri, dan berusaha untuk mencapai target.</v>
      </c>
      <c r="Z121" s="52" t="str">
        <f ca="1"/>
        <v xml:space="preserve">Komitmen tinggi, lebih suka menangani pekerjaan satu demi satu, akan tetapi masih dapat mengubah prioritas jika terpaksa </v>
      </c>
      <c r="AA121" s="52" t="str">
        <f ca="1"/>
        <v xml:space="preserve">Bekerja keras, tetapi  jelas tujuan yg ingin dicapainya   </v>
      </c>
      <c r="AB121" s="52" t="str">
        <f ca="1"/>
        <v xml:space="preserve">Sistematis, bermetoda, berstruktur, rapi dan teratur, dapat menata tugas dengan baik.  Cenderung kaku, tidak fleksibel </v>
      </c>
      <c r="AC121" s="52" t="str">
        <f ca="1"/>
        <v xml:space="preserve">Sangat menyukai detail, sangat peduli akan akurasi dan keleng- kapan data.  Cenderung terlalu terlibat dengan detail sehingga melupakan tujuan utama.  </v>
      </c>
      <c r="AD121" s="52" t="str">
        <f ca="1"/>
        <v xml:space="preserve">Suka memikirkan suatu problem secara mendalam, merujuk pada   teori dan konsep </v>
      </c>
      <c r="AE121" s="52" t="str">
        <f ca="1"/>
        <v xml:space="preserve">Santai. Kurang peduli akan waktu, kurang memiliki rasa urgensi, membuang-buang waktu, bukan pekerja yang tepat waktu </v>
      </c>
      <c r="AF121" s="52" t="str">
        <f ca="1"/>
        <v xml:space="preserve">Dapat bekerja di belakang meja dan senang jika sesekali harus terjun ke lapangan atau melaksanakan tugas-tugas yang bersifat mobile.  </v>
      </c>
      <c r="AG121" s="52" t="str">
        <f ca="1"/>
        <v xml:space="preserve">Perlu pengarahan awal dan tolok ukur keberhasilan   </v>
      </c>
      <c r="AH121" s="52" t="str">
        <f ca="1"/>
        <v>Otonom, dapat bekerja sendiri tanpa campur tangan orang lain, motivasi timbul krn pekerjaan itu sendiri, bukan krn pujian dr otoritas. Mempertanyakan otoritas, cenderung tidak puas thdp atasan, loya- litas lebih didasari kepentingan pribadi.</v>
      </c>
      <c r="AI121" s="52" t="str">
        <f ca="1"/>
        <v xml:space="preserve">Tidak percaya diri dan tidak ingin memimpin atau mengawasi orang lain </v>
      </c>
      <c r="AJ121" s="52" t="str">
        <f ca="1"/>
        <v xml:space="preserve">Dominan dan bertanggung jawab, akan melakukan fungsi pengarahan, pengendalian dan pengawasan    </v>
      </c>
      <c r="AK121" s="52" t="str">
        <f ca="1"/>
        <v xml:space="preserve">Sangat berhati - hati, memikirkan langkah- langkahnya secara ber- sungguh - sungguh. Lamban dlm mengambil keputusan, terlalu lama merenung, cenderung menghindar mengambil keputusan.  </v>
      </c>
      <c r="AL121" s="52" t="str">
        <f ca="1"/>
        <v xml:space="preserve">Dpt. bekerja sendiri, tdk membutuhkan kehadiran org lain. Menarik diri, kaku dlm bergaul, canggung dlm situasi sosial, lebih memperha- tikan hal - hal lain daripada manusia.  </v>
      </c>
      <c r="AM121" s="52" t="str">
        <f ca="1"/>
        <v>Suka bergabung dlm kelompok, sadar akan sikap &amp; kebutuhan ke- lompok, suka bekerja sama, ingin menjadi bagian dari kelompok, ingin disukai &amp; diakui oleh lingkungan; sangat tergantung pd kelom- pok, lebih memperhatikan kebutuhan kelompok daripada pekerjaan.</v>
      </c>
      <c r="AN121" s="52" t="str">
        <f ca="1"/>
        <v xml:space="preserve">Tidak mencari atau menghindari hubungan antar pribadi di  lingkungan kerja, masih mampu menjaga jarak </v>
      </c>
      <c r="AO121" s="52" t="str">
        <f ca="1"/>
        <v xml:space="preserve">Sederhana, rendah hati, tulus, tidak sombong dan tidak suka menam- pilkan diri. Terlalu sederhana, cenderung merendahkan kapasitas diri, tidak percaya diri, cenderung menarik diri dan pemalu.  </v>
      </c>
      <c r="AP121" s="52" t="str">
        <f ca="1"/>
        <v xml:space="preserve">Terbuka, mudah mengungkap pendapat atau perasaannya menge- nai suatu hal kepada org lain </v>
      </c>
      <c r="AQ121" s="52" t="str">
        <f ca="1"/>
        <v xml:space="preserve">Lebih suka menghindari konflik, akan mencari rasionalisasi untuk  dapat menerima situasi dan melihat permasalahan dari sudut pan- dang orang lain.  </v>
      </c>
      <c r="AR121" s="52" t="str">
        <f ca="1"/>
        <v xml:space="preserve">Mudah beradaptasi, cukup menyukai perubahan    </v>
      </c>
      <c r="AT121" t="str">
        <f ca="1"/>
        <v>G</v>
      </c>
      <c r="AU121" t="str">
        <f ca="1"/>
        <v>N</v>
      </c>
      <c r="AV121" t="str">
        <f ca="1"/>
        <v>A</v>
      </c>
      <c r="AW121" t="str">
        <f ca="1"/>
        <v>P</v>
      </c>
      <c r="AX121" t="str">
        <f ca="1"/>
        <v>B</v>
      </c>
      <c r="AY121" t="str">
        <f ca="1"/>
        <v>B</v>
      </c>
      <c r="AZ121" t="str">
        <f ca="1"/>
        <v>Z</v>
      </c>
      <c r="BA121" t="str">
        <f ca="1"/>
        <v>Z</v>
      </c>
      <c r="BB121" t="str">
        <f ca="1"/>
        <v>K</v>
      </c>
      <c r="BC121" t="str">
        <f ca="1"/>
        <v>W</v>
      </c>
      <c r="BD121" t="str">
        <f ca="1"/>
        <v>C</v>
      </c>
      <c r="BE121" t="str">
        <f ca="1"/>
        <v>E</v>
      </c>
      <c r="BF121" t="str">
        <f ca="1"/>
        <v>P</v>
      </c>
      <c r="BG121" t="str">
        <f ca="1"/>
        <v>A</v>
      </c>
      <c r="BH121" t="str">
        <f ca="1"/>
        <v>B</v>
      </c>
      <c r="BI121" t="str">
        <f ca="1"/>
        <v>O</v>
      </c>
      <c r="BJ121" t="str">
        <f ca="1"/>
        <v>B</v>
      </c>
      <c r="BK121" t="str">
        <f ca="1"/>
        <v>O</v>
      </c>
      <c r="BL121" t="str">
        <f ca="1"/>
        <v>Z</v>
      </c>
      <c r="BM121" t="str">
        <f ca="1"/>
        <v>K</v>
      </c>
      <c r="BN121" t="str">
        <f ca="1"/>
        <v>D</v>
      </c>
      <c r="BO121" t="str">
        <f ca="1"/>
        <v>C</v>
      </c>
      <c r="BP121" t="str">
        <f ca="1"/>
        <v>E</v>
      </c>
      <c r="BQ121" t="str">
        <f ca="1"/>
        <v>X</v>
      </c>
      <c r="BR121" t="str">
        <f ca="1"/>
        <v>B</v>
      </c>
      <c r="BS121" t="str">
        <f ca="1"/>
        <v>P</v>
      </c>
      <c r="BT121" t="str">
        <f ca="1"/>
        <v>Z</v>
      </c>
      <c r="BU121" t="str">
        <f ca="1"/>
        <v>B</v>
      </c>
      <c r="BV121" t="str">
        <f ca="1"/>
        <v>F</v>
      </c>
      <c r="BW121" t="str">
        <f ca="1"/>
        <v>W</v>
      </c>
      <c r="BX121" t="str">
        <f ca="1"/>
        <v>G</v>
      </c>
      <c r="BY121" t="str">
        <f ca="1"/>
        <v>D</v>
      </c>
      <c r="BZ121" t="str">
        <f ca="1"/>
        <v>C</v>
      </c>
      <c r="CA121" t="str">
        <f ca="1"/>
        <v>T</v>
      </c>
      <c r="CB121" t="str">
        <f ca="1"/>
        <v>B</v>
      </c>
      <c r="CC121" t="str">
        <f ca="1"/>
        <v>O</v>
      </c>
      <c r="CD121" t="str">
        <f ca="1"/>
        <v>P</v>
      </c>
      <c r="CE121" t="str">
        <f ca="1"/>
        <v>K</v>
      </c>
      <c r="CF121" t="str">
        <f ca="1"/>
        <v>B</v>
      </c>
      <c r="CG121" t="str">
        <f ca="1"/>
        <v>W</v>
      </c>
      <c r="CH121" t="str">
        <f ca="1"/>
        <v>G</v>
      </c>
      <c r="CI121" t="str">
        <f ca="1"/>
        <v>R</v>
      </c>
      <c r="CJ121" t="str">
        <f ca="1"/>
        <v>D</v>
      </c>
      <c r="CK121" t="str">
        <f ca="1"/>
        <v>C</v>
      </c>
      <c r="CL121" t="str">
        <f ca="1"/>
        <v>V</v>
      </c>
      <c r="CM121" t="str">
        <f ca="1"/>
        <v>N</v>
      </c>
      <c r="CN121" t="str">
        <f ca="1"/>
        <v>A</v>
      </c>
      <c r="CO121" t="str">
        <f ca="1"/>
        <v>P</v>
      </c>
      <c r="CP121" t="str">
        <f ca="1"/>
        <v>F</v>
      </c>
      <c r="CQ121" t="str">
        <f ca="1"/>
        <v>W</v>
      </c>
      <c r="CR121" t="str">
        <f ca="1"/>
        <v>G</v>
      </c>
      <c r="CS121" t="str">
        <f ca="1"/>
        <v>S</v>
      </c>
      <c r="CT121" t="str">
        <f ca="1"/>
        <v>R</v>
      </c>
      <c r="CU121" t="str">
        <f ca="1"/>
        <v>D</v>
      </c>
      <c r="CV121" t="str">
        <f ca="1"/>
        <v>C</v>
      </c>
      <c r="CW121" t="str">
        <f ca="1"/>
        <v>E</v>
      </c>
      <c r="CX121" t="str">
        <f ca="1"/>
        <v>N</v>
      </c>
      <c r="CY121" t="str">
        <f ca="1"/>
        <v>A</v>
      </c>
      <c r="CZ121" t="str">
        <f ca="1"/>
        <v>F</v>
      </c>
      <c r="DA121" t="str">
        <f ca="1"/>
        <v>W</v>
      </c>
      <c r="DB121" t="str">
        <f ca="1"/>
        <v>G</v>
      </c>
      <c r="DC121" t="str">
        <f ca="1"/>
        <v>V</v>
      </c>
      <c r="DD121" t="str">
        <f ca="1"/>
        <v>S</v>
      </c>
      <c r="DE121" t="str">
        <f ca="1"/>
        <v>R</v>
      </c>
      <c r="DF121" t="str">
        <f ca="1"/>
        <v>D</v>
      </c>
      <c r="DG121" t="str">
        <f ca="1"/>
        <v>C</v>
      </c>
      <c r="DH121" t="str">
        <f ca="1"/>
        <v>R</v>
      </c>
      <c r="DI121" t="str">
        <f ca="1"/>
        <v>N</v>
      </c>
      <c r="DJ121" t="str">
        <f ca="1"/>
        <v>A</v>
      </c>
      <c r="DK121" t="str">
        <f ca="1"/>
        <v>P</v>
      </c>
      <c r="DL121" t="str">
        <f ca="1"/>
        <v>G</v>
      </c>
      <c r="DM121" t="str">
        <f ca="1"/>
        <v>L</v>
      </c>
      <c r="DN121" t="str">
        <f ca="1"/>
        <v>V</v>
      </c>
      <c r="DO121" t="str">
        <f ca="1"/>
        <v>T</v>
      </c>
      <c r="DP121" t="str">
        <f ca="1"/>
        <v>R</v>
      </c>
      <c r="DQ121" t="str">
        <f ca="1"/>
        <v>D</v>
      </c>
      <c r="DR121" t="str">
        <f ca="1"/>
        <v>C</v>
      </c>
      <c r="DS121" t="str">
        <f ca="1"/>
        <v>D</v>
      </c>
      <c r="DT121" t="str">
        <f ca="1"/>
        <v>N</v>
      </c>
      <c r="DU121" t="str">
        <f ca="1"/>
        <v>A</v>
      </c>
      <c r="DV121" t="str">
        <f ca="1"/>
        <v>G</v>
      </c>
      <c r="DW121" t="str">
        <f ca="1"/>
        <v>L</v>
      </c>
      <c r="DX121" t="str">
        <f ca="1"/>
        <v>T</v>
      </c>
      <c r="DY121" t="str">
        <f ca="1"/>
        <v>V</v>
      </c>
      <c r="DZ121" t="str">
        <f ca="1"/>
        <v>V</v>
      </c>
      <c r="EA121" t="str">
        <f ca="1"/>
        <v>R</v>
      </c>
      <c r="EB121" t="str">
        <f ca="1"/>
        <v>D</v>
      </c>
      <c r="EC121" t="str">
        <f ca="1"/>
        <v>D</v>
      </c>
      <c r="ED121" t="str">
        <f ca="1"/>
        <v>C</v>
      </c>
      <c r="EE121" t="str">
        <f ca="1"/>
        <v>N</v>
      </c>
    </row>
    <row r="122" spans="1:135" ht="75" x14ac:dyDescent="0.25">
      <c r="A122" s="57">
        <v>121</v>
      </c>
      <c r="B122" s="55" t="str">
        <f ca="1"/>
        <v>M Hafidh Shalahuddin</v>
      </c>
      <c r="C122" s="55" t="str">
        <f ca="1"/>
        <v>Assistant Agronomy</v>
      </c>
      <c r="D122" s="53" t="str">
        <f ca="1"/>
        <v>27</v>
      </c>
      <c r="E122" s="53">
        <f ca="1"/>
        <v>7</v>
      </c>
      <c r="F122" s="53">
        <f ca="1"/>
        <v>4</v>
      </c>
      <c r="G122" s="53">
        <f ca="1"/>
        <v>2</v>
      </c>
      <c r="H122" s="53">
        <f ca="1"/>
        <v>5</v>
      </c>
      <c r="I122" s="53">
        <f ca="1"/>
        <v>5</v>
      </c>
      <c r="J122" s="53">
        <f ca="1"/>
        <v>3</v>
      </c>
      <c r="K122" s="53">
        <f ca="1"/>
        <v>2</v>
      </c>
      <c r="L122" s="53">
        <f ca="1"/>
        <v>6</v>
      </c>
      <c r="M122" s="53">
        <f ca="1"/>
        <v>2</v>
      </c>
      <c r="N122" s="53">
        <f ca="1"/>
        <v>5</v>
      </c>
      <c r="O122" s="53">
        <f ca="1"/>
        <v>6</v>
      </c>
      <c r="P122" s="53">
        <f ca="1"/>
        <v>4</v>
      </c>
      <c r="Q122" s="53">
        <f ca="1"/>
        <v>5</v>
      </c>
      <c r="R122" s="53">
        <f ca="1"/>
        <v>9</v>
      </c>
      <c r="S122" s="53">
        <f ca="1"/>
        <v>5</v>
      </c>
      <c r="T122" s="53">
        <f ca="1"/>
        <v>2</v>
      </c>
      <c r="U122" s="53">
        <f ca="1"/>
        <v>4</v>
      </c>
      <c r="V122" s="53">
        <f ca="1"/>
        <v>2</v>
      </c>
      <c r="W122" s="53">
        <f ca="1"/>
        <v>4</v>
      </c>
      <c r="X122" s="53">
        <f ca="1"/>
        <v>8</v>
      </c>
      <c r="Y122" s="52" t="str">
        <f ca="1"/>
        <v>Tahu akan tujuan yang ingin dicapainya dan dapat merumuskannya, realistis akan kemampuan diri, dan berusaha untuk mencapai target.</v>
      </c>
      <c r="Z122" s="52" t="str">
        <f ca="1"/>
        <v xml:space="preserve">Cukup memiliki komitmen untuk menuntaskan tugas, akan tetapi jika memungkinkan akan mendelegasikan sebagian dari pekerjaan nya kepada orang lain.  </v>
      </c>
      <c r="AA122"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122" s="52" t="str">
        <f ca="1"/>
        <v xml:space="preserve">Memperhatikan keteraturan dan sistematika kerja, tapi cukup  fleksibel </v>
      </c>
      <c r="AC122" s="52" t="str">
        <f ca="1"/>
        <v xml:space="preserve">Tertarik untuk menangani sendiri detail   </v>
      </c>
      <c r="AD122" s="52" t="str">
        <f ca="1"/>
        <v xml:space="preserve">Tipe pelaksana, praktis - pragmatis, mengandalkan pengalaman  masa lalu dan intuisi. Bekerja tanpa perencanaan, mengandalkan perasaan.  </v>
      </c>
      <c r="AE122" s="52" t="str">
        <f ca="1"/>
        <v xml:space="preserve">Santai. Kurang peduli akan waktu, kurang memiliki rasa urgensi, membuang-buang waktu, bukan pekerja yang tepat waktu </v>
      </c>
      <c r="AF122" s="52" t="str">
        <f ca="1"/>
        <v xml:space="preserve">Dapat bekerja di belakang meja dan senang jika sesekali harus terjun ke lapangan atau melaksanakan tugas-tugas yang bersifat mobile.  </v>
      </c>
      <c r="AG122" s="52" t="str">
        <f ca="1"/>
        <v>Hanya butuh gambaran ttg kerangka tugas scr garis besar, berpatokan pd tujuan, dpt bekerja dlm suasana yg kurang berstruktur, berinsiatif, mandiri. Tdk patuh, cenderung mengabaikan/tdk paham pentingnya peraturan/prosedur, suka membuat peraturan sendiri yg bisa bertentangan dg yg telah ada.</v>
      </c>
      <c r="AH122" s="52" t="str">
        <f ca="1"/>
        <v xml:space="preserve">Loyal pada Perusahaan   </v>
      </c>
      <c r="AI122" s="52" t="str">
        <f ca="1"/>
        <v xml:space="preserve">Percaya diri dan ingin berperan sebagai pemimpin      </v>
      </c>
      <c r="AJ122" s="52" t="str">
        <f ca="1"/>
        <v>Cenderung enggan melakukan fungsi pengarahan, pengendalian dan pengawasan, kurang aktif memanfaatkan kapasitas bawahan secara optimal, cenderung bekerja sendiri dalam mencapai tujuan kelompok.</v>
      </c>
      <c r="AK122" s="52" t="str">
        <f ca="1"/>
        <v xml:space="preserve">Berhati - hati dlm pengambilan keputusan   </v>
      </c>
      <c r="AL12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2" s="52" t="str">
        <f ca="1"/>
        <v xml:space="preserve">Selektif dlm bergabung dg kelompok, hanya mau berhubungan dg kelompok di lingkungan kerja apabila bernilai &amp; sesuai minat, tdk terlalu mudah dipengaruhi.  </v>
      </c>
      <c r="AN122" s="52" t="str">
        <f ca="1"/>
        <v>Menjaga jarak, lebih memperhatikan hal - hal kedinasan, tdk mudah dipengaruhi oleh individu tertentu, objektif &amp; analitis. Tampil dingin, tdk acuh, tdk ramah, suka berahasia, mungkin tdk sadar akan pe- rasaan org lain, &amp; mungkin sulit menyesuaikan diri.</v>
      </c>
      <c r="AO122" s="52" t="str">
        <f ca="1"/>
        <v xml:space="preserve">Mengharapkan pengakuan lingkungan dan tidak mau diabaikan tetapi tidak mencari-cari perhatian </v>
      </c>
      <c r="AP122" s="52" t="str">
        <f ca="1"/>
        <v xml:space="preserve">Terbuka, mudah mengungkap pendapat atau perasaannya menge- nai suatu hal kepada org lain </v>
      </c>
      <c r="AQ122" s="52" t="str">
        <f ca="1"/>
        <v xml:space="preserve">Tidak mencari atau menghindari konflik, mau mendengarkan pan- dangan orang lain tetapi dapat menjadi keras kepala saat memper- tahankan pandangannya.  </v>
      </c>
      <c r="AR122"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122" t="str">
        <f ca="1"/>
        <v>E</v>
      </c>
      <c r="AU122" t="str">
        <f ca="1"/>
        <v>A</v>
      </c>
      <c r="AV122" t="str">
        <f ca="1"/>
        <v>A</v>
      </c>
      <c r="AW122" t="str">
        <f ca="1"/>
        <v>X</v>
      </c>
      <c r="AX122" t="str">
        <f ca="1"/>
        <v>B</v>
      </c>
      <c r="AY122" t="str">
        <f ca="1"/>
        <v>B</v>
      </c>
      <c r="AZ122" t="str">
        <f ca="1"/>
        <v>Z</v>
      </c>
      <c r="BA122" t="str">
        <f ca="1"/>
        <v>Z</v>
      </c>
      <c r="BB122" t="str">
        <f ca="1"/>
        <v>K</v>
      </c>
      <c r="BC122" t="str">
        <f ca="1"/>
        <v>F</v>
      </c>
      <c r="BD122" t="str">
        <f ca="1"/>
        <v>C</v>
      </c>
      <c r="BE122" t="str">
        <f ca="1"/>
        <v>L</v>
      </c>
      <c r="BF122" t="str">
        <f ca="1"/>
        <v>P</v>
      </c>
      <c r="BG122" t="str">
        <f ca="1"/>
        <v>A</v>
      </c>
      <c r="BH122" t="str">
        <f ca="1"/>
        <v>P</v>
      </c>
      <c r="BI122" t="str">
        <f ca="1"/>
        <v>X</v>
      </c>
      <c r="BJ122" t="str">
        <f ca="1"/>
        <v>Z</v>
      </c>
      <c r="BK122" t="str">
        <f ca="1"/>
        <v>O</v>
      </c>
      <c r="BL122" t="str">
        <f ca="1"/>
        <v>Z</v>
      </c>
      <c r="BM122" t="str">
        <f ca="1"/>
        <v>W</v>
      </c>
      <c r="BN122" t="str">
        <f ca="1"/>
        <v>D</v>
      </c>
      <c r="BO122" t="str">
        <f ca="1"/>
        <v>L</v>
      </c>
      <c r="BP122" t="str">
        <f ca="1"/>
        <v>I</v>
      </c>
      <c r="BQ122" t="str">
        <f ca="1"/>
        <v>X</v>
      </c>
      <c r="BR122" t="str">
        <f ca="1"/>
        <v>A</v>
      </c>
      <c r="BS122" t="str">
        <f ca="1"/>
        <v>P</v>
      </c>
      <c r="BT122" t="str">
        <f ca="1"/>
        <v>Z</v>
      </c>
      <c r="BU122" t="str">
        <f ca="1"/>
        <v>B</v>
      </c>
      <c r="BV122" t="str">
        <f ca="1"/>
        <v>O</v>
      </c>
      <c r="BW122" t="str">
        <f ca="1"/>
        <v>Z</v>
      </c>
      <c r="BX122" t="str">
        <f ca="1"/>
        <v>R</v>
      </c>
      <c r="BY122" t="str">
        <f ca="1"/>
        <v>D</v>
      </c>
      <c r="BZ122" t="str">
        <f ca="1"/>
        <v>C</v>
      </c>
      <c r="CA122" t="str">
        <f ca="1"/>
        <v>E</v>
      </c>
      <c r="CB122" t="str">
        <f ca="1"/>
        <v>B</v>
      </c>
      <c r="CC122" t="str">
        <f ca="1"/>
        <v>A</v>
      </c>
      <c r="CD122" t="str">
        <f ca="1"/>
        <v>Z</v>
      </c>
      <c r="CE122" t="str">
        <f ca="1"/>
        <v>K</v>
      </c>
      <c r="CF122" t="str">
        <f ca="1"/>
        <v>F</v>
      </c>
      <c r="CG122" t="str">
        <f ca="1"/>
        <v>W</v>
      </c>
      <c r="CH122" t="str">
        <f ca="1"/>
        <v>S</v>
      </c>
      <c r="CI122" t="str">
        <f ca="1"/>
        <v>L</v>
      </c>
      <c r="CJ122" t="str">
        <f ca="1"/>
        <v>I</v>
      </c>
      <c r="CK122" t="str">
        <f ca="1"/>
        <v>T</v>
      </c>
      <c r="CL122" t="str">
        <f ca="1"/>
        <v>V</v>
      </c>
      <c r="CM122" t="str">
        <f ca="1"/>
        <v>N</v>
      </c>
      <c r="CN122" t="str">
        <f ca="1"/>
        <v>Z</v>
      </c>
      <c r="CO122" t="str">
        <f ca="1"/>
        <v>K</v>
      </c>
      <c r="CP122" t="str">
        <f ca="1"/>
        <v>F</v>
      </c>
      <c r="CQ122" t="str">
        <f ca="1"/>
        <v>B</v>
      </c>
      <c r="CR122" t="str">
        <f ca="1"/>
        <v>V</v>
      </c>
      <c r="CS122" t="str">
        <f ca="1"/>
        <v>S</v>
      </c>
      <c r="CT122" t="str">
        <f ca="1"/>
        <v>R</v>
      </c>
      <c r="CU122" t="str">
        <f ca="1"/>
        <v>D</v>
      </c>
      <c r="CV122" t="str">
        <f ca="1"/>
        <v>V</v>
      </c>
      <c r="CW122" t="str">
        <f ca="1"/>
        <v>S</v>
      </c>
      <c r="CX122" t="str">
        <f ca="1"/>
        <v>N</v>
      </c>
      <c r="CY122" t="str">
        <f ca="1"/>
        <v>K</v>
      </c>
      <c r="CZ122" t="str">
        <f ca="1"/>
        <v>F</v>
      </c>
      <c r="DA122" t="str">
        <f ca="1"/>
        <v>X</v>
      </c>
      <c r="DB122" t="str">
        <f ca="1"/>
        <v>G</v>
      </c>
      <c r="DC122" t="str">
        <f ca="1"/>
        <v>L</v>
      </c>
      <c r="DD122" t="str">
        <f ca="1"/>
        <v>S</v>
      </c>
      <c r="DE122" t="str">
        <f ca="1"/>
        <v>T</v>
      </c>
      <c r="DF122" t="str">
        <f ca="1"/>
        <v>V</v>
      </c>
      <c r="DG122" t="str">
        <f ca="1"/>
        <v>S</v>
      </c>
      <c r="DH122" t="str">
        <f ca="1"/>
        <v>R</v>
      </c>
      <c r="DI122" t="str">
        <f ca="1"/>
        <v>N</v>
      </c>
      <c r="DJ122" t="str">
        <f ca="1"/>
        <v>A</v>
      </c>
      <c r="DK122" t="str">
        <f ca="1"/>
        <v>P</v>
      </c>
      <c r="DL122" t="str">
        <f ca="1"/>
        <v>I</v>
      </c>
      <c r="DM122" t="str">
        <f ca="1"/>
        <v>L</v>
      </c>
      <c r="DN122" t="str">
        <f ca="1"/>
        <v>I</v>
      </c>
      <c r="DO122" t="str">
        <f ca="1"/>
        <v>S</v>
      </c>
      <c r="DP122" t="str">
        <f ca="1"/>
        <v>V</v>
      </c>
      <c r="DQ122" t="str">
        <f ca="1"/>
        <v>S</v>
      </c>
      <c r="DR122" t="str">
        <f ca="1"/>
        <v>C</v>
      </c>
      <c r="DS122" t="str">
        <f ca="1"/>
        <v>D</v>
      </c>
      <c r="DT122" t="str">
        <f ca="1"/>
        <v>F</v>
      </c>
      <c r="DU122" t="str">
        <f ca="1"/>
        <v>A</v>
      </c>
      <c r="DV122" t="str">
        <f ca="1"/>
        <v>G</v>
      </c>
      <c r="DW122" t="str">
        <f ca="1"/>
        <v>L</v>
      </c>
      <c r="DX122" t="str">
        <f ca="1"/>
        <v>I</v>
      </c>
      <c r="DY122" t="str">
        <f ca="1"/>
        <v>V</v>
      </c>
      <c r="DZ122" t="str">
        <f ca="1"/>
        <v>S</v>
      </c>
      <c r="EA122" t="str">
        <f ca="1"/>
        <v>S</v>
      </c>
      <c r="EB122" t="str">
        <f ca="1"/>
        <v>D</v>
      </c>
      <c r="EC122" t="str">
        <f ca="1"/>
        <v>C</v>
      </c>
      <c r="ED122" t="str">
        <f ca="1"/>
        <v>C</v>
      </c>
      <c r="EE122" t="str">
        <f ca="1"/>
        <v>N</v>
      </c>
    </row>
    <row r="123" spans="1:135" ht="75" x14ac:dyDescent="0.25">
      <c r="A123" s="57">
        <v>122</v>
      </c>
      <c r="B123" s="55" t="str">
        <f ca="1"/>
        <v>Agus Panca Budi</v>
      </c>
      <c r="C123" s="55" t="str">
        <f ca="1"/>
        <v>Assistant Agronomy</v>
      </c>
      <c r="D123" s="53" t="str">
        <f ca="1"/>
        <v>30</v>
      </c>
      <c r="E123" s="53">
        <f ca="1"/>
        <v>6</v>
      </c>
      <c r="F123" s="53">
        <f ca="1"/>
        <v>5</v>
      </c>
      <c r="G123" s="53">
        <f ca="1"/>
        <v>6</v>
      </c>
      <c r="H123" s="53">
        <f ca="1"/>
        <v>7</v>
      </c>
      <c r="I123" s="53">
        <f ca="1"/>
        <v>9</v>
      </c>
      <c r="J123" s="53">
        <f ca="1"/>
        <v>8</v>
      </c>
      <c r="K123" s="53">
        <f ca="1"/>
        <v>2</v>
      </c>
      <c r="L123" s="53">
        <f ca="1"/>
        <v>2</v>
      </c>
      <c r="M123" s="53">
        <f ca="1"/>
        <v>5</v>
      </c>
      <c r="N123" s="53">
        <f ca="1"/>
        <v>1</v>
      </c>
      <c r="O123" s="53">
        <f ca="1"/>
        <v>5</v>
      </c>
      <c r="P123" s="53">
        <f ca="1"/>
        <v>9</v>
      </c>
      <c r="Q123" s="53">
        <f ca="1"/>
        <v>4</v>
      </c>
      <c r="R123" s="53">
        <f ca="1"/>
        <v>1</v>
      </c>
      <c r="S123" s="53">
        <f ca="1"/>
        <v>5</v>
      </c>
      <c r="T123" s="53">
        <f ca="1"/>
        <v>2</v>
      </c>
      <c r="U123" s="53">
        <f ca="1"/>
        <v>3</v>
      </c>
      <c r="V123" s="53">
        <f ca="1"/>
        <v>1</v>
      </c>
      <c r="W123" s="53">
        <f ca="1"/>
        <v>2</v>
      </c>
      <c r="X123" s="53">
        <f ca="1"/>
        <v>7</v>
      </c>
      <c r="Y123" s="52" t="str">
        <f ca="1"/>
        <v>Tahu akan tujuan yang ingin dicapainya dan dapat merumuskannya, realistis akan kemampuan diri, dan berusaha untuk mencapai target.</v>
      </c>
      <c r="Z123" s="52" t="str">
        <f ca="1"/>
        <v xml:space="preserve">Cukup memiliki komitmen untuk menuntaskan tugas, akan tetapi jika memungkinkan akan mendelegasikan sebagian dari pekerjaan nya kepada orang lain.  </v>
      </c>
      <c r="AA123" s="52" t="str">
        <f ca="1"/>
        <v xml:space="preserve">Bekerja keras, tetapi  jelas tujuan yg ingin dicapainya   </v>
      </c>
      <c r="AB123" s="52" t="str">
        <f ca="1"/>
        <v xml:space="preserve">Sistematis, bermetoda, berstruktur, rapi dan teratur, dapat menata tugas dengan baik.  Cenderung kaku, tidak fleksibel </v>
      </c>
      <c r="AC123" s="52" t="str">
        <f ca="1"/>
        <v xml:space="preserve">Sangat menyukai detail, sangat peduli akan akurasi dan keleng- kapan data.  Cenderung terlalu terlibat dengan detail sehingga melupakan tujuan utama.  </v>
      </c>
      <c r="AD123" s="52" t="str">
        <f ca="1"/>
        <v>Tipe pemikir, sangat berminat pada gagasan, konsep, teori,menca- ri alternatif baru, menyukai perencanaan. Mungkin sulit dimengerti  oleh orang lain, terlalu teoritis dan tidak praktis, mengawang-awang dan berbelit-belit.</v>
      </c>
      <c r="AE123" s="52" t="str">
        <f ca="1"/>
        <v xml:space="preserve">Santai. Kurang peduli akan waktu, kurang memiliki rasa urgensi, membuang-buang waktu, bukan pekerja yang tepat waktu </v>
      </c>
      <c r="AF123" s="52" t="str">
        <f ca="1"/>
        <v xml:space="preserve">Cocok untuk pekerjaan  ' di belakang meja '. Cenderung lamban, tidak tanggap, mudah lelah, daya tahan lemah </v>
      </c>
      <c r="AG123" s="52" t="str">
        <f ca="1"/>
        <v xml:space="preserve">Perlu pengarahan awal dan tolok ukur keberhasilan   </v>
      </c>
      <c r="AH123" s="52" t="str">
        <f ca="1"/>
        <v>Otonom, dapat bekerja sendiri tanpa campur tangan orang lain, motivasi timbul krn pekerjaan itu sendiri, bukan krn pujian dr otoritas. Mempertanyakan otoritas, cenderung tidak puas thdp atasan, loya- litas lebih didasari kepentingan pribadi.</v>
      </c>
      <c r="AI123" s="52" t="str">
        <f ca="1"/>
        <v xml:space="preserve">Cukup percaya diri, tidak secara aktif mencari posisi kepemimpinan akan tetapi juga tidak akan menghindarinya </v>
      </c>
      <c r="AJ123"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23" s="52" t="str">
        <f ca="1"/>
        <v xml:space="preserve">Berhati - hati dlm pengambilan keputusan   </v>
      </c>
      <c r="AL123" s="52" t="str">
        <f ca="1"/>
        <v xml:space="preserve">Dpt. bekerja sendiri, tdk membutuhkan kehadiran org lain. Menarik diri, kaku dlm bergaul, canggung dlm situasi sosial, lebih memperha- tikan hal - hal lain daripada manusia.  </v>
      </c>
      <c r="AM123" s="52" t="str">
        <f ca="1"/>
        <v xml:space="preserve">Selektif dlm bergabung dg kelompok, hanya mau berhubungan dg kelompok di lingkungan kerja apabila bernilai &amp; sesuai minat, tdk terlalu mudah dipengaruhi.  </v>
      </c>
      <c r="AN123" s="52" t="str">
        <f ca="1"/>
        <v>Menjaga jarak, lebih memperhatikan hal - hal kedinasan, tdk mudah dipengaruhi oleh individu tertentu, objektif &amp; analitis. Tampil dingin, tdk acuh, tdk ramah, suka berahasia, mungkin tdk sadar akan pe- rasaan org lain, &amp; mungkin sulit menyesuaikan diri.</v>
      </c>
      <c r="AO123" s="52" t="str">
        <f ca="1"/>
        <v xml:space="preserve">Sederhana, cenderung diam, cenderung pemalu, tidak suka menon- jolkan diri </v>
      </c>
      <c r="AP123" s="52" t="str">
        <f ca="1"/>
        <v>Sangat terbuka, terus terang, mudah terbaca (dari air muka, tindakan, perkataan, sikap). Tidak dapat mengendalikan emosi, cepat  bereaksi, kurang mengindahkan/tidak mempunyai 'nilai' yg meng- haruskannya menahan emosi.</v>
      </c>
      <c r="AQ123" s="52" t="str">
        <f ca="1"/>
        <v xml:space="preserve">Lebih suka menghindari konflik, akan mencari rasionalisasi untuk  dapat menerima situasi dan melihat permasalahan dari sudut pan- dang orang lain.  </v>
      </c>
      <c r="AR123" s="52" t="str">
        <f ca="1"/>
        <v>Antusias terhadap perubahan dan akan mencari hal-hal baru, tetapi masih selektif (menilai kemanfaatannya)</v>
      </c>
      <c r="AT123" t="str">
        <f ca="1"/>
        <v>G</v>
      </c>
      <c r="AU123" t="str">
        <f ca="1"/>
        <v>N</v>
      </c>
      <c r="AV123" t="str">
        <f ca="1"/>
        <v>P</v>
      </c>
      <c r="AW123" t="str">
        <f ca="1"/>
        <v>P</v>
      </c>
      <c r="AX123" t="str">
        <f ca="1"/>
        <v>B</v>
      </c>
      <c r="AY123" t="str">
        <f ca="1"/>
        <v>B</v>
      </c>
      <c r="AZ123" t="str">
        <f ca="1"/>
        <v>Z</v>
      </c>
      <c r="BA123" t="str">
        <f ca="1"/>
        <v>Z</v>
      </c>
      <c r="BB123" t="str">
        <f ca="1"/>
        <v>K</v>
      </c>
      <c r="BC123" t="str">
        <f ca="1"/>
        <v>W</v>
      </c>
      <c r="BD123" t="str">
        <f ca="1"/>
        <v>C</v>
      </c>
      <c r="BE123" t="str">
        <f ca="1"/>
        <v>L</v>
      </c>
      <c r="BF123" t="str">
        <f ca="1"/>
        <v>P</v>
      </c>
      <c r="BG123" t="str">
        <f ca="1"/>
        <v>A</v>
      </c>
      <c r="BH123" t="str">
        <f ca="1"/>
        <v>P</v>
      </c>
      <c r="BI123" t="str">
        <f ca="1"/>
        <v>X</v>
      </c>
      <c r="BJ123" t="str">
        <f ca="1"/>
        <v>Z</v>
      </c>
      <c r="BK123" t="str">
        <f ca="1"/>
        <v>O</v>
      </c>
      <c r="BL123" t="str">
        <f ca="1"/>
        <v>Z</v>
      </c>
      <c r="BM123" t="str">
        <f ca="1"/>
        <v>W</v>
      </c>
      <c r="BN123" t="str">
        <f ca="1"/>
        <v>D</v>
      </c>
      <c r="BO123" t="str">
        <f ca="1"/>
        <v>C</v>
      </c>
      <c r="BP123" t="str">
        <f ca="1"/>
        <v>I</v>
      </c>
      <c r="BQ123" t="str">
        <f ca="1"/>
        <v>X</v>
      </c>
      <c r="BR123" t="str">
        <f ca="1"/>
        <v>A</v>
      </c>
      <c r="BS123" t="str">
        <f ca="1"/>
        <v>P</v>
      </c>
      <c r="BT123" t="str">
        <f ca="1"/>
        <v>Z</v>
      </c>
      <c r="BU123" t="str">
        <f ca="1"/>
        <v>B</v>
      </c>
      <c r="BV123" t="str">
        <f ca="1"/>
        <v>O</v>
      </c>
      <c r="BW123" t="str">
        <f ca="1"/>
        <v>W</v>
      </c>
      <c r="BX123" t="str">
        <f ca="1"/>
        <v>R</v>
      </c>
      <c r="BY123" t="str">
        <f ca="1"/>
        <v>D</v>
      </c>
      <c r="BZ123" t="str">
        <f ca="1"/>
        <v>C</v>
      </c>
      <c r="CA123" t="str">
        <f ca="1"/>
        <v>T</v>
      </c>
      <c r="CB123" t="str">
        <f ca="1"/>
        <v>B</v>
      </c>
      <c r="CC123" t="str">
        <f ca="1"/>
        <v>A</v>
      </c>
      <c r="CD123" t="str">
        <f ca="1"/>
        <v>P</v>
      </c>
      <c r="CE123" t="str">
        <f ca="1"/>
        <v>K</v>
      </c>
      <c r="CF123" t="str">
        <f ca="1"/>
        <v>B</v>
      </c>
      <c r="CG123" t="str">
        <f ca="1"/>
        <v>W</v>
      </c>
      <c r="CH123" t="str">
        <f ca="1"/>
        <v>G</v>
      </c>
      <c r="CI123" t="str">
        <f ca="1"/>
        <v>R</v>
      </c>
      <c r="CJ123" t="str">
        <f ca="1"/>
        <v>D</v>
      </c>
      <c r="CK123" t="str">
        <f ca="1"/>
        <v>C</v>
      </c>
      <c r="CL123" t="str">
        <f ca="1"/>
        <v>V</v>
      </c>
      <c r="CM123" t="str">
        <f ca="1"/>
        <v>N</v>
      </c>
      <c r="CN123" t="str">
        <f ca="1"/>
        <v>Z</v>
      </c>
      <c r="CO123" t="str">
        <f ca="1"/>
        <v>P</v>
      </c>
      <c r="CP123" t="str">
        <f ca="1"/>
        <v>F</v>
      </c>
      <c r="CQ123" t="str">
        <f ca="1"/>
        <v>W</v>
      </c>
      <c r="CR123" t="str">
        <f ca="1"/>
        <v>G</v>
      </c>
      <c r="CS123" t="str">
        <f ca="1"/>
        <v>L</v>
      </c>
      <c r="CT123" t="str">
        <f ca="1"/>
        <v>R</v>
      </c>
      <c r="CU123" t="str">
        <f ca="1"/>
        <v>D</v>
      </c>
      <c r="CV123" t="str">
        <f ca="1"/>
        <v>C</v>
      </c>
      <c r="CW123" t="str">
        <f ca="1"/>
        <v>E</v>
      </c>
      <c r="CX123" t="str">
        <f ca="1"/>
        <v>Z</v>
      </c>
      <c r="CY123" t="str">
        <f ca="1"/>
        <v>A</v>
      </c>
      <c r="CZ123" t="str">
        <f ca="1"/>
        <v>P</v>
      </c>
      <c r="DA123" t="str">
        <f ca="1"/>
        <v>X</v>
      </c>
      <c r="DB123" t="str">
        <f ca="1"/>
        <v>G</v>
      </c>
      <c r="DC123" t="str">
        <f ca="1"/>
        <v>L</v>
      </c>
      <c r="DD123" t="str">
        <f ca="1"/>
        <v>I</v>
      </c>
      <c r="DE123" t="str">
        <f ca="1"/>
        <v>R</v>
      </c>
      <c r="DF123" t="str">
        <f ca="1"/>
        <v>D</v>
      </c>
      <c r="DG123" t="str">
        <f ca="1"/>
        <v>C</v>
      </c>
      <c r="DH123" t="str">
        <f ca="1"/>
        <v>R</v>
      </c>
      <c r="DI123" t="str">
        <f ca="1"/>
        <v>N</v>
      </c>
      <c r="DJ123" t="str">
        <f ca="1"/>
        <v>A</v>
      </c>
      <c r="DK123" t="str">
        <f ca="1"/>
        <v>P</v>
      </c>
      <c r="DL123" t="str">
        <f ca="1"/>
        <v>G</v>
      </c>
      <c r="DM123" t="str">
        <f ca="1"/>
        <v>L</v>
      </c>
      <c r="DN123" t="str">
        <f ca="1"/>
        <v>I</v>
      </c>
      <c r="DO123" t="str">
        <f ca="1"/>
        <v>T</v>
      </c>
      <c r="DP123" t="str">
        <f ca="1"/>
        <v>R</v>
      </c>
      <c r="DQ123" t="str">
        <f ca="1"/>
        <v>D</v>
      </c>
      <c r="DR123" t="str">
        <f ca="1"/>
        <v>R</v>
      </c>
      <c r="DS123" t="str">
        <f ca="1"/>
        <v>D</v>
      </c>
      <c r="DT123" t="str">
        <f ca="1"/>
        <v>N</v>
      </c>
      <c r="DU123" t="str">
        <f ca="1"/>
        <v>A</v>
      </c>
      <c r="DV123" t="str">
        <f ca="1"/>
        <v>G</v>
      </c>
      <c r="DW123" t="str">
        <f ca="1"/>
        <v>L</v>
      </c>
      <c r="DX123" t="str">
        <f ca="1"/>
        <v>I</v>
      </c>
      <c r="DY123" t="str">
        <f ca="1"/>
        <v>V</v>
      </c>
      <c r="DZ123" t="str">
        <f ca="1"/>
        <v>S</v>
      </c>
      <c r="EA123" t="str">
        <f ca="1"/>
        <v>R</v>
      </c>
      <c r="EB123" t="str">
        <f ca="1"/>
        <v>D</v>
      </c>
      <c r="EC123" t="str">
        <f ca="1"/>
        <v>D</v>
      </c>
      <c r="ED123" t="str">
        <f ca="1"/>
        <v>C</v>
      </c>
      <c r="EE123" t="str">
        <f ca="1"/>
        <v>N</v>
      </c>
    </row>
    <row r="124" spans="1:135" ht="75" x14ac:dyDescent="0.25">
      <c r="A124" s="57">
        <v>123</v>
      </c>
      <c r="B124" s="55" t="str">
        <f ca="1"/>
        <v>Fahmi Ryanto</v>
      </c>
      <c r="C124" s="55" t="str">
        <f ca="1"/>
        <v>Agronomy Assistant</v>
      </c>
      <c r="D124" s="53" t="str">
        <f ca="1"/>
        <v>26</v>
      </c>
      <c r="E124" s="53">
        <f ca="1"/>
        <v>4</v>
      </c>
      <c r="F124" s="53">
        <f ca="1"/>
        <v>5</v>
      </c>
      <c r="G124" s="53">
        <f ca="1"/>
        <v>6</v>
      </c>
      <c r="H124" s="53">
        <f ca="1"/>
        <v>4</v>
      </c>
      <c r="I124" s="53">
        <f ca="1"/>
        <v>6</v>
      </c>
      <c r="J124" s="53">
        <f ca="1"/>
        <v>8</v>
      </c>
      <c r="K124" s="53">
        <f ca="1"/>
        <v>3</v>
      </c>
      <c r="L124" s="53">
        <f ca="1"/>
        <v>4</v>
      </c>
      <c r="M124" s="53">
        <f ca="1"/>
        <v>7</v>
      </c>
      <c r="N124" s="53">
        <f ca="1"/>
        <v>2</v>
      </c>
      <c r="O124" s="53">
        <f ca="1"/>
        <v>3</v>
      </c>
      <c r="P124" s="53">
        <f ca="1"/>
        <v>7</v>
      </c>
      <c r="Q124" s="53">
        <f ca="1"/>
        <v>5</v>
      </c>
      <c r="R124" s="53">
        <f ca="1"/>
        <v>4</v>
      </c>
      <c r="S124" s="53">
        <f ca="1"/>
        <v>3</v>
      </c>
      <c r="T124" s="53">
        <f ca="1"/>
        <v>2</v>
      </c>
      <c r="U124" s="53">
        <f ca="1"/>
        <v>3</v>
      </c>
      <c r="V124" s="53">
        <f ca="1"/>
        <v>2</v>
      </c>
      <c r="W124" s="53">
        <f ca="1"/>
        <v>5</v>
      </c>
      <c r="X124" s="53">
        <f ca="1"/>
        <v>7</v>
      </c>
      <c r="Y124"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4" s="52" t="str">
        <f ca="1"/>
        <v xml:space="preserve">Cukup memiliki komitmen untuk menuntaskan tugas, akan tetapi jika memungkinkan akan mendelegasikan sebagian dari pekerjaan nya kepada orang lain.  </v>
      </c>
      <c r="AA124" s="52" t="str">
        <f ca="1"/>
        <v xml:space="preserve">Bekerja keras, tetapi  jelas tujuan yg ingin dicapainya   </v>
      </c>
      <c r="AB124" s="52" t="str">
        <f ca="1"/>
        <v xml:space="preserve">Fleksibel tapi masih cukup memperhatikan keteraturan atau sistematika kerja </v>
      </c>
      <c r="AC124" s="52" t="str">
        <f ca="1"/>
        <v xml:space="preserve">Tertarik untuk menangani sendiri detail   </v>
      </c>
      <c r="AD124" s="52" t="str">
        <f ca="1"/>
        <v>Tipe pemikir, sangat berminat pada gagasan, konsep, teori,menca- ri alternatif baru, menyukai perencanaan. Mungkin sulit dimengerti  oleh orang lain, terlalu teoritis dan tidak praktis, mengawang-awang dan berbelit-belit.</v>
      </c>
      <c r="AE124" s="52" t="str">
        <f ca="1"/>
        <v xml:space="preserve">Santai. Kurang peduli akan waktu, kurang memiliki rasa urgensi, membuang-buang waktu, bukan pekerja yang tepat waktu </v>
      </c>
      <c r="AF124" s="52" t="str">
        <f ca="1"/>
        <v xml:space="preserve">Dapat bekerja di belakang meja dan senang jika sesekali harus terjun ke lapangan atau melaksanakan tugas-tugas yang bersifat mobile.  </v>
      </c>
      <c r="AG124" s="52" t="str">
        <f ca="1"/>
        <v xml:space="preserve">Membutuhkan uraian rinci mengenai tugas, dan batasan tanggung  jawab serta wewenang </v>
      </c>
      <c r="AH124" s="52" t="str">
        <f ca="1"/>
        <v>Otonom, dapat bekerja sendiri tanpa campur tangan orang lain, motivasi timbul krn pekerjaan itu sendiri, bukan krn pujian dr otoritas. Mempertanyakan otoritas, cenderung tidak puas thdp atasan, loya- litas lebih didasari kepentingan pribadi.</v>
      </c>
      <c r="AI124" s="52" t="str">
        <f ca="1"/>
        <v xml:space="preserve">Tidak percaya diri dan tidak ingin memimpin atau mengawasi orang lain </v>
      </c>
      <c r="AJ124" s="52" t="str">
        <f ca="1"/>
        <v xml:space="preserve">Dominan dan bertanggung jawab, akan melakukan fungsi pengarahan, pengendalian dan pengawasan    </v>
      </c>
      <c r="AK124" s="52" t="str">
        <f ca="1"/>
        <v xml:space="preserve">Berhati - hati dlm pengambilan keputusan   </v>
      </c>
      <c r="AL124" s="52" t="str">
        <f ca="1"/>
        <v xml:space="preserve">Kurang percaya diri &amp; kurang aktif dlm menjalin hubungan sosial   </v>
      </c>
      <c r="AM124" s="52" t="str">
        <f ca="1"/>
        <v xml:space="preserve">Selektif dlm bergabung dg kelompok, hanya mau berhubungan dg kelompok di lingkungan kerja apabila bernilai &amp; sesuai minat, tdk terlalu mudah dipengaruhi.  </v>
      </c>
      <c r="AN124" s="52" t="str">
        <f ca="1"/>
        <v>Menjaga jarak, lebih memperhatikan hal - hal kedinasan, tdk mudah dipengaruhi oleh individu tertentu, objektif &amp; analitis. Tampil dingin, tdk acuh, tdk ramah, suka berahasia, mungkin tdk sadar akan pe- rasaan org lain, &amp; mungkin sulit menyesuaikan diri.</v>
      </c>
      <c r="AO124" s="52" t="str">
        <f ca="1"/>
        <v xml:space="preserve">Sederhana, cenderung diam, cenderung pemalu, tidak suka menon- jolkan diri </v>
      </c>
      <c r="AP124" s="52" t="str">
        <f ca="1"/>
        <v xml:space="preserve">Terbuka, mudah mengungkap pendapat atau perasaannya menge- nai suatu hal kepada org lain </v>
      </c>
      <c r="AQ124" s="52" t="str">
        <f ca="1"/>
        <v xml:space="preserve">Tidak mencari atau menghindari konflik, mau mendengarkan pan- dangan orang lain tetapi dapat menjadi keras kepala saat memper- tahankan pandangannya.  </v>
      </c>
      <c r="AR124" s="52" t="str">
        <f ca="1"/>
        <v>Antusias terhadap perubahan dan akan mencari hal-hal baru, tetapi masih selektif (menilai kemanfaatannya)</v>
      </c>
      <c r="AT124" t="str">
        <f ca="1"/>
        <v>G</v>
      </c>
      <c r="AU124" t="str">
        <f ca="1"/>
        <v>N</v>
      </c>
      <c r="AV124" t="str">
        <f ca="1"/>
        <v>P</v>
      </c>
      <c r="AW124" t="str">
        <f ca="1"/>
        <v>P</v>
      </c>
      <c r="AX124" t="str">
        <f ca="1"/>
        <v>B</v>
      </c>
      <c r="AY124" t="str">
        <f ca="1"/>
        <v>O</v>
      </c>
      <c r="AZ124" t="str">
        <f ca="1"/>
        <v>Z</v>
      </c>
      <c r="BA124" t="str">
        <f ca="1"/>
        <v>Z</v>
      </c>
      <c r="BB124" t="str">
        <f ca="1"/>
        <v>K</v>
      </c>
      <c r="BC124" t="str">
        <f ca="1"/>
        <v>W</v>
      </c>
      <c r="BD124" t="str">
        <f ca="1"/>
        <v>G</v>
      </c>
      <c r="BE124" t="str">
        <f ca="1"/>
        <v>E</v>
      </c>
      <c r="BF124" t="str">
        <f ca="1"/>
        <v>P</v>
      </c>
      <c r="BG124" t="str">
        <f ca="1"/>
        <v>A</v>
      </c>
      <c r="BH124" t="str">
        <f ca="1"/>
        <v>B</v>
      </c>
      <c r="BI124" t="str">
        <f ca="1"/>
        <v>X</v>
      </c>
      <c r="BJ124" t="str">
        <f ca="1"/>
        <v>Z</v>
      </c>
      <c r="BK124" t="str">
        <f ca="1"/>
        <v>K</v>
      </c>
      <c r="BL124" t="str">
        <f ca="1"/>
        <v>Z</v>
      </c>
      <c r="BM124" t="str">
        <f ca="1"/>
        <v>W</v>
      </c>
      <c r="BN124" t="str">
        <f ca="1"/>
        <v>D</v>
      </c>
      <c r="BO124" t="str">
        <f ca="1"/>
        <v>C</v>
      </c>
      <c r="BP124" t="str">
        <f ca="1"/>
        <v>I</v>
      </c>
      <c r="BQ124" t="str">
        <f ca="1"/>
        <v>X</v>
      </c>
      <c r="BR124" t="str">
        <f ca="1"/>
        <v>A</v>
      </c>
      <c r="BS124" t="str">
        <f ca="1"/>
        <v>P</v>
      </c>
      <c r="BT124" t="str">
        <f ca="1"/>
        <v>Z</v>
      </c>
      <c r="BU124" t="str">
        <f ca="1"/>
        <v>K</v>
      </c>
      <c r="BV124" t="str">
        <f ca="1"/>
        <v>O</v>
      </c>
      <c r="BW124" t="str">
        <f ca="1"/>
        <v>W</v>
      </c>
      <c r="BX124" t="str">
        <f ca="1"/>
        <v>R</v>
      </c>
      <c r="BY124" t="str">
        <f ca="1"/>
        <v>D</v>
      </c>
      <c r="BZ124" t="str">
        <f ca="1"/>
        <v>I</v>
      </c>
      <c r="CA124" t="str">
        <f ca="1"/>
        <v>E</v>
      </c>
      <c r="CB124" t="str">
        <f ca="1"/>
        <v>N</v>
      </c>
      <c r="CC124" t="str">
        <f ca="1"/>
        <v>A</v>
      </c>
      <c r="CD124" t="str">
        <f ca="1"/>
        <v>P</v>
      </c>
      <c r="CE124" t="str">
        <f ca="1"/>
        <v>K</v>
      </c>
      <c r="CF124" t="str">
        <f ca="1"/>
        <v>B</v>
      </c>
      <c r="CG124" t="str">
        <f ca="1"/>
        <v>W</v>
      </c>
      <c r="CH124" t="str">
        <f ca="1"/>
        <v>G</v>
      </c>
      <c r="CI124" t="str">
        <f ca="1"/>
        <v>R</v>
      </c>
      <c r="CJ124" t="str">
        <f ca="1"/>
        <v>D</v>
      </c>
      <c r="CK124" t="str">
        <f ca="1"/>
        <v>C</v>
      </c>
      <c r="CL124" t="str">
        <f ca="1"/>
        <v>V</v>
      </c>
      <c r="CM124" t="str">
        <f ca="1"/>
        <v>N</v>
      </c>
      <c r="CN124" t="str">
        <f ca="1"/>
        <v>Z</v>
      </c>
      <c r="CO124" t="str">
        <f ca="1"/>
        <v>P</v>
      </c>
      <c r="CP124" t="str">
        <f ca="1"/>
        <v>F</v>
      </c>
      <c r="CQ124" t="str">
        <f ca="1"/>
        <v>W</v>
      </c>
      <c r="CR124" t="str">
        <f ca="1"/>
        <v>G</v>
      </c>
      <c r="CS124" t="str">
        <f ca="1"/>
        <v>S</v>
      </c>
      <c r="CT124" t="str">
        <f ca="1"/>
        <v>R</v>
      </c>
      <c r="CU124" t="str">
        <f ca="1"/>
        <v>D</v>
      </c>
      <c r="CV124" t="str">
        <f ca="1"/>
        <v>V</v>
      </c>
      <c r="CW124" t="str">
        <f ca="1"/>
        <v>S</v>
      </c>
      <c r="CX124" t="str">
        <f ca="1"/>
        <v>Z</v>
      </c>
      <c r="CY124" t="str">
        <f ca="1"/>
        <v>K</v>
      </c>
      <c r="CZ124" t="str">
        <f ca="1"/>
        <v>F</v>
      </c>
      <c r="DA124" t="str">
        <f ca="1"/>
        <v>X</v>
      </c>
      <c r="DB124" t="str">
        <f ca="1"/>
        <v>G</v>
      </c>
      <c r="DC124" t="str">
        <f ca="1"/>
        <v>L</v>
      </c>
      <c r="DD124" t="str">
        <f ca="1"/>
        <v>I</v>
      </c>
      <c r="DE124" t="str">
        <f ca="1"/>
        <v>R</v>
      </c>
      <c r="DF124" t="str">
        <f ca="1"/>
        <v>V</v>
      </c>
      <c r="DG124" t="str">
        <f ca="1"/>
        <v>S</v>
      </c>
      <c r="DH124" t="str">
        <f ca="1"/>
        <v>R</v>
      </c>
      <c r="DI124" t="str">
        <f ca="1"/>
        <v>N</v>
      </c>
      <c r="DJ124" t="str">
        <f ca="1"/>
        <v>A</v>
      </c>
      <c r="DK124" t="str">
        <f ca="1"/>
        <v>P</v>
      </c>
      <c r="DL124" t="str">
        <f ca="1"/>
        <v>I</v>
      </c>
      <c r="DM124" t="str">
        <f ca="1"/>
        <v>L</v>
      </c>
      <c r="DN124" t="str">
        <f ca="1"/>
        <v>I</v>
      </c>
      <c r="DO124" t="str">
        <f ca="1"/>
        <v>T</v>
      </c>
      <c r="DP124" t="str">
        <f ca="1"/>
        <v>V</v>
      </c>
      <c r="DQ124" t="str">
        <f ca="1"/>
        <v>D</v>
      </c>
      <c r="DR124" t="str">
        <f ca="1"/>
        <v>R</v>
      </c>
      <c r="DS124" t="str">
        <f ca="1"/>
        <v>D</v>
      </c>
      <c r="DT124" t="str">
        <f ca="1"/>
        <v>N</v>
      </c>
      <c r="DU124" t="str">
        <f ca="1"/>
        <v>W</v>
      </c>
      <c r="DV124" t="str">
        <f ca="1"/>
        <v>G</v>
      </c>
      <c r="DW124" t="str">
        <f ca="1"/>
        <v>L</v>
      </c>
      <c r="DX124" t="str">
        <f ca="1"/>
        <v>T</v>
      </c>
      <c r="DY124" t="str">
        <f ca="1"/>
        <v>T</v>
      </c>
      <c r="DZ124" t="str">
        <f ca="1"/>
        <v>S</v>
      </c>
      <c r="EA124" t="str">
        <f ca="1"/>
        <v>R</v>
      </c>
      <c r="EB124" t="str">
        <f ca="1"/>
        <v>R</v>
      </c>
      <c r="EC124" t="str">
        <f ca="1"/>
        <v>C</v>
      </c>
      <c r="ED124" t="str">
        <f ca="1"/>
        <v>C</v>
      </c>
      <c r="EE124" t="str">
        <f ca="1"/>
        <v>W</v>
      </c>
    </row>
    <row r="125" spans="1:135" ht="75" x14ac:dyDescent="0.25">
      <c r="A125" s="57">
        <v>124</v>
      </c>
      <c r="B125" s="55" t="str">
        <f ca="1"/>
        <v>Deni Saputra</v>
      </c>
      <c r="C125" s="55" t="str">
        <f ca="1"/>
        <v>Assistant Agronomy</v>
      </c>
      <c r="D125" s="53" t="str">
        <f ca="1"/>
        <v>27</v>
      </c>
      <c r="E125" s="53">
        <f ca="1"/>
        <v>3</v>
      </c>
      <c r="F125" s="53">
        <f ca="1"/>
        <v>6</v>
      </c>
      <c r="G125" s="53">
        <f ca="1"/>
        <v>5</v>
      </c>
      <c r="H125" s="53">
        <f ca="1"/>
        <v>6</v>
      </c>
      <c r="I125" s="53">
        <f ca="1"/>
        <v>5</v>
      </c>
      <c r="J125" s="53">
        <f ca="1"/>
        <v>3</v>
      </c>
      <c r="K125" s="53">
        <f ca="1"/>
        <v>4</v>
      </c>
      <c r="L125" s="53">
        <f ca="1"/>
        <v>3</v>
      </c>
      <c r="M125" s="53">
        <f ca="1"/>
        <v>7</v>
      </c>
      <c r="N125" s="53">
        <f ca="1"/>
        <v>4</v>
      </c>
      <c r="O125" s="53">
        <f ca="1"/>
        <v>7</v>
      </c>
      <c r="P125" s="53">
        <f ca="1"/>
        <v>5</v>
      </c>
      <c r="Q125" s="53">
        <f ca="1"/>
        <v>6</v>
      </c>
      <c r="R125" s="53">
        <f ca="1"/>
        <v>2</v>
      </c>
      <c r="S125" s="53">
        <f ca="1"/>
        <v>6</v>
      </c>
      <c r="T125" s="53">
        <f ca="1"/>
        <v>2</v>
      </c>
      <c r="U125" s="53">
        <f ca="1"/>
        <v>2</v>
      </c>
      <c r="V125" s="53">
        <f ca="1"/>
        <v>4</v>
      </c>
      <c r="W125" s="53">
        <f ca="1"/>
        <v>4</v>
      </c>
      <c r="X125" s="53">
        <f ca="1"/>
        <v>6</v>
      </c>
      <c r="Y125"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5" s="52" t="str">
        <f ca="1"/>
        <v xml:space="preserve">Komitmen tinggi, lebih suka menangani pekerjaan satu demi satu, akan tetapi masih dapat mengubah prioritas jika terpaksa </v>
      </c>
      <c r="AA125" s="52" t="str">
        <f ca="1"/>
        <v xml:space="preserve">Bekerja keras, tetapi  jelas tujuan yg ingin dicapainya   </v>
      </c>
      <c r="AB125" s="52" t="str">
        <f ca="1"/>
        <v xml:space="preserve">Memperhatikan keteraturan dan sistematika kerja, tapi cukup  fleksibel </v>
      </c>
      <c r="AC125" s="52" t="str">
        <f ca="1"/>
        <v xml:space="preserve">Tertarik untuk menangani sendiri detail   </v>
      </c>
      <c r="AD125" s="52" t="str">
        <f ca="1"/>
        <v xml:space="preserve">Tipe pelaksana, praktis - pragmatis, mengandalkan pengalaman  masa lalu dan intuisi. Bekerja tanpa perencanaan, mengandalkan perasaan.  </v>
      </c>
      <c r="AE125" s="52" t="str">
        <f ca="1"/>
        <v xml:space="preserve">Cukup aktif dalam segi mental, dapat menyesuaikan tempo kerjanya  dengan tuntutan pekerjaan / lingkungan </v>
      </c>
      <c r="AF125" s="52" t="str">
        <f ca="1"/>
        <v xml:space="preserve">Dapat bekerja di belakang meja dan senang jika sesekali harus terjun ke lapangan atau melaksanakan tugas-tugas yang bersifat mobile.  </v>
      </c>
      <c r="AG125" s="52" t="str">
        <f ca="1"/>
        <v xml:space="preserve">Membutuhkan uraian rinci mengenai tugas, dan batasan tanggung  jawab serta wewenang </v>
      </c>
      <c r="AH125" s="52" t="str">
        <f ca="1"/>
        <v xml:space="preserve">Loyal pada Perusahaan   </v>
      </c>
      <c r="AI125" s="52" t="str">
        <f ca="1"/>
        <v xml:space="preserve">Percaya diri dan ingin berperan sebagai pemimpin      </v>
      </c>
      <c r="AJ125" s="52" t="str">
        <f ca="1"/>
        <v xml:space="preserve">Bertanggung jawab, akan melakukan fungsi pengarahan, pengendalian dan pengawasan, tapi tidak mendominasi </v>
      </c>
      <c r="AK125" s="52" t="str">
        <f ca="1"/>
        <v xml:space="preserve">Cukup percaya diri dlm pengambilan keputusan, mau mengambil resiko, dpt memutuskan dgn cepat, mengikuti alur logika </v>
      </c>
      <c r="AL125" s="52" t="str">
        <f ca="1"/>
        <v xml:space="preserve">Dpt. bekerja sendiri, tdk membutuhkan kehadiran org lain. Menarik diri, kaku dlm bergaul, canggung dlm situasi sosial, lebih memperha- tikan hal - hal lain daripada manusia.  </v>
      </c>
      <c r="AM125" s="52" t="str">
        <f ca="1"/>
        <v>Suka bergabung dlm kelompok, sadar akan sikap &amp; kebutuhan ke- lompok, suka bekerja sama, ingin menjadi bagian dari kelompok, ingin disukai &amp; diakui oleh lingkungan; sangat tergantung pd kelom- pok, lebih memperhatikan kebutuhan kelompok daripada pekerjaan.</v>
      </c>
      <c r="AN125" s="52" t="str">
        <f ca="1"/>
        <v>Menjaga jarak, lebih memperhatikan hal - hal kedinasan, tdk mudah dipengaruhi oleh individu tertentu, objektif &amp; analitis. Tampil dingin, tdk acuh, tdk ramah, suka berahasia, mungkin tdk sadar akan pe- rasaan org lain, &amp; mungkin sulit menyesuaikan diri.</v>
      </c>
      <c r="AO125" s="52" t="str">
        <f ca="1"/>
        <v xml:space="preserve">Sederhana, cenderung diam, cenderung pemalu, tidak suka menon- jolkan diri </v>
      </c>
      <c r="AP125" s="52" t="str">
        <f ca="1"/>
        <v xml:space="preserve">Mampu mengungkap atau menyimpan perasaan, dapat mengen- dalikan emosi </v>
      </c>
      <c r="AQ125" s="52" t="str">
        <f ca="1"/>
        <v xml:space="preserve">Tidak mencari atau menghindari konflik, mau mendengarkan pan- dangan orang lain tetapi dapat menjadi keras kepala saat memper- tahankan pandangannya.  </v>
      </c>
      <c r="AR125" s="52" t="str">
        <f ca="1"/>
        <v>Antusias terhadap perubahan dan akan mencari hal-hal baru, tetapi masih selektif (menilai kemanfaatannya)</v>
      </c>
      <c r="AT125" t="str">
        <f ca="1"/>
        <v>G</v>
      </c>
      <c r="AU125" t="str">
        <f ca="1"/>
        <v>N</v>
      </c>
      <c r="AV125" t="str">
        <f ca="1"/>
        <v>P</v>
      </c>
      <c r="AW125" t="str">
        <f ca="1"/>
        <v>P</v>
      </c>
      <c r="AX125" t="str">
        <f ca="1"/>
        <v>B</v>
      </c>
      <c r="AY125" t="str">
        <f ca="1"/>
        <v>B</v>
      </c>
      <c r="AZ125" t="str">
        <f ca="1"/>
        <v>Z</v>
      </c>
      <c r="BA125" t="str">
        <f ca="1"/>
        <v>Z</v>
      </c>
      <c r="BB125" t="str">
        <f ca="1"/>
        <v>K</v>
      </c>
      <c r="BC125" t="str">
        <f ca="1"/>
        <v>W</v>
      </c>
      <c r="BD125" t="str">
        <f ca="1"/>
        <v>C</v>
      </c>
      <c r="BE125" t="str">
        <f ca="1"/>
        <v>E</v>
      </c>
      <c r="BF125" t="str">
        <f ca="1"/>
        <v>N</v>
      </c>
      <c r="BG125" t="str">
        <f ca="1"/>
        <v>X</v>
      </c>
      <c r="BH125" t="str">
        <f ca="1"/>
        <v>B</v>
      </c>
      <c r="BI125" t="str">
        <f ca="1"/>
        <v>O</v>
      </c>
      <c r="BJ125" t="str">
        <f ca="1"/>
        <v>B</v>
      </c>
      <c r="BK125" t="str">
        <f ca="1"/>
        <v>O</v>
      </c>
      <c r="BL125" t="str">
        <f ca="1"/>
        <v>Z</v>
      </c>
      <c r="BM125" t="str">
        <f ca="1"/>
        <v>W</v>
      </c>
      <c r="BN125" t="str">
        <f ca="1"/>
        <v>D</v>
      </c>
      <c r="BO125" t="str">
        <f ca="1"/>
        <v>C</v>
      </c>
      <c r="BP125" t="str">
        <f ca="1"/>
        <v>E</v>
      </c>
      <c r="BQ125" t="str">
        <f ca="1"/>
        <v>N</v>
      </c>
      <c r="BR125" t="str">
        <f ca="1"/>
        <v>A</v>
      </c>
      <c r="BS125" t="str">
        <f ca="1"/>
        <v>P</v>
      </c>
      <c r="BT125" t="str">
        <f ca="1"/>
        <v>Z</v>
      </c>
      <c r="BU125" t="str">
        <f ca="1"/>
        <v>B</v>
      </c>
      <c r="BV125" t="str">
        <f ca="1"/>
        <v>F</v>
      </c>
      <c r="BW125" t="str">
        <f ca="1"/>
        <v>W</v>
      </c>
      <c r="BX125" t="str">
        <f ca="1"/>
        <v>R</v>
      </c>
      <c r="BY125" t="str">
        <f ca="1"/>
        <v>L</v>
      </c>
      <c r="BZ125" t="str">
        <f ca="1"/>
        <v>I</v>
      </c>
      <c r="CA125" t="str">
        <f ca="1"/>
        <v>T</v>
      </c>
      <c r="CB125" t="str">
        <f ca="1"/>
        <v>B</v>
      </c>
      <c r="CC125" t="str">
        <f ca="1"/>
        <v>A</v>
      </c>
      <c r="CD125" t="str">
        <f ca="1"/>
        <v>P</v>
      </c>
      <c r="CE125" t="str">
        <f ca="1"/>
        <v>K</v>
      </c>
      <c r="CF125" t="str">
        <f ca="1"/>
        <v>F</v>
      </c>
      <c r="CG125" t="str">
        <f ca="1"/>
        <v>W</v>
      </c>
      <c r="CH125" t="str">
        <f ca="1"/>
        <v>G</v>
      </c>
      <c r="CI125" t="str">
        <f ca="1"/>
        <v>L</v>
      </c>
      <c r="CJ125" t="str">
        <f ca="1"/>
        <v>I</v>
      </c>
      <c r="CK125" t="str">
        <f ca="1"/>
        <v>C</v>
      </c>
      <c r="CL125" t="str">
        <f ca="1"/>
        <v>V</v>
      </c>
      <c r="CM125" t="str">
        <f ca="1"/>
        <v>N</v>
      </c>
      <c r="CN125" t="str">
        <f ca="1"/>
        <v>Z</v>
      </c>
      <c r="CO125" t="str">
        <f ca="1"/>
        <v>K</v>
      </c>
      <c r="CP125" t="str">
        <f ca="1"/>
        <v>F</v>
      </c>
      <c r="CQ125" t="str">
        <f ca="1"/>
        <v>W</v>
      </c>
      <c r="CR125" t="str">
        <f ca="1"/>
        <v>G</v>
      </c>
      <c r="CS125" t="str">
        <f ca="1"/>
        <v>L</v>
      </c>
      <c r="CT125" t="str">
        <f ca="1"/>
        <v>I</v>
      </c>
      <c r="CU125" t="str">
        <f ca="1"/>
        <v>T</v>
      </c>
      <c r="CV125" t="str">
        <f ca="1"/>
        <v>V</v>
      </c>
      <c r="CW125" t="str">
        <f ca="1"/>
        <v>E</v>
      </c>
      <c r="CX125" t="str">
        <f ca="1"/>
        <v>Z</v>
      </c>
      <c r="CY125" t="str">
        <f ca="1"/>
        <v>K</v>
      </c>
      <c r="CZ125" t="str">
        <f ca="1"/>
        <v>F</v>
      </c>
      <c r="DA125" t="str">
        <f ca="1"/>
        <v>X</v>
      </c>
      <c r="DB125" t="str">
        <f ca="1"/>
        <v>G</v>
      </c>
      <c r="DC125" t="str">
        <f ca="1"/>
        <v>L</v>
      </c>
      <c r="DD125" t="str">
        <f ca="1"/>
        <v>I</v>
      </c>
      <c r="DE125" t="str">
        <f ca="1"/>
        <v>T</v>
      </c>
      <c r="DF125" t="str">
        <f ca="1"/>
        <v>D</v>
      </c>
      <c r="DG125" t="str">
        <f ca="1"/>
        <v>C</v>
      </c>
      <c r="DH125" t="str">
        <f ca="1"/>
        <v>E</v>
      </c>
      <c r="DI125" t="str">
        <f ca="1"/>
        <v>N</v>
      </c>
      <c r="DJ125" t="str">
        <f ca="1"/>
        <v>A</v>
      </c>
      <c r="DK125" t="str">
        <f ca="1"/>
        <v>P</v>
      </c>
      <c r="DL125" t="str">
        <f ca="1"/>
        <v>G</v>
      </c>
      <c r="DM125" t="str">
        <f ca="1"/>
        <v>L</v>
      </c>
      <c r="DN125" t="str">
        <f ca="1"/>
        <v>I</v>
      </c>
      <c r="DO125" t="str">
        <f ca="1"/>
        <v>T</v>
      </c>
      <c r="DP125" t="str">
        <f ca="1"/>
        <v>R</v>
      </c>
      <c r="DQ125" t="str">
        <f ca="1"/>
        <v>D</v>
      </c>
      <c r="DR125" t="str">
        <f ca="1"/>
        <v>R</v>
      </c>
      <c r="DS125" t="str">
        <f ca="1"/>
        <v>D</v>
      </c>
      <c r="DT125" t="str">
        <f ca="1"/>
        <v>N</v>
      </c>
      <c r="DU125" t="str">
        <f ca="1"/>
        <v>W</v>
      </c>
      <c r="DV125" t="str">
        <f ca="1"/>
        <v>L</v>
      </c>
      <c r="DW125" t="str">
        <f ca="1"/>
        <v>L</v>
      </c>
      <c r="DX125" t="str">
        <f ca="1"/>
        <v>I</v>
      </c>
      <c r="DY125" t="str">
        <f ca="1"/>
        <v>V</v>
      </c>
      <c r="DZ125" t="str">
        <f ca="1"/>
        <v>S</v>
      </c>
      <c r="EA125" t="str">
        <f ca="1"/>
        <v>S</v>
      </c>
      <c r="EB125" t="str">
        <f ca="1"/>
        <v>D</v>
      </c>
      <c r="EC125" t="str">
        <f ca="1"/>
        <v>C</v>
      </c>
      <c r="ED125" t="str">
        <f ca="1"/>
        <v>C</v>
      </c>
      <c r="EE125" t="str">
        <f ca="1"/>
        <v>W</v>
      </c>
    </row>
    <row r="126" spans="1:135" ht="75" x14ac:dyDescent="0.25">
      <c r="A126" s="57">
        <v>125</v>
      </c>
      <c r="B126" s="55" t="str">
        <f ca="1"/>
        <v>Rachmad Ryadi</v>
      </c>
      <c r="C126" s="55" t="str">
        <f ca="1"/>
        <v>Assistant Agronomy</v>
      </c>
      <c r="D126" s="53" t="str">
        <f ca="1"/>
        <v>30</v>
      </c>
      <c r="E126" s="53">
        <f ca="1"/>
        <v>3</v>
      </c>
      <c r="F126" s="53">
        <f ca="1"/>
        <v>6</v>
      </c>
      <c r="G126" s="53">
        <f ca="1"/>
        <v>3</v>
      </c>
      <c r="H126" s="53">
        <f ca="1"/>
        <v>7</v>
      </c>
      <c r="I126" s="53">
        <f ca="1"/>
        <v>6</v>
      </c>
      <c r="J126" s="53">
        <f ca="1"/>
        <v>5</v>
      </c>
      <c r="K126" s="53">
        <f ca="1"/>
        <v>6</v>
      </c>
      <c r="L126" s="53">
        <f ca="1"/>
        <v>6</v>
      </c>
      <c r="M126" s="53">
        <f ca="1"/>
        <v>5</v>
      </c>
      <c r="N126" s="53">
        <f ca="1"/>
        <v>4</v>
      </c>
      <c r="O126" s="53">
        <f ca="1"/>
        <v>5</v>
      </c>
      <c r="P126" s="53">
        <f ca="1"/>
        <v>5</v>
      </c>
      <c r="Q126" s="53">
        <f ca="1"/>
        <v>0</v>
      </c>
      <c r="R126" s="53">
        <f ca="1"/>
        <v>6</v>
      </c>
      <c r="S126" s="53">
        <f ca="1"/>
        <v>4</v>
      </c>
      <c r="T126" s="53">
        <f ca="1"/>
        <v>3</v>
      </c>
      <c r="U126" s="53">
        <f ca="1"/>
        <v>5</v>
      </c>
      <c r="V126" s="53">
        <f ca="1"/>
        <v>1</v>
      </c>
      <c r="W126" s="53">
        <f ca="1"/>
        <v>6</v>
      </c>
      <c r="X126" s="53">
        <f ca="1"/>
        <v>4</v>
      </c>
      <c r="Y126"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6" s="52" t="str">
        <f ca="1"/>
        <v xml:space="preserve">Komitmen tinggi, lebih suka menangani pekerjaan satu demi satu, akan tetapi masih dapat mengubah prioritas jika terpaksa </v>
      </c>
      <c r="AA126" s="52" t="str">
        <f ca="1"/>
        <v xml:space="preserve">Bekerja keras sesuai tuntutan, menyalurkan usahanya untuk hal-hal yang bermanfaat / menguntungkan </v>
      </c>
      <c r="AB126" s="52" t="str">
        <f ca="1"/>
        <v xml:space="preserve">Sistematis, bermetoda, berstruktur, rapi dan teratur, dapat menata tugas dengan baik.  Cenderung kaku, tidak fleksibel </v>
      </c>
      <c r="AC126" s="52" t="str">
        <f ca="1"/>
        <v xml:space="preserve">Tertarik untuk menangani sendiri detail   </v>
      </c>
      <c r="AD126" s="52" t="str">
        <f ca="1"/>
        <v xml:space="preserve">Pertimbangan mencakup aspek teoritis (konsep atau pemikiran  baru) dan aspek praktis (pengalaman) secara berimbang    </v>
      </c>
      <c r="AE126" s="52" t="str">
        <f ca="1"/>
        <v xml:space="preserve">Cukup aktif dalam segi mental, dapat menyesuaikan tempo kerjanya  dengan tuntutan pekerjaan / lingkungan </v>
      </c>
      <c r="AF126" s="52" t="str">
        <f ca="1"/>
        <v xml:space="preserve">Dapat bekerja di belakang meja dan senang jika sesekali harus terjun ke lapangan atau melaksanakan tugas-tugas yang bersifat mobile.  </v>
      </c>
      <c r="AG126" s="52" t="str">
        <f ca="1"/>
        <v xml:space="preserve">Perlu pengarahan awal dan tolok ukur keberhasilan   </v>
      </c>
      <c r="AH126" s="52" t="str">
        <f ca="1"/>
        <v xml:space="preserve">Loyal pada Perusahaan   </v>
      </c>
      <c r="AI126" s="52" t="str">
        <f ca="1"/>
        <v xml:space="preserve">Cukup percaya diri, tidak secara aktif mencari posisi kepemimpinan akan tetapi juga tidak akan menghindarinya </v>
      </c>
      <c r="AJ126" s="52" t="str">
        <f ca="1"/>
        <v xml:space="preserve">Bertanggung jawab, akan melakukan fungsi pengarahan, pengendalian dan pengawasan, tapi tidak mendominasi </v>
      </c>
      <c r="AK126" s="52" t="str">
        <f ca="1"/>
        <v xml:space="preserve">Sangat berhati - hati, memikirkan langkah- langkahnya secara ber- sungguh - sungguh. Lamban dlm mengambil keputusan, terlalu lama merenung, cenderung menghindar mengambil keputusan.  </v>
      </c>
      <c r="AL126"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6" s="52" t="str">
        <f ca="1"/>
        <v xml:space="preserve">Selektif dlm bergabung dg kelompok, hanya mau berhubungan dg kelompok di lingkungan kerja apabila bernilai &amp; sesuai minat, tdk terlalu mudah dipengaruhi.  </v>
      </c>
      <c r="AN126" s="52" t="str">
        <f ca="1"/>
        <v xml:space="preserve">Tidak mencari atau menghindari hubungan antar pribadi di  lingkungan kerja, masih mampu menjaga jarak </v>
      </c>
      <c r="AO126" s="52" t="str">
        <f ca="1"/>
        <v xml:space="preserve">Mengharapkan pengakuan lingkungan dan tidak mau diabaikan tetapi tidak mencari-cari perhatian </v>
      </c>
      <c r="AP126" s="52" t="str">
        <f ca="1"/>
        <v>Sangat terbuka, terus terang, mudah terbaca (dari air muka, tindakan, perkataan, sikap). Tidak dapat mengendalikan emosi, cepat  bereaksi, kurang mengindahkan/tidak mempunyai 'nilai' yg meng- haruskannya menahan emosi.</v>
      </c>
      <c r="AQ126" s="52" t="str">
        <f ca="1"/>
        <v xml:space="preserve">Akan menghadapi konflik, mengungkapkan serta memaksakan pan- dangan dengan cara positif  </v>
      </c>
      <c r="AR126" s="52" t="str">
        <f ca="1"/>
        <v xml:space="preserve">Mudah beradaptasi, cukup menyukai perubahan    </v>
      </c>
      <c r="AT126" t="str">
        <f ca="1"/>
        <v>G</v>
      </c>
      <c r="AU126" t="str">
        <f ca="1"/>
        <v>N</v>
      </c>
      <c r="AV126" t="str">
        <f ca="1"/>
        <v>P</v>
      </c>
      <c r="AW126" t="str">
        <f ca="1"/>
        <v>X</v>
      </c>
      <c r="AX126" t="str">
        <f ca="1"/>
        <v>B</v>
      </c>
      <c r="AY126" t="str">
        <f ca="1"/>
        <v>B</v>
      </c>
      <c r="AZ126" t="str">
        <f ca="1"/>
        <v>O</v>
      </c>
      <c r="BA126" t="str">
        <f ca="1"/>
        <v>Z</v>
      </c>
      <c r="BB126" t="str">
        <f ca="1"/>
        <v>K</v>
      </c>
      <c r="BC126" t="str">
        <f ca="1"/>
        <v>F</v>
      </c>
      <c r="BD126" t="str">
        <f ca="1"/>
        <v>C</v>
      </c>
      <c r="BE126" t="str">
        <f ca="1"/>
        <v>L</v>
      </c>
      <c r="BF126" t="str">
        <f ca="1"/>
        <v>N</v>
      </c>
      <c r="BG126" t="str">
        <f ca="1"/>
        <v>X</v>
      </c>
      <c r="BH126" t="str">
        <f ca="1"/>
        <v>B</v>
      </c>
      <c r="BI126" t="str">
        <f ca="1"/>
        <v>X</v>
      </c>
      <c r="BJ126" t="str">
        <f ca="1"/>
        <v>Z</v>
      </c>
      <c r="BK126" t="str">
        <f ca="1"/>
        <v>K</v>
      </c>
      <c r="BL126" t="str">
        <f ca="1"/>
        <v>Z</v>
      </c>
      <c r="BM126" t="str">
        <f ca="1"/>
        <v>W</v>
      </c>
      <c r="BN126" t="str">
        <f ca="1"/>
        <v>D</v>
      </c>
      <c r="BO126" t="str">
        <f ca="1"/>
        <v>C</v>
      </c>
      <c r="BP126" t="str">
        <f ca="1"/>
        <v>E</v>
      </c>
      <c r="BQ126" t="str">
        <f ca="1"/>
        <v>X</v>
      </c>
      <c r="BR126" t="str">
        <f ca="1"/>
        <v>A</v>
      </c>
      <c r="BS126" t="str">
        <f ca="1"/>
        <v>P</v>
      </c>
      <c r="BT126" t="str">
        <f ca="1"/>
        <v>Z</v>
      </c>
      <c r="BU126" t="str">
        <f ca="1"/>
        <v>K</v>
      </c>
      <c r="BV126" t="str">
        <f ca="1"/>
        <v>O</v>
      </c>
      <c r="BW126" t="str">
        <f ca="1"/>
        <v>W</v>
      </c>
      <c r="BX126" t="str">
        <f ca="1"/>
        <v>R</v>
      </c>
      <c r="BY126" t="str">
        <f ca="1"/>
        <v>L</v>
      </c>
      <c r="BZ126" t="str">
        <f ca="1"/>
        <v>C</v>
      </c>
      <c r="CA126" t="str">
        <f ca="1"/>
        <v>T</v>
      </c>
      <c r="CB126" t="str">
        <f ca="1"/>
        <v>B</v>
      </c>
      <c r="CC126" t="str">
        <f ca="1"/>
        <v>O</v>
      </c>
      <c r="CD126" t="str">
        <f ca="1"/>
        <v>P</v>
      </c>
      <c r="CE126" t="str">
        <f ca="1"/>
        <v>K</v>
      </c>
      <c r="CF126" t="str">
        <f ca="1"/>
        <v>F</v>
      </c>
      <c r="CG126" t="str">
        <f ca="1"/>
        <v>W</v>
      </c>
      <c r="CH126" t="str">
        <f ca="1"/>
        <v>S</v>
      </c>
      <c r="CI126" t="str">
        <f ca="1"/>
        <v>R</v>
      </c>
      <c r="CJ126" t="str">
        <f ca="1"/>
        <v>D</v>
      </c>
      <c r="CK126" t="str">
        <f ca="1"/>
        <v>T</v>
      </c>
      <c r="CL126" t="str">
        <f ca="1"/>
        <v>V</v>
      </c>
      <c r="CM126" t="str">
        <f ca="1"/>
        <v>N</v>
      </c>
      <c r="CN126" t="str">
        <f ca="1"/>
        <v>A</v>
      </c>
      <c r="CO126" t="str">
        <f ca="1"/>
        <v>P</v>
      </c>
      <c r="CP126" t="str">
        <f ca="1"/>
        <v>F</v>
      </c>
      <c r="CQ126" t="str">
        <f ca="1"/>
        <v>W</v>
      </c>
      <c r="CR126" t="str">
        <f ca="1"/>
        <v>V</v>
      </c>
      <c r="CS126" t="str">
        <f ca="1"/>
        <v>S</v>
      </c>
      <c r="CT126" t="str">
        <f ca="1"/>
        <v>R</v>
      </c>
      <c r="CU126" t="str">
        <f ca="1"/>
        <v>D</v>
      </c>
      <c r="CV126" t="str">
        <f ca="1"/>
        <v>C</v>
      </c>
      <c r="CW126" t="str">
        <f ca="1"/>
        <v>S</v>
      </c>
      <c r="CX126" t="str">
        <f ca="1"/>
        <v>N</v>
      </c>
      <c r="CY126" t="str">
        <f ca="1"/>
        <v>K</v>
      </c>
      <c r="CZ126" t="str">
        <f ca="1"/>
        <v>F</v>
      </c>
      <c r="DA126" t="str">
        <f ca="1"/>
        <v>X</v>
      </c>
      <c r="DB126" t="str">
        <f ca="1"/>
        <v>T</v>
      </c>
      <c r="DC126" t="str">
        <f ca="1"/>
        <v>L</v>
      </c>
      <c r="DD126" t="str">
        <f ca="1"/>
        <v>S</v>
      </c>
      <c r="DE126" t="str">
        <f ca="1"/>
        <v>T</v>
      </c>
      <c r="DF126" t="str">
        <f ca="1"/>
        <v>V</v>
      </c>
      <c r="DG126" t="str">
        <f ca="1"/>
        <v>C</v>
      </c>
      <c r="DH126" t="str">
        <f ca="1"/>
        <v>R</v>
      </c>
      <c r="DI126" t="str">
        <f ca="1"/>
        <v>K</v>
      </c>
      <c r="DJ126" t="str">
        <f ca="1"/>
        <v>A</v>
      </c>
      <c r="DK126" t="str">
        <f ca="1"/>
        <v>P</v>
      </c>
      <c r="DL126" t="str">
        <f ca="1"/>
        <v>G</v>
      </c>
      <c r="DM126" t="str">
        <f ca="1"/>
        <v>L</v>
      </c>
      <c r="DN126" t="str">
        <f ca="1"/>
        <v>V</v>
      </c>
      <c r="DO126" t="str">
        <f ca="1"/>
        <v>T</v>
      </c>
      <c r="DP126" t="str">
        <f ca="1"/>
        <v>V</v>
      </c>
      <c r="DQ126" t="str">
        <f ca="1"/>
        <v>D</v>
      </c>
      <c r="DR126" t="str">
        <f ca="1"/>
        <v>R</v>
      </c>
      <c r="DS126" t="str">
        <f ca="1"/>
        <v>D</v>
      </c>
      <c r="DT126" t="str">
        <f ca="1"/>
        <v>N</v>
      </c>
      <c r="DU126" t="str">
        <f ca="1"/>
        <v>W</v>
      </c>
      <c r="DV126" t="str">
        <f ca="1"/>
        <v>G</v>
      </c>
      <c r="DW126" t="str">
        <f ca="1"/>
        <v>L</v>
      </c>
      <c r="DX126" t="str">
        <f ca="1"/>
        <v>T</v>
      </c>
      <c r="DY126" t="str">
        <f ca="1"/>
        <v>V</v>
      </c>
      <c r="DZ126" t="str">
        <f ca="1"/>
        <v>S</v>
      </c>
      <c r="EA126" t="str">
        <f ca="1"/>
        <v>S</v>
      </c>
      <c r="EB126" t="str">
        <f ca="1"/>
        <v>D</v>
      </c>
      <c r="EC126" t="str">
        <f ca="1"/>
        <v>C</v>
      </c>
      <c r="ED126" t="str">
        <f ca="1"/>
        <v>C</v>
      </c>
      <c r="EE126" t="str">
        <f ca="1"/>
        <v>N</v>
      </c>
    </row>
    <row r="127" spans="1:135" ht="75" x14ac:dyDescent="0.25">
      <c r="A127" s="57">
        <v>126</v>
      </c>
      <c r="B127" s="55" t="str">
        <f ca="1"/>
        <v>Amir Husein Siregar</v>
      </c>
      <c r="C127" s="55" t="str">
        <f ca="1"/>
        <v>QC Analyst</v>
      </c>
      <c r="D127" s="53" t="str">
        <f ca="1"/>
        <v>26</v>
      </c>
      <c r="E127" s="53">
        <f ca="1"/>
        <v>4</v>
      </c>
      <c r="F127" s="53">
        <f ca="1"/>
        <v>7</v>
      </c>
      <c r="G127" s="53">
        <f ca="1"/>
        <v>5</v>
      </c>
      <c r="H127" s="53">
        <f ca="1"/>
        <v>8</v>
      </c>
      <c r="I127" s="53">
        <f ca="1"/>
        <v>8</v>
      </c>
      <c r="J127" s="53">
        <f ca="1"/>
        <v>2</v>
      </c>
      <c r="K127" s="53">
        <f ca="1"/>
        <v>7</v>
      </c>
      <c r="L127" s="53">
        <f ca="1"/>
        <v>3</v>
      </c>
      <c r="M127" s="53">
        <f ca="1"/>
        <v>4</v>
      </c>
      <c r="N127" s="53">
        <f ca="1"/>
        <v>4</v>
      </c>
      <c r="O127" s="53">
        <f ca="1"/>
        <v>3</v>
      </c>
      <c r="P127" s="53">
        <f ca="1"/>
        <v>7</v>
      </c>
      <c r="Q127" s="53">
        <f ca="1"/>
        <v>6</v>
      </c>
      <c r="R127" s="53">
        <f ca="1"/>
        <v>2</v>
      </c>
      <c r="S127" s="53">
        <f ca="1"/>
        <v>1</v>
      </c>
      <c r="T127" s="53">
        <f ca="1"/>
        <v>0</v>
      </c>
      <c r="U127" s="53">
        <f ca="1"/>
        <v>4</v>
      </c>
      <c r="V127" s="53">
        <f ca="1"/>
        <v>1</v>
      </c>
      <c r="W127" s="53">
        <f ca="1"/>
        <v>5</v>
      </c>
      <c r="X127" s="53">
        <f ca="1"/>
        <v>9</v>
      </c>
      <c r="Y127"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7" s="52" t="str">
        <f ca="1"/>
        <v xml:space="preserve">Komitmen tinggi, lebih suka menangani pekerjaan satu demi satu, akan tetapi masih dapat mengubah prioritas jika terpaksa </v>
      </c>
      <c r="AA127" s="52" t="str">
        <f ca="1"/>
        <v xml:space="preserve">Bekerja keras, tetapi  jelas tujuan yg ingin dicapainya   </v>
      </c>
      <c r="AB127" s="52" t="str">
        <f ca="1"/>
        <v xml:space="preserve">Sistematis, bermetoda, berstruktur, rapi dan teratur, dapat menata tugas dengan baik.  Cenderung kaku, tidak fleksibel </v>
      </c>
      <c r="AC127" s="52" t="str">
        <f ca="1"/>
        <v xml:space="preserve">Sangat menyukai detail, sangat peduli akan akurasi dan keleng- kapan data.  Cenderung terlalu terlibat dengan detail sehingga melupakan tujuan utama.  </v>
      </c>
      <c r="AD127" s="52" t="str">
        <f ca="1"/>
        <v xml:space="preserve">Tipe pelaksana, praktis - pragmatis, mengandalkan pengalaman  masa lalu dan intuisi. Bekerja tanpa perencanaan, mengandalkan perasaan.  </v>
      </c>
      <c r="AE127" s="52" t="str">
        <f ca="1"/>
        <v xml:space="preserve">Cekatan, selalu siaga, bekerja cepat, ingin segera menyelesaikan tugas.  Negatifnya : Tegang, cemas, impulsif, mungkin ceroboh, banyak gerakan yang tidak perlu.  </v>
      </c>
      <c r="AF127" s="52" t="str">
        <f ca="1"/>
        <v xml:space="preserve">Dapat bekerja di belakang meja dan senang jika sesekali harus terjun ke lapangan atau melaksanakan tugas-tugas yang bersifat mobile.  </v>
      </c>
      <c r="AG127" s="52" t="str">
        <f ca="1"/>
        <v xml:space="preserve">Perlu pengarahan awal dan tolok ukur keberhasilan   </v>
      </c>
      <c r="AH127" s="52" t="str">
        <f ca="1"/>
        <v xml:space="preserve">Loyal pada Perusahaan   </v>
      </c>
      <c r="AI127" s="52" t="str">
        <f ca="1"/>
        <v xml:space="preserve">Tidak percaya diri dan tidak ingin memimpin atau mengawasi orang lain </v>
      </c>
      <c r="AJ127" s="52" t="str">
        <f ca="1"/>
        <v xml:space="preserve">Dominan dan bertanggung jawab, akan melakukan fungsi pengarahan, pengendalian dan pengawasan    </v>
      </c>
      <c r="AK127" s="52" t="str">
        <f ca="1"/>
        <v xml:space="preserve">Cukup percaya diri dlm pengambilan keputusan, mau mengambil resiko, dpt memutuskan dgn cepat, mengikuti alur logika </v>
      </c>
      <c r="AL127" s="52" t="str">
        <f ca="1"/>
        <v xml:space="preserve">Dpt. bekerja sendiri, tdk membutuhkan kehadiran org lain. Menarik diri, kaku dlm bergaul, canggung dlm situasi sosial, lebih memperha- tikan hal - hal lain daripada manusia.  </v>
      </c>
      <c r="AM127" s="52" t="str">
        <f ca="1"/>
        <v xml:space="preserve">Mandiri (dari segi emosi) , tdk mudah dipengaruhi oleh tekanan kelompok. Penyendiri, kurang peka akan sikap &amp; kebutuhan kelom- pok, mungkin sulit menyesuaikan diri.  </v>
      </c>
      <c r="AN127" s="52" t="str">
        <f ca="1"/>
        <v>Menjaga jarak, lebih memperhatikan hal - hal kedinasan, tdk mudah dipengaruhi oleh individu tertentu, objektif &amp; analitis. Tampil dingin, tdk acuh, tdk ramah, suka berahasia, mungkin tdk sadar akan pe- rasaan org lain, &amp; mungkin sulit menyesuaikan diri.</v>
      </c>
      <c r="AO127" s="52" t="str">
        <f ca="1"/>
        <v xml:space="preserve">Mengharapkan pengakuan lingkungan dan tidak mau diabaikan tetapi tidak mencari-cari perhatian </v>
      </c>
      <c r="AP127" s="52" t="str">
        <f ca="1"/>
        <v>Sangat terbuka, terus terang, mudah terbaca (dari air muka, tindakan, perkataan, sikap). Tidak dapat mengendalikan emosi, cepat  bereaksi, kurang mengindahkan/tidak mempunyai 'nilai' yg meng- haruskannya menahan emosi.</v>
      </c>
      <c r="AQ127" s="52" t="str">
        <f ca="1"/>
        <v xml:space="preserve">Tidak mencari atau menghindari konflik, mau mendengarkan pan- dangan orang lain tetapi dapat menjadi keras kepala saat memper- tahankan pandangannya.  </v>
      </c>
      <c r="AR127"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127" t="str">
        <f ca="1"/>
        <v>G</v>
      </c>
      <c r="AU127" t="str">
        <f ca="1"/>
        <v>N</v>
      </c>
      <c r="AV127" t="str">
        <f ca="1"/>
        <v>P</v>
      </c>
      <c r="AW127" t="str">
        <f ca="1"/>
        <v>P</v>
      </c>
      <c r="AX127" t="str">
        <f ca="1"/>
        <v>X</v>
      </c>
      <c r="AY127" t="str">
        <f ca="1"/>
        <v>B</v>
      </c>
      <c r="AZ127" t="str">
        <f ca="1"/>
        <v>Z</v>
      </c>
      <c r="BA127" t="str">
        <f ca="1"/>
        <v>Z</v>
      </c>
      <c r="BB127" t="str">
        <f ca="1"/>
        <v>K</v>
      </c>
      <c r="BC127" t="str">
        <f ca="1"/>
        <v>F</v>
      </c>
      <c r="BD127" t="str">
        <f ca="1"/>
        <v>C</v>
      </c>
      <c r="BE127" t="str">
        <f ca="1"/>
        <v>L</v>
      </c>
      <c r="BF127" t="str">
        <f ca="1"/>
        <v>N</v>
      </c>
      <c r="BG127" t="str">
        <f ca="1"/>
        <v>A</v>
      </c>
      <c r="BH127" t="str">
        <f ca="1"/>
        <v>P</v>
      </c>
      <c r="BI127" t="str">
        <f ca="1"/>
        <v>X</v>
      </c>
      <c r="BJ127" t="str">
        <f ca="1"/>
        <v>Z</v>
      </c>
      <c r="BK127" t="str">
        <f ca="1"/>
        <v>K</v>
      </c>
      <c r="BL127" t="str">
        <f ca="1"/>
        <v>Z</v>
      </c>
      <c r="BM127" t="str">
        <f ca="1"/>
        <v>W</v>
      </c>
      <c r="BN127" t="str">
        <f ca="1"/>
        <v>D</v>
      </c>
      <c r="BO127" t="str">
        <f ca="1"/>
        <v>C</v>
      </c>
      <c r="BP127" t="str">
        <f ca="1"/>
        <v>I</v>
      </c>
      <c r="BQ127" t="str">
        <f ca="1"/>
        <v>X</v>
      </c>
      <c r="BR127" t="str">
        <f ca="1"/>
        <v>A</v>
      </c>
      <c r="BS127" t="str">
        <f ca="1"/>
        <v>P</v>
      </c>
      <c r="BT127" t="str">
        <f ca="1"/>
        <v>Z</v>
      </c>
      <c r="BU127" t="str">
        <f ca="1"/>
        <v>K</v>
      </c>
      <c r="BV127" t="str">
        <f ca="1"/>
        <v>F</v>
      </c>
      <c r="BW127" t="str">
        <f ca="1"/>
        <v>Z</v>
      </c>
      <c r="BX127" t="str">
        <f ca="1"/>
        <v>G</v>
      </c>
      <c r="BY127" t="str">
        <f ca="1"/>
        <v>D</v>
      </c>
      <c r="BZ127" t="str">
        <f ca="1"/>
        <v>C</v>
      </c>
      <c r="CA127" t="str">
        <f ca="1"/>
        <v>T</v>
      </c>
      <c r="CB127" t="str">
        <f ca="1"/>
        <v>N</v>
      </c>
      <c r="CC127" t="str">
        <f ca="1"/>
        <v>A</v>
      </c>
      <c r="CD127" t="str">
        <f ca="1"/>
        <v>Z</v>
      </c>
      <c r="CE127" t="str">
        <f ca="1"/>
        <v>K</v>
      </c>
      <c r="CF127" t="str">
        <f ca="1"/>
        <v>F</v>
      </c>
      <c r="CG127" t="str">
        <f ca="1"/>
        <v>W</v>
      </c>
      <c r="CH127" t="str">
        <f ca="1"/>
        <v>G</v>
      </c>
      <c r="CI127" t="str">
        <f ca="1"/>
        <v>R</v>
      </c>
      <c r="CJ127" t="str">
        <f ca="1"/>
        <v>D</v>
      </c>
      <c r="CK127" t="str">
        <f ca="1"/>
        <v>C</v>
      </c>
      <c r="CL127" t="str">
        <f ca="1"/>
        <v>V</v>
      </c>
      <c r="CM127" t="str">
        <f ca="1"/>
        <v>N</v>
      </c>
      <c r="CN127" t="str">
        <f ca="1"/>
        <v>Z</v>
      </c>
      <c r="CO127" t="str">
        <f ca="1"/>
        <v>P</v>
      </c>
      <c r="CP127" t="str">
        <f ca="1"/>
        <v>F</v>
      </c>
      <c r="CQ127" t="str">
        <f ca="1"/>
        <v>W</v>
      </c>
      <c r="CR127" t="str">
        <f ca="1"/>
        <v>G</v>
      </c>
      <c r="CS127" t="str">
        <f ca="1"/>
        <v>L</v>
      </c>
      <c r="CT127" t="str">
        <f ca="1"/>
        <v>I</v>
      </c>
      <c r="CU127" t="str">
        <f ca="1"/>
        <v>T</v>
      </c>
      <c r="CV127" t="str">
        <f ca="1"/>
        <v>C</v>
      </c>
      <c r="CW127" t="str">
        <f ca="1"/>
        <v>E</v>
      </c>
      <c r="CX127" t="str">
        <f ca="1"/>
        <v>Z</v>
      </c>
      <c r="CY127" t="str">
        <f ca="1"/>
        <v>K</v>
      </c>
      <c r="CZ127" t="str">
        <f ca="1"/>
        <v>P</v>
      </c>
      <c r="DA127" t="str">
        <f ca="1"/>
        <v>X</v>
      </c>
      <c r="DB127" t="str">
        <f ca="1"/>
        <v>T</v>
      </c>
      <c r="DC127" t="str">
        <f ca="1"/>
        <v>V</v>
      </c>
      <c r="DD127" t="str">
        <f ca="1"/>
        <v>I</v>
      </c>
      <c r="DE127" t="str">
        <f ca="1"/>
        <v>T</v>
      </c>
      <c r="DF127" t="str">
        <f ca="1"/>
        <v>D</v>
      </c>
      <c r="DG127" t="str">
        <f ca="1"/>
        <v>C</v>
      </c>
      <c r="DH127" t="str">
        <f ca="1"/>
        <v>R</v>
      </c>
      <c r="DI127" t="str">
        <f ca="1"/>
        <v>N</v>
      </c>
      <c r="DJ127" t="str">
        <f ca="1"/>
        <v>A</v>
      </c>
      <c r="DK127" t="str">
        <f ca="1"/>
        <v>P</v>
      </c>
      <c r="DL127" t="str">
        <f ca="1"/>
        <v>I</v>
      </c>
      <c r="DM127" t="str">
        <f ca="1"/>
        <v>T</v>
      </c>
      <c r="DN127" t="str">
        <f ca="1"/>
        <v>I</v>
      </c>
      <c r="DO127" t="str">
        <f ca="1"/>
        <v>T</v>
      </c>
      <c r="DP127" t="str">
        <f ca="1"/>
        <v>V</v>
      </c>
      <c r="DQ127" t="str">
        <f ca="1"/>
        <v>D</v>
      </c>
      <c r="DR127" t="str">
        <f ca="1"/>
        <v>C</v>
      </c>
      <c r="DS127" t="str">
        <f ca="1"/>
        <v>D</v>
      </c>
      <c r="DT127" t="str">
        <f ca="1"/>
        <v>N</v>
      </c>
      <c r="DU127" t="str">
        <f ca="1"/>
        <v>W</v>
      </c>
      <c r="DV127" t="str">
        <f ca="1"/>
        <v>G</v>
      </c>
      <c r="DW127" t="str">
        <f ca="1"/>
        <v>L</v>
      </c>
      <c r="DX127" t="str">
        <f ca="1"/>
        <v>I</v>
      </c>
      <c r="DY127" t="str">
        <f ca="1"/>
        <v>T</v>
      </c>
      <c r="DZ127" t="str">
        <f ca="1"/>
        <v>S</v>
      </c>
      <c r="EA127" t="str">
        <f ca="1"/>
        <v>S</v>
      </c>
      <c r="EB127" t="str">
        <f ca="1"/>
        <v>D</v>
      </c>
      <c r="EC127" t="str">
        <f ca="1"/>
        <v>D</v>
      </c>
      <c r="ED127" t="str">
        <f ca="1"/>
        <v>C</v>
      </c>
      <c r="EE127" t="str">
        <f ca="1"/>
        <v>N</v>
      </c>
    </row>
    <row r="128" spans="1:135" ht="75" x14ac:dyDescent="0.25">
      <c r="A128" s="57">
        <v>127</v>
      </c>
      <c r="B128" s="55" t="str">
        <f ca="1"/>
        <v>Ketrin Apriliana Surya Gama</v>
      </c>
      <c r="C128" s="55" t="str">
        <f ca="1"/>
        <v>Legal Clerk</v>
      </c>
      <c r="D128" s="53" t="str">
        <f ca="1"/>
        <v>22</v>
      </c>
      <c r="E128" s="53">
        <f ca="1"/>
        <v>3</v>
      </c>
      <c r="F128" s="53">
        <f ca="1"/>
        <v>6</v>
      </c>
      <c r="G128" s="53">
        <f ca="1"/>
        <v>3</v>
      </c>
      <c r="H128" s="53">
        <f ca="1"/>
        <v>7</v>
      </c>
      <c r="I128" s="53">
        <f ca="1"/>
        <v>4</v>
      </c>
      <c r="J128" s="53">
        <f ca="1"/>
        <v>5</v>
      </c>
      <c r="K128" s="53">
        <f ca="1"/>
        <v>3</v>
      </c>
      <c r="L128" s="53">
        <f ca="1"/>
        <v>6</v>
      </c>
      <c r="M128" s="53">
        <f ca="1"/>
        <v>6</v>
      </c>
      <c r="N128" s="53">
        <f ca="1"/>
        <v>1</v>
      </c>
      <c r="O128" s="53">
        <f ca="1"/>
        <v>6</v>
      </c>
      <c r="P128" s="53">
        <f ca="1"/>
        <v>7</v>
      </c>
      <c r="Q128" s="53">
        <f ca="1"/>
        <v>2</v>
      </c>
      <c r="R128" s="53">
        <f ca="1"/>
        <v>6</v>
      </c>
      <c r="S128" s="53">
        <f ca="1"/>
        <v>4</v>
      </c>
      <c r="T128" s="53">
        <f ca="1"/>
        <v>3</v>
      </c>
      <c r="U128" s="53">
        <f ca="1"/>
        <v>5</v>
      </c>
      <c r="V128" s="53">
        <f ca="1"/>
        <v>3</v>
      </c>
      <c r="W128" s="53">
        <f ca="1"/>
        <v>5</v>
      </c>
      <c r="X128" s="53">
        <f ca="1"/>
        <v>5</v>
      </c>
      <c r="Y128"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28" s="52" t="str">
        <f ca="1"/>
        <v xml:space="preserve">Komitmen tinggi, lebih suka menangani pekerjaan satu demi satu, akan tetapi masih dapat mengubah prioritas jika terpaksa </v>
      </c>
      <c r="AA128" s="52" t="str">
        <f ca="1"/>
        <v xml:space="preserve">Bekerja keras sesuai tuntutan, menyalurkan usahanya untuk hal-hal yang bermanfaat / menguntungkan </v>
      </c>
      <c r="AB128" s="52" t="str">
        <f ca="1"/>
        <v xml:space="preserve">Sistematis, bermetoda, berstruktur, rapi dan teratur, dapat menata tugas dengan baik.  Cenderung kaku, tidak fleksibel </v>
      </c>
      <c r="AC128" s="52" t="str">
        <f ca="1"/>
        <v xml:space="preserve">Tertarik untuk menangani sendiri detail   </v>
      </c>
      <c r="AD128" s="52" t="str">
        <f ca="1"/>
        <v xml:space="preserve">Pertimbangan mencakup aspek teoritis (konsep atau pemikiran  baru) dan aspek praktis (pengalaman) secara berimbang    </v>
      </c>
      <c r="AE128" s="52" t="str">
        <f ca="1"/>
        <v xml:space="preserve">Santai. Kurang peduli akan waktu, kurang memiliki rasa urgensi, membuang-buang waktu, bukan pekerja yang tepat waktu </v>
      </c>
      <c r="AF128" s="52" t="str">
        <f ca="1"/>
        <v xml:space="preserve">Dapat bekerja di belakang meja dan senang jika sesekali harus terjun ke lapangan atau melaksanakan tugas-tugas yang bersifat mobile.  </v>
      </c>
      <c r="AG128" s="52" t="str">
        <f ca="1"/>
        <v xml:space="preserve">Membutuhkan uraian rinci mengenai tugas, dan batasan tanggung  jawab serta wewenang </v>
      </c>
      <c r="AH128" s="52" t="str">
        <f ca="1"/>
        <v>Otonom, dapat bekerja sendiri tanpa campur tangan orang lain, motivasi timbul krn pekerjaan itu sendiri, bukan krn pujian dr otoritas. Mempertanyakan otoritas, cenderung tidak puas thdp atasan, loya- litas lebih didasari kepentingan pribadi.</v>
      </c>
      <c r="AI128" s="52" t="str">
        <f ca="1"/>
        <v xml:space="preserve">Percaya diri dan ingin berperan sebagai pemimpin      </v>
      </c>
      <c r="AJ128" s="52" t="str">
        <f ca="1"/>
        <v xml:space="preserve">Dominan dan bertanggung jawab, akan melakukan fungsi pengarahan, pengendalian dan pengawasan    </v>
      </c>
      <c r="AK128" s="52" t="str">
        <f ca="1"/>
        <v xml:space="preserve">Enggan mengambil keputusan   </v>
      </c>
      <c r="AL128"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28" s="52" t="str">
        <f ca="1"/>
        <v xml:space="preserve">Selektif dlm bergabung dg kelompok, hanya mau berhubungan dg kelompok di lingkungan kerja apabila bernilai &amp; sesuai minat, tdk terlalu mudah dipengaruhi.  </v>
      </c>
      <c r="AN128" s="52" t="str">
        <f ca="1"/>
        <v xml:space="preserve">Tidak mencari atau menghindari hubungan antar pribadi di  lingkungan kerja, masih mampu menjaga jarak </v>
      </c>
      <c r="AO128" s="52" t="str">
        <f ca="1"/>
        <v xml:space="preserve">Mengharapkan pengakuan lingkungan dan tidak mau diabaikan tetapi tidak mencari-cari perhatian </v>
      </c>
      <c r="AP128" s="52" t="str">
        <f ca="1"/>
        <v xml:space="preserve">Terbuka, mudah mengungkap pendapat atau perasaannya menge- nai suatu hal kepada org lain </v>
      </c>
      <c r="AQ128" s="52" t="str">
        <f ca="1"/>
        <v xml:space="preserve">Tidak mencari atau menghindari konflik, mau mendengarkan pan- dangan orang lain tetapi dapat menjadi keras kepala saat memper- tahankan pandangannya.  </v>
      </c>
      <c r="AR128" s="52" t="str">
        <f ca="1"/>
        <v xml:space="preserve">Mudah beradaptasi, cukup menyukai perubahan    </v>
      </c>
      <c r="AT128" t="str">
        <f ca="1"/>
        <v>G</v>
      </c>
      <c r="AU128" t="str">
        <f ca="1"/>
        <v>N</v>
      </c>
      <c r="AV128" t="str">
        <f ca="1"/>
        <v>P</v>
      </c>
      <c r="AW128" t="str">
        <f ca="1"/>
        <v>P</v>
      </c>
      <c r="AX128" t="str">
        <f ca="1"/>
        <v>B</v>
      </c>
      <c r="AY128" t="str">
        <f ca="1"/>
        <v>B</v>
      </c>
      <c r="AZ128" t="str">
        <f ca="1"/>
        <v>Z</v>
      </c>
      <c r="BA128" t="str">
        <f ca="1"/>
        <v>Z</v>
      </c>
      <c r="BB128" t="str">
        <f ca="1"/>
        <v>K</v>
      </c>
      <c r="BC128" t="str">
        <f ca="1"/>
        <v>W</v>
      </c>
      <c r="BD128" t="str">
        <f ca="1"/>
        <v>C</v>
      </c>
      <c r="BE128" t="str">
        <f ca="1"/>
        <v>E</v>
      </c>
      <c r="BF128" t="str">
        <f ca="1"/>
        <v>P</v>
      </c>
      <c r="BG128" t="str">
        <f ca="1"/>
        <v>X</v>
      </c>
      <c r="BH128" t="str">
        <f ca="1"/>
        <v>P</v>
      </c>
      <c r="BI128" t="str">
        <f ca="1"/>
        <v>X</v>
      </c>
      <c r="BJ128" t="str">
        <f ca="1"/>
        <v>B</v>
      </c>
      <c r="BK128" t="str">
        <f ca="1"/>
        <v>O</v>
      </c>
      <c r="BL128" t="str">
        <f ca="1"/>
        <v>Z</v>
      </c>
      <c r="BM128" t="str">
        <f ca="1"/>
        <v>W</v>
      </c>
      <c r="BN128" t="str">
        <f ca="1"/>
        <v>D</v>
      </c>
      <c r="BO128" t="str">
        <f ca="1"/>
        <v>C</v>
      </c>
      <c r="BP128" t="str">
        <f ca="1"/>
        <v>E</v>
      </c>
      <c r="BQ128" t="str">
        <f ca="1"/>
        <v>X</v>
      </c>
      <c r="BR128" t="str">
        <f ca="1"/>
        <v>A</v>
      </c>
      <c r="BS128" t="str">
        <f ca="1"/>
        <v>P</v>
      </c>
      <c r="BT128" t="str">
        <f ca="1"/>
        <v>Z</v>
      </c>
      <c r="BU128" t="str">
        <f ca="1"/>
        <v>K</v>
      </c>
      <c r="BV128" t="str">
        <f ca="1"/>
        <v>O</v>
      </c>
      <c r="BW128" t="str">
        <f ca="1"/>
        <v>W</v>
      </c>
      <c r="BX128" t="str">
        <f ca="1"/>
        <v>R</v>
      </c>
      <c r="BY128" t="str">
        <f ca="1"/>
        <v>L</v>
      </c>
      <c r="BZ128" t="str">
        <f ca="1"/>
        <v>C</v>
      </c>
      <c r="CA128" t="str">
        <f ca="1"/>
        <v>E</v>
      </c>
      <c r="CB128" t="str">
        <f ca="1"/>
        <v>N</v>
      </c>
      <c r="CC128" t="str">
        <f ca="1"/>
        <v>O</v>
      </c>
      <c r="CD128" t="str">
        <f ca="1"/>
        <v>P</v>
      </c>
      <c r="CE128" t="str">
        <f ca="1"/>
        <v>K</v>
      </c>
      <c r="CF128" t="str">
        <f ca="1"/>
        <v>B</v>
      </c>
      <c r="CG128" t="str">
        <f ca="1"/>
        <v>W</v>
      </c>
      <c r="CH128" t="str">
        <f ca="1"/>
        <v>G</v>
      </c>
      <c r="CI128" t="str">
        <f ca="1"/>
        <v>R</v>
      </c>
      <c r="CJ128" t="str">
        <f ca="1"/>
        <v>I</v>
      </c>
      <c r="CK128" t="str">
        <f ca="1"/>
        <v>C</v>
      </c>
      <c r="CL128" t="str">
        <f ca="1"/>
        <v>V</v>
      </c>
      <c r="CM128" t="str">
        <f ca="1"/>
        <v>N</v>
      </c>
      <c r="CN128" t="str">
        <f ca="1"/>
        <v>A</v>
      </c>
      <c r="CO128" t="str">
        <f ca="1"/>
        <v>K</v>
      </c>
      <c r="CP128" t="str">
        <f ca="1"/>
        <v>X</v>
      </c>
      <c r="CQ128" t="str">
        <f ca="1"/>
        <v>W</v>
      </c>
      <c r="CR128" t="str">
        <f ca="1"/>
        <v>V</v>
      </c>
      <c r="CS128" t="str">
        <f ca="1"/>
        <v>L</v>
      </c>
      <c r="CT128" t="str">
        <f ca="1"/>
        <v>I</v>
      </c>
      <c r="CU128" t="str">
        <f ca="1"/>
        <v>T</v>
      </c>
      <c r="CV128" t="str">
        <f ca="1"/>
        <v>C</v>
      </c>
      <c r="CW128" t="str">
        <f ca="1"/>
        <v>S</v>
      </c>
      <c r="CX128" t="str">
        <f ca="1"/>
        <v>Z</v>
      </c>
      <c r="CY128" t="str">
        <f ca="1"/>
        <v>K</v>
      </c>
      <c r="CZ128" t="str">
        <f ca="1"/>
        <v>F</v>
      </c>
      <c r="DA128" t="str">
        <f ca="1"/>
        <v>X</v>
      </c>
      <c r="DB128" t="str">
        <f ca="1"/>
        <v>T</v>
      </c>
      <c r="DC128" t="str">
        <f ca="1"/>
        <v>L</v>
      </c>
      <c r="DD128" t="str">
        <f ca="1"/>
        <v>S</v>
      </c>
      <c r="DE128" t="str">
        <f ca="1"/>
        <v>R</v>
      </c>
      <c r="DF128" t="str">
        <f ca="1"/>
        <v>V</v>
      </c>
      <c r="DG128" t="str">
        <f ca="1"/>
        <v>S</v>
      </c>
      <c r="DH128" t="str">
        <f ca="1"/>
        <v>R</v>
      </c>
      <c r="DI128" t="str">
        <f ca="1"/>
        <v>N</v>
      </c>
      <c r="DJ128" t="str">
        <f ca="1"/>
        <v>A</v>
      </c>
      <c r="DK128" t="str">
        <f ca="1"/>
        <v>P</v>
      </c>
      <c r="DL128" t="str">
        <f ca="1"/>
        <v>G</v>
      </c>
      <c r="DM128" t="str">
        <f ca="1"/>
        <v>L</v>
      </c>
      <c r="DN128" t="str">
        <f ca="1"/>
        <v>V</v>
      </c>
      <c r="DO128" t="str">
        <f ca="1"/>
        <v>S</v>
      </c>
      <c r="DP128" t="str">
        <f ca="1"/>
        <v>V</v>
      </c>
      <c r="DQ128" t="str">
        <f ca="1"/>
        <v>D</v>
      </c>
      <c r="DR128" t="str">
        <f ca="1"/>
        <v>R</v>
      </c>
      <c r="DS128" t="str">
        <f ca="1"/>
        <v>D</v>
      </c>
      <c r="DT128" t="str">
        <f ca="1"/>
        <v>N</v>
      </c>
      <c r="DU128" t="str">
        <f ca="1"/>
        <v>W</v>
      </c>
      <c r="DV128" t="str">
        <f ca="1"/>
        <v>L</v>
      </c>
      <c r="DW128" t="str">
        <f ca="1"/>
        <v>L</v>
      </c>
      <c r="DX128" t="str">
        <f ca="1"/>
        <v>T</v>
      </c>
      <c r="DY128" t="str">
        <f ca="1"/>
        <v>V</v>
      </c>
      <c r="DZ128" t="str">
        <f ca="1"/>
        <v>S</v>
      </c>
      <c r="EA128" t="str">
        <f ca="1"/>
        <v>S</v>
      </c>
      <c r="EB128" t="str">
        <f ca="1"/>
        <v>D</v>
      </c>
      <c r="EC128" t="str">
        <f ca="1"/>
        <v>C</v>
      </c>
      <c r="ED128" t="str">
        <f ca="1"/>
        <v>C</v>
      </c>
      <c r="EE128" t="str">
        <f ca="1"/>
        <v>N</v>
      </c>
    </row>
    <row r="129" spans="1:135" ht="75" x14ac:dyDescent="0.25">
      <c r="A129" s="57">
        <v>128</v>
      </c>
      <c r="B129" s="55" t="str">
        <f ca="1"/>
        <v>Zhavira Rizky Ananda</v>
      </c>
      <c r="C129" s="55" t="str">
        <f ca="1"/>
        <v>Legal Staff</v>
      </c>
      <c r="D129" s="53" t="str">
        <f ca="1"/>
        <v>22</v>
      </c>
      <c r="E129" s="53">
        <f ca="1"/>
        <v>7</v>
      </c>
      <c r="F129" s="53">
        <f ca="1"/>
        <v>5</v>
      </c>
      <c r="G129" s="53">
        <f ca="1"/>
        <v>5</v>
      </c>
      <c r="H129" s="53">
        <f ca="1"/>
        <v>4</v>
      </c>
      <c r="I129" s="53">
        <f ca="1"/>
        <v>9</v>
      </c>
      <c r="J129" s="53">
        <f ca="1"/>
        <v>5</v>
      </c>
      <c r="K129" s="53">
        <f ca="1"/>
        <v>4</v>
      </c>
      <c r="L129" s="53">
        <f ca="1"/>
        <v>2</v>
      </c>
      <c r="M129" s="53">
        <f ca="1"/>
        <v>6</v>
      </c>
      <c r="N129" s="53">
        <f ca="1"/>
        <v>2</v>
      </c>
      <c r="O129" s="53">
        <f ca="1"/>
        <v>4</v>
      </c>
      <c r="P129" s="53">
        <f ca="1"/>
        <v>5</v>
      </c>
      <c r="Q129" s="53">
        <f ca="1"/>
        <v>6</v>
      </c>
      <c r="R129" s="53">
        <f ca="1"/>
        <v>3</v>
      </c>
      <c r="S129" s="53">
        <f ca="1"/>
        <v>6</v>
      </c>
      <c r="T129" s="53">
        <f ca="1"/>
        <v>3</v>
      </c>
      <c r="U129" s="53">
        <f ca="1"/>
        <v>3</v>
      </c>
      <c r="V129" s="53">
        <f ca="1"/>
        <v>3</v>
      </c>
      <c r="W129" s="53">
        <f ca="1"/>
        <v>4</v>
      </c>
      <c r="X129" s="53">
        <f ca="1"/>
        <v>4</v>
      </c>
      <c r="Y129" s="52" t="str">
        <f ca="1"/>
        <v>Tahu akan tujuan yang ingin dicapainya dan dapat merumuskannya, realistis akan kemampuan diri, dan berusaha untuk mencapai target.</v>
      </c>
      <c r="Z129" s="52" t="str">
        <f ca="1"/>
        <v xml:space="preserve">Cukup memiliki komitmen untuk menuntaskan tugas, akan tetapi jika memungkinkan akan mendelegasikan sebagian dari pekerjaan nya kepada orang lain.  </v>
      </c>
      <c r="AA129" s="52" t="str">
        <f ca="1"/>
        <v xml:space="preserve">Bekerja keras, tetapi  jelas tujuan yg ingin dicapainya   </v>
      </c>
      <c r="AB129" s="52" t="str">
        <f ca="1"/>
        <v xml:space="preserve">Fleksibel tapi masih cukup memperhatikan keteraturan atau sistematika kerja </v>
      </c>
      <c r="AC129" s="52" t="str">
        <f ca="1"/>
        <v xml:space="preserve">Sangat menyukai detail, sangat peduli akan akurasi dan keleng- kapan data.  Cenderung terlalu terlibat dengan detail sehingga melupakan tujuan utama.  </v>
      </c>
      <c r="AD129" s="52" t="str">
        <f ca="1"/>
        <v xml:space="preserve">Pertimbangan mencakup aspek teoritis (konsep atau pemikiran  baru) dan aspek praktis (pengalaman) secara berimbang    </v>
      </c>
      <c r="AE129" s="52" t="str">
        <f ca="1"/>
        <v xml:space="preserve">Cukup aktif dalam segi mental, dapat menyesuaikan tempo kerjanya  dengan tuntutan pekerjaan / lingkungan </v>
      </c>
      <c r="AF129" s="52" t="str">
        <f ca="1"/>
        <v xml:space="preserve">Cocok untuk pekerjaan  ' di belakang meja '. Cenderung lamban, tidak tanggap, mudah lelah, daya tahan lemah </v>
      </c>
      <c r="AG129" s="52" t="str">
        <f ca="1"/>
        <v xml:space="preserve">Membutuhkan uraian rinci mengenai tugas, dan batasan tanggung  jawab serta wewenang </v>
      </c>
      <c r="AH129" s="52" t="str">
        <f ca="1"/>
        <v>Otonom, dapat bekerja sendiri tanpa campur tangan orang lain, motivasi timbul krn pekerjaan itu sendiri, bukan krn pujian dr otoritas. Mempertanyakan otoritas, cenderung tidak puas thdp atasan, loya- litas lebih didasari kepentingan pribadi.</v>
      </c>
      <c r="AI129" s="52" t="str">
        <f ca="1"/>
        <v xml:space="preserve">Kurang percaya diri dan kurang berminat utk menjadi pemimpin      </v>
      </c>
      <c r="AJ129" s="52" t="str">
        <f ca="1"/>
        <v xml:space="preserve">Bertanggung jawab, akan melakukan fungsi pengarahan, pengendalian dan pengawasan, tapi tidak mendominasi </v>
      </c>
      <c r="AK129" s="52" t="str">
        <f ca="1"/>
        <v xml:space="preserve">Cukup percaya diri dlm pengambilan keputusan, mau mengambil resiko, dpt memutuskan dgn cepat, mengikuti alur logika </v>
      </c>
      <c r="AL129" s="52" t="str">
        <f ca="1"/>
        <v xml:space="preserve">Kurang percaya diri &amp; kurang aktif dlm menjalin hubungan sosial   </v>
      </c>
      <c r="AM129" s="52" t="str">
        <f ca="1"/>
        <v>Suka bergabung dlm kelompok, sadar akan sikap &amp; kebutuhan ke- lompok, suka bekerja sama, ingin menjadi bagian dari kelompok, ingin disukai &amp; diakui oleh lingkungan; sangat tergantung pd kelom- pok, lebih memperhatikan kebutuhan kelompok daripada pekerjaan.</v>
      </c>
      <c r="AN129" s="52" t="str">
        <f ca="1"/>
        <v xml:space="preserve">Tidak mencari atau menghindari hubungan antar pribadi di  lingkungan kerja, masih mampu menjaga jarak </v>
      </c>
      <c r="AO129" s="52" t="str">
        <f ca="1"/>
        <v xml:space="preserve">Sederhana, cenderung diam, cenderung pemalu, tidak suka menon- jolkan diri </v>
      </c>
      <c r="AP129" s="52" t="str">
        <f ca="1"/>
        <v xml:space="preserve">Terbuka, mudah mengungkap pendapat atau perasaannya menge- nai suatu hal kepada org lain </v>
      </c>
      <c r="AQ129" s="52" t="str">
        <f ca="1"/>
        <v xml:space="preserve">Tidak mencari atau menghindari konflik, mau mendengarkan pan- dangan orang lain tetapi dapat menjadi keras kepala saat memper- tahankan pandangannya.  </v>
      </c>
      <c r="AR129" s="52" t="str">
        <f ca="1"/>
        <v xml:space="preserve">Mudah beradaptasi, cukup menyukai perubahan    </v>
      </c>
      <c r="AT129" t="str">
        <f ca="1"/>
        <v>G</v>
      </c>
      <c r="AU129" t="str">
        <f ca="1"/>
        <v>A</v>
      </c>
      <c r="AV129" t="str">
        <f ca="1"/>
        <v>A</v>
      </c>
      <c r="AW129" t="str">
        <f ca="1"/>
        <v>P</v>
      </c>
      <c r="AX129" t="str">
        <f ca="1"/>
        <v>B</v>
      </c>
      <c r="AY129" t="str">
        <f ca="1"/>
        <v>B</v>
      </c>
      <c r="AZ129" t="str">
        <f ca="1"/>
        <v>O</v>
      </c>
      <c r="BA129" t="str">
        <f ca="1"/>
        <v>Z</v>
      </c>
      <c r="BB129" t="str">
        <f ca="1"/>
        <v>K</v>
      </c>
      <c r="BC129" t="str">
        <f ca="1"/>
        <v>W</v>
      </c>
      <c r="BD129" t="str">
        <f ca="1"/>
        <v>G</v>
      </c>
      <c r="BE129" t="str">
        <f ca="1"/>
        <v>E</v>
      </c>
      <c r="BF129" t="str">
        <f ca="1"/>
        <v>P</v>
      </c>
      <c r="BG129" t="str">
        <f ca="1"/>
        <v>A</v>
      </c>
      <c r="BH129" t="str">
        <f ca="1"/>
        <v>B</v>
      </c>
      <c r="BI129" t="str">
        <f ca="1"/>
        <v>X</v>
      </c>
      <c r="BJ129" t="str">
        <f ca="1"/>
        <v>Z</v>
      </c>
      <c r="BK129" t="str">
        <f ca="1"/>
        <v>O</v>
      </c>
      <c r="BL129" t="str">
        <f ca="1"/>
        <v>Z</v>
      </c>
      <c r="BM129" t="str">
        <f ca="1"/>
        <v>W</v>
      </c>
      <c r="BN129" t="str">
        <f ca="1"/>
        <v>D</v>
      </c>
      <c r="BO129" t="str">
        <f ca="1"/>
        <v>C</v>
      </c>
      <c r="BP129" t="str">
        <f ca="1"/>
        <v>I</v>
      </c>
      <c r="BQ129" t="str">
        <f ca="1"/>
        <v>X</v>
      </c>
      <c r="BR129" t="str">
        <f ca="1"/>
        <v>A</v>
      </c>
      <c r="BS129" t="str">
        <f ca="1"/>
        <v>P</v>
      </c>
      <c r="BT129" t="str">
        <f ca="1"/>
        <v>Z</v>
      </c>
      <c r="BU129" t="str">
        <f ca="1"/>
        <v>B</v>
      </c>
      <c r="BV129" t="str">
        <f ca="1"/>
        <v>O</v>
      </c>
      <c r="BW129" t="str">
        <f ca="1"/>
        <v>W</v>
      </c>
      <c r="BX129" t="str">
        <f ca="1"/>
        <v>R</v>
      </c>
      <c r="BY129" t="str">
        <f ca="1"/>
        <v>D</v>
      </c>
      <c r="BZ129" t="str">
        <f ca="1"/>
        <v>I</v>
      </c>
      <c r="CA129" t="str">
        <f ca="1"/>
        <v>T</v>
      </c>
      <c r="CB129" t="str">
        <f ca="1"/>
        <v>B</v>
      </c>
      <c r="CC129" t="str">
        <f ca="1"/>
        <v>A</v>
      </c>
      <c r="CD129" t="str">
        <f ca="1"/>
        <v>P</v>
      </c>
      <c r="CE129" t="str">
        <f ca="1"/>
        <v>K</v>
      </c>
      <c r="CF129" t="str">
        <f ca="1"/>
        <v>B</v>
      </c>
      <c r="CG129" t="str">
        <f ca="1"/>
        <v>W</v>
      </c>
      <c r="CH129" t="str">
        <f ca="1"/>
        <v>G</v>
      </c>
      <c r="CI129" t="str">
        <f ca="1"/>
        <v>R</v>
      </c>
      <c r="CJ129" t="str">
        <f ca="1"/>
        <v>D</v>
      </c>
      <c r="CK129" t="str">
        <f ca="1"/>
        <v>T</v>
      </c>
      <c r="CL129" t="str">
        <f ca="1"/>
        <v>E</v>
      </c>
      <c r="CM129" t="str">
        <f ca="1"/>
        <v>N</v>
      </c>
      <c r="CN129" t="str">
        <f ca="1"/>
        <v>A</v>
      </c>
      <c r="CO129" t="str">
        <f ca="1"/>
        <v>K</v>
      </c>
      <c r="CP129" t="str">
        <f ca="1"/>
        <v>F</v>
      </c>
      <c r="CQ129" t="str">
        <f ca="1"/>
        <v>W</v>
      </c>
      <c r="CR129" t="str">
        <f ca="1"/>
        <v>G</v>
      </c>
      <c r="CS129" t="str">
        <f ca="1"/>
        <v>L</v>
      </c>
      <c r="CT129" t="str">
        <f ca="1"/>
        <v>I</v>
      </c>
      <c r="CU129" t="str">
        <f ca="1"/>
        <v>D</v>
      </c>
      <c r="CV129" t="str">
        <f ca="1"/>
        <v>C</v>
      </c>
      <c r="CW129" t="str">
        <f ca="1"/>
        <v>E</v>
      </c>
      <c r="CX129" t="str">
        <f ca="1"/>
        <v>N</v>
      </c>
      <c r="CY129" t="str">
        <f ca="1"/>
        <v>K</v>
      </c>
      <c r="CZ129" t="str">
        <f ca="1"/>
        <v>F</v>
      </c>
      <c r="DA129" t="str">
        <f ca="1"/>
        <v>X</v>
      </c>
      <c r="DB129" t="str">
        <f ca="1"/>
        <v>T</v>
      </c>
      <c r="DC129" t="str">
        <f ca="1"/>
        <v>L</v>
      </c>
      <c r="DD129" t="str">
        <f ca="1"/>
        <v>S</v>
      </c>
      <c r="DE129" t="str">
        <f ca="1"/>
        <v>R</v>
      </c>
      <c r="DF129" t="str">
        <f ca="1"/>
        <v>D</v>
      </c>
      <c r="DG129" t="str">
        <f ca="1"/>
        <v>C</v>
      </c>
      <c r="DH129" t="str">
        <f ca="1"/>
        <v>R</v>
      </c>
      <c r="DI129" t="str">
        <f ca="1"/>
        <v>N</v>
      </c>
      <c r="DJ129" t="str">
        <f ca="1"/>
        <v>A</v>
      </c>
      <c r="DK129" t="str">
        <f ca="1"/>
        <v>P</v>
      </c>
      <c r="DL129" t="str">
        <f ca="1"/>
        <v>I</v>
      </c>
      <c r="DM129" t="str">
        <f ca="1"/>
        <v>L</v>
      </c>
      <c r="DN129" t="str">
        <f ca="1"/>
        <v>I</v>
      </c>
      <c r="DO129" t="str">
        <f ca="1"/>
        <v>T</v>
      </c>
      <c r="DP129" t="str">
        <f ca="1"/>
        <v>V</v>
      </c>
      <c r="DQ129" t="str">
        <f ca="1"/>
        <v>D</v>
      </c>
      <c r="DR129" t="str">
        <f ca="1"/>
        <v>R</v>
      </c>
      <c r="DS129" t="str">
        <f ca="1"/>
        <v>D</v>
      </c>
      <c r="DT129" t="str">
        <f ca="1"/>
        <v>N</v>
      </c>
      <c r="DU129" t="str">
        <f ca="1"/>
        <v>W</v>
      </c>
      <c r="DV129" t="str">
        <f ca="1"/>
        <v>G</v>
      </c>
      <c r="DW129" t="str">
        <f ca="1"/>
        <v>L</v>
      </c>
      <c r="DX129" t="str">
        <f ca="1"/>
        <v>I</v>
      </c>
      <c r="DY129" t="str">
        <f ca="1"/>
        <v>V</v>
      </c>
      <c r="DZ129" t="str">
        <f ca="1"/>
        <v>S</v>
      </c>
      <c r="EA129" t="str">
        <f ca="1"/>
        <v>S</v>
      </c>
      <c r="EB129" t="str">
        <f ca="1"/>
        <v>D</v>
      </c>
      <c r="EC129" t="str">
        <f ca="1"/>
        <v>D</v>
      </c>
      <c r="ED129" t="str">
        <f ca="1"/>
        <v>C</v>
      </c>
      <c r="EE129" t="str">
        <f ca="1"/>
        <v>N</v>
      </c>
    </row>
    <row r="130" spans="1:135" ht="75" x14ac:dyDescent="0.25">
      <c r="A130" s="57">
        <v>129</v>
      </c>
      <c r="B130" s="55" t="str">
        <f ca="1"/>
        <v>Meilia Wika Syah Putri</v>
      </c>
      <c r="C130" s="55" t="str">
        <f ca="1"/>
        <v>Civil buyer</v>
      </c>
      <c r="D130" s="53" t="str">
        <f ca="1"/>
        <v>27</v>
      </c>
      <c r="E130" s="53">
        <f ca="1"/>
        <v>5</v>
      </c>
      <c r="F130" s="53">
        <f ca="1"/>
        <v>6</v>
      </c>
      <c r="G130" s="53">
        <f ca="1"/>
        <v>4</v>
      </c>
      <c r="H130" s="53">
        <f ca="1"/>
        <v>9</v>
      </c>
      <c r="I130" s="53">
        <f ca="1"/>
        <v>6</v>
      </c>
      <c r="J130" s="53">
        <f ca="1"/>
        <v>1</v>
      </c>
      <c r="K130" s="53">
        <f ca="1"/>
        <v>3</v>
      </c>
      <c r="L130" s="53">
        <f ca="1"/>
        <v>4</v>
      </c>
      <c r="M130" s="53">
        <f ca="1"/>
        <v>5</v>
      </c>
      <c r="N130" s="53">
        <f ca="1"/>
        <v>4</v>
      </c>
      <c r="O130" s="53">
        <f ca="1"/>
        <v>2</v>
      </c>
      <c r="P130" s="53">
        <f ca="1"/>
        <v>5</v>
      </c>
      <c r="Q130" s="53">
        <f ca="1"/>
        <v>3</v>
      </c>
      <c r="R130" s="53">
        <f ca="1"/>
        <v>8</v>
      </c>
      <c r="S130" s="53">
        <f ca="1"/>
        <v>3</v>
      </c>
      <c r="T130" s="53">
        <f ca="1"/>
        <v>4</v>
      </c>
      <c r="U130" s="53">
        <f ca="1"/>
        <v>4</v>
      </c>
      <c r="V130" s="53">
        <f ca="1"/>
        <v>5</v>
      </c>
      <c r="W130" s="53">
        <f ca="1"/>
        <v>4</v>
      </c>
      <c r="X130" s="53">
        <f ca="1"/>
        <v>5</v>
      </c>
      <c r="Y130" s="52" t="str">
        <f ca="1"/>
        <v>Tahu akan tujuan yang ingin dicapainya dan dapat merumuskannya, realistis akan kemampuan diri, dan berusaha untuk mencapai target.</v>
      </c>
      <c r="Z130" s="52" t="str">
        <f ca="1"/>
        <v xml:space="preserve">Komitmen tinggi, lebih suka menangani pekerjaan satu demi satu, akan tetapi masih dapat mengubah prioritas jika terpaksa </v>
      </c>
      <c r="AA130" s="52" t="str">
        <f ca="1"/>
        <v xml:space="preserve">Bekerja keras sesuai tuntutan, menyalurkan usahanya untuk hal-hal yang bermanfaat / menguntungkan </v>
      </c>
      <c r="AB130" s="52" t="str">
        <f ca="1"/>
        <v xml:space="preserve">Sistematis, bermetoda, berstruktur, rapi dan teratur, dapat menata tugas dengan baik.  Cenderung kaku, tidak fleksibel </v>
      </c>
      <c r="AC130" s="52" t="str">
        <f ca="1"/>
        <v xml:space="preserve">Tertarik untuk menangani sendiri detail   </v>
      </c>
      <c r="AD130" s="52" t="str">
        <f ca="1"/>
        <v xml:space="preserve">Tipe pelaksana, praktis - pragmatis, mengandalkan pengalaman  masa lalu dan intuisi. Bekerja tanpa perencanaan, mengandalkan perasaan.  </v>
      </c>
      <c r="AE130" s="52" t="str">
        <f ca="1"/>
        <v xml:space="preserve">Santai. Kurang peduli akan waktu, kurang memiliki rasa urgensi, membuang-buang waktu, bukan pekerja yang tepat waktu </v>
      </c>
      <c r="AF130" s="52" t="str">
        <f ca="1"/>
        <v xml:space="preserve">Dapat bekerja di belakang meja dan senang jika sesekali harus terjun ke lapangan atau melaksanakan tugas-tugas yang bersifat mobile.  </v>
      </c>
      <c r="AG130" s="52" t="str">
        <f ca="1"/>
        <v xml:space="preserve">Perlu pengarahan awal dan tolok ukur keberhasilan   </v>
      </c>
      <c r="AH130" s="52" t="str">
        <f ca="1"/>
        <v xml:space="preserve">Loyal pada Perusahaan   </v>
      </c>
      <c r="AI130" s="52" t="str">
        <f ca="1"/>
        <v xml:space="preserve">Tidak percaya diri dan tidak ingin memimpin atau mengawasi orang lain </v>
      </c>
      <c r="AJ130" s="52" t="str">
        <f ca="1"/>
        <v xml:space="preserve">Bertanggung jawab, akan melakukan fungsi pengarahan, pengendalian dan pengawasan, tapi tidak mendominasi </v>
      </c>
      <c r="AK130" s="52" t="str">
        <f ca="1"/>
        <v xml:space="preserve">Enggan mengambil keputusan   </v>
      </c>
      <c r="AL130"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0" s="52" t="str">
        <f ca="1"/>
        <v xml:space="preserve">Selektif dlm bergabung dg kelompok, hanya mau berhubungan dg kelompok di lingkungan kerja apabila bernilai &amp; sesuai minat, tdk terlalu mudah dipengaruhi.  </v>
      </c>
      <c r="AN130" s="52" t="str">
        <f ca="1"/>
        <v xml:space="preserve">Tidak mencari atau menghindari hubungan antar pribadi di  lingkungan kerja, masih mampu menjaga jarak </v>
      </c>
      <c r="AO130" s="52" t="str">
        <f ca="1"/>
        <v xml:space="preserve">Mengharapkan pengakuan lingkungan dan tidak mau diabaikan tetapi tidak mencari-cari perhatian </v>
      </c>
      <c r="AP130" s="52" t="str">
        <f ca="1"/>
        <v xml:space="preserve">Mampu mengungkap atau menyimpan perasaan, dapat mengen- dalikan emosi </v>
      </c>
      <c r="AQ130" s="52" t="str">
        <f ca="1"/>
        <v xml:space="preserve">Tidak mencari atau menghindari konflik, mau mendengarkan pan- dangan orang lain tetapi dapat menjadi keras kepala saat memper- tahankan pandangannya.  </v>
      </c>
      <c r="AR130" s="52" t="str">
        <f ca="1"/>
        <v xml:space="preserve">Mudah beradaptasi, cukup menyukai perubahan    </v>
      </c>
      <c r="AT130" t="str">
        <f ca="1"/>
        <v>E</v>
      </c>
      <c r="AU130" t="str">
        <f ca="1"/>
        <v>N</v>
      </c>
      <c r="AV130" t="str">
        <f ca="1"/>
        <v>P</v>
      </c>
      <c r="AW130" t="str">
        <f ca="1"/>
        <v>P</v>
      </c>
      <c r="AX130" t="str">
        <f ca="1"/>
        <v>B</v>
      </c>
      <c r="AY130" t="str">
        <f ca="1"/>
        <v>O</v>
      </c>
      <c r="AZ130" t="str">
        <f ca="1"/>
        <v>Z</v>
      </c>
      <c r="BA130" t="str">
        <f ca="1"/>
        <v>Z</v>
      </c>
      <c r="BB130" t="str">
        <f ca="1"/>
        <v>K</v>
      </c>
      <c r="BC130" t="str">
        <f ca="1"/>
        <v>W</v>
      </c>
      <c r="BD130" t="str">
        <f ca="1"/>
        <v>C</v>
      </c>
      <c r="BE130" t="str">
        <f ca="1"/>
        <v>E</v>
      </c>
      <c r="BF130" t="str">
        <f ca="1"/>
        <v>N</v>
      </c>
      <c r="BG130" t="str">
        <f ca="1"/>
        <v>A</v>
      </c>
      <c r="BH130" t="str">
        <f ca="1"/>
        <v>B</v>
      </c>
      <c r="BI130" t="str">
        <f ca="1"/>
        <v>X</v>
      </c>
      <c r="BJ130" t="str">
        <f ca="1"/>
        <v>Z</v>
      </c>
      <c r="BK130" t="str">
        <f ca="1"/>
        <v>O</v>
      </c>
      <c r="BL130" t="str">
        <f ca="1"/>
        <v>Z</v>
      </c>
      <c r="BM130" t="str">
        <f ca="1"/>
        <v>W</v>
      </c>
      <c r="BN130" t="str">
        <f ca="1"/>
        <v>D</v>
      </c>
      <c r="BO130" t="str">
        <f ca="1"/>
        <v>C</v>
      </c>
      <c r="BP130" t="str">
        <f ca="1"/>
        <v>E</v>
      </c>
      <c r="BQ130" t="str">
        <f ca="1"/>
        <v>X</v>
      </c>
      <c r="BR130" t="str">
        <f ca="1"/>
        <v>A</v>
      </c>
      <c r="BS130" t="str">
        <f ca="1"/>
        <v>P</v>
      </c>
      <c r="BT130" t="str">
        <f ca="1"/>
        <v>X</v>
      </c>
      <c r="BU130" t="str">
        <f ca="1"/>
        <v>B</v>
      </c>
      <c r="BV130" t="str">
        <f ca="1"/>
        <v>F</v>
      </c>
      <c r="BW130" t="str">
        <f ca="1"/>
        <v>W</v>
      </c>
      <c r="BX130" t="str">
        <f ca="1"/>
        <v>G</v>
      </c>
      <c r="BY130" t="str">
        <f ca="1"/>
        <v>D</v>
      </c>
      <c r="BZ130" t="str">
        <f ca="1"/>
        <v>C</v>
      </c>
      <c r="CA130" t="str">
        <f ca="1"/>
        <v>T</v>
      </c>
      <c r="CB130" t="str">
        <f ca="1"/>
        <v>N</v>
      </c>
      <c r="CC130" t="str">
        <f ca="1"/>
        <v>O</v>
      </c>
      <c r="CD130" t="str">
        <f ca="1"/>
        <v>P</v>
      </c>
      <c r="CE130" t="str">
        <f ca="1"/>
        <v>K</v>
      </c>
      <c r="CF130" t="str">
        <f ca="1"/>
        <v>F</v>
      </c>
      <c r="CG130" t="str">
        <f ca="1"/>
        <v>O</v>
      </c>
      <c r="CH130" t="str">
        <f ca="1"/>
        <v>S</v>
      </c>
      <c r="CI130" t="str">
        <f ca="1"/>
        <v>L</v>
      </c>
      <c r="CJ130" t="str">
        <f ca="1"/>
        <v>D</v>
      </c>
      <c r="CK130" t="str">
        <f ca="1"/>
        <v>C</v>
      </c>
      <c r="CL130" t="str">
        <f ca="1"/>
        <v>E</v>
      </c>
      <c r="CM130" t="str">
        <f ca="1"/>
        <v>N</v>
      </c>
      <c r="CN130" t="str">
        <f ca="1"/>
        <v>A</v>
      </c>
      <c r="CO130" t="str">
        <f ca="1"/>
        <v>K</v>
      </c>
      <c r="CP130" t="str">
        <f ca="1"/>
        <v>F</v>
      </c>
      <c r="CQ130" t="str">
        <f ca="1"/>
        <v>W</v>
      </c>
      <c r="CR130" t="str">
        <f ca="1"/>
        <v>V</v>
      </c>
      <c r="CS130" t="str">
        <f ca="1"/>
        <v>S</v>
      </c>
      <c r="CT130" t="str">
        <f ca="1"/>
        <v>I</v>
      </c>
      <c r="CU130" t="str">
        <f ca="1"/>
        <v>D</v>
      </c>
      <c r="CV130" t="str">
        <f ca="1"/>
        <v>C</v>
      </c>
      <c r="CW130" t="str">
        <f ca="1"/>
        <v>S</v>
      </c>
      <c r="CX130" t="str">
        <f ca="1"/>
        <v>Z</v>
      </c>
      <c r="CY130" t="str">
        <f ca="1"/>
        <v>A</v>
      </c>
      <c r="CZ130" t="str">
        <f ca="1"/>
        <v>F</v>
      </c>
      <c r="DA130" t="str">
        <f ca="1"/>
        <v>X</v>
      </c>
      <c r="DB130" t="str">
        <f ca="1"/>
        <v>G</v>
      </c>
      <c r="DC130" t="str">
        <f ca="1"/>
        <v>L</v>
      </c>
      <c r="DD130" t="str">
        <f ca="1"/>
        <v>S</v>
      </c>
      <c r="DE130" t="str">
        <f ca="1"/>
        <v>R</v>
      </c>
      <c r="DF130" t="str">
        <f ca="1"/>
        <v>V</v>
      </c>
      <c r="DG130" t="str">
        <f ca="1"/>
        <v>C</v>
      </c>
      <c r="DH130" t="str">
        <f ca="1"/>
        <v>E</v>
      </c>
      <c r="DI130" t="str">
        <f ca="1"/>
        <v>K</v>
      </c>
      <c r="DJ130" t="str">
        <f ca="1"/>
        <v>A</v>
      </c>
      <c r="DK130" t="str">
        <f ca="1"/>
        <v>P</v>
      </c>
      <c r="DL130" t="str">
        <f ca="1"/>
        <v>G</v>
      </c>
      <c r="DM130" t="str">
        <f ca="1"/>
        <v>T</v>
      </c>
      <c r="DN130" t="str">
        <f ca="1"/>
        <v>V</v>
      </c>
      <c r="DO130" t="str">
        <f ca="1"/>
        <v>S</v>
      </c>
      <c r="DP130" t="str">
        <f ca="1"/>
        <v>V</v>
      </c>
      <c r="DQ130" t="str">
        <f ca="1"/>
        <v>S</v>
      </c>
      <c r="DR130" t="str">
        <f ca="1"/>
        <v>C</v>
      </c>
      <c r="DS130" t="str">
        <f ca="1"/>
        <v>D</v>
      </c>
      <c r="DT130" t="str">
        <f ca="1"/>
        <v>N</v>
      </c>
      <c r="DU130" t="str">
        <f ca="1"/>
        <v>W</v>
      </c>
      <c r="DV130" t="str">
        <f ca="1"/>
        <v>G</v>
      </c>
      <c r="DW130" t="str">
        <f ca="1"/>
        <v>I</v>
      </c>
      <c r="DX130" t="str">
        <f ca="1"/>
        <v>I</v>
      </c>
      <c r="DY130" t="str">
        <f ca="1"/>
        <v>T</v>
      </c>
      <c r="DZ130" t="str">
        <f ca="1"/>
        <v>S</v>
      </c>
      <c r="EA130" t="str">
        <f ca="1"/>
        <v>S</v>
      </c>
      <c r="EB130" t="str">
        <f ca="1"/>
        <v>D</v>
      </c>
      <c r="EC130" t="str">
        <f ca="1"/>
        <v>C</v>
      </c>
      <c r="ED130" t="str">
        <f ca="1"/>
        <v>C</v>
      </c>
      <c r="EE130" t="str">
        <f ca="1"/>
        <v>N</v>
      </c>
    </row>
    <row r="131" spans="1:135" ht="75" x14ac:dyDescent="0.25">
      <c r="A131" s="57">
        <v>130</v>
      </c>
      <c r="B131" s="55" t="str">
        <f ca="1"/>
        <v>Nur Imam Aji Cahyo</v>
      </c>
      <c r="C131" s="55" t="str">
        <f ca="1"/>
        <v>Staff legal</v>
      </c>
      <c r="D131" s="53" t="str">
        <f ca="1"/>
        <v>24</v>
      </c>
      <c r="E131" s="53">
        <f ca="1"/>
        <v>5</v>
      </c>
      <c r="F131" s="53">
        <f ca="1"/>
        <v>5</v>
      </c>
      <c r="G131" s="53">
        <f ca="1"/>
        <v>8</v>
      </c>
      <c r="H131" s="53">
        <f ca="1"/>
        <v>7</v>
      </c>
      <c r="I131" s="53">
        <f ca="1"/>
        <v>4</v>
      </c>
      <c r="J131" s="53">
        <f ca="1"/>
        <v>5</v>
      </c>
      <c r="K131" s="53">
        <f ca="1"/>
        <v>2</v>
      </c>
      <c r="L131" s="53">
        <f ca="1"/>
        <v>5</v>
      </c>
      <c r="M131" s="53">
        <f ca="1"/>
        <v>6</v>
      </c>
      <c r="N131" s="53">
        <f ca="1"/>
        <v>5</v>
      </c>
      <c r="O131" s="53">
        <f ca="1"/>
        <v>4</v>
      </c>
      <c r="P131" s="53">
        <f ca="1"/>
        <v>5</v>
      </c>
      <c r="Q131" s="53">
        <f ca="1"/>
        <v>4</v>
      </c>
      <c r="R131" s="53">
        <f ca="1"/>
        <v>2</v>
      </c>
      <c r="S131" s="53">
        <f ca="1"/>
        <v>6</v>
      </c>
      <c r="T131" s="53">
        <f ca="1"/>
        <v>1</v>
      </c>
      <c r="U131" s="53">
        <f ca="1"/>
        <v>3</v>
      </c>
      <c r="V131" s="53">
        <f ca="1"/>
        <v>4</v>
      </c>
      <c r="W131" s="53">
        <f ca="1"/>
        <v>6</v>
      </c>
      <c r="X131" s="53">
        <f ca="1"/>
        <v>3</v>
      </c>
      <c r="Y131" s="52" t="str">
        <f ca="1"/>
        <v>Tahu akan tujuan yang ingin dicapainya dan dapat merumuskannya, realistis akan kemampuan diri, dan berusaha untuk mencapai target.</v>
      </c>
      <c r="Z131" s="52" t="str">
        <f ca="1"/>
        <v xml:space="preserve">Cukup memiliki komitmen untuk menuntaskan tugas, akan tetapi jika memungkinkan akan mendelegasikan sebagian dari pekerjaan nya kepada orang lain.  </v>
      </c>
      <c r="AA131" s="52" t="str">
        <f ca="1"/>
        <v>Ingin tampil sbg pekerja keras, sangat suka bila orang lain meman- dangnya sbg pekerja keras.  Cenderung menciptakan pekerjaan yang tidak perlu agar terlihat tetap sibuk, kadang kala tanpa  tujuan yang jelas.</v>
      </c>
      <c r="AB131" s="52" t="str">
        <f ca="1"/>
        <v xml:space="preserve">Sistematis, bermetoda, berstruktur, rapi dan teratur, dapat menata tugas dengan baik.  Cenderung kaku, tidak fleksibel </v>
      </c>
      <c r="AC131" s="52" t="str">
        <f ca="1"/>
        <v xml:space="preserve">Tertarik untuk menangani sendiri detail   </v>
      </c>
      <c r="AD131" s="52" t="str">
        <f ca="1"/>
        <v xml:space="preserve">Pertimbangan mencakup aspek teoritis (konsep atau pemikiran  baru) dan aspek praktis (pengalaman) secara berimbang    </v>
      </c>
      <c r="AE131" s="52" t="str">
        <f ca="1"/>
        <v xml:space="preserve">Santai. Kurang peduli akan waktu, kurang memiliki rasa urgensi, membuang-buang waktu, bukan pekerja yang tepat waktu </v>
      </c>
      <c r="AF131" s="52" t="str">
        <f ca="1"/>
        <v xml:space="preserve">Dapat bekerja di belakang meja dan senang jika sesekali harus terjun ke lapangan atau melaksanakan tugas-tugas yang bersifat mobile.  </v>
      </c>
      <c r="AG131" s="52" t="str">
        <f ca="1"/>
        <v xml:space="preserve">Membutuhkan uraian rinci mengenai tugas, dan batasan tanggung  jawab serta wewenang </v>
      </c>
      <c r="AH131" s="52" t="str">
        <f ca="1"/>
        <v xml:space="preserve">Loyal pada Perusahaan   </v>
      </c>
      <c r="AI131" s="52" t="str">
        <f ca="1"/>
        <v xml:space="preserve">Kurang percaya diri dan kurang berminat utk menjadi pemimpin      </v>
      </c>
      <c r="AJ131" s="52" t="str">
        <f ca="1"/>
        <v xml:space="preserve">Bertanggung jawab, akan melakukan fungsi pengarahan, pengendalian dan pengawasan, tapi tidak mendominasi </v>
      </c>
      <c r="AK131" s="52" t="str">
        <f ca="1"/>
        <v xml:space="preserve">Berhati - hati dlm pengambilan keputusan   </v>
      </c>
      <c r="AL131" s="52" t="str">
        <f ca="1"/>
        <v xml:space="preserve">Dpt. bekerja sendiri, tdk membutuhkan kehadiran org lain. Menarik diri, kaku dlm bergaul, canggung dlm situasi sosial, lebih memperha- tikan hal - hal lain daripada manusia.  </v>
      </c>
      <c r="AM131" s="52" t="str">
        <f ca="1"/>
        <v>Suka bergabung dlm kelompok, sadar akan sikap &amp; kebutuhan ke- lompok, suka bekerja sama, ingin menjadi bagian dari kelompok, ingin disukai &amp; diakui oleh lingkungan; sangat tergantung pd kelom- pok, lebih memperhatikan kebutuhan kelompok daripada pekerjaan.</v>
      </c>
      <c r="AN131" s="52" t="str">
        <f ca="1"/>
        <v>Menjaga jarak, lebih memperhatikan hal - hal kedinasan, tdk mudah dipengaruhi oleh individu tertentu, objektif &amp; analitis. Tampil dingin, tdk acuh, tdk ramah, suka berahasia, mungkin tdk sadar akan pe- rasaan org lain, &amp; mungkin sulit menyesuaikan diri.</v>
      </c>
      <c r="AO131" s="52" t="str">
        <f ca="1"/>
        <v xml:space="preserve">Sederhana, cenderung diam, cenderung pemalu, tidak suka menon- jolkan diri </v>
      </c>
      <c r="AP131" s="52" t="str">
        <f ca="1"/>
        <v xml:space="preserve">Mampu mengungkap atau menyimpan perasaan, dapat mengen- dalikan emosi </v>
      </c>
      <c r="AQ131" s="52" t="str">
        <f ca="1"/>
        <v xml:space="preserve">Akan menghadapi konflik, mengungkapkan serta memaksakan pan- dangan dengan cara positif  </v>
      </c>
      <c r="AR131" s="52" t="str">
        <f ca="1"/>
        <v xml:space="preserve">Enggan berubah, tidak siap untuk beradaptasi, hanya mau menerima perubahan jika alasannya jelas dan meyakinkan  </v>
      </c>
      <c r="AT131" t="str">
        <f ca="1"/>
        <v>G</v>
      </c>
      <c r="AU131" t="str">
        <f ca="1"/>
        <v>N</v>
      </c>
      <c r="AV131" t="str">
        <f ca="1"/>
        <v>A</v>
      </c>
      <c r="AW131" t="str">
        <f ca="1"/>
        <v>P</v>
      </c>
      <c r="AX131" t="str">
        <f ca="1"/>
        <v>B</v>
      </c>
      <c r="AY131" t="str">
        <f ca="1"/>
        <v>B</v>
      </c>
      <c r="AZ131" t="str">
        <f ca="1"/>
        <v>Z</v>
      </c>
      <c r="BA131" t="str">
        <f ca="1"/>
        <v>Z</v>
      </c>
      <c r="BB131" t="str">
        <f ca="1"/>
        <v>K</v>
      </c>
      <c r="BC131" t="str">
        <f ca="1"/>
        <v>W</v>
      </c>
      <c r="BD131" t="str">
        <f ca="1"/>
        <v>C</v>
      </c>
      <c r="BE131" t="str">
        <f ca="1"/>
        <v>E</v>
      </c>
      <c r="BF131" t="str">
        <f ca="1"/>
        <v>N</v>
      </c>
      <c r="BG131" t="str">
        <f ca="1"/>
        <v>A</v>
      </c>
      <c r="BH131" t="str">
        <f ca="1"/>
        <v>P</v>
      </c>
      <c r="BI131" t="str">
        <f ca="1"/>
        <v>X</v>
      </c>
      <c r="BJ131" t="str">
        <f ca="1"/>
        <v>B</v>
      </c>
      <c r="BK131" t="str">
        <f ca="1"/>
        <v>O</v>
      </c>
      <c r="BL131" t="str">
        <f ca="1"/>
        <v>F</v>
      </c>
      <c r="BM131" t="str">
        <f ca="1"/>
        <v>W</v>
      </c>
      <c r="BN131" t="str">
        <f ca="1"/>
        <v>G</v>
      </c>
      <c r="BO131" t="str">
        <f ca="1"/>
        <v>L</v>
      </c>
      <c r="BP131" t="str">
        <f ca="1"/>
        <v>E</v>
      </c>
      <c r="BQ131" t="str">
        <f ca="1"/>
        <v>X</v>
      </c>
      <c r="BR131" t="str">
        <f ca="1"/>
        <v>B</v>
      </c>
      <c r="BS131" t="str">
        <f ca="1"/>
        <v>P</v>
      </c>
      <c r="BT131" t="str">
        <f ca="1"/>
        <v>Z</v>
      </c>
      <c r="BU131" t="str">
        <f ca="1"/>
        <v>K</v>
      </c>
      <c r="BV131" t="str">
        <f ca="1"/>
        <v>F</v>
      </c>
      <c r="BW131" t="str">
        <f ca="1"/>
        <v>W</v>
      </c>
      <c r="BX131" t="str">
        <f ca="1"/>
        <v>G</v>
      </c>
      <c r="BY131" t="str">
        <f ca="1"/>
        <v>L</v>
      </c>
      <c r="BZ131" t="str">
        <f ca="1"/>
        <v>C</v>
      </c>
      <c r="CA131" t="str">
        <f ca="1"/>
        <v>E</v>
      </c>
      <c r="CB131" t="str">
        <f ca="1"/>
        <v>B</v>
      </c>
      <c r="CC131" t="str">
        <f ca="1"/>
        <v>A</v>
      </c>
      <c r="CD131" t="str">
        <f ca="1"/>
        <v>P</v>
      </c>
      <c r="CE131" t="str">
        <f ca="1"/>
        <v>K</v>
      </c>
      <c r="CF131" t="str">
        <f ca="1"/>
        <v>B</v>
      </c>
      <c r="CG131" t="str">
        <f ca="1"/>
        <v>W</v>
      </c>
      <c r="CH131" t="str">
        <f ca="1"/>
        <v>G</v>
      </c>
      <c r="CI131" t="str">
        <f ca="1"/>
        <v>R</v>
      </c>
      <c r="CJ131" t="str">
        <f ca="1"/>
        <v>I</v>
      </c>
      <c r="CK131" t="str">
        <f ca="1"/>
        <v>C</v>
      </c>
      <c r="CL131" t="str">
        <f ca="1"/>
        <v>V</v>
      </c>
      <c r="CM131" t="str">
        <f ca="1"/>
        <v>N</v>
      </c>
      <c r="CN131" t="str">
        <f ca="1"/>
        <v>A</v>
      </c>
      <c r="CO131" t="str">
        <f ca="1"/>
        <v>K</v>
      </c>
      <c r="CP131" t="str">
        <f ca="1"/>
        <v>F</v>
      </c>
      <c r="CQ131" t="str">
        <f ca="1"/>
        <v>W</v>
      </c>
      <c r="CR131" t="str">
        <f ca="1"/>
        <v>G</v>
      </c>
      <c r="CS131" t="str">
        <f ca="1"/>
        <v>L</v>
      </c>
      <c r="CT131" t="str">
        <f ca="1"/>
        <v>I</v>
      </c>
      <c r="CU131" t="str">
        <f ca="1"/>
        <v>T</v>
      </c>
      <c r="CV131" t="str">
        <f ca="1"/>
        <v>C</v>
      </c>
      <c r="CW131" t="str">
        <f ca="1"/>
        <v>E</v>
      </c>
      <c r="CX131" t="str">
        <f ca="1"/>
        <v>N</v>
      </c>
      <c r="CY131" t="str">
        <f ca="1"/>
        <v>K</v>
      </c>
      <c r="CZ131" t="str">
        <f ca="1"/>
        <v>F</v>
      </c>
      <c r="DA131" t="str">
        <f ca="1"/>
        <v>X</v>
      </c>
      <c r="DB131" t="str">
        <f ca="1"/>
        <v>G</v>
      </c>
      <c r="DC131" t="str">
        <f ca="1"/>
        <v>V</v>
      </c>
      <c r="DD131" t="str">
        <f ca="1"/>
        <v>S</v>
      </c>
      <c r="DE131" t="str">
        <f ca="1"/>
        <v>R</v>
      </c>
      <c r="DF131" t="str">
        <f ca="1"/>
        <v>D</v>
      </c>
      <c r="DG131" t="str">
        <f ca="1"/>
        <v>C</v>
      </c>
      <c r="DH131" t="str">
        <f ca="1"/>
        <v>R</v>
      </c>
      <c r="DI131" t="str">
        <f ca="1"/>
        <v>K</v>
      </c>
      <c r="DJ131" t="str">
        <f ca="1"/>
        <v>A</v>
      </c>
      <c r="DK131" t="str">
        <f ca="1"/>
        <v>P</v>
      </c>
      <c r="DL131" t="str">
        <f ca="1"/>
        <v>G</v>
      </c>
      <c r="DM131" t="str">
        <f ca="1"/>
        <v>L</v>
      </c>
      <c r="DN131" t="str">
        <f ca="1"/>
        <v>V</v>
      </c>
      <c r="DO131" t="str">
        <f ca="1"/>
        <v>T</v>
      </c>
      <c r="DP131" t="str">
        <f ca="1"/>
        <v>R</v>
      </c>
      <c r="DQ131" t="str">
        <f ca="1"/>
        <v>S</v>
      </c>
      <c r="DR131" t="str">
        <f ca="1"/>
        <v>C</v>
      </c>
      <c r="DS131" t="str">
        <f ca="1"/>
        <v>D</v>
      </c>
      <c r="DT131" t="str">
        <f ca="1"/>
        <v>F</v>
      </c>
      <c r="DU131" t="str">
        <f ca="1"/>
        <v>W</v>
      </c>
      <c r="DV131" t="str">
        <f ca="1"/>
        <v>G</v>
      </c>
      <c r="DW131" t="str">
        <f ca="1"/>
        <v>I</v>
      </c>
      <c r="DX131" t="str">
        <f ca="1"/>
        <v>I</v>
      </c>
      <c r="DY131" t="str">
        <f ca="1"/>
        <v>V</v>
      </c>
      <c r="DZ131" t="str">
        <f ca="1"/>
        <v>V</v>
      </c>
      <c r="EA131" t="str">
        <f ca="1"/>
        <v>R</v>
      </c>
      <c r="EB131" t="str">
        <f ca="1"/>
        <v>D</v>
      </c>
      <c r="EC131" t="str">
        <f ca="1"/>
        <v>D</v>
      </c>
      <c r="ED131" t="str">
        <f ca="1"/>
        <v>C</v>
      </c>
      <c r="EE131" t="str">
        <f ca="1"/>
        <v>N</v>
      </c>
    </row>
    <row r="132" spans="1:135" ht="75" x14ac:dyDescent="0.25">
      <c r="A132" s="57">
        <v>131</v>
      </c>
      <c r="B132" s="55" t="str">
        <f ca="1"/>
        <v>Anugrah Septrianta Sitepu</v>
      </c>
      <c r="C132" s="55" t="str">
        <f ca="1"/>
        <v>Staff legal</v>
      </c>
      <c r="D132" s="53" t="str">
        <f ca="1"/>
        <v>27</v>
      </c>
      <c r="E132" s="53">
        <f ca="1"/>
        <v>1</v>
      </c>
      <c r="F132" s="53">
        <f ca="1"/>
        <v>3</v>
      </c>
      <c r="G132" s="53">
        <f ca="1"/>
        <v>2</v>
      </c>
      <c r="H132" s="53">
        <f ca="1"/>
        <v>6</v>
      </c>
      <c r="I132" s="53">
        <f ca="1"/>
        <v>6</v>
      </c>
      <c r="J132" s="53">
        <f ca="1"/>
        <v>5</v>
      </c>
      <c r="K132" s="53">
        <f ca="1"/>
        <v>5</v>
      </c>
      <c r="L132" s="53">
        <f ca="1"/>
        <v>7</v>
      </c>
      <c r="M132" s="53">
        <f ca="1"/>
        <v>7</v>
      </c>
      <c r="N132" s="53">
        <f ca="1"/>
        <v>5</v>
      </c>
      <c r="O132" s="53">
        <f ca="1"/>
        <v>0</v>
      </c>
      <c r="P132" s="53">
        <f ca="1"/>
        <v>3</v>
      </c>
      <c r="Q132" s="53">
        <f ca="1"/>
        <v>3</v>
      </c>
      <c r="R132" s="53">
        <f ca="1"/>
        <v>8</v>
      </c>
      <c r="S132" s="53">
        <f ca="1"/>
        <v>5</v>
      </c>
      <c r="T132" s="53">
        <f ca="1"/>
        <v>7</v>
      </c>
      <c r="U132" s="53">
        <f ca="1"/>
        <v>2</v>
      </c>
      <c r="V132" s="53">
        <f ca="1"/>
        <v>3</v>
      </c>
      <c r="W132" s="53">
        <f ca="1"/>
        <v>4</v>
      </c>
      <c r="X132" s="53">
        <f ca="1"/>
        <v>8</v>
      </c>
      <c r="Y132"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32" s="52" t="str">
        <f ca="1"/>
        <v xml:space="preserve">Cukup memiliki komitmen untuk menuntaskan tugas, akan tetapi jika memungkinkan akan mendelegasikan sebagian dari pekerjaan nya kepada orang lain.  </v>
      </c>
      <c r="AA132" s="52" t="str">
        <f ca="1"/>
        <v>Santai, kerja adalah sesuatu yang menyenangkan-bukan beban yg mem- butuhkan usaha besar. Mungkin termotivasi utk mencari cara atau sistem yg dpt mempermudah dirinya dlm menyelesaikan pekerjaan, akan ber- usaha menghindari kerja keras, sehingga dapat memberi kesan malas.</v>
      </c>
      <c r="AB132" s="52" t="str">
        <f ca="1"/>
        <v xml:space="preserve">Memperhatikan keteraturan dan sistematika kerja, tapi cukup  fleksibel </v>
      </c>
      <c r="AC132" s="52" t="str">
        <f ca="1"/>
        <v xml:space="preserve">Tertarik untuk menangani sendiri detail   </v>
      </c>
      <c r="AD132" s="52" t="str">
        <f ca="1"/>
        <v xml:space="preserve">Pertimbangan mencakup aspek teoritis (konsep atau pemikiran  baru) dan aspek praktis (pengalaman) secara berimbang    </v>
      </c>
      <c r="AE132" s="52" t="str">
        <f ca="1"/>
        <v xml:space="preserve">Cukup aktif dalam segi mental, dapat menyesuaikan tempo kerjanya  dengan tuntutan pekerjaan / lingkungan </v>
      </c>
      <c r="AF132" s="52" t="str">
        <f ca="1"/>
        <v xml:space="preserve">Menyukai aktifitas fisik (a.l. : olah raga), enerjik, memiliki stamina untuk menangani tugas-tugas berat, tidak mudah lelah. Tidak betah duduk lama, kurang dapat konsentrasi  'di belakang meja'.  </v>
      </c>
      <c r="AG132" s="52" t="str">
        <f ca="1"/>
        <v xml:space="preserve">Membutuhkan uraian rinci mengenai tugas, dan batasan tanggung  jawab serta wewenang </v>
      </c>
      <c r="AH132" s="52" t="str">
        <f ca="1"/>
        <v xml:space="preserve">Loyal pada Perusahaan   </v>
      </c>
      <c r="AI132" s="52" t="str">
        <f ca="1"/>
        <v>Puas dengan peran sebagai bawahan, memberikan kesempatan  pada orang lain untuk memimpin, tidak dominan. Tidak percaya diri; sama sekali tidak berminat untuk berperan sebagai pemimpin; ber- sikap pasif dalam kelompok.</v>
      </c>
      <c r="AJ132" s="52" t="str">
        <f ca="1"/>
        <v>Enggan mengontrol org lain &amp; tidak mau mempertanggung jawabkan hasil kerja bawahannya, lebih memberi kebebasan kpd bawahan utk memilih cara sendiri dlm penyelesaian tugas dan meminta bawahan  utk mempertanggungjawabkan hasilnya masing-masing.</v>
      </c>
      <c r="AK132" s="52" t="str">
        <f ca="1"/>
        <v xml:space="preserve">Enggan mengambil keputusan   </v>
      </c>
      <c r="AL132"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2" s="52" t="str">
        <f ca="1"/>
        <v xml:space="preserve">Selektif dlm bergabung dg kelompok, hanya mau berhubungan dg kelompok di lingkungan kerja apabila bernilai &amp; sesuai minat, tdk terlalu mudah dipengaruhi.  </v>
      </c>
      <c r="AN132" s="52" t="str">
        <f ca="1"/>
        <v>Peka akan kebutuhan org lain, sangat memikirkan hal - hal yg dibutuhkan org lain, suka menjalin hub persahabatan yg hangat &amp; tulus. Sangat pe- rasa, mudah tersinggung, cenderung subjektif, dpt terlibat terlalu dlm/intim dg individu tertentu dlm pekerjaan, sangat tergantung pd individu tertentu.</v>
      </c>
      <c r="AO132" s="52" t="str">
        <f ca="1"/>
        <v xml:space="preserve">Sederhana, cenderung diam, cenderung pemalu, tidak suka menon- jolkan diri </v>
      </c>
      <c r="AP132" s="52" t="str">
        <f ca="1"/>
        <v xml:space="preserve">Terbuka, mudah mengungkap pendapat atau perasaannya menge- nai suatu hal kepada org lain </v>
      </c>
      <c r="AQ132" s="52" t="str">
        <f ca="1"/>
        <v xml:space="preserve">Tidak mencari atau menghindari konflik, mau mendengarkan pan- dangan orang lain tetapi dapat menjadi keras kepala saat memper- tahankan pandangannya.  </v>
      </c>
      <c r="AR132" s="52" t="str">
        <f ca="1"/>
        <v>Sangat menyukai perubahan, gagasan baru/variasi, aktif mencari per- ubahan, antusias dg hal-hal baru, fleksibel dlm berpikir, mudah beradap- tasi pd situasi yg berbeda-beda. Gelisah, frustasi, mudah bosan, sangat membutuhkan variasi, tidak menyukai tugas/situasi yg rutin-monoton.</v>
      </c>
      <c r="AT132" t="str">
        <f ca="1"/>
        <v>G</v>
      </c>
      <c r="AU132" t="str">
        <f ca="1"/>
        <v>N</v>
      </c>
      <c r="AV132" t="str">
        <f ca="1"/>
        <v>P</v>
      </c>
      <c r="AW132" t="str">
        <f ca="1"/>
        <v>P</v>
      </c>
      <c r="AX132" t="str">
        <f ca="1"/>
        <v>B</v>
      </c>
      <c r="AY132" t="str">
        <f ca="1"/>
        <v>B</v>
      </c>
      <c r="AZ132" t="str">
        <f ca="1"/>
        <v>O</v>
      </c>
      <c r="BA132" t="str">
        <f ca="1"/>
        <v>Z</v>
      </c>
      <c r="BB132" t="str">
        <f ca="1"/>
        <v>K</v>
      </c>
      <c r="BC132" t="str">
        <f ca="1"/>
        <v>F</v>
      </c>
      <c r="BD132" t="str">
        <f ca="1"/>
        <v>C</v>
      </c>
      <c r="BE132" t="str">
        <f ca="1"/>
        <v>E</v>
      </c>
      <c r="BF132" t="str">
        <f ca="1"/>
        <v>P</v>
      </c>
      <c r="BG132" t="str">
        <f ca="1"/>
        <v>X</v>
      </c>
      <c r="BH132" t="str">
        <f ca="1"/>
        <v>B</v>
      </c>
      <c r="BI132" t="str">
        <f ca="1"/>
        <v>O</v>
      </c>
      <c r="BJ132" t="str">
        <f ca="1"/>
        <v>Z</v>
      </c>
      <c r="BK132" t="str">
        <f ca="1"/>
        <v>O</v>
      </c>
      <c r="BL132" t="str">
        <f ca="1"/>
        <v>Z</v>
      </c>
      <c r="BM132" t="str">
        <f ca="1"/>
        <v>W</v>
      </c>
      <c r="BN132" t="str">
        <f ca="1"/>
        <v>D</v>
      </c>
      <c r="BO132" t="str">
        <f ca="1"/>
        <v>C</v>
      </c>
      <c r="BP132" t="str">
        <f ca="1"/>
        <v>I</v>
      </c>
      <c r="BQ132" t="str">
        <f ca="1"/>
        <v>X</v>
      </c>
      <c r="BR132" t="str">
        <f ca="1"/>
        <v>A</v>
      </c>
      <c r="BS132" t="str">
        <f ca="1"/>
        <v>O</v>
      </c>
      <c r="BT132" t="str">
        <f ca="1"/>
        <v>Z</v>
      </c>
      <c r="BU132" t="str">
        <f ca="1"/>
        <v>B</v>
      </c>
      <c r="BV132" t="str">
        <f ca="1"/>
        <v>O</v>
      </c>
      <c r="BW132" t="str">
        <f ca="1"/>
        <v>Z</v>
      </c>
      <c r="BX132" t="str">
        <f ca="1"/>
        <v>R</v>
      </c>
      <c r="BY132" t="str">
        <f ca="1"/>
        <v>D</v>
      </c>
      <c r="BZ132" t="str">
        <f ca="1"/>
        <v>C</v>
      </c>
      <c r="CA132" t="str">
        <f ca="1"/>
        <v>E</v>
      </c>
      <c r="CB132" t="str">
        <f ca="1"/>
        <v>N</v>
      </c>
      <c r="CC132" t="str">
        <f ca="1"/>
        <v>O</v>
      </c>
      <c r="CD132" t="str">
        <f ca="1"/>
        <v>Z</v>
      </c>
      <c r="CE132" t="str">
        <f ca="1"/>
        <v>K</v>
      </c>
      <c r="CF132" t="str">
        <f ca="1"/>
        <v>B</v>
      </c>
      <c r="CG132" t="str">
        <f ca="1"/>
        <v>W</v>
      </c>
      <c r="CH132" t="str">
        <f ca="1"/>
        <v>S</v>
      </c>
      <c r="CI132" t="str">
        <f ca="1"/>
        <v>R</v>
      </c>
      <c r="CJ132" t="str">
        <f ca="1"/>
        <v>D</v>
      </c>
      <c r="CK132" t="str">
        <f ca="1"/>
        <v>C</v>
      </c>
      <c r="CL132" t="str">
        <f ca="1"/>
        <v>V</v>
      </c>
      <c r="CM132" t="str">
        <f ca="1"/>
        <v>O</v>
      </c>
      <c r="CN132" t="str">
        <f ca="1"/>
        <v>Z</v>
      </c>
      <c r="CO132" t="str">
        <f ca="1"/>
        <v>K</v>
      </c>
      <c r="CP132" t="str">
        <f ca="1"/>
        <v>F</v>
      </c>
      <c r="CQ132" t="str">
        <f ca="1"/>
        <v>W</v>
      </c>
      <c r="CR132" t="str">
        <f ca="1"/>
        <v>V</v>
      </c>
      <c r="CS132" t="str">
        <f ca="1"/>
        <v>S</v>
      </c>
      <c r="CT132" t="str">
        <f ca="1"/>
        <v>R</v>
      </c>
      <c r="CU132" t="str">
        <f ca="1"/>
        <v>T</v>
      </c>
      <c r="CV132" t="str">
        <f ca="1"/>
        <v>V</v>
      </c>
      <c r="CW132" t="str">
        <f ca="1"/>
        <v>S</v>
      </c>
      <c r="CX132" t="str">
        <f ca="1"/>
        <v>Z</v>
      </c>
      <c r="CY132" t="str">
        <f ca="1"/>
        <v>K</v>
      </c>
      <c r="CZ132" t="str">
        <f ca="1"/>
        <v>F</v>
      </c>
      <c r="DA132" t="str">
        <f ca="1"/>
        <v>W</v>
      </c>
      <c r="DB132" t="str">
        <f ca="1"/>
        <v>T</v>
      </c>
      <c r="DC132" t="str">
        <f ca="1"/>
        <v>V</v>
      </c>
      <c r="DD132" t="str">
        <f ca="1"/>
        <v>S</v>
      </c>
      <c r="DE132" t="str">
        <f ca="1"/>
        <v>R</v>
      </c>
      <c r="DF132" t="str">
        <f ca="1"/>
        <v>V</v>
      </c>
      <c r="DG132" t="str">
        <f ca="1"/>
        <v>S</v>
      </c>
      <c r="DH132" t="str">
        <f ca="1"/>
        <v>E</v>
      </c>
      <c r="DI132" t="str">
        <f ca="1"/>
        <v>N</v>
      </c>
      <c r="DJ132" t="str">
        <f ca="1"/>
        <v>F</v>
      </c>
      <c r="DK132" t="str">
        <f ca="1"/>
        <v>W</v>
      </c>
      <c r="DL132" t="str">
        <f ca="1"/>
        <v>I</v>
      </c>
      <c r="DM132" t="str">
        <f ca="1"/>
        <v>T</v>
      </c>
      <c r="DN132" t="str">
        <f ca="1"/>
        <v>V</v>
      </c>
      <c r="DO132" t="str">
        <f ca="1"/>
        <v>S</v>
      </c>
      <c r="DP132" t="str">
        <f ca="1"/>
        <v>V</v>
      </c>
      <c r="DQ132" t="str">
        <f ca="1"/>
        <v>S</v>
      </c>
      <c r="DR132" t="str">
        <f ca="1"/>
        <v>C</v>
      </c>
      <c r="DS132" t="str">
        <f ca="1"/>
        <v>D</v>
      </c>
      <c r="DT132" t="str">
        <f ca="1"/>
        <v>F</v>
      </c>
      <c r="DU132" t="str">
        <f ca="1"/>
        <v>W</v>
      </c>
      <c r="DV132" t="str">
        <f ca="1"/>
        <v>G</v>
      </c>
      <c r="DW132" t="str">
        <f ca="1"/>
        <v>I</v>
      </c>
      <c r="DX132" t="str">
        <f ca="1"/>
        <v>T</v>
      </c>
      <c r="DY132" t="str">
        <f ca="1"/>
        <v>T</v>
      </c>
      <c r="DZ132" t="str">
        <f ca="1"/>
        <v>S</v>
      </c>
      <c r="EA132" t="str">
        <f ca="1"/>
        <v>R</v>
      </c>
      <c r="EB132" t="str">
        <f ca="1"/>
        <v>D</v>
      </c>
      <c r="EC132" t="str">
        <f ca="1"/>
        <v>D</v>
      </c>
      <c r="ED132" t="str">
        <f ca="1"/>
        <v>C</v>
      </c>
      <c r="EE132" t="str">
        <f ca="1"/>
        <v>W</v>
      </c>
    </row>
    <row r="133" spans="1:135" ht="75" x14ac:dyDescent="0.25">
      <c r="A133" s="57">
        <v>132</v>
      </c>
      <c r="B133" s="55" t="str">
        <f ca="1"/>
        <v>Fritz Win Hot Asi Siahaan</v>
      </c>
      <c r="C133" s="55" t="str">
        <f ca="1"/>
        <v>Civil Buyer</v>
      </c>
      <c r="D133" s="53" t="str">
        <f ca="1"/>
        <v>25</v>
      </c>
      <c r="E133" s="53">
        <f ca="1"/>
        <v>5</v>
      </c>
      <c r="F133" s="53">
        <f ca="1"/>
        <v>7</v>
      </c>
      <c r="G133" s="53">
        <f ca="1"/>
        <v>5</v>
      </c>
      <c r="H133" s="53">
        <f ca="1"/>
        <v>8</v>
      </c>
      <c r="I133" s="53">
        <f ca="1"/>
        <v>9</v>
      </c>
      <c r="J133" s="53">
        <f ca="1"/>
        <v>6</v>
      </c>
      <c r="K133" s="53">
        <f ca="1"/>
        <v>3</v>
      </c>
      <c r="L133" s="53">
        <f ca="1"/>
        <v>4</v>
      </c>
      <c r="M133" s="53">
        <f ca="1"/>
        <v>6</v>
      </c>
      <c r="N133" s="53">
        <f ca="1"/>
        <v>2</v>
      </c>
      <c r="O133" s="53">
        <f ca="1"/>
        <v>2</v>
      </c>
      <c r="P133" s="53">
        <f ca="1"/>
        <v>5</v>
      </c>
      <c r="Q133" s="53">
        <f ca="1"/>
        <v>2</v>
      </c>
      <c r="R133" s="53">
        <f ca="1"/>
        <v>3</v>
      </c>
      <c r="S133" s="53">
        <f ca="1"/>
        <v>6</v>
      </c>
      <c r="T133" s="53">
        <f ca="1"/>
        <v>5</v>
      </c>
      <c r="U133" s="53">
        <f ca="1"/>
        <v>2</v>
      </c>
      <c r="V133" s="53">
        <f ca="1"/>
        <v>3</v>
      </c>
      <c r="W133" s="53">
        <f ca="1"/>
        <v>3</v>
      </c>
      <c r="X133" s="53">
        <f ca="1"/>
        <v>4</v>
      </c>
      <c r="Y133" s="52" t="str">
        <f ca="1"/>
        <v>Tahu akan tujuan yang ingin dicapainya dan dapat merumuskannya, realistis akan kemampuan diri, dan berusaha untuk mencapai target.</v>
      </c>
      <c r="Z133" s="52" t="str">
        <f ca="1"/>
        <v xml:space="preserve">Komitmen tinggi, lebih suka menangani pekerjaan satu demi satu, akan tetapi masih dapat mengubah prioritas jika terpaksa </v>
      </c>
      <c r="AA133" s="52" t="str">
        <f ca="1"/>
        <v xml:space="preserve">Bekerja keras, tetapi  jelas tujuan yg ingin dicapainya   </v>
      </c>
      <c r="AB133" s="52" t="str">
        <f ca="1"/>
        <v xml:space="preserve">Sistematis, bermetoda, berstruktur, rapi dan teratur, dapat menata tugas dengan baik.  Cenderung kaku, tidak fleksibel </v>
      </c>
      <c r="AC133" s="52" t="str">
        <f ca="1"/>
        <v xml:space="preserve">Sangat menyukai detail, sangat peduli akan akurasi dan keleng- kapan data.  Cenderung terlalu terlibat dengan detail sehingga melupakan tujuan utama.  </v>
      </c>
      <c r="AD133" s="52" t="str">
        <f ca="1"/>
        <v xml:space="preserve">Suka memikirkan suatu problem secara mendalam, merujuk pada   teori dan konsep </v>
      </c>
      <c r="AE133" s="52" t="str">
        <f ca="1"/>
        <v xml:space="preserve">Santai. Kurang peduli akan waktu, kurang memiliki rasa urgensi, membuang-buang waktu, bukan pekerja yang tepat waktu </v>
      </c>
      <c r="AF133" s="52" t="str">
        <f ca="1"/>
        <v xml:space="preserve">Dapat bekerja di belakang meja dan senang jika sesekali harus terjun ke lapangan atau melaksanakan tugas-tugas yang bersifat mobile.  </v>
      </c>
      <c r="AG133" s="52" t="str">
        <f ca="1"/>
        <v xml:space="preserve">Membutuhkan uraian rinci mengenai tugas, dan batasan tanggung  jawab serta wewenang </v>
      </c>
      <c r="AH133" s="52" t="str">
        <f ca="1"/>
        <v>Otonom, dapat bekerja sendiri tanpa campur tangan orang lain, motivasi timbul krn pekerjaan itu sendiri, bukan krn pujian dr otoritas. Mempertanyakan otoritas, cenderung tidak puas thdp atasan, loya- litas lebih didasari kepentingan pribadi.</v>
      </c>
      <c r="AI133" s="52" t="str">
        <f ca="1"/>
        <v xml:space="preserve">Tidak percaya diri dan tidak ingin memimpin atau mengawasi orang lain </v>
      </c>
      <c r="AJ133" s="52" t="str">
        <f ca="1"/>
        <v xml:space="preserve">Bertanggung jawab, akan melakukan fungsi pengarahan, pengendalian dan pengawasan, tapi tidak mendominasi </v>
      </c>
      <c r="AK133" s="52" t="str">
        <f ca="1"/>
        <v xml:space="preserve">Enggan mengambil keputusan   </v>
      </c>
      <c r="AL133" s="52" t="str">
        <f ca="1"/>
        <v xml:space="preserve">Kurang percaya diri &amp; kurang aktif dlm menjalin hubungan sosial   </v>
      </c>
      <c r="AM133" s="52" t="str">
        <f ca="1"/>
        <v>Suka bergabung dlm kelompok, sadar akan sikap &amp; kebutuhan ke- lompok, suka bekerja sama, ingin menjadi bagian dari kelompok, ingin disukai &amp; diakui oleh lingkungan; sangat tergantung pd kelom- pok, lebih memperhatikan kebutuhan kelompok daripada pekerjaan.</v>
      </c>
      <c r="AN133" s="52" t="str">
        <f ca="1"/>
        <v xml:space="preserve">Tidak mencari atau menghindari hubungan antar pribadi di  lingkungan kerja, masih mampu menjaga jarak </v>
      </c>
      <c r="AO133" s="52" t="str">
        <f ca="1"/>
        <v xml:space="preserve">Sederhana, cenderung diam, cenderung pemalu, tidak suka menon- jolkan diri </v>
      </c>
      <c r="AP133" s="52" t="str">
        <f ca="1"/>
        <v xml:space="preserve">Terbuka, mudah mengungkap pendapat atau perasaannya menge- nai suatu hal kepada org lain </v>
      </c>
      <c r="AQ133" s="52" t="str">
        <f ca="1"/>
        <v xml:space="preserve">Lebih suka menghindari konflik, akan mencari rasionalisasi untuk  dapat menerima situasi dan melihat permasalahan dari sudut pan- dang orang lain.  </v>
      </c>
      <c r="AR133" s="52" t="str">
        <f ca="1"/>
        <v xml:space="preserve">Mudah beradaptasi, cukup menyukai perubahan    </v>
      </c>
      <c r="AT133" t="str">
        <f ca="1"/>
        <v>G</v>
      </c>
      <c r="AU133" t="str">
        <f ca="1"/>
        <v>N</v>
      </c>
      <c r="AV133" t="str">
        <f ca="1"/>
        <v>A</v>
      </c>
      <c r="AW133" t="str">
        <f ca="1"/>
        <v>P</v>
      </c>
      <c r="AX133" t="str">
        <f ca="1"/>
        <v>B</v>
      </c>
      <c r="AY133" t="str">
        <f ca="1"/>
        <v>B</v>
      </c>
      <c r="AZ133" t="str">
        <f ca="1"/>
        <v>O</v>
      </c>
      <c r="BA133" t="str">
        <f ca="1"/>
        <v>Z</v>
      </c>
      <c r="BB133" t="str">
        <f ca="1"/>
        <v>K</v>
      </c>
      <c r="BC133" t="str">
        <f ca="1"/>
        <v>W</v>
      </c>
      <c r="BD133" t="str">
        <f ca="1"/>
        <v>C</v>
      </c>
      <c r="BE133" t="str">
        <f ca="1"/>
        <v>E</v>
      </c>
      <c r="BF133" t="str">
        <f ca="1"/>
        <v>N</v>
      </c>
      <c r="BG133" t="str">
        <f ca="1"/>
        <v>A</v>
      </c>
      <c r="BH133" t="str">
        <f ca="1"/>
        <v>P</v>
      </c>
      <c r="BI133" t="str">
        <f ca="1"/>
        <v>O</v>
      </c>
      <c r="BJ133" t="str">
        <f ca="1"/>
        <v>Z</v>
      </c>
      <c r="BK133" t="str">
        <f ca="1"/>
        <v>O</v>
      </c>
      <c r="BL133" t="str">
        <f ca="1"/>
        <v>Z</v>
      </c>
      <c r="BM133" t="str">
        <f ca="1"/>
        <v>W</v>
      </c>
      <c r="BN133" t="str">
        <f ca="1"/>
        <v>D</v>
      </c>
      <c r="BO133" t="str">
        <f ca="1"/>
        <v>C</v>
      </c>
      <c r="BP133" t="str">
        <f ca="1"/>
        <v>E</v>
      </c>
      <c r="BQ133" t="str">
        <f ca="1"/>
        <v>X</v>
      </c>
      <c r="BR133" t="str">
        <f ca="1"/>
        <v>B</v>
      </c>
      <c r="BS133" t="str">
        <f ca="1"/>
        <v>O</v>
      </c>
      <c r="BT133" t="str">
        <f ca="1"/>
        <v>Z</v>
      </c>
      <c r="BU133" t="str">
        <f ca="1"/>
        <v>B</v>
      </c>
      <c r="BV133" t="str">
        <f ca="1"/>
        <v>O</v>
      </c>
      <c r="BW133" t="str">
        <f ca="1"/>
        <v>W</v>
      </c>
      <c r="BX133" t="str">
        <f ca="1"/>
        <v>R</v>
      </c>
      <c r="BY133" t="str">
        <f ca="1"/>
        <v>D</v>
      </c>
      <c r="BZ133" t="str">
        <f ca="1"/>
        <v>C</v>
      </c>
      <c r="CA133" t="str">
        <f ca="1"/>
        <v>T</v>
      </c>
      <c r="CB133" t="str">
        <f ca="1"/>
        <v>B</v>
      </c>
      <c r="CC133" t="str">
        <f ca="1"/>
        <v>A</v>
      </c>
      <c r="CD133" t="str">
        <f ca="1"/>
        <v>P</v>
      </c>
      <c r="CE133" t="str">
        <f ca="1"/>
        <v>K</v>
      </c>
      <c r="CF133" t="str">
        <f ca="1"/>
        <v>B</v>
      </c>
      <c r="CG133" t="str">
        <f ca="1"/>
        <v>W</v>
      </c>
      <c r="CH133" t="str">
        <f ca="1"/>
        <v>G</v>
      </c>
      <c r="CI133" t="str">
        <f ca="1"/>
        <v>R</v>
      </c>
      <c r="CJ133" t="str">
        <f ca="1"/>
        <v>D</v>
      </c>
      <c r="CK133" t="str">
        <f ca="1"/>
        <v>C</v>
      </c>
      <c r="CL133" t="str">
        <f ca="1"/>
        <v>V</v>
      </c>
      <c r="CM133" t="str">
        <f ca="1"/>
        <v>N</v>
      </c>
      <c r="CN133" t="str">
        <f ca="1"/>
        <v>A</v>
      </c>
      <c r="CO133" t="str">
        <f ca="1"/>
        <v>P</v>
      </c>
      <c r="CP133" t="str">
        <f ca="1"/>
        <v>F</v>
      </c>
      <c r="CQ133" t="str">
        <f ca="1"/>
        <v>W</v>
      </c>
      <c r="CR133" t="str">
        <f ca="1"/>
        <v>G</v>
      </c>
      <c r="CS133" t="str">
        <f ca="1"/>
        <v>L</v>
      </c>
      <c r="CT133" t="str">
        <f ca="1"/>
        <v>I</v>
      </c>
      <c r="CU133" t="str">
        <f ca="1"/>
        <v>D</v>
      </c>
      <c r="CV133" t="str">
        <f ca="1"/>
        <v>C</v>
      </c>
      <c r="CW133" t="str">
        <f ca="1"/>
        <v>E</v>
      </c>
      <c r="CX133" t="str">
        <f ca="1"/>
        <v>N</v>
      </c>
      <c r="CY133" t="str">
        <f ca="1"/>
        <v>K</v>
      </c>
      <c r="CZ133" t="str">
        <f ca="1"/>
        <v>F</v>
      </c>
      <c r="DA133" t="str">
        <f ca="1"/>
        <v>X</v>
      </c>
      <c r="DB133" t="str">
        <f ca="1"/>
        <v>T</v>
      </c>
      <c r="DC133" t="str">
        <f ca="1"/>
        <v>V</v>
      </c>
      <c r="DD133" t="str">
        <f ca="1"/>
        <v>S</v>
      </c>
      <c r="DE133" t="str">
        <f ca="1"/>
        <v>R</v>
      </c>
      <c r="DF133" t="str">
        <f ca="1"/>
        <v>D</v>
      </c>
      <c r="DG133" t="str">
        <f ca="1"/>
        <v>C</v>
      </c>
      <c r="DH133" t="str">
        <f ca="1"/>
        <v>R</v>
      </c>
      <c r="DI133" t="str">
        <f ca="1"/>
        <v>N</v>
      </c>
      <c r="DJ133" t="str">
        <f ca="1"/>
        <v>A</v>
      </c>
      <c r="DK133" t="str">
        <f ca="1"/>
        <v>P</v>
      </c>
      <c r="DL133" t="str">
        <f ca="1"/>
        <v>G</v>
      </c>
      <c r="DM133" t="str">
        <f ca="1"/>
        <v>L</v>
      </c>
      <c r="DN133" t="str">
        <f ca="1"/>
        <v>V</v>
      </c>
      <c r="DO133" t="str">
        <f ca="1"/>
        <v>S</v>
      </c>
      <c r="DP133" t="str">
        <f ca="1"/>
        <v>R</v>
      </c>
      <c r="DQ133" t="str">
        <f ca="1"/>
        <v>D</v>
      </c>
      <c r="DR133" t="str">
        <f ca="1"/>
        <v>C</v>
      </c>
      <c r="DS133" t="str">
        <f ca="1"/>
        <v>D</v>
      </c>
      <c r="DT133" t="str">
        <f ca="1"/>
        <v>N</v>
      </c>
      <c r="DU133" t="str">
        <f ca="1"/>
        <v>W</v>
      </c>
      <c r="DV133" t="str">
        <f ca="1"/>
        <v>G</v>
      </c>
      <c r="DW133" t="str">
        <f ca="1"/>
        <v>I</v>
      </c>
      <c r="DX133" t="str">
        <f ca="1"/>
        <v>T</v>
      </c>
      <c r="DY133" t="str">
        <f ca="1"/>
        <v>V</v>
      </c>
      <c r="DZ133" t="str">
        <f ca="1"/>
        <v>S</v>
      </c>
      <c r="EA133" t="str">
        <f ca="1"/>
        <v>R</v>
      </c>
      <c r="EB133" t="str">
        <f ca="1"/>
        <v>D</v>
      </c>
      <c r="EC133" t="str">
        <f ca="1"/>
        <v>D</v>
      </c>
      <c r="ED133" t="str">
        <f ca="1"/>
        <v>C</v>
      </c>
      <c r="EE133" t="str">
        <f ca="1"/>
        <v>N</v>
      </c>
    </row>
    <row r="134" spans="1:135" ht="75" x14ac:dyDescent="0.25">
      <c r="A134" s="57">
        <v>133</v>
      </c>
      <c r="B134" s="55" t="str">
        <f ca="1"/>
        <v>Faisalansharidwana</v>
      </c>
      <c r="C134" s="55" t="str">
        <f ca="1"/>
        <v>Legal Staff</v>
      </c>
      <c r="D134" s="53" t="str">
        <f ca="1"/>
        <v>27 Tahun</v>
      </c>
      <c r="E134" s="53">
        <f ca="1"/>
        <v>7</v>
      </c>
      <c r="F134" s="53">
        <f ca="1"/>
        <v>7</v>
      </c>
      <c r="G134" s="53">
        <f ca="1"/>
        <v>5</v>
      </c>
      <c r="H134" s="53">
        <f ca="1"/>
        <v>1</v>
      </c>
      <c r="I134" s="53">
        <f ca="1"/>
        <v>3</v>
      </c>
      <c r="J134" s="53">
        <f ca="1"/>
        <v>4</v>
      </c>
      <c r="K134" s="53">
        <f ca="1"/>
        <v>5</v>
      </c>
      <c r="L134" s="53">
        <f ca="1"/>
        <v>7</v>
      </c>
      <c r="M134" s="53">
        <f ca="1"/>
        <v>5</v>
      </c>
      <c r="N134" s="53">
        <f ca="1"/>
        <v>3</v>
      </c>
      <c r="O134" s="53">
        <f ca="1"/>
        <v>7</v>
      </c>
      <c r="P134" s="53">
        <f ca="1"/>
        <v>6</v>
      </c>
      <c r="Q134" s="53">
        <f ca="1"/>
        <v>7</v>
      </c>
      <c r="R134" s="53">
        <f ca="1"/>
        <v>3</v>
      </c>
      <c r="S134" s="53">
        <f ca="1"/>
        <v>7</v>
      </c>
      <c r="T134" s="53">
        <f ca="1"/>
        <v>0</v>
      </c>
      <c r="U134" s="53">
        <f ca="1"/>
        <v>4</v>
      </c>
      <c r="V134" s="53">
        <f ca="1"/>
        <v>3</v>
      </c>
      <c r="W134" s="53">
        <f ca="1"/>
        <v>2</v>
      </c>
      <c r="X134" s="53">
        <f ca="1"/>
        <v>4</v>
      </c>
      <c r="Y134" s="52" t="str">
        <f ca="1"/>
        <v>Tahu akan tujuan yang ingin dicapainya dan dapat merumuskannya, realistis akan kemampuan diri, dan berusaha untuk mencapai target.</v>
      </c>
      <c r="Z134" s="52" t="str">
        <f ca="1"/>
        <v xml:space="preserve">Komitmen tinggi, lebih suka menangani pekerjaan satu demi satu, akan tetapi masih dapat mengubah prioritas jika terpaksa </v>
      </c>
      <c r="AA134" s="52" t="str">
        <f ca="1"/>
        <v xml:space="preserve">Bekerja keras, tetapi  jelas tujuan yg ingin dicapainya   </v>
      </c>
      <c r="AB134" s="52" t="str">
        <f ca="1"/>
        <v>Lebih mementingkan fleksibilitas daripada struktur, pendekatan kerja lebih ditentukan oleh situasi daripada oleh perencanaan sebelumnya, mudah beradaptasi.  Tidak mempedulikan keteraturan atau kerapihan, ceroboh.</v>
      </c>
      <c r="AC134" s="52" t="str">
        <f ca="1"/>
        <v xml:space="preserve">Cukup peduli akan akurasi dan kelengkapan data   </v>
      </c>
      <c r="AD134" s="52" t="str">
        <f ca="1"/>
        <v xml:space="preserve">Pertimbangan mencakup aspek teoritis (konsep atau pemikiran  baru) dan aspek praktis (pengalaman) secara berimbang    </v>
      </c>
      <c r="AE134" s="52" t="str">
        <f ca="1"/>
        <v xml:space="preserve">Cukup aktif dalam segi mental, dapat menyesuaikan tempo kerjanya  dengan tuntutan pekerjaan / lingkungan </v>
      </c>
      <c r="AF134" s="52" t="str">
        <f ca="1"/>
        <v xml:space="preserve">Menyukai aktifitas fisik (a.l. : olah raga), enerjik, memiliki stamina untuk menangani tugas-tugas berat, tidak mudah lelah. Tidak betah duduk lama, kurang dapat konsentrasi  'di belakang meja'.  </v>
      </c>
      <c r="AG134" s="52" t="str">
        <f ca="1"/>
        <v xml:space="preserve">Perlu pengarahan awal dan tolok ukur keberhasilan   </v>
      </c>
      <c r="AH134" s="52" t="str">
        <f ca="1"/>
        <v>Otonom, dapat bekerja sendiri tanpa campur tangan orang lain, motivasi timbul krn pekerjaan itu sendiri, bukan krn pujian dr otoritas. Mempertanyakan otoritas, cenderung tidak puas thdp atasan, loya- litas lebih didasari kepentingan pribadi.</v>
      </c>
      <c r="AI134" s="52" t="str">
        <f ca="1"/>
        <v xml:space="preserve">Percaya diri dan ingin berperan sebagai pemimpin      </v>
      </c>
      <c r="AJ134" s="52" t="str">
        <f ca="1"/>
        <v xml:space="preserve">Dominan dan bertanggung jawab, akan melakukan fungsi pengarahan, pengendalian dan pengawasan    </v>
      </c>
      <c r="AK134" s="52" t="str">
        <f ca="1"/>
        <v xml:space="preserve">Cukup percaya diri dlm pengambilan keputusan, mau mengambil resiko, dpt memutuskan dgn cepat, mengikuti alur logika </v>
      </c>
      <c r="AL134" s="52" t="str">
        <f ca="1"/>
        <v xml:space="preserve">Kurang percaya diri &amp; kurang aktif dlm menjalin hubungan sosial   </v>
      </c>
      <c r="AM134" s="52" t="str">
        <f ca="1"/>
        <v>Suka bergabung dlm kelompok, sadar akan sikap &amp; kebutuhan ke- lompok, suka bekerja sama, ingin menjadi bagian dari kelompok, ingin disukai &amp; diakui oleh lingkungan; sangat tergantung pd kelom- pok, lebih memperhatikan kebutuhan kelompok daripada pekerjaan.</v>
      </c>
      <c r="AN134" s="52" t="str">
        <f ca="1"/>
        <v>Menjaga jarak, lebih memperhatikan hal - hal kedinasan, tdk mudah dipengaruhi oleh individu tertentu, objektif &amp; analitis. Tampil dingin, tdk acuh, tdk ramah, suka berahasia, mungkin tdk sadar akan pe- rasaan org lain, &amp; mungkin sulit menyesuaikan diri.</v>
      </c>
      <c r="AO134" s="52" t="str">
        <f ca="1"/>
        <v xml:space="preserve">Mengharapkan pengakuan lingkungan dan tidak mau diabaikan tetapi tidak mencari-cari perhatian </v>
      </c>
      <c r="AP134" s="52" t="str">
        <f ca="1"/>
        <v xml:space="preserve">Terbuka, mudah mengungkap pendapat atau perasaannya menge- nai suatu hal kepada org lain </v>
      </c>
      <c r="AQ134" s="52" t="str">
        <f ca="1"/>
        <v xml:space="preserve">Lebih suka menghindari konflik, akan mencari rasionalisasi untuk  dapat menerima situasi dan melihat permasalahan dari sudut pan- dang orang lain.  </v>
      </c>
      <c r="AR134" s="52" t="str">
        <f ca="1"/>
        <v xml:space="preserve">Mudah beradaptasi, cukup menyukai perubahan    </v>
      </c>
      <c r="AT134" t="str">
        <f ca="1"/>
        <v>G</v>
      </c>
      <c r="AU134" t="str">
        <f ca="1"/>
        <v>N</v>
      </c>
      <c r="AV134" t="str">
        <f ca="1"/>
        <v>P</v>
      </c>
      <c r="AW134" t="str">
        <f ca="1"/>
        <v>P</v>
      </c>
      <c r="AX134" t="str">
        <f ca="1"/>
        <v>B</v>
      </c>
      <c r="AY134" t="str">
        <f ca="1"/>
        <v>B</v>
      </c>
      <c r="AZ134" t="str">
        <f ca="1"/>
        <v>Z</v>
      </c>
      <c r="BA134" t="str">
        <f ca="1"/>
        <v>Z</v>
      </c>
      <c r="BB134" t="str">
        <f ca="1"/>
        <v>K</v>
      </c>
      <c r="BC134" t="str">
        <f ca="1"/>
        <v>W</v>
      </c>
      <c r="BD134" t="str">
        <f ca="1"/>
        <v>G</v>
      </c>
      <c r="BE134" t="str">
        <f ca="1"/>
        <v>E</v>
      </c>
      <c r="BF134" t="str">
        <f ca="1"/>
        <v>N</v>
      </c>
      <c r="BG134" t="str">
        <f ca="1"/>
        <v>A</v>
      </c>
      <c r="BH134" t="str">
        <f ca="1"/>
        <v>B</v>
      </c>
      <c r="BI134" t="str">
        <f ca="1"/>
        <v>X</v>
      </c>
      <c r="BJ134" t="str">
        <f ca="1"/>
        <v>B</v>
      </c>
      <c r="BK134" t="str">
        <f ca="1"/>
        <v>K</v>
      </c>
      <c r="BL134" t="str">
        <f ca="1"/>
        <v>Z</v>
      </c>
      <c r="BM134" t="str">
        <f ca="1"/>
        <v>W</v>
      </c>
      <c r="BN134" t="str">
        <f ca="1"/>
        <v>D</v>
      </c>
      <c r="BO134" t="str">
        <f ca="1"/>
        <v>L</v>
      </c>
      <c r="BP134" t="str">
        <f ca="1"/>
        <v>I</v>
      </c>
      <c r="BQ134" t="str">
        <f ca="1"/>
        <v>X</v>
      </c>
      <c r="BR134" t="str">
        <f ca="1"/>
        <v>A</v>
      </c>
      <c r="BS134" t="str">
        <f ca="1"/>
        <v>P</v>
      </c>
      <c r="BT134" t="str">
        <f ca="1"/>
        <v>Z</v>
      </c>
      <c r="BU134" t="str">
        <f ca="1"/>
        <v>B</v>
      </c>
      <c r="BV134" t="str">
        <f ca="1"/>
        <v>F</v>
      </c>
      <c r="BW134" t="str">
        <f ca="1"/>
        <v>W</v>
      </c>
      <c r="BX134" t="str">
        <f ca="1"/>
        <v>G</v>
      </c>
      <c r="BY134" t="str">
        <f ca="1"/>
        <v>L</v>
      </c>
      <c r="BZ134" t="str">
        <f ca="1"/>
        <v>I</v>
      </c>
      <c r="CA134" t="str">
        <f ca="1"/>
        <v>T</v>
      </c>
      <c r="CB134" t="str">
        <f ca="1"/>
        <v>B</v>
      </c>
      <c r="CC134" t="str">
        <f ca="1"/>
        <v>A</v>
      </c>
      <c r="CD134" t="str">
        <f ca="1"/>
        <v>P</v>
      </c>
      <c r="CE134" t="str">
        <f ca="1"/>
        <v>X</v>
      </c>
      <c r="CF134" t="str">
        <f ca="1"/>
        <v>B</v>
      </c>
      <c r="CG134" t="str">
        <f ca="1"/>
        <v>W</v>
      </c>
      <c r="CH134" t="str">
        <f ca="1"/>
        <v>G</v>
      </c>
      <c r="CI134" t="str">
        <f ca="1"/>
        <v>R</v>
      </c>
      <c r="CJ134" t="str">
        <f ca="1"/>
        <v>I</v>
      </c>
      <c r="CK134" t="str">
        <f ca="1"/>
        <v>T</v>
      </c>
      <c r="CL134" t="str">
        <f ca="1"/>
        <v>V</v>
      </c>
      <c r="CM134" t="str">
        <f ca="1"/>
        <v>N</v>
      </c>
      <c r="CN134" t="str">
        <f ca="1"/>
        <v>A</v>
      </c>
      <c r="CO134" t="str">
        <f ca="1"/>
        <v>P</v>
      </c>
      <c r="CP134" t="str">
        <f ca="1"/>
        <v>F</v>
      </c>
      <c r="CQ134" t="str">
        <f ca="1"/>
        <v>W</v>
      </c>
      <c r="CR134" t="str">
        <f ca="1"/>
        <v>G</v>
      </c>
      <c r="CS134" t="str">
        <f ca="1"/>
        <v>L</v>
      </c>
      <c r="CT134" t="str">
        <f ca="1"/>
        <v>I</v>
      </c>
      <c r="CU134" t="str">
        <f ca="1"/>
        <v>T</v>
      </c>
      <c r="CV134" t="str">
        <f ca="1"/>
        <v>V</v>
      </c>
      <c r="CW134" t="str">
        <f ca="1"/>
        <v>S</v>
      </c>
      <c r="CX134" t="str">
        <f ca="1"/>
        <v>N</v>
      </c>
      <c r="CY134" t="str">
        <f ca="1"/>
        <v>A</v>
      </c>
      <c r="CZ134" t="str">
        <f ca="1"/>
        <v>F</v>
      </c>
      <c r="DA134" t="str">
        <f ca="1"/>
        <v>X</v>
      </c>
      <c r="DB134" t="str">
        <f ca="1"/>
        <v>T</v>
      </c>
      <c r="DC134" t="str">
        <f ca="1"/>
        <v>L</v>
      </c>
      <c r="DD134" t="str">
        <f ca="1"/>
        <v>I</v>
      </c>
      <c r="DE134" t="str">
        <f ca="1"/>
        <v>R</v>
      </c>
      <c r="DF134" t="str">
        <f ca="1"/>
        <v>V</v>
      </c>
      <c r="DG134" t="str">
        <f ca="1"/>
        <v>S</v>
      </c>
      <c r="DH134" t="str">
        <f ca="1"/>
        <v>R</v>
      </c>
      <c r="DI134" t="str">
        <f ca="1"/>
        <v>N</v>
      </c>
      <c r="DJ134" t="str">
        <f ca="1"/>
        <v>A</v>
      </c>
      <c r="DK134" t="str">
        <f ca="1"/>
        <v>P</v>
      </c>
      <c r="DL134" t="str">
        <f ca="1"/>
        <v>I</v>
      </c>
      <c r="DM134" t="str">
        <f ca="1"/>
        <v>L</v>
      </c>
      <c r="DN134" t="str">
        <f ca="1"/>
        <v>V</v>
      </c>
      <c r="DO134" t="str">
        <f ca="1"/>
        <v>T</v>
      </c>
      <c r="DP134" t="str">
        <f ca="1"/>
        <v>V</v>
      </c>
      <c r="DQ134" t="str">
        <f ca="1"/>
        <v>D</v>
      </c>
      <c r="DR134" t="str">
        <f ca="1"/>
        <v>R</v>
      </c>
      <c r="DS134" t="str">
        <f ca="1"/>
        <v>E</v>
      </c>
      <c r="DT134" t="str">
        <f ca="1"/>
        <v>N</v>
      </c>
      <c r="DU134" t="str">
        <f ca="1"/>
        <v>A</v>
      </c>
      <c r="DV134" t="str">
        <f ca="1"/>
        <v>L</v>
      </c>
      <c r="DW134" t="str">
        <f ca="1"/>
        <v>L</v>
      </c>
      <c r="DX134" t="str">
        <f ca="1"/>
        <v>I</v>
      </c>
      <c r="DY134" t="str">
        <f ca="1"/>
        <v>V</v>
      </c>
      <c r="DZ134" t="str">
        <f ca="1"/>
        <v>V</v>
      </c>
      <c r="EA134" t="str">
        <f ca="1"/>
        <v>S</v>
      </c>
      <c r="EB134" t="str">
        <f ca="1"/>
        <v>D</v>
      </c>
      <c r="EC134" t="str">
        <f ca="1"/>
        <v>C</v>
      </c>
      <c r="ED134" t="str">
        <f ca="1"/>
        <v>E</v>
      </c>
      <c r="EE134" t="str">
        <f ca="1"/>
        <v>N</v>
      </c>
    </row>
    <row r="135" spans="1:135" ht="75" x14ac:dyDescent="0.25">
      <c r="A135" s="57">
        <v>134</v>
      </c>
      <c r="B135" s="55" t="str">
        <f ca="1"/>
        <v>Zainal Azhari</v>
      </c>
      <c r="C135" s="55" t="str">
        <f ca="1"/>
        <v>Civil Engineer</v>
      </c>
      <c r="D135" s="53" t="str">
        <f ca="1"/>
        <v>34</v>
      </c>
      <c r="E135" s="53">
        <f ca="1"/>
        <v>6</v>
      </c>
      <c r="F135" s="53">
        <f ca="1"/>
        <v>5</v>
      </c>
      <c r="G135" s="53">
        <f ca="1"/>
        <v>5</v>
      </c>
      <c r="H135" s="53">
        <f ca="1"/>
        <v>5</v>
      </c>
      <c r="I135" s="53">
        <f ca="1"/>
        <v>8</v>
      </c>
      <c r="J135" s="53">
        <f ca="1"/>
        <v>4</v>
      </c>
      <c r="K135" s="53">
        <f ca="1"/>
        <v>3</v>
      </c>
      <c r="L135" s="53">
        <f ca="1"/>
        <v>2</v>
      </c>
      <c r="M135" s="53">
        <f ca="1"/>
        <v>4</v>
      </c>
      <c r="N135" s="53">
        <f ca="1"/>
        <v>2</v>
      </c>
      <c r="O135" s="53">
        <f ca="1"/>
        <v>6</v>
      </c>
      <c r="P135" s="53">
        <f ca="1"/>
        <v>8</v>
      </c>
      <c r="Q135" s="53">
        <f ca="1"/>
        <v>4</v>
      </c>
      <c r="R135" s="53">
        <f ca="1"/>
        <v>6</v>
      </c>
      <c r="S135" s="53">
        <f ca="1"/>
        <v>4</v>
      </c>
      <c r="T135" s="53">
        <f ca="1"/>
        <v>2</v>
      </c>
      <c r="U135" s="53">
        <f ca="1"/>
        <v>5</v>
      </c>
      <c r="V135" s="53">
        <f ca="1"/>
        <v>2</v>
      </c>
      <c r="W135" s="53">
        <f ca="1"/>
        <v>2</v>
      </c>
      <c r="X135" s="53">
        <f ca="1"/>
        <v>7</v>
      </c>
      <c r="Y135" s="52" t="str">
        <f ca="1"/>
        <v>Tahu akan tujuan yang ingin dicapainya dan dapat merumuskannya, realistis akan kemampuan diri, dan berusaha untuk mencapai target.</v>
      </c>
      <c r="Z135" s="52" t="str">
        <f ca="1"/>
        <v xml:space="preserve">Cukup memiliki komitmen untuk menuntaskan tugas, akan tetapi jika memungkinkan akan mendelegasikan sebagian dari pekerjaan nya kepada orang lain.  </v>
      </c>
      <c r="AA135" s="52" t="str">
        <f ca="1"/>
        <v xml:space="preserve">Bekerja keras, tetapi  jelas tujuan yg ingin dicapainya   </v>
      </c>
      <c r="AB135" s="52" t="str">
        <f ca="1"/>
        <v xml:space="preserve">Memperhatikan keteraturan dan sistematika kerja, tapi cukup  fleksibel </v>
      </c>
      <c r="AC135" s="52" t="str">
        <f ca="1"/>
        <v xml:space="preserve">Sangat menyukai detail, sangat peduli akan akurasi dan keleng- kapan data.  Cenderung terlalu terlibat dengan detail sehingga melupakan tujuan utama.  </v>
      </c>
      <c r="AD135" s="52" t="str">
        <f ca="1"/>
        <v xml:space="preserve">Pertimbangan mencakup aspek teoritis (konsep atau pemikiran  baru) dan aspek praktis (pengalaman) secara berimbang    </v>
      </c>
      <c r="AE135" s="52" t="str">
        <f ca="1"/>
        <v xml:space="preserve">Santai. Kurang peduli akan waktu, kurang memiliki rasa urgensi, membuang-buang waktu, bukan pekerja yang tepat waktu </v>
      </c>
      <c r="AF135" s="52" t="str">
        <f ca="1"/>
        <v xml:space="preserve">Cocok untuk pekerjaan  ' di belakang meja '. Cenderung lamban, tidak tanggap, mudah lelah, daya tahan lemah </v>
      </c>
      <c r="AG135" s="52" t="str">
        <f ca="1"/>
        <v xml:space="preserve">Perlu pengarahan awal dan tolok ukur keberhasilan   </v>
      </c>
      <c r="AH135" s="52" t="str">
        <f ca="1"/>
        <v>Otonom, dapat bekerja sendiri tanpa campur tangan orang lain, motivasi timbul krn pekerjaan itu sendiri, bukan krn pujian dr otoritas. Mempertanyakan otoritas, cenderung tidak puas thdp atasan, loya- litas lebih didasari kepentingan pribadi.</v>
      </c>
      <c r="AI135" s="52" t="str">
        <f ca="1"/>
        <v xml:space="preserve">Percaya diri dan ingin berperan sebagai pemimpin      </v>
      </c>
      <c r="AJ135"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35" s="52" t="str">
        <f ca="1"/>
        <v xml:space="preserve">Berhati - hati dlm pengambilan keputusan   </v>
      </c>
      <c r="AL135" s="52" t="str">
        <f ca="1"/>
        <v>Percaya diri &amp; sangat senang bergaul, menyukai interaksi sosial, bisa men- ciptakan suasana yg menyenangkan, mempunyai inisiatif &amp; mampu men- jalin hubungan &amp; komunikasi, memperhatikan org lain. Mungkin membuang- buang waktu utk aktifitas sosial, kurang peduli akan penyelesaian tugas.</v>
      </c>
      <c r="AM135" s="52" t="str">
        <f ca="1"/>
        <v xml:space="preserve">Selektif dlm bergabung dg kelompok, hanya mau berhubungan dg kelompok di lingkungan kerja apabila bernilai &amp; sesuai minat, tdk terlalu mudah dipengaruhi.  </v>
      </c>
      <c r="AN135" s="52" t="str">
        <f ca="1"/>
        <v>Menjaga jarak, lebih memperhatikan hal - hal kedinasan, tdk mudah dipengaruhi oleh individu tertentu, objektif &amp; analitis. Tampil dingin, tdk acuh, tdk ramah, suka berahasia, mungkin tdk sadar akan pe- rasaan org lain, &amp; mungkin sulit menyesuaikan diri.</v>
      </c>
      <c r="AO135" s="52" t="str">
        <f ca="1"/>
        <v xml:space="preserve">Mengharapkan pengakuan lingkungan dan tidak mau diabaikan tetapi tidak mencari-cari perhatian </v>
      </c>
      <c r="AP135" s="52" t="str">
        <f ca="1"/>
        <v xml:space="preserve">Terbuka, mudah mengungkap pendapat atau perasaannya menge- nai suatu hal kepada org lain </v>
      </c>
      <c r="AQ135" s="52" t="str">
        <f ca="1"/>
        <v xml:space="preserve">Lebih suka menghindari konflik, akan mencari rasionalisasi untuk  dapat menerima situasi dan melihat permasalahan dari sudut pan- dang orang lain.  </v>
      </c>
      <c r="AR135" s="52" t="str">
        <f ca="1"/>
        <v>Antusias terhadap perubahan dan akan mencari hal-hal baru, tetapi masih selektif (menilai kemanfaatannya)</v>
      </c>
      <c r="AT135" t="str">
        <f ca="1"/>
        <v>G</v>
      </c>
      <c r="AU135" t="str">
        <f ca="1"/>
        <v>N</v>
      </c>
      <c r="AV135" t="str">
        <f ca="1"/>
        <v>A</v>
      </c>
      <c r="AW135" t="str">
        <f ca="1"/>
        <v>P</v>
      </c>
      <c r="AX135" t="str">
        <f ca="1"/>
        <v>B</v>
      </c>
      <c r="AY135" t="str">
        <f ca="1"/>
        <v>B</v>
      </c>
      <c r="AZ135" t="str">
        <f ca="1"/>
        <v>Z</v>
      </c>
      <c r="BA135" t="str">
        <f ca="1"/>
        <v>Z</v>
      </c>
      <c r="BB135" t="str">
        <f ca="1"/>
        <v>K</v>
      </c>
      <c r="BC135" t="str">
        <f ca="1"/>
        <v>F</v>
      </c>
      <c r="BD135" t="str">
        <f ca="1"/>
        <v>C</v>
      </c>
      <c r="BE135" t="str">
        <f ca="1"/>
        <v>L</v>
      </c>
      <c r="BF135" t="str">
        <f ca="1"/>
        <v>P</v>
      </c>
      <c r="BG135" t="str">
        <f ca="1"/>
        <v>X</v>
      </c>
      <c r="BH135" t="str">
        <f ca="1"/>
        <v>P</v>
      </c>
      <c r="BI135" t="str">
        <f ca="1"/>
        <v>X</v>
      </c>
      <c r="BJ135" t="str">
        <f ca="1"/>
        <v>Z</v>
      </c>
      <c r="BK135" t="str">
        <f ca="1"/>
        <v>O</v>
      </c>
      <c r="BL135" t="str">
        <f ca="1"/>
        <v>Z</v>
      </c>
      <c r="BM135" t="str">
        <f ca="1"/>
        <v>W</v>
      </c>
      <c r="BN135" t="str">
        <f ca="1"/>
        <v>D</v>
      </c>
      <c r="BO135" t="str">
        <f ca="1"/>
        <v>C</v>
      </c>
      <c r="BP135" t="str">
        <f ca="1"/>
        <v>I</v>
      </c>
      <c r="BQ135" t="str">
        <f ca="1"/>
        <v>X</v>
      </c>
      <c r="BR135" t="str">
        <f ca="1"/>
        <v>A</v>
      </c>
      <c r="BS135" t="str">
        <f ca="1"/>
        <v>P</v>
      </c>
      <c r="BT135" t="str">
        <f ca="1"/>
        <v>Z</v>
      </c>
      <c r="BU135" t="str">
        <f ca="1"/>
        <v>K</v>
      </c>
      <c r="BV135" t="str">
        <f ca="1"/>
        <v>O</v>
      </c>
      <c r="BW135" t="str">
        <f ca="1"/>
        <v>W</v>
      </c>
      <c r="BX135" t="str">
        <f ca="1"/>
        <v>G</v>
      </c>
      <c r="BY135" t="str">
        <f ca="1"/>
        <v>D</v>
      </c>
      <c r="BZ135" t="str">
        <f ca="1"/>
        <v>I</v>
      </c>
      <c r="CA135" t="str">
        <f ca="1"/>
        <v>T</v>
      </c>
      <c r="CB135" t="str">
        <f ca="1"/>
        <v>B</v>
      </c>
      <c r="CC135" t="str">
        <f ca="1"/>
        <v>A</v>
      </c>
      <c r="CD135" t="str">
        <f ca="1"/>
        <v>P</v>
      </c>
      <c r="CE135" t="str">
        <f ca="1"/>
        <v>X</v>
      </c>
      <c r="CF135" t="str">
        <f ca="1"/>
        <v>B</v>
      </c>
      <c r="CG135" t="str">
        <f ca="1"/>
        <v>W</v>
      </c>
      <c r="CH135" t="str">
        <f ca="1"/>
        <v>S</v>
      </c>
      <c r="CI135" t="str">
        <f ca="1"/>
        <v>R</v>
      </c>
      <c r="CJ135" t="str">
        <f ca="1"/>
        <v>D</v>
      </c>
      <c r="CK135" t="str">
        <f ca="1"/>
        <v>C</v>
      </c>
      <c r="CL135" t="str">
        <f ca="1"/>
        <v>E</v>
      </c>
      <c r="CM135" t="str">
        <f ca="1"/>
        <v>N</v>
      </c>
      <c r="CN135" t="str">
        <f ca="1"/>
        <v>Z</v>
      </c>
      <c r="CO135" t="str">
        <f ca="1"/>
        <v>P</v>
      </c>
      <c r="CP135" t="str">
        <f ca="1"/>
        <v>F</v>
      </c>
      <c r="CQ135" t="str">
        <f ca="1"/>
        <v>W</v>
      </c>
      <c r="CR135" t="str">
        <f ca="1"/>
        <v>G</v>
      </c>
      <c r="CS135" t="str">
        <f ca="1"/>
        <v>L</v>
      </c>
      <c r="CT135" t="str">
        <f ca="1"/>
        <v>I</v>
      </c>
      <c r="CU135" t="str">
        <f ca="1"/>
        <v>D</v>
      </c>
      <c r="CV135" t="str">
        <f ca="1"/>
        <v>C</v>
      </c>
      <c r="CW135" t="str">
        <f ca="1"/>
        <v>S</v>
      </c>
      <c r="CX135" t="str">
        <f ca="1"/>
        <v>Z</v>
      </c>
      <c r="CY135" t="str">
        <f ca="1"/>
        <v>A</v>
      </c>
      <c r="CZ135" t="str">
        <f ca="1"/>
        <v>P</v>
      </c>
      <c r="DA135" t="str">
        <f ca="1"/>
        <v>X</v>
      </c>
      <c r="DB135" t="str">
        <f ca="1"/>
        <v>G</v>
      </c>
      <c r="DC135" t="str">
        <f ca="1"/>
        <v>L</v>
      </c>
      <c r="DD135" t="str">
        <f ca="1"/>
        <v>S</v>
      </c>
      <c r="DE135" t="str">
        <f ca="1"/>
        <v>T</v>
      </c>
      <c r="DF135" t="str">
        <f ca="1"/>
        <v>D</v>
      </c>
      <c r="DG135" t="str">
        <f ca="1"/>
        <v>S</v>
      </c>
      <c r="DH135" t="str">
        <f ca="1"/>
        <v>R</v>
      </c>
      <c r="DI135" t="str">
        <f ca="1"/>
        <v>N</v>
      </c>
      <c r="DJ135" t="str">
        <f ca="1"/>
        <v>A</v>
      </c>
      <c r="DK135" t="str">
        <f ca="1"/>
        <v>P</v>
      </c>
      <c r="DL135" t="str">
        <f ca="1"/>
        <v>G</v>
      </c>
      <c r="DM135" t="str">
        <f ca="1"/>
        <v>L</v>
      </c>
      <c r="DN135" t="str">
        <f ca="1"/>
        <v>V</v>
      </c>
      <c r="DO135" t="str">
        <f ca="1"/>
        <v>S</v>
      </c>
      <c r="DP135" t="str">
        <f ca="1"/>
        <v>V</v>
      </c>
      <c r="DQ135" t="str">
        <f ca="1"/>
        <v>D</v>
      </c>
      <c r="DR135" t="str">
        <f ca="1"/>
        <v>R</v>
      </c>
      <c r="DS135" t="str">
        <f ca="1"/>
        <v>D</v>
      </c>
      <c r="DT135" t="str">
        <f ca="1"/>
        <v>N</v>
      </c>
      <c r="DU135" t="str">
        <f ca="1"/>
        <v>A</v>
      </c>
      <c r="DV135" t="str">
        <f ca="1"/>
        <v>L</v>
      </c>
      <c r="DW135" t="str">
        <f ca="1"/>
        <v>L</v>
      </c>
      <c r="DX135" t="str">
        <f ca="1"/>
        <v>I</v>
      </c>
      <c r="DY135" t="str">
        <f ca="1"/>
        <v>T</v>
      </c>
      <c r="DZ135" t="str">
        <f ca="1"/>
        <v>S</v>
      </c>
      <c r="EA135" t="str">
        <f ca="1"/>
        <v>R</v>
      </c>
      <c r="EB135" t="str">
        <f ca="1"/>
        <v>D</v>
      </c>
      <c r="EC135" t="str">
        <f ca="1"/>
        <v>C</v>
      </c>
      <c r="ED135" t="str">
        <f ca="1"/>
        <v>E</v>
      </c>
      <c r="EE135" t="str">
        <f ca="1"/>
        <v>N</v>
      </c>
    </row>
    <row r="136" spans="1:135" ht="75" x14ac:dyDescent="0.25">
      <c r="A136" s="57">
        <v>135</v>
      </c>
      <c r="B136" s="55" t="str">
        <f ca="1"/>
        <v>Muhammad Rifqi Septyawan</v>
      </c>
      <c r="C136" s="55" t="str">
        <f ca="1"/>
        <v>Site Civil Engineer</v>
      </c>
      <c r="D136" s="53" t="str">
        <f ca="1"/>
        <v>26 Tahun</v>
      </c>
      <c r="E136" s="53">
        <f ca="1"/>
        <v>4</v>
      </c>
      <c r="F136" s="53">
        <f ca="1"/>
        <v>7</v>
      </c>
      <c r="G136" s="53">
        <f ca="1"/>
        <v>6</v>
      </c>
      <c r="H136" s="53">
        <f ca="1"/>
        <v>2</v>
      </c>
      <c r="I136" s="53">
        <f ca="1"/>
        <v>3</v>
      </c>
      <c r="J136" s="53">
        <f ca="1"/>
        <v>2</v>
      </c>
      <c r="K136" s="53">
        <f ca="1"/>
        <v>4</v>
      </c>
      <c r="L136" s="53">
        <f ca="1"/>
        <v>4</v>
      </c>
      <c r="M136" s="53">
        <f ca="1"/>
        <v>6</v>
      </c>
      <c r="N136" s="53">
        <f ca="1"/>
        <v>2</v>
      </c>
      <c r="O136" s="53">
        <f ca="1"/>
        <v>9</v>
      </c>
      <c r="P136" s="53">
        <f ca="1"/>
        <v>8</v>
      </c>
      <c r="Q136" s="53">
        <f ca="1"/>
        <v>8</v>
      </c>
      <c r="R136" s="53">
        <f ca="1"/>
        <v>4</v>
      </c>
      <c r="S136" s="53">
        <f ca="1"/>
        <v>3</v>
      </c>
      <c r="T136" s="53">
        <f ca="1"/>
        <v>2</v>
      </c>
      <c r="U136" s="53">
        <f ca="1"/>
        <v>2</v>
      </c>
      <c r="V136" s="53">
        <f ca="1"/>
        <v>3</v>
      </c>
      <c r="W136" s="53">
        <f ca="1"/>
        <v>5</v>
      </c>
      <c r="X136" s="53">
        <f ca="1"/>
        <v>6</v>
      </c>
      <c r="Y136" s="52" t="str">
        <f ca="1"/>
        <v>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Z136" s="52" t="str">
        <f ca="1"/>
        <v xml:space="preserve">Komitmen tinggi, lebih suka menangani pekerjaan satu demi satu, akan tetapi masih dapat mengubah prioritas jika terpaksa </v>
      </c>
      <c r="AA136" s="52" t="str">
        <f ca="1"/>
        <v xml:space="preserve">Bekerja keras, tetapi  jelas tujuan yg ingin dicapainya   </v>
      </c>
      <c r="AB136" s="52" t="str">
        <f ca="1"/>
        <v>Lebih mementingkan fleksibilitas daripada struktur, pendekatan kerja lebih ditentukan oleh situasi daripada oleh perencanaan sebelumnya, mudah beradaptasi.  Tidak mempedulikan keteraturan atau kerapihan, ceroboh.</v>
      </c>
      <c r="AC136" s="52" t="str">
        <f ca="1"/>
        <v xml:space="preserve">Cukup peduli akan akurasi dan kelengkapan data   </v>
      </c>
      <c r="AD136" s="52" t="str">
        <f ca="1"/>
        <v xml:space="preserve">Tipe pelaksana, praktis - pragmatis, mengandalkan pengalaman  masa lalu dan intuisi. Bekerja tanpa perencanaan, mengandalkan perasaan.  </v>
      </c>
      <c r="AE136" s="52" t="str">
        <f ca="1"/>
        <v xml:space="preserve">Cukup aktif dalam segi mental, dapat menyesuaikan tempo kerjanya  dengan tuntutan pekerjaan / lingkungan </v>
      </c>
      <c r="AF136" s="52" t="str">
        <f ca="1"/>
        <v xml:space="preserve">Dapat bekerja di belakang meja dan senang jika sesekali harus terjun ke lapangan atau melaksanakan tugas-tugas yang bersifat mobile.  </v>
      </c>
      <c r="AG136" s="52" t="str">
        <f ca="1"/>
        <v xml:space="preserve">Membutuhkan uraian rinci mengenai tugas, dan batasan tanggung  jawab serta wewenang </v>
      </c>
      <c r="AH136" s="52" t="str">
        <f ca="1"/>
        <v>Otonom, dapat bekerja sendiri tanpa campur tangan orang lain, motivasi timbul krn pekerjaan itu sendiri, bukan krn pujian dr otoritas. Mempertanyakan otoritas, cenderung tidak puas thdp atasan, loya- litas lebih didasari kepentingan pribadi.</v>
      </c>
      <c r="AI136" s="52" t="str">
        <f ca="1"/>
        <v>Sangat percaya diri utk berperan sbg atasan &amp; sangat mengharapkan posisi tersebut. Lebih mementingkan citra &amp; status kepemimpinannya dari pada efektifitas kelompok, mungkin akan tampil angkuh atau terlalu percaya diri.</v>
      </c>
      <c r="AJ136" s="52" t="str">
        <f ca="1"/>
        <v>Sangat dominan, sangat mempengaruhi &amp; mengawasi org lain, bertanggung jawab atas tindakan &amp; hasil kerja bawahan. Posesif, tdk ingin berada di  bawah pimpinan org lain, cemas bila tdk berada di posisi pemimpin,  mungkin sulit utk bekerja sama dgn rekan yg sejajar kedudukannya.</v>
      </c>
      <c r="AK136" s="52" t="str">
        <f ca="1"/>
        <v>Sangat yakin dl mengambil keputusan, cepat tanggap thd situasi, berani mengambil resiko, mau memanfaatkan kesempatan. Impulsif, dpt mem- buat keputusan yg tdk praktis, cenderung lebih mementingkan kecepatan daripada akurasi, tdk sabar, cenderung meloncat pd keputusan.</v>
      </c>
      <c r="AL136" s="52" t="str">
        <f ca="1"/>
        <v xml:space="preserve">Kurang percaya diri &amp; kurang aktif dlm menjalin hubungan sosial   </v>
      </c>
      <c r="AM136" s="52" t="str">
        <f ca="1"/>
        <v xml:space="preserve">Selektif dlm bergabung dg kelompok, hanya mau berhubungan dg kelompok di lingkungan kerja apabila bernilai &amp; sesuai minat, tdk terlalu mudah dipengaruhi.  </v>
      </c>
      <c r="AN136" s="52" t="str">
        <f ca="1"/>
        <v>Menjaga jarak, lebih memperhatikan hal - hal kedinasan, tdk mudah dipengaruhi oleh individu tertentu, objektif &amp; analitis. Tampil dingin, tdk acuh, tdk ramah, suka berahasia, mungkin tdk sadar akan pe- rasaan org lain, &amp; mungkin sulit menyesuaikan diri.</v>
      </c>
      <c r="AO136" s="52" t="str">
        <f ca="1"/>
        <v xml:space="preserve">Sederhana, cenderung diam, cenderung pemalu, tidak suka menon- jolkan diri </v>
      </c>
      <c r="AP136" s="52" t="str">
        <f ca="1"/>
        <v xml:space="preserve">Terbuka, mudah mengungkap pendapat atau perasaannya menge- nai suatu hal kepada org lain </v>
      </c>
      <c r="AQ136" s="52" t="str">
        <f ca="1"/>
        <v xml:space="preserve">Tidak mencari atau menghindari konflik, mau mendengarkan pan- dangan orang lain tetapi dapat menjadi keras kepala saat memper- tahankan pandangannya.  </v>
      </c>
      <c r="AR136" s="52" t="str">
        <f ca="1"/>
        <v>Antusias terhadap perubahan dan akan mencari hal-hal baru, tetapi masih selektif (menilai kemanfaatannya)</v>
      </c>
      <c r="AT136" t="str">
        <f ca="1"/>
        <v>G</v>
      </c>
      <c r="AU136" t="str">
        <f ca="1"/>
        <v>N</v>
      </c>
      <c r="AV136" t="str">
        <f ca="1"/>
        <v>P</v>
      </c>
      <c r="AW136" t="str">
        <f ca="1"/>
        <v>P</v>
      </c>
      <c r="AX136" t="str">
        <f ca="1"/>
        <v>B</v>
      </c>
      <c r="AY136" t="str">
        <f ca="1"/>
        <v>O</v>
      </c>
      <c r="AZ136" t="str">
        <f ca="1"/>
        <v>Z</v>
      </c>
      <c r="BA136" t="str">
        <f ca="1"/>
        <v>K</v>
      </c>
      <c r="BB136" t="str">
        <f ca="1"/>
        <v>K</v>
      </c>
      <c r="BC136" t="str">
        <f ca="1"/>
        <v>W</v>
      </c>
      <c r="BD136" t="str">
        <f ca="1"/>
        <v>C</v>
      </c>
      <c r="BE136" t="str">
        <f ca="1"/>
        <v>L</v>
      </c>
      <c r="BF136" t="str">
        <f ca="1"/>
        <v>P</v>
      </c>
      <c r="BG136" t="str">
        <f ca="1"/>
        <v>A</v>
      </c>
      <c r="BH136" t="str">
        <f ca="1"/>
        <v>P</v>
      </c>
      <c r="BI136" t="str">
        <f ca="1"/>
        <v>X</v>
      </c>
      <c r="BJ136" t="str">
        <f ca="1"/>
        <v>Z</v>
      </c>
      <c r="BK136" t="str">
        <f ca="1"/>
        <v>O</v>
      </c>
      <c r="BL136" t="str">
        <f ca="1"/>
        <v>Z</v>
      </c>
      <c r="BM136" t="str">
        <f ca="1"/>
        <v>W</v>
      </c>
      <c r="BN136" t="str">
        <f ca="1"/>
        <v>G</v>
      </c>
      <c r="BO136" t="str">
        <f ca="1"/>
        <v>L</v>
      </c>
      <c r="BP136" t="str">
        <f ca="1"/>
        <v>I</v>
      </c>
      <c r="BQ136" t="str">
        <f ca="1"/>
        <v>X</v>
      </c>
      <c r="BR136" t="str">
        <f ca="1"/>
        <v>A</v>
      </c>
      <c r="BS136" t="str">
        <f ca="1"/>
        <v>P</v>
      </c>
      <c r="BT136" t="str">
        <f ca="1"/>
        <v>Z</v>
      </c>
      <c r="BU136" t="str">
        <f ca="1"/>
        <v>B</v>
      </c>
      <c r="BV136" t="str">
        <f ca="1"/>
        <v>F</v>
      </c>
      <c r="BW136" t="str">
        <f ca="1"/>
        <v>Z</v>
      </c>
      <c r="BX136" t="str">
        <f ca="1"/>
        <v>G</v>
      </c>
      <c r="BY136" t="str">
        <f ca="1"/>
        <v>L</v>
      </c>
      <c r="BZ136" t="str">
        <f ca="1"/>
        <v>I</v>
      </c>
      <c r="CA136" t="str">
        <f ca="1"/>
        <v>T</v>
      </c>
      <c r="CB136" t="str">
        <f ca="1"/>
        <v>N</v>
      </c>
      <c r="CC136" t="str">
        <f ca="1"/>
        <v>A</v>
      </c>
      <c r="CD136" t="str">
        <f ca="1"/>
        <v>P</v>
      </c>
      <c r="CE136" t="str">
        <f ca="1"/>
        <v>K</v>
      </c>
      <c r="CF136" t="str">
        <f ca="1"/>
        <v>B</v>
      </c>
      <c r="CG136" t="str">
        <f ca="1"/>
        <v>W</v>
      </c>
      <c r="CH136" t="str">
        <f ca="1"/>
        <v>G</v>
      </c>
      <c r="CI136" t="str">
        <f ca="1"/>
        <v>L</v>
      </c>
      <c r="CJ136" t="str">
        <f ca="1"/>
        <v>I</v>
      </c>
      <c r="CK136" t="str">
        <f ca="1"/>
        <v>C</v>
      </c>
      <c r="CL136" t="str">
        <f ca="1"/>
        <v>E</v>
      </c>
      <c r="CM136" t="str">
        <f ca="1"/>
        <v>N</v>
      </c>
      <c r="CN136" t="str">
        <f ca="1"/>
        <v>Z</v>
      </c>
      <c r="CO136" t="str">
        <f ca="1"/>
        <v>K</v>
      </c>
      <c r="CP136" t="str">
        <f ca="1"/>
        <v>F</v>
      </c>
      <c r="CQ136" t="str">
        <f ca="1"/>
        <v>W</v>
      </c>
      <c r="CR136" t="str">
        <f ca="1"/>
        <v>G</v>
      </c>
      <c r="CS136" t="str">
        <f ca="1"/>
        <v>L</v>
      </c>
      <c r="CT136" t="str">
        <f ca="1"/>
        <v>I</v>
      </c>
      <c r="CU136" t="str">
        <f ca="1"/>
        <v>T</v>
      </c>
      <c r="CV136" t="str">
        <f ca="1"/>
        <v>V</v>
      </c>
      <c r="CW136" t="str">
        <f ca="1"/>
        <v>E</v>
      </c>
      <c r="CX136" t="str">
        <f ca="1"/>
        <v>N</v>
      </c>
      <c r="CY136" t="str">
        <f ca="1"/>
        <v>K</v>
      </c>
      <c r="CZ136" t="str">
        <f ca="1"/>
        <v>P</v>
      </c>
      <c r="DA136" t="str">
        <f ca="1"/>
        <v>W</v>
      </c>
      <c r="DB136" t="str">
        <f ca="1"/>
        <v>G</v>
      </c>
      <c r="DC136" t="str">
        <f ca="1"/>
        <v>L</v>
      </c>
      <c r="DD136" t="str">
        <f ca="1"/>
        <v>I</v>
      </c>
      <c r="DE136" t="str">
        <f ca="1"/>
        <v>T</v>
      </c>
      <c r="DF136" t="str">
        <f ca="1"/>
        <v>V</v>
      </c>
      <c r="DG136" t="str">
        <f ca="1"/>
        <v>S</v>
      </c>
      <c r="DH136" t="str">
        <f ca="1"/>
        <v>R</v>
      </c>
      <c r="DI136" t="str">
        <f ca="1"/>
        <v>N</v>
      </c>
      <c r="DJ136" t="str">
        <f ca="1"/>
        <v>A</v>
      </c>
      <c r="DK136" t="str">
        <f ca="1"/>
        <v>P</v>
      </c>
      <c r="DL136" t="str">
        <f ca="1"/>
        <v>I</v>
      </c>
      <c r="DM136" t="str">
        <f ca="1"/>
        <v>L</v>
      </c>
      <c r="DN136" t="str">
        <f ca="1"/>
        <v>I</v>
      </c>
      <c r="DO136" t="str">
        <f ca="1"/>
        <v>S</v>
      </c>
      <c r="DP136" t="str">
        <f ca="1"/>
        <v>V</v>
      </c>
      <c r="DQ136" t="str">
        <f ca="1"/>
        <v>S</v>
      </c>
      <c r="DR136" t="str">
        <f ca="1"/>
        <v>R</v>
      </c>
      <c r="DS136" t="str">
        <f ca="1"/>
        <v>D</v>
      </c>
      <c r="DT136" t="str">
        <f ca="1"/>
        <v>N</v>
      </c>
      <c r="DU136" t="str">
        <f ca="1"/>
        <v>W</v>
      </c>
      <c r="DV136" t="str">
        <f ca="1"/>
        <v>L</v>
      </c>
      <c r="DW136" t="str">
        <f ca="1"/>
        <v>L</v>
      </c>
      <c r="DX136" t="str">
        <f ca="1"/>
        <v>I</v>
      </c>
      <c r="DY136" t="str">
        <f ca="1"/>
        <v>T</v>
      </c>
      <c r="DZ136" t="str">
        <f ca="1"/>
        <v>V</v>
      </c>
      <c r="EA136" t="str">
        <f ca="1"/>
        <v>S</v>
      </c>
      <c r="EB136" t="str">
        <f ca="1"/>
        <v>D</v>
      </c>
      <c r="EC136" t="str">
        <f ca="1"/>
        <v>D</v>
      </c>
      <c r="ED136" t="str">
        <f ca="1"/>
        <v>E</v>
      </c>
      <c r="EE136" t="str">
        <f ca="1"/>
        <v>N</v>
      </c>
    </row>
    <row r="137" spans="1:135" ht="75" x14ac:dyDescent="0.25">
      <c r="A137" s="57">
        <v>136</v>
      </c>
      <c r="B137" s="55" t="str">
        <f ca="1"/>
        <v>Rifqi Fadli Azhar</v>
      </c>
      <c r="C137" s="55" t="str">
        <f ca="1"/>
        <v>Mechanical engineering</v>
      </c>
      <c r="D137" s="53" t="str">
        <f ca="1"/>
        <v>30</v>
      </c>
      <c r="E137" s="53">
        <f ca="1"/>
        <v>5</v>
      </c>
      <c r="F137" s="53">
        <f ca="1"/>
        <v>8</v>
      </c>
      <c r="G137" s="53">
        <f ca="1"/>
        <v>7</v>
      </c>
      <c r="H137" s="53">
        <f ca="1"/>
        <v>3</v>
      </c>
      <c r="I137" s="53">
        <f ca="1"/>
        <v>1</v>
      </c>
      <c r="J137" s="53">
        <f ca="1"/>
        <v>5</v>
      </c>
      <c r="K137" s="53">
        <f ca="1"/>
        <v>6</v>
      </c>
      <c r="L137" s="53">
        <f ca="1"/>
        <v>6</v>
      </c>
      <c r="M137" s="53">
        <f ca="1"/>
        <v>8</v>
      </c>
      <c r="N137" s="53">
        <f ca="1"/>
        <v>3</v>
      </c>
      <c r="O137" s="53">
        <f ca="1"/>
        <v>3</v>
      </c>
      <c r="P137" s="53">
        <f ca="1"/>
        <v>2</v>
      </c>
      <c r="Q137" s="53">
        <f ca="1"/>
        <v>7</v>
      </c>
      <c r="R137" s="53">
        <f ca="1"/>
        <v>4</v>
      </c>
      <c r="S137" s="53">
        <f ca="1"/>
        <v>5</v>
      </c>
      <c r="T137" s="53">
        <f ca="1"/>
        <v>3</v>
      </c>
      <c r="U137" s="53">
        <f ca="1"/>
        <v>1</v>
      </c>
      <c r="V137" s="53">
        <f ca="1"/>
        <v>3</v>
      </c>
      <c r="W137" s="53">
        <f ca="1"/>
        <v>4</v>
      </c>
      <c r="X137" s="53">
        <f ca="1"/>
        <v>6</v>
      </c>
      <c r="Y137" s="52" t="str">
        <f ca="1"/>
        <v>Tahu akan tujuan yang ingin dicapainya dan dapat merumuskannya, realistis akan kemampuan diri, dan berusaha untuk mencapai target.</v>
      </c>
      <c r="Z137" s="52" t="str">
        <f ca="1"/>
        <v>Memiliki komitmen yg sangat tinggi thd tugas, sangat ingin menyelesaikan tugas, tekun dan tuntas dlm menangani pekerjaan satu demi satu hingga   tuntas. Perhatian terpaku pada satu tugas, sulit utk menangani beberapa pekerjaan sekaligus, sulit di interupsi, tidak melihat masalah sampingan.</v>
      </c>
      <c r="AA137" s="52" t="str">
        <f ca="1"/>
        <v xml:space="preserve">Bekerja keras, tetapi  jelas tujuan yg ingin dicapainya   </v>
      </c>
      <c r="AB137" s="52" t="str">
        <f ca="1"/>
        <v xml:space="preserve">Fleksibel tapi masih cukup memperhatikan keteraturan atau sistematika kerja </v>
      </c>
      <c r="AC137" s="52" t="str">
        <f ca="1"/>
        <v>Melihat pekerjaan scr makro, membedakan hal penting dari yg kurang penting, mendelegasikan detil pd org lain, generalis. Menghindari detail, konsekuensi- nya mungkin bertindak tanpa data yg cukup/akurat, bertindak ceroboh pd hal  yg butuh kecermatan. Dpt mengabaikan proses yg vital dlm evaluasi data.</v>
      </c>
      <c r="AD137" s="52" t="str">
        <f ca="1"/>
        <v xml:space="preserve">Pertimbangan mencakup aspek teoritis (konsep atau pemikiran  baru) dan aspek praktis (pengalaman) secara berimbang    </v>
      </c>
      <c r="AE137" s="52" t="str">
        <f ca="1"/>
        <v xml:space="preserve">Cukup aktif dalam segi mental, dapat menyesuaikan tempo kerjanya  dengan tuntutan pekerjaan / lingkungan </v>
      </c>
      <c r="AF137" s="52" t="str">
        <f ca="1"/>
        <v xml:space="preserve">Dapat bekerja di belakang meja dan senang jika sesekali harus terjun ke lapangan atau melaksanakan tugas-tugas yang bersifat mobile.  </v>
      </c>
      <c r="AG137" s="52" t="str">
        <f ca="1"/>
        <v>Patuh pada kebijaksanaan, peraturan dan struktur organisasi. Ingin segala sesuatunya diuraikan secara rinci, kurang memiliki inisiatif, tdk fleksibel, terlalu tergantung pada organisasi, berharap 'disuapi'.</v>
      </c>
      <c r="AH137" s="52" t="str">
        <f ca="1"/>
        <v>Otonom, dapat bekerja sendiri tanpa campur tangan orang lain, motivasi timbul krn pekerjaan itu sendiri, bukan krn pujian dr otoritas. Mempertanyakan otoritas, cenderung tidak puas thdp atasan, loya- litas lebih didasari kepentingan pribadi.</v>
      </c>
      <c r="AI137" s="52" t="str">
        <f ca="1"/>
        <v xml:space="preserve">Tidak percaya diri dan tidak ingin memimpin atau mengawasi orang lain </v>
      </c>
      <c r="AJ137" s="52" t="str">
        <f ca="1"/>
        <v>Enggan mengontrol org lain &amp; tidak mau mempertanggung jawabkan hasil kerja bawahannya, lebih memberi kebebasan kpd bawahan utk memilih cara sendiri dlm penyelesaian tugas dan meminta bawahan  utk mempertanggungjawabkan hasilnya masing-masing.</v>
      </c>
      <c r="AK137" s="52" t="str">
        <f ca="1"/>
        <v xml:space="preserve">Cukup percaya diri dlm pengambilan keputusan, mau mengambil resiko, dpt memutuskan dgn cepat, mengikuti alur logika </v>
      </c>
      <c r="AL137" s="52" t="str">
        <f ca="1"/>
        <v xml:space="preserve">Kurang percaya diri &amp; kurang aktif dlm menjalin hubungan sosial   </v>
      </c>
      <c r="AM137" s="52" t="str">
        <f ca="1"/>
        <v xml:space="preserve">Selektif dlm bergabung dg kelompok, hanya mau berhubungan dg kelompok di lingkungan kerja apabila bernilai &amp; sesuai minat, tdk terlalu mudah dipengaruhi.  </v>
      </c>
      <c r="AN137" s="52" t="str">
        <f ca="1"/>
        <v xml:space="preserve">Tidak mencari atau menghindari hubungan antar pribadi di  lingkungan kerja, masih mampu menjaga jarak </v>
      </c>
      <c r="AO137" s="52" t="str">
        <f ca="1"/>
        <v xml:space="preserve">Sederhana, rendah hati, tulus, tidak sombong dan tidak suka menam- pilkan diri. Terlalu sederhana, cenderung merendahkan kapasitas diri, tidak percaya diri, cenderung menarik diri dan pemalu.  </v>
      </c>
      <c r="AP137" s="52" t="str">
        <f ca="1"/>
        <v xml:space="preserve">Terbuka, mudah mengungkap pendapat atau perasaannya menge- nai suatu hal kepada org lain </v>
      </c>
      <c r="AQ137" s="52" t="str">
        <f ca="1"/>
        <v xml:space="preserve">Tidak mencari atau menghindari konflik, mau mendengarkan pan- dangan orang lain tetapi dapat menjadi keras kepala saat memper- tahankan pandangannya.  </v>
      </c>
      <c r="AR137" s="52" t="str">
        <f ca="1"/>
        <v>Antusias terhadap perubahan dan akan mencari hal-hal baru, tetapi masih selektif (menilai kemanfaatannya)</v>
      </c>
      <c r="AT137" t="str">
        <f ca="1"/>
        <v>G</v>
      </c>
      <c r="AU137" t="str">
        <f ca="1"/>
        <v>N</v>
      </c>
      <c r="AV137" t="str">
        <f ca="1"/>
        <v>A</v>
      </c>
      <c r="AW137" t="str">
        <f ca="1"/>
        <v>P</v>
      </c>
      <c r="AX137" t="str">
        <f ca="1"/>
        <v>B</v>
      </c>
      <c r="AY137" t="str">
        <f ca="1"/>
        <v>B</v>
      </c>
      <c r="AZ137" t="str">
        <f ca="1"/>
        <v>O</v>
      </c>
      <c r="BA137" t="str">
        <f ca="1"/>
        <v>Z</v>
      </c>
      <c r="BB137" t="str">
        <f ca="1"/>
        <v>K</v>
      </c>
      <c r="BC137" t="str">
        <f ca="1"/>
        <v>W</v>
      </c>
      <c r="BD137" t="str">
        <f ca="1"/>
        <v>G</v>
      </c>
      <c r="BE137" t="str">
        <f ca="1"/>
        <v>E</v>
      </c>
      <c r="BF137" t="str">
        <f ca="1"/>
        <v>N</v>
      </c>
      <c r="BG137" t="str">
        <f ca="1"/>
        <v>A</v>
      </c>
      <c r="BH137" t="str">
        <f ca="1"/>
        <v>B</v>
      </c>
      <c r="BI137" t="str">
        <f ca="1"/>
        <v>X</v>
      </c>
      <c r="BJ137" t="str">
        <f ca="1"/>
        <v>Z</v>
      </c>
      <c r="BK137" t="str">
        <f ca="1"/>
        <v>O</v>
      </c>
      <c r="BL137" t="str">
        <f ca="1"/>
        <v>Z</v>
      </c>
      <c r="BM137" t="str">
        <f ca="1"/>
        <v>W</v>
      </c>
      <c r="BN137" t="str">
        <f ca="1"/>
        <v>G</v>
      </c>
      <c r="BO137" t="str">
        <f ca="1"/>
        <v>C</v>
      </c>
      <c r="BP137" t="str">
        <f ca="1"/>
        <v>I</v>
      </c>
      <c r="BQ137" t="str">
        <f ca="1"/>
        <v>N</v>
      </c>
      <c r="BR137" t="str">
        <f ca="1"/>
        <v>A</v>
      </c>
      <c r="BS137" t="str">
        <f ca="1"/>
        <v>P</v>
      </c>
      <c r="BT137" t="str">
        <f ca="1"/>
        <v>Z</v>
      </c>
      <c r="BU137" t="str">
        <f ca="1"/>
        <v>B</v>
      </c>
      <c r="BV137" t="str">
        <f ca="1"/>
        <v>O</v>
      </c>
      <c r="BW137" t="str">
        <f ca="1"/>
        <v>W</v>
      </c>
      <c r="BX137" t="str">
        <f ca="1"/>
        <v>G</v>
      </c>
      <c r="BY137" t="str">
        <f ca="1"/>
        <v>D</v>
      </c>
      <c r="BZ137" t="str">
        <f ca="1"/>
        <v>I</v>
      </c>
      <c r="CA137" t="str">
        <f ca="1"/>
        <v>T</v>
      </c>
      <c r="CB137" t="str">
        <f ca="1"/>
        <v>N</v>
      </c>
      <c r="CC137" t="str">
        <f ca="1"/>
        <v>A</v>
      </c>
      <c r="CD137" t="str">
        <f ca="1"/>
        <v>Z</v>
      </c>
      <c r="CE137" t="str">
        <f ca="1"/>
        <v>K</v>
      </c>
      <c r="CF137" t="str">
        <f ca="1"/>
        <v>B</v>
      </c>
      <c r="CG137" t="str">
        <f ca="1"/>
        <v>W</v>
      </c>
      <c r="CH137" t="str">
        <f ca="1"/>
        <v>S</v>
      </c>
      <c r="CI137" t="str">
        <f ca="1"/>
        <v>L</v>
      </c>
      <c r="CJ137" t="str">
        <f ca="1"/>
        <v>I</v>
      </c>
      <c r="CK137" t="str">
        <f ca="1"/>
        <v>T</v>
      </c>
      <c r="CL137" t="str">
        <f ca="1"/>
        <v>V</v>
      </c>
      <c r="CM137" t="str">
        <f ca="1"/>
        <v>N</v>
      </c>
      <c r="CN137" t="str">
        <f ca="1"/>
        <v>Z</v>
      </c>
      <c r="CO137" t="str">
        <f ca="1"/>
        <v>K</v>
      </c>
      <c r="CP137" t="str">
        <f ca="1"/>
        <v>F</v>
      </c>
      <c r="CQ137" t="str">
        <f ca="1"/>
        <v>W</v>
      </c>
      <c r="CR137" t="str">
        <f ca="1"/>
        <v>G</v>
      </c>
      <c r="CS137" t="str">
        <f ca="1"/>
        <v>S</v>
      </c>
      <c r="CT137" t="str">
        <f ca="1"/>
        <v>I</v>
      </c>
      <c r="CU137" t="str">
        <f ca="1"/>
        <v>T</v>
      </c>
      <c r="CV137" t="str">
        <f ca="1"/>
        <v>V</v>
      </c>
      <c r="CW137" t="str">
        <f ca="1"/>
        <v>S</v>
      </c>
      <c r="CX137" t="str">
        <f ca="1"/>
        <v>N</v>
      </c>
      <c r="CY137" t="str">
        <f ca="1"/>
        <v>K</v>
      </c>
      <c r="CZ137" t="str">
        <f ca="1"/>
        <v>F</v>
      </c>
      <c r="DA137" t="str">
        <f ca="1"/>
        <v>W</v>
      </c>
      <c r="DB137" t="str">
        <f ca="1"/>
        <v>T</v>
      </c>
      <c r="DC137" t="str">
        <f ca="1"/>
        <v>V</v>
      </c>
      <c r="DD137" t="str">
        <f ca="1"/>
        <v>I</v>
      </c>
      <c r="DE137" t="str">
        <f ca="1"/>
        <v>T</v>
      </c>
      <c r="DF137" t="str">
        <f ca="1"/>
        <v>V</v>
      </c>
      <c r="DG137" t="str">
        <f ca="1"/>
        <v>C</v>
      </c>
      <c r="DH137" t="str">
        <f ca="1"/>
        <v>R</v>
      </c>
      <c r="DI137" t="str">
        <f ca="1"/>
        <v>N</v>
      </c>
      <c r="DJ137" t="str">
        <f ca="1"/>
        <v>A</v>
      </c>
      <c r="DK137" t="str">
        <f ca="1"/>
        <v>W</v>
      </c>
      <c r="DL137" t="str">
        <f ca="1"/>
        <v>G</v>
      </c>
      <c r="DM137" t="str">
        <f ca="1"/>
        <v>L</v>
      </c>
      <c r="DN137" t="str">
        <f ca="1"/>
        <v>I</v>
      </c>
      <c r="DO137" t="str">
        <f ca="1"/>
        <v>T</v>
      </c>
      <c r="DP137" t="str">
        <f ca="1"/>
        <v>R</v>
      </c>
      <c r="DQ137" t="str">
        <f ca="1"/>
        <v>S</v>
      </c>
      <c r="DR137" t="str">
        <f ca="1"/>
        <v>R</v>
      </c>
      <c r="DS137" t="str">
        <f ca="1"/>
        <v>E</v>
      </c>
      <c r="DT137" t="str">
        <f ca="1"/>
        <v>F</v>
      </c>
      <c r="DU137" t="str">
        <f ca="1"/>
        <v>W</v>
      </c>
      <c r="DV137" t="str">
        <f ca="1"/>
        <v>G</v>
      </c>
      <c r="DW137" t="str">
        <f ca="1"/>
        <v>L</v>
      </c>
      <c r="DX137" t="str">
        <f ca="1"/>
        <v>I</v>
      </c>
      <c r="DY137" t="str">
        <f ca="1"/>
        <v>V</v>
      </c>
      <c r="DZ137" t="str">
        <f ca="1"/>
        <v>V</v>
      </c>
      <c r="EA137" t="str">
        <f ca="1"/>
        <v>R</v>
      </c>
      <c r="EB137" t="str">
        <f ca="1"/>
        <v>R</v>
      </c>
      <c r="EC137" t="str">
        <f ca="1"/>
        <v>C</v>
      </c>
      <c r="ED137" t="str">
        <f ca="1"/>
        <v>E</v>
      </c>
      <c r="EE137" t="str">
        <f ca="1"/>
        <v>N</v>
      </c>
    </row>
    <row r="138" spans="1:135" x14ac:dyDescent="0.25">
      <c r="E138" s="53"/>
      <c r="F138" s="53"/>
      <c r="G138" s="53"/>
      <c r="H138" s="53"/>
      <c r="I138" s="53"/>
      <c r="J138" s="53"/>
      <c r="K138" s="53"/>
      <c r="L138" s="53"/>
      <c r="M138" s="53"/>
      <c r="N138" s="53"/>
      <c r="O138" s="53"/>
      <c r="P138" s="53"/>
      <c r="Q138" s="53"/>
      <c r="R138" s="53"/>
      <c r="S138" s="53"/>
      <c r="T138" s="53"/>
      <c r="U138" s="53"/>
      <c r="V138" s="53"/>
      <c r="W138" s="53"/>
      <c r="X138" s="53"/>
    </row>
    <row r="139" spans="1:135" x14ac:dyDescent="0.25">
      <c r="E139" s="53"/>
      <c r="F139" s="53"/>
      <c r="G139" s="53"/>
      <c r="H139" s="53"/>
      <c r="I139" s="53"/>
      <c r="J139" s="53"/>
      <c r="K139" s="53"/>
      <c r="L139" s="53"/>
      <c r="M139" s="53"/>
      <c r="N139" s="53"/>
      <c r="O139" s="53"/>
      <c r="P139" s="53"/>
      <c r="Q139" s="53"/>
      <c r="R139" s="53"/>
      <c r="S139" s="53"/>
      <c r="T139" s="53"/>
      <c r="U139" s="53"/>
      <c r="V139" s="53"/>
      <c r="W139" s="53"/>
      <c r="X139" s="53"/>
    </row>
    <row r="140" spans="1:135" x14ac:dyDescent="0.25">
      <c r="E140" s="53"/>
      <c r="F140" s="53"/>
      <c r="G140" s="53"/>
      <c r="H140" s="53"/>
      <c r="I140" s="53"/>
      <c r="J140" s="53"/>
      <c r="K140" s="53"/>
      <c r="L140" s="53"/>
      <c r="M140" s="53"/>
      <c r="N140" s="53"/>
      <c r="O140" s="53"/>
      <c r="P140" s="53"/>
      <c r="Q140" s="53"/>
      <c r="R140" s="53"/>
      <c r="S140" s="53"/>
      <c r="T140" s="53"/>
      <c r="U140" s="53"/>
      <c r="V140" s="53"/>
      <c r="W140" s="53"/>
      <c r="X140" s="53"/>
    </row>
    <row r="141" spans="1:135" x14ac:dyDescent="0.25">
      <c r="E141" s="53"/>
      <c r="F141" s="53"/>
      <c r="G141" s="53"/>
      <c r="H141" s="53"/>
      <c r="I141" s="53"/>
      <c r="J141" s="53"/>
      <c r="K141" s="53"/>
      <c r="L141" s="53"/>
      <c r="M141" s="53"/>
      <c r="N141" s="53"/>
      <c r="O141" s="53"/>
      <c r="P141" s="53"/>
      <c r="Q141" s="53"/>
      <c r="R141" s="53"/>
      <c r="S141" s="53"/>
      <c r="T141" s="53"/>
      <c r="U141" s="53"/>
      <c r="V141" s="53"/>
      <c r="W141" s="53"/>
      <c r="X141" s="53"/>
    </row>
    <row r="142" spans="1:135" x14ac:dyDescent="0.25">
      <c r="E142" s="53"/>
      <c r="F142" s="53"/>
      <c r="G142" s="53"/>
      <c r="H142" s="53"/>
      <c r="I142" s="53"/>
      <c r="J142" s="53"/>
      <c r="K142" s="53"/>
      <c r="L142" s="53"/>
      <c r="M142" s="53"/>
      <c r="N142" s="53"/>
      <c r="O142" s="53"/>
      <c r="P142" s="53"/>
      <c r="Q142" s="53"/>
      <c r="R142" s="53"/>
      <c r="S142" s="53"/>
      <c r="T142" s="53"/>
      <c r="U142" s="53"/>
      <c r="V142" s="53"/>
      <c r="W142" s="53"/>
      <c r="X142" s="53"/>
    </row>
    <row r="143" spans="1:135" x14ac:dyDescent="0.25">
      <c r="E143" s="53"/>
      <c r="F143" s="53"/>
      <c r="G143" s="53"/>
      <c r="H143" s="53"/>
      <c r="I143" s="53"/>
      <c r="J143" s="53"/>
      <c r="K143" s="53"/>
      <c r="L143" s="53"/>
      <c r="M143" s="53"/>
      <c r="N143" s="53"/>
      <c r="O143" s="53"/>
      <c r="P143" s="53"/>
      <c r="Q143" s="53"/>
      <c r="R143" s="53"/>
      <c r="S143" s="53"/>
      <c r="T143" s="53"/>
      <c r="U143" s="53"/>
      <c r="V143" s="53"/>
      <c r="W143" s="53"/>
      <c r="X143" s="53"/>
    </row>
    <row r="144" spans="1:135" x14ac:dyDescent="0.25">
      <c r="E144" s="53"/>
      <c r="F144" s="53"/>
      <c r="G144" s="53"/>
      <c r="H144" s="53"/>
      <c r="I144" s="53"/>
      <c r="J144" s="53"/>
      <c r="K144" s="53"/>
      <c r="L144" s="53"/>
      <c r="M144" s="53"/>
      <c r="N144" s="53"/>
      <c r="O144" s="53"/>
      <c r="P144" s="53"/>
      <c r="Q144" s="53"/>
      <c r="R144" s="53"/>
      <c r="S144" s="53"/>
      <c r="T144" s="53"/>
      <c r="U144" s="53"/>
      <c r="V144" s="53"/>
      <c r="W144" s="53"/>
      <c r="X144" s="53"/>
    </row>
    <row r="145" spans="5:24" x14ac:dyDescent="0.25">
      <c r="E145" s="53"/>
      <c r="F145" s="53"/>
      <c r="G145" s="53"/>
      <c r="H145" s="53"/>
      <c r="I145" s="53"/>
      <c r="J145" s="53"/>
      <c r="K145" s="53"/>
      <c r="L145" s="53"/>
      <c r="M145" s="53"/>
      <c r="N145" s="53"/>
      <c r="O145" s="53"/>
      <c r="P145" s="53"/>
      <c r="Q145" s="53"/>
      <c r="R145" s="53"/>
      <c r="S145" s="53"/>
      <c r="T145" s="53"/>
      <c r="U145" s="53"/>
      <c r="V145" s="53"/>
      <c r="W145" s="53"/>
      <c r="X145" s="53"/>
    </row>
    <row r="146" spans="5:24" x14ac:dyDescent="0.25">
      <c r="E146" s="53"/>
      <c r="F146" s="53"/>
      <c r="G146" s="53"/>
      <c r="H146" s="53"/>
      <c r="I146" s="53"/>
      <c r="J146" s="53"/>
      <c r="K146" s="53"/>
      <c r="L146" s="53"/>
      <c r="M146" s="53"/>
      <c r="N146" s="53"/>
      <c r="O146" s="53"/>
      <c r="P146" s="53"/>
      <c r="Q146" s="53"/>
      <c r="R146" s="53"/>
      <c r="S146" s="53"/>
      <c r="T146" s="53"/>
      <c r="U146" s="53"/>
      <c r="V146" s="53"/>
      <c r="W146" s="53"/>
      <c r="X146" s="53"/>
    </row>
  </sheetData>
  <pageMargins left="0.7" right="0.7" top="0.75" bottom="0.75" header="0.3" footer="0.3"/>
  <cellWatches>
    <cellWatch r="Y2"/>
  </cellWatch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Q1001"/>
  <sheetViews>
    <sheetView showGridLines="0" showRowColHeaders="0" zoomScale="85" zoomScaleNormal="85" workbookViewId="0"/>
  </sheetViews>
  <sheetFormatPr defaultColWidth="14.42578125" defaultRowHeight="15" x14ac:dyDescent="0.25"/>
  <cols>
    <col min="1" max="1" width="11" bestFit="1" customWidth="1"/>
    <col min="2" max="2" width="73.5703125" bestFit="1" customWidth="1"/>
    <col min="3" max="3" width="76" bestFit="1" customWidth="1"/>
    <col min="4" max="4" width="7.7109375" customWidth="1"/>
    <col min="5" max="5" width="13.140625" customWidth="1"/>
    <col min="6" max="6" width="14.7109375" customWidth="1"/>
    <col min="7" max="7" width="14.140625" customWidth="1"/>
    <col min="8" max="8" width="9.28515625" bestFit="1" customWidth="1"/>
    <col min="9" max="9" width="16.140625" bestFit="1" customWidth="1"/>
    <col min="10" max="11" width="10.7109375" bestFit="1" customWidth="1"/>
    <col min="12" max="12" width="11.7109375" customWidth="1"/>
    <col min="13" max="13" width="11.5703125" bestFit="1" customWidth="1"/>
    <col min="14" max="14" width="14.140625" bestFit="1" customWidth="1"/>
    <col min="15" max="15" width="20.140625" bestFit="1" customWidth="1"/>
    <col min="16" max="16" width="11.7109375" bestFit="1" customWidth="1"/>
    <col min="17" max="17" width="14.85546875" bestFit="1" customWidth="1"/>
    <col min="18" max="18" width="12.42578125" bestFit="1" customWidth="1"/>
    <col min="19" max="19" width="12.85546875" customWidth="1"/>
    <col min="20" max="20" width="15.5703125" bestFit="1" customWidth="1"/>
    <col min="21" max="21" width="8.85546875" bestFit="1" customWidth="1"/>
    <col min="22" max="22" width="13.5703125" bestFit="1" customWidth="1"/>
    <col min="23" max="23" width="12.140625" bestFit="1" customWidth="1"/>
    <col min="24" max="24" width="9.7109375" bestFit="1" customWidth="1"/>
    <col min="25" max="25" width="9.140625" customWidth="1"/>
    <col min="26" max="26" width="11" bestFit="1" customWidth="1"/>
    <col min="27" max="27" width="6" bestFit="1" customWidth="1"/>
    <col min="28" max="28" width="9.140625" customWidth="1"/>
    <col min="29" max="29" width="11" bestFit="1" customWidth="1"/>
    <col min="30" max="30" width="3" bestFit="1" customWidth="1"/>
    <col min="31" max="31" width="2.42578125" bestFit="1" customWidth="1"/>
    <col min="32" max="32" width="9.140625" customWidth="1"/>
    <col min="33" max="33" width="6" bestFit="1" customWidth="1"/>
    <col min="34" max="34" width="12.140625" bestFit="1" customWidth="1"/>
    <col min="35" max="35" width="10" bestFit="1" customWidth="1"/>
    <col min="36" max="36" width="65.140625" bestFit="1" customWidth="1"/>
    <col min="37" max="37" width="9.140625" customWidth="1"/>
    <col min="38" max="38" width="15.28515625" style="65" bestFit="1" customWidth="1"/>
    <col min="39" max="39" width="15.85546875" style="126" customWidth="1"/>
    <col min="40" max="40" width="10.42578125" bestFit="1" customWidth="1"/>
    <col min="41" max="41" width="15.5703125" style="138" bestFit="1" customWidth="1"/>
    <col min="42" max="42" width="15.5703125" style="125" bestFit="1" customWidth="1"/>
    <col min="43" max="43" width="19.7109375" customWidth="1"/>
    <col min="44" max="44" width="8.5703125" bestFit="1" customWidth="1"/>
    <col min="45" max="45" width="7" bestFit="1" customWidth="1"/>
    <col min="46" max="46" width="7.7109375" bestFit="1" customWidth="1"/>
    <col min="47" max="47" width="70.7109375" customWidth="1"/>
  </cols>
  <sheetData>
    <row r="1" spans="1:43" s="118" customFormat="1" x14ac:dyDescent="0.25">
      <c r="E1" s="136" t="s">
        <v>8</v>
      </c>
      <c r="F1" s="136" t="s">
        <v>32</v>
      </c>
      <c r="G1" s="136" t="s">
        <v>32</v>
      </c>
      <c r="H1" s="136" t="s">
        <v>22</v>
      </c>
      <c r="I1" s="136" t="s">
        <v>22</v>
      </c>
      <c r="J1" s="136" t="s">
        <v>39</v>
      </c>
      <c r="K1" s="136" t="s">
        <v>15</v>
      </c>
      <c r="L1" s="136" t="s">
        <v>15</v>
      </c>
      <c r="M1" s="136" t="s">
        <v>15</v>
      </c>
      <c r="N1" s="136" t="s">
        <v>48</v>
      </c>
      <c r="O1" s="136" t="s">
        <v>8</v>
      </c>
      <c r="P1" s="136" t="s">
        <v>8</v>
      </c>
      <c r="Q1" s="136" t="s">
        <v>32</v>
      </c>
      <c r="R1" s="136" t="s">
        <v>39</v>
      </c>
      <c r="S1" s="136" t="s">
        <v>39</v>
      </c>
      <c r="T1" s="136" t="s">
        <v>39</v>
      </c>
      <c r="U1" s="136" t="s">
        <v>48</v>
      </c>
      <c r="V1" s="136" t="s">
        <v>48</v>
      </c>
      <c r="W1" s="136" t="s">
        <v>27</v>
      </c>
      <c r="X1" s="136" t="s">
        <v>27</v>
      </c>
      <c r="AL1" s="65"/>
      <c r="AM1" s="126"/>
      <c r="AO1" s="138"/>
      <c r="AP1" s="125"/>
    </row>
    <row r="2" spans="1:43" ht="60" x14ac:dyDescent="0.25">
      <c r="A2" s="15"/>
      <c r="B2" s="16"/>
      <c r="C2" s="17"/>
      <c r="D2" s="15"/>
      <c r="E2" s="16" t="str">
        <f t="array" ref="E2">INDEX(DashboardPrint!$D$13:$D$34,MATCH(Dictionary!E$3,DashboardPrint!$E$13:$E$34,0))</f>
        <v>Peran sebagai Pekerja Keras</v>
      </c>
      <c r="F2" s="16" t="str">
        <f t="array" ref="F2">INDEX(DashboardPrint!$D$13:$D$34,MATCH(Dictionary!F$3,DashboardPrint!$E$13:$E$34,0))</f>
        <v>Kepemimpinan</v>
      </c>
      <c r="G2" s="16" t="str">
        <f t="array" ref="G2">INDEX(DashboardPrint!$D$13:$D$34,MATCH(Dictionary!G$3,DashboardPrint!$E$13:$E$34,0))</f>
        <v>Kecepat dalam Mengambil Keputusan</v>
      </c>
      <c r="H2" s="16" t="str">
        <f t="array" ref="H2">INDEX(DashboardPrint!$D$13:$D$34,MATCH(Dictionary!H$3,DashboardPrint!$E$13:$E$34,0))</f>
        <v>Tipe Tergesa-Gesa</v>
      </c>
      <c r="I2" s="16" t="str">
        <f t="array" ref="I2">INDEX(DashboardPrint!$D$13:$D$34,MATCH(Dictionary!I$3,DashboardPrint!$E$13:$E$34,0))</f>
        <v>Semangat untuk Hidup/
Selalu Ingin Tahu</v>
      </c>
      <c r="J2" s="16" t="str">
        <f t="array" ref="J2">INDEX(DashboardPrint!$D$13:$D$34,MATCH(Dictionary!J$3,DashboardPrint!$E$13:$E$34,0))</f>
        <v>Pergaulan Luas</v>
      </c>
      <c r="K2" s="16" t="str">
        <f t="array" ref="K2">INDEX(DashboardPrint!$D$13:$D$34,MATCH(Dictionary!K$3,DashboardPrint!$E$13:$E$34,0))</f>
        <v>Tipe Teoretis</v>
      </c>
      <c r="L2" s="16" t="str">
        <f t="array" ref="L2">INDEX(DashboardPrint!$D$13:$D$34,MATCH(Dictionary!L$3,DashboardPrint!$E$13:$E$34,0))</f>
        <v>Minat pada Tugas Mendetail</v>
      </c>
      <c r="M2" s="16" t="str">
        <f t="array" ref="M2">INDEX(DashboardPrint!$D$13:$D$34,MATCH(Dictionary!M$3,DashboardPrint!$E$13:$E$34,0))</f>
        <v>Keteraturan</v>
      </c>
      <c r="N2" s="16" t="str">
        <f t="array" ref="N2">INDEX(DashboardPrint!$D$13:$D$34,MATCH(Dictionary!N$3,DashboardPrint!$E$13:$E$34,0))</f>
        <v>Pengendalian Emosi</v>
      </c>
      <c r="O2" s="16" t="str">
        <f t="array" ref="O2">INDEX(DashboardPrint!$D$13:$D$34,MATCH(Dictionary!O$3,DashboardPrint!$E$13:$E$34,0))</f>
        <v>Kebutuhan Menyelesaikan Tugas dengan Segara</v>
      </c>
      <c r="P2" s="16" t="str">
        <f t="array" ref="P2">INDEX(DashboardPrint!$D$13:$D$34,MATCH(Dictionary!P$3,DashboardPrint!$E$13:$E$34,0))</f>
        <v>Hasrat Berprestasi</v>
      </c>
      <c r="Q2" s="16" t="str">
        <f t="array" ref="Q2">INDEX(DashboardPrint!$D$13:$D$34,MATCH(Dictionary!Q$3,DashboardPrint!$E$13:$E$34,0))</f>
        <v>Mengendalikan Orang Lain</v>
      </c>
      <c r="R2" s="16" t="str">
        <f t="array" ref="R2">INDEX(DashboardPrint!$D$13:$D$34,MATCH(Dictionary!R$3,DashboardPrint!$E$13:$E$34,0))</f>
        <v>Kebutuhan untuk Diperhatikan</v>
      </c>
      <c r="S2" s="16" t="str">
        <f t="array" ref="S2">INDEX(DashboardPrint!$D$13:$D$34,MATCH(Dictionary!S$3,DashboardPrint!$E$13:$E$34,0))</f>
        <v>Kebutuhan untuk Berkelompok</v>
      </c>
      <c r="T2" s="16" t="str">
        <f t="array" ref="T2">INDEX(DashboardPrint!$D$13:$D$34,MATCH(Dictionary!T$3,DashboardPrint!$E$13:$E$34,0))</f>
        <v>Kebutuhan untuk Dekat dan Menyayangi</v>
      </c>
      <c r="U2" s="16" t="str">
        <f t="array" ref="U2">INDEX(DashboardPrint!$D$13:$D$34,MATCH(Dictionary!U$3,DashboardPrint!$E$13:$E$34,0))</f>
        <v>Hasrat untuk Berubah</v>
      </c>
      <c r="V2" s="16" t="str">
        <f t="array" ref="V2">INDEX(DashboardPrint!$D$13:$D$34,MATCH(Dictionary!V$3,DashboardPrint!$E$13:$E$34,0))</f>
        <v>Kebutuhan untuk Memaksakan Pendapat</v>
      </c>
      <c r="W2" s="16" t="str">
        <f t="array" ref="W2">INDEX(DashboardPrint!$D$13:$D$34,MATCH(Dictionary!W$3,DashboardPrint!$E$13:$E$34,0))</f>
        <v>Hasrat untuk Mendukung Atasan</v>
      </c>
      <c r="X2" s="16" t="str">
        <f t="array" ref="X2">INDEX(DashboardPrint!$D$13:$D$34,MATCH(Dictionary!X$3,DashboardPrint!$E$13:$E$34,0))</f>
        <v>Taat Pada Peraturan</v>
      </c>
      <c r="Y2" s="18"/>
      <c r="Z2" s="15"/>
      <c r="AA2" s="15"/>
      <c r="AB2" s="18"/>
      <c r="AC2" s="15"/>
      <c r="AD2" s="15"/>
      <c r="AE2" s="19"/>
      <c r="AF2" s="15"/>
      <c r="AG2" s="15"/>
      <c r="AH2" s="15"/>
      <c r="AI2" s="15"/>
      <c r="AJ2" s="20"/>
      <c r="AK2" s="18"/>
      <c r="AL2" s="19"/>
      <c r="AM2" s="1"/>
    </row>
    <row r="3" spans="1:43" s="126" customFormat="1" x14ac:dyDescent="0.25">
      <c r="A3" s="1" t="s">
        <v>57</v>
      </c>
      <c r="B3" s="21" t="s">
        <v>58</v>
      </c>
      <c r="C3" s="21" t="s">
        <v>59</v>
      </c>
      <c r="D3" s="1"/>
      <c r="E3" s="22" t="s">
        <v>14</v>
      </c>
      <c r="F3" s="22" t="s">
        <v>34</v>
      </c>
      <c r="G3" s="22" t="s">
        <v>38</v>
      </c>
      <c r="H3" s="22" t="s">
        <v>24</v>
      </c>
      <c r="I3" s="22" t="s">
        <v>26</v>
      </c>
      <c r="J3" s="22" t="s">
        <v>41</v>
      </c>
      <c r="K3" s="22" t="s">
        <v>21</v>
      </c>
      <c r="L3" s="22" t="s">
        <v>19</v>
      </c>
      <c r="M3" s="22" t="s">
        <v>17</v>
      </c>
      <c r="N3" s="22" t="s">
        <v>50</v>
      </c>
      <c r="O3" s="22" t="s">
        <v>12</v>
      </c>
      <c r="P3" s="22" t="s">
        <v>10</v>
      </c>
      <c r="Q3" s="22" t="s">
        <v>36</v>
      </c>
      <c r="R3" s="22" t="s">
        <v>47</v>
      </c>
      <c r="S3" s="22" t="s">
        <v>43</v>
      </c>
      <c r="T3" s="22" t="s">
        <v>45</v>
      </c>
      <c r="U3" s="22" t="s">
        <v>54</v>
      </c>
      <c r="V3" s="22" t="s">
        <v>52</v>
      </c>
      <c r="W3" s="22" t="s">
        <v>31</v>
      </c>
      <c r="X3" s="22" t="s">
        <v>29</v>
      </c>
      <c r="Y3" s="1"/>
      <c r="Z3" s="1" t="s">
        <v>55</v>
      </c>
      <c r="AA3" s="1" t="s">
        <v>56</v>
      </c>
      <c r="AB3" s="1"/>
      <c r="AC3" s="1" t="s">
        <v>57</v>
      </c>
      <c r="AD3" s="23" t="s">
        <v>58</v>
      </c>
      <c r="AE3" s="23" t="s">
        <v>59</v>
      </c>
      <c r="AF3" s="1"/>
      <c r="AG3" s="1" t="s">
        <v>56</v>
      </c>
      <c r="AH3" s="1" t="s">
        <v>60</v>
      </c>
      <c r="AI3" s="1" t="s">
        <v>61</v>
      </c>
      <c r="AJ3" s="24" t="s">
        <v>62</v>
      </c>
      <c r="AK3" s="1"/>
      <c r="AL3" s="127" t="s">
        <v>1201</v>
      </c>
      <c r="AM3" s="127" t="s">
        <v>1205</v>
      </c>
      <c r="AN3" s="127" t="s">
        <v>56</v>
      </c>
      <c r="AO3" s="128" t="s">
        <v>1202</v>
      </c>
      <c r="AQ3" s="126" t="s">
        <v>1244</v>
      </c>
    </row>
    <row r="4" spans="1:43" ht="75" x14ac:dyDescent="0.25">
      <c r="A4" s="25">
        <v>1</v>
      </c>
      <c r="B4" s="20" t="s">
        <v>63</v>
      </c>
      <c r="C4" s="20" t="s">
        <v>64</v>
      </c>
      <c r="D4" s="18"/>
      <c r="E4" s="16" t="s">
        <v>65</v>
      </c>
      <c r="F4" s="16" t="s">
        <v>66</v>
      </c>
      <c r="G4" s="16" t="s">
        <v>67</v>
      </c>
      <c r="H4" s="16" t="s">
        <v>68</v>
      </c>
      <c r="I4" s="16" t="s">
        <v>69</v>
      </c>
      <c r="J4" s="139" t="s">
        <v>70</v>
      </c>
      <c r="K4" s="16" t="s">
        <v>71</v>
      </c>
      <c r="L4" s="16" t="s">
        <v>72</v>
      </c>
      <c r="M4" s="16" t="s">
        <v>73</v>
      </c>
      <c r="N4" s="16" t="s">
        <v>74</v>
      </c>
      <c r="O4" s="16" t="s">
        <v>75</v>
      </c>
      <c r="P4" s="16" t="s">
        <v>76</v>
      </c>
      <c r="Q4" s="16" t="s">
        <v>77</v>
      </c>
      <c r="R4" s="16" t="s">
        <v>78</v>
      </c>
      <c r="S4" s="16" t="s">
        <v>79</v>
      </c>
      <c r="T4" s="16" t="s">
        <v>80</v>
      </c>
      <c r="U4" s="16" t="s">
        <v>81</v>
      </c>
      <c r="V4" s="16" t="s">
        <v>82</v>
      </c>
      <c r="W4" s="16" t="s">
        <v>83</v>
      </c>
      <c r="X4" s="16" t="s">
        <v>84</v>
      </c>
      <c r="Y4" s="18"/>
      <c r="Z4" s="15" t="s">
        <v>85</v>
      </c>
      <c r="AA4" s="26" t="s">
        <v>52</v>
      </c>
      <c r="AB4" s="18"/>
      <c r="AC4" s="58">
        <v>1</v>
      </c>
      <c r="AD4" s="27" t="s">
        <v>14</v>
      </c>
      <c r="AE4" s="27" t="s">
        <v>50</v>
      </c>
      <c r="AF4" s="18"/>
      <c r="AG4" s="27" t="str">
        <f>LEFT(Sheet3!A2,1)</f>
        <v>A</v>
      </c>
      <c r="AH4" s="15">
        <v>0</v>
      </c>
      <c r="AI4" s="15">
        <v>4</v>
      </c>
      <c r="AJ4" s="20" t="s">
        <v>86</v>
      </c>
      <c r="AK4" s="18"/>
      <c r="AL4" s="163" t="str">
        <f>_xlfn.XLOOKUP(Radar_Chart[[#This Row],[Indikator]],$E$2:$X$2,$E$1:$X$1)</f>
        <v>SIKAP KERJA</v>
      </c>
      <c r="AM4" s="129" t="s">
        <v>9</v>
      </c>
      <c r="AN4" s="155" t="s">
        <v>10</v>
      </c>
      <c r="AO4" s="130">
        <f ca="1">Dashboard!F10</f>
        <v>2</v>
      </c>
      <c r="AP4"/>
      <c r="AQ4" s="125" t="s">
        <v>8</v>
      </c>
    </row>
    <row r="5" spans="1:43" ht="60" x14ac:dyDescent="0.25">
      <c r="A5" s="25">
        <v>2</v>
      </c>
      <c r="B5" s="20" t="s">
        <v>87</v>
      </c>
      <c r="C5" s="20" t="s">
        <v>88</v>
      </c>
      <c r="D5" s="18"/>
      <c r="E5" s="16" t="s">
        <v>89</v>
      </c>
      <c r="F5" s="16" t="s">
        <v>90</v>
      </c>
      <c r="G5" s="16" t="s">
        <v>91</v>
      </c>
      <c r="H5" s="16" t="s">
        <v>92</v>
      </c>
      <c r="I5" s="16" t="s">
        <v>93</v>
      </c>
      <c r="J5" s="16" t="s">
        <v>94</v>
      </c>
      <c r="K5" s="16" t="s">
        <v>95</v>
      </c>
      <c r="L5" s="16" t="s">
        <v>96</v>
      </c>
      <c r="M5" s="16" t="s">
        <v>97</v>
      </c>
      <c r="N5" s="16" t="s">
        <v>98</v>
      </c>
      <c r="O5" s="16" t="s">
        <v>99</v>
      </c>
      <c r="P5" s="16" t="s">
        <v>100</v>
      </c>
      <c r="Q5" s="16" t="s">
        <v>101</v>
      </c>
      <c r="R5" s="16" t="s">
        <v>102</v>
      </c>
      <c r="S5" s="16" t="s">
        <v>103</v>
      </c>
      <c r="T5" s="16" t="s">
        <v>104</v>
      </c>
      <c r="U5" s="16" t="s">
        <v>105</v>
      </c>
      <c r="V5" s="16" t="s">
        <v>85</v>
      </c>
      <c r="W5" s="16" t="s">
        <v>106</v>
      </c>
      <c r="X5" s="16" t="s">
        <v>107</v>
      </c>
      <c r="Y5" s="18"/>
      <c r="Z5" s="15" t="s">
        <v>106</v>
      </c>
      <c r="AA5" s="26" t="s">
        <v>31</v>
      </c>
      <c r="AB5" s="18"/>
      <c r="AC5" s="58">
        <v>2</v>
      </c>
      <c r="AD5" s="27" t="s">
        <v>10</v>
      </c>
      <c r="AE5" s="27" t="s">
        <v>12</v>
      </c>
      <c r="AF5" s="18"/>
      <c r="AG5" s="27" t="str">
        <f>LEFT(Sheet3!A3,1)</f>
        <v>A</v>
      </c>
      <c r="AH5" s="15">
        <v>5</v>
      </c>
      <c r="AI5" s="15">
        <v>7</v>
      </c>
      <c r="AJ5" s="56" t="s">
        <v>1198</v>
      </c>
      <c r="AK5" s="18"/>
      <c r="AL5" s="163" t="str">
        <f>_xlfn.XLOOKUP(Radar_Chart[[#This Row],[Indikator]],$E$2:$X$2,$E$1:$X$1)</f>
        <v>SIKAP KERJA</v>
      </c>
      <c r="AM5" s="129" t="s">
        <v>11</v>
      </c>
      <c r="AN5" s="155" t="s">
        <v>12</v>
      </c>
      <c r="AO5" s="130">
        <f ca="1">Dashboard!F11</f>
        <v>5</v>
      </c>
      <c r="AP5"/>
      <c r="AQ5" s="125" t="s">
        <v>15</v>
      </c>
    </row>
    <row r="6" spans="1:43" ht="75" x14ac:dyDescent="0.25">
      <c r="A6" s="25">
        <v>3</v>
      </c>
      <c r="B6" s="20" t="s">
        <v>108</v>
      </c>
      <c r="C6" s="20" t="s">
        <v>109</v>
      </c>
      <c r="D6" s="18"/>
      <c r="E6" s="16" t="s">
        <v>110</v>
      </c>
      <c r="F6" s="16" t="s">
        <v>111</v>
      </c>
      <c r="G6" s="16" t="s">
        <v>112</v>
      </c>
      <c r="H6" s="16" t="s">
        <v>113</v>
      </c>
      <c r="I6" s="16" t="s">
        <v>114</v>
      </c>
      <c r="J6" s="16" t="s">
        <v>115</v>
      </c>
      <c r="K6" s="16" t="s">
        <v>116</v>
      </c>
      <c r="L6" s="16" t="s">
        <v>117</v>
      </c>
      <c r="M6" s="16" t="s">
        <v>118</v>
      </c>
      <c r="N6" s="16" t="s">
        <v>119</v>
      </c>
      <c r="O6" s="16" t="s">
        <v>120</v>
      </c>
      <c r="P6" s="16" t="s">
        <v>121</v>
      </c>
      <c r="Q6" s="16" t="s">
        <v>122</v>
      </c>
      <c r="R6" s="16" t="s">
        <v>123</v>
      </c>
      <c r="S6" s="16" t="s">
        <v>124</v>
      </c>
      <c r="T6" s="16" t="s">
        <v>125</v>
      </c>
      <c r="U6" s="16" t="s">
        <v>126</v>
      </c>
      <c r="V6" s="16" t="s">
        <v>127</v>
      </c>
      <c r="W6" s="16" t="s">
        <v>128</v>
      </c>
      <c r="X6" s="16" t="s">
        <v>129</v>
      </c>
      <c r="Y6" s="18"/>
      <c r="Z6" s="15" t="s">
        <v>130</v>
      </c>
      <c r="AA6" s="26" t="s">
        <v>12</v>
      </c>
      <c r="AB6" s="18"/>
      <c r="AC6" s="58">
        <v>3</v>
      </c>
      <c r="AD6" s="27" t="s">
        <v>36</v>
      </c>
      <c r="AE6" s="27" t="s">
        <v>10</v>
      </c>
      <c r="AF6" s="18"/>
      <c r="AG6" s="27" t="str">
        <f>LEFT(Sheet3!A4,1)</f>
        <v>A</v>
      </c>
      <c r="AH6" s="15">
        <v>8</v>
      </c>
      <c r="AI6" s="15">
        <v>9</v>
      </c>
      <c r="AJ6" s="56" t="s">
        <v>131</v>
      </c>
      <c r="AK6" s="18"/>
      <c r="AL6" s="163" t="str">
        <f>_xlfn.XLOOKUP(Radar_Chart[[#This Row],[Indikator]],$E$2:$X$2,$E$1:$X$1)</f>
        <v>SIKAP KERJA</v>
      </c>
      <c r="AM6" s="129" t="s">
        <v>13</v>
      </c>
      <c r="AN6" s="155" t="s">
        <v>14</v>
      </c>
      <c r="AO6" s="130">
        <f ca="1">Dashboard!F12</f>
        <v>5</v>
      </c>
      <c r="AP6"/>
      <c r="AQ6" s="125" t="s">
        <v>22</v>
      </c>
    </row>
    <row r="7" spans="1:43" ht="75" x14ac:dyDescent="0.25">
      <c r="A7" s="25">
        <v>4</v>
      </c>
      <c r="B7" s="20" t="s">
        <v>132</v>
      </c>
      <c r="C7" s="20" t="s">
        <v>133</v>
      </c>
      <c r="D7" s="18"/>
      <c r="E7" s="16" t="s">
        <v>134</v>
      </c>
      <c r="F7" s="16" t="s">
        <v>135</v>
      </c>
      <c r="G7" s="16" t="s">
        <v>136</v>
      </c>
      <c r="H7" s="16" t="s">
        <v>137</v>
      </c>
      <c r="I7" s="16" t="s">
        <v>138</v>
      </c>
      <c r="J7" s="16" t="s">
        <v>139</v>
      </c>
      <c r="K7" s="16" t="s">
        <v>140</v>
      </c>
      <c r="L7" s="16" t="s">
        <v>141</v>
      </c>
      <c r="M7" s="16" t="s">
        <v>142</v>
      </c>
      <c r="N7" s="16" t="s">
        <v>143</v>
      </c>
      <c r="O7" s="16" t="s">
        <v>144</v>
      </c>
      <c r="P7" s="16" t="s">
        <v>145</v>
      </c>
      <c r="Q7" s="16" t="s">
        <v>146</v>
      </c>
      <c r="R7" s="16" t="s">
        <v>147</v>
      </c>
      <c r="S7" s="16" t="s">
        <v>148</v>
      </c>
      <c r="T7" s="16" t="s">
        <v>149</v>
      </c>
      <c r="U7" s="16" t="s">
        <v>150</v>
      </c>
      <c r="V7" s="16" t="s">
        <v>151</v>
      </c>
      <c r="W7" s="16" t="s">
        <v>152</v>
      </c>
      <c r="X7" s="16" t="s">
        <v>153</v>
      </c>
      <c r="Y7" s="18"/>
      <c r="Z7" s="15" t="s">
        <v>154</v>
      </c>
      <c r="AA7" s="26" t="s">
        <v>29</v>
      </c>
      <c r="AB7" s="18"/>
      <c r="AC7" s="58">
        <v>4</v>
      </c>
      <c r="AD7" s="27" t="s">
        <v>47</v>
      </c>
      <c r="AE7" s="27" t="s">
        <v>36</v>
      </c>
      <c r="AF7" s="18"/>
      <c r="AG7" s="27" t="str">
        <f>LEFT(Sheet3!A5,1)</f>
        <v>N</v>
      </c>
      <c r="AH7" s="15">
        <v>0</v>
      </c>
      <c r="AI7" s="15">
        <v>2</v>
      </c>
      <c r="AJ7" s="56" t="s">
        <v>155</v>
      </c>
      <c r="AK7" s="18"/>
      <c r="AL7" s="163" t="str">
        <f>_xlfn.XLOOKUP(Radar_Chart[[#This Row],[Indikator]],$E$2:$X$2,$E$1:$X$1)</f>
        <v>GAYA KERJA</v>
      </c>
      <c r="AM7" s="129" t="s">
        <v>16</v>
      </c>
      <c r="AN7" s="155" t="s">
        <v>17</v>
      </c>
      <c r="AO7" s="130">
        <f ca="1">Dashboard!F13</f>
        <v>4</v>
      </c>
      <c r="AP7"/>
      <c r="AQ7" s="125" t="s">
        <v>27</v>
      </c>
    </row>
    <row r="8" spans="1:43" ht="45" x14ac:dyDescent="0.25">
      <c r="A8" s="25">
        <v>5</v>
      </c>
      <c r="B8" s="20" t="s">
        <v>156</v>
      </c>
      <c r="C8" s="20" t="s">
        <v>157</v>
      </c>
      <c r="D8" s="18"/>
      <c r="E8" s="16" t="s">
        <v>158</v>
      </c>
      <c r="F8" s="16" t="s">
        <v>159</v>
      </c>
      <c r="G8" s="16" t="s">
        <v>160</v>
      </c>
      <c r="H8" s="16" t="s">
        <v>161</v>
      </c>
      <c r="I8" s="16" t="s">
        <v>162</v>
      </c>
      <c r="J8" s="16" t="s">
        <v>163</v>
      </c>
      <c r="K8" s="16" t="s">
        <v>164</v>
      </c>
      <c r="L8" s="16" t="s">
        <v>165</v>
      </c>
      <c r="M8" s="16" t="s">
        <v>166</v>
      </c>
      <c r="N8" s="16" t="s">
        <v>167</v>
      </c>
      <c r="O8" s="16" t="s">
        <v>168</v>
      </c>
      <c r="P8" s="16" t="s">
        <v>169</v>
      </c>
      <c r="Q8" s="16" t="s">
        <v>170</v>
      </c>
      <c r="R8" s="16" t="s">
        <v>171</v>
      </c>
      <c r="S8" s="16" t="s">
        <v>172</v>
      </c>
      <c r="T8" s="16" t="s">
        <v>173</v>
      </c>
      <c r="U8" s="16" t="s">
        <v>174</v>
      </c>
      <c r="V8" s="16" t="s">
        <v>175</v>
      </c>
      <c r="W8" s="16" t="s">
        <v>176</v>
      </c>
      <c r="X8" s="16" t="s">
        <v>177</v>
      </c>
      <c r="Y8" s="18"/>
      <c r="Z8" s="15" t="s">
        <v>126</v>
      </c>
      <c r="AA8" s="26" t="s">
        <v>54</v>
      </c>
      <c r="AB8" s="18"/>
      <c r="AC8" s="58">
        <v>5</v>
      </c>
      <c r="AD8" s="27" t="s">
        <v>43</v>
      </c>
      <c r="AE8" s="27" t="s">
        <v>47</v>
      </c>
      <c r="AF8" s="18"/>
      <c r="AG8" s="27" t="str">
        <f>LEFT(Sheet3!A6,1)</f>
        <v>N</v>
      </c>
      <c r="AH8" s="15">
        <v>3</v>
      </c>
      <c r="AI8" s="15">
        <v>5</v>
      </c>
      <c r="AJ8" s="20" t="s">
        <v>178</v>
      </c>
      <c r="AK8" s="18"/>
      <c r="AL8" s="163" t="str">
        <f>_xlfn.XLOOKUP(Radar_Chart[[#This Row],[Indikator]],$E$2:$X$2,$E$1:$X$1)</f>
        <v>GAYA KERJA</v>
      </c>
      <c r="AM8" s="129" t="s">
        <v>18</v>
      </c>
      <c r="AN8" s="155" t="s">
        <v>19</v>
      </c>
      <c r="AO8" s="130">
        <f ca="1">Dashboard!F14</f>
        <v>2</v>
      </c>
      <c r="AP8"/>
      <c r="AQ8" s="125" t="s">
        <v>32</v>
      </c>
    </row>
    <row r="9" spans="1:43" ht="30" x14ac:dyDescent="0.25">
      <c r="A9" s="25">
        <v>6</v>
      </c>
      <c r="B9" s="20" t="s">
        <v>179</v>
      </c>
      <c r="C9" s="20" t="s">
        <v>180</v>
      </c>
      <c r="D9" s="18"/>
      <c r="E9" s="16" t="s">
        <v>181</v>
      </c>
      <c r="F9" s="16" t="s">
        <v>182</v>
      </c>
      <c r="G9" s="16" t="s">
        <v>183</v>
      </c>
      <c r="H9" s="16" t="s">
        <v>184</v>
      </c>
      <c r="I9" s="16" t="s">
        <v>185</v>
      </c>
      <c r="J9" s="16" t="s">
        <v>186</v>
      </c>
      <c r="K9" s="16" t="s">
        <v>187</v>
      </c>
      <c r="L9" s="16" t="s">
        <v>188</v>
      </c>
      <c r="M9" s="16" t="s">
        <v>189</v>
      </c>
      <c r="N9" s="16" t="s">
        <v>190</v>
      </c>
      <c r="O9" s="16" t="s">
        <v>191</v>
      </c>
      <c r="P9" s="16" t="s">
        <v>192</v>
      </c>
      <c r="Q9" s="16" t="s">
        <v>193</v>
      </c>
      <c r="R9" s="16" t="s">
        <v>194</v>
      </c>
      <c r="S9" s="16" t="s">
        <v>195</v>
      </c>
      <c r="T9" s="16" t="s">
        <v>196</v>
      </c>
      <c r="U9" s="16" t="s">
        <v>197</v>
      </c>
      <c r="V9" s="16" t="s">
        <v>198</v>
      </c>
      <c r="W9" s="16" t="s">
        <v>199</v>
      </c>
      <c r="X9" s="16" t="s">
        <v>200</v>
      </c>
      <c r="Y9" s="18"/>
      <c r="Z9" s="15" t="s">
        <v>127</v>
      </c>
      <c r="AA9" s="26" t="s">
        <v>52</v>
      </c>
      <c r="AB9" s="18"/>
      <c r="AC9" s="58">
        <v>6</v>
      </c>
      <c r="AD9" s="27" t="s">
        <v>45</v>
      </c>
      <c r="AE9" s="27" t="s">
        <v>43</v>
      </c>
      <c r="AF9" s="18"/>
      <c r="AG9" s="27" t="str">
        <f>LEFT(Sheet3!A7,1)</f>
        <v>N</v>
      </c>
      <c r="AH9" s="15">
        <v>6</v>
      </c>
      <c r="AI9" s="15">
        <v>7</v>
      </c>
      <c r="AJ9" s="20" t="s">
        <v>1207</v>
      </c>
      <c r="AK9" s="18"/>
      <c r="AL9" s="163" t="str">
        <f>_xlfn.XLOOKUP(Radar_Chart[[#This Row],[Indikator]],$E$2:$X$2,$E$1:$X$1)</f>
        <v>GAYA KERJA</v>
      </c>
      <c r="AM9" s="129" t="s">
        <v>20</v>
      </c>
      <c r="AN9" s="155" t="s">
        <v>21</v>
      </c>
      <c r="AO9" s="130">
        <f ca="1">Dashboard!F15</f>
        <v>7</v>
      </c>
      <c r="AP9"/>
      <c r="AQ9" s="125" t="s">
        <v>39</v>
      </c>
    </row>
    <row r="10" spans="1:43" ht="75" x14ac:dyDescent="0.25">
      <c r="A10" s="25">
        <v>7</v>
      </c>
      <c r="B10" s="20" t="s">
        <v>201</v>
      </c>
      <c r="C10" s="20" t="s">
        <v>202</v>
      </c>
      <c r="D10" s="18"/>
      <c r="E10" s="16" t="s">
        <v>203</v>
      </c>
      <c r="F10" s="16" t="s">
        <v>204</v>
      </c>
      <c r="G10" s="16" t="s">
        <v>205</v>
      </c>
      <c r="H10" s="16" t="s">
        <v>206</v>
      </c>
      <c r="I10" s="16" t="s">
        <v>207</v>
      </c>
      <c r="J10" s="16" t="s">
        <v>208</v>
      </c>
      <c r="K10" s="16" t="s">
        <v>209</v>
      </c>
      <c r="L10" s="16" t="s">
        <v>210</v>
      </c>
      <c r="M10" s="16" t="s">
        <v>211</v>
      </c>
      <c r="N10" s="16" t="s">
        <v>212</v>
      </c>
      <c r="O10" s="16" t="s">
        <v>213</v>
      </c>
      <c r="P10" s="16" t="s">
        <v>214</v>
      </c>
      <c r="Q10" s="16" t="s">
        <v>215</v>
      </c>
      <c r="R10" s="16" t="s">
        <v>216</v>
      </c>
      <c r="S10" s="16" t="s">
        <v>217</v>
      </c>
      <c r="T10" s="16" t="s">
        <v>218</v>
      </c>
      <c r="U10" s="16" t="s">
        <v>219</v>
      </c>
      <c r="V10" s="16" t="s">
        <v>220</v>
      </c>
      <c r="W10" s="16" t="s">
        <v>221</v>
      </c>
      <c r="X10" s="16" t="s">
        <v>222</v>
      </c>
      <c r="Y10" s="18"/>
      <c r="Z10" s="15" t="s">
        <v>223</v>
      </c>
      <c r="AA10" s="26" t="s">
        <v>50</v>
      </c>
      <c r="AB10" s="18"/>
      <c r="AC10" s="58">
        <v>7</v>
      </c>
      <c r="AD10" s="27" t="s">
        <v>54</v>
      </c>
      <c r="AE10" s="27" t="s">
        <v>45</v>
      </c>
      <c r="AF10" s="18"/>
      <c r="AG10" s="27" t="str">
        <f>LEFT(Sheet3!A8,1)</f>
        <v>N</v>
      </c>
      <c r="AH10" s="15">
        <v>8</v>
      </c>
      <c r="AI10" s="15">
        <v>9</v>
      </c>
      <c r="AJ10" s="20" t="s">
        <v>224</v>
      </c>
      <c r="AK10" s="18"/>
      <c r="AL10" s="163" t="str">
        <f>_xlfn.XLOOKUP(Radar_Chart[[#This Row],[Indikator]],$E$2:$X$2,$E$1:$X$1)</f>
        <v>AKTIVITAS</v>
      </c>
      <c r="AM10" s="129" t="s">
        <v>23</v>
      </c>
      <c r="AN10" s="155" t="s">
        <v>24</v>
      </c>
      <c r="AO10" s="130">
        <f ca="1">Dashboard!F16</f>
        <v>1</v>
      </c>
      <c r="AP10"/>
      <c r="AQ10" s="125" t="s">
        <v>48</v>
      </c>
    </row>
    <row r="11" spans="1:43" ht="75" x14ac:dyDescent="0.25">
      <c r="A11" s="25">
        <v>8</v>
      </c>
      <c r="B11" s="20" t="s">
        <v>225</v>
      </c>
      <c r="C11" s="20" t="s">
        <v>226</v>
      </c>
      <c r="D11" s="18"/>
      <c r="E11" s="16" t="s">
        <v>227</v>
      </c>
      <c r="F11" s="16" t="s">
        <v>228</v>
      </c>
      <c r="G11" s="16" t="s">
        <v>229</v>
      </c>
      <c r="H11" s="16" t="s">
        <v>230</v>
      </c>
      <c r="I11" s="16" t="s">
        <v>231</v>
      </c>
      <c r="J11" s="16" t="s">
        <v>232</v>
      </c>
      <c r="K11" s="16" t="s">
        <v>233</v>
      </c>
      <c r="L11" s="16" t="s">
        <v>234</v>
      </c>
      <c r="M11" s="16" t="s">
        <v>235</v>
      </c>
      <c r="N11" s="16" t="s">
        <v>236</v>
      </c>
      <c r="O11" s="16" t="s">
        <v>237</v>
      </c>
      <c r="P11" s="16" t="s">
        <v>238</v>
      </c>
      <c r="Q11" s="16" t="s">
        <v>239</v>
      </c>
      <c r="R11" s="16" t="s">
        <v>240</v>
      </c>
      <c r="S11" s="16" t="s">
        <v>241</v>
      </c>
      <c r="T11" s="16" t="s">
        <v>242</v>
      </c>
      <c r="U11" s="16" t="s">
        <v>243</v>
      </c>
      <c r="V11" s="16" t="s">
        <v>244</v>
      </c>
      <c r="W11" s="16" t="s">
        <v>245</v>
      </c>
      <c r="X11" s="16" t="s">
        <v>246</v>
      </c>
      <c r="Y11" s="18"/>
      <c r="Z11" s="15" t="s">
        <v>73</v>
      </c>
      <c r="AA11" s="26" t="s">
        <v>17</v>
      </c>
      <c r="AB11" s="18"/>
      <c r="AC11" s="58">
        <v>8</v>
      </c>
      <c r="AD11" s="27" t="s">
        <v>52</v>
      </c>
      <c r="AE11" s="27" t="s">
        <v>54</v>
      </c>
      <c r="AF11" s="18"/>
      <c r="AG11" s="27" t="str">
        <f>LEFT(Sheet3!A9,1)</f>
        <v>G</v>
      </c>
      <c r="AH11" s="15">
        <v>0</v>
      </c>
      <c r="AI11" s="15">
        <v>2</v>
      </c>
      <c r="AJ11" s="20" t="s">
        <v>247</v>
      </c>
      <c r="AK11" s="18"/>
      <c r="AL11" s="163" t="str">
        <f>_xlfn.XLOOKUP(Radar_Chart[[#This Row],[Indikator]],$E$2:$X$2,$E$1:$X$1)</f>
        <v>AKTIVITAS</v>
      </c>
      <c r="AM11" s="129" t="s">
        <v>25</v>
      </c>
      <c r="AN11" s="155" t="s">
        <v>26</v>
      </c>
      <c r="AO11" s="130">
        <f ca="1">Dashboard!F17</f>
        <v>5</v>
      </c>
      <c r="AP11"/>
      <c r="AQ11" s="125"/>
    </row>
    <row r="12" spans="1:43" ht="30" x14ac:dyDescent="0.25">
      <c r="A12" s="25">
        <v>9</v>
      </c>
      <c r="B12" s="20" t="s">
        <v>248</v>
      </c>
      <c r="C12" s="20" t="s">
        <v>249</v>
      </c>
      <c r="D12" s="18"/>
      <c r="E12" s="16" t="s">
        <v>250</v>
      </c>
      <c r="F12" s="16" t="s">
        <v>251</v>
      </c>
      <c r="G12" s="16" t="s">
        <v>252</v>
      </c>
      <c r="H12" s="16" t="s">
        <v>253</v>
      </c>
      <c r="I12" s="16" t="s">
        <v>254</v>
      </c>
      <c r="J12" s="16" t="s">
        <v>255</v>
      </c>
      <c r="K12" s="16" t="s">
        <v>256</v>
      </c>
      <c r="L12" s="16" t="s">
        <v>257</v>
      </c>
      <c r="M12" s="16" t="s">
        <v>258</v>
      </c>
      <c r="N12" s="16" t="s">
        <v>223</v>
      </c>
      <c r="O12" s="16" t="s">
        <v>130</v>
      </c>
      <c r="P12" s="16" t="s">
        <v>259</v>
      </c>
      <c r="Q12" s="16" t="s">
        <v>260</v>
      </c>
      <c r="R12" s="16" t="s">
        <v>261</v>
      </c>
      <c r="S12" s="16" t="s">
        <v>262</v>
      </c>
      <c r="T12" s="16" t="s">
        <v>263</v>
      </c>
      <c r="U12" s="16" t="s">
        <v>264</v>
      </c>
      <c r="V12" s="16" t="s">
        <v>265</v>
      </c>
      <c r="W12" s="16" t="s">
        <v>266</v>
      </c>
      <c r="X12" s="16" t="s">
        <v>154</v>
      </c>
      <c r="Y12" s="18"/>
      <c r="Z12" s="15" t="s">
        <v>97</v>
      </c>
      <c r="AA12" s="26" t="s">
        <v>17</v>
      </c>
      <c r="AB12" s="18"/>
      <c r="AC12" s="58">
        <v>9</v>
      </c>
      <c r="AD12" s="27" t="s">
        <v>31</v>
      </c>
      <c r="AE12" s="27" t="s">
        <v>52</v>
      </c>
      <c r="AF12" s="18"/>
      <c r="AG12" s="27" t="str">
        <f>LEFT(Sheet3!A10,1)</f>
        <v>G</v>
      </c>
      <c r="AH12" s="15">
        <v>3</v>
      </c>
      <c r="AI12" s="15">
        <v>4</v>
      </c>
      <c r="AJ12" s="20" t="s">
        <v>1208</v>
      </c>
      <c r="AK12" s="18"/>
      <c r="AL12" s="163" t="str">
        <f>_xlfn.XLOOKUP(Radar_Chart[[#This Row],[Indikator]],$E$2:$X$2,$E$1:$X$1)</f>
        <v>KETAATAN</v>
      </c>
      <c r="AM12" s="129" t="s">
        <v>28</v>
      </c>
      <c r="AN12" s="155" t="s">
        <v>29</v>
      </c>
      <c r="AO12" s="130">
        <f ca="1">Dashboard!F18</f>
        <v>7</v>
      </c>
      <c r="AP12"/>
      <c r="AQ12" s="125"/>
    </row>
    <row r="13" spans="1:43" ht="45" x14ac:dyDescent="0.25">
      <c r="A13" s="25">
        <v>10</v>
      </c>
      <c r="B13" s="20" t="s">
        <v>267</v>
      </c>
      <c r="C13" s="20" t="s">
        <v>268</v>
      </c>
      <c r="D13" s="18"/>
      <c r="E13" s="16"/>
      <c r="F13" s="16"/>
      <c r="G13" s="16"/>
      <c r="H13" s="16"/>
      <c r="I13" s="16"/>
      <c r="J13" s="16"/>
      <c r="K13" s="20"/>
      <c r="L13" s="20"/>
      <c r="M13" s="20"/>
      <c r="N13" s="20"/>
      <c r="O13" s="20"/>
      <c r="P13" s="20"/>
      <c r="Q13" s="20"/>
      <c r="R13" s="20"/>
      <c r="S13" s="20"/>
      <c r="T13" s="20"/>
      <c r="U13" s="20"/>
      <c r="V13" s="20"/>
      <c r="W13" s="20"/>
      <c r="X13" s="20"/>
      <c r="Y13" s="18"/>
      <c r="Z13" s="15" t="s">
        <v>96</v>
      </c>
      <c r="AA13" s="26" t="s">
        <v>19</v>
      </c>
      <c r="AB13" s="18"/>
      <c r="AC13" s="58">
        <v>10</v>
      </c>
      <c r="AD13" s="27" t="s">
        <v>29</v>
      </c>
      <c r="AE13" s="27" t="s">
        <v>31</v>
      </c>
      <c r="AF13" s="18"/>
      <c r="AG13" s="27" t="str">
        <f>LEFT(Sheet3!A11,1)</f>
        <v>G</v>
      </c>
      <c r="AH13" s="15">
        <v>5</v>
      </c>
      <c r="AI13" s="15">
        <v>7</v>
      </c>
      <c r="AJ13" s="20" t="s">
        <v>1209</v>
      </c>
      <c r="AK13" s="18"/>
      <c r="AL13" s="163" t="str">
        <f>_xlfn.XLOOKUP(Radar_Chart[[#This Row],[Indikator]],$E$2:$X$2,$E$1:$X$1)</f>
        <v>KETAATAN</v>
      </c>
      <c r="AM13" s="129" t="s">
        <v>30</v>
      </c>
      <c r="AN13" s="155" t="s">
        <v>31</v>
      </c>
      <c r="AO13" s="130">
        <f ca="1">Dashboard!F19</f>
        <v>3</v>
      </c>
      <c r="AP13"/>
      <c r="AQ13" s="125"/>
    </row>
    <row r="14" spans="1:43" ht="60" x14ac:dyDescent="0.25">
      <c r="A14" s="25">
        <v>11</v>
      </c>
      <c r="B14" s="20" t="s">
        <v>269</v>
      </c>
      <c r="C14" s="20" t="s">
        <v>270</v>
      </c>
      <c r="D14" s="18"/>
      <c r="E14" s="16"/>
      <c r="F14" s="16"/>
      <c r="G14" s="16"/>
      <c r="H14" s="16"/>
      <c r="I14" s="16"/>
      <c r="J14" s="16"/>
      <c r="K14" s="20"/>
      <c r="L14" s="20"/>
      <c r="M14" s="20"/>
      <c r="N14" s="20"/>
      <c r="O14" s="20"/>
      <c r="P14" s="20"/>
      <c r="Q14" s="20"/>
      <c r="R14" s="20"/>
      <c r="S14" s="20"/>
      <c r="T14" s="20"/>
      <c r="U14" s="20"/>
      <c r="V14" s="20"/>
      <c r="W14" s="20"/>
      <c r="X14" s="20"/>
      <c r="Y14" s="18"/>
      <c r="Z14" s="15" t="s">
        <v>117</v>
      </c>
      <c r="AA14" s="26" t="s">
        <v>19</v>
      </c>
      <c r="AB14" s="18"/>
      <c r="AC14" s="58">
        <v>11</v>
      </c>
      <c r="AD14" s="27" t="s">
        <v>14</v>
      </c>
      <c r="AE14" s="27" t="s">
        <v>17</v>
      </c>
      <c r="AF14" s="18"/>
      <c r="AG14" s="27" t="str">
        <f>LEFT(Sheet3!A12,1)</f>
        <v>G</v>
      </c>
      <c r="AH14" s="15">
        <v>8</v>
      </c>
      <c r="AI14" s="15">
        <v>9</v>
      </c>
      <c r="AJ14" s="20" t="s">
        <v>271</v>
      </c>
      <c r="AK14" s="18"/>
      <c r="AL14" s="163" t="str">
        <f>_xlfn.XLOOKUP(Radar_Chart[[#This Row],[Indikator]],$E$2:$X$2,$E$1:$X$1)</f>
        <v>KEPEMIMPINAN</v>
      </c>
      <c r="AM14" s="129" t="s">
        <v>33</v>
      </c>
      <c r="AN14" s="155" t="s">
        <v>34</v>
      </c>
      <c r="AO14" s="130">
        <f ca="1">Dashboard!F20</f>
        <v>7</v>
      </c>
      <c r="AP14"/>
      <c r="AQ14" s="125"/>
    </row>
    <row r="15" spans="1:43" ht="60" x14ac:dyDescent="0.25">
      <c r="A15" s="25">
        <v>12</v>
      </c>
      <c r="B15" s="20" t="s">
        <v>272</v>
      </c>
      <c r="C15" s="20" t="s">
        <v>273</v>
      </c>
      <c r="D15" s="18"/>
      <c r="G15" s="16"/>
      <c r="H15" s="16"/>
      <c r="I15" s="16"/>
      <c r="J15" s="16"/>
      <c r="K15" s="20"/>
      <c r="L15" s="20"/>
      <c r="M15" s="20"/>
      <c r="N15" s="20"/>
      <c r="O15" s="20"/>
      <c r="P15" s="20"/>
      <c r="Q15" s="20"/>
      <c r="R15" s="20"/>
      <c r="S15" s="20"/>
      <c r="T15" s="20"/>
      <c r="U15" s="20"/>
      <c r="V15" s="20"/>
      <c r="W15" s="20"/>
      <c r="X15" s="20"/>
      <c r="Y15" s="18"/>
      <c r="Z15" s="15" t="s">
        <v>116</v>
      </c>
      <c r="AA15" s="26" t="s">
        <v>21</v>
      </c>
      <c r="AB15" s="18"/>
      <c r="AC15" s="58">
        <v>12</v>
      </c>
      <c r="AD15" s="27" t="s">
        <v>34</v>
      </c>
      <c r="AE15" s="27" t="s">
        <v>50</v>
      </c>
      <c r="AF15" s="18"/>
      <c r="AG15" s="27" t="str">
        <f>LEFT(Sheet3!A13,1)</f>
        <v>C</v>
      </c>
      <c r="AH15" s="15">
        <v>0</v>
      </c>
      <c r="AI15" s="15">
        <v>2</v>
      </c>
      <c r="AJ15" s="20" t="s">
        <v>274</v>
      </c>
      <c r="AK15" s="18"/>
      <c r="AL15" s="163" t="str">
        <f>_xlfn.XLOOKUP(Radar_Chart[[#This Row],[Indikator]],$E$2:$X$2,$E$1:$X$1)</f>
        <v>KEPEMIMPINAN</v>
      </c>
      <c r="AM15" s="129" t="s">
        <v>35</v>
      </c>
      <c r="AN15" s="155" t="s">
        <v>36</v>
      </c>
      <c r="AO15" s="130">
        <f ca="1">Dashboard!F21</f>
        <v>7</v>
      </c>
      <c r="AP15"/>
      <c r="AQ15" s="125"/>
    </row>
    <row r="16" spans="1:43" ht="45" x14ac:dyDescent="0.25">
      <c r="A16" s="25">
        <v>13</v>
      </c>
      <c r="B16" s="20" t="s">
        <v>275</v>
      </c>
      <c r="C16" s="20" t="s">
        <v>276</v>
      </c>
      <c r="D16" s="18"/>
      <c r="G16" s="16"/>
      <c r="H16" s="16"/>
      <c r="I16" s="16"/>
      <c r="J16" s="16"/>
      <c r="K16" s="20"/>
      <c r="L16" s="20"/>
      <c r="M16" s="20"/>
      <c r="N16" s="20"/>
      <c r="O16" s="20"/>
      <c r="P16" s="20"/>
      <c r="Q16" s="20"/>
      <c r="R16" s="20"/>
      <c r="S16" s="20"/>
      <c r="T16" s="20"/>
      <c r="U16" s="20"/>
      <c r="V16" s="20"/>
      <c r="W16" s="20"/>
      <c r="X16" s="20"/>
      <c r="Y16" s="18"/>
      <c r="Z16" s="15" t="s">
        <v>140</v>
      </c>
      <c r="AA16" s="26" t="s">
        <v>21</v>
      </c>
      <c r="AB16" s="18"/>
      <c r="AC16" s="58">
        <v>13</v>
      </c>
      <c r="AD16" s="27" t="s">
        <v>36</v>
      </c>
      <c r="AE16" s="27" t="s">
        <v>12</v>
      </c>
      <c r="AF16" s="18"/>
      <c r="AG16" s="27" t="str">
        <f>LEFT(Sheet3!A14,1)</f>
        <v>C</v>
      </c>
      <c r="AH16" s="15">
        <v>3</v>
      </c>
      <c r="AI16" s="15">
        <v>4</v>
      </c>
      <c r="AJ16" s="20" t="s">
        <v>1210</v>
      </c>
      <c r="AK16" s="18"/>
      <c r="AL16" s="163" t="str">
        <f>_xlfn.XLOOKUP(Radar_Chart[[#This Row],[Indikator]],$E$2:$X$2,$E$1:$X$1)</f>
        <v>KEPEMIMPINAN</v>
      </c>
      <c r="AM16" s="129" t="s">
        <v>37</v>
      </c>
      <c r="AN16" s="155" t="s">
        <v>38</v>
      </c>
      <c r="AO16" s="130">
        <f ca="1">Dashboard!F22</f>
        <v>4</v>
      </c>
      <c r="AP16"/>
      <c r="AQ16" s="125"/>
    </row>
    <row r="17" spans="1:43" ht="30" x14ac:dyDescent="0.25">
      <c r="A17" s="25">
        <v>14</v>
      </c>
      <c r="B17" s="20" t="s">
        <v>277</v>
      </c>
      <c r="C17" s="20" t="s">
        <v>278</v>
      </c>
      <c r="D17" s="18"/>
      <c r="G17" s="16"/>
      <c r="H17" s="16"/>
      <c r="I17" s="16"/>
      <c r="J17" s="16"/>
      <c r="K17" s="20"/>
      <c r="L17" s="20"/>
      <c r="M17" s="20"/>
      <c r="N17" s="20"/>
      <c r="O17" s="20"/>
      <c r="P17" s="20"/>
      <c r="Q17" s="20"/>
      <c r="R17" s="20"/>
      <c r="S17" s="20"/>
      <c r="T17" s="20"/>
      <c r="U17" s="20"/>
      <c r="V17" s="20"/>
      <c r="W17" s="20"/>
      <c r="X17" s="20"/>
      <c r="Y17" s="18"/>
      <c r="Z17" s="15" t="s">
        <v>139</v>
      </c>
      <c r="AA17" s="26" t="s">
        <v>41</v>
      </c>
      <c r="AB17" s="18"/>
      <c r="AC17" s="58">
        <v>14</v>
      </c>
      <c r="AD17" s="27" t="s">
        <v>47</v>
      </c>
      <c r="AE17" s="27" t="s">
        <v>10</v>
      </c>
      <c r="AF17" s="18"/>
      <c r="AG17" s="27" t="str">
        <f>LEFT(Sheet3!A15,1)</f>
        <v>C</v>
      </c>
      <c r="AH17" s="15">
        <v>5</v>
      </c>
      <c r="AI17" s="15">
        <v>6</v>
      </c>
      <c r="AJ17" s="20" t="s">
        <v>1211</v>
      </c>
      <c r="AK17" s="18"/>
      <c r="AL17" s="163" t="str">
        <f>_xlfn.XLOOKUP(Radar_Chart[[#This Row],[Indikator]],$E$2:$X$2,$E$1:$X$1)</f>
        <v>PERGAULAN</v>
      </c>
      <c r="AM17" s="129" t="s">
        <v>40</v>
      </c>
      <c r="AN17" s="155" t="s">
        <v>41</v>
      </c>
      <c r="AO17" s="130">
        <f ca="1">Dashboard!F23</f>
        <v>4</v>
      </c>
      <c r="AP17"/>
      <c r="AQ17" s="125"/>
    </row>
    <row r="18" spans="1:43" ht="45" x14ac:dyDescent="0.25">
      <c r="A18" s="25">
        <v>15</v>
      </c>
      <c r="B18" s="20" t="s">
        <v>279</v>
      </c>
      <c r="C18" s="20" t="s">
        <v>280</v>
      </c>
      <c r="D18" s="18"/>
      <c r="G18" s="16"/>
      <c r="H18" s="16"/>
      <c r="I18" s="16"/>
      <c r="J18" s="16"/>
      <c r="K18" s="20"/>
      <c r="L18" s="20"/>
      <c r="M18" s="20"/>
      <c r="N18" s="20"/>
      <c r="O18" s="20"/>
      <c r="P18" s="20"/>
      <c r="Q18" s="20"/>
      <c r="R18" s="20"/>
      <c r="S18" s="20"/>
      <c r="T18" s="20"/>
      <c r="U18" s="20"/>
      <c r="V18" s="20"/>
      <c r="W18" s="20"/>
      <c r="X18" s="20"/>
      <c r="Y18" s="18"/>
      <c r="Z18" s="15" t="s">
        <v>163</v>
      </c>
      <c r="AA18" s="26" t="s">
        <v>41</v>
      </c>
      <c r="AB18" s="18"/>
      <c r="AC18" s="58">
        <v>15</v>
      </c>
      <c r="AD18" s="27" t="s">
        <v>43</v>
      </c>
      <c r="AE18" s="27" t="s">
        <v>36</v>
      </c>
      <c r="AF18" s="18"/>
      <c r="AG18" s="27" t="str">
        <f>LEFT(Sheet3!A16,1)</f>
        <v>C</v>
      </c>
      <c r="AH18" s="15">
        <v>7</v>
      </c>
      <c r="AI18" s="15">
        <v>9</v>
      </c>
      <c r="AJ18" s="20" t="s">
        <v>1212</v>
      </c>
      <c r="AK18" s="18"/>
      <c r="AL18" s="163" t="str">
        <f>_xlfn.XLOOKUP(Radar_Chart[[#This Row],[Indikator]],$E$2:$X$2,$E$1:$X$1)</f>
        <v>PERGAULAN</v>
      </c>
      <c r="AM18" s="129" t="s">
        <v>42</v>
      </c>
      <c r="AN18" s="155" t="s">
        <v>43</v>
      </c>
      <c r="AO18" s="130">
        <f ca="1">Dashboard!F24</f>
        <v>3</v>
      </c>
      <c r="AP18"/>
      <c r="AQ18" s="125"/>
    </row>
    <row r="19" spans="1:43" ht="75" x14ac:dyDescent="0.25">
      <c r="A19" s="25">
        <v>16</v>
      </c>
      <c r="B19" s="20" t="s">
        <v>281</v>
      </c>
      <c r="C19" s="20" t="s">
        <v>282</v>
      </c>
      <c r="D19" s="18"/>
      <c r="G19" s="16"/>
      <c r="H19" s="16"/>
      <c r="I19" s="16"/>
      <c r="J19" s="16"/>
      <c r="K19" s="20"/>
      <c r="L19" s="20"/>
      <c r="M19" s="20"/>
      <c r="N19" s="20"/>
      <c r="O19" s="20"/>
      <c r="P19" s="20"/>
      <c r="Q19" s="20"/>
      <c r="R19" s="20"/>
      <c r="S19" s="20"/>
      <c r="T19" s="20"/>
      <c r="U19" s="20"/>
      <c r="V19" s="20"/>
      <c r="W19" s="20"/>
      <c r="X19" s="20"/>
      <c r="Y19" s="18"/>
      <c r="Z19" s="15" t="s">
        <v>162</v>
      </c>
      <c r="AA19" s="26" t="s">
        <v>26</v>
      </c>
      <c r="AB19" s="18"/>
      <c r="AC19" s="58">
        <v>16</v>
      </c>
      <c r="AD19" s="27" t="s">
        <v>45</v>
      </c>
      <c r="AE19" s="27" t="s">
        <v>47</v>
      </c>
      <c r="AF19" s="18"/>
      <c r="AG19" s="27" t="str">
        <f>LEFT(Sheet3!A17,1)</f>
        <v>D</v>
      </c>
      <c r="AH19" s="15">
        <v>0</v>
      </c>
      <c r="AI19" s="15">
        <v>1</v>
      </c>
      <c r="AJ19" s="20" t="s">
        <v>283</v>
      </c>
      <c r="AK19" s="18"/>
      <c r="AL19" s="163" t="str">
        <f>_xlfn.XLOOKUP(Radar_Chart[[#This Row],[Indikator]],$E$2:$X$2,$E$1:$X$1)</f>
        <v>PERGAULAN</v>
      </c>
      <c r="AM19" s="129" t="s">
        <v>44</v>
      </c>
      <c r="AN19" s="155" t="s">
        <v>45</v>
      </c>
      <c r="AO19" s="130">
        <f ca="1">Dashboard!F25</f>
        <v>2</v>
      </c>
      <c r="AP19"/>
      <c r="AQ19" s="125"/>
    </row>
    <row r="20" spans="1:43" ht="45" x14ac:dyDescent="0.25">
      <c r="A20" s="25">
        <v>17</v>
      </c>
      <c r="B20" s="20" t="s">
        <v>284</v>
      </c>
      <c r="C20" s="20" t="s">
        <v>285</v>
      </c>
      <c r="D20" s="18"/>
      <c r="G20" s="16"/>
      <c r="H20" s="16"/>
      <c r="I20" s="16"/>
      <c r="J20" s="16"/>
      <c r="K20" s="20"/>
      <c r="L20" s="20"/>
      <c r="M20" s="20"/>
      <c r="N20" s="20"/>
      <c r="O20" s="20"/>
      <c r="P20" s="20"/>
      <c r="Q20" s="20"/>
      <c r="R20" s="20"/>
      <c r="S20" s="20"/>
      <c r="T20" s="20"/>
      <c r="U20" s="20"/>
      <c r="V20" s="20"/>
      <c r="W20" s="20"/>
      <c r="X20" s="20"/>
      <c r="Y20" s="18"/>
      <c r="Z20" s="15" t="s">
        <v>185</v>
      </c>
      <c r="AA20" s="26" t="s">
        <v>26</v>
      </c>
      <c r="AB20" s="18"/>
      <c r="AC20" s="58">
        <v>17</v>
      </c>
      <c r="AD20" s="27" t="s">
        <v>54</v>
      </c>
      <c r="AE20" s="27" t="s">
        <v>43</v>
      </c>
      <c r="AF20" s="18"/>
      <c r="AG20" s="27" t="str">
        <f>LEFT(Sheet3!A18,1)</f>
        <v>D</v>
      </c>
      <c r="AH20" s="15">
        <v>2</v>
      </c>
      <c r="AI20" s="15">
        <v>3</v>
      </c>
      <c r="AJ20" s="20" t="s">
        <v>1213</v>
      </c>
      <c r="AK20" s="18"/>
      <c r="AL20" s="163" t="str">
        <f>_xlfn.XLOOKUP(Radar_Chart[[#This Row],[Indikator]],$E$2:$X$2,$E$1:$X$1)</f>
        <v>PERGAULAN</v>
      </c>
      <c r="AM20" s="129" t="s">
        <v>46</v>
      </c>
      <c r="AN20" s="155" t="s">
        <v>47</v>
      </c>
      <c r="AO20" s="130">
        <f ca="1">Dashboard!F26</f>
        <v>4</v>
      </c>
      <c r="AP20"/>
      <c r="AQ20" s="125"/>
    </row>
    <row r="21" spans="1:43" ht="30" x14ac:dyDescent="0.25">
      <c r="A21" s="25">
        <v>18</v>
      </c>
      <c r="B21" s="20" t="s">
        <v>286</v>
      </c>
      <c r="C21" s="20" t="s">
        <v>287</v>
      </c>
      <c r="D21" s="18"/>
      <c r="G21" s="16"/>
      <c r="H21" s="16"/>
      <c r="I21" s="16"/>
      <c r="J21" s="16"/>
      <c r="K21" s="20"/>
      <c r="L21" s="20"/>
      <c r="M21" s="20"/>
      <c r="N21" s="20"/>
      <c r="O21" s="20"/>
      <c r="P21" s="20"/>
      <c r="Q21" s="20"/>
      <c r="R21" s="20"/>
      <c r="S21" s="20"/>
      <c r="T21" s="20"/>
      <c r="U21" s="20"/>
      <c r="V21" s="20"/>
      <c r="W21" s="20"/>
      <c r="X21" s="20"/>
      <c r="Y21" s="18"/>
      <c r="Z21" s="15" t="s">
        <v>184</v>
      </c>
      <c r="AA21" s="26" t="s">
        <v>24</v>
      </c>
      <c r="AB21" s="18"/>
      <c r="AC21" s="58">
        <v>18</v>
      </c>
      <c r="AD21" s="27" t="s">
        <v>52</v>
      </c>
      <c r="AE21" s="27" t="s">
        <v>45</v>
      </c>
      <c r="AF21" s="18"/>
      <c r="AG21" s="27" t="str">
        <f>LEFT(Sheet3!A19,1)</f>
        <v>D</v>
      </c>
      <c r="AH21" s="15">
        <v>4</v>
      </c>
      <c r="AI21" s="15">
        <v>6</v>
      </c>
      <c r="AJ21" s="20" t="s">
        <v>1214</v>
      </c>
      <c r="AK21" s="18"/>
      <c r="AL21" s="163" t="str">
        <f>_xlfn.XLOOKUP(Radar_Chart[[#This Row],[Indikator]],$E$2:$X$2,$E$1:$X$1)</f>
        <v>SIFAT</v>
      </c>
      <c r="AM21" s="129" t="s">
        <v>49</v>
      </c>
      <c r="AN21" s="155" t="s">
        <v>50</v>
      </c>
      <c r="AO21" s="130">
        <f ca="1">Dashboard!F27</f>
        <v>6</v>
      </c>
      <c r="AP21"/>
      <c r="AQ21" s="125"/>
    </row>
    <row r="22" spans="1:43" ht="60" x14ac:dyDescent="0.25">
      <c r="A22" s="25">
        <v>19</v>
      </c>
      <c r="B22" s="20" t="s">
        <v>268</v>
      </c>
      <c r="C22" s="20" t="s">
        <v>288</v>
      </c>
      <c r="D22" s="18"/>
      <c r="G22" s="16"/>
      <c r="H22" s="16"/>
      <c r="I22" s="16"/>
      <c r="J22" s="16"/>
      <c r="K22" s="20"/>
      <c r="L22" s="20"/>
      <c r="M22" s="20"/>
      <c r="N22" s="20"/>
      <c r="O22" s="20"/>
      <c r="P22" s="20"/>
      <c r="Q22" s="20"/>
      <c r="R22" s="20"/>
      <c r="S22" s="20"/>
      <c r="T22" s="20"/>
      <c r="U22" s="20"/>
      <c r="V22" s="20"/>
      <c r="W22" s="20"/>
      <c r="X22" s="20"/>
      <c r="Y22" s="18"/>
      <c r="Z22" s="15" t="s">
        <v>206</v>
      </c>
      <c r="AA22" s="26" t="s">
        <v>24</v>
      </c>
      <c r="AB22" s="18"/>
      <c r="AC22" s="58">
        <v>19</v>
      </c>
      <c r="AD22" s="27" t="s">
        <v>31</v>
      </c>
      <c r="AE22" s="27" t="s">
        <v>54</v>
      </c>
      <c r="AF22" s="18"/>
      <c r="AG22" s="27" t="str">
        <f>LEFT(Sheet3!A20,1)</f>
        <v>D</v>
      </c>
      <c r="AH22" s="15">
        <v>7</v>
      </c>
      <c r="AI22" s="15">
        <v>9</v>
      </c>
      <c r="AJ22" s="20" t="s">
        <v>289</v>
      </c>
      <c r="AK22" s="18"/>
      <c r="AL22" s="163" t="str">
        <f>_xlfn.XLOOKUP(Radar_Chart[[#This Row],[Indikator]],$E$2:$X$2,$E$1:$X$1)</f>
        <v>SIFAT</v>
      </c>
      <c r="AM22" s="129" t="s">
        <v>51</v>
      </c>
      <c r="AN22" s="155" t="s">
        <v>52</v>
      </c>
      <c r="AO22" s="130">
        <f ca="1">Dashboard!F28</f>
        <v>5</v>
      </c>
      <c r="AP22"/>
      <c r="AQ22" s="125"/>
    </row>
    <row r="23" spans="1:43" ht="30" x14ac:dyDescent="0.25">
      <c r="A23" s="25">
        <v>20</v>
      </c>
      <c r="B23" s="20" t="s">
        <v>290</v>
      </c>
      <c r="C23" s="20" t="s">
        <v>291</v>
      </c>
      <c r="D23" s="18"/>
      <c r="G23" s="16"/>
      <c r="H23" s="16"/>
      <c r="I23" s="16"/>
      <c r="J23" s="16"/>
      <c r="K23" s="20"/>
      <c r="L23" s="20"/>
      <c r="M23" s="20"/>
      <c r="N23" s="20"/>
      <c r="O23" s="20"/>
      <c r="P23" s="20"/>
      <c r="Q23" s="20"/>
      <c r="R23" s="20"/>
      <c r="S23" s="20"/>
      <c r="T23" s="20"/>
      <c r="U23" s="20"/>
      <c r="V23" s="20"/>
      <c r="W23" s="20"/>
      <c r="X23" s="20"/>
      <c r="Y23" s="18"/>
      <c r="Z23" s="15" t="s">
        <v>205</v>
      </c>
      <c r="AA23" s="26" t="s">
        <v>38</v>
      </c>
      <c r="AB23" s="18"/>
      <c r="AC23" s="58">
        <v>20</v>
      </c>
      <c r="AD23" s="27" t="s">
        <v>29</v>
      </c>
      <c r="AE23" s="27" t="s">
        <v>52</v>
      </c>
      <c r="AF23" s="18"/>
      <c r="AG23" s="27" t="str">
        <f>LEFT(Sheet3!A21,1)</f>
        <v>R</v>
      </c>
      <c r="AH23" s="15">
        <v>0</v>
      </c>
      <c r="AI23" s="15">
        <v>3</v>
      </c>
      <c r="AJ23" s="20" t="s">
        <v>292</v>
      </c>
      <c r="AK23" s="18"/>
      <c r="AL23" s="163" t="str">
        <f>_xlfn.XLOOKUP(Radar_Chart[[#This Row],[Indikator]],$E$2:$X$2,$E$1:$X$1)</f>
        <v>SIFAT</v>
      </c>
      <c r="AM23" s="129" t="s">
        <v>53</v>
      </c>
      <c r="AN23" s="155" t="s">
        <v>54</v>
      </c>
      <c r="AO23" s="130">
        <f ca="1">Dashboard!F29</f>
        <v>7</v>
      </c>
      <c r="AP23"/>
      <c r="AQ23" s="125"/>
    </row>
    <row r="24" spans="1:43" ht="30" x14ac:dyDescent="0.25">
      <c r="A24" s="25">
        <v>21</v>
      </c>
      <c r="B24" s="20" t="s">
        <v>293</v>
      </c>
      <c r="C24" s="20" t="s">
        <v>294</v>
      </c>
      <c r="D24" s="18"/>
      <c r="G24" s="16"/>
      <c r="H24" s="16"/>
      <c r="I24" s="16"/>
      <c r="J24" s="16"/>
      <c r="K24" s="20"/>
      <c r="L24" s="20"/>
      <c r="M24" s="20"/>
      <c r="N24" s="20"/>
      <c r="O24" s="20"/>
      <c r="P24" s="20"/>
      <c r="Q24" s="20"/>
      <c r="R24" s="20"/>
      <c r="S24" s="20"/>
      <c r="T24" s="20"/>
      <c r="U24" s="20"/>
      <c r="V24" s="20"/>
      <c r="W24" s="20"/>
      <c r="X24" s="20"/>
      <c r="Y24" s="18"/>
      <c r="Z24" s="15" t="s">
        <v>229</v>
      </c>
      <c r="AA24" s="26" t="s">
        <v>38</v>
      </c>
      <c r="AB24" s="18"/>
      <c r="AC24" s="58">
        <v>21</v>
      </c>
      <c r="AD24" s="27" t="s">
        <v>14</v>
      </c>
      <c r="AE24" s="27" t="s">
        <v>19</v>
      </c>
      <c r="AF24" s="18"/>
      <c r="AG24" s="27" t="str">
        <f>LEFT(Sheet3!A22,1)</f>
        <v>R</v>
      </c>
      <c r="AH24" s="15">
        <v>4</v>
      </c>
      <c r="AI24" s="15">
        <v>5</v>
      </c>
      <c r="AJ24" s="20" t="s">
        <v>1238</v>
      </c>
      <c r="AK24" s="18"/>
      <c r="AL24" s="19"/>
      <c r="AM24" s="1"/>
    </row>
    <row r="25" spans="1:43" ht="30" x14ac:dyDescent="0.25">
      <c r="A25" s="25">
        <v>22</v>
      </c>
      <c r="B25" s="20" t="s">
        <v>295</v>
      </c>
      <c r="C25" s="20" t="s">
        <v>296</v>
      </c>
      <c r="D25" s="18"/>
      <c r="G25" s="16"/>
      <c r="H25" s="16"/>
      <c r="I25" s="16"/>
      <c r="J25" s="16"/>
      <c r="K25" s="20"/>
      <c r="L25" s="20"/>
      <c r="M25" s="20"/>
      <c r="N25" s="20"/>
      <c r="O25" s="20"/>
      <c r="P25" s="20"/>
      <c r="Q25" s="20"/>
      <c r="R25" s="20"/>
      <c r="S25" s="20"/>
      <c r="T25" s="20"/>
      <c r="U25" s="20"/>
      <c r="V25" s="20"/>
      <c r="W25" s="20"/>
      <c r="X25" s="20"/>
      <c r="Y25" s="18"/>
      <c r="Z25" s="15" t="s">
        <v>228</v>
      </c>
      <c r="AA25" s="26" t="s">
        <v>34</v>
      </c>
      <c r="AB25" s="18"/>
      <c r="AC25" s="58">
        <v>22</v>
      </c>
      <c r="AD25" s="27" t="s">
        <v>34</v>
      </c>
      <c r="AE25" s="27" t="s">
        <v>17</v>
      </c>
      <c r="AF25" s="18"/>
      <c r="AG25" s="27" t="str">
        <f>LEFT(Sheet3!A23,1)</f>
        <v>R</v>
      </c>
      <c r="AH25" s="15">
        <v>6</v>
      </c>
      <c r="AI25" s="15">
        <v>7</v>
      </c>
      <c r="AJ25" s="20" t="s">
        <v>1215</v>
      </c>
      <c r="AK25" s="18"/>
      <c r="AL25" s="19"/>
      <c r="AM25" s="1"/>
    </row>
    <row r="26" spans="1:43" ht="60" x14ac:dyDescent="0.25">
      <c r="A26" s="25">
        <v>23</v>
      </c>
      <c r="B26" s="20" t="s">
        <v>297</v>
      </c>
      <c r="C26" s="20" t="s">
        <v>298</v>
      </c>
      <c r="D26" s="18"/>
      <c r="G26" s="16"/>
      <c r="H26" s="16"/>
      <c r="I26" s="16"/>
      <c r="J26" s="16"/>
      <c r="K26" s="20"/>
      <c r="L26" s="20"/>
      <c r="M26" s="20"/>
      <c r="N26" s="20"/>
      <c r="O26" s="20"/>
      <c r="P26" s="20"/>
      <c r="Q26" s="20"/>
      <c r="R26" s="20"/>
      <c r="S26" s="20"/>
      <c r="T26" s="20"/>
      <c r="U26" s="20"/>
      <c r="V26" s="20"/>
      <c r="W26" s="20"/>
      <c r="X26" s="20"/>
      <c r="Y26" s="18"/>
      <c r="Z26" s="15" t="s">
        <v>251</v>
      </c>
      <c r="AA26" s="26" t="s">
        <v>34</v>
      </c>
      <c r="AB26" s="18"/>
      <c r="AC26" s="58">
        <v>23</v>
      </c>
      <c r="AD26" s="27" t="s">
        <v>38</v>
      </c>
      <c r="AE26" s="27" t="s">
        <v>50</v>
      </c>
      <c r="AF26" s="18"/>
      <c r="AG26" s="27" t="str">
        <f>LEFT(Sheet3!A24,1)</f>
        <v>R</v>
      </c>
      <c r="AH26" s="15">
        <v>8</v>
      </c>
      <c r="AI26" s="15">
        <v>9</v>
      </c>
      <c r="AJ26" s="20" t="s">
        <v>299</v>
      </c>
      <c r="AK26" s="18"/>
      <c r="AL26" s="19"/>
      <c r="AM26" s="1"/>
    </row>
    <row r="27" spans="1:43" ht="30" x14ac:dyDescent="0.25">
      <c r="A27" s="25">
        <v>24</v>
      </c>
      <c r="B27" s="20" t="s">
        <v>300</v>
      </c>
      <c r="C27" s="20" t="s">
        <v>301</v>
      </c>
      <c r="D27" s="18"/>
      <c r="G27" s="16"/>
      <c r="H27" s="16"/>
      <c r="I27" s="16"/>
      <c r="J27" s="16"/>
      <c r="K27" s="20"/>
      <c r="L27" s="20"/>
      <c r="M27" s="20"/>
      <c r="N27" s="20"/>
      <c r="O27" s="20"/>
      <c r="P27" s="20"/>
      <c r="Q27" s="20"/>
      <c r="R27" s="20"/>
      <c r="S27" s="20"/>
      <c r="T27" s="20"/>
      <c r="U27" s="20"/>
      <c r="V27" s="20"/>
      <c r="W27" s="20"/>
      <c r="X27" s="20"/>
      <c r="Y27" s="18"/>
      <c r="Z27" s="15" t="s">
        <v>250</v>
      </c>
      <c r="AA27" s="26" t="s">
        <v>14</v>
      </c>
      <c r="AB27" s="18"/>
      <c r="AC27" s="58">
        <v>24</v>
      </c>
      <c r="AD27" s="27" t="s">
        <v>47</v>
      </c>
      <c r="AE27" s="27" t="s">
        <v>12</v>
      </c>
      <c r="AF27" s="18"/>
      <c r="AG27" s="27" t="str">
        <f>LEFT(Sheet3!A25,1)</f>
        <v>T</v>
      </c>
      <c r="AH27" s="15">
        <v>0</v>
      </c>
      <c r="AI27" s="15">
        <v>3</v>
      </c>
      <c r="AJ27" s="20" t="s">
        <v>1216</v>
      </c>
      <c r="AK27" s="18"/>
      <c r="AL27" s="19"/>
      <c r="AM27" s="1"/>
    </row>
    <row r="28" spans="1:43" ht="30" x14ac:dyDescent="0.25">
      <c r="A28" s="25">
        <v>25</v>
      </c>
      <c r="B28" s="20" t="s">
        <v>302</v>
      </c>
      <c r="C28" s="20" t="s">
        <v>303</v>
      </c>
      <c r="D28" s="18"/>
      <c r="G28" s="16"/>
      <c r="H28" s="16"/>
      <c r="I28" s="16"/>
      <c r="J28" s="16"/>
      <c r="K28" s="20"/>
      <c r="L28" s="20"/>
      <c r="M28" s="20"/>
      <c r="N28" s="20"/>
      <c r="O28" s="20"/>
      <c r="P28" s="20"/>
      <c r="Q28" s="20"/>
      <c r="R28" s="20"/>
      <c r="S28" s="20"/>
      <c r="T28" s="20"/>
      <c r="U28" s="20"/>
      <c r="V28" s="20"/>
      <c r="W28" s="20"/>
      <c r="X28" s="20"/>
      <c r="Y28" s="18"/>
      <c r="Z28" s="15" t="s">
        <v>76</v>
      </c>
      <c r="AA28" s="26" t="s">
        <v>10</v>
      </c>
      <c r="AB28" s="18"/>
      <c r="AC28" s="58">
        <v>25</v>
      </c>
      <c r="AD28" s="27" t="s">
        <v>43</v>
      </c>
      <c r="AE28" s="27" t="s">
        <v>10</v>
      </c>
      <c r="AF28" s="18"/>
      <c r="AG28" s="27" t="str">
        <f>LEFT(Sheet3!A26,1)</f>
        <v>T</v>
      </c>
      <c r="AH28" s="15">
        <v>4</v>
      </c>
      <c r="AI28" s="15">
        <v>6</v>
      </c>
      <c r="AJ28" s="20" t="s">
        <v>1217</v>
      </c>
      <c r="AK28" s="18"/>
      <c r="AL28" s="19"/>
      <c r="AM28" s="1"/>
    </row>
    <row r="29" spans="1:43" ht="45" x14ac:dyDescent="0.25">
      <c r="A29" s="25">
        <v>26</v>
      </c>
      <c r="B29" s="20" t="s">
        <v>304</v>
      </c>
      <c r="C29" s="20" t="s">
        <v>305</v>
      </c>
      <c r="D29" s="18"/>
      <c r="G29" s="16"/>
      <c r="H29" s="16"/>
      <c r="I29" s="16"/>
      <c r="J29" s="16"/>
      <c r="K29" s="20"/>
      <c r="L29" s="20"/>
      <c r="M29" s="20"/>
      <c r="N29" s="20"/>
      <c r="O29" s="20"/>
      <c r="P29" s="20"/>
      <c r="Q29" s="20"/>
      <c r="R29" s="20"/>
      <c r="S29" s="20"/>
      <c r="T29" s="20"/>
      <c r="U29" s="20"/>
      <c r="V29" s="20"/>
      <c r="W29" s="20"/>
      <c r="X29" s="20"/>
      <c r="Y29" s="18"/>
      <c r="Z29" s="15" t="s">
        <v>246</v>
      </c>
      <c r="AA29" s="26" t="s">
        <v>29</v>
      </c>
      <c r="AB29" s="18"/>
      <c r="AC29" s="58">
        <v>26</v>
      </c>
      <c r="AD29" s="27" t="s">
        <v>45</v>
      </c>
      <c r="AE29" s="27" t="s">
        <v>36</v>
      </c>
      <c r="AF29" s="18"/>
      <c r="AG29" s="27" t="str">
        <f>LEFT(Sheet3!A27,1)</f>
        <v>T</v>
      </c>
      <c r="AH29" s="15">
        <v>7</v>
      </c>
      <c r="AI29" s="15">
        <v>9</v>
      </c>
      <c r="AJ29" s="20" t="s">
        <v>306</v>
      </c>
      <c r="AK29" s="18"/>
      <c r="AL29" s="19"/>
      <c r="AM29" s="1"/>
    </row>
    <row r="30" spans="1:43" ht="30" x14ac:dyDescent="0.25">
      <c r="A30" s="25">
        <v>27</v>
      </c>
      <c r="B30" s="20" t="s">
        <v>226</v>
      </c>
      <c r="C30" s="20" t="s">
        <v>307</v>
      </c>
      <c r="D30" s="18"/>
      <c r="G30" s="16"/>
      <c r="H30" s="16"/>
      <c r="I30" s="16"/>
      <c r="J30" s="16"/>
      <c r="K30" s="20"/>
      <c r="L30" s="20"/>
      <c r="M30" s="20"/>
      <c r="N30" s="20"/>
      <c r="O30" s="20"/>
      <c r="P30" s="20"/>
      <c r="Q30" s="20"/>
      <c r="R30" s="20"/>
      <c r="S30" s="20"/>
      <c r="T30" s="20"/>
      <c r="U30" s="20"/>
      <c r="V30" s="20"/>
      <c r="W30" s="20"/>
      <c r="X30" s="20"/>
      <c r="Y30" s="18"/>
      <c r="Z30" s="15" t="s">
        <v>149</v>
      </c>
      <c r="AA30" s="26" t="s">
        <v>45</v>
      </c>
      <c r="AB30" s="18"/>
      <c r="AC30" s="58">
        <v>27</v>
      </c>
      <c r="AD30" s="27" t="s">
        <v>54</v>
      </c>
      <c r="AE30" s="27" t="s">
        <v>47</v>
      </c>
      <c r="AF30" s="18"/>
      <c r="AG30" s="27" t="str">
        <f>LEFT(Sheet3!A28,1)</f>
        <v>V</v>
      </c>
      <c r="AH30" s="15">
        <v>0</v>
      </c>
      <c r="AI30" s="15">
        <v>2</v>
      </c>
      <c r="AJ30" s="20" t="s">
        <v>1218</v>
      </c>
      <c r="AK30" s="18"/>
      <c r="AL30" s="19"/>
      <c r="AM30" s="1"/>
    </row>
    <row r="31" spans="1:43" ht="30" x14ac:dyDescent="0.25">
      <c r="A31" s="25">
        <v>28</v>
      </c>
      <c r="B31" s="20" t="s">
        <v>308</v>
      </c>
      <c r="C31" s="20" t="s">
        <v>309</v>
      </c>
      <c r="D31" s="18"/>
      <c r="G31" s="16"/>
      <c r="H31" s="16"/>
      <c r="I31" s="16"/>
      <c r="J31" s="16"/>
      <c r="K31" s="20"/>
      <c r="L31" s="20"/>
      <c r="M31" s="20"/>
      <c r="N31" s="20"/>
      <c r="O31" s="20"/>
      <c r="P31" s="20"/>
      <c r="Q31" s="20"/>
      <c r="R31" s="20"/>
      <c r="S31" s="20"/>
      <c r="T31" s="20"/>
      <c r="U31" s="20"/>
      <c r="V31" s="20"/>
      <c r="W31" s="20"/>
      <c r="X31" s="20"/>
      <c r="Y31" s="18"/>
      <c r="Z31" s="15" t="s">
        <v>150</v>
      </c>
      <c r="AA31" s="26" t="s">
        <v>54</v>
      </c>
      <c r="AB31" s="18"/>
      <c r="AC31" s="58">
        <v>28</v>
      </c>
      <c r="AD31" s="27" t="s">
        <v>52</v>
      </c>
      <c r="AE31" s="27" t="s">
        <v>43</v>
      </c>
      <c r="AF31" s="18"/>
      <c r="AG31" s="27" t="str">
        <f>LEFT(Sheet3!A29,1)</f>
        <v>V</v>
      </c>
      <c r="AH31" s="15">
        <v>3</v>
      </c>
      <c r="AI31" s="15">
        <v>6</v>
      </c>
      <c r="AJ31" s="20" t="s">
        <v>310</v>
      </c>
      <c r="AK31" s="18"/>
      <c r="AL31" s="19"/>
      <c r="AM31" s="1"/>
    </row>
    <row r="32" spans="1:43" ht="45" x14ac:dyDescent="0.25">
      <c r="A32" s="25">
        <v>29</v>
      </c>
      <c r="B32" s="20" t="s">
        <v>311</v>
      </c>
      <c r="C32" s="20" t="s">
        <v>312</v>
      </c>
      <c r="D32" s="18"/>
      <c r="G32" s="16"/>
      <c r="H32" s="16"/>
      <c r="I32" s="16"/>
      <c r="J32" s="16"/>
      <c r="K32" s="20"/>
      <c r="L32" s="20"/>
      <c r="M32" s="20"/>
      <c r="N32" s="20"/>
      <c r="O32" s="20"/>
      <c r="P32" s="20"/>
      <c r="Q32" s="20"/>
      <c r="R32" s="20"/>
      <c r="S32" s="20"/>
      <c r="T32" s="20"/>
      <c r="U32" s="20"/>
      <c r="V32" s="20"/>
      <c r="W32" s="20"/>
      <c r="X32" s="20"/>
      <c r="Y32" s="18"/>
      <c r="Z32" s="15" t="s">
        <v>237</v>
      </c>
      <c r="AA32" s="26" t="s">
        <v>12</v>
      </c>
      <c r="AB32" s="18"/>
      <c r="AC32" s="58">
        <v>29</v>
      </c>
      <c r="AD32" s="27" t="s">
        <v>31</v>
      </c>
      <c r="AE32" s="27" t="s">
        <v>45</v>
      </c>
      <c r="AF32" s="18"/>
      <c r="AG32" s="27" t="str">
        <f>LEFT(Sheet3!A30,1)</f>
        <v>V</v>
      </c>
      <c r="AH32" s="15">
        <v>7</v>
      </c>
      <c r="AI32" s="15">
        <v>9</v>
      </c>
      <c r="AJ32" s="20" t="s">
        <v>1239</v>
      </c>
      <c r="AK32" s="18"/>
      <c r="AL32" s="19"/>
      <c r="AM32" s="1"/>
    </row>
    <row r="33" spans="1:39" ht="75" x14ac:dyDescent="0.25">
      <c r="A33" s="25">
        <v>30</v>
      </c>
      <c r="B33" s="20" t="s">
        <v>313</v>
      </c>
      <c r="C33" s="20" t="s">
        <v>314</v>
      </c>
      <c r="D33" s="18"/>
      <c r="G33" s="16"/>
      <c r="H33" s="16"/>
      <c r="I33" s="16"/>
      <c r="J33" s="16"/>
      <c r="K33" s="20"/>
      <c r="L33" s="20"/>
      <c r="M33" s="20"/>
      <c r="N33" s="20"/>
      <c r="O33" s="20"/>
      <c r="P33" s="20"/>
      <c r="Q33" s="20"/>
      <c r="R33" s="20"/>
      <c r="S33" s="20"/>
      <c r="T33" s="20"/>
      <c r="U33" s="20"/>
      <c r="V33" s="20"/>
      <c r="W33" s="20"/>
      <c r="X33" s="20"/>
      <c r="Y33" s="18"/>
      <c r="Z33" s="15" t="s">
        <v>266</v>
      </c>
      <c r="AA33" s="26" t="s">
        <v>31</v>
      </c>
      <c r="AB33" s="18"/>
      <c r="AC33" s="58">
        <v>30</v>
      </c>
      <c r="AD33" s="27" t="s">
        <v>29</v>
      </c>
      <c r="AE33" s="27" t="s">
        <v>54</v>
      </c>
      <c r="AF33" s="18"/>
      <c r="AG33" s="27" t="str">
        <f>LEFT(Sheet3!A31,1)</f>
        <v>W</v>
      </c>
      <c r="AH33" s="15">
        <v>0</v>
      </c>
      <c r="AI33" s="15">
        <v>3</v>
      </c>
      <c r="AJ33" s="20" t="s">
        <v>315</v>
      </c>
      <c r="AK33" s="18"/>
      <c r="AL33" s="19"/>
      <c r="AM33" s="1"/>
    </row>
    <row r="34" spans="1:39" x14ac:dyDescent="0.25">
      <c r="A34" s="25">
        <v>31</v>
      </c>
      <c r="B34" s="20" t="s">
        <v>316</v>
      </c>
      <c r="C34" s="20" t="s">
        <v>317</v>
      </c>
      <c r="D34" s="18"/>
      <c r="G34" s="16"/>
      <c r="H34" s="16"/>
      <c r="I34" s="16"/>
      <c r="J34" s="16"/>
      <c r="K34" s="20"/>
      <c r="L34" s="20"/>
      <c r="M34" s="20"/>
      <c r="N34" s="20"/>
      <c r="O34" s="20"/>
      <c r="P34" s="20"/>
      <c r="Q34" s="20"/>
      <c r="R34" s="20"/>
      <c r="S34" s="20"/>
      <c r="T34" s="20"/>
      <c r="U34" s="20"/>
      <c r="V34" s="20"/>
      <c r="W34" s="20"/>
      <c r="X34" s="20"/>
      <c r="Y34" s="18"/>
      <c r="Z34" s="15" t="s">
        <v>236</v>
      </c>
      <c r="AA34" s="26" t="s">
        <v>50</v>
      </c>
      <c r="AB34" s="18"/>
      <c r="AC34" s="58">
        <v>31</v>
      </c>
      <c r="AD34" s="27" t="s">
        <v>14</v>
      </c>
      <c r="AE34" s="27" t="s">
        <v>21</v>
      </c>
      <c r="AF34" s="18"/>
      <c r="AG34" s="27" t="str">
        <f>LEFT(Sheet3!A32,1)</f>
        <v>W</v>
      </c>
      <c r="AH34" s="15">
        <v>4</v>
      </c>
      <c r="AI34" s="15">
        <v>5</v>
      </c>
      <c r="AJ34" s="20" t="s">
        <v>1219</v>
      </c>
      <c r="AK34" s="18"/>
      <c r="AL34" s="19"/>
      <c r="AM34" s="1"/>
    </row>
    <row r="35" spans="1:39" ht="30" x14ac:dyDescent="0.25">
      <c r="A35" s="25">
        <v>32</v>
      </c>
      <c r="B35" s="20" t="s">
        <v>318</v>
      </c>
      <c r="C35" s="20" t="s">
        <v>319</v>
      </c>
      <c r="D35" s="18"/>
      <c r="E35" s="16"/>
      <c r="F35" s="16"/>
      <c r="G35" s="16"/>
      <c r="H35" s="16"/>
      <c r="I35" s="16"/>
      <c r="J35" s="16"/>
      <c r="K35" s="20"/>
      <c r="L35" s="20"/>
      <c r="M35" s="20"/>
      <c r="N35" s="20"/>
      <c r="O35" s="20"/>
      <c r="P35" s="20"/>
      <c r="Q35" s="20"/>
      <c r="R35" s="20"/>
      <c r="S35" s="20"/>
      <c r="T35" s="20"/>
      <c r="U35" s="20"/>
      <c r="V35" s="20"/>
      <c r="W35" s="20"/>
      <c r="X35" s="20"/>
      <c r="Y35" s="18"/>
      <c r="Z35" s="15" t="s">
        <v>72</v>
      </c>
      <c r="AA35" s="26" t="s">
        <v>19</v>
      </c>
      <c r="AB35" s="18"/>
      <c r="AC35" s="58">
        <v>32</v>
      </c>
      <c r="AD35" s="27" t="s">
        <v>34</v>
      </c>
      <c r="AE35" s="27" t="s">
        <v>19</v>
      </c>
      <c r="AF35" s="18"/>
      <c r="AG35" s="27" t="str">
        <f>LEFT(Sheet3!A33,1)</f>
        <v>W</v>
      </c>
      <c r="AH35" s="15">
        <v>6</v>
      </c>
      <c r="AI35" s="15">
        <v>7</v>
      </c>
      <c r="AJ35" s="20" t="s">
        <v>1220</v>
      </c>
      <c r="AK35" s="18"/>
      <c r="AL35" s="19"/>
      <c r="AM35" s="1"/>
    </row>
    <row r="36" spans="1:39" ht="45" x14ac:dyDescent="0.25">
      <c r="A36" s="25">
        <v>33</v>
      </c>
      <c r="B36" s="20" t="s">
        <v>320</v>
      </c>
      <c r="C36" s="20" t="s">
        <v>321</v>
      </c>
      <c r="D36" s="18"/>
      <c r="E36" s="16"/>
      <c r="F36" s="16"/>
      <c r="G36" s="16"/>
      <c r="H36" s="16"/>
      <c r="I36" s="16"/>
      <c r="J36" s="16"/>
      <c r="K36" s="20"/>
      <c r="L36" s="20"/>
      <c r="M36" s="20"/>
      <c r="N36" s="20"/>
      <c r="O36" s="20"/>
      <c r="P36" s="20"/>
      <c r="Q36" s="20"/>
      <c r="R36" s="20"/>
      <c r="S36" s="20"/>
      <c r="T36" s="20"/>
      <c r="U36" s="20"/>
      <c r="V36" s="20"/>
      <c r="W36" s="20"/>
      <c r="X36" s="20"/>
      <c r="Y36" s="18"/>
      <c r="Z36" s="15" t="s">
        <v>118</v>
      </c>
      <c r="AA36" s="26" t="s">
        <v>17</v>
      </c>
      <c r="AB36" s="18"/>
      <c r="AC36" s="58">
        <v>33</v>
      </c>
      <c r="AD36" s="27" t="s">
        <v>38</v>
      </c>
      <c r="AE36" s="27" t="s">
        <v>17</v>
      </c>
      <c r="AF36" s="18"/>
      <c r="AG36" s="27" t="str">
        <f>LEFT(Sheet3!A34,1)</f>
        <v>W</v>
      </c>
      <c r="AH36" s="15">
        <v>8</v>
      </c>
      <c r="AI36" s="15">
        <v>9</v>
      </c>
      <c r="AJ36" s="20" t="s">
        <v>322</v>
      </c>
      <c r="AK36" s="18"/>
      <c r="AL36" s="19"/>
      <c r="AM36" s="1"/>
    </row>
    <row r="37" spans="1:39" ht="60" x14ac:dyDescent="0.25">
      <c r="A37" s="25">
        <v>34</v>
      </c>
      <c r="B37" s="20" t="s">
        <v>323</v>
      </c>
      <c r="C37" s="20" t="s">
        <v>324</v>
      </c>
      <c r="D37" s="18"/>
      <c r="E37" s="16"/>
      <c r="F37" s="16"/>
      <c r="G37" s="16"/>
      <c r="H37" s="16"/>
      <c r="I37" s="16"/>
      <c r="J37" s="16"/>
      <c r="K37" s="20"/>
      <c r="L37" s="20"/>
      <c r="M37" s="20"/>
      <c r="N37" s="20"/>
      <c r="O37" s="20"/>
      <c r="P37" s="20"/>
      <c r="Q37" s="20"/>
      <c r="R37" s="20"/>
      <c r="S37" s="20"/>
      <c r="T37" s="20"/>
      <c r="U37" s="20"/>
      <c r="V37" s="20"/>
      <c r="W37" s="20"/>
      <c r="X37" s="20"/>
      <c r="Y37" s="18"/>
      <c r="Z37" s="15" t="s">
        <v>95</v>
      </c>
      <c r="AA37" s="26" t="s">
        <v>21</v>
      </c>
      <c r="AB37" s="18"/>
      <c r="AC37" s="58">
        <v>34</v>
      </c>
      <c r="AD37" s="27" t="s">
        <v>24</v>
      </c>
      <c r="AE37" s="27" t="s">
        <v>50</v>
      </c>
      <c r="AF37" s="18"/>
      <c r="AG37" s="27" t="str">
        <f>LEFT(Sheet3!A35,1)</f>
        <v>F</v>
      </c>
      <c r="AH37" s="15">
        <v>0</v>
      </c>
      <c r="AI37" s="15">
        <v>3</v>
      </c>
      <c r="AJ37" s="56" t="s">
        <v>1206</v>
      </c>
      <c r="AK37" s="18"/>
      <c r="AL37" s="19"/>
      <c r="AM37" s="1"/>
    </row>
    <row r="38" spans="1:39" x14ac:dyDescent="0.25">
      <c r="A38" s="25">
        <v>35</v>
      </c>
      <c r="B38" s="20" t="s">
        <v>325</v>
      </c>
      <c r="C38" s="20" t="s">
        <v>326</v>
      </c>
      <c r="D38" s="18"/>
      <c r="E38" s="16"/>
      <c r="F38" s="16"/>
      <c r="G38" s="16"/>
      <c r="H38" s="16"/>
      <c r="I38" s="16"/>
      <c r="J38" s="16"/>
      <c r="K38" s="20"/>
      <c r="L38" s="20"/>
      <c r="M38" s="20"/>
      <c r="N38" s="20"/>
      <c r="O38" s="20"/>
      <c r="P38" s="20"/>
      <c r="Q38" s="20"/>
      <c r="R38" s="20"/>
      <c r="S38" s="20"/>
      <c r="T38" s="20"/>
      <c r="U38" s="20"/>
      <c r="V38" s="20"/>
      <c r="W38" s="20"/>
      <c r="X38" s="20"/>
      <c r="Y38" s="18"/>
      <c r="Z38" s="15" t="s">
        <v>141</v>
      </c>
      <c r="AA38" s="26" t="s">
        <v>19</v>
      </c>
      <c r="AB38" s="18"/>
      <c r="AC38" s="58">
        <v>35</v>
      </c>
      <c r="AD38" s="27" t="s">
        <v>43</v>
      </c>
      <c r="AE38" s="27" t="s">
        <v>12</v>
      </c>
      <c r="AF38" s="18"/>
      <c r="AG38" s="27" t="str">
        <f>LEFT(Sheet3!A36,1)</f>
        <v>F</v>
      </c>
      <c r="AH38" s="15">
        <v>4</v>
      </c>
      <c r="AI38" s="15">
        <v>6</v>
      </c>
      <c r="AJ38" s="20" t="s">
        <v>1221</v>
      </c>
      <c r="AK38" s="18"/>
      <c r="AL38" s="19"/>
      <c r="AM38" s="1"/>
    </row>
    <row r="39" spans="1:39" x14ac:dyDescent="0.25">
      <c r="A39" s="25">
        <v>36</v>
      </c>
      <c r="B39" s="20" t="s">
        <v>327</v>
      </c>
      <c r="C39" s="20" t="s">
        <v>328</v>
      </c>
      <c r="D39" s="18"/>
      <c r="E39" s="16"/>
      <c r="F39" s="16"/>
      <c r="G39" s="16"/>
      <c r="H39" s="16"/>
      <c r="I39" s="16"/>
      <c r="J39" s="16"/>
      <c r="K39" s="20"/>
      <c r="L39" s="20"/>
      <c r="M39" s="20"/>
      <c r="N39" s="20"/>
      <c r="O39" s="20"/>
      <c r="P39" s="20"/>
      <c r="Q39" s="20"/>
      <c r="R39" s="20"/>
      <c r="S39" s="20"/>
      <c r="T39" s="20"/>
      <c r="U39" s="20"/>
      <c r="V39" s="20"/>
      <c r="W39" s="20"/>
      <c r="X39" s="20"/>
      <c r="Y39" s="18"/>
      <c r="Z39" s="15" t="s">
        <v>115</v>
      </c>
      <c r="AA39" s="26" t="s">
        <v>41</v>
      </c>
      <c r="AB39" s="18"/>
      <c r="AC39" s="58">
        <v>36</v>
      </c>
      <c r="AD39" s="27" t="s">
        <v>45</v>
      </c>
      <c r="AE39" s="27" t="s">
        <v>10</v>
      </c>
      <c r="AF39" s="18"/>
      <c r="AG39" s="27" t="str">
        <f>LEFT(Sheet3!A37,1)</f>
        <v>F</v>
      </c>
      <c r="AH39" s="15">
        <v>7</v>
      </c>
      <c r="AI39" s="15">
        <v>7</v>
      </c>
      <c r="AJ39" s="20" t="s">
        <v>1222</v>
      </c>
      <c r="AK39" s="18"/>
      <c r="AL39" s="19"/>
      <c r="AM39" s="1"/>
    </row>
    <row r="40" spans="1:39" ht="45" x14ac:dyDescent="0.25">
      <c r="A40" s="25">
        <v>37</v>
      </c>
      <c r="B40" s="20" t="s">
        <v>329</v>
      </c>
      <c r="C40" s="20" t="s">
        <v>330</v>
      </c>
      <c r="D40" s="18"/>
      <c r="E40" s="16"/>
      <c r="F40" s="16"/>
      <c r="G40" s="16"/>
      <c r="H40" s="16"/>
      <c r="I40" s="16"/>
      <c r="J40" s="16"/>
      <c r="K40" s="20"/>
      <c r="L40" s="20"/>
      <c r="M40" s="20"/>
      <c r="N40" s="20"/>
      <c r="O40" s="20"/>
      <c r="P40" s="20"/>
      <c r="Q40" s="20"/>
      <c r="R40" s="20"/>
      <c r="S40" s="20"/>
      <c r="T40" s="20"/>
      <c r="U40" s="20"/>
      <c r="V40" s="20"/>
      <c r="W40" s="20"/>
      <c r="X40" s="20"/>
      <c r="Y40" s="18"/>
      <c r="Z40" s="15" t="s">
        <v>164</v>
      </c>
      <c r="AA40" s="26" t="s">
        <v>21</v>
      </c>
      <c r="AB40" s="18"/>
      <c r="AC40" s="58">
        <v>37</v>
      </c>
      <c r="AD40" s="27" t="s">
        <v>54</v>
      </c>
      <c r="AE40" s="27" t="s">
        <v>36</v>
      </c>
      <c r="AF40" s="18"/>
      <c r="AG40" s="27" t="str">
        <f>LEFT(Sheet3!A38,1)</f>
        <v>F</v>
      </c>
      <c r="AH40" s="15">
        <v>8</v>
      </c>
      <c r="AI40" s="15">
        <v>9</v>
      </c>
      <c r="AJ40" s="20" t="s">
        <v>331</v>
      </c>
      <c r="AK40" s="18"/>
      <c r="AL40" s="19"/>
      <c r="AM40" s="1"/>
    </row>
    <row r="41" spans="1:39" ht="60" x14ac:dyDescent="0.25">
      <c r="A41" s="25">
        <v>38</v>
      </c>
      <c r="B41" s="20" t="s">
        <v>332</v>
      </c>
      <c r="C41" s="20" t="s">
        <v>333</v>
      </c>
      <c r="D41" s="18"/>
      <c r="E41" s="16"/>
      <c r="F41" s="16"/>
      <c r="G41" s="16"/>
      <c r="H41" s="16"/>
      <c r="I41" s="16"/>
      <c r="J41" s="16"/>
      <c r="K41" s="20"/>
      <c r="L41" s="20"/>
      <c r="M41" s="20"/>
      <c r="N41" s="20"/>
      <c r="O41" s="20"/>
      <c r="P41" s="20"/>
      <c r="Q41" s="20"/>
      <c r="R41" s="20"/>
      <c r="S41" s="20"/>
      <c r="T41" s="20"/>
      <c r="U41" s="20"/>
      <c r="V41" s="20"/>
      <c r="W41" s="20"/>
      <c r="X41" s="20"/>
      <c r="Y41" s="18"/>
      <c r="Z41" s="15" t="s">
        <v>138</v>
      </c>
      <c r="AA41" s="26" t="s">
        <v>26</v>
      </c>
      <c r="AB41" s="18"/>
      <c r="AC41" s="58">
        <v>38</v>
      </c>
      <c r="AD41" s="27" t="s">
        <v>52</v>
      </c>
      <c r="AE41" s="27" t="s">
        <v>47</v>
      </c>
      <c r="AF41" s="18"/>
      <c r="AG41" s="27" t="str">
        <f>LEFT(Sheet3!A39,1)</f>
        <v>L</v>
      </c>
      <c r="AH41" s="15">
        <v>0</v>
      </c>
      <c r="AI41" s="15">
        <v>1</v>
      </c>
      <c r="AJ41" s="20" t="s">
        <v>334</v>
      </c>
      <c r="AK41" s="18"/>
      <c r="AL41" s="19"/>
      <c r="AM41" s="1"/>
    </row>
    <row r="42" spans="1:39" ht="30" x14ac:dyDescent="0.25">
      <c r="A42" s="25">
        <v>39</v>
      </c>
      <c r="B42" s="20" t="s">
        <v>268</v>
      </c>
      <c r="C42" s="20" t="s">
        <v>335</v>
      </c>
      <c r="D42" s="18"/>
      <c r="E42" s="16"/>
      <c r="F42" s="16"/>
      <c r="G42" s="16"/>
      <c r="H42" s="16"/>
      <c r="I42" s="16"/>
      <c r="J42" s="16"/>
      <c r="K42" s="20"/>
      <c r="L42" s="20"/>
      <c r="M42" s="20"/>
      <c r="N42" s="20"/>
      <c r="O42" s="20"/>
      <c r="P42" s="20"/>
      <c r="Q42" s="20"/>
      <c r="R42" s="20"/>
      <c r="S42" s="20"/>
      <c r="T42" s="20"/>
      <c r="U42" s="20"/>
      <c r="V42" s="20"/>
      <c r="W42" s="20"/>
      <c r="X42" s="20"/>
      <c r="Y42" s="18"/>
      <c r="Z42" s="15" t="s">
        <v>186</v>
      </c>
      <c r="AA42" s="26" t="s">
        <v>41</v>
      </c>
      <c r="AB42" s="18"/>
      <c r="AC42" s="58">
        <v>39</v>
      </c>
      <c r="AD42" s="27" t="s">
        <v>31</v>
      </c>
      <c r="AE42" s="27" t="s">
        <v>43</v>
      </c>
      <c r="AF42" s="18"/>
      <c r="AG42" s="27" t="str">
        <f>LEFT(Sheet3!A40,1)</f>
        <v>L</v>
      </c>
      <c r="AH42" s="15">
        <v>2</v>
      </c>
      <c r="AI42" s="15">
        <v>3</v>
      </c>
      <c r="AJ42" s="20" t="s">
        <v>1223</v>
      </c>
      <c r="AK42" s="18"/>
      <c r="AL42" s="19"/>
      <c r="AM42" s="1"/>
    </row>
    <row r="43" spans="1:39" x14ac:dyDescent="0.25">
      <c r="A43" s="25">
        <v>40</v>
      </c>
      <c r="B43" s="20" t="s">
        <v>336</v>
      </c>
      <c r="C43" s="20" t="s">
        <v>337</v>
      </c>
      <c r="D43" s="18"/>
      <c r="E43" s="16"/>
      <c r="F43" s="16"/>
      <c r="G43" s="16"/>
      <c r="H43" s="16"/>
      <c r="I43" s="16"/>
      <c r="J43" s="16"/>
      <c r="K43" s="20"/>
      <c r="L43" s="20"/>
      <c r="M43" s="20"/>
      <c r="N43" s="20"/>
      <c r="O43" s="20"/>
      <c r="P43" s="20"/>
      <c r="Q43" s="20"/>
      <c r="R43" s="20"/>
      <c r="S43" s="20"/>
      <c r="T43" s="20"/>
      <c r="U43" s="20"/>
      <c r="V43" s="20"/>
      <c r="W43" s="20"/>
      <c r="X43" s="20"/>
      <c r="Y43" s="18"/>
      <c r="Z43" s="15" t="s">
        <v>161</v>
      </c>
      <c r="AA43" s="26" t="s">
        <v>24</v>
      </c>
      <c r="AB43" s="18"/>
      <c r="AC43" s="58">
        <v>40</v>
      </c>
      <c r="AD43" s="27" t="s">
        <v>29</v>
      </c>
      <c r="AE43" s="27" t="s">
        <v>45</v>
      </c>
      <c r="AF43" s="18"/>
      <c r="AG43" s="27" t="str">
        <f>LEFT(Sheet3!A41,1)</f>
        <v>L</v>
      </c>
      <c r="AH43" s="15">
        <v>4</v>
      </c>
      <c r="AI43" s="15">
        <v>4</v>
      </c>
      <c r="AJ43" s="20" t="s">
        <v>338</v>
      </c>
      <c r="AK43" s="18"/>
      <c r="AL43" s="19"/>
      <c r="AM43" s="1"/>
    </row>
    <row r="44" spans="1:39" ht="30" x14ac:dyDescent="0.25">
      <c r="A44" s="25">
        <v>41</v>
      </c>
      <c r="B44" s="20" t="s">
        <v>269</v>
      </c>
      <c r="C44" s="20" t="s">
        <v>339</v>
      </c>
      <c r="D44" s="18"/>
      <c r="E44" s="16"/>
      <c r="F44" s="16"/>
      <c r="G44" s="16"/>
      <c r="H44" s="16"/>
      <c r="I44" s="16"/>
      <c r="J44" s="16"/>
      <c r="K44" s="20"/>
      <c r="L44" s="20"/>
      <c r="M44" s="20"/>
      <c r="N44" s="20"/>
      <c r="O44" s="20"/>
      <c r="P44" s="20"/>
      <c r="Q44" s="20"/>
      <c r="R44" s="20"/>
      <c r="S44" s="20"/>
      <c r="T44" s="20"/>
      <c r="U44" s="20"/>
      <c r="V44" s="20"/>
      <c r="W44" s="20"/>
      <c r="X44" s="20"/>
      <c r="Y44" s="18"/>
      <c r="Z44" s="15" t="s">
        <v>207</v>
      </c>
      <c r="AA44" s="26" t="s">
        <v>26</v>
      </c>
      <c r="AB44" s="18"/>
      <c r="AC44" s="58">
        <v>41</v>
      </c>
      <c r="AD44" s="27" t="s">
        <v>14</v>
      </c>
      <c r="AE44" s="27" t="s">
        <v>41</v>
      </c>
      <c r="AF44" s="18"/>
      <c r="AG44" s="27" t="str">
        <f>LEFT(Sheet3!A42,1)</f>
        <v>L</v>
      </c>
      <c r="AH44" s="15">
        <v>5</v>
      </c>
      <c r="AI44" s="15">
        <v>5</v>
      </c>
      <c r="AJ44" s="20" t="s">
        <v>1224</v>
      </c>
      <c r="AK44" s="18"/>
      <c r="AL44" s="19"/>
      <c r="AM44" s="1"/>
    </row>
    <row r="45" spans="1:39" x14ac:dyDescent="0.25">
      <c r="A45" s="25">
        <v>42</v>
      </c>
      <c r="B45" s="20" t="s">
        <v>340</v>
      </c>
      <c r="C45" s="20" t="s">
        <v>341</v>
      </c>
      <c r="D45" s="18"/>
      <c r="E45" s="16"/>
      <c r="F45" s="16"/>
      <c r="G45" s="16"/>
      <c r="H45" s="16"/>
      <c r="I45" s="16"/>
      <c r="J45" s="16"/>
      <c r="K45" s="20"/>
      <c r="L45" s="20"/>
      <c r="M45" s="20"/>
      <c r="N45" s="20"/>
      <c r="O45" s="20"/>
      <c r="P45" s="20"/>
      <c r="Q45" s="20"/>
      <c r="R45" s="20"/>
      <c r="S45" s="20"/>
      <c r="T45" s="20"/>
      <c r="U45" s="20"/>
      <c r="V45" s="20"/>
      <c r="W45" s="20"/>
      <c r="X45" s="20"/>
      <c r="Y45" s="18"/>
      <c r="Z45" s="15" t="s">
        <v>183</v>
      </c>
      <c r="AA45" s="26" t="s">
        <v>38</v>
      </c>
      <c r="AB45" s="18"/>
      <c r="AC45" s="58">
        <v>42</v>
      </c>
      <c r="AD45" s="27" t="s">
        <v>34</v>
      </c>
      <c r="AE45" s="27" t="s">
        <v>21</v>
      </c>
      <c r="AF45" s="18"/>
      <c r="AG45" s="27" t="str">
        <f>LEFT(Sheet3!A43,1)</f>
        <v>L</v>
      </c>
      <c r="AH45" s="15">
        <v>6</v>
      </c>
      <c r="AI45" s="15">
        <v>7</v>
      </c>
      <c r="AJ45" s="20" t="s">
        <v>342</v>
      </c>
      <c r="AK45" s="18"/>
      <c r="AL45" s="19"/>
      <c r="AM45" s="1"/>
    </row>
    <row r="46" spans="1:39" ht="60" x14ac:dyDescent="0.25">
      <c r="A46" s="25">
        <v>43</v>
      </c>
      <c r="B46" s="20" t="s">
        <v>343</v>
      </c>
      <c r="C46" s="20" t="s">
        <v>344</v>
      </c>
      <c r="D46" s="18"/>
      <c r="E46" s="16"/>
      <c r="F46" s="16"/>
      <c r="G46" s="16"/>
      <c r="H46" s="16"/>
      <c r="I46" s="16"/>
      <c r="J46" s="16"/>
      <c r="K46" s="20"/>
      <c r="L46" s="20"/>
      <c r="M46" s="20"/>
      <c r="N46" s="20"/>
      <c r="O46" s="20"/>
      <c r="P46" s="20"/>
      <c r="Q46" s="20"/>
      <c r="R46" s="20"/>
      <c r="S46" s="20"/>
      <c r="T46" s="20"/>
      <c r="U46" s="20"/>
      <c r="V46" s="20"/>
      <c r="W46" s="20"/>
      <c r="X46" s="20"/>
      <c r="Y46" s="18"/>
      <c r="Z46" s="15" t="s">
        <v>230</v>
      </c>
      <c r="AA46" s="26" t="s">
        <v>24</v>
      </c>
      <c r="AB46" s="18"/>
      <c r="AC46" s="58">
        <v>43</v>
      </c>
      <c r="AD46" s="27" t="s">
        <v>38</v>
      </c>
      <c r="AE46" s="27" t="s">
        <v>19</v>
      </c>
      <c r="AF46" s="18"/>
      <c r="AG46" s="27" t="str">
        <f>LEFT(Sheet3!A44,1)</f>
        <v>L</v>
      </c>
      <c r="AH46" s="15">
        <v>8</v>
      </c>
      <c r="AI46" s="15">
        <v>9</v>
      </c>
      <c r="AJ46" s="20" t="s">
        <v>345</v>
      </c>
      <c r="AK46" s="18"/>
      <c r="AL46" s="19"/>
      <c r="AM46" s="1"/>
    </row>
    <row r="47" spans="1:39" ht="45" x14ac:dyDescent="0.25">
      <c r="A47" s="25">
        <v>44</v>
      </c>
      <c r="B47" s="20" t="s">
        <v>346</v>
      </c>
      <c r="C47" s="20" t="s">
        <v>347</v>
      </c>
      <c r="D47" s="18"/>
      <c r="E47" s="16"/>
      <c r="F47" s="16"/>
      <c r="G47" s="16"/>
      <c r="H47" s="16"/>
      <c r="I47" s="16"/>
      <c r="J47" s="16"/>
      <c r="K47" s="20"/>
      <c r="L47" s="20"/>
      <c r="M47" s="20"/>
      <c r="N47" s="20"/>
      <c r="O47" s="20"/>
      <c r="P47" s="20"/>
      <c r="Q47" s="20"/>
      <c r="R47" s="20"/>
      <c r="S47" s="20"/>
      <c r="T47" s="20"/>
      <c r="U47" s="20"/>
      <c r="V47" s="20"/>
      <c r="W47" s="20"/>
      <c r="X47" s="20"/>
      <c r="Y47" s="18"/>
      <c r="Z47" s="15" t="s">
        <v>204</v>
      </c>
      <c r="AA47" s="26" t="s">
        <v>34</v>
      </c>
      <c r="AB47" s="18"/>
      <c r="AC47" s="58">
        <v>44</v>
      </c>
      <c r="AD47" s="27" t="s">
        <v>24</v>
      </c>
      <c r="AE47" s="27" t="s">
        <v>17</v>
      </c>
      <c r="AF47" s="18"/>
      <c r="AG47" s="27" t="str">
        <f>LEFT(Sheet3!A45,1)</f>
        <v>P</v>
      </c>
      <c r="AH47" s="15">
        <v>0</v>
      </c>
      <c r="AI47" s="15">
        <v>1</v>
      </c>
      <c r="AJ47" s="20" t="s">
        <v>348</v>
      </c>
      <c r="AK47" s="18"/>
      <c r="AL47" s="19"/>
      <c r="AM47" s="1"/>
    </row>
    <row r="48" spans="1:39" ht="60" x14ac:dyDescent="0.25">
      <c r="A48" s="25">
        <v>45</v>
      </c>
      <c r="B48" s="20" t="s">
        <v>349</v>
      </c>
      <c r="C48" s="20" t="s">
        <v>339</v>
      </c>
      <c r="D48" s="18"/>
      <c r="E48" s="16"/>
      <c r="F48" s="16"/>
      <c r="G48" s="16"/>
      <c r="H48" s="16"/>
      <c r="I48" s="16"/>
      <c r="J48" s="16"/>
      <c r="K48" s="20"/>
      <c r="L48" s="20"/>
      <c r="M48" s="20"/>
      <c r="N48" s="20"/>
      <c r="O48" s="20"/>
      <c r="P48" s="20"/>
      <c r="Q48" s="20"/>
      <c r="R48" s="20"/>
      <c r="S48" s="20"/>
      <c r="T48" s="20"/>
      <c r="U48" s="20"/>
      <c r="V48" s="20"/>
      <c r="W48" s="20"/>
      <c r="X48" s="20"/>
      <c r="Y48" s="18"/>
      <c r="Z48" s="15" t="s">
        <v>252</v>
      </c>
      <c r="AA48" s="26" t="s">
        <v>38</v>
      </c>
      <c r="AB48" s="18"/>
      <c r="AC48" s="58">
        <v>45</v>
      </c>
      <c r="AD48" s="27" t="s">
        <v>26</v>
      </c>
      <c r="AE48" s="27" t="s">
        <v>50</v>
      </c>
      <c r="AF48" s="18"/>
      <c r="AG48" s="27" t="str">
        <f>LEFT(Sheet3!A46,1)</f>
        <v>P</v>
      </c>
      <c r="AH48" s="15">
        <v>2</v>
      </c>
      <c r="AI48" s="15">
        <v>3</v>
      </c>
      <c r="AJ48" s="20" t="s">
        <v>350</v>
      </c>
      <c r="AK48" s="18"/>
      <c r="AL48" s="19"/>
      <c r="AM48" s="1"/>
    </row>
    <row r="49" spans="1:39" ht="45" x14ac:dyDescent="0.25">
      <c r="A49" s="25">
        <v>46</v>
      </c>
      <c r="B49" s="20" t="s">
        <v>351</v>
      </c>
      <c r="C49" s="20" t="s">
        <v>352</v>
      </c>
      <c r="D49" s="18"/>
      <c r="E49" s="16"/>
      <c r="F49" s="16"/>
      <c r="G49" s="16"/>
      <c r="H49" s="16"/>
      <c r="I49" s="16"/>
      <c r="J49" s="16"/>
      <c r="K49" s="20"/>
      <c r="L49" s="20"/>
      <c r="M49" s="20"/>
      <c r="N49" s="20"/>
      <c r="O49" s="20"/>
      <c r="P49" s="20"/>
      <c r="Q49" s="20"/>
      <c r="R49" s="20"/>
      <c r="S49" s="20"/>
      <c r="T49" s="20"/>
      <c r="U49" s="20"/>
      <c r="V49" s="20"/>
      <c r="W49" s="20"/>
      <c r="X49" s="20"/>
      <c r="Y49" s="18"/>
      <c r="Z49" s="15" t="s">
        <v>227</v>
      </c>
      <c r="AA49" s="26" t="s">
        <v>14</v>
      </c>
      <c r="AB49" s="18"/>
      <c r="AC49" s="58">
        <v>46</v>
      </c>
      <c r="AD49" s="27" t="s">
        <v>45</v>
      </c>
      <c r="AE49" s="27" t="s">
        <v>12</v>
      </c>
      <c r="AF49" s="18"/>
      <c r="AG49" s="27" t="str">
        <f>LEFT(Sheet3!A47,1)</f>
        <v>P</v>
      </c>
      <c r="AH49" s="15">
        <v>4</v>
      </c>
      <c r="AI49" s="15">
        <v>4</v>
      </c>
      <c r="AJ49" s="20" t="s">
        <v>353</v>
      </c>
      <c r="AK49" s="18"/>
      <c r="AL49" s="19"/>
      <c r="AM49" s="1"/>
    </row>
    <row r="50" spans="1:39" ht="30" x14ac:dyDescent="0.25">
      <c r="A50" s="25">
        <v>47</v>
      </c>
      <c r="B50" s="20" t="s">
        <v>354</v>
      </c>
      <c r="C50" s="20" t="s">
        <v>355</v>
      </c>
      <c r="D50" s="18"/>
      <c r="E50" s="16"/>
      <c r="F50" s="16"/>
      <c r="G50" s="16"/>
      <c r="H50" s="16"/>
      <c r="I50" s="16"/>
      <c r="J50" s="16"/>
      <c r="K50" s="20"/>
      <c r="L50" s="20"/>
      <c r="M50" s="20"/>
      <c r="N50" s="20"/>
      <c r="O50" s="20"/>
      <c r="P50" s="20"/>
      <c r="Q50" s="20"/>
      <c r="R50" s="20"/>
      <c r="S50" s="20"/>
      <c r="T50" s="20"/>
      <c r="U50" s="20"/>
      <c r="V50" s="20"/>
      <c r="W50" s="20"/>
      <c r="X50" s="20"/>
      <c r="Y50" s="18"/>
      <c r="Z50" s="15" t="s">
        <v>77</v>
      </c>
      <c r="AA50" s="26" t="s">
        <v>36</v>
      </c>
      <c r="AB50" s="18"/>
      <c r="AC50" s="58">
        <v>47</v>
      </c>
      <c r="AD50" s="27" t="s">
        <v>54</v>
      </c>
      <c r="AE50" s="27" t="s">
        <v>10</v>
      </c>
      <c r="AF50" s="18"/>
      <c r="AG50" s="27" t="str">
        <f>LEFT(Sheet3!A48,1)</f>
        <v>P</v>
      </c>
      <c r="AH50" s="15">
        <v>5</v>
      </c>
      <c r="AI50" s="15">
        <v>5</v>
      </c>
      <c r="AJ50" s="20" t="s">
        <v>1225</v>
      </c>
      <c r="AK50" s="18"/>
      <c r="AL50" s="19"/>
      <c r="AM50" s="1"/>
    </row>
    <row r="51" spans="1:39" ht="30" x14ac:dyDescent="0.25">
      <c r="A51" s="25">
        <v>48</v>
      </c>
      <c r="B51" s="20" t="s">
        <v>356</v>
      </c>
      <c r="C51" s="20" t="s">
        <v>357</v>
      </c>
      <c r="D51" s="18"/>
      <c r="E51" s="16"/>
      <c r="F51" s="16"/>
      <c r="G51" s="16"/>
      <c r="H51" s="16"/>
      <c r="I51" s="16"/>
      <c r="J51" s="16"/>
      <c r="K51" s="20"/>
      <c r="L51" s="20"/>
      <c r="M51" s="20"/>
      <c r="N51" s="20"/>
      <c r="O51" s="20"/>
      <c r="P51" s="20"/>
      <c r="Q51" s="20"/>
      <c r="R51" s="20"/>
      <c r="S51" s="20"/>
      <c r="T51" s="20"/>
      <c r="U51" s="20"/>
      <c r="V51" s="20"/>
      <c r="W51" s="20"/>
      <c r="X51" s="20"/>
      <c r="Y51" s="18"/>
      <c r="Z51" s="15" t="s">
        <v>222</v>
      </c>
      <c r="AA51" s="26" t="s">
        <v>29</v>
      </c>
      <c r="AB51" s="18"/>
      <c r="AC51" s="58">
        <v>48</v>
      </c>
      <c r="AD51" s="27" t="s">
        <v>52</v>
      </c>
      <c r="AE51" s="27" t="s">
        <v>36</v>
      </c>
      <c r="AF51" s="18"/>
      <c r="AG51" s="27" t="str">
        <f>LEFT(Sheet3!A49,1)</f>
        <v>P</v>
      </c>
      <c r="AH51" s="15">
        <v>6</v>
      </c>
      <c r="AI51" s="15">
        <v>7</v>
      </c>
      <c r="AJ51" s="20" t="s">
        <v>358</v>
      </c>
      <c r="AK51" s="18"/>
      <c r="AL51" s="19"/>
      <c r="AM51" s="1"/>
    </row>
    <row r="52" spans="1:39" ht="75" x14ac:dyDescent="0.25">
      <c r="A52" s="25">
        <v>49</v>
      </c>
      <c r="B52" s="20" t="s">
        <v>359</v>
      </c>
      <c r="C52" s="20" t="s">
        <v>360</v>
      </c>
      <c r="D52" s="18"/>
      <c r="E52" s="16"/>
      <c r="F52" s="16"/>
      <c r="G52" s="16"/>
      <c r="H52" s="16"/>
      <c r="I52" s="16"/>
      <c r="J52" s="16"/>
      <c r="K52" s="20"/>
      <c r="L52" s="20"/>
      <c r="M52" s="20"/>
      <c r="N52" s="20"/>
      <c r="O52" s="20"/>
      <c r="P52" s="20"/>
      <c r="Q52" s="20"/>
      <c r="R52" s="20"/>
      <c r="S52" s="20"/>
      <c r="T52" s="20"/>
      <c r="U52" s="20"/>
      <c r="V52" s="20"/>
      <c r="W52" s="20"/>
      <c r="X52" s="20"/>
      <c r="Y52" s="18"/>
      <c r="Z52" s="15" t="s">
        <v>172</v>
      </c>
      <c r="AA52" s="26" t="s">
        <v>43</v>
      </c>
      <c r="AB52" s="18"/>
      <c r="AC52" s="58">
        <v>49</v>
      </c>
      <c r="AD52" s="27" t="s">
        <v>31</v>
      </c>
      <c r="AE52" s="27" t="s">
        <v>47</v>
      </c>
      <c r="AF52" s="18"/>
      <c r="AG52" s="27" t="str">
        <f>LEFT(Sheet3!A50,1)</f>
        <v>P</v>
      </c>
      <c r="AH52" s="15">
        <v>8</v>
      </c>
      <c r="AI52" s="15">
        <v>9</v>
      </c>
      <c r="AJ52" s="20" t="s">
        <v>361</v>
      </c>
      <c r="AK52" s="18"/>
      <c r="AL52" s="19"/>
      <c r="AM52" s="1"/>
    </row>
    <row r="53" spans="1:39" ht="45" x14ac:dyDescent="0.25">
      <c r="A53" s="25">
        <v>50</v>
      </c>
      <c r="B53" s="20" t="s">
        <v>362</v>
      </c>
      <c r="C53" s="20" t="s">
        <v>363</v>
      </c>
      <c r="D53" s="18"/>
      <c r="E53" s="16"/>
      <c r="F53" s="16"/>
      <c r="G53" s="16"/>
      <c r="H53" s="16"/>
      <c r="I53" s="16"/>
      <c r="J53" s="16"/>
      <c r="K53" s="20"/>
      <c r="L53" s="20"/>
      <c r="M53" s="20"/>
      <c r="N53" s="20"/>
      <c r="O53" s="20"/>
      <c r="P53" s="20"/>
      <c r="Q53" s="20"/>
      <c r="R53" s="20"/>
      <c r="S53" s="20"/>
      <c r="T53" s="20"/>
      <c r="U53" s="20"/>
      <c r="V53" s="20"/>
      <c r="W53" s="20"/>
      <c r="X53" s="20"/>
      <c r="Y53" s="18"/>
      <c r="Z53" s="15" t="s">
        <v>173</v>
      </c>
      <c r="AA53" s="26" t="s">
        <v>45</v>
      </c>
      <c r="AB53" s="18"/>
      <c r="AC53" s="58">
        <v>50</v>
      </c>
      <c r="AD53" s="27" t="s">
        <v>29</v>
      </c>
      <c r="AE53" s="27" t="s">
        <v>43</v>
      </c>
      <c r="AF53" s="18"/>
      <c r="AG53" s="27" t="str">
        <f>LEFT(Sheet3!A51,1)</f>
        <v>I</v>
      </c>
      <c r="AH53" s="15">
        <v>0</v>
      </c>
      <c r="AI53" s="15">
        <v>1</v>
      </c>
      <c r="AJ53" s="20" t="s">
        <v>364</v>
      </c>
      <c r="AK53" s="18"/>
      <c r="AL53" s="19"/>
      <c r="AM53" s="1"/>
    </row>
    <row r="54" spans="1:39" x14ac:dyDescent="0.25">
      <c r="A54" s="25">
        <v>51</v>
      </c>
      <c r="B54" s="20" t="s">
        <v>365</v>
      </c>
      <c r="C54" s="20" t="s">
        <v>366</v>
      </c>
      <c r="D54" s="18"/>
      <c r="E54" s="16"/>
      <c r="F54" s="16"/>
      <c r="G54" s="16"/>
      <c r="H54" s="16"/>
      <c r="I54" s="16"/>
      <c r="J54" s="16"/>
      <c r="K54" s="20"/>
      <c r="L54" s="20"/>
      <c r="M54" s="20"/>
      <c r="N54" s="20"/>
      <c r="O54" s="20"/>
      <c r="P54" s="20"/>
      <c r="Q54" s="20"/>
      <c r="R54" s="20"/>
      <c r="S54" s="20"/>
      <c r="T54" s="20"/>
      <c r="U54" s="20"/>
      <c r="V54" s="20"/>
      <c r="W54" s="20"/>
      <c r="X54" s="20"/>
      <c r="Y54" s="18"/>
      <c r="Z54" s="15" t="s">
        <v>100</v>
      </c>
      <c r="AA54" s="26" t="s">
        <v>10</v>
      </c>
      <c r="AB54" s="18"/>
      <c r="AC54" s="58">
        <v>51</v>
      </c>
      <c r="AD54" s="27" t="s">
        <v>14</v>
      </c>
      <c r="AE54" s="27" t="s">
        <v>26</v>
      </c>
      <c r="AF54" s="18"/>
      <c r="AG54" s="27" t="str">
        <f>LEFT(Sheet3!A52,1)</f>
        <v>I</v>
      </c>
      <c r="AH54" s="15">
        <v>2</v>
      </c>
      <c r="AI54" s="15">
        <v>3</v>
      </c>
      <c r="AJ54" s="20" t="s">
        <v>1226</v>
      </c>
      <c r="AK54" s="18"/>
      <c r="AL54" s="19"/>
      <c r="AM54" s="1"/>
    </row>
    <row r="55" spans="1:39" x14ac:dyDescent="0.25">
      <c r="A55" s="25">
        <v>52</v>
      </c>
      <c r="B55" s="20" t="s">
        <v>367</v>
      </c>
      <c r="C55" s="20" t="s">
        <v>368</v>
      </c>
      <c r="D55" s="18"/>
      <c r="E55" s="16"/>
      <c r="F55" s="16"/>
      <c r="G55" s="16"/>
      <c r="H55" s="16"/>
      <c r="I55" s="16"/>
      <c r="J55" s="16"/>
      <c r="K55" s="20"/>
      <c r="L55" s="20"/>
      <c r="M55" s="20"/>
      <c r="N55" s="20"/>
      <c r="O55" s="20"/>
      <c r="P55" s="20"/>
      <c r="Q55" s="20"/>
      <c r="R55" s="20"/>
      <c r="S55" s="20"/>
      <c r="T55" s="20"/>
      <c r="U55" s="20"/>
      <c r="V55" s="20"/>
      <c r="W55" s="20"/>
      <c r="X55" s="20"/>
      <c r="Y55" s="18"/>
      <c r="Z55" s="15" t="s">
        <v>245</v>
      </c>
      <c r="AA55" s="26" t="s">
        <v>31</v>
      </c>
      <c r="AB55" s="18"/>
      <c r="AC55" s="58">
        <v>52</v>
      </c>
      <c r="AD55" s="27" t="s">
        <v>34</v>
      </c>
      <c r="AE55" s="27" t="s">
        <v>41</v>
      </c>
      <c r="AF55" s="18"/>
      <c r="AG55" s="27" t="str">
        <f>LEFT(Sheet3!A53,1)</f>
        <v>I</v>
      </c>
      <c r="AH55" s="15">
        <v>4</v>
      </c>
      <c r="AI55" s="15">
        <v>5</v>
      </c>
      <c r="AJ55" s="20" t="s">
        <v>1227</v>
      </c>
      <c r="AK55" s="18"/>
      <c r="AL55" s="19"/>
      <c r="AM55" s="1"/>
    </row>
    <row r="56" spans="1:39" ht="30" x14ac:dyDescent="0.25">
      <c r="A56" s="25">
        <v>53</v>
      </c>
      <c r="B56" s="20" t="s">
        <v>369</v>
      </c>
      <c r="C56" s="20" t="s">
        <v>370</v>
      </c>
      <c r="D56" s="18"/>
      <c r="E56" s="16"/>
      <c r="F56" s="16"/>
      <c r="G56" s="16"/>
      <c r="H56" s="16"/>
      <c r="I56" s="16"/>
      <c r="J56" s="16"/>
      <c r="K56" s="20"/>
      <c r="L56" s="20"/>
      <c r="M56" s="20"/>
      <c r="N56" s="20"/>
      <c r="O56" s="20"/>
      <c r="P56" s="20"/>
      <c r="Q56" s="20"/>
      <c r="R56" s="20"/>
      <c r="S56" s="20"/>
      <c r="T56" s="20"/>
      <c r="U56" s="20"/>
      <c r="V56" s="20"/>
      <c r="W56" s="20"/>
      <c r="X56" s="20"/>
      <c r="Y56" s="18"/>
      <c r="Z56" s="15" t="s">
        <v>213</v>
      </c>
      <c r="AA56" s="26" t="s">
        <v>12</v>
      </c>
      <c r="AB56" s="18"/>
      <c r="AC56" s="58">
        <v>53</v>
      </c>
      <c r="AD56" s="27" t="s">
        <v>38</v>
      </c>
      <c r="AE56" s="27" t="s">
        <v>21</v>
      </c>
      <c r="AF56" s="18"/>
      <c r="AG56" s="27" t="str">
        <f>LEFT(Sheet3!A54,1)</f>
        <v>I</v>
      </c>
      <c r="AH56" s="15">
        <v>6</v>
      </c>
      <c r="AI56" s="15">
        <v>7</v>
      </c>
      <c r="AJ56" s="20" t="s">
        <v>1228</v>
      </c>
      <c r="AK56" s="18"/>
      <c r="AL56" s="19"/>
      <c r="AM56" s="1"/>
    </row>
    <row r="57" spans="1:39" ht="75" x14ac:dyDescent="0.25">
      <c r="A57" s="25">
        <v>54</v>
      </c>
      <c r="B57" s="20" t="s">
        <v>371</v>
      </c>
      <c r="C57" s="20" t="s">
        <v>372</v>
      </c>
      <c r="D57" s="18"/>
      <c r="E57" s="16"/>
      <c r="F57" s="16"/>
      <c r="G57" s="16"/>
      <c r="H57" s="16"/>
      <c r="I57" s="16"/>
      <c r="J57" s="16"/>
      <c r="K57" s="20"/>
      <c r="L57" s="20"/>
      <c r="M57" s="20"/>
      <c r="N57" s="20"/>
      <c r="O57" s="20"/>
      <c r="P57" s="20"/>
      <c r="Q57" s="20"/>
      <c r="R57" s="20"/>
      <c r="S57" s="20"/>
      <c r="T57" s="20"/>
      <c r="U57" s="20"/>
      <c r="V57" s="20"/>
      <c r="W57" s="20"/>
      <c r="X57" s="20"/>
      <c r="Y57" s="18"/>
      <c r="Z57" s="15" t="s">
        <v>265</v>
      </c>
      <c r="AA57" s="26" t="s">
        <v>52</v>
      </c>
      <c r="AB57" s="18"/>
      <c r="AC57" s="58">
        <v>54</v>
      </c>
      <c r="AD57" s="27" t="s">
        <v>24</v>
      </c>
      <c r="AE57" s="27" t="s">
        <v>19</v>
      </c>
      <c r="AF57" s="18"/>
      <c r="AG57" s="27" t="str">
        <f>LEFT(Sheet3!A55,1)</f>
        <v>I</v>
      </c>
      <c r="AH57" s="15">
        <v>8</v>
      </c>
      <c r="AI57" s="15">
        <v>9</v>
      </c>
      <c r="AJ57" s="20" t="s">
        <v>373</v>
      </c>
      <c r="AK57" s="18"/>
      <c r="AL57" s="19"/>
      <c r="AM57" s="1"/>
    </row>
    <row r="58" spans="1:39" ht="45" x14ac:dyDescent="0.25">
      <c r="A58" s="25">
        <v>55</v>
      </c>
      <c r="B58" s="20" t="s">
        <v>374</v>
      </c>
      <c r="C58" s="20" t="s">
        <v>375</v>
      </c>
      <c r="D58" s="18"/>
      <c r="E58" s="16"/>
      <c r="F58" s="16"/>
      <c r="G58" s="16"/>
      <c r="H58" s="16"/>
      <c r="I58" s="16"/>
      <c r="J58" s="16"/>
      <c r="K58" s="20"/>
      <c r="L58" s="20"/>
      <c r="M58" s="20"/>
      <c r="N58" s="20"/>
      <c r="O58" s="20"/>
      <c r="P58" s="20"/>
      <c r="Q58" s="20"/>
      <c r="R58" s="20"/>
      <c r="S58" s="20"/>
      <c r="T58" s="20"/>
      <c r="U58" s="20"/>
      <c r="V58" s="20"/>
      <c r="W58" s="20"/>
      <c r="X58" s="20"/>
      <c r="Y58" s="18"/>
      <c r="Z58" s="15" t="s">
        <v>212</v>
      </c>
      <c r="AA58" s="26" t="s">
        <v>50</v>
      </c>
      <c r="AB58" s="18"/>
      <c r="AC58" s="58">
        <v>55</v>
      </c>
      <c r="AD58" s="27" t="s">
        <v>26</v>
      </c>
      <c r="AE58" s="27" t="s">
        <v>17</v>
      </c>
      <c r="AF58" s="18"/>
      <c r="AG58" s="27" t="str">
        <f>LEFT(Sheet3!A56,1)</f>
        <v>S</v>
      </c>
      <c r="AH58" s="15">
        <v>0</v>
      </c>
      <c r="AI58" s="15">
        <v>2</v>
      </c>
      <c r="AJ58" s="20" t="s">
        <v>376</v>
      </c>
      <c r="AK58" s="18"/>
      <c r="AL58" s="19"/>
      <c r="AM58" s="1"/>
    </row>
    <row r="59" spans="1:39" x14ac:dyDescent="0.25">
      <c r="A59" s="25">
        <v>56</v>
      </c>
      <c r="B59" s="20" t="s">
        <v>377</v>
      </c>
      <c r="C59" s="20" t="s">
        <v>378</v>
      </c>
      <c r="D59" s="18"/>
      <c r="E59" s="16"/>
      <c r="F59" s="16"/>
      <c r="G59" s="16"/>
      <c r="H59" s="16"/>
      <c r="I59" s="16"/>
      <c r="J59" s="16"/>
      <c r="K59" s="20"/>
      <c r="L59" s="20"/>
      <c r="M59" s="20"/>
      <c r="N59" s="20"/>
      <c r="O59" s="20"/>
      <c r="P59" s="20"/>
      <c r="Q59" s="20"/>
      <c r="R59" s="20"/>
      <c r="S59" s="20"/>
      <c r="T59" s="20"/>
      <c r="U59" s="20"/>
      <c r="V59" s="20"/>
      <c r="W59" s="20"/>
      <c r="X59" s="20"/>
      <c r="Y59" s="18"/>
      <c r="Z59" s="15" t="s">
        <v>71</v>
      </c>
      <c r="AA59" s="26" t="s">
        <v>21</v>
      </c>
      <c r="AB59" s="18"/>
      <c r="AC59" s="58">
        <v>56</v>
      </c>
      <c r="AD59" s="27" t="s">
        <v>41</v>
      </c>
      <c r="AE59" s="27" t="s">
        <v>50</v>
      </c>
      <c r="AF59" s="18"/>
      <c r="AG59" s="27" t="str">
        <f>LEFT(Sheet3!A57,1)</f>
        <v>S</v>
      </c>
      <c r="AH59" s="15">
        <v>3</v>
      </c>
      <c r="AI59" s="15">
        <v>4</v>
      </c>
      <c r="AJ59" s="20" t="s">
        <v>1229</v>
      </c>
      <c r="AK59" s="18"/>
      <c r="AL59" s="19"/>
      <c r="AM59" s="1"/>
    </row>
    <row r="60" spans="1:39" ht="75" x14ac:dyDescent="0.25">
      <c r="A60" s="25">
        <v>57</v>
      </c>
      <c r="B60" s="20" t="s">
        <v>379</v>
      </c>
      <c r="C60" s="20" t="s">
        <v>380</v>
      </c>
      <c r="D60" s="18"/>
      <c r="E60" s="16"/>
      <c r="F60" s="16"/>
      <c r="G60" s="16"/>
      <c r="H60" s="16"/>
      <c r="I60" s="16"/>
      <c r="J60" s="16"/>
      <c r="K60" s="20"/>
      <c r="L60" s="20"/>
      <c r="M60" s="20"/>
      <c r="N60" s="20"/>
      <c r="O60" s="20"/>
      <c r="P60" s="20"/>
      <c r="Q60" s="20"/>
      <c r="R60" s="20"/>
      <c r="S60" s="20"/>
      <c r="T60" s="20"/>
      <c r="U60" s="20"/>
      <c r="V60" s="20"/>
      <c r="W60" s="20"/>
      <c r="X60" s="20"/>
      <c r="Y60" s="18"/>
      <c r="Z60" s="15" t="s">
        <v>142</v>
      </c>
      <c r="AA60" s="26" t="s">
        <v>17</v>
      </c>
      <c r="AB60" s="18"/>
      <c r="AC60" s="58">
        <v>57</v>
      </c>
      <c r="AD60" s="27" t="s">
        <v>54</v>
      </c>
      <c r="AE60" s="27" t="s">
        <v>12</v>
      </c>
      <c r="AF60" s="18"/>
      <c r="AG60" s="27" t="str">
        <f>LEFT(Sheet3!A58,1)</f>
        <v>S</v>
      </c>
      <c r="AH60" s="15">
        <v>5</v>
      </c>
      <c r="AI60" s="15">
        <v>9</v>
      </c>
      <c r="AJ60" s="20" t="s">
        <v>381</v>
      </c>
      <c r="AK60" s="18"/>
      <c r="AL60" s="19"/>
      <c r="AM60" s="1"/>
    </row>
    <row r="61" spans="1:39" ht="45" x14ac:dyDescent="0.25">
      <c r="A61" s="25">
        <v>58</v>
      </c>
      <c r="B61" s="20" t="s">
        <v>382</v>
      </c>
      <c r="C61" s="20" t="s">
        <v>383</v>
      </c>
      <c r="D61" s="18"/>
      <c r="E61" s="16"/>
      <c r="F61" s="16"/>
      <c r="G61" s="16"/>
      <c r="H61" s="16"/>
      <c r="I61" s="16"/>
      <c r="J61" s="16"/>
      <c r="K61" s="20"/>
      <c r="L61" s="20"/>
      <c r="M61" s="20"/>
      <c r="N61" s="20"/>
      <c r="O61" s="20"/>
      <c r="P61" s="20"/>
      <c r="Q61" s="20"/>
      <c r="R61" s="20"/>
      <c r="S61" s="20"/>
      <c r="T61" s="20"/>
      <c r="U61" s="20"/>
      <c r="V61" s="20"/>
      <c r="W61" s="20"/>
      <c r="X61" s="20"/>
      <c r="Y61" s="18"/>
      <c r="Z61" s="15" t="s">
        <v>94</v>
      </c>
      <c r="AA61" s="26" t="s">
        <v>41</v>
      </c>
      <c r="AB61" s="18"/>
      <c r="AC61" s="58">
        <v>58</v>
      </c>
      <c r="AD61" s="27" t="s">
        <v>52</v>
      </c>
      <c r="AE61" s="27" t="s">
        <v>10</v>
      </c>
      <c r="AF61" s="18"/>
      <c r="AG61" s="27" t="str">
        <f>LEFT(Sheet3!A59,1)</f>
        <v>B</v>
      </c>
      <c r="AH61" s="15">
        <v>0</v>
      </c>
      <c r="AI61" s="15">
        <v>2</v>
      </c>
      <c r="AJ61" s="20" t="s">
        <v>1240</v>
      </c>
      <c r="AK61" s="18"/>
      <c r="AL61" s="19"/>
      <c r="AM61" s="1"/>
    </row>
    <row r="62" spans="1:39" ht="45" x14ac:dyDescent="0.25">
      <c r="A62" s="25">
        <v>59</v>
      </c>
      <c r="B62" s="20" t="s">
        <v>384</v>
      </c>
      <c r="C62" s="20" t="s">
        <v>385</v>
      </c>
      <c r="D62" s="18"/>
      <c r="E62" s="16"/>
      <c r="F62" s="16"/>
      <c r="G62" s="16"/>
      <c r="H62" s="16"/>
      <c r="I62" s="16"/>
      <c r="J62" s="16"/>
      <c r="K62" s="20"/>
      <c r="L62" s="20"/>
      <c r="M62" s="20"/>
      <c r="N62" s="20"/>
      <c r="O62" s="20"/>
      <c r="P62" s="20"/>
      <c r="Q62" s="20"/>
      <c r="R62" s="20"/>
      <c r="S62" s="20"/>
      <c r="T62" s="20"/>
      <c r="U62" s="20"/>
      <c r="V62" s="20"/>
      <c r="W62" s="20"/>
      <c r="X62" s="20"/>
      <c r="Y62" s="18"/>
      <c r="Z62" s="15" t="s">
        <v>165</v>
      </c>
      <c r="AA62" s="26" t="s">
        <v>19</v>
      </c>
      <c r="AB62" s="18"/>
      <c r="AC62" s="58">
        <v>59</v>
      </c>
      <c r="AD62" s="27" t="s">
        <v>31</v>
      </c>
      <c r="AE62" s="27" t="s">
        <v>36</v>
      </c>
      <c r="AF62" s="18"/>
      <c r="AG62" s="27" t="str">
        <f>LEFT(Sheet3!A60,1)</f>
        <v>B</v>
      </c>
      <c r="AH62" s="15">
        <v>3</v>
      </c>
      <c r="AI62" s="15">
        <v>5</v>
      </c>
      <c r="AJ62" s="20" t="s">
        <v>386</v>
      </c>
      <c r="AK62" s="18"/>
      <c r="AL62" s="19"/>
      <c r="AM62" s="1"/>
    </row>
    <row r="63" spans="1:39" ht="60" x14ac:dyDescent="0.25">
      <c r="A63" s="25">
        <v>60</v>
      </c>
      <c r="B63" s="20" t="s">
        <v>387</v>
      </c>
      <c r="C63" s="20" t="s">
        <v>388</v>
      </c>
      <c r="D63" s="18"/>
      <c r="E63" s="16"/>
      <c r="F63" s="16"/>
      <c r="G63" s="16"/>
      <c r="H63" s="16"/>
      <c r="I63" s="16"/>
      <c r="J63" s="16"/>
      <c r="K63" s="20"/>
      <c r="L63" s="20"/>
      <c r="M63" s="20"/>
      <c r="N63" s="20"/>
      <c r="O63" s="20"/>
      <c r="P63" s="20"/>
      <c r="Q63" s="20"/>
      <c r="R63" s="20"/>
      <c r="S63" s="20"/>
      <c r="T63" s="20"/>
      <c r="U63" s="20"/>
      <c r="V63" s="20"/>
      <c r="W63" s="20"/>
      <c r="X63" s="20"/>
      <c r="Y63" s="18"/>
      <c r="Z63" s="15" t="s">
        <v>114</v>
      </c>
      <c r="AA63" s="26" t="s">
        <v>26</v>
      </c>
      <c r="AB63" s="18"/>
      <c r="AC63" s="58">
        <v>60</v>
      </c>
      <c r="AD63" s="27" t="s">
        <v>29</v>
      </c>
      <c r="AE63" s="27" t="s">
        <v>47</v>
      </c>
      <c r="AF63" s="18"/>
      <c r="AG63" s="27" t="str">
        <f>LEFT(Sheet3!A61,1)</f>
        <v>B</v>
      </c>
      <c r="AH63" s="15">
        <v>6</v>
      </c>
      <c r="AI63" s="15">
        <v>9</v>
      </c>
      <c r="AJ63" s="20" t="s">
        <v>389</v>
      </c>
      <c r="AK63" s="18"/>
      <c r="AL63" s="19"/>
      <c r="AM63" s="1"/>
    </row>
    <row r="64" spans="1:39" ht="60" x14ac:dyDescent="0.25">
      <c r="A64" s="25">
        <v>61</v>
      </c>
      <c r="B64" s="20" t="s">
        <v>390</v>
      </c>
      <c r="C64" s="20" t="s">
        <v>391</v>
      </c>
      <c r="D64" s="18"/>
      <c r="E64" s="16"/>
      <c r="F64" s="16"/>
      <c r="G64" s="16"/>
      <c r="H64" s="16"/>
      <c r="I64" s="16"/>
      <c r="J64" s="16"/>
      <c r="K64" s="20"/>
      <c r="L64" s="20"/>
      <c r="M64" s="20"/>
      <c r="N64" s="20"/>
      <c r="O64" s="20"/>
      <c r="P64" s="20"/>
      <c r="Q64" s="20"/>
      <c r="R64" s="20"/>
      <c r="S64" s="20"/>
      <c r="T64" s="20"/>
      <c r="U64" s="20"/>
      <c r="V64" s="20"/>
      <c r="W64" s="20"/>
      <c r="X64" s="20"/>
      <c r="Y64" s="18"/>
      <c r="Z64" s="15" t="s">
        <v>187</v>
      </c>
      <c r="AA64" s="26" t="s">
        <v>21</v>
      </c>
      <c r="AB64" s="18"/>
      <c r="AC64" s="58">
        <v>61</v>
      </c>
      <c r="AD64" s="27" t="s">
        <v>14</v>
      </c>
      <c r="AE64" s="27" t="s">
        <v>24</v>
      </c>
      <c r="AF64" s="18"/>
      <c r="AG64" s="27" t="str">
        <f>LEFT(Sheet3!A62,1)</f>
        <v>O</v>
      </c>
      <c r="AH64" s="15">
        <v>0</v>
      </c>
      <c r="AI64" s="15">
        <v>2</v>
      </c>
      <c r="AJ64" s="20" t="s">
        <v>392</v>
      </c>
      <c r="AK64" s="18"/>
      <c r="AL64" s="19"/>
      <c r="AM64" s="1"/>
    </row>
    <row r="65" spans="1:39" ht="30" x14ac:dyDescent="0.25">
      <c r="A65" s="25">
        <v>62</v>
      </c>
      <c r="B65" s="20" t="s">
        <v>393</v>
      </c>
      <c r="C65" s="20" t="s">
        <v>394</v>
      </c>
      <c r="D65" s="18"/>
      <c r="E65" s="16"/>
      <c r="F65" s="16"/>
      <c r="G65" s="16"/>
      <c r="H65" s="16"/>
      <c r="I65" s="16"/>
      <c r="J65" s="16"/>
      <c r="K65" s="20"/>
      <c r="L65" s="20"/>
      <c r="M65" s="20"/>
      <c r="N65" s="20"/>
      <c r="O65" s="20"/>
      <c r="P65" s="20"/>
      <c r="Q65" s="20"/>
      <c r="R65" s="20"/>
      <c r="S65" s="20"/>
      <c r="T65" s="20"/>
      <c r="U65" s="20"/>
      <c r="V65" s="20"/>
      <c r="W65" s="20"/>
      <c r="X65" s="20"/>
      <c r="Y65" s="18"/>
      <c r="Z65" s="15" t="s">
        <v>137</v>
      </c>
      <c r="AA65" s="26" t="s">
        <v>24</v>
      </c>
      <c r="AB65" s="18"/>
      <c r="AC65" s="58">
        <v>62</v>
      </c>
      <c r="AD65" s="27" t="s">
        <v>34</v>
      </c>
      <c r="AE65" s="27" t="s">
        <v>26</v>
      </c>
      <c r="AF65" s="18"/>
      <c r="AG65" s="27" t="str">
        <f>LEFT(Sheet3!A63,1)</f>
        <v>O</v>
      </c>
      <c r="AH65" s="15">
        <v>3</v>
      </c>
      <c r="AI65" s="15">
        <v>5</v>
      </c>
      <c r="AJ65" s="20" t="s">
        <v>1230</v>
      </c>
      <c r="AK65" s="18"/>
      <c r="AL65" s="19"/>
      <c r="AM65" s="1"/>
    </row>
    <row r="66" spans="1:39" ht="75" x14ac:dyDescent="0.25">
      <c r="A66" s="25">
        <v>63</v>
      </c>
      <c r="B66" s="20" t="s">
        <v>395</v>
      </c>
      <c r="C66" s="20" t="s">
        <v>396</v>
      </c>
      <c r="D66" s="18"/>
      <c r="E66" s="16"/>
      <c r="F66" s="16"/>
      <c r="G66" s="16"/>
      <c r="H66" s="16"/>
      <c r="I66" s="16"/>
      <c r="J66" s="16"/>
      <c r="K66" s="20"/>
      <c r="L66" s="20"/>
      <c r="M66" s="20"/>
      <c r="N66" s="20"/>
      <c r="O66" s="20"/>
      <c r="P66" s="20"/>
      <c r="Q66" s="20"/>
      <c r="R66" s="20"/>
      <c r="S66" s="20"/>
      <c r="T66" s="20"/>
      <c r="U66" s="20"/>
      <c r="V66" s="20"/>
      <c r="W66" s="20"/>
      <c r="X66" s="20"/>
      <c r="Y66" s="18"/>
      <c r="Z66" s="15" t="s">
        <v>208</v>
      </c>
      <c r="AA66" s="26" t="s">
        <v>41</v>
      </c>
      <c r="AB66" s="18"/>
      <c r="AC66" s="58">
        <v>63</v>
      </c>
      <c r="AD66" s="27" t="s">
        <v>38</v>
      </c>
      <c r="AE66" s="27" t="s">
        <v>41</v>
      </c>
      <c r="AF66" s="18"/>
      <c r="AG66" s="27" t="str">
        <f>LEFT(Sheet3!A64,1)</f>
        <v>O</v>
      </c>
      <c r="AH66" s="15">
        <v>6</v>
      </c>
      <c r="AI66" s="15">
        <v>9</v>
      </c>
      <c r="AJ66" s="20" t="s">
        <v>397</v>
      </c>
      <c r="AK66" s="18"/>
      <c r="AL66" s="19"/>
      <c r="AM66" s="1"/>
    </row>
    <row r="67" spans="1:39" ht="45" x14ac:dyDescent="0.25">
      <c r="A67" s="25">
        <v>64</v>
      </c>
      <c r="B67" s="20" t="s">
        <v>398</v>
      </c>
      <c r="C67" s="20" t="s">
        <v>399</v>
      </c>
      <c r="D67" s="18"/>
      <c r="E67" s="16"/>
      <c r="F67" s="16"/>
      <c r="G67" s="16"/>
      <c r="H67" s="16"/>
      <c r="I67" s="16"/>
      <c r="J67" s="16"/>
      <c r="K67" s="20"/>
      <c r="L67" s="20"/>
      <c r="M67" s="20"/>
      <c r="N67" s="20"/>
      <c r="O67" s="20"/>
      <c r="P67" s="20"/>
      <c r="Q67" s="20"/>
      <c r="R67" s="20"/>
      <c r="S67" s="20"/>
      <c r="T67" s="20"/>
      <c r="U67" s="20"/>
      <c r="V67" s="20"/>
      <c r="W67" s="20"/>
      <c r="X67" s="20"/>
      <c r="Y67" s="18"/>
      <c r="Z67" s="15" t="s">
        <v>160</v>
      </c>
      <c r="AA67" s="26" t="s">
        <v>38</v>
      </c>
      <c r="AB67" s="18"/>
      <c r="AC67" s="58">
        <v>64</v>
      </c>
      <c r="AD67" s="27" t="s">
        <v>24</v>
      </c>
      <c r="AE67" s="27" t="s">
        <v>21</v>
      </c>
      <c r="AF67" s="18"/>
      <c r="AG67" s="27" t="str">
        <f>LEFT(Sheet3!A65,1)</f>
        <v>X</v>
      </c>
      <c r="AH67" s="15">
        <v>0</v>
      </c>
      <c r="AI67" s="15">
        <v>1</v>
      </c>
      <c r="AJ67" s="20" t="s">
        <v>400</v>
      </c>
      <c r="AK67" s="18"/>
      <c r="AL67" s="19"/>
      <c r="AM67" s="1"/>
    </row>
    <row r="68" spans="1:39" ht="30" x14ac:dyDescent="0.25">
      <c r="A68" s="25">
        <v>65</v>
      </c>
      <c r="B68" s="20" t="s">
        <v>401</v>
      </c>
      <c r="C68" s="20" t="s">
        <v>402</v>
      </c>
      <c r="D68" s="18"/>
      <c r="E68" s="16"/>
      <c r="F68" s="16"/>
      <c r="G68" s="16"/>
      <c r="H68" s="16"/>
      <c r="I68" s="16"/>
      <c r="J68" s="16"/>
      <c r="K68" s="20"/>
      <c r="L68" s="20"/>
      <c r="M68" s="20"/>
      <c r="N68" s="20"/>
      <c r="O68" s="20"/>
      <c r="P68" s="20"/>
      <c r="Q68" s="20"/>
      <c r="R68" s="20"/>
      <c r="S68" s="20"/>
      <c r="T68" s="20"/>
      <c r="U68" s="20"/>
      <c r="V68" s="20"/>
      <c r="W68" s="20"/>
      <c r="X68" s="20"/>
      <c r="Y68" s="18"/>
      <c r="Z68" s="15" t="s">
        <v>231</v>
      </c>
      <c r="AA68" s="26" t="s">
        <v>26</v>
      </c>
      <c r="AB68" s="18"/>
      <c r="AC68" s="58">
        <v>65</v>
      </c>
      <c r="AD68" s="27" t="s">
        <v>26</v>
      </c>
      <c r="AE68" s="27" t="s">
        <v>19</v>
      </c>
      <c r="AF68" s="18"/>
      <c r="AG68" s="27" t="str">
        <f>LEFT(Sheet3!A66,1)</f>
        <v>X</v>
      </c>
      <c r="AH68" s="15">
        <v>2</v>
      </c>
      <c r="AI68" s="15">
        <v>3</v>
      </c>
      <c r="AJ68" s="20" t="s">
        <v>1231</v>
      </c>
      <c r="AK68" s="18"/>
      <c r="AL68" s="19"/>
      <c r="AM68" s="1"/>
    </row>
    <row r="69" spans="1:39" ht="30" x14ac:dyDescent="0.25">
      <c r="A69" s="25">
        <v>66</v>
      </c>
      <c r="B69" s="20" t="s">
        <v>403</v>
      </c>
      <c r="C69" s="20" t="s">
        <v>404</v>
      </c>
      <c r="D69" s="18"/>
      <c r="E69" s="16"/>
      <c r="F69" s="16"/>
      <c r="G69" s="16"/>
      <c r="H69" s="16"/>
      <c r="I69" s="16"/>
      <c r="J69" s="16"/>
      <c r="K69" s="20"/>
      <c r="L69" s="20"/>
      <c r="M69" s="20"/>
      <c r="N69" s="20"/>
      <c r="O69" s="20"/>
      <c r="P69" s="20"/>
      <c r="Q69" s="20"/>
      <c r="R69" s="20"/>
      <c r="S69" s="20"/>
      <c r="T69" s="20"/>
      <c r="U69" s="20"/>
      <c r="V69" s="20"/>
      <c r="W69" s="20"/>
      <c r="X69" s="20"/>
      <c r="Y69" s="18"/>
      <c r="Z69" s="15" t="s">
        <v>182</v>
      </c>
      <c r="AA69" s="26" t="s">
        <v>34</v>
      </c>
      <c r="AB69" s="18"/>
      <c r="AC69" s="58">
        <v>66</v>
      </c>
      <c r="AD69" s="27" t="s">
        <v>41</v>
      </c>
      <c r="AE69" s="27" t="s">
        <v>17</v>
      </c>
      <c r="AF69" s="18"/>
      <c r="AG69" s="27" t="str">
        <f>LEFT(Sheet3!A67,1)</f>
        <v>X</v>
      </c>
      <c r="AH69" s="15">
        <v>4</v>
      </c>
      <c r="AI69" s="15">
        <v>5</v>
      </c>
      <c r="AJ69" s="20" t="s">
        <v>1232</v>
      </c>
      <c r="AK69" s="18"/>
      <c r="AL69" s="19"/>
      <c r="AM69" s="1"/>
    </row>
    <row r="70" spans="1:39" ht="45" x14ac:dyDescent="0.25">
      <c r="A70" s="25">
        <v>67</v>
      </c>
      <c r="B70" s="20" t="s">
        <v>405</v>
      </c>
      <c r="C70" s="20" t="s">
        <v>406</v>
      </c>
      <c r="D70" s="18"/>
      <c r="E70" s="16"/>
      <c r="F70" s="16"/>
      <c r="G70" s="16"/>
      <c r="H70" s="16"/>
      <c r="I70" s="16"/>
      <c r="J70" s="16"/>
      <c r="K70" s="20"/>
      <c r="L70" s="20"/>
      <c r="M70" s="20"/>
      <c r="N70" s="20"/>
      <c r="O70" s="20"/>
      <c r="P70" s="20"/>
      <c r="Q70" s="20"/>
      <c r="R70" s="20"/>
      <c r="S70" s="20"/>
      <c r="T70" s="20"/>
      <c r="U70" s="20"/>
      <c r="V70" s="20"/>
      <c r="W70" s="20"/>
      <c r="X70" s="20"/>
      <c r="Y70" s="18"/>
      <c r="Z70" s="15" t="s">
        <v>253</v>
      </c>
      <c r="AA70" s="26" t="s">
        <v>24</v>
      </c>
      <c r="AB70" s="18"/>
      <c r="AC70" s="58">
        <v>67</v>
      </c>
      <c r="AD70" s="27" t="s">
        <v>21</v>
      </c>
      <c r="AE70" s="27" t="s">
        <v>50</v>
      </c>
      <c r="AF70" s="18"/>
      <c r="AG70" s="27" t="str">
        <f>LEFT(Sheet3!A68,1)</f>
        <v>X</v>
      </c>
      <c r="AH70" s="15">
        <v>6</v>
      </c>
      <c r="AI70" s="15">
        <v>9</v>
      </c>
      <c r="AJ70" s="20" t="s">
        <v>407</v>
      </c>
      <c r="AK70" s="18"/>
      <c r="AL70" s="19"/>
      <c r="AM70" s="1"/>
    </row>
    <row r="71" spans="1:39" ht="60" x14ac:dyDescent="0.25">
      <c r="A71" s="25">
        <v>68</v>
      </c>
      <c r="B71" s="20" t="s">
        <v>408</v>
      </c>
      <c r="C71" s="20" t="s">
        <v>409</v>
      </c>
      <c r="D71" s="18"/>
      <c r="E71" s="16"/>
      <c r="F71" s="16"/>
      <c r="G71" s="16"/>
      <c r="H71" s="16"/>
      <c r="I71" s="16"/>
      <c r="J71" s="16"/>
      <c r="K71" s="20"/>
      <c r="L71" s="20"/>
      <c r="M71" s="20"/>
      <c r="N71" s="20"/>
      <c r="O71" s="20"/>
      <c r="P71" s="20"/>
      <c r="Q71" s="20"/>
      <c r="R71" s="20"/>
      <c r="S71" s="20"/>
      <c r="T71" s="20"/>
      <c r="U71" s="20"/>
      <c r="V71" s="20"/>
      <c r="W71" s="20"/>
      <c r="X71" s="20"/>
      <c r="Y71" s="18"/>
      <c r="Z71" s="15" t="s">
        <v>203</v>
      </c>
      <c r="AA71" s="26" t="s">
        <v>14</v>
      </c>
      <c r="AB71" s="18"/>
      <c r="AC71" s="58">
        <v>68</v>
      </c>
      <c r="AD71" s="27" t="s">
        <v>52</v>
      </c>
      <c r="AE71" s="27" t="s">
        <v>12</v>
      </c>
      <c r="AF71" s="18"/>
      <c r="AG71" s="27" t="str">
        <f>LEFT(Sheet3!A69,1)</f>
        <v>E</v>
      </c>
      <c r="AH71" s="15">
        <v>0</v>
      </c>
      <c r="AI71" s="15">
        <v>1</v>
      </c>
      <c r="AJ71" s="20" t="s">
        <v>410</v>
      </c>
      <c r="AK71" s="18"/>
      <c r="AL71" s="19"/>
      <c r="AM71" s="1"/>
    </row>
    <row r="72" spans="1:39" ht="30" x14ac:dyDescent="0.25">
      <c r="A72" s="25">
        <v>69</v>
      </c>
      <c r="B72" s="20" t="s">
        <v>411</v>
      </c>
      <c r="C72" s="20" t="s">
        <v>412</v>
      </c>
      <c r="D72" s="18"/>
      <c r="E72" s="16"/>
      <c r="F72" s="16"/>
      <c r="G72" s="16"/>
      <c r="H72" s="16"/>
      <c r="I72" s="16"/>
      <c r="J72" s="16"/>
      <c r="K72" s="20"/>
      <c r="L72" s="20"/>
      <c r="M72" s="20"/>
      <c r="N72" s="20"/>
      <c r="O72" s="20"/>
      <c r="P72" s="20"/>
      <c r="Q72" s="20"/>
      <c r="R72" s="20"/>
      <c r="S72" s="20"/>
      <c r="T72" s="20"/>
      <c r="U72" s="20"/>
      <c r="V72" s="20"/>
      <c r="W72" s="20"/>
      <c r="X72" s="20"/>
      <c r="Y72" s="18"/>
      <c r="Z72" s="15" t="s">
        <v>78</v>
      </c>
      <c r="AA72" s="26" t="s">
        <v>47</v>
      </c>
      <c r="AB72" s="18"/>
      <c r="AC72" s="58">
        <v>69</v>
      </c>
      <c r="AD72" s="27" t="s">
        <v>31</v>
      </c>
      <c r="AE72" s="27" t="s">
        <v>10</v>
      </c>
      <c r="AF72" s="18"/>
      <c r="AG72" s="27" t="str">
        <f>LEFT(Sheet3!A70,1)</f>
        <v>E</v>
      </c>
      <c r="AH72" s="15">
        <v>2</v>
      </c>
      <c r="AI72" s="15">
        <v>3</v>
      </c>
      <c r="AJ72" s="20" t="s">
        <v>1233</v>
      </c>
      <c r="AK72" s="18"/>
      <c r="AL72" s="19"/>
      <c r="AM72" s="1"/>
    </row>
    <row r="73" spans="1:39" ht="30" x14ac:dyDescent="0.25">
      <c r="A73" s="25">
        <v>70</v>
      </c>
      <c r="B73" s="20" t="s">
        <v>413</v>
      </c>
      <c r="C73" s="20" t="s">
        <v>414</v>
      </c>
      <c r="D73" s="18"/>
      <c r="E73" s="16"/>
      <c r="F73" s="16"/>
      <c r="G73" s="16"/>
      <c r="H73" s="16"/>
      <c r="I73" s="16"/>
      <c r="J73" s="16"/>
      <c r="K73" s="20"/>
      <c r="L73" s="20"/>
      <c r="M73" s="20"/>
      <c r="N73" s="20"/>
      <c r="O73" s="20"/>
      <c r="P73" s="20"/>
      <c r="Q73" s="20"/>
      <c r="R73" s="20"/>
      <c r="S73" s="20"/>
      <c r="T73" s="20"/>
      <c r="U73" s="20"/>
      <c r="V73" s="20"/>
      <c r="W73" s="20"/>
      <c r="X73" s="20"/>
      <c r="Y73" s="18"/>
      <c r="Z73" s="15" t="s">
        <v>200</v>
      </c>
      <c r="AA73" s="26" t="s">
        <v>29</v>
      </c>
      <c r="AB73" s="18"/>
      <c r="AC73" s="58">
        <v>70</v>
      </c>
      <c r="AD73" s="27" t="s">
        <v>29</v>
      </c>
      <c r="AE73" s="27" t="s">
        <v>36</v>
      </c>
      <c r="AF73" s="18"/>
      <c r="AG73" s="27" t="str">
        <f>LEFT(Sheet3!A71,1)</f>
        <v>E</v>
      </c>
      <c r="AH73" s="15">
        <v>4</v>
      </c>
      <c r="AI73" s="15">
        <v>6</v>
      </c>
      <c r="AJ73" s="20" t="s">
        <v>1234</v>
      </c>
      <c r="AK73" s="18"/>
      <c r="AL73" s="19"/>
      <c r="AM73" s="1"/>
    </row>
    <row r="74" spans="1:39" ht="45" x14ac:dyDescent="0.25">
      <c r="A74" s="25">
        <v>71</v>
      </c>
      <c r="B74" s="20" t="s">
        <v>415</v>
      </c>
      <c r="C74" s="20" t="s">
        <v>320</v>
      </c>
      <c r="D74" s="18"/>
      <c r="E74" s="16"/>
      <c r="F74" s="16"/>
      <c r="G74" s="16"/>
      <c r="H74" s="16"/>
      <c r="I74" s="16"/>
      <c r="J74" s="16"/>
      <c r="K74" s="20"/>
      <c r="L74" s="20"/>
      <c r="M74" s="20"/>
      <c r="N74" s="20"/>
      <c r="O74" s="20"/>
      <c r="P74" s="20"/>
      <c r="Q74" s="20"/>
      <c r="R74" s="20"/>
      <c r="S74" s="20"/>
      <c r="T74" s="20"/>
      <c r="U74" s="20"/>
      <c r="V74" s="20"/>
      <c r="W74" s="20"/>
      <c r="X74" s="20"/>
      <c r="Y74" s="18"/>
      <c r="Z74" s="15" t="s">
        <v>194</v>
      </c>
      <c r="AA74" s="26" t="s">
        <v>47</v>
      </c>
      <c r="AB74" s="18"/>
      <c r="AC74" s="58">
        <v>71</v>
      </c>
      <c r="AD74" s="27" t="s">
        <v>14</v>
      </c>
      <c r="AE74" s="27" t="s">
        <v>38</v>
      </c>
      <c r="AF74" s="18"/>
      <c r="AG74" s="27" t="str">
        <f>LEFT(Sheet3!A72,1)</f>
        <v>E</v>
      </c>
      <c r="AH74" s="15">
        <v>7</v>
      </c>
      <c r="AI74" s="15">
        <v>9</v>
      </c>
      <c r="AJ74" s="20" t="s">
        <v>416</v>
      </c>
      <c r="AK74" s="18"/>
      <c r="AL74" s="19"/>
      <c r="AM74" s="1"/>
    </row>
    <row r="75" spans="1:39" ht="60" x14ac:dyDescent="0.25">
      <c r="A75" s="25">
        <v>72</v>
      </c>
      <c r="B75" s="20" t="s">
        <v>417</v>
      </c>
      <c r="C75" s="20" t="s">
        <v>418</v>
      </c>
      <c r="D75" s="18"/>
      <c r="E75" s="16"/>
      <c r="F75" s="16"/>
      <c r="G75" s="16"/>
      <c r="H75" s="16"/>
      <c r="I75" s="16"/>
      <c r="J75" s="16"/>
      <c r="K75" s="20"/>
      <c r="L75" s="20"/>
      <c r="M75" s="20"/>
      <c r="N75" s="20"/>
      <c r="O75" s="20"/>
      <c r="P75" s="20"/>
      <c r="Q75" s="20"/>
      <c r="R75" s="20"/>
      <c r="S75" s="20"/>
      <c r="T75" s="20"/>
      <c r="U75" s="20"/>
      <c r="V75" s="20"/>
      <c r="W75" s="20"/>
      <c r="X75" s="20"/>
      <c r="Y75" s="18"/>
      <c r="Z75" s="15" t="s">
        <v>195</v>
      </c>
      <c r="AA75" s="26" t="s">
        <v>43</v>
      </c>
      <c r="AB75" s="18"/>
      <c r="AC75" s="58">
        <v>72</v>
      </c>
      <c r="AD75" s="27" t="s">
        <v>34</v>
      </c>
      <c r="AE75" s="27" t="s">
        <v>24</v>
      </c>
      <c r="AF75" s="18"/>
      <c r="AG75" s="27" t="str">
        <f>LEFT(Sheet3!A73,1)</f>
        <v>K</v>
      </c>
      <c r="AH75" s="15">
        <v>0</v>
      </c>
      <c r="AI75" s="15">
        <v>1</v>
      </c>
      <c r="AJ75" s="20" t="s">
        <v>419</v>
      </c>
      <c r="AK75" s="18"/>
      <c r="AL75" s="19"/>
      <c r="AM75" s="1"/>
    </row>
    <row r="76" spans="1:39" ht="45" x14ac:dyDescent="0.25">
      <c r="A76" s="25">
        <v>73</v>
      </c>
      <c r="B76" s="20" t="s">
        <v>420</v>
      </c>
      <c r="C76" s="20" t="s">
        <v>421</v>
      </c>
      <c r="D76" s="18"/>
      <c r="E76" s="16"/>
      <c r="F76" s="16"/>
      <c r="G76" s="16"/>
      <c r="H76" s="16"/>
      <c r="I76" s="16"/>
      <c r="J76" s="16"/>
      <c r="K76" s="20"/>
      <c r="L76" s="20"/>
      <c r="M76" s="20"/>
      <c r="N76" s="20"/>
      <c r="O76" s="20"/>
      <c r="P76" s="20"/>
      <c r="Q76" s="20"/>
      <c r="R76" s="20"/>
      <c r="S76" s="20"/>
      <c r="T76" s="20"/>
      <c r="U76" s="20"/>
      <c r="V76" s="20"/>
      <c r="W76" s="20"/>
      <c r="X76" s="20"/>
      <c r="Y76" s="18"/>
      <c r="Z76" s="15" t="s">
        <v>101</v>
      </c>
      <c r="AA76" s="26" t="s">
        <v>36</v>
      </c>
      <c r="AB76" s="18"/>
      <c r="AC76" s="58">
        <v>73</v>
      </c>
      <c r="AD76" s="27" t="s">
        <v>38</v>
      </c>
      <c r="AE76" s="27" t="s">
        <v>26</v>
      </c>
      <c r="AF76" s="18"/>
      <c r="AG76" s="27" t="str">
        <f>LEFT(Sheet3!A74,1)</f>
        <v>K</v>
      </c>
      <c r="AH76" s="15">
        <v>2</v>
      </c>
      <c r="AI76" s="15">
        <v>3</v>
      </c>
      <c r="AJ76" s="20" t="s">
        <v>422</v>
      </c>
      <c r="AK76" s="18"/>
      <c r="AL76" s="19"/>
      <c r="AM76" s="1"/>
    </row>
    <row r="77" spans="1:39" ht="45" x14ac:dyDescent="0.25">
      <c r="A77" s="25">
        <v>74</v>
      </c>
      <c r="B77" s="20" t="s">
        <v>423</v>
      </c>
      <c r="C77" s="20" t="s">
        <v>424</v>
      </c>
      <c r="D77" s="18"/>
      <c r="E77" s="16"/>
      <c r="F77" s="16"/>
      <c r="G77" s="16"/>
      <c r="H77" s="16"/>
      <c r="I77" s="16"/>
      <c r="J77" s="16"/>
      <c r="K77" s="20"/>
      <c r="L77" s="20"/>
      <c r="M77" s="20"/>
      <c r="N77" s="20"/>
      <c r="O77" s="20"/>
      <c r="P77" s="20"/>
      <c r="Q77" s="20"/>
      <c r="R77" s="20"/>
      <c r="S77" s="20"/>
      <c r="T77" s="20"/>
      <c r="U77" s="20"/>
      <c r="V77" s="20"/>
      <c r="W77" s="20"/>
      <c r="X77" s="20"/>
      <c r="Y77" s="18"/>
      <c r="Z77" s="15" t="s">
        <v>221</v>
      </c>
      <c r="AA77" s="26" t="s">
        <v>31</v>
      </c>
      <c r="AB77" s="18"/>
      <c r="AC77" s="58">
        <v>74</v>
      </c>
      <c r="AD77" s="27" t="s">
        <v>24</v>
      </c>
      <c r="AE77" s="27" t="s">
        <v>41</v>
      </c>
      <c r="AF77" s="18"/>
      <c r="AG77" s="27" t="str">
        <f>LEFT(Sheet3!A75,1)</f>
        <v>K</v>
      </c>
      <c r="AH77" s="15">
        <v>4</v>
      </c>
      <c r="AI77" s="15">
        <v>5</v>
      </c>
      <c r="AJ77" s="20" t="s">
        <v>425</v>
      </c>
      <c r="AK77" s="18"/>
      <c r="AL77" s="19"/>
      <c r="AM77" s="1"/>
    </row>
    <row r="78" spans="1:39" ht="30" x14ac:dyDescent="0.25">
      <c r="A78" s="25">
        <v>75</v>
      </c>
      <c r="B78" s="20" t="s">
        <v>426</v>
      </c>
      <c r="C78" s="20" t="s">
        <v>427</v>
      </c>
      <c r="D78" s="18"/>
      <c r="E78" s="16"/>
      <c r="F78" s="16"/>
      <c r="G78" s="16"/>
      <c r="H78" s="16"/>
      <c r="I78" s="16"/>
      <c r="J78" s="16"/>
      <c r="K78" s="20"/>
      <c r="L78" s="20"/>
      <c r="M78" s="20"/>
      <c r="N78" s="20"/>
      <c r="O78" s="20"/>
      <c r="P78" s="20"/>
      <c r="Q78" s="20"/>
      <c r="R78" s="20"/>
      <c r="S78" s="20"/>
      <c r="T78" s="20"/>
      <c r="U78" s="20"/>
      <c r="V78" s="20"/>
      <c r="W78" s="20"/>
      <c r="X78" s="20"/>
      <c r="Y78" s="18"/>
      <c r="Z78" s="15" t="s">
        <v>121</v>
      </c>
      <c r="AA78" s="26" t="s">
        <v>10</v>
      </c>
      <c r="AB78" s="18"/>
      <c r="AC78" s="58">
        <v>75</v>
      </c>
      <c r="AD78" s="27" t="s">
        <v>26</v>
      </c>
      <c r="AE78" s="27" t="s">
        <v>21</v>
      </c>
      <c r="AF78" s="18"/>
      <c r="AG78" s="27" t="str">
        <f>LEFT(Sheet3!A76,1)</f>
        <v>K</v>
      </c>
      <c r="AH78" s="15">
        <v>6</v>
      </c>
      <c r="AI78" s="15">
        <v>7</v>
      </c>
      <c r="AJ78" s="20" t="s">
        <v>1235</v>
      </c>
      <c r="AK78" s="18"/>
      <c r="AL78" s="19"/>
      <c r="AM78" s="1"/>
    </row>
    <row r="79" spans="1:39" ht="45" x14ac:dyDescent="0.25">
      <c r="A79" s="25">
        <v>76</v>
      </c>
      <c r="B79" s="20" t="s">
        <v>428</v>
      </c>
      <c r="C79" s="20" t="s">
        <v>429</v>
      </c>
      <c r="D79" s="18"/>
      <c r="E79" s="16"/>
      <c r="F79" s="16"/>
      <c r="G79" s="16"/>
      <c r="H79" s="16"/>
      <c r="I79" s="16"/>
      <c r="J79" s="16"/>
      <c r="K79" s="20"/>
      <c r="L79" s="20"/>
      <c r="M79" s="20"/>
      <c r="N79" s="20"/>
      <c r="O79" s="20"/>
      <c r="P79" s="20"/>
      <c r="Q79" s="20"/>
      <c r="R79" s="20"/>
      <c r="S79" s="20"/>
      <c r="T79" s="20"/>
      <c r="U79" s="20"/>
      <c r="V79" s="20"/>
      <c r="W79" s="20"/>
      <c r="X79" s="20"/>
      <c r="Y79" s="18"/>
      <c r="Z79" s="15" t="s">
        <v>244</v>
      </c>
      <c r="AA79" s="26" t="s">
        <v>52</v>
      </c>
      <c r="AB79" s="18"/>
      <c r="AC79" s="58">
        <v>76</v>
      </c>
      <c r="AD79" s="27" t="s">
        <v>41</v>
      </c>
      <c r="AE79" s="27" t="s">
        <v>19</v>
      </c>
      <c r="AF79" s="18"/>
      <c r="AG79" s="27" t="str">
        <f>LEFT(Sheet3!A77,1)</f>
        <v>K</v>
      </c>
      <c r="AH79" s="15">
        <v>8</v>
      </c>
      <c r="AI79" s="15">
        <v>9</v>
      </c>
      <c r="AJ79" s="20" t="s">
        <v>430</v>
      </c>
      <c r="AK79" s="18"/>
      <c r="AL79" s="19"/>
      <c r="AM79" s="1"/>
    </row>
    <row r="80" spans="1:39" ht="60" x14ac:dyDescent="0.25">
      <c r="A80" s="25">
        <v>77</v>
      </c>
      <c r="B80" s="20" t="s">
        <v>431</v>
      </c>
      <c r="C80" s="20" t="s">
        <v>432</v>
      </c>
      <c r="D80" s="18"/>
      <c r="E80" s="16"/>
      <c r="F80" s="16"/>
      <c r="G80" s="16"/>
      <c r="H80" s="16"/>
      <c r="I80" s="16"/>
      <c r="J80" s="16"/>
      <c r="K80" s="20"/>
      <c r="L80" s="20"/>
      <c r="M80" s="20"/>
      <c r="N80" s="20"/>
      <c r="O80" s="20"/>
      <c r="P80" s="20"/>
      <c r="Q80" s="20"/>
      <c r="R80" s="20"/>
      <c r="S80" s="20"/>
      <c r="T80" s="20"/>
      <c r="U80" s="20"/>
      <c r="V80" s="20"/>
      <c r="W80" s="20"/>
      <c r="X80" s="20"/>
      <c r="Y80" s="18"/>
      <c r="Z80" s="15" t="s">
        <v>191</v>
      </c>
      <c r="AA80" s="26" t="s">
        <v>12</v>
      </c>
      <c r="AB80" s="18"/>
      <c r="AC80" s="58">
        <v>77</v>
      </c>
      <c r="AD80" s="27" t="s">
        <v>21</v>
      </c>
      <c r="AE80" s="27" t="s">
        <v>17</v>
      </c>
      <c r="AF80" s="18"/>
      <c r="AG80" s="27" t="str">
        <f>LEFT(Sheet3!A78,1)</f>
        <v>Z</v>
      </c>
      <c r="AH80" s="15">
        <v>0</v>
      </c>
      <c r="AI80" s="15">
        <v>1</v>
      </c>
      <c r="AJ80" s="20" t="s">
        <v>433</v>
      </c>
      <c r="AK80" s="18"/>
      <c r="AL80" s="19"/>
      <c r="AM80" s="1"/>
    </row>
    <row r="81" spans="1:39" ht="30" x14ac:dyDescent="0.25">
      <c r="A81" s="25">
        <v>78</v>
      </c>
      <c r="B81" s="20" t="s">
        <v>434</v>
      </c>
      <c r="C81" s="20" t="s">
        <v>435</v>
      </c>
      <c r="D81" s="18"/>
      <c r="E81" s="16"/>
      <c r="F81" s="16"/>
      <c r="G81" s="16"/>
      <c r="H81" s="16"/>
      <c r="I81" s="16"/>
      <c r="J81" s="16"/>
      <c r="K81" s="20"/>
      <c r="L81" s="20"/>
      <c r="M81" s="20"/>
      <c r="N81" s="20"/>
      <c r="O81" s="20"/>
      <c r="P81" s="20"/>
      <c r="Q81" s="20"/>
      <c r="R81" s="20"/>
      <c r="S81" s="20"/>
      <c r="T81" s="20"/>
      <c r="U81" s="20"/>
      <c r="V81" s="20"/>
      <c r="W81" s="20"/>
      <c r="X81" s="20"/>
      <c r="Y81" s="18"/>
      <c r="Z81" s="15" t="s">
        <v>264</v>
      </c>
      <c r="AA81" s="26" t="s">
        <v>54</v>
      </c>
      <c r="AB81" s="18"/>
      <c r="AC81" s="58">
        <v>78</v>
      </c>
      <c r="AD81" s="27" t="s">
        <v>19</v>
      </c>
      <c r="AE81" s="27" t="s">
        <v>50</v>
      </c>
      <c r="AF81" s="18"/>
      <c r="AG81" s="27" t="str">
        <f>LEFT(Sheet3!A79,1)</f>
        <v>Z</v>
      </c>
      <c r="AH81" s="15">
        <v>2</v>
      </c>
      <c r="AI81" s="15">
        <v>3</v>
      </c>
      <c r="AJ81" s="20" t="s">
        <v>1236</v>
      </c>
      <c r="AK81" s="18"/>
      <c r="AL81" s="19"/>
      <c r="AM81" s="1"/>
    </row>
    <row r="82" spans="1:39" x14ac:dyDescent="0.25">
      <c r="A82" s="25">
        <v>79</v>
      </c>
      <c r="B82" s="20" t="s">
        <v>436</v>
      </c>
      <c r="C82" s="20" t="s">
        <v>437</v>
      </c>
      <c r="D82" s="18"/>
      <c r="E82" s="16"/>
      <c r="F82" s="16"/>
      <c r="G82" s="16"/>
      <c r="H82" s="16"/>
      <c r="I82" s="16"/>
      <c r="J82" s="16"/>
      <c r="K82" s="20"/>
      <c r="L82" s="20"/>
      <c r="M82" s="20"/>
      <c r="N82" s="20"/>
      <c r="O82" s="20"/>
      <c r="P82" s="20"/>
      <c r="Q82" s="20"/>
      <c r="R82" s="20"/>
      <c r="S82" s="20"/>
      <c r="T82" s="20"/>
      <c r="U82" s="20"/>
      <c r="V82" s="20"/>
      <c r="W82" s="20"/>
      <c r="X82" s="20"/>
      <c r="Y82" s="18"/>
      <c r="Z82" s="15" t="s">
        <v>190</v>
      </c>
      <c r="AA82" s="26" t="s">
        <v>50</v>
      </c>
      <c r="AB82" s="18"/>
      <c r="AC82" s="58">
        <v>79</v>
      </c>
      <c r="AD82" s="27" t="s">
        <v>31</v>
      </c>
      <c r="AE82" s="27" t="s">
        <v>12</v>
      </c>
      <c r="AF82" s="18"/>
      <c r="AG82" s="27" t="str">
        <f>LEFT(Sheet3!A80,1)</f>
        <v>Z</v>
      </c>
      <c r="AH82" s="15">
        <v>4</v>
      </c>
      <c r="AI82" s="15">
        <v>5</v>
      </c>
      <c r="AJ82" s="20" t="s">
        <v>1237</v>
      </c>
      <c r="AK82" s="18"/>
      <c r="AL82" s="19"/>
      <c r="AM82" s="1"/>
    </row>
    <row r="83" spans="1:39" ht="30" x14ac:dyDescent="0.25">
      <c r="A83" s="25">
        <v>80</v>
      </c>
      <c r="B83" s="20" t="s">
        <v>438</v>
      </c>
      <c r="C83" s="20" t="s">
        <v>439</v>
      </c>
      <c r="D83" s="18"/>
      <c r="E83" s="16"/>
      <c r="F83" s="16"/>
      <c r="G83" s="16"/>
      <c r="H83" s="16"/>
      <c r="I83" s="16"/>
      <c r="J83" s="16"/>
      <c r="K83" s="20"/>
      <c r="L83" s="20"/>
      <c r="M83" s="20"/>
      <c r="N83" s="20"/>
      <c r="O83" s="20"/>
      <c r="P83" s="20"/>
      <c r="Q83" s="20"/>
      <c r="R83" s="20"/>
      <c r="S83" s="20"/>
      <c r="T83" s="20"/>
      <c r="U83" s="20"/>
      <c r="V83" s="20"/>
      <c r="W83" s="20"/>
      <c r="X83" s="20"/>
      <c r="Y83" s="18"/>
      <c r="Z83" s="15" t="s">
        <v>70</v>
      </c>
      <c r="AA83" s="26" t="s">
        <v>41</v>
      </c>
      <c r="AB83" s="18"/>
      <c r="AC83" s="58">
        <v>80</v>
      </c>
      <c r="AD83" s="27" t="s">
        <v>29</v>
      </c>
      <c r="AE83" s="27" t="s">
        <v>10</v>
      </c>
      <c r="AF83" s="18"/>
      <c r="AG83" s="27" t="str">
        <f>LEFT(Sheet3!A81,1)</f>
        <v>Z</v>
      </c>
      <c r="AH83" s="15">
        <v>6</v>
      </c>
      <c r="AI83" s="15">
        <v>7</v>
      </c>
      <c r="AJ83" s="56" t="s">
        <v>1241</v>
      </c>
      <c r="AK83" s="18"/>
      <c r="AL83" s="19"/>
      <c r="AM83" s="1"/>
    </row>
    <row r="84" spans="1:39" ht="75" x14ac:dyDescent="0.25">
      <c r="A84" s="25">
        <v>81</v>
      </c>
      <c r="B84" s="20" t="s">
        <v>440</v>
      </c>
      <c r="C84" s="20" t="s">
        <v>295</v>
      </c>
      <c r="D84" s="18"/>
      <c r="E84" s="16"/>
      <c r="F84" s="16"/>
      <c r="G84" s="16"/>
      <c r="H84" s="16"/>
      <c r="I84" s="16"/>
      <c r="J84" s="16"/>
      <c r="K84" s="20"/>
      <c r="L84" s="20"/>
      <c r="M84" s="20"/>
      <c r="N84" s="20"/>
      <c r="O84" s="20"/>
      <c r="P84" s="20"/>
      <c r="Q84" s="20"/>
      <c r="R84" s="20"/>
      <c r="S84" s="20"/>
      <c r="T84" s="20"/>
      <c r="U84" s="20"/>
      <c r="V84" s="20"/>
      <c r="W84" s="20"/>
      <c r="X84" s="20"/>
      <c r="Y84" s="18"/>
      <c r="Z84" s="15" t="s">
        <v>166</v>
      </c>
      <c r="AA84" s="26" t="s">
        <v>17</v>
      </c>
      <c r="AB84" s="18"/>
      <c r="AC84" s="58">
        <v>81</v>
      </c>
      <c r="AD84" s="27" t="s">
        <v>14</v>
      </c>
      <c r="AE84" s="27" t="s">
        <v>34</v>
      </c>
      <c r="AF84" s="18"/>
      <c r="AG84" s="27" t="str">
        <f>LEFT(Sheet3!A82,1)</f>
        <v>Z</v>
      </c>
      <c r="AH84" s="15">
        <v>8</v>
      </c>
      <c r="AI84" s="15">
        <v>9</v>
      </c>
      <c r="AJ84" s="20" t="s">
        <v>441</v>
      </c>
      <c r="AK84" s="18"/>
      <c r="AL84" s="19"/>
      <c r="AM84" s="1"/>
    </row>
    <row r="85" spans="1:39" x14ac:dyDescent="0.25">
      <c r="A85" s="25">
        <v>82</v>
      </c>
      <c r="B85" s="20" t="s">
        <v>442</v>
      </c>
      <c r="C85" s="20" t="s">
        <v>443</v>
      </c>
      <c r="D85" s="18"/>
      <c r="E85" s="16"/>
      <c r="F85" s="16"/>
      <c r="G85" s="16"/>
      <c r="H85" s="16"/>
      <c r="I85" s="16"/>
      <c r="J85" s="16"/>
      <c r="K85" s="20"/>
      <c r="L85" s="20"/>
      <c r="M85" s="20"/>
      <c r="N85" s="20"/>
      <c r="O85" s="20"/>
      <c r="P85" s="20"/>
      <c r="Q85" s="20"/>
      <c r="R85" s="20"/>
      <c r="S85" s="20"/>
      <c r="T85" s="20"/>
      <c r="U85" s="20"/>
      <c r="V85" s="20"/>
      <c r="W85" s="20"/>
      <c r="X85" s="20"/>
      <c r="Y85" s="18"/>
      <c r="Z85" s="15" t="s">
        <v>93</v>
      </c>
      <c r="AA85" s="26" t="s">
        <v>26</v>
      </c>
      <c r="AB85" s="18"/>
      <c r="AC85" s="58">
        <v>82</v>
      </c>
      <c r="AD85" s="27" t="s">
        <v>34</v>
      </c>
      <c r="AE85" s="27" t="s">
        <v>38</v>
      </c>
      <c r="AF85" s="18"/>
      <c r="AG85" s="15"/>
      <c r="AH85" s="15"/>
      <c r="AI85" s="15"/>
      <c r="AJ85" s="20"/>
      <c r="AK85" s="18"/>
      <c r="AL85" s="19"/>
      <c r="AM85" s="1"/>
    </row>
    <row r="86" spans="1:39" x14ac:dyDescent="0.25">
      <c r="A86" s="25">
        <v>83</v>
      </c>
      <c r="B86" s="20" t="s">
        <v>444</v>
      </c>
      <c r="C86" s="20" t="s">
        <v>445</v>
      </c>
      <c r="D86" s="18"/>
      <c r="E86" s="16"/>
      <c r="F86" s="16"/>
      <c r="G86" s="16"/>
      <c r="H86" s="16"/>
      <c r="I86" s="16"/>
      <c r="J86" s="16"/>
      <c r="K86" s="20"/>
      <c r="L86" s="20"/>
      <c r="M86" s="20"/>
      <c r="N86" s="20"/>
      <c r="O86" s="20"/>
      <c r="P86" s="20"/>
      <c r="Q86" s="20"/>
      <c r="R86" s="20"/>
      <c r="S86" s="20"/>
      <c r="T86" s="20"/>
      <c r="U86" s="20"/>
      <c r="V86" s="20"/>
      <c r="W86" s="20"/>
      <c r="X86" s="20"/>
      <c r="Y86" s="18"/>
      <c r="Z86" s="15" t="s">
        <v>188</v>
      </c>
      <c r="AA86" s="26" t="s">
        <v>19</v>
      </c>
      <c r="AB86" s="18"/>
      <c r="AC86" s="58">
        <v>83</v>
      </c>
      <c r="AD86" s="27" t="s">
        <v>38</v>
      </c>
      <c r="AE86" s="27" t="s">
        <v>24</v>
      </c>
      <c r="AF86" s="18"/>
      <c r="AG86" s="15"/>
      <c r="AH86" s="15"/>
      <c r="AI86" s="15"/>
      <c r="AJ86" s="20"/>
      <c r="AK86" s="18"/>
      <c r="AL86" s="19"/>
      <c r="AM86" s="1"/>
    </row>
    <row r="87" spans="1:39" x14ac:dyDescent="0.25">
      <c r="A87" s="25">
        <v>84</v>
      </c>
      <c r="B87" s="20" t="s">
        <v>446</v>
      </c>
      <c r="C87" s="20" t="s">
        <v>447</v>
      </c>
      <c r="D87" s="18"/>
      <c r="E87" s="16"/>
      <c r="F87" s="16"/>
      <c r="G87" s="16"/>
      <c r="H87" s="16"/>
      <c r="I87" s="16"/>
      <c r="J87" s="16"/>
      <c r="K87" s="20"/>
      <c r="L87" s="20"/>
      <c r="M87" s="20"/>
      <c r="N87" s="20"/>
      <c r="O87" s="20"/>
      <c r="P87" s="20"/>
      <c r="Q87" s="20"/>
      <c r="R87" s="20"/>
      <c r="S87" s="20"/>
      <c r="T87" s="20"/>
      <c r="U87" s="20"/>
      <c r="V87" s="20"/>
      <c r="W87" s="20"/>
      <c r="X87" s="20"/>
      <c r="Y87" s="18"/>
      <c r="Z87" s="15" t="s">
        <v>113</v>
      </c>
      <c r="AA87" s="26" t="s">
        <v>24</v>
      </c>
      <c r="AB87" s="18"/>
      <c r="AC87" s="58">
        <v>84</v>
      </c>
      <c r="AD87" s="27" t="s">
        <v>24</v>
      </c>
      <c r="AE87" s="27" t="s">
        <v>26</v>
      </c>
      <c r="AF87" s="18"/>
      <c r="AG87" s="15"/>
      <c r="AH87" s="15"/>
      <c r="AI87" s="15"/>
      <c r="AJ87" s="20"/>
      <c r="AK87" s="18"/>
      <c r="AL87" s="19"/>
      <c r="AM87" s="1"/>
    </row>
    <row r="88" spans="1:39" x14ac:dyDescent="0.25">
      <c r="A88" s="25">
        <v>85</v>
      </c>
      <c r="B88" s="20" t="s">
        <v>448</v>
      </c>
      <c r="C88" s="20" t="s">
        <v>449</v>
      </c>
      <c r="D88" s="18"/>
      <c r="E88" s="16"/>
      <c r="F88" s="16"/>
      <c r="G88" s="16"/>
      <c r="H88" s="16"/>
      <c r="I88" s="16"/>
      <c r="J88" s="16"/>
      <c r="K88" s="20"/>
      <c r="L88" s="20"/>
      <c r="M88" s="20"/>
      <c r="N88" s="20"/>
      <c r="O88" s="20"/>
      <c r="P88" s="20"/>
      <c r="Q88" s="20"/>
      <c r="R88" s="20"/>
      <c r="S88" s="20"/>
      <c r="T88" s="20"/>
      <c r="U88" s="20"/>
      <c r="V88" s="20"/>
      <c r="W88" s="20"/>
      <c r="X88" s="20"/>
      <c r="Y88" s="18"/>
      <c r="Z88" s="15" t="s">
        <v>209</v>
      </c>
      <c r="AA88" s="26" t="s">
        <v>21</v>
      </c>
      <c r="AB88" s="18"/>
      <c r="AC88" s="58">
        <v>85</v>
      </c>
      <c r="AD88" s="27" t="s">
        <v>26</v>
      </c>
      <c r="AE88" s="27" t="s">
        <v>41</v>
      </c>
      <c r="AF88" s="18"/>
      <c r="AG88" s="15"/>
      <c r="AH88" s="15"/>
      <c r="AI88" s="15"/>
      <c r="AJ88" s="20"/>
      <c r="AK88" s="18"/>
      <c r="AL88" s="19"/>
      <c r="AM88" s="1"/>
    </row>
    <row r="89" spans="1:39" x14ac:dyDescent="0.25">
      <c r="A89" s="25">
        <v>86</v>
      </c>
      <c r="B89" s="20" t="s">
        <v>450</v>
      </c>
      <c r="C89" s="20" t="s">
        <v>451</v>
      </c>
      <c r="D89" s="18"/>
      <c r="E89" s="16"/>
      <c r="F89" s="16"/>
      <c r="G89" s="16"/>
      <c r="H89" s="16"/>
      <c r="I89" s="16"/>
      <c r="J89" s="16"/>
      <c r="K89" s="20"/>
      <c r="L89" s="20"/>
      <c r="M89" s="20"/>
      <c r="N89" s="20"/>
      <c r="O89" s="20"/>
      <c r="P89" s="20"/>
      <c r="Q89" s="20"/>
      <c r="R89" s="20"/>
      <c r="S89" s="20"/>
      <c r="T89" s="20"/>
      <c r="U89" s="20"/>
      <c r="V89" s="20"/>
      <c r="W89" s="20"/>
      <c r="X89" s="20"/>
      <c r="Y89" s="18"/>
      <c r="Z89" s="15" t="s">
        <v>136</v>
      </c>
      <c r="AA89" s="26" t="s">
        <v>38</v>
      </c>
      <c r="AB89" s="18"/>
      <c r="AC89" s="58">
        <v>86</v>
      </c>
      <c r="AD89" s="27" t="s">
        <v>41</v>
      </c>
      <c r="AE89" s="27" t="s">
        <v>21</v>
      </c>
      <c r="AF89" s="18"/>
      <c r="AG89" s="15"/>
      <c r="AH89" s="15"/>
      <c r="AI89" s="15"/>
      <c r="AJ89" s="20"/>
      <c r="AK89" s="18"/>
      <c r="AL89" s="19"/>
      <c r="AM89" s="1"/>
    </row>
    <row r="90" spans="1:39" x14ac:dyDescent="0.25">
      <c r="A90" s="25">
        <v>87</v>
      </c>
      <c r="B90" s="20" t="s">
        <v>452</v>
      </c>
      <c r="C90" s="20" t="s">
        <v>453</v>
      </c>
      <c r="D90" s="18"/>
      <c r="E90" s="16"/>
      <c r="F90" s="16"/>
      <c r="G90" s="16"/>
      <c r="H90" s="16"/>
      <c r="I90" s="16"/>
      <c r="J90" s="16"/>
      <c r="K90" s="20"/>
      <c r="L90" s="20"/>
      <c r="M90" s="20"/>
      <c r="N90" s="20"/>
      <c r="O90" s="20"/>
      <c r="P90" s="20"/>
      <c r="Q90" s="20"/>
      <c r="R90" s="20"/>
      <c r="S90" s="20"/>
      <c r="T90" s="20"/>
      <c r="U90" s="20"/>
      <c r="V90" s="20"/>
      <c r="W90" s="20"/>
      <c r="X90" s="20"/>
      <c r="Y90" s="18"/>
      <c r="Z90" s="15" t="s">
        <v>232</v>
      </c>
      <c r="AA90" s="26" t="s">
        <v>41</v>
      </c>
      <c r="AB90" s="18"/>
      <c r="AC90" s="58">
        <v>87</v>
      </c>
      <c r="AD90" s="27" t="s">
        <v>21</v>
      </c>
      <c r="AE90" s="27" t="s">
        <v>19</v>
      </c>
      <c r="AF90" s="18"/>
      <c r="AG90" s="15"/>
      <c r="AH90" s="15"/>
      <c r="AI90" s="15"/>
      <c r="AJ90" s="20"/>
      <c r="AK90" s="18"/>
      <c r="AL90" s="19"/>
      <c r="AM90" s="1"/>
    </row>
    <row r="91" spans="1:39" x14ac:dyDescent="0.25">
      <c r="A91" s="25">
        <v>88</v>
      </c>
      <c r="B91" s="20" t="s">
        <v>454</v>
      </c>
      <c r="C91" s="20" t="s">
        <v>455</v>
      </c>
      <c r="D91" s="18"/>
      <c r="E91" s="16"/>
      <c r="F91" s="16"/>
      <c r="G91" s="16"/>
      <c r="H91" s="16"/>
      <c r="I91" s="16"/>
      <c r="J91" s="16"/>
      <c r="K91" s="20"/>
      <c r="L91" s="20"/>
      <c r="M91" s="20"/>
      <c r="N91" s="20"/>
      <c r="O91" s="20"/>
      <c r="P91" s="20"/>
      <c r="Q91" s="20"/>
      <c r="R91" s="20"/>
      <c r="S91" s="20"/>
      <c r="T91" s="20"/>
      <c r="U91" s="20"/>
      <c r="V91" s="20"/>
      <c r="W91" s="20"/>
      <c r="X91" s="20"/>
      <c r="Y91" s="18"/>
      <c r="Z91" s="15" t="s">
        <v>159</v>
      </c>
      <c r="AA91" s="26" t="s">
        <v>34</v>
      </c>
      <c r="AB91" s="18"/>
      <c r="AC91" s="58">
        <v>88</v>
      </c>
      <c r="AD91" s="27" t="s">
        <v>19</v>
      </c>
      <c r="AE91" s="27" t="s">
        <v>17</v>
      </c>
      <c r="AF91" s="18"/>
      <c r="AG91" s="15"/>
      <c r="AH91" s="15"/>
      <c r="AI91" s="15"/>
      <c r="AJ91" s="20"/>
      <c r="AK91" s="18"/>
      <c r="AL91" s="19"/>
      <c r="AM91" s="1"/>
    </row>
    <row r="92" spans="1:39" x14ac:dyDescent="0.25">
      <c r="A92" s="25">
        <v>89</v>
      </c>
      <c r="B92" s="20" t="s">
        <v>432</v>
      </c>
      <c r="C92" s="20" t="s">
        <v>456</v>
      </c>
      <c r="D92" s="18"/>
      <c r="E92" s="16"/>
      <c r="F92" s="16"/>
      <c r="G92" s="16"/>
      <c r="H92" s="16"/>
      <c r="I92" s="16"/>
      <c r="J92" s="16"/>
      <c r="K92" s="20"/>
      <c r="L92" s="20"/>
      <c r="M92" s="20"/>
      <c r="N92" s="20"/>
      <c r="O92" s="20"/>
      <c r="P92" s="20"/>
      <c r="Q92" s="20"/>
      <c r="R92" s="20"/>
      <c r="S92" s="20"/>
      <c r="T92" s="20"/>
      <c r="U92" s="20"/>
      <c r="V92" s="20"/>
      <c r="W92" s="20"/>
      <c r="X92" s="20"/>
      <c r="Y92" s="18"/>
      <c r="Z92" s="15" t="s">
        <v>254</v>
      </c>
      <c r="AA92" s="26" t="s">
        <v>26</v>
      </c>
      <c r="AB92" s="18"/>
      <c r="AC92" s="58">
        <v>89</v>
      </c>
      <c r="AD92" s="27" t="s">
        <v>17</v>
      </c>
      <c r="AE92" s="27" t="s">
        <v>50</v>
      </c>
      <c r="AF92" s="18"/>
      <c r="AG92" s="15"/>
      <c r="AH92" s="15"/>
      <c r="AI92" s="15"/>
      <c r="AJ92" s="20"/>
      <c r="AK92" s="18"/>
      <c r="AL92" s="19"/>
      <c r="AM92" s="1"/>
    </row>
    <row r="93" spans="1:39" x14ac:dyDescent="0.25">
      <c r="A93" s="25">
        <v>90</v>
      </c>
      <c r="B93" s="20" t="s">
        <v>457</v>
      </c>
      <c r="C93" s="20" t="s">
        <v>458</v>
      </c>
      <c r="D93" s="18"/>
      <c r="E93" s="16"/>
      <c r="F93" s="16"/>
      <c r="G93" s="16"/>
      <c r="H93" s="16"/>
      <c r="I93" s="16"/>
      <c r="J93" s="16"/>
      <c r="K93" s="20"/>
      <c r="L93" s="20"/>
      <c r="M93" s="20"/>
      <c r="N93" s="20"/>
      <c r="O93" s="20"/>
      <c r="P93" s="20"/>
      <c r="Q93" s="20"/>
      <c r="R93" s="20"/>
      <c r="S93" s="20"/>
      <c r="T93" s="20"/>
      <c r="U93" s="20"/>
      <c r="V93" s="20"/>
      <c r="W93" s="20"/>
      <c r="X93" s="20"/>
      <c r="Y93" s="18"/>
      <c r="Z93" s="15" t="s">
        <v>181</v>
      </c>
      <c r="AA93" s="26" t="s">
        <v>14</v>
      </c>
      <c r="AB93" s="18"/>
      <c r="AC93" s="58">
        <v>90</v>
      </c>
      <c r="AD93" s="27" t="s">
        <v>29</v>
      </c>
      <c r="AE93" s="27" t="s">
        <v>12</v>
      </c>
      <c r="AF93" s="18"/>
      <c r="AG93" s="15"/>
      <c r="AH93" s="15"/>
      <c r="AI93" s="15"/>
      <c r="AJ93" s="20"/>
      <c r="AK93" s="18"/>
      <c r="AL93" s="19"/>
      <c r="AM93" s="1"/>
    </row>
    <row r="94" spans="1:39" x14ac:dyDescent="0.25">
      <c r="A94" s="15"/>
      <c r="B94" s="16"/>
      <c r="C94" s="17"/>
      <c r="D94" s="15"/>
      <c r="E94" s="16"/>
      <c r="F94" s="16"/>
      <c r="G94" s="16"/>
      <c r="H94" s="16"/>
      <c r="I94" s="16"/>
      <c r="J94" s="16"/>
      <c r="K94" s="20"/>
      <c r="L94" s="20"/>
      <c r="M94" s="20"/>
      <c r="N94" s="20"/>
      <c r="O94" s="20"/>
      <c r="P94" s="20"/>
      <c r="Q94" s="20"/>
      <c r="R94" s="20"/>
      <c r="S94" s="20"/>
      <c r="T94" s="20"/>
      <c r="U94" s="20"/>
      <c r="V94" s="20"/>
      <c r="W94" s="20"/>
      <c r="X94" s="20"/>
      <c r="Y94" s="18"/>
      <c r="Z94" s="15" t="s">
        <v>79</v>
      </c>
      <c r="AA94" s="26" t="s">
        <v>43</v>
      </c>
      <c r="AB94" s="18"/>
      <c r="AC94" s="15"/>
      <c r="AD94" s="15"/>
      <c r="AE94" s="19"/>
      <c r="AF94" s="15"/>
      <c r="AG94" s="15"/>
      <c r="AH94" s="15"/>
      <c r="AI94" s="15"/>
      <c r="AJ94" s="20"/>
      <c r="AK94" s="18"/>
      <c r="AL94" s="19"/>
      <c r="AM94" s="1"/>
    </row>
    <row r="95" spans="1:39" x14ac:dyDescent="0.25">
      <c r="A95" s="15"/>
      <c r="B95" s="16"/>
      <c r="C95" s="17"/>
      <c r="D95" s="15"/>
      <c r="E95" s="16"/>
      <c r="F95" s="16"/>
      <c r="G95" s="16"/>
      <c r="H95" s="16"/>
      <c r="I95" s="16"/>
      <c r="J95" s="16"/>
      <c r="K95" s="20"/>
      <c r="L95" s="20"/>
      <c r="M95" s="20"/>
      <c r="N95" s="20"/>
      <c r="O95" s="20"/>
      <c r="P95" s="20"/>
      <c r="Q95" s="20"/>
      <c r="R95" s="20"/>
      <c r="S95" s="20"/>
      <c r="T95" s="20"/>
      <c r="U95" s="20"/>
      <c r="V95" s="20"/>
      <c r="W95" s="20"/>
      <c r="X95" s="20"/>
      <c r="Y95" s="18"/>
      <c r="Z95" s="15" t="s">
        <v>177</v>
      </c>
      <c r="AA95" s="26" t="s">
        <v>29</v>
      </c>
      <c r="AB95" s="18"/>
      <c r="AC95" s="15"/>
      <c r="AD95" s="15"/>
      <c r="AE95" s="19"/>
      <c r="AF95" s="15"/>
      <c r="AG95" s="15"/>
      <c r="AH95" s="15"/>
      <c r="AI95" s="15"/>
      <c r="AJ95" s="20"/>
      <c r="AK95" s="18"/>
      <c r="AL95" s="19"/>
      <c r="AM95" s="1"/>
    </row>
    <row r="96" spans="1:39" x14ac:dyDescent="0.25">
      <c r="A96" s="15"/>
      <c r="B96" s="16"/>
      <c r="C96" s="17"/>
      <c r="D96" s="15"/>
      <c r="E96" s="16"/>
      <c r="F96" s="16"/>
      <c r="G96" s="16"/>
      <c r="H96" s="16"/>
      <c r="I96" s="16"/>
      <c r="J96" s="16"/>
      <c r="K96" s="20"/>
      <c r="L96" s="20"/>
      <c r="M96" s="20"/>
      <c r="N96" s="20"/>
      <c r="O96" s="20"/>
      <c r="P96" s="20"/>
      <c r="Q96" s="20"/>
      <c r="R96" s="20"/>
      <c r="S96" s="20"/>
      <c r="T96" s="20"/>
      <c r="U96" s="20"/>
      <c r="V96" s="20"/>
      <c r="W96" s="20"/>
      <c r="X96" s="20"/>
      <c r="Y96" s="18"/>
      <c r="Z96" s="15" t="s">
        <v>215</v>
      </c>
      <c r="AA96" s="26" t="s">
        <v>36</v>
      </c>
      <c r="AB96" s="18"/>
      <c r="AC96" s="15"/>
      <c r="AD96" s="15"/>
      <c r="AE96" s="19"/>
      <c r="AF96" s="15"/>
      <c r="AG96" s="15"/>
      <c r="AH96" s="15"/>
      <c r="AI96" s="15"/>
      <c r="AJ96" s="20"/>
      <c r="AK96" s="18"/>
      <c r="AL96" s="19"/>
      <c r="AM96" s="1"/>
    </row>
    <row r="97" spans="1:39" x14ac:dyDescent="0.25">
      <c r="A97" s="15"/>
      <c r="B97" s="16"/>
      <c r="C97" s="17"/>
      <c r="D97" s="15"/>
      <c r="E97" s="16"/>
      <c r="F97" s="16"/>
      <c r="G97" s="16"/>
      <c r="H97" s="16"/>
      <c r="I97" s="16"/>
      <c r="J97" s="16"/>
      <c r="K97" s="20"/>
      <c r="L97" s="20"/>
      <c r="M97" s="20"/>
      <c r="N97" s="20"/>
      <c r="O97" s="20"/>
      <c r="P97" s="20"/>
      <c r="Q97" s="20"/>
      <c r="R97" s="20"/>
      <c r="S97" s="20"/>
      <c r="T97" s="20"/>
      <c r="U97" s="20"/>
      <c r="V97" s="20"/>
      <c r="W97" s="20"/>
      <c r="X97" s="20"/>
      <c r="Y97" s="18"/>
      <c r="Z97" s="15" t="s">
        <v>216</v>
      </c>
      <c r="AA97" s="26" t="s">
        <v>47</v>
      </c>
      <c r="AB97" s="18"/>
      <c r="AC97" s="15"/>
      <c r="AD97" s="15"/>
      <c r="AE97" s="19"/>
      <c r="AF97" s="15"/>
      <c r="AG97" s="15"/>
      <c r="AH97" s="15"/>
      <c r="AI97" s="15"/>
      <c r="AJ97" s="20"/>
      <c r="AK97" s="18"/>
      <c r="AL97" s="19"/>
      <c r="AM97" s="1"/>
    </row>
    <row r="98" spans="1:39" x14ac:dyDescent="0.25">
      <c r="A98" s="15"/>
      <c r="B98" s="16"/>
      <c r="C98" s="17"/>
      <c r="D98" s="15"/>
      <c r="E98" s="16"/>
      <c r="F98" s="16"/>
      <c r="G98" s="16"/>
      <c r="H98" s="16"/>
      <c r="I98" s="16"/>
      <c r="J98" s="16"/>
      <c r="K98" s="20"/>
      <c r="L98" s="20"/>
      <c r="M98" s="20"/>
      <c r="N98" s="20"/>
      <c r="O98" s="20"/>
      <c r="P98" s="20"/>
      <c r="Q98" s="20"/>
      <c r="R98" s="20"/>
      <c r="S98" s="20"/>
      <c r="T98" s="20"/>
      <c r="U98" s="20"/>
      <c r="V98" s="20"/>
      <c r="W98" s="20"/>
      <c r="X98" s="20"/>
      <c r="Y98" s="18"/>
      <c r="Z98" s="15" t="s">
        <v>102</v>
      </c>
      <c r="AA98" s="26" t="s">
        <v>47</v>
      </c>
      <c r="AB98" s="18"/>
      <c r="AC98" s="15"/>
      <c r="AD98" s="15"/>
      <c r="AE98" s="19"/>
      <c r="AF98" s="15"/>
      <c r="AG98" s="15"/>
      <c r="AH98" s="15"/>
      <c r="AI98" s="15"/>
      <c r="AJ98" s="20"/>
      <c r="AK98" s="18"/>
      <c r="AL98" s="19"/>
      <c r="AM98" s="1"/>
    </row>
    <row r="99" spans="1:39" x14ac:dyDescent="0.25">
      <c r="A99" s="15"/>
      <c r="B99" s="16"/>
      <c r="C99" s="17"/>
      <c r="D99" s="15"/>
      <c r="E99" s="16"/>
      <c r="F99" s="16"/>
      <c r="G99" s="16"/>
      <c r="H99" s="16"/>
      <c r="I99" s="16"/>
      <c r="J99" s="16"/>
      <c r="K99" s="20"/>
      <c r="L99" s="20"/>
      <c r="M99" s="20"/>
      <c r="N99" s="20"/>
      <c r="O99" s="20"/>
      <c r="P99" s="20"/>
      <c r="Q99" s="20"/>
      <c r="R99" s="20"/>
      <c r="S99" s="20"/>
      <c r="T99" s="20"/>
      <c r="U99" s="20"/>
      <c r="V99" s="20"/>
      <c r="W99" s="20"/>
      <c r="X99" s="20"/>
      <c r="Y99" s="18"/>
      <c r="Z99" s="15" t="s">
        <v>199</v>
      </c>
      <c r="AA99" s="26" t="s">
        <v>31</v>
      </c>
      <c r="AB99" s="18"/>
      <c r="AC99" s="15"/>
      <c r="AD99" s="15"/>
      <c r="AE99" s="19"/>
      <c r="AF99" s="15"/>
      <c r="AG99" s="15"/>
      <c r="AH99" s="15"/>
      <c r="AI99" s="15"/>
      <c r="AJ99" s="20"/>
      <c r="AK99" s="18"/>
      <c r="AL99" s="19"/>
      <c r="AM99" s="1"/>
    </row>
    <row r="100" spans="1:39" x14ac:dyDescent="0.25">
      <c r="A100" s="15"/>
      <c r="B100" s="16"/>
      <c r="C100" s="17"/>
      <c r="D100" s="15"/>
      <c r="E100" s="16"/>
      <c r="F100" s="16"/>
      <c r="G100" s="16"/>
      <c r="H100" s="16"/>
      <c r="I100" s="16"/>
      <c r="J100" s="16"/>
      <c r="K100" s="20"/>
      <c r="L100" s="20"/>
      <c r="M100" s="20"/>
      <c r="N100" s="20"/>
      <c r="O100" s="20"/>
      <c r="P100" s="20"/>
      <c r="Q100" s="20"/>
      <c r="R100" s="20"/>
      <c r="S100" s="20"/>
      <c r="T100" s="20"/>
      <c r="U100" s="20"/>
      <c r="V100" s="20"/>
      <c r="W100" s="20"/>
      <c r="X100" s="20"/>
      <c r="Y100" s="18"/>
      <c r="Z100" s="15" t="s">
        <v>122</v>
      </c>
      <c r="AA100" s="26" t="s">
        <v>36</v>
      </c>
      <c r="AB100" s="18"/>
      <c r="AC100" s="15"/>
      <c r="AD100" s="15"/>
      <c r="AE100" s="19"/>
      <c r="AF100" s="15"/>
      <c r="AG100" s="15"/>
      <c r="AH100" s="15"/>
      <c r="AI100" s="15"/>
      <c r="AJ100" s="20"/>
      <c r="AK100" s="18"/>
      <c r="AL100" s="19"/>
      <c r="AM100" s="1"/>
    </row>
    <row r="101" spans="1:39" x14ac:dyDescent="0.25">
      <c r="A101" s="15"/>
      <c r="B101" s="16"/>
      <c r="C101" s="17"/>
      <c r="D101" s="15"/>
      <c r="E101" s="16"/>
      <c r="F101" s="16"/>
      <c r="G101" s="16"/>
      <c r="H101" s="16"/>
      <c r="I101" s="16"/>
      <c r="J101" s="16"/>
      <c r="K101" s="20"/>
      <c r="L101" s="20"/>
      <c r="M101" s="20"/>
      <c r="N101" s="20"/>
      <c r="O101" s="20"/>
      <c r="P101" s="20"/>
      <c r="Q101" s="20"/>
      <c r="R101" s="20"/>
      <c r="S101" s="20"/>
      <c r="T101" s="20"/>
      <c r="U101" s="20"/>
      <c r="V101" s="20"/>
      <c r="W101" s="20"/>
      <c r="X101" s="20"/>
      <c r="Y101" s="18"/>
      <c r="Z101" s="15" t="s">
        <v>220</v>
      </c>
      <c r="AA101" s="26" t="s">
        <v>52</v>
      </c>
      <c r="AB101" s="18"/>
      <c r="AC101" s="15"/>
      <c r="AD101" s="15"/>
      <c r="AE101" s="19"/>
      <c r="AF101" s="15"/>
      <c r="AG101" s="15"/>
      <c r="AH101" s="15"/>
      <c r="AI101" s="15"/>
      <c r="AJ101" s="20"/>
      <c r="AK101" s="18"/>
      <c r="AL101" s="19"/>
      <c r="AM101" s="1"/>
    </row>
    <row r="102" spans="1:39" x14ac:dyDescent="0.25">
      <c r="A102" s="15"/>
      <c r="B102" s="16"/>
      <c r="C102" s="17"/>
      <c r="D102" s="15"/>
      <c r="E102" s="16"/>
      <c r="F102" s="16"/>
      <c r="G102" s="16"/>
      <c r="H102" s="16"/>
      <c r="I102" s="16"/>
      <c r="J102" s="16"/>
      <c r="K102" s="20"/>
      <c r="L102" s="20"/>
      <c r="M102" s="20"/>
      <c r="N102" s="20"/>
      <c r="O102" s="20"/>
      <c r="P102" s="20"/>
      <c r="Q102" s="20"/>
      <c r="R102" s="20"/>
      <c r="S102" s="20"/>
      <c r="T102" s="20"/>
      <c r="U102" s="20"/>
      <c r="V102" s="20"/>
      <c r="W102" s="20"/>
      <c r="X102" s="20"/>
      <c r="Y102" s="18"/>
      <c r="Z102" s="15" t="s">
        <v>145</v>
      </c>
      <c r="AA102" s="26" t="s">
        <v>10</v>
      </c>
      <c r="AB102" s="18"/>
      <c r="AC102" s="15"/>
      <c r="AD102" s="15"/>
      <c r="AE102" s="19"/>
      <c r="AF102" s="15"/>
      <c r="AG102" s="15"/>
      <c r="AH102" s="15"/>
      <c r="AI102" s="15"/>
      <c r="AJ102" s="20"/>
      <c r="AK102" s="18"/>
      <c r="AL102" s="19"/>
      <c r="AM102" s="1"/>
    </row>
    <row r="103" spans="1:39" x14ac:dyDescent="0.25">
      <c r="A103" s="15"/>
      <c r="B103" s="16"/>
      <c r="C103" s="17"/>
      <c r="D103" s="15"/>
      <c r="E103" s="16"/>
      <c r="F103" s="16"/>
      <c r="G103" s="16"/>
      <c r="H103" s="16"/>
      <c r="I103" s="16"/>
      <c r="J103" s="16"/>
      <c r="K103" s="20"/>
      <c r="L103" s="20"/>
      <c r="M103" s="20"/>
      <c r="N103" s="20"/>
      <c r="O103" s="20"/>
      <c r="P103" s="20"/>
      <c r="Q103" s="20"/>
      <c r="R103" s="20"/>
      <c r="S103" s="20"/>
      <c r="T103" s="20"/>
      <c r="U103" s="20"/>
      <c r="V103" s="20"/>
      <c r="W103" s="20"/>
      <c r="X103" s="20"/>
      <c r="Y103" s="18"/>
      <c r="Z103" s="15" t="s">
        <v>243</v>
      </c>
      <c r="AA103" s="26" t="s">
        <v>54</v>
      </c>
      <c r="AB103" s="18"/>
      <c r="AC103" s="15"/>
      <c r="AD103" s="15"/>
      <c r="AE103" s="19"/>
      <c r="AF103" s="15"/>
      <c r="AG103" s="15"/>
      <c r="AH103" s="15"/>
      <c r="AI103" s="15"/>
      <c r="AJ103" s="20"/>
      <c r="AK103" s="18"/>
      <c r="AL103" s="19"/>
      <c r="AM103" s="1"/>
    </row>
    <row r="104" spans="1:39" x14ac:dyDescent="0.25">
      <c r="A104" s="15"/>
      <c r="B104" s="16"/>
      <c r="C104" s="17"/>
      <c r="D104" s="15"/>
      <c r="E104" s="16"/>
      <c r="F104" s="16"/>
      <c r="G104" s="16"/>
      <c r="H104" s="16"/>
      <c r="I104" s="16"/>
      <c r="J104" s="16"/>
      <c r="K104" s="20"/>
      <c r="L104" s="20"/>
      <c r="M104" s="20"/>
      <c r="N104" s="20"/>
      <c r="O104" s="20"/>
      <c r="P104" s="20"/>
      <c r="Q104" s="20"/>
      <c r="R104" s="20"/>
      <c r="S104" s="20"/>
      <c r="T104" s="20"/>
      <c r="U104" s="20"/>
      <c r="V104" s="20"/>
      <c r="W104" s="20"/>
      <c r="X104" s="20"/>
      <c r="Y104" s="18"/>
      <c r="Z104" s="15" t="s">
        <v>168</v>
      </c>
      <c r="AA104" s="26" t="s">
        <v>12</v>
      </c>
      <c r="AB104" s="18"/>
      <c r="AC104" s="15"/>
      <c r="AD104" s="15"/>
      <c r="AE104" s="19"/>
      <c r="AF104" s="15"/>
      <c r="AG104" s="15"/>
      <c r="AH104" s="15"/>
      <c r="AI104" s="15"/>
      <c r="AJ104" s="20"/>
      <c r="AK104" s="18"/>
      <c r="AL104" s="19"/>
      <c r="AM104" s="1"/>
    </row>
    <row r="105" spans="1:39" x14ac:dyDescent="0.25">
      <c r="A105" s="15"/>
      <c r="B105" s="16"/>
      <c r="C105" s="17"/>
      <c r="D105" s="15"/>
      <c r="E105" s="16"/>
      <c r="F105" s="16"/>
      <c r="G105" s="16"/>
      <c r="H105" s="16"/>
      <c r="I105" s="16"/>
      <c r="J105" s="16"/>
      <c r="K105" s="20"/>
      <c r="L105" s="20"/>
      <c r="M105" s="20"/>
      <c r="N105" s="20"/>
      <c r="O105" s="20"/>
      <c r="P105" s="20"/>
      <c r="Q105" s="20"/>
      <c r="R105" s="20"/>
      <c r="S105" s="20"/>
      <c r="T105" s="20"/>
      <c r="U105" s="20"/>
      <c r="V105" s="20"/>
      <c r="W105" s="20"/>
      <c r="X105" s="20"/>
      <c r="Y105" s="18"/>
      <c r="Z105" s="15" t="s">
        <v>263</v>
      </c>
      <c r="AA105" s="26" t="s">
        <v>45</v>
      </c>
      <c r="AB105" s="18"/>
      <c r="AC105" s="15"/>
      <c r="AD105" s="15"/>
      <c r="AE105" s="19"/>
      <c r="AF105" s="15"/>
      <c r="AG105" s="15"/>
      <c r="AH105" s="15"/>
      <c r="AI105" s="15"/>
      <c r="AJ105" s="20"/>
      <c r="AK105" s="18"/>
      <c r="AL105" s="19"/>
      <c r="AM105" s="1"/>
    </row>
    <row r="106" spans="1:39" x14ac:dyDescent="0.25">
      <c r="A106" s="15"/>
      <c r="B106" s="16"/>
      <c r="C106" s="17"/>
      <c r="D106" s="15"/>
      <c r="E106" s="16"/>
      <c r="F106" s="16"/>
      <c r="G106" s="16"/>
      <c r="H106" s="16"/>
      <c r="I106" s="16"/>
      <c r="J106" s="16"/>
      <c r="K106" s="20"/>
      <c r="L106" s="20"/>
      <c r="M106" s="20"/>
      <c r="N106" s="20"/>
      <c r="O106" s="20"/>
      <c r="P106" s="20"/>
      <c r="Q106" s="20"/>
      <c r="R106" s="20"/>
      <c r="S106" s="20"/>
      <c r="T106" s="20"/>
      <c r="U106" s="20"/>
      <c r="V106" s="20"/>
      <c r="W106" s="20"/>
      <c r="X106" s="20"/>
      <c r="Y106" s="18"/>
      <c r="Z106" s="15" t="s">
        <v>167</v>
      </c>
      <c r="AA106" s="26" t="s">
        <v>50</v>
      </c>
      <c r="AB106" s="18"/>
      <c r="AC106" s="15"/>
      <c r="AD106" s="15"/>
      <c r="AE106" s="19"/>
      <c r="AF106" s="15"/>
      <c r="AG106" s="15"/>
      <c r="AH106" s="15"/>
      <c r="AI106" s="15"/>
      <c r="AJ106" s="20"/>
      <c r="AK106" s="18"/>
      <c r="AL106" s="19"/>
      <c r="AM106" s="1"/>
    </row>
    <row r="107" spans="1:39" x14ac:dyDescent="0.25">
      <c r="A107" s="15"/>
      <c r="B107" s="16"/>
      <c r="C107" s="17"/>
      <c r="D107" s="15"/>
      <c r="E107" s="16"/>
      <c r="F107" s="16"/>
      <c r="G107" s="16"/>
      <c r="H107" s="16"/>
      <c r="I107" s="16"/>
      <c r="J107" s="16"/>
      <c r="K107" s="20"/>
      <c r="L107" s="20"/>
      <c r="M107" s="20"/>
      <c r="N107" s="20"/>
      <c r="O107" s="20"/>
      <c r="P107" s="20"/>
      <c r="Q107" s="20"/>
      <c r="R107" s="20"/>
      <c r="S107" s="20"/>
      <c r="T107" s="20"/>
      <c r="U107" s="20"/>
      <c r="V107" s="20"/>
      <c r="W107" s="20"/>
      <c r="X107" s="20"/>
      <c r="Y107" s="18"/>
      <c r="Z107" s="15" t="s">
        <v>69</v>
      </c>
      <c r="AA107" s="26" t="s">
        <v>26</v>
      </c>
      <c r="AB107" s="18"/>
      <c r="AC107" s="15"/>
      <c r="AD107" s="15"/>
      <c r="AE107" s="19"/>
      <c r="AF107" s="15"/>
      <c r="AG107" s="15"/>
      <c r="AH107" s="15"/>
      <c r="AI107" s="15"/>
      <c r="AJ107" s="20"/>
      <c r="AK107" s="18"/>
      <c r="AL107" s="19"/>
      <c r="AM107" s="1"/>
    </row>
    <row r="108" spans="1:39" x14ac:dyDescent="0.25">
      <c r="A108" s="15"/>
      <c r="B108" s="16"/>
      <c r="C108" s="17"/>
      <c r="D108" s="15"/>
      <c r="E108" s="16"/>
      <c r="F108" s="16"/>
      <c r="G108" s="16"/>
      <c r="H108" s="16"/>
      <c r="I108" s="16"/>
      <c r="J108" s="16"/>
      <c r="K108" s="20"/>
      <c r="L108" s="20"/>
      <c r="M108" s="20"/>
      <c r="N108" s="20"/>
      <c r="O108" s="20"/>
      <c r="P108" s="20"/>
      <c r="Q108" s="20"/>
      <c r="R108" s="20"/>
      <c r="S108" s="20"/>
      <c r="T108" s="20"/>
      <c r="U108" s="20"/>
      <c r="V108" s="20"/>
      <c r="W108" s="20"/>
      <c r="X108" s="20"/>
      <c r="Y108" s="18"/>
      <c r="Z108" s="15" t="s">
        <v>189</v>
      </c>
      <c r="AA108" s="26" t="s">
        <v>17</v>
      </c>
      <c r="AB108" s="18"/>
      <c r="AC108" s="15"/>
      <c r="AD108" s="15"/>
      <c r="AE108" s="19"/>
      <c r="AF108" s="15"/>
      <c r="AG108" s="15"/>
      <c r="AH108" s="15"/>
      <c r="AI108" s="15"/>
      <c r="AJ108" s="20"/>
      <c r="AK108" s="18"/>
      <c r="AL108" s="19"/>
      <c r="AM108" s="1"/>
    </row>
    <row r="109" spans="1:39" x14ac:dyDescent="0.25">
      <c r="A109" s="15"/>
      <c r="B109" s="16"/>
      <c r="C109" s="17"/>
      <c r="D109" s="15"/>
      <c r="E109" s="16"/>
      <c r="F109" s="16"/>
      <c r="G109" s="16"/>
      <c r="H109" s="16"/>
      <c r="I109" s="16"/>
      <c r="J109" s="16"/>
      <c r="K109" s="20"/>
      <c r="L109" s="20"/>
      <c r="M109" s="20"/>
      <c r="N109" s="20"/>
      <c r="O109" s="20"/>
      <c r="P109" s="20"/>
      <c r="Q109" s="20"/>
      <c r="R109" s="20"/>
      <c r="S109" s="20"/>
      <c r="T109" s="20"/>
      <c r="U109" s="20"/>
      <c r="V109" s="20"/>
      <c r="W109" s="20"/>
      <c r="X109" s="20"/>
      <c r="Y109" s="18"/>
      <c r="Z109" s="15" t="s">
        <v>92</v>
      </c>
      <c r="AA109" s="26" t="s">
        <v>24</v>
      </c>
      <c r="AB109" s="18"/>
      <c r="AC109" s="15"/>
      <c r="AD109" s="15"/>
      <c r="AE109" s="19"/>
      <c r="AF109" s="15"/>
      <c r="AG109" s="15"/>
      <c r="AH109" s="15"/>
      <c r="AI109" s="15"/>
      <c r="AJ109" s="20"/>
      <c r="AK109" s="18"/>
      <c r="AL109" s="19"/>
      <c r="AM109" s="1"/>
    </row>
    <row r="110" spans="1:39" x14ac:dyDescent="0.25">
      <c r="A110" s="15"/>
      <c r="B110" s="16"/>
      <c r="C110" s="17"/>
      <c r="D110" s="15"/>
      <c r="E110" s="16"/>
      <c r="F110" s="16"/>
      <c r="G110" s="16"/>
      <c r="H110" s="16"/>
      <c r="I110" s="16"/>
      <c r="J110" s="16"/>
      <c r="K110" s="20"/>
      <c r="L110" s="20"/>
      <c r="M110" s="20"/>
      <c r="N110" s="20"/>
      <c r="O110" s="20"/>
      <c r="P110" s="20"/>
      <c r="Q110" s="20"/>
      <c r="R110" s="20"/>
      <c r="S110" s="20"/>
      <c r="T110" s="20"/>
      <c r="U110" s="20"/>
      <c r="V110" s="20"/>
      <c r="W110" s="20"/>
      <c r="X110" s="20"/>
      <c r="Y110" s="18"/>
      <c r="Z110" s="15" t="s">
        <v>210</v>
      </c>
      <c r="AA110" s="26" t="s">
        <v>19</v>
      </c>
      <c r="AB110" s="18"/>
      <c r="AC110" s="15"/>
      <c r="AD110" s="15"/>
      <c r="AE110" s="19"/>
      <c r="AF110" s="15"/>
      <c r="AG110" s="15"/>
      <c r="AH110" s="15"/>
      <c r="AI110" s="15"/>
      <c r="AJ110" s="20"/>
      <c r="AK110" s="18"/>
      <c r="AL110" s="19"/>
      <c r="AM110" s="1"/>
    </row>
    <row r="111" spans="1:39" x14ac:dyDescent="0.25">
      <c r="A111" s="15"/>
      <c r="B111" s="16"/>
      <c r="C111" s="17"/>
      <c r="D111" s="15"/>
      <c r="E111" s="16"/>
      <c r="F111" s="16"/>
      <c r="G111" s="16"/>
      <c r="H111" s="16"/>
      <c r="I111" s="16"/>
      <c r="J111" s="16"/>
      <c r="K111" s="20"/>
      <c r="L111" s="20"/>
      <c r="M111" s="20"/>
      <c r="N111" s="20"/>
      <c r="O111" s="20"/>
      <c r="P111" s="20"/>
      <c r="Q111" s="20"/>
      <c r="R111" s="20"/>
      <c r="S111" s="20"/>
      <c r="T111" s="20"/>
      <c r="U111" s="20"/>
      <c r="V111" s="20"/>
      <c r="W111" s="20"/>
      <c r="X111" s="20"/>
      <c r="Y111" s="18"/>
      <c r="Z111" s="15" t="s">
        <v>112</v>
      </c>
      <c r="AA111" s="26" t="s">
        <v>38</v>
      </c>
      <c r="AB111" s="18"/>
      <c r="AC111" s="15"/>
      <c r="AD111" s="15"/>
      <c r="AE111" s="19"/>
      <c r="AF111" s="15"/>
      <c r="AG111" s="15"/>
      <c r="AH111" s="15"/>
      <c r="AI111" s="15"/>
      <c r="AJ111" s="20"/>
      <c r="AK111" s="18"/>
      <c r="AL111" s="19"/>
      <c r="AM111" s="1"/>
    </row>
    <row r="112" spans="1:39" x14ac:dyDescent="0.25">
      <c r="A112" s="15"/>
      <c r="B112" s="16"/>
      <c r="C112" s="17"/>
      <c r="D112" s="15"/>
      <c r="E112" s="16"/>
      <c r="F112" s="16"/>
      <c r="G112" s="16"/>
      <c r="H112" s="16"/>
      <c r="I112" s="16"/>
      <c r="J112" s="16"/>
      <c r="K112" s="20"/>
      <c r="L112" s="20"/>
      <c r="M112" s="20"/>
      <c r="N112" s="20"/>
      <c r="O112" s="20"/>
      <c r="P112" s="20"/>
      <c r="Q112" s="20"/>
      <c r="R112" s="20"/>
      <c r="S112" s="20"/>
      <c r="T112" s="20"/>
      <c r="U112" s="20"/>
      <c r="V112" s="20"/>
      <c r="W112" s="20"/>
      <c r="X112" s="20"/>
      <c r="Y112" s="18"/>
      <c r="Z112" s="15" t="s">
        <v>233</v>
      </c>
      <c r="AA112" s="26" t="s">
        <v>21</v>
      </c>
      <c r="AB112" s="18"/>
      <c r="AC112" s="15"/>
      <c r="AD112" s="15"/>
      <c r="AE112" s="19"/>
      <c r="AF112" s="15"/>
      <c r="AG112" s="15"/>
      <c r="AH112" s="15"/>
      <c r="AI112" s="15"/>
      <c r="AJ112" s="20"/>
      <c r="AK112" s="18"/>
      <c r="AL112" s="19"/>
      <c r="AM112" s="1"/>
    </row>
    <row r="113" spans="1:39" x14ac:dyDescent="0.25">
      <c r="A113" s="15"/>
      <c r="B113" s="16"/>
      <c r="C113" s="17"/>
      <c r="D113" s="15"/>
      <c r="E113" s="16"/>
      <c r="F113" s="16"/>
      <c r="G113" s="16"/>
      <c r="H113" s="16"/>
      <c r="I113" s="16"/>
      <c r="J113" s="16"/>
      <c r="K113" s="20"/>
      <c r="L113" s="20"/>
      <c r="M113" s="20"/>
      <c r="N113" s="20"/>
      <c r="O113" s="20"/>
      <c r="P113" s="20"/>
      <c r="Q113" s="20"/>
      <c r="R113" s="20"/>
      <c r="S113" s="20"/>
      <c r="T113" s="20"/>
      <c r="U113" s="20"/>
      <c r="V113" s="20"/>
      <c r="W113" s="20"/>
      <c r="X113" s="20"/>
      <c r="Y113" s="18"/>
      <c r="Z113" s="15" t="s">
        <v>135</v>
      </c>
      <c r="AA113" s="26" t="s">
        <v>34</v>
      </c>
      <c r="AB113" s="18"/>
      <c r="AC113" s="15"/>
      <c r="AD113" s="15"/>
      <c r="AE113" s="19"/>
      <c r="AF113" s="15"/>
      <c r="AG113" s="15"/>
      <c r="AH113" s="15"/>
      <c r="AI113" s="15"/>
      <c r="AJ113" s="20"/>
      <c r="AK113" s="18"/>
      <c r="AL113" s="19"/>
      <c r="AM113" s="1"/>
    </row>
    <row r="114" spans="1:39" x14ac:dyDescent="0.25">
      <c r="A114" s="15"/>
      <c r="B114" s="16"/>
      <c r="C114" s="17"/>
      <c r="D114" s="15"/>
      <c r="E114" s="16"/>
      <c r="F114" s="16"/>
      <c r="G114" s="16"/>
      <c r="H114" s="16"/>
      <c r="I114" s="16"/>
      <c r="J114" s="16"/>
      <c r="K114" s="20"/>
      <c r="L114" s="20"/>
      <c r="M114" s="20"/>
      <c r="N114" s="20"/>
      <c r="O114" s="20"/>
      <c r="P114" s="20"/>
      <c r="Q114" s="20"/>
      <c r="R114" s="20"/>
      <c r="S114" s="20"/>
      <c r="T114" s="20"/>
      <c r="U114" s="20"/>
      <c r="V114" s="20"/>
      <c r="W114" s="20"/>
      <c r="X114" s="20"/>
      <c r="Y114" s="18"/>
      <c r="Z114" s="15" t="s">
        <v>255</v>
      </c>
      <c r="AA114" s="26" t="s">
        <v>41</v>
      </c>
      <c r="AB114" s="18"/>
      <c r="AC114" s="15"/>
      <c r="AD114" s="15"/>
      <c r="AE114" s="19"/>
      <c r="AF114" s="15"/>
      <c r="AG114" s="15"/>
      <c r="AH114" s="15"/>
      <c r="AI114" s="15"/>
      <c r="AJ114" s="20"/>
      <c r="AK114" s="18"/>
      <c r="AL114" s="19"/>
      <c r="AM114" s="1"/>
    </row>
    <row r="115" spans="1:39" x14ac:dyDescent="0.25">
      <c r="A115" s="15"/>
      <c r="B115" s="16"/>
      <c r="C115" s="17"/>
      <c r="D115" s="15"/>
      <c r="E115" s="16"/>
      <c r="F115" s="16"/>
      <c r="G115" s="16"/>
      <c r="H115" s="16"/>
      <c r="I115" s="16"/>
      <c r="J115" s="16"/>
      <c r="K115" s="20"/>
      <c r="L115" s="20"/>
      <c r="M115" s="20"/>
      <c r="N115" s="20"/>
      <c r="O115" s="20"/>
      <c r="P115" s="20"/>
      <c r="Q115" s="20"/>
      <c r="R115" s="20"/>
      <c r="S115" s="20"/>
      <c r="T115" s="20"/>
      <c r="U115" s="20"/>
      <c r="V115" s="20"/>
      <c r="W115" s="20"/>
      <c r="X115" s="20"/>
      <c r="Y115" s="18"/>
      <c r="Z115" s="15" t="s">
        <v>158</v>
      </c>
      <c r="AA115" s="26" t="s">
        <v>14</v>
      </c>
      <c r="AB115" s="18"/>
      <c r="AC115" s="15"/>
      <c r="AD115" s="15"/>
      <c r="AE115" s="19"/>
      <c r="AF115" s="15"/>
      <c r="AG115" s="15"/>
      <c r="AH115" s="15"/>
      <c r="AI115" s="15"/>
      <c r="AJ115" s="20"/>
      <c r="AK115" s="18"/>
      <c r="AL115" s="19"/>
      <c r="AM115" s="1"/>
    </row>
    <row r="116" spans="1:39" x14ac:dyDescent="0.25">
      <c r="A116" s="15"/>
      <c r="B116" s="16"/>
      <c r="C116" s="17"/>
      <c r="D116" s="15"/>
      <c r="E116" s="16"/>
      <c r="F116" s="16"/>
      <c r="G116" s="16"/>
      <c r="H116" s="16"/>
      <c r="I116" s="16"/>
      <c r="J116" s="16"/>
      <c r="K116" s="20"/>
      <c r="L116" s="20"/>
      <c r="M116" s="20"/>
      <c r="N116" s="20"/>
      <c r="O116" s="20"/>
      <c r="P116" s="20"/>
      <c r="Q116" s="20"/>
      <c r="R116" s="20"/>
      <c r="S116" s="20"/>
      <c r="T116" s="20"/>
      <c r="U116" s="20"/>
      <c r="V116" s="20"/>
      <c r="W116" s="20"/>
      <c r="X116" s="20"/>
      <c r="Y116" s="18"/>
      <c r="Z116" s="15" t="s">
        <v>80</v>
      </c>
      <c r="AA116" s="26" t="s">
        <v>45</v>
      </c>
      <c r="AB116" s="18"/>
      <c r="AC116" s="15"/>
      <c r="AD116" s="15"/>
      <c r="AE116" s="19"/>
      <c r="AF116" s="15"/>
      <c r="AG116" s="15"/>
      <c r="AH116" s="15"/>
      <c r="AI116" s="15"/>
      <c r="AJ116" s="20"/>
      <c r="AK116" s="18"/>
      <c r="AL116" s="19"/>
      <c r="AM116" s="1"/>
    </row>
    <row r="117" spans="1:39" x14ac:dyDescent="0.25">
      <c r="A117" s="15"/>
      <c r="B117" s="16"/>
      <c r="C117" s="17"/>
      <c r="D117" s="15"/>
      <c r="E117" s="16"/>
      <c r="F117" s="16"/>
      <c r="G117" s="16"/>
      <c r="H117" s="16"/>
      <c r="I117" s="16"/>
      <c r="J117" s="16"/>
      <c r="K117" s="20"/>
      <c r="L117" s="20"/>
      <c r="M117" s="20"/>
      <c r="N117" s="20"/>
      <c r="O117" s="20"/>
      <c r="P117" s="20"/>
      <c r="Q117" s="20"/>
      <c r="R117" s="20"/>
      <c r="S117" s="20"/>
      <c r="T117" s="20"/>
      <c r="U117" s="20"/>
      <c r="V117" s="20"/>
      <c r="W117" s="20"/>
      <c r="X117" s="20"/>
      <c r="Y117" s="18"/>
      <c r="Z117" s="15" t="s">
        <v>153</v>
      </c>
      <c r="AA117" s="26" t="s">
        <v>29</v>
      </c>
      <c r="AB117" s="18"/>
      <c r="AC117" s="15"/>
      <c r="AD117" s="15"/>
      <c r="AE117" s="19"/>
      <c r="AF117" s="15"/>
      <c r="AG117" s="15"/>
      <c r="AH117" s="15"/>
      <c r="AI117" s="15"/>
      <c r="AJ117" s="20"/>
      <c r="AK117" s="18"/>
      <c r="AL117" s="19"/>
      <c r="AM117" s="1"/>
    </row>
    <row r="118" spans="1:39" x14ac:dyDescent="0.25">
      <c r="A118" s="15"/>
      <c r="B118" s="16"/>
      <c r="C118" s="17"/>
      <c r="D118" s="15"/>
      <c r="E118" s="16"/>
      <c r="F118" s="16"/>
      <c r="G118" s="16"/>
      <c r="H118" s="16"/>
      <c r="I118" s="16"/>
      <c r="J118" s="16"/>
      <c r="K118" s="20"/>
      <c r="L118" s="20"/>
      <c r="M118" s="20"/>
      <c r="N118" s="20"/>
      <c r="O118" s="20"/>
      <c r="P118" s="20"/>
      <c r="Q118" s="20"/>
      <c r="R118" s="20"/>
      <c r="S118" s="20"/>
      <c r="T118" s="20"/>
      <c r="U118" s="20"/>
      <c r="V118" s="20"/>
      <c r="W118" s="20"/>
      <c r="X118" s="20"/>
      <c r="Y118" s="18"/>
      <c r="Z118" s="15" t="s">
        <v>238</v>
      </c>
      <c r="AA118" s="26" t="s">
        <v>10</v>
      </c>
      <c r="AB118" s="18"/>
      <c r="AC118" s="15"/>
      <c r="AD118" s="15"/>
      <c r="AE118" s="19"/>
      <c r="AF118" s="15"/>
      <c r="AG118" s="15"/>
      <c r="AH118" s="15"/>
      <c r="AI118" s="15"/>
      <c r="AJ118" s="20"/>
      <c r="AK118" s="18"/>
      <c r="AL118" s="19"/>
      <c r="AM118" s="1"/>
    </row>
    <row r="119" spans="1:39" x14ac:dyDescent="0.25">
      <c r="A119" s="15"/>
      <c r="B119" s="16"/>
      <c r="C119" s="17"/>
      <c r="D119" s="15"/>
      <c r="E119" s="16"/>
      <c r="F119" s="16"/>
      <c r="G119" s="16"/>
      <c r="H119" s="16"/>
      <c r="I119" s="16"/>
      <c r="J119" s="16"/>
      <c r="K119" s="20"/>
      <c r="L119" s="20"/>
      <c r="M119" s="20"/>
      <c r="N119" s="20"/>
      <c r="O119" s="20"/>
      <c r="P119" s="20"/>
      <c r="Q119" s="20"/>
      <c r="R119" s="20"/>
      <c r="S119" s="20"/>
      <c r="T119" s="20"/>
      <c r="U119" s="20"/>
      <c r="V119" s="20"/>
      <c r="W119" s="20"/>
      <c r="X119" s="20"/>
      <c r="Y119" s="18"/>
      <c r="Z119" s="15" t="s">
        <v>239</v>
      </c>
      <c r="AA119" s="26" t="s">
        <v>36</v>
      </c>
      <c r="AB119" s="18"/>
      <c r="AC119" s="15"/>
      <c r="AD119" s="15"/>
      <c r="AE119" s="19"/>
      <c r="AF119" s="15"/>
      <c r="AG119" s="15"/>
      <c r="AH119" s="15"/>
      <c r="AI119" s="15"/>
      <c r="AJ119" s="20"/>
      <c r="AK119" s="18"/>
      <c r="AL119" s="19"/>
      <c r="AM119" s="1"/>
    </row>
    <row r="120" spans="1:39" x14ac:dyDescent="0.25">
      <c r="A120" s="15"/>
      <c r="B120" s="16"/>
      <c r="C120" s="17"/>
      <c r="D120" s="15"/>
      <c r="E120" s="16"/>
      <c r="F120" s="16"/>
      <c r="G120" s="16"/>
      <c r="H120" s="16"/>
      <c r="I120" s="16"/>
      <c r="J120" s="16"/>
      <c r="K120" s="20"/>
      <c r="L120" s="20"/>
      <c r="M120" s="20"/>
      <c r="N120" s="20"/>
      <c r="O120" s="20"/>
      <c r="P120" s="20"/>
      <c r="Q120" s="20"/>
      <c r="R120" s="20"/>
      <c r="S120" s="20"/>
      <c r="T120" s="20"/>
      <c r="U120" s="20"/>
      <c r="V120" s="20"/>
      <c r="W120" s="20"/>
      <c r="X120" s="20"/>
      <c r="Y120" s="18"/>
      <c r="Z120" s="15" t="s">
        <v>103</v>
      </c>
      <c r="AA120" s="26" t="s">
        <v>43</v>
      </c>
      <c r="AB120" s="18"/>
      <c r="AC120" s="15"/>
      <c r="AD120" s="15"/>
      <c r="AE120" s="19"/>
      <c r="AF120" s="15"/>
      <c r="AG120" s="15"/>
      <c r="AH120" s="15"/>
      <c r="AI120" s="15"/>
      <c r="AJ120" s="20"/>
      <c r="AK120" s="18"/>
      <c r="AL120" s="19"/>
      <c r="AM120" s="1"/>
    </row>
    <row r="121" spans="1:39" x14ac:dyDescent="0.25">
      <c r="A121" s="15"/>
      <c r="B121" s="16"/>
      <c r="C121" s="17"/>
      <c r="D121" s="15"/>
      <c r="E121" s="16"/>
      <c r="F121" s="16"/>
      <c r="G121" s="16"/>
      <c r="H121" s="16"/>
      <c r="I121" s="16"/>
      <c r="J121" s="16"/>
      <c r="K121" s="20"/>
      <c r="L121" s="20"/>
      <c r="M121" s="20"/>
      <c r="N121" s="20"/>
      <c r="O121" s="20"/>
      <c r="P121" s="20"/>
      <c r="Q121" s="20"/>
      <c r="R121" s="20"/>
      <c r="S121" s="20"/>
      <c r="T121" s="20"/>
      <c r="U121" s="20"/>
      <c r="V121" s="20"/>
      <c r="W121" s="20"/>
      <c r="X121" s="20"/>
      <c r="Y121" s="18"/>
      <c r="Z121" s="15" t="s">
        <v>176</v>
      </c>
      <c r="AA121" s="26" t="s">
        <v>31</v>
      </c>
      <c r="AB121" s="18"/>
      <c r="AC121" s="15"/>
      <c r="AD121" s="15"/>
      <c r="AE121" s="19"/>
      <c r="AF121" s="15"/>
      <c r="AG121" s="15"/>
      <c r="AH121" s="15"/>
      <c r="AI121" s="15"/>
      <c r="AJ121" s="20"/>
      <c r="AK121" s="18"/>
      <c r="AL121" s="19"/>
      <c r="AM121" s="1"/>
    </row>
    <row r="122" spans="1:39" x14ac:dyDescent="0.25">
      <c r="A122" s="15"/>
      <c r="B122" s="16"/>
      <c r="C122" s="17"/>
      <c r="D122" s="15"/>
      <c r="E122" s="16"/>
      <c r="F122" s="16"/>
      <c r="G122" s="16"/>
      <c r="H122" s="16"/>
      <c r="I122" s="16"/>
      <c r="J122" s="16"/>
      <c r="K122" s="20"/>
      <c r="L122" s="20"/>
      <c r="M122" s="20"/>
      <c r="N122" s="20"/>
      <c r="O122" s="20"/>
      <c r="P122" s="20"/>
      <c r="Q122" s="20"/>
      <c r="R122" s="20"/>
      <c r="S122" s="20"/>
      <c r="T122" s="20"/>
      <c r="U122" s="20"/>
      <c r="V122" s="20"/>
      <c r="W122" s="20"/>
      <c r="X122" s="20"/>
      <c r="Y122" s="18"/>
      <c r="Z122" s="15" t="s">
        <v>123</v>
      </c>
      <c r="AA122" s="26" t="s">
        <v>47</v>
      </c>
      <c r="AB122" s="18"/>
      <c r="AC122" s="15"/>
      <c r="AD122" s="15"/>
      <c r="AE122" s="19"/>
      <c r="AF122" s="15"/>
      <c r="AG122" s="15"/>
      <c r="AH122" s="15"/>
      <c r="AI122" s="15"/>
      <c r="AJ122" s="20"/>
      <c r="AK122" s="18"/>
      <c r="AL122" s="19"/>
      <c r="AM122" s="1"/>
    </row>
    <row r="123" spans="1:39" x14ac:dyDescent="0.25">
      <c r="A123" s="15"/>
      <c r="B123" s="16"/>
      <c r="C123" s="17"/>
      <c r="D123" s="15"/>
      <c r="E123" s="16"/>
      <c r="F123" s="16"/>
      <c r="G123" s="16"/>
      <c r="H123" s="16"/>
      <c r="I123" s="16"/>
      <c r="J123" s="16"/>
      <c r="K123" s="20"/>
      <c r="L123" s="20"/>
      <c r="M123" s="20"/>
      <c r="N123" s="20"/>
      <c r="O123" s="20"/>
      <c r="P123" s="20"/>
      <c r="Q123" s="20"/>
      <c r="R123" s="20"/>
      <c r="S123" s="20"/>
      <c r="T123" s="20"/>
      <c r="U123" s="20"/>
      <c r="V123" s="20"/>
      <c r="W123" s="20"/>
      <c r="X123" s="20"/>
      <c r="Y123" s="18"/>
      <c r="Z123" s="15" t="s">
        <v>198</v>
      </c>
      <c r="AA123" s="26" t="s">
        <v>52</v>
      </c>
      <c r="AB123" s="18"/>
      <c r="AC123" s="15"/>
      <c r="AD123" s="15"/>
      <c r="AE123" s="19"/>
      <c r="AF123" s="15"/>
      <c r="AG123" s="15"/>
      <c r="AH123" s="15"/>
      <c r="AI123" s="15"/>
      <c r="AJ123" s="20"/>
      <c r="AK123" s="18"/>
      <c r="AL123" s="19"/>
      <c r="AM123" s="1"/>
    </row>
    <row r="124" spans="1:39" x14ac:dyDescent="0.25">
      <c r="A124" s="15"/>
      <c r="B124" s="16"/>
      <c r="C124" s="17"/>
      <c r="D124" s="15"/>
      <c r="E124" s="16"/>
      <c r="F124" s="16"/>
      <c r="G124" s="16"/>
      <c r="H124" s="16"/>
      <c r="I124" s="16"/>
      <c r="J124" s="16"/>
      <c r="K124" s="20"/>
      <c r="L124" s="20"/>
      <c r="M124" s="20"/>
      <c r="N124" s="20"/>
      <c r="O124" s="20"/>
      <c r="P124" s="20"/>
      <c r="Q124" s="20"/>
      <c r="R124" s="20"/>
      <c r="S124" s="20"/>
      <c r="T124" s="20"/>
      <c r="U124" s="20"/>
      <c r="V124" s="20"/>
      <c r="W124" s="20"/>
      <c r="X124" s="20"/>
      <c r="Y124" s="18"/>
      <c r="Z124" s="15" t="s">
        <v>146</v>
      </c>
      <c r="AA124" s="26" t="s">
        <v>36</v>
      </c>
      <c r="AB124" s="18"/>
      <c r="AC124" s="15"/>
      <c r="AD124" s="15"/>
      <c r="AE124" s="19"/>
      <c r="AF124" s="15"/>
      <c r="AG124" s="15"/>
      <c r="AH124" s="15"/>
      <c r="AI124" s="15"/>
      <c r="AJ124" s="20"/>
      <c r="AK124" s="18"/>
      <c r="AL124" s="19"/>
      <c r="AM124" s="1"/>
    </row>
    <row r="125" spans="1:39" x14ac:dyDescent="0.25">
      <c r="A125" s="15"/>
      <c r="B125" s="16"/>
      <c r="C125" s="17"/>
      <c r="D125" s="15"/>
      <c r="E125" s="16"/>
      <c r="F125" s="16"/>
      <c r="G125" s="16"/>
      <c r="H125" s="16"/>
      <c r="I125" s="16"/>
      <c r="J125" s="16"/>
      <c r="K125" s="20"/>
      <c r="L125" s="20"/>
      <c r="M125" s="20"/>
      <c r="N125" s="20"/>
      <c r="O125" s="20"/>
      <c r="P125" s="20"/>
      <c r="Q125" s="20"/>
      <c r="R125" s="20"/>
      <c r="S125" s="20"/>
      <c r="T125" s="20"/>
      <c r="U125" s="20"/>
      <c r="V125" s="20"/>
      <c r="W125" s="20"/>
      <c r="X125" s="20"/>
      <c r="Y125" s="18"/>
      <c r="Z125" s="15" t="s">
        <v>219</v>
      </c>
      <c r="AA125" s="26" t="s">
        <v>54</v>
      </c>
      <c r="AB125" s="18"/>
      <c r="AC125" s="15"/>
      <c r="AD125" s="15"/>
      <c r="AE125" s="19"/>
      <c r="AF125" s="15"/>
      <c r="AG125" s="15"/>
      <c r="AH125" s="15"/>
      <c r="AI125" s="15"/>
      <c r="AJ125" s="20"/>
      <c r="AK125" s="18"/>
      <c r="AL125" s="19"/>
      <c r="AM125" s="1"/>
    </row>
    <row r="126" spans="1:39" x14ac:dyDescent="0.25">
      <c r="A126" s="15"/>
      <c r="B126" s="16"/>
      <c r="C126" s="17"/>
      <c r="D126" s="15"/>
      <c r="E126" s="16"/>
      <c r="F126" s="16"/>
      <c r="G126" s="16"/>
      <c r="H126" s="16"/>
      <c r="I126" s="16"/>
      <c r="J126" s="16"/>
      <c r="K126" s="20"/>
      <c r="L126" s="20"/>
      <c r="M126" s="20"/>
      <c r="N126" s="20"/>
      <c r="O126" s="20"/>
      <c r="P126" s="20"/>
      <c r="Q126" s="20"/>
      <c r="R126" s="20"/>
      <c r="S126" s="20"/>
      <c r="T126" s="20"/>
      <c r="U126" s="20"/>
      <c r="V126" s="20"/>
      <c r="W126" s="20"/>
      <c r="X126" s="20"/>
      <c r="Y126" s="18"/>
      <c r="Z126" s="15" t="s">
        <v>169</v>
      </c>
      <c r="AA126" s="26" t="s">
        <v>10</v>
      </c>
      <c r="AB126" s="18"/>
      <c r="AC126" s="15"/>
      <c r="AD126" s="15"/>
      <c r="AE126" s="19"/>
      <c r="AF126" s="15"/>
      <c r="AG126" s="15"/>
      <c r="AH126" s="15"/>
      <c r="AI126" s="15"/>
      <c r="AJ126" s="20"/>
      <c r="AK126" s="18"/>
      <c r="AL126" s="19"/>
      <c r="AM126" s="1"/>
    </row>
    <row r="127" spans="1:39" x14ac:dyDescent="0.25">
      <c r="A127" s="15"/>
      <c r="B127" s="16"/>
      <c r="C127" s="17"/>
      <c r="D127" s="15"/>
      <c r="E127" s="16"/>
      <c r="F127" s="16"/>
      <c r="G127" s="16"/>
      <c r="H127" s="16"/>
      <c r="I127" s="16"/>
      <c r="J127" s="16"/>
      <c r="K127" s="20"/>
      <c r="L127" s="20"/>
      <c r="M127" s="20"/>
      <c r="N127" s="20"/>
      <c r="O127" s="20"/>
      <c r="P127" s="20"/>
      <c r="Q127" s="20"/>
      <c r="R127" s="20"/>
      <c r="S127" s="20"/>
      <c r="T127" s="20"/>
      <c r="U127" s="20"/>
      <c r="V127" s="20"/>
      <c r="W127" s="20"/>
      <c r="X127" s="20"/>
      <c r="Y127" s="18"/>
      <c r="Z127" s="15" t="s">
        <v>242</v>
      </c>
      <c r="AA127" s="26" t="s">
        <v>45</v>
      </c>
      <c r="AB127" s="18"/>
      <c r="AC127" s="15"/>
      <c r="AD127" s="15"/>
      <c r="AE127" s="19"/>
      <c r="AF127" s="15"/>
      <c r="AG127" s="15"/>
      <c r="AH127" s="15"/>
      <c r="AI127" s="15"/>
      <c r="AJ127" s="20"/>
      <c r="AK127" s="18"/>
      <c r="AL127" s="19"/>
      <c r="AM127" s="1"/>
    </row>
    <row r="128" spans="1:39" x14ac:dyDescent="0.25">
      <c r="A128" s="15"/>
      <c r="B128" s="16"/>
      <c r="C128" s="17"/>
      <c r="D128" s="15"/>
      <c r="E128" s="16"/>
      <c r="F128" s="16"/>
      <c r="G128" s="16"/>
      <c r="H128" s="16"/>
      <c r="I128" s="16"/>
      <c r="J128" s="16"/>
      <c r="K128" s="20"/>
      <c r="L128" s="20"/>
      <c r="M128" s="20"/>
      <c r="N128" s="20"/>
      <c r="O128" s="20"/>
      <c r="P128" s="20"/>
      <c r="Q128" s="20"/>
      <c r="R128" s="20"/>
      <c r="S128" s="20"/>
      <c r="T128" s="20"/>
      <c r="U128" s="20"/>
      <c r="V128" s="20"/>
      <c r="W128" s="20"/>
      <c r="X128" s="20"/>
      <c r="Y128" s="18"/>
      <c r="Z128" s="15" t="s">
        <v>144</v>
      </c>
      <c r="AA128" s="26" t="s">
        <v>12</v>
      </c>
      <c r="AB128" s="18"/>
      <c r="AC128" s="15"/>
      <c r="AD128" s="15"/>
      <c r="AE128" s="19"/>
      <c r="AF128" s="15"/>
      <c r="AG128" s="15"/>
      <c r="AH128" s="15"/>
      <c r="AI128" s="15"/>
      <c r="AJ128" s="20"/>
      <c r="AK128" s="18"/>
      <c r="AL128" s="19"/>
      <c r="AM128" s="1"/>
    </row>
    <row r="129" spans="1:39" x14ac:dyDescent="0.25">
      <c r="A129" s="15"/>
      <c r="B129" s="16"/>
      <c r="C129" s="17"/>
      <c r="D129" s="15"/>
      <c r="E129" s="16"/>
      <c r="F129" s="16"/>
      <c r="G129" s="16"/>
      <c r="H129" s="16"/>
      <c r="I129" s="16"/>
      <c r="J129" s="16"/>
      <c r="K129" s="20"/>
      <c r="L129" s="20"/>
      <c r="M129" s="20"/>
      <c r="N129" s="20"/>
      <c r="O129" s="20"/>
      <c r="P129" s="20"/>
      <c r="Q129" s="20"/>
      <c r="R129" s="20"/>
      <c r="S129" s="20"/>
      <c r="T129" s="20"/>
      <c r="U129" s="20"/>
      <c r="V129" s="20"/>
      <c r="W129" s="20"/>
      <c r="X129" s="20"/>
      <c r="Y129" s="18"/>
      <c r="Z129" s="15" t="s">
        <v>262</v>
      </c>
      <c r="AA129" s="26" t="s">
        <v>43</v>
      </c>
      <c r="AB129" s="18"/>
      <c r="AC129" s="15"/>
      <c r="AD129" s="15"/>
      <c r="AE129" s="19"/>
      <c r="AF129" s="15"/>
      <c r="AG129" s="15"/>
      <c r="AH129" s="15"/>
      <c r="AI129" s="15"/>
      <c r="AJ129" s="20"/>
      <c r="AK129" s="18"/>
      <c r="AL129" s="19"/>
      <c r="AM129" s="1"/>
    </row>
    <row r="130" spans="1:39" x14ac:dyDescent="0.25">
      <c r="A130" s="15"/>
      <c r="B130" s="16"/>
      <c r="C130" s="17"/>
      <c r="D130" s="15"/>
      <c r="E130" s="16"/>
      <c r="F130" s="16"/>
      <c r="G130" s="16"/>
      <c r="H130" s="16"/>
      <c r="I130" s="16"/>
      <c r="J130" s="16"/>
      <c r="K130" s="20"/>
      <c r="L130" s="20"/>
      <c r="M130" s="20"/>
      <c r="N130" s="20"/>
      <c r="O130" s="20"/>
      <c r="P130" s="20"/>
      <c r="Q130" s="20"/>
      <c r="R130" s="20"/>
      <c r="S130" s="20"/>
      <c r="T130" s="20"/>
      <c r="U130" s="20"/>
      <c r="V130" s="20"/>
      <c r="W130" s="20"/>
      <c r="X130" s="20"/>
      <c r="Y130" s="18"/>
      <c r="Z130" s="15" t="s">
        <v>143</v>
      </c>
      <c r="AA130" s="26" t="s">
        <v>50</v>
      </c>
      <c r="AB130" s="18"/>
      <c r="AC130" s="15"/>
      <c r="AD130" s="15"/>
      <c r="AE130" s="19"/>
      <c r="AF130" s="15"/>
      <c r="AG130" s="15"/>
      <c r="AH130" s="15"/>
      <c r="AI130" s="15"/>
      <c r="AJ130" s="20"/>
      <c r="AK130" s="18"/>
      <c r="AL130" s="19"/>
      <c r="AM130" s="1"/>
    </row>
    <row r="131" spans="1:39" x14ac:dyDescent="0.25">
      <c r="A131" s="15"/>
      <c r="B131" s="16"/>
      <c r="C131" s="17"/>
      <c r="D131" s="15"/>
      <c r="E131" s="16"/>
      <c r="F131" s="16"/>
      <c r="G131" s="16"/>
      <c r="H131" s="16"/>
      <c r="I131" s="16"/>
      <c r="J131" s="16"/>
      <c r="K131" s="20"/>
      <c r="L131" s="20"/>
      <c r="M131" s="20"/>
      <c r="N131" s="20"/>
      <c r="O131" s="20"/>
      <c r="P131" s="20"/>
      <c r="Q131" s="20"/>
      <c r="R131" s="20"/>
      <c r="S131" s="20"/>
      <c r="T131" s="20"/>
      <c r="U131" s="20"/>
      <c r="V131" s="20"/>
      <c r="W131" s="20"/>
      <c r="X131" s="20"/>
      <c r="Y131" s="18"/>
      <c r="Z131" s="15" t="s">
        <v>68</v>
      </c>
      <c r="AA131" s="26" t="s">
        <v>24</v>
      </c>
      <c r="AB131" s="18"/>
      <c r="AC131" s="15"/>
      <c r="AD131" s="15"/>
      <c r="AE131" s="19"/>
      <c r="AF131" s="15"/>
      <c r="AG131" s="15"/>
      <c r="AH131" s="15"/>
      <c r="AI131" s="15"/>
      <c r="AJ131" s="20"/>
      <c r="AK131" s="18"/>
      <c r="AL131" s="19"/>
      <c r="AM131" s="1"/>
    </row>
    <row r="132" spans="1:39" x14ac:dyDescent="0.25">
      <c r="A132" s="15"/>
      <c r="B132" s="16"/>
      <c r="C132" s="17"/>
      <c r="D132" s="15"/>
      <c r="E132" s="16"/>
      <c r="F132" s="16"/>
      <c r="G132" s="16"/>
      <c r="H132" s="16"/>
      <c r="I132" s="16"/>
      <c r="J132" s="16"/>
      <c r="K132" s="20"/>
      <c r="L132" s="20"/>
      <c r="M132" s="20"/>
      <c r="N132" s="20"/>
      <c r="O132" s="20"/>
      <c r="P132" s="20"/>
      <c r="Q132" s="20"/>
      <c r="R132" s="20"/>
      <c r="S132" s="20"/>
      <c r="T132" s="20"/>
      <c r="U132" s="20"/>
      <c r="V132" s="20"/>
      <c r="W132" s="20"/>
      <c r="X132" s="20"/>
      <c r="Y132" s="18"/>
      <c r="Z132" s="15" t="s">
        <v>211</v>
      </c>
      <c r="AA132" s="26" t="s">
        <v>17</v>
      </c>
      <c r="AB132" s="18"/>
      <c r="AC132" s="15"/>
      <c r="AD132" s="15"/>
      <c r="AE132" s="19"/>
      <c r="AF132" s="15"/>
      <c r="AG132" s="15"/>
      <c r="AH132" s="15"/>
      <c r="AI132" s="15"/>
      <c r="AJ132" s="20"/>
      <c r="AK132" s="18"/>
      <c r="AL132" s="19"/>
      <c r="AM132" s="1"/>
    </row>
    <row r="133" spans="1:39" x14ac:dyDescent="0.25">
      <c r="A133" s="15"/>
      <c r="B133" s="16"/>
      <c r="C133" s="17"/>
      <c r="D133" s="15"/>
      <c r="E133" s="16"/>
      <c r="F133" s="16"/>
      <c r="G133" s="16"/>
      <c r="H133" s="16"/>
      <c r="I133" s="16"/>
      <c r="J133" s="16"/>
      <c r="K133" s="20"/>
      <c r="L133" s="20"/>
      <c r="M133" s="20"/>
      <c r="N133" s="20"/>
      <c r="O133" s="20"/>
      <c r="P133" s="20"/>
      <c r="Q133" s="20"/>
      <c r="R133" s="20"/>
      <c r="S133" s="20"/>
      <c r="T133" s="20"/>
      <c r="U133" s="20"/>
      <c r="V133" s="20"/>
      <c r="W133" s="20"/>
      <c r="X133" s="20"/>
      <c r="Y133" s="18"/>
      <c r="Z133" s="15" t="s">
        <v>91</v>
      </c>
      <c r="AA133" s="26" t="s">
        <v>38</v>
      </c>
      <c r="AB133" s="18"/>
      <c r="AC133" s="15"/>
      <c r="AD133" s="15"/>
      <c r="AE133" s="19"/>
      <c r="AF133" s="15"/>
      <c r="AG133" s="15"/>
      <c r="AH133" s="15"/>
      <c r="AI133" s="15"/>
      <c r="AJ133" s="20"/>
      <c r="AK133" s="18"/>
      <c r="AL133" s="19"/>
      <c r="AM133" s="1"/>
    </row>
    <row r="134" spans="1:39" x14ac:dyDescent="0.25">
      <c r="A134" s="15"/>
      <c r="B134" s="16"/>
      <c r="C134" s="17"/>
      <c r="D134" s="15"/>
      <c r="E134" s="16"/>
      <c r="F134" s="16"/>
      <c r="G134" s="16"/>
      <c r="H134" s="16"/>
      <c r="I134" s="16"/>
      <c r="J134" s="16"/>
      <c r="K134" s="20"/>
      <c r="L134" s="20"/>
      <c r="M134" s="20"/>
      <c r="N134" s="20"/>
      <c r="O134" s="20"/>
      <c r="P134" s="20"/>
      <c r="Q134" s="20"/>
      <c r="R134" s="20"/>
      <c r="S134" s="20"/>
      <c r="T134" s="20"/>
      <c r="U134" s="20"/>
      <c r="V134" s="20"/>
      <c r="W134" s="20"/>
      <c r="X134" s="20"/>
      <c r="Y134" s="18"/>
      <c r="Z134" s="15" t="s">
        <v>234</v>
      </c>
      <c r="AA134" s="26" t="s">
        <v>19</v>
      </c>
      <c r="AB134" s="18"/>
      <c r="AC134" s="15"/>
      <c r="AD134" s="15"/>
      <c r="AE134" s="19"/>
      <c r="AF134" s="15"/>
      <c r="AG134" s="15"/>
      <c r="AH134" s="15"/>
      <c r="AI134" s="15"/>
      <c r="AJ134" s="20"/>
      <c r="AK134" s="18"/>
      <c r="AL134" s="19"/>
      <c r="AM134" s="1"/>
    </row>
    <row r="135" spans="1:39" x14ac:dyDescent="0.25">
      <c r="A135" s="15"/>
      <c r="B135" s="16"/>
      <c r="C135" s="17"/>
      <c r="D135" s="15"/>
      <c r="E135" s="16"/>
      <c r="F135" s="16"/>
      <c r="G135" s="16"/>
      <c r="H135" s="16"/>
      <c r="I135" s="16"/>
      <c r="J135" s="16"/>
      <c r="K135" s="20"/>
      <c r="L135" s="20"/>
      <c r="M135" s="20"/>
      <c r="N135" s="20"/>
      <c r="O135" s="20"/>
      <c r="P135" s="20"/>
      <c r="Q135" s="20"/>
      <c r="R135" s="20"/>
      <c r="S135" s="20"/>
      <c r="T135" s="20"/>
      <c r="U135" s="20"/>
      <c r="V135" s="20"/>
      <c r="W135" s="20"/>
      <c r="X135" s="20"/>
      <c r="Y135" s="18"/>
      <c r="Z135" s="15" t="s">
        <v>111</v>
      </c>
      <c r="AA135" s="26" t="s">
        <v>34</v>
      </c>
      <c r="AB135" s="18"/>
      <c r="AC135" s="15"/>
      <c r="AD135" s="15"/>
      <c r="AE135" s="19"/>
      <c r="AF135" s="15"/>
      <c r="AG135" s="15"/>
      <c r="AH135" s="15"/>
      <c r="AI135" s="15"/>
      <c r="AJ135" s="20"/>
      <c r="AK135" s="18"/>
      <c r="AL135" s="19"/>
      <c r="AM135" s="1"/>
    </row>
    <row r="136" spans="1:39" x14ac:dyDescent="0.25">
      <c r="A136" s="15"/>
      <c r="B136" s="16"/>
      <c r="C136" s="17"/>
      <c r="D136" s="15"/>
      <c r="E136" s="16"/>
      <c r="F136" s="16"/>
      <c r="G136" s="16"/>
      <c r="H136" s="16"/>
      <c r="I136" s="16"/>
      <c r="J136" s="16"/>
      <c r="K136" s="20"/>
      <c r="L136" s="20"/>
      <c r="M136" s="20"/>
      <c r="N136" s="20"/>
      <c r="O136" s="20"/>
      <c r="P136" s="20"/>
      <c r="Q136" s="20"/>
      <c r="R136" s="20"/>
      <c r="S136" s="20"/>
      <c r="T136" s="20"/>
      <c r="U136" s="20"/>
      <c r="V136" s="20"/>
      <c r="W136" s="20"/>
      <c r="X136" s="20"/>
      <c r="Y136" s="18"/>
      <c r="Z136" s="15" t="s">
        <v>256</v>
      </c>
      <c r="AA136" s="26" t="s">
        <v>21</v>
      </c>
      <c r="AB136" s="18"/>
      <c r="AC136" s="15"/>
      <c r="AD136" s="15"/>
      <c r="AE136" s="19"/>
      <c r="AF136" s="15"/>
      <c r="AG136" s="15"/>
      <c r="AH136" s="15"/>
      <c r="AI136" s="15"/>
      <c r="AJ136" s="20"/>
      <c r="AK136" s="18"/>
      <c r="AL136" s="19"/>
      <c r="AM136" s="1"/>
    </row>
    <row r="137" spans="1:39" x14ac:dyDescent="0.25">
      <c r="A137" s="15"/>
      <c r="B137" s="16"/>
      <c r="C137" s="17"/>
      <c r="D137" s="15"/>
      <c r="E137" s="16"/>
      <c r="F137" s="16"/>
      <c r="G137" s="16"/>
      <c r="H137" s="16"/>
      <c r="I137" s="16"/>
      <c r="J137" s="16"/>
      <c r="K137" s="20"/>
      <c r="L137" s="20"/>
      <c r="M137" s="20"/>
      <c r="N137" s="20"/>
      <c r="O137" s="20"/>
      <c r="P137" s="20"/>
      <c r="Q137" s="20"/>
      <c r="R137" s="20"/>
      <c r="S137" s="20"/>
      <c r="T137" s="20"/>
      <c r="U137" s="20"/>
      <c r="V137" s="20"/>
      <c r="W137" s="20"/>
      <c r="X137" s="20"/>
      <c r="Y137" s="18"/>
      <c r="Z137" s="15" t="s">
        <v>134</v>
      </c>
      <c r="AA137" s="26" t="s">
        <v>14</v>
      </c>
      <c r="AB137" s="18"/>
      <c r="AC137" s="15"/>
      <c r="AD137" s="15"/>
      <c r="AE137" s="19"/>
      <c r="AF137" s="15"/>
      <c r="AG137" s="15"/>
      <c r="AH137" s="15"/>
      <c r="AI137" s="15"/>
      <c r="AJ137" s="20"/>
      <c r="AK137" s="18"/>
      <c r="AL137" s="19"/>
      <c r="AM137" s="1"/>
    </row>
    <row r="138" spans="1:39" x14ac:dyDescent="0.25">
      <c r="A138" s="15"/>
      <c r="B138" s="16"/>
      <c r="C138" s="17"/>
      <c r="D138" s="15"/>
      <c r="E138" s="16"/>
      <c r="F138" s="16"/>
      <c r="G138" s="16"/>
      <c r="H138" s="16"/>
      <c r="I138" s="16"/>
      <c r="J138" s="16"/>
      <c r="K138" s="20"/>
      <c r="L138" s="20"/>
      <c r="M138" s="20"/>
      <c r="N138" s="20"/>
      <c r="O138" s="20"/>
      <c r="P138" s="20"/>
      <c r="Q138" s="20"/>
      <c r="R138" s="20"/>
      <c r="S138" s="20"/>
      <c r="T138" s="20"/>
      <c r="U138" s="20"/>
      <c r="V138" s="20"/>
      <c r="W138" s="20"/>
      <c r="X138" s="20"/>
      <c r="Y138" s="18"/>
      <c r="Z138" s="15" t="s">
        <v>81</v>
      </c>
      <c r="AA138" s="26" t="s">
        <v>54</v>
      </c>
      <c r="AB138" s="18"/>
      <c r="AC138" s="15"/>
      <c r="AD138" s="15"/>
      <c r="AE138" s="19"/>
      <c r="AF138" s="15"/>
      <c r="AG138" s="15"/>
      <c r="AH138" s="15"/>
      <c r="AI138" s="15"/>
      <c r="AJ138" s="20"/>
      <c r="AK138" s="18"/>
      <c r="AL138" s="19"/>
      <c r="AM138" s="1"/>
    </row>
    <row r="139" spans="1:39" x14ac:dyDescent="0.25">
      <c r="A139" s="15"/>
      <c r="B139" s="16"/>
      <c r="C139" s="17"/>
      <c r="D139" s="15"/>
      <c r="E139" s="16"/>
      <c r="F139" s="16"/>
      <c r="G139" s="16"/>
      <c r="H139" s="16"/>
      <c r="I139" s="16"/>
      <c r="J139" s="16"/>
      <c r="K139" s="20"/>
      <c r="L139" s="20"/>
      <c r="M139" s="20"/>
      <c r="N139" s="20"/>
      <c r="O139" s="20"/>
      <c r="P139" s="20"/>
      <c r="Q139" s="20"/>
      <c r="R139" s="20"/>
      <c r="S139" s="20"/>
      <c r="T139" s="20"/>
      <c r="U139" s="20"/>
      <c r="V139" s="20"/>
      <c r="W139" s="20"/>
      <c r="X139" s="20"/>
      <c r="Y139" s="18"/>
      <c r="Z139" s="15" t="s">
        <v>129</v>
      </c>
      <c r="AA139" s="26" t="s">
        <v>29</v>
      </c>
      <c r="AB139" s="18"/>
      <c r="AC139" s="15"/>
      <c r="AD139" s="15"/>
      <c r="AE139" s="19"/>
      <c r="AF139" s="15"/>
      <c r="AG139" s="15"/>
      <c r="AH139" s="15"/>
      <c r="AI139" s="15"/>
      <c r="AJ139" s="20"/>
      <c r="AK139" s="18"/>
      <c r="AL139" s="19"/>
      <c r="AM139" s="1"/>
    </row>
    <row r="140" spans="1:39" x14ac:dyDescent="0.25">
      <c r="A140" s="15"/>
      <c r="B140" s="16"/>
      <c r="C140" s="17"/>
      <c r="D140" s="15"/>
      <c r="E140" s="16"/>
      <c r="F140" s="16"/>
      <c r="G140" s="16"/>
      <c r="H140" s="16"/>
      <c r="I140" s="16"/>
      <c r="J140" s="16"/>
      <c r="K140" s="20"/>
      <c r="L140" s="20"/>
      <c r="M140" s="20"/>
      <c r="N140" s="20"/>
      <c r="O140" s="20"/>
      <c r="P140" s="20"/>
      <c r="Q140" s="20"/>
      <c r="R140" s="20"/>
      <c r="S140" s="20"/>
      <c r="T140" s="20"/>
      <c r="U140" s="20"/>
      <c r="V140" s="20"/>
      <c r="W140" s="20"/>
      <c r="X140" s="20"/>
      <c r="Y140" s="18"/>
      <c r="Z140" s="15" t="s">
        <v>75</v>
      </c>
      <c r="AA140" s="26" t="s">
        <v>12</v>
      </c>
      <c r="AB140" s="18"/>
      <c r="AC140" s="15"/>
      <c r="AD140" s="15"/>
      <c r="AE140" s="19"/>
      <c r="AF140" s="15"/>
      <c r="AG140" s="15"/>
      <c r="AH140" s="15"/>
      <c r="AI140" s="15"/>
      <c r="AJ140" s="20"/>
      <c r="AK140" s="18"/>
      <c r="AL140" s="19"/>
      <c r="AM140" s="1"/>
    </row>
    <row r="141" spans="1:39" x14ac:dyDescent="0.25">
      <c r="A141" s="15"/>
      <c r="B141" s="16"/>
      <c r="C141" s="17"/>
      <c r="D141" s="15"/>
      <c r="E141" s="16"/>
      <c r="F141" s="16"/>
      <c r="G141" s="16"/>
      <c r="H141" s="16"/>
      <c r="I141" s="16"/>
      <c r="J141" s="16"/>
      <c r="K141" s="20"/>
      <c r="L141" s="20"/>
      <c r="M141" s="20"/>
      <c r="N141" s="20"/>
      <c r="O141" s="20"/>
      <c r="P141" s="20"/>
      <c r="Q141" s="20"/>
      <c r="R141" s="20"/>
      <c r="S141" s="20"/>
      <c r="T141" s="20"/>
      <c r="U141" s="20"/>
      <c r="V141" s="20"/>
      <c r="W141" s="20"/>
      <c r="X141" s="20"/>
      <c r="Y141" s="18"/>
      <c r="Z141" s="15" t="s">
        <v>259</v>
      </c>
      <c r="AA141" s="26" t="s">
        <v>10</v>
      </c>
      <c r="AB141" s="18"/>
      <c r="AC141" s="15"/>
      <c r="AD141" s="15"/>
      <c r="AE141" s="19"/>
      <c r="AF141" s="15"/>
      <c r="AG141" s="15"/>
      <c r="AH141" s="15"/>
      <c r="AI141" s="15"/>
      <c r="AJ141" s="20"/>
      <c r="AK141" s="18"/>
      <c r="AL141" s="19"/>
      <c r="AM141" s="1"/>
    </row>
    <row r="142" spans="1:39" x14ac:dyDescent="0.25">
      <c r="A142" s="15"/>
      <c r="B142" s="16"/>
      <c r="C142" s="17"/>
      <c r="D142" s="15"/>
      <c r="E142" s="16"/>
      <c r="F142" s="16"/>
      <c r="G142" s="16"/>
      <c r="H142" s="16"/>
      <c r="I142" s="16"/>
      <c r="J142" s="16"/>
      <c r="K142" s="20"/>
      <c r="L142" s="20"/>
      <c r="M142" s="20"/>
      <c r="N142" s="20"/>
      <c r="O142" s="20"/>
      <c r="P142" s="20"/>
      <c r="Q142" s="20"/>
      <c r="R142" s="20"/>
      <c r="S142" s="20"/>
      <c r="T142" s="20"/>
      <c r="U142" s="20"/>
      <c r="V142" s="20"/>
      <c r="W142" s="20"/>
      <c r="X142" s="20"/>
      <c r="Y142" s="18"/>
      <c r="Z142" s="15" t="s">
        <v>104</v>
      </c>
      <c r="AA142" s="26" t="s">
        <v>45</v>
      </c>
      <c r="AB142" s="18"/>
      <c r="AC142" s="15"/>
      <c r="AD142" s="15"/>
      <c r="AE142" s="19"/>
      <c r="AF142" s="15"/>
      <c r="AG142" s="15"/>
      <c r="AH142" s="15"/>
      <c r="AI142" s="15"/>
      <c r="AJ142" s="20"/>
      <c r="AK142" s="18"/>
      <c r="AL142" s="19"/>
      <c r="AM142" s="1"/>
    </row>
    <row r="143" spans="1:39" x14ac:dyDescent="0.25">
      <c r="A143" s="15"/>
      <c r="B143" s="16"/>
      <c r="C143" s="17"/>
      <c r="D143" s="15"/>
      <c r="E143" s="16"/>
      <c r="F143" s="16"/>
      <c r="G143" s="16"/>
      <c r="H143" s="16"/>
      <c r="I143" s="16"/>
      <c r="J143" s="16"/>
      <c r="K143" s="20"/>
      <c r="L143" s="20"/>
      <c r="M143" s="20"/>
      <c r="N143" s="20"/>
      <c r="O143" s="20"/>
      <c r="P143" s="20"/>
      <c r="Q143" s="20"/>
      <c r="R143" s="20"/>
      <c r="S143" s="20"/>
      <c r="T143" s="20"/>
      <c r="U143" s="20"/>
      <c r="V143" s="20"/>
      <c r="W143" s="20"/>
      <c r="X143" s="20"/>
      <c r="Y143" s="18"/>
      <c r="Z143" s="15" t="s">
        <v>152</v>
      </c>
      <c r="AA143" s="26" t="s">
        <v>31</v>
      </c>
      <c r="AB143" s="18"/>
      <c r="AC143" s="15"/>
      <c r="AD143" s="15"/>
      <c r="AE143" s="19"/>
      <c r="AF143" s="15"/>
      <c r="AG143" s="15"/>
      <c r="AH143" s="15"/>
      <c r="AI143" s="15"/>
      <c r="AJ143" s="20"/>
      <c r="AK143" s="18"/>
      <c r="AL143" s="19"/>
      <c r="AM143" s="1"/>
    </row>
    <row r="144" spans="1:39" x14ac:dyDescent="0.25">
      <c r="A144" s="15"/>
      <c r="B144" s="16"/>
      <c r="C144" s="17"/>
      <c r="D144" s="15"/>
      <c r="E144" s="16"/>
      <c r="F144" s="16"/>
      <c r="G144" s="16"/>
      <c r="H144" s="16"/>
      <c r="I144" s="16"/>
      <c r="J144" s="16"/>
      <c r="K144" s="20"/>
      <c r="L144" s="20"/>
      <c r="M144" s="20"/>
      <c r="N144" s="20"/>
      <c r="O144" s="20"/>
      <c r="P144" s="20"/>
      <c r="Q144" s="20"/>
      <c r="R144" s="20"/>
      <c r="S144" s="20"/>
      <c r="T144" s="20"/>
      <c r="U144" s="20"/>
      <c r="V144" s="20"/>
      <c r="W144" s="20"/>
      <c r="X144" s="20"/>
      <c r="Y144" s="18"/>
      <c r="Z144" s="15" t="s">
        <v>124</v>
      </c>
      <c r="AA144" s="26" t="s">
        <v>43</v>
      </c>
      <c r="AB144" s="18"/>
      <c r="AC144" s="15"/>
      <c r="AD144" s="15"/>
      <c r="AE144" s="19"/>
      <c r="AF144" s="15"/>
      <c r="AG144" s="15"/>
      <c r="AH144" s="15"/>
      <c r="AI144" s="15"/>
      <c r="AJ144" s="20"/>
      <c r="AK144" s="18"/>
      <c r="AL144" s="19"/>
      <c r="AM144" s="1"/>
    </row>
    <row r="145" spans="1:39" x14ac:dyDescent="0.25">
      <c r="A145" s="15"/>
      <c r="B145" s="16"/>
      <c r="C145" s="17"/>
      <c r="D145" s="15"/>
      <c r="E145" s="16"/>
      <c r="F145" s="16"/>
      <c r="G145" s="16"/>
      <c r="H145" s="16"/>
      <c r="I145" s="16"/>
      <c r="J145" s="16"/>
      <c r="K145" s="20"/>
      <c r="L145" s="20"/>
      <c r="M145" s="20"/>
      <c r="N145" s="20"/>
      <c r="O145" s="20"/>
      <c r="P145" s="20"/>
      <c r="Q145" s="20"/>
      <c r="R145" s="20"/>
      <c r="S145" s="20"/>
      <c r="T145" s="20"/>
      <c r="U145" s="20"/>
      <c r="V145" s="20"/>
      <c r="W145" s="20"/>
      <c r="X145" s="20"/>
      <c r="Y145" s="18"/>
      <c r="Z145" s="15" t="s">
        <v>175</v>
      </c>
      <c r="AA145" s="26" t="s">
        <v>52</v>
      </c>
      <c r="AB145" s="18"/>
      <c r="AC145" s="15"/>
      <c r="AD145" s="15"/>
      <c r="AE145" s="19"/>
      <c r="AF145" s="15"/>
      <c r="AG145" s="15"/>
      <c r="AH145" s="15"/>
      <c r="AI145" s="15"/>
      <c r="AJ145" s="20"/>
      <c r="AK145" s="18"/>
      <c r="AL145" s="19"/>
      <c r="AM145" s="1"/>
    </row>
    <row r="146" spans="1:39" x14ac:dyDescent="0.25">
      <c r="A146" s="15"/>
      <c r="B146" s="16"/>
      <c r="C146" s="17"/>
      <c r="D146" s="15"/>
      <c r="E146" s="16"/>
      <c r="F146" s="16"/>
      <c r="G146" s="16"/>
      <c r="H146" s="16"/>
      <c r="I146" s="16"/>
      <c r="J146" s="16"/>
      <c r="K146" s="20"/>
      <c r="L146" s="20"/>
      <c r="M146" s="20"/>
      <c r="N146" s="20"/>
      <c r="O146" s="20"/>
      <c r="P146" s="20"/>
      <c r="Q146" s="20"/>
      <c r="R146" s="20"/>
      <c r="S146" s="20"/>
      <c r="T146" s="20"/>
      <c r="U146" s="20"/>
      <c r="V146" s="20"/>
      <c r="W146" s="20"/>
      <c r="X146" s="20"/>
      <c r="Y146" s="18"/>
      <c r="Z146" s="15" t="s">
        <v>147</v>
      </c>
      <c r="AA146" s="26" t="s">
        <v>47</v>
      </c>
      <c r="AB146" s="18"/>
      <c r="AC146" s="15"/>
      <c r="AD146" s="15"/>
      <c r="AE146" s="19"/>
      <c r="AF146" s="15"/>
      <c r="AG146" s="15"/>
      <c r="AH146" s="15"/>
      <c r="AI146" s="15"/>
      <c r="AJ146" s="20"/>
      <c r="AK146" s="18"/>
      <c r="AL146" s="19"/>
      <c r="AM146" s="1"/>
    </row>
    <row r="147" spans="1:39" x14ac:dyDescent="0.25">
      <c r="A147" s="15"/>
      <c r="B147" s="16"/>
      <c r="C147" s="17"/>
      <c r="D147" s="15"/>
      <c r="E147" s="16"/>
      <c r="F147" s="16"/>
      <c r="G147" s="16"/>
      <c r="H147" s="16"/>
      <c r="I147" s="16"/>
      <c r="J147" s="16"/>
      <c r="K147" s="20"/>
      <c r="L147" s="20"/>
      <c r="M147" s="20"/>
      <c r="N147" s="20"/>
      <c r="O147" s="20"/>
      <c r="P147" s="20"/>
      <c r="Q147" s="20"/>
      <c r="R147" s="20"/>
      <c r="S147" s="20"/>
      <c r="T147" s="20"/>
      <c r="U147" s="20"/>
      <c r="V147" s="20"/>
      <c r="W147" s="20"/>
      <c r="X147" s="20"/>
      <c r="Y147" s="18"/>
      <c r="Z147" s="15" t="s">
        <v>197</v>
      </c>
      <c r="AA147" s="26" t="s">
        <v>54</v>
      </c>
      <c r="AB147" s="18"/>
      <c r="AC147" s="15"/>
      <c r="AD147" s="15"/>
      <c r="AE147" s="19"/>
      <c r="AF147" s="15"/>
      <c r="AG147" s="15"/>
      <c r="AH147" s="15"/>
      <c r="AI147" s="15"/>
      <c r="AJ147" s="20"/>
      <c r="AK147" s="18"/>
      <c r="AL147" s="19"/>
      <c r="AM147" s="1"/>
    </row>
    <row r="148" spans="1:39" x14ac:dyDescent="0.25">
      <c r="A148" s="15"/>
      <c r="B148" s="16"/>
      <c r="C148" s="17"/>
      <c r="D148" s="15"/>
      <c r="E148" s="16"/>
      <c r="F148" s="16"/>
      <c r="G148" s="16"/>
      <c r="H148" s="16"/>
      <c r="I148" s="16"/>
      <c r="J148" s="16"/>
      <c r="K148" s="20"/>
      <c r="L148" s="20"/>
      <c r="M148" s="20"/>
      <c r="N148" s="20"/>
      <c r="O148" s="20"/>
      <c r="P148" s="20"/>
      <c r="Q148" s="20"/>
      <c r="R148" s="20"/>
      <c r="S148" s="20"/>
      <c r="T148" s="20"/>
      <c r="U148" s="20"/>
      <c r="V148" s="20"/>
      <c r="W148" s="20"/>
      <c r="X148" s="20"/>
      <c r="Y148" s="18"/>
      <c r="Z148" s="15" t="s">
        <v>170</v>
      </c>
      <c r="AA148" s="26" t="s">
        <v>36</v>
      </c>
      <c r="AB148" s="18"/>
      <c r="AC148" s="15"/>
      <c r="AD148" s="15"/>
      <c r="AE148" s="19"/>
      <c r="AF148" s="15"/>
      <c r="AG148" s="15"/>
      <c r="AH148" s="15"/>
      <c r="AI148" s="15"/>
      <c r="AJ148" s="20"/>
      <c r="AK148" s="18"/>
      <c r="AL148" s="19"/>
      <c r="AM148" s="1"/>
    </row>
    <row r="149" spans="1:39" x14ac:dyDescent="0.25">
      <c r="A149" s="15"/>
      <c r="B149" s="16"/>
      <c r="C149" s="17"/>
      <c r="D149" s="15"/>
      <c r="E149" s="16"/>
      <c r="F149" s="16"/>
      <c r="G149" s="16"/>
      <c r="H149" s="16"/>
      <c r="I149" s="16"/>
      <c r="J149" s="16"/>
      <c r="K149" s="20"/>
      <c r="L149" s="20"/>
      <c r="M149" s="20"/>
      <c r="N149" s="20"/>
      <c r="O149" s="20"/>
      <c r="P149" s="20"/>
      <c r="Q149" s="20"/>
      <c r="R149" s="20"/>
      <c r="S149" s="20"/>
      <c r="T149" s="20"/>
      <c r="U149" s="20"/>
      <c r="V149" s="20"/>
      <c r="W149" s="20"/>
      <c r="X149" s="20"/>
      <c r="Y149" s="18"/>
      <c r="Z149" s="15" t="s">
        <v>218</v>
      </c>
      <c r="AA149" s="26" t="s">
        <v>45</v>
      </c>
      <c r="AB149" s="18"/>
      <c r="AC149" s="15"/>
      <c r="AD149" s="15"/>
      <c r="AE149" s="19"/>
      <c r="AF149" s="15"/>
      <c r="AG149" s="15"/>
      <c r="AH149" s="15"/>
      <c r="AI149" s="15"/>
      <c r="AJ149" s="20"/>
      <c r="AK149" s="18"/>
      <c r="AL149" s="19"/>
      <c r="AM149" s="1"/>
    </row>
    <row r="150" spans="1:39" x14ac:dyDescent="0.25">
      <c r="A150" s="15"/>
      <c r="B150" s="16"/>
      <c r="C150" s="17"/>
      <c r="D150" s="15"/>
      <c r="E150" s="16"/>
      <c r="F150" s="16"/>
      <c r="G150" s="16"/>
      <c r="H150" s="16"/>
      <c r="I150" s="16"/>
      <c r="J150" s="16"/>
      <c r="K150" s="20"/>
      <c r="L150" s="20"/>
      <c r="M150" s="20"/>
      <c r="N150" s="20"/>
      <c r="O150" s="20"/>
      <c r="P150" s="20"/>
      <c r="Q150" s="20"/>
      <c r="R150" s="20"/>
      <c r="S150" s="20"/>
      <c r="T150" s="20"/>
      <c r="U150" s="20"/>
      <c r="V150" s="20"/>
      <c r="W150" s="20"/>
      <c r="X150" s="20"/>
      <c r="Y150" s="18"/>
      <c r="Z150" s="15" t="s">
        <v>192</v>
      </c>
      <c r="AA150" s="26" t="s">
        <v>10</v>
      </c>
      <c r="AB150" s="18"/>
      <c r="AC150" s="15"/>
      <c r="AD150" s="15"/>
      <c r="AE150" s="19"/>
      <c r="AF150" s="15"/>
      <c r="AG150" s="15"/>
      <c r="AH150" s="15"/>
      <c r="AI150" s="15"/>
      <c r="AJ150" s="20"/>
      <c r="AK150" s="18"/>
      <c r="AL150" s="19"/>
      <c r="AM150" s="1"/>
    </row>
    <row r="151" spans="1:39" x14ac:dyDescent="0.25">
      <c r="A151" s="15"/>
      <c r="B151" s="16"/>
      <c r="C151" s="17"/>
      <c r="D151" s="15"/>
      <c r="E151" s="16"/>
      <c r="F151" s="16"/>
      <c r="G151" s="16"/>
      <c r="H151" s="16"/>
      <c r="I151" s="16"/>
      <c r="J151" s="16"/>
      <c r="K151" s="20"/>
      <c r="L151" s="20"/>
      <c r="M151" s="20"/>
      <c r="N151" s="20"/>
      <c r="O151" s="20"/>
      <c r="P151" s="20"/>
      <c r="Q151" s="20"/>
      <c r="R151" s="20"/>
      <c r="S151" s="20"/>
      <c r="T151" s="20"/>
      <c r="U151" s="20"/>
      <c r="V151" s="20"/>
      <c r="W151" s="20"/>
      <c r="X151" s="20"/>
      <c r="Y151" s="18"/>
      <c r="Z151" s="15" t="s">
        <v>241</v>
      </c>
      <c r="AA151" s="26" t="s">
        <v>43</v>
      </c>
      <c r="AB151" s="18"/>
      <c r="AC151" s="15"/>
      <c r="AD151" s="15"/>
      <c r="AE151" s="19"/>
      <c r="AF151" s="15"/>
      <c r="AG151" s="15"/>
      <c r="AH151" s="15"/>
      <c r="AI151" s="15"/>
      <c r="AJ151" s="20"/>
      <c r="AK151" s="18"/>
      <c r="AL151" s="19"/>
      <c r="AM151" s="1"/>
    </row>
    <row r="152" spans="1:39" x14ac:dyDescent="0.25">
      <c r="A152" s="15"/>
      <c r="B152" s="16"/>
      <c r="C152" s="17"/>
      <c r="D152" s="15"/>
      <c r="E152" s="16"/>
      <c r="F152" s="16"/>
      <c r="G152" s="16"/>
      <c r="H152" s="16"/>
      <c r="I152" s="16"/>
      <c r="J152" s="16"/>
      <c r="K152" s="20"/>
      <c r="L152" s="20"/>
      <c r="M152" s="20"/>
      <c r="N152" s="20"/>
      <c r="O152" s="20"/>
      <c r="P152" s="20"/>
      <c r="Q152" s="20"/>
      <c r="R152" s="20"/>
      <c r="S152" s="20"/>
      <c r="T152" s="20"/>
      <c r="U152" s="20"/>
      <c r="V152" s="20"/>
      <c r="W152" s="20"/>
      <c r="X152" s="20"/>
      <c r="Y152" s="18"/>
      <c r="Z152" s="15" t="s">
        <v>120</v>
      </c>
      <c r="AA152" s="26" t="s">
        <v>12</v>
      </c>
      <c r="AB152" s="18"/>
      <c r="AC152" s="15"/>
      <c r="AD152" s="15"/>
      <c r="AE152" s="19"/>
      <c r="AF152" s="15"/>
      <c r="AG152" s="15"/>
      <c r="AH152" s="15"/>
      <c r="AI152" s="15"/>
      <c r="AJ152" s="20"/>
      <c r="AK152" s="18"/>
      <c r="AL152" s="19"/>
      <c r="AM152" s="1"/>
    </row>
    <row r="153" spans="1:39" x14ac:dyDescent="0.25">
      <c r="A153" s="15"/>
      <c r="B153" s="16"/>
      <c r="C153" s="17"/>
      <c r="D153" s="15"/>
      <c r="E153" s="16"/>
      <c r="F153" s="16"/>
      <c r="G153" s="16"/>
      <c r="H153" s="16"/>
      <c r="I153" s="16"/>
      <c r="J153" s="16"/>
      <c r="K153" s="20"/>
      <c r="L153" s="20"/>
      <c r="M153" s="20"/>
      <c r="N153" s="20"/>
      <c r="O153" s="20"/>
      <c r="P153" s="20"/>
      <c r="Q153" s="20"/>
      <c r="R153" s="20"/>
      <c r="S153" s="20"/>
      <c r="T153" s="20"/>
      <c r="U153" s="20"/>
      <c r="V153" s="20"/>
      <c r="W153" s="20"/>
      <c r="X153" s="20"/>
      <c r="Y153" s="18"/>
      <c r="Z153" s="15" t="s">
        <v>261</v>
      </c>
      <c r="AA153" s="26" t="s">
        <v>47</v>
      </c>
      <c r="AB153" s="18"/>
      <c r="AC153" s="15"/>
      <c r="AD153" s="15"/>
      <c r="AE153" s="19"/>
      <c r="AF153" s="15"/>
      <c r="AG153" s="15"/>
      <c r="AH153" s="15"/>
      <c r="AI153" s="15"/>
      <c r="AJ153" s="20"/>
      <c r="AK153" s="18"/>
      <c r="AL153" s="19"/>
      <c r="AM153" s="1"/>
    </row>
    <row r="154" spans="1:39" x14ac:dyDescent="0.25">
      <c r="A154" s="15"/>
      <c r="B154" s="16"/>
      <c r="C154" s="17"/>
      <c r="D154" s="15"/>
      <c r="E154" s="16"/>
      <c r="F154" s="16"/>
      <c r="G154" s="16"/>
      <c r="H154" s="16"/>
      <c r="I154" s="16"/>
      <c r="J154" s="16"/>
      <c r="K154" s="20"/>
      <c r="L154" s="20"/>
      <c r="M154" s="20"/>
      <c r="N154" s="20"/>
      <c r="O154" s="20"/>
      <c r="P154" s="20"/>
      <c r="Q154" s="20"/>
      <c r="R154" s="20"/>
      <c r="S154" s="20"/>
      <c r="T154" s="20"/>
      <c r="U154" s="20"/>
      <c r="V154" s="20"/>
      <c r="W154" s="20"/>
      <c r="X154" s="20"/>
      <c r="Y154" s="18"/>
      <c r="Z154" s="15" t="s">
        <v>119</v>
      </c>
      <c r="AA154" s="26" t="s">
        <v>50</v>
      </c>
      <c r="AB154" s="18"/>
      <c r="AC154" s="15"/>
      <c r="AD154" s="15"/>
      <c r="AE154" s="19"/>
      <c r="AF154" s="15"/>
      <c r="AG154" s="15"/>
      <c r="AH154" s="15"/>
      <c r="AI154" s="15"/>
      <c r="AJ154" s="20"/>
      <c r="AK154" s="18"/>
      <c r="AL154" s="19"/>
      <c r="AM154" s="1"/>
    </row>
    <row r="155" spans="1:39" x14ac:dyDescent="0.25">
      <c r="A155" s="15"/>
      <c r="B155" s="16"/>
      <c r="C155" s="17"/>
      <c r="D155" s="15"/>
      <c r="E155" s="16"/>
      <c r="F155" s="16"/>
      <c r="G155" s="16"/>
      <c r="H155" s="16"/>
      <c r="I155" s="16"/>
      <c r="J155" s="16"/>
      <c r="K155" s="20"/>
      <c r="L155" s="20"/>
      <c r="M155" s="20"/>
      <c r="N155" s="20"/>
      <c r="O155" s="20"/>
      <c r="P155" s="20"/>
      <c r="Q155" s="20"/>
      <c r="R155" s="20"/>
      <c r="S155" s="20"/>
      <c r="T155" s="20"/>
      <c r="U155" s="20"/>
      <c r="V155" s="20"/>
      <c r="W155" s="20"/>
      <c r="X155" s="20"/>
      <c r="Y155" s="18"/>
      <c r="Z155" s="15" t="s">
        <v>67</v>
      </c>
      <c r="AA155" s="26" t="s">
        <v>38</v>
      </c>
      <c r="AB155" s="18"/>
      <c r="AC155" s="15"/>
      <c r="AD155" s="15"/>
      <c r="AE155" s="19"/>
      <c r="AF155" s="15"/>
      <c r="AG155" s="15"/>
      <c r="AH155" s="15"/>
      <c r="AI155" s="15"/>
      <c r="AJ155" s="20"/>
      <c r="AK155" s="18"/>
      <c r="AL155" s="19"/>
      <c r="AM155" s="1"/>
    </row>
    <row r="156" spans="1:39" x14ac:dyDescent="0.25">
      <c r="A156" s="15"/>
      <c r="B156" s="16"/>
      <c r="C156" s="17"/>
      <c r="D156" s="15"/>
      <c r="E156" s="16"/>
      <c r="F156" s="16"/>
      <c r="G156" s="16"/>
      <c r="H156" s="16"/>
      <c r="I156" s="16"/>
      <c r="J156" s="16"/>
      <c r="K156" s="20"/>
      <c r="L156" s="20"/>
      <c r="M156" s="20"/>
      <c r="N156" s="20"/>
      <c r="O156" s="20"/>
      <c r="P156" s="20"/>
      <c r="Q156" s="20"/>
      <c r="R156" s="20"/>
      <c r="S156" s="20"/>
      <c r="T156" s="20"/>
      <c r="U156" s="20"/>
      <c r="V156" s="20"/>
      <c r="W156" s="20"/>
      <c r="X156" s="20"/>
      <c r="Y156" s="18"/>
      <c r="Z156" s="15" t="s">
        <v>235</v>
      </c>
      <c r="AA156" s="26" t="s">
        <v>17</v>
      </c>
      <c r="AB156" s="18"/>
      <c r="AC156" s="15"/>
      <c r="AD156" s="15"/>
      <c r="AE156" s="19"/>
      <c r="AF156" s="15"/>
      <c r="AG156" s="15"/>
      <c r="AH156" s="15"/>
      <c r="AI156" s="15"/>
      <c r="AJ156" s="20"/>
      <c r="AK156" s="18"/>
      <c r="AL156" s="19"/>
      <c r="AM156" s="1"/>
    </row>
    <row r="157" spans="1:39" x14ac:dyDescent="0.25">
      <c r="A157" s="15"/>
      <c r="B157" s="16"/>
      <c r="C157" s="17"/>
      <c r="D157" s="15"/>
      <c r="E157" s="16"/>
      <c r="F157" s="16"/>
      <c r="G157" s="16"/>
      <c r="H157" s="16"/>
      <c r="I157" s="16"/>
      <c r="J157" s="16"/>
      <c r="K157" s="20"/>
      <c r="L157" s="20"/>
      <c r="M157" s="20"/>
      <c r="N157" s="20"/>
      <c r="O157" s="20"/>
      <c r="P157" s="20"/>
      <c r="Q157" s="20"/>
      <c r="R157" s="20"/>
      <c r="S157" s="20"/>
      <c r="T157" s="20"/>
      <c r="U157" s="20"/>
      <c r="V157" s="20"/>
      <c r="W157" s="20"/>
      <c r="X157" s="20"/>
      <c r="Y157" s="18"/>
      <c r="Z157" s="15" t="s">
        <v>90</v>
      </c>
      <c r="AA157" s="26" t="s">
        <v>34</v>
      </c>
      <c r="AB157" s="18"/>
      <c r="AC157" s="15"/>
      <c r="AD157" s="15"/>
      <c r="AE157" s="19"/>
      <c r="AF157" s="15"/>
      <c r="AG157" s="15"/>
      <c r="AH157" s="15"/>
      <c r="AI157" s="15"/>
      <c r="AJ157" s="20"/>
      <c r="AK157" s="18"/>
      <c r="AL157" s="19"/>
      <c r="AM157" s="1"/>
    </row>
    <row r="158" spans="1:39" x14ac:dyDescent="0.25">
      <c r="A158" s="15"/>
      <c r="B158" s="16"/>
      <c r="C158" s="17"/>
      <c r="D158" s="15"/>
      <c r="E158" s="16"/>
      <c r="F158" s="16"/>
      <c r="G158" s="16"/>
      <c r="H158" s="16"/>
      <c r="I158" s="16"/>
      <c r="J158" s="16"/>
      <c r="K158" s="20"/>
      <c r="L158" s="20"/>
      <c r="M158" s="20"/>
      <c r="N158" s="20"/>
      <c r="O158" s="20"/>
      <c r="P158" s="20"/>
      <c r="Q158" s="20"/>
      <c r="R158" s="20"/>
      <c r="S158" s="20"/>
      <c r="T158" s="20"/>
      <c r="U158" s="20"/>
      <c r="V158" s="20"/>
      <c r="W158" s="20"/>
      <c r="X158" s="20"/>
      <c r="Y158" s="18"/>
      <c r="Z158" s="15" t="s">
        <v>257</v>
      </c>
      <c r="AA158" s="26" t="s">
        <v>19</v>
      </c>
      <c r="AB158" s="18"/>
      <c r="AC158" s="15"/>
      <c r="AD158" s="15"/>
      <c r="AE158" s="19"/>
      <c r="AF158" s="15"/>
      <c r="AG158" s="15"/>
      <c r="AH158" s="15"/>
      <c r="AI158" s="15"/>
      <c r="AJ158" s="20"/>
      <c r="AK158" s="18"/>
      <c r="AL158" s="19"/>
      <c r="AM158" s="1"/>
    </row>
    <row r="159" spans="1:39" x14ac:dyDescent="0.25">
      <c r="A159" s="15"/>
      <c r="B159" s="16"/>
      <c r="C159" s="17"/>
      <c r="D159" s="15"/>
      <c r="E159" s="16"/>
      <c r="F159" s="16"/>
      <c r="G159" s="16"/>
      <c r="H159" s="16"/>
      <c r="I159" s="16"/>
      <c r="J159" s="16"/>
      <c r="K159" s="20"/>
      <c r="L159" s="20"/>
      <c r="M159" s="20"/>
      <c r="N159" s="20"/>
      <c r="O159" s="20"/>
      <c r="P159" s="20"/>
      <c r="Q159" s="20"/>
      <c r="R159" s="20"/>
      <c r="S159" s="20"/>
      <c r="T159" s="20"/>
      <c r="U159" s="20"/>
      <c r="V159" s="20"/>
      <c r="W159" s="20"/>
      <c r="X159" s="20"/>
      <c r="Y159" s="18"/>
      <c r="Z159" s="15" t="s">
        <v>110</v>
      </c>
      <c r="AA159" s="26" t="s">
        <v>14</v>
      </c>
      <c r="AB159" s="18"/>
      <c r="AC159" s="15"/>
      <c r="AD159" s="15"/>
      <c r="AE159" s="19"/>
      <c r="AF159" s="15"/>
      <c r="AG159" s="15"/>
      <c r="AH159" s="15"/>
      <c r="AI159" s="15"/>
      <c r="AJ159" s="20"/>
      <c r="AK159" s="18"/>
      <c r="AL159" s="19"/>
      <c r="AM159" s="1"/>
    </row>
    <row r="160" spans="1:39" x14ac:dyDescent="0.25">
      <c r="A160" s="15"/>
      <c r="B160" s="16"/>
      <c r="C160" s="17"/>
      <c r="D160" s="15"/>
      <c r="E160" s="16"/>
      <c r="F160" s="16"/>
      <c r="G160" s="16"/>
      <c r="H160" s="16"/>
      <c r="I160" s="16"/>
      <c r="J160" s="16"/>
      <c r="K160" s="20"/>
      <c r="L160" s="20"/>
      <c r="M160" s="20"/>
      <c r="N160" s="20"/>
      <c r="O160" s="20"/>
      <c r="P160" s="20"/>
      <c r="Q160" s="20"/>
      <c r="R160" s="20"/>
      <c r="S160" s="20"/>
      <c r="T160" s="20"/>
      <c r="U160" s="20"/>
      <c r="V160" s="20"/>
      <c r="W160" s="20"/>
      <c r="X160" s="20"/>
      <c r="Y160" s="18"/>
      <c r="Z160" s="15" t="s">
        <v>82</v>
      </c>
      <c r="AA160" s="26" t="s">
        <v>52</v>
      </c>
      <c r="AB160" s="18"/>
      <c r="AC160" s="15"/>
      <c r="AD160" s="15"/>
      <c r="AE160" s="19"/>
      <c r="AF160" s="15"/>
      <c r="AG160" s="15"/>
      <c r="AH160" s="15"/>
      <c r="AI160" s="15"/>
      <c r="AJ160" s="20"/>
      <c r="AK160" s="18"/>
      <c r="AL160" s="19"/>
      <c r="AM160" s="1"/>
    </row>
    <row r="161" spans="1:39" x14ac:dyDescent="0.25">
      <c r="A161" s="15"/>
      <c r="B161" s="16"/>
      <c r="C161" s="17"/>
      <c r="D161" s="15"/>
      <c r="E161" s="16"/>
      <c r="F161" s="16"/>
      <c r="G161" s="16"/>
      <c r="H161" s="16"/>
      <c r="I161" s="16"/>
      <c r="J161" s="16"/>
      <c r="K161" s="20"/>
      <c r="L161" s="20"/>
      <c r="M161" s="20"/>
      <c r="N161" s="20"/>
      <c r="O161" s="20"/>
      <c r="P161" s="20"/>
      <c r="Q161" s="20"/>
      <c r="R161" s="20"/>
      <c r="S161" s="20"/>
      <c r="T161" s="20"/>
      <c r="U161" s="20"/>
      <c r="V161" s="20"/>
      <c r="W161" s="20"/>
      <c r="X161" s="20"/>
      <c r="Y161" s="18"/>
      <c r="Z161" s="15" t="s">
        <v>107</v>
      </c>
      <c r="AA161" s="26" t="s">
        <v>29</v>
      </c>
      <c r="AB161" s="18"/>
      <c r="AC161" s="15"/>
      <c r="AD161" s="15"/>
      <c r="AE161" s="19"/>
      <c r="AF161" s="15"/>
      <c r="AG161" s="15"/>
      <c r="AH161" s="15"/>
      <c r="AI161" s="15"/>
      <c r="AJ161" s="20"/>
      <c r="AK161" s="18"/>
      <c r="AL161" s="19"/>
      <c r="AM161" s="1"/>
    </row>
    <row r="162" spans="1:39" x14ac:dyDescent="0.25">
      <c r="A162" s="15"/>
      <c r="B162" s="16"/>
      <c r="C162" s="17"/>
      <c r="D162" s="15"/>
      <c r="E162" s="16"/>
      <c r="F162" s="16"/>
      <c r="G162" s="16"/>
      <c r="H162" s="16"/>
      <c r="I162" s="16"/>
      <c r="J162" s="16"/>
      <c r="K162" s="20"/>
      <c r="L162" s="20"/>
      <c r="M162" s="20"/>
      <c r="N162" s="20"/>
      <c r="O162" s="20"/>
      <c r="P162" s="20"/>
      <c r="Q162" s="20"/>
      <c r="R162" s="20"/>
      <c r="S162" s="20"/>
      <c r="T162" s="20"/>
      <c r="U162" s="20"/>
      <c r="V162" s="20"/>
      <c r="W162" s="20"/>
      <c r="X162" s="20"/>
      <c r="Y162" s="18"/>
      <c r="Z162" s="15" t="s">
        <v>74</v>
      </c>
      <c r="AA162" s="26" t="s">
        <v>50</v>
      </c>
      <c r="AB162" s="18"/>
      <c r="AC162" s="15"/>
      <c r="AD162" s="15"/>
      <c r="AE162" s="19"/>
      <c r="AF162" s="15"/>
      <c r="AG162" s="15"/>
      <c r="AH162" s="15"/>
      <c r="AI162" s="15"/>
      <c r="AJ162" s="20"/>
      <c r="AK162" s="18"/>
      <c r="AL162" s="19"/>
      <c r="AM162" s="1"/>
    </row>
    <row r="163" spans="1:39" x14ac:dyDescent="0.25">
      <c r="A163" s="15"/>
      <c r="B163" s="16"/>
      <c r="C163" s="17"/>
      <c r="D163" s="15"/>
      <c r="E163" s="16"/>
      <c r="F163" s="16"/>
      <c r="G163" s="16"/>
      <c r="H163" s="16"/>
      <c r="I163" s="16"/>
      <c r="J163" s="16"/>
      <c r="K163" s="20"/>
      <c r="L163" s="20"/>
      <c r="M163" s="20"/>
      <c r="N163" s="20"/>
      <c r="O163" s="20"/>
      <c r="P163" s="20"/>
      <c r="Q163" s="20"/>
      <c r="R163" s="20"/>
      <c r="S163" s="20"/>
      <c r="T163" s="20"/>
      <c r="U163" s="20"/>
      <c r="V163" s="20"/>
      <c r="W163" s="20"/>
      <c r="X163" s="20"/>
      <c r="Y163" s="18"/>
      <c r="Z163" s="15" t="s">
        <v>65</v>
      </c>
      <c r="AA163" s="26" t="s">
        <v>14</v>
      </c>
      <c r="AB163" s="18"/>
      <c r="AC163" s="15"/>
      <c r="AD163" s="15"/>
      <c r="AE163" s="19"/>
      <c r="AF163" s="15"/>
      <c r="AG163" s="15"/>
      <c r="AH163" s="15"/>
      <c r="AI163" s="15"/>
      <c r="AJ163" s="20"/>
      <c r="AK163" s="18"/>
      <c r="AL163" s="19"/>
      <c r="AM163" s="1"/>
    </row>
    <row r="164" spans="1:39" x14ac:dyDescent="0.25">
      <c r="A164" s="15"/>
      <c r="B164" s="16"/>
      <c r="C164" s="17"/>
      <c r="D164" s="15"/>
      <c r="E164" s="16"/>
      <c r="F164" s="16"/>
      <c r="G164" s="16"/>
      <c r="H164" s="16"/>
      <c r="I164" s="16"/>
      <c r="J164" s="16"/>
      <c r="K164" s="20"/>
      <c r="L164" s="20"/>
      <c r="M164" s="20"/>
      <c r="N164" s="20"/>
      <c r="O164" s="20"/>
      <c r="P164" s="20"/>
      <c r="Q164" s="20"/>
      <c r="R164" s="20"/>
      <c r="S164" s="20"/>
      <c r="T164" s="20"/>
      <c r="U164" s="20"/>
      <c r="V164" s="20"/>
      <c r="W164" s="20"/>
      <c r="X164" s="20"/>
      <c r="Y164" s="18"/>
      <c r="Z164" s="15" t="s">
        <v>105</v>
      </c>
      <c r="AA164" s="26" t="s">
        <v>54</v>
      </c>
      <c r="AB164" s="18"/>
      <c r="AC164" s="15"/>
      <c r="AD164" s="15"/>
      <c r="AE164" s="19"/>
      <c r="AF164" s="15"/>
      <c r="AG164" s="15"/>
      <c r="AH164" s="15"/>
      <c r="AI164" s="15"/>
      <c r="AJ164" s="20"/>
      <c r="AK164" s="18"/>
      <c r="AL164" s="19"/>
      <c r="AM164" s="1"/>
    </row>
    <row r="165" spans="1:39" x14ac:dyDescent="0.25">
      <c r="A165" s="15"/>
      <c r="B165" s="16"/>
      <c r="C165" s="17"/>
      <c r="D165" s="15"/>
      <c r="E165" s="16"/>
      <c r="F165" s="16"/>
      <c r="G165" s="16"/>
      <c r="H165" s="16"/>
      <c r="I165" s="16"/>
      <c r="J165" s="16"/>
      <c r="K165" s="20"/>
      <c r="L165" s="20"/>
      <c r="M165" s="20"/>
      <c r="N165" s="20"/>
      <c r="O165" s="20"/>
      <c r="P165" s="20"/>
      <c r="Q165" s="20"/>
      <c r="R165" s="20"/>
      <c r="S165" s="20"/>
      <c r="T165" s="20"/>
      <c r="U165" s="20"/>
      <c r="V165" s="20"/>
      <c r="W165" s="20"/>
      <c r="X165" s="20"/>
      <c r="Y165" s="18"/>
      <c r="Z165" s="15" t="s">
        <v>128</v>
      </c>
      <c r="AA165" s="26" t="s">
        <v>31</v>
      </c>
      <c r="AB165" s="18"/>
      <c r="AC165" s="15"/>
      <c r="AD165" s="15"/>
      <c r="AE165" s="19"/>
      <c r="AF165" s="15"/>
      <c r="AG165" s="15"/>
      <c r="AH165" s="15"/>
      <c r="AI165" s="15"/>
      <c r="AJ165" s="20"/>
      <c r="AK165" s="18"/>
      <c r="AL165" s="19"/>
      <c r="AM165" s="1"/>
    </row>
    <row r="166" spans="1:39" x14ac:dyDescent="0.25">
      <c r="A166" s="15"/>
      <c r="B166" s="16"/>
      <c r="C166" s="17"/>
      <c r="D166" s="15"/>
      <c r="E166" s="16"/>
      <c r="F166" s="16"/>
      <c r="G166" s="16"/>
      <c r="H166" s="16"/>
      <c r="I166" s="16"/>
      <c r="J166" s="16"/>
      <c r="K166" s="20"/>
      <c r="L166" s="20"/>
      <c r="M166" s="20"/>
      <c r="N166" s="20"/>
      <c r="O166" s="20"/>
      <c r="P166" s="20"/>
      <c r="Q166" s="20"/>
      <c r="R166" s="20"/>
      <c r="S166" s="20"/>
      <c r="T166" s="20"/>
      <c r="U166" s="20"/>
      <c r="V166" s="20"/>
      <c r="W166" s="20"/>
      <c r="X166" s="20"/>
      <c r="Y166" s="18"/>
      <c r="Z166" s="15" t="s">
        <v>125</v>
      </c>
      <c r="AA166" s="26" t="s">
        <v>45</v>
      </c>
      <c r="AB166" s="18"/>
      <c r="AC166" s="15"/>
      <c r="AD166" s="15"/>
      <c r="AE166" s="19"/>
      <c r="AF166" s="15"/>
      <c r="AG166" s="15"/>
      <c r="AH166" s="15"/>
      <c r="AI166" s="15"/>
      <c r="AJ166" s="20"/>
      <c r="AK166" s="18"/>
      <c r="AL166" s="19"/>
      <c r="AM166" s="1"/>
    </row>
    <row r="167" spans="1:39" x14ac:dyDescent="0.25">
      <c r="A167" s="15"/>
      <c r="B167" s="16"/>
      <c r="C167" s="17"/>
      <c r="D167" s="15"/>
      <c r="E167" s="16"/>
      <c r="F167" s="16"/>
      <c r="G167" s="16"/>
      <c r="H167" s="16"/>
      <c r="I167" s="16"/>
      <c r="J167" s="16"/>
      <c r="K167" s="20"/>
      <c r="L167" s="20"/>
      <c r="M167" s="20"/>
      <c r="N167" s="20"/>
      <c r="O167" s="20"/>
      <c r="P167" s="20"/>
      <c r="Q167" s="20"/>
      <c r="R167" s="20"/>
      <c r="S167" s="20"/>
      <c r="T167" s="20"/>
      <c r="U167" s="20"/>
      <c r="V167" s="20"/>
      <c r="W167" s="20"/>
      <c r="X167" s="20"/>
      <c r="Y167" s="18"/>
      <c r="Z167" s="15" t="s">
        <v>151</v>
      </c>
      <c r="AA167" s="26" t="s">
        <v>52</v>
      </c>
      <c r="AB167" s="18"/>
      <c r="AC167" s="15"/>
      <c r="AD167" s="15"/>
      <c r="AE167" s="19"/>
      <c r="AF167" s="15"/>
      <c r="AG167" s="15"/>
      <c r="AH167" s="15"/>
      <c r="AI167" s="15"/>
      <c r="AJ167" s="20"/>
      <c r="AK167" s="18"/>
      <c r="AL167" s="19"/>
      <c r="AM167" s="1"/>
    </row>
    <row r="168" spans="1:39" x14ac:dyDescent="0.25">
      <c r="A168" s="15"/>
      <c r="B168" s="16"/>
      <c r="C168" s="17"/>
      <c r="D168" s="15"/>
      <c r="E168" s="16"/>
      <c r="F168" s="16"/>
      <c r="G168" s="16"/>
      <c r="H168" s="16"/>
      <c r="I168" s="16"/>
      <c r="J168" s="16"/>
      <c r="K168" s="20"/>
      <c r="L168" s="20"/>
      <c r="M168" s="20"/>
      <c r="N168" s="20"/>
      <c r="O168" s="20"/>
      <c r="P168" s="20"/>
      <c r="Q168" s="20"/>
      <c r="R168" s="20"/>
      <c r="S168" s="20"/>
      <c r="T168" s="20"/>
      <c r="U168" s="20"/>
      <c r="V168" s="20"/>
      <c r="W168" s="20"/>
      <c r="X168" s="20"/>
      <c r="Y168" s="18"/>
      <c r="Z168" s="15" t="s">
        <v>148</v>
      </c>
      <c r="AA168" s="26" t="s">
        <v>43</v>
      </c>
      <c r="AB168" s="18"/>
      <c r="AC168" s="15"/>
      <c r="AD168" s="15"/>
      <c r="AE168" s="19"/>
      <c r="AF168" s="15"/>
      <c r="AG168" s="15"/>
      <c r="AH168" s="15"/>
      <c r="AI168" s="15"/>
      <c r="AJ168" s="20"/>
      <c r="AK168" s="18"/>
      <c r="AL168" s="19"/>
      <c r="AM168" s="1"/>
    </row>
    <row r="169" spans="1:39" x14ac:dyDescent="0.25">
      <c r="A169" s="15"/>
      <c r="B169" s="16"/>
      <c r="C169" s="17"/>
      <c r="D169" s="15"/>
      <c r="E169" s="16"/>
      <c r="F169" s="16"/>
      <c r="G169" s="16"/>
      <c r="H169" s="16"/>
      <c r="I169" s="16"/>
      <c r="J169" s="16"/>
      <c r="K169" s="20"/>
      <c r="L169" s="20"/>
      <c r="M169" s="20"/>
      <c r="N169" s="20"/>
      <c r="O169" s="20"/>
      <c r="P169" s="20"/>
      <c r="Q169" s="20"/>
      <c r="R169" s="20"/>
      <c r="S169" s="20"/>
      <c r="T169" s="20"/>
      <c r="U169" s="20"/>
      <c r="V169" s="20"/>
      <c r="W169" s="20"/>
      <c r="X169" s="20"/>
      <c r="Y169" s="18"/>
      <c r="Z169" s="15" t="s">
        <v>174</v>
      </c>
      <c r="AA169" s="26" t="s">
        <v>54</v>
      </c>
      <c r="AB169" s="18"/>
      <c r="AC169" s="15"/>
      <c r="AD169" s="15"/>
      <c r="AE169" s="19"/>
      <c r="AF169" s="15"/>
      <c r="AG169" s="15"/>
      <c r="AH169" s="15"/>
      <c r="AI169" s="15"/>
      <c r="AJ169" s="20"/>
      <c r="AK169" s="18"/>
      <c r="AL169" s="19"/>
      <c r="AM169" s="1"/>
    </row>
    <row r="170" spans="1:39" x14ac:dyDescent="0.25">
      <c r="A170" s="15"/>
      <c r="B170" s="16"/>
      <c r="C170" s="17"/>
      <c r="D170" s="15"/>
      <c r="E170" s="16"/>
      <c r="F170" s="16"/>
      <c r="G170" s="16"/>
      <c r="H170" s="16"/>
      <c r="I170" s="16"/>
      <c r="J170" s="16"/>
      <c r="K170" s="20"/>
      <c r="L170" s="20"/>
      <c r="M170" s="20"/>
      <c r="N170" s="20"/>
      <c r="O170" s="20"/>
      <c r="P170" s="20"/>
      <c r="Q170" s="20"/>
      <c r="R170" s="20"/>
      <c r="S170" s="20"/>
      <c r="T170" s="20"/>
      <c r="U170" s="20"/>
      <c r="V170" s="20"/>
      <c r="W170" s="20"/>
      <c r="X170" s="20"/>
      <c r="Y170" s="18"/>
      <c r="Z170" s="15" t="s">
        <v>171</v>
      </c>
      <c r="AA170" s="26" t="s">
        <v>47</v>
      </c>
      <c r="AB170" s="18"/>
      <c r="AC170" s="15"/>
      <c r="AD170" s="15"/>
      <c r="AE170" s="19"/>
      <c r="AF170" s="15"/>
      <c r="AG170" s="15"/>
      <c r="AH170" s="15"/>
      <c r="AI170" s="15"/>
      <c r="AJ170" s="20"/>
      <c r="AK170" s="18"/>
      <c r="AL170" s="19"/>
      <c r="AM170" s="1"/>
    </row>
    <row r="171" spans="1:39" x14ac:dyDescent="0.25">
      <c r="A171" s="15"/>
      <c r="B171" s="16"/>
      <c r="C171" s="17"/>
      <c r="D171" s="15"/>
      <c r="E171" s="16"/>
      <c r="F171" s="16"/>
      <c r="G171" s="16"/>
      <c r="H171" s="16"/>
      <c r="I171" s="16"/>
      <c r="J171" s="16"/>
      <c r="K171" s="20"/>
      <c r="L171" s="20"/>
      <c r="M171" s="20"/>
      <c r="N171" s="20"/>
      <c r="O171" s="20"/>
      <c r="P171" s="20"/>
      <c r="Q171" s="20"/>
      <c r="R171" s="20"/>
      <c r="S171" s="20"/>
      <c r="T171" s="20"/>
      <c r="U171" s="20"/>
      <c r="V171" s="20"/>
      <c r="W171" s="20"/>
      <c r="X171" s="20"/>
      <c r="Y171" s="18"/>
      <c r="Z171" s="15" t="s">
        <v>196</v>
      </c>
      <c r="AA171" s="26" t="s">
        <v>45</v>
      </c>
      <c r="AB171" s="18"/>
      <c r="AC171" s="15"/>
      <c r="AD171" s="15"/>
      <c r="AE171" s="19"/>
      <c r="AF171" s="15"/>
      <c r="AG171" s="15"/>
      <c r="AH171" s="15"/>
      <c r="AI171" s="15"/>
      <c r="AJ171" s="20"/>
      <c r="AK171" s="18"/>
      <c r="AL171" s="19"/>
      <c r="AM171" s="1"/>
    </row>
    <row r="172" spans="1:39" x14ac:dyDescent="0.25">
      <c r="A172" s="15"/>
      <c r="B172" s="16"/>
      <c r="C172" s="17"/>
      <c r="D172" s="15"/>
      <c r="E172" s="16"/>
      <c r="F172" s="16"/>
      <c r="G172" s="16"/>
      <c r="H172" s="16"/>
      <c r="I172" s="16"/>
      <c r="J172" s="16"/>
      <c r="K172" s="20"/>
      <c r="L172" s="20"/>
      <c r="M172" s="20"/>
      <c r="N172" s="20"/>
      <c r="O172" s="20"/>
      <c r="P172" s="20"/>
      <c r="Q172" s="20"/>
      <c r="R172" s="20"/>
      <c r="S172" s="20"/>
      <c r="T172" s="20"/>
      <c r="U172" s="20"/>
      <c r="V172" s="20"/>
      <c r="W172" s="20"/>
      <c r="X172" s="20"/>
      <c r="Y172" s="18"/>
      <c r="Z172" s="15" t="s">
        <v>193</v>
      </c>
      <c r="AA172" s="26" t="s">
        <v>36</v>
      </c>
      <c r="AB172" s="18"/>
      <c r="AC172" s="15"/>
      <c r="AD172" s="15"/>
      <c r="AE172" s="19"/>
      <c r="AF172" s="15"/>
      <c r="AG172" s="15"/>
      <c r="AH172" s="15"/>
      <c r="AI172" s="15"/>
      <c r="AJ172" s="20"/>
      <c r="AK172" s="18"/>
      <c r="AL172" s="19"/>
      <c r="AM172" s="1"/>
    </row>
    <row r="173" spans="1:39" x14ac:dyDescent="0.25">
      <c r="A173" s="15"/>
      <c r="B173" s="16"/>
      <c r="C173" s="17"/>
      <c r="D173" s="15"/>
      <c r="E173" s="16"/>
      <c r="F173" s="16"/>
      <c r="G173" s="16"/>
      <c r="H173" s="16"/>
      <c r="I173" s="16"/>
      <c r="J173" s="16"/>
      <c r="K173" s="20"/>
      <c r="L173" s="20"/>
      <c r="M173" s="20"/>
      <c r="N173" s="20"/>
      <c r="O173" s="20"/>
      <c r="P173" s="20"/>
      <c r="Q173" s="20"/>
      <c r="R173" s="20"/>
      <c r="S173" s="20"/>
      <c r="T173" s="20"/>
      <c r="U173" s="20"/>
      <c r="V173" s="20"/>
      <c r="W173" s="20"/>
      <c r="X173" s="20"/>
      <c r="Y173" s="18"/>
      <c r="Z173" s="15" t="s">
        <v>217</v>
      </c>
      <c r="AA173" s="26" t="s">
        <v>43</v>
      </c>
      <c r="AB173" s="18"/>
      <c r="AC173" s="15"/>
      <c r="AD173" s="15"/>
      <c r="AE173" s="19"/>
      <c r="AF173" s="15"/>
      <c r="AG173" s="15"/>
      <c r="AH173" s="15"/>
      <c r="AI173" s="15"/>
      <c r="AJ173" s="20"/>
      <c r="AK173" s="18"/>
      <c r="AL173" s="19"/>
      <c r="AM173" s="1"/>
    </row>
    <row r="174" spans="1:39" x14ac:dyDescent="0.25">
      <c r="A174" s="15"/>
      <c r="B174" s="16"/>
      <c r="C174" s="17"/>
      <c r="D174" s="15"/>
      <c r="E174" s="16"/>
      <c r="F174" s="16"/>
      <c r="G174" s="16"/>
      <c r="H174" s="16"/>
      <c r="I174" s="16"/>
      <c r="J174" s="16"/>
      <c r="K174" s="20"/>
      <c r="L174" s="20"/>
      <c r="M174" s="20"/>
      <c r="N174" s="20"/>
      <c r="O174" s="20"/>
      <c r="P174" s="20"/>
      <c r="Q174" s="20"/>
      <c r="R174" s="20"/>
      <c r="S174" s="20"/>
      <c r="T174" s="20"/>
      <c r="U174" s="20"/>
      <c r="V174" s="20"/>
      <c r="W174" s="20"/>
      <c r="X174" s="20"/>
      <c r="Y174" s="18"/>
      <c r="Z174" s="15" t="s">
        <v>214</v>
      </c>
      <c r="AA174" s="26" t="s">
        <v>10</v>
      </c>
      <c r="AB174" s="18"/>
      <c r="AC174" s="15"/>
      <c r="AD174" s="15"/>
      <c r="AE174" s="19"/>
      <c r="AF174" s="15"/>
      <c r="AG174" s="15"/>
      <c r="AH174" s="15"/>
      <c r="AI174" s="15"/>
      <c r="AJ174" s="20"/>
      <c r="AK174" s="18"/>
      <c r="AL174" s="19"/>
      <c r="AM174" s="1"/>
    </row>
    <row r="175" spans="1:39" x14ac:dyDescent="0.25">
      <c r="A175" s="15"/>
      <c r="B175" s="16"/>
      <c r="C175" s="17"/>
      <c r="D175" s="15"/>
      <c r="E175" s="16"/>
      <c r="F175" s="16"/>
      <c r="G175" s="16"/>
      <c r="H175" s="16"/>
      <c r="I175" s="16"/>
      <c r="J175" s="16"/>
      <c r="K175" s="20"/>
      <c r="L175" s="20"/>
      <c r="M175" s="20"/>
      <c r="N175" s="20"/>
      <c r="O175" s="20"/>
      <c r="P175" s="20"/>
      <c r="Q175" s="20"/>
      <c r="R175" s="20"/>
      <c r="S175" s="20"/>
      <c r="T175" s="20"/>
      <c r="U175" s="20"/>
      <c r="V175" s="20"/>
      <c r="W175" s="20"/>
      <c r="X175" s="20"/>
      <c r="Y175" s="18"/>
      <c r="Z175" s="15" t="s">
        <v>240</v>
      </c>
      <c r="AA175" s="26" t="s">
        <v>47</v>
      </c>
      <c r="AB175" s="18"/>
      <c r="AC175" s="15"/>
      <c r="AD175" s="15"/>
      <c r="AE175" s="19"/>
      <c r="AF175" s="15"/>
      <c r="AG175" s="15"/>
      <c r="AH175" s="15"/>
      <c r="AI175" s="15"/>
      <c r="AJ175" s="20"/>
      <c r="AK175" s="18"/>
      <c r="AL175" s="19"/>
      <c r="AM175" s="1"/>
    </row>
    <row r="176" spans="1:39" x14ac:dyDescent="0.25">
      <c r="A176" s="15"/>
      <c r="B176" s="16"/>
      <c r="C176" s="17"/>
      <c r="D176" s="15"/>
      <c r="E176" s="16"/>
      <c r="F176" s="16"/>
      <c r="G176" s="16"/>
      <c r="H176" s="16"/>
      <c r="I176" s="16"/>
      <c r="J176" s="16"/>
      <c r="K176" s="20"/>
      <c r="L176" s="20"/>
      <c r="M176" s="20"/>
      <c r="N176" s="20"/>
      <c r="O176" s="20"/>
      <c r="P176" s="20"/>
      <c r="Q176" s="20"/>
      <c r="R176" s="20"/>
      <c r="S176" s="20"/>
      <c r="T176" s="20"/>
      <c r="U176" s="20"/>
      <c r="V176" s="20"/>
      <c r="W176" s="20"/>
      <c r="X176" s="20"/>
      <c r="Y176" s="18"/>
      <c r="Z176" s="15" t="s">
        <v>99</v>
      </c>
      <c r="AA176" s="26" t="s">
        <v>12</v>
      </c>
      <c r="AB176" s="18"/>
      <c r="AC176" s="15"/>
      <c r="AD176" s="15"/>
      <c r="AE176" s="19"/>
      <c r="AF176" s="15"/>
      <c r="AG176" s="15"/>
      <c r="AH176" s="15"/>
      <c r="AI176" s="15"/>
      <c r="AJ176" s="20"/>
      <c r="AK176" s="18"/>
      <c r="AL176" s="19"/>
      <c r="AM176" s="1"/>
    </row>
    <row r="177" spans="1:39" x14ac:dyDescent="0.25">
      <c r="A177" s="15"/>
      <c r="B177" s="16"/>
      <c r="C177" s="17"/>
      <c r="D177" s="15"/>
      <c r="E177" s="16"/>
      <c r="F177" s="16"/>
      <c r="G177" s="16"/>
      <c r="H177" s="16"/>
      <c r="I177" s="16"/>
      <c r="J177" s="16"/>
      <c r="K177" s="20"/>
      <c r="L177" s="20"/>
      <c r="M177" s="20"/>
      <c r="N177" s="20"/>
      <c r="O177" s="20"/>
      <c r="P177" s="20"/>
      <c r="Q177" s="20"/>
      <c r="R177" s="20"/>
      <c r="S177" s="20"/>
      <c r="T177" s="20"/>
      <c r="U177" s="20"/>
      <c r="V177" s="20"/>
      <c r="W177" s="20"/>
      <c r="X177" s="20"/>
      <c r="Y177" s="18"/>
      <c r="Z177" s="15" t="s">
        <v>260</v>
      </c>
      <c r="AA177" s="26" t="s">
        <v>36</v>
      </c>
      <c r="AB177" s="18"/>
      <c r="AC177" s="15"/>
      <c r="AD177" s="15"/>
      <c r="AE177" s="19"/>
      <c r="AF177" s="15"/>
      <c r="AG177" s="15"/>
      <c r="AH177" s="15"/>
      <c r="AI177" s="15"/>
      <c r="AJ177" s="20"/>
      <c r="AK177" s="18"/>
      <c r="AL177" s="19"/>
      <c r="AM177" s="1"/>
    </row>
    <row r="178" spans="1:39" x14ac:dyDescent="0.25">
      <c r="A178" s="15"/>
      <c r="B178" s="16"/>
      <c r="C178" s="17"/>
      <c r="D178" s="15"/>
      <c r="E178" s="16"/>
      <c r="F178" s="16"/>
      <c r="G178" s="16"/>
      <c r="H178" s="16"/>
      <c r="I178" s="16"/>
      <c r="J178" s="16"/>
      <c r="K178" s="20"/>
      <c r="L178" s="20"/>
      <c r="M178" s="20"/>
      <c r="N178" s="20"/>
      <c r="O178" s="20"/>
      <c r="P178" s="20"/>
      <c r="Q178" s="20"/>
      <c r="R178" s="20"/>
      <c r="S178" s="20"/>
      <c r="T178" s="20"/>
      <c r="U178" s="20"/>
      <c r="V178" s="20"/>
      <c r="W178" s="20"/>
      <c r="X178" s="20"/>
      <c r="Y178" s="18"/>
      <c r="Z178" s="15" t="s">
        <v>98</v>
      </c>
      <c r="AA178" s="26" t="s">
        <v>50</v>
      </c>
      <c r="AB178" s="18"/>
      <c r="AC178" s="15"/>
      <c r="AD178" s="15"/>
      <c r="AE178" s="19"/>
      <c r="AF178" s="15"/>
      <c r="AG178" s="15"/>
      <c r="AH178" s="15"/>
      <c r="AI178" s="15"/>
      <c r="AJ178" s="20"/>
      <c r="AK178" s="18"/>
      <c r="AL178" s="19"/>
      <c r="AM178" s="1"/>
    </row>
    <row r="179" spans="1:39" x14ac:dyDescent="0.25">
      <c r="A179" s="15"/>
      <c r="B179" s="16"/>
      <c r="C179" s="17"/>
      <c r="D179" s="15"/>
      <c r="E179" s="16"/>
      <c r="F179" s="16"/>
      <c r="G179" s="16"/>
      <c r="H179" s="16"/>
      <c r="I179" s="16"/>
      <c r="J179" s="16"/>
      <c r="K179" s="20"/>
      <c r="L179" s="20"/>
      <c r="M179" s="20"/>
      <c r="N179" s="20"/>
      <c r="O179" s="20"/>
      <c r="P179" s="20"/>
      <c r="Q179" s="20"/>
      <c r="R179" s="20"/>
      <c r="S179" s="20"/>
      <c r="T179" s="20"/>
      <c r="U179" s="20"/>
      <c r="V179" s="20"/>
      <c r="W179" s="20"/>
      <c r="X179" s="20"/>
      <c r="Y179" s="18"/>
      <c r="Z179" s="15" t="s">
        <v>66</v>
      </c>
      <c r="AA179" s="26" t="s">
        <v>34</v>
      </c>
      <c r="AB179" s="18"/>
      <c r="AC179" s="15"/>
      <c r="AD179" s="15"/>
      <c r="AE179" s="19"/>
      <c r="AF179" s="15"/>
      <c r="AG179" s="15"/>
      <c r="AH179" s="15"/>
      <c r="AI179" s="15"/>
      <c r="AJ179" s="20"/>
      <c r="AK179" s="18"/>
      <c r="AL179" s="19"/>
      <c r="AM179" s="1"/>
    </row>
    <row r="180" spans="1:39" x14ac:dyDescent="0.25">
      <c r="A180" s="15"/>
      <c r="B180" s="16"/>
      <c r="C180" s="17"/>
      <c r="D180" s="15"/>
      <c r="E180" s="16"/>
      <c r="F180" s="16"/>
      <c r="G180" s="16"/>
      <c r="H180" s="16"/>
      <c r="I180" s="16"/>
      <c r="J180" s="16"/>
      <c r="K180" s="20"/>
      <c r="L180" s="20"/>
      <c r="M180" s="20"/>
      <c r="N180" s="20"/>
      <c r="O180" s="20"/>
      <c r="P180" s="20"/>
      <c r="Q180" s="20"/>
      <c r="R180" s="20"/>
      <c r="S180" s="20"/>
      <c r="T180" s="20"/>
      <c r="U180" s="20"/>
      <c r="V180" s="20"/>
      <c r="W180" s="20"/>
      <c r="X180" s="20"/>
      <c r="Y180" s="18"/>
      <c r="Z180" s="15" t="s">
        <v>258</v>
      </c>
      <c r="AA180" s="26" t="s">
        <v>17</v>
      </c>
      <c r="AB180" s="18"/>
      <c r="AC180" s="15"/>
      <c r="AD180" s="15"/>
      <c r="AE180" s="19"/>
      <c r="AF180" s="15"/>
      <c r="AG180" s="15"/>
      <c r="AH180" s="15"/>
      <c r="AI180" s="15"/>
      <c r="AJ180" s="20"/>
      <c r="AK180" s="18"/>
      <c r="AL180" s="19"/>
      <c r="AM180" s="1"/>
    </row>
    <row r="181" spans="1:39" x14ac:dyDescent="0.25">
      <c r="A181" s="15"/>
      <c r="B181" s="16"/>
      <c r="C181" s="17"/>
      <c r="D181" s="15"/>
      <c r="E181" s="16"/>
      <c r="F181" s="16"/>
      <c r="G181" s="16"/>
      <c r="H181" s="16"/>
      <c r="I181" s="16"/>
      <c r="J181" s="16"/>
      <c r="K181" s="20"/>
      <c r="L181" s="20"/>
      <c r="M181" s="20"/>
      <c r="N181" s="20"/>
      <c r="O181" s="20"/>
      <c r="P181" s="20"/>
      <c r="Q181" s="20"/>
      <c r="R181" s="20"/>
      <c r="S181" s="20"/>
      <c r="T181" s="20"/>
      <c r="U181" s="20"/>
      <c r="V181" s="20"/>
      <c r="W181" s="20"/>
      <c r="X181" s="20"/>
      <c r="Y181" s="18"/>
      <c r="Z181" s="15" t="s">
        <v>89</v>
      </c>
      <c r="AA181" s="26" t="s">
        <v>14</v>
      </c>
      <c r="AB181" s="18"/>
      <c r="AC181" s="15"/>
      <c r="AD181" s="15"/>
      <c r="AE181" s="19"/>
      <c r="AF181" s="15"/>
      <c r="AG181" s="15"/>
      <c r="AH181" s="15"/>
      <c r="AI181" s="15"/>
      <c r="AJ181" s="20"/>
      <c r="AK181" s="18"/>
      <c r="AL181" s="19"/>
      <c r="AM181" s="1"/>
    </row>
    <row r="182" spans="1:39" x14ac:dyDescent="0.25">
      <c r="A182" s="15"/>
      <c r="B182" s="16"/>
      <c r="C182" s="17"/>
      <c r="D182" s="15"/>
      <c r="E182" s="16"/>
      <c r="F182" s="16"/>
      <c r="G182" s="16"/>
      <c r="H182" s="16"/>
      <c r="I182" s="16"/>
      <c r="J182" s="16"/>
      <c r="K182" s="20"/>
      <c r="L182" s="20"/>
      <c r="M182" s="20"/>
      <c r="N182" s="20"/>
      <c r="O182" s="20"/>
      <c r="P182" s="20"/>
      <c r="Q182" s="20"/>
      <c r="R182" s="20"/>
      <c r="S182" s="20"/>
      <c r="T182" s="20"/>
      <c r="U182" s="20"/>
      <c r="V182" s="20"/>
      <c r="W182" s="20"/>
      <c r="X182" s="20"/>
      <c r="Y182" s="18"/>
      <c r="Z182" s="15" t="s">
        <v>83</v>
      </c>
      <c r="AA182" s="26" t="s">
        <v>31</v>
      </c>
      <c r="AB182" s="18"/>
      <c r="AC182" s="15"/>
      <c r="AD182" s="15"/>
      <c r="AE182" s="19"/>
      <c r="AF182" s="15"/>
      <c r="AG182" s="15"/>
      <c r="AH182" s="15"/>
      <c r="AI182" s="15"/>
      <c r="AJ182" s="20"/>
      <c r="AK182" s="18"/>
      <c r="AL182" s="19"/>
      <c r="AM182" s="1"/>
    </row>
    <row r="183" spans="1:39" x14ac:dyDescent="0.25">
      <c r="A183" s="15"/>
      <c r="B183" s="16"/>
      <c r="C183" s="17"/>
      <c r="D183" s="15"/>
      <c r="E183" s="16"/>
      <c r="F183" s="16"/>
      <c r="G183" s="16"/>
      <c r="H183" s="16"/>
      <c r="I183" s="16"/>
      <c r="J183" s="16"/>
      <c r="K183" s="20"/>
      <c r="L183" s="20"/>
      <c r="M183" s="20"/>
      <c r="N183" s="20"/>
      <c r="O183" s="20"/>
      <c r="P183" s="20"/>
      <c r="Q183" s="20"/>
      <c r="R183" s="20"/>
      <c r="S183" s="20"/>
      <c r="T183" s="20"/>
      <c r="U183" s="20"/>
      <c r="V183" s="20"/>
      <c r="W183" s="20"/>
      <c r="X183" s="20"/>
      <c r="Y183" s="18"/>
      <c r="Z183" s="15" t="s">
        <v>84</v>
      </c>
      <c r="AA183" s="26" t="s">
        <v>29</v>
      </c>
      <c r="AB183" s="18"/>
      <c r="AC183" s="15"/>
      <c r="AD183" s="15"/>
      <c r="AE183" s="19"/>
      <c r="AF183" s="15"/>
      <c r="AG183" s="15"/>
      <c r="AH183" s="15"/>
      <c r="AI183" s="15"/>
      <c r="AJ183" s="20"/>
      <c r="AK183" s="18"/>
      <c r="AL183" s="19"/>
      <c r="AM183" s="1"/>
    </row>
    <row r="184" spans="1:39" x14ac:dyDescent="0.25">
      <c r="A184" s="15"/>
      <c r="B184" s="16"/>
      <c r="C184" s="17"/>
      <c r="D184" s="15"/>
      <c r="E184" s="16"/>
      <c r="F184" s="16"/>
      <c r="G184" s="16"/>
      <c r="H184" s="16"/>
      <c r="I184" s="16"/>
      <c r="J184" s="16"/>
      <c r="K184" s="20"/>
      <c r="L184" s="20"/>
      <c r="M184" s="20"/>
      <c r="N184" s="20"/>
      <c r="O184" s="20"/>
      <c r="P184" s="20"/>
      <c r="Q184" s="20"/>
      <c r="R184" s="20"/>
      <c r="S184" s="20"/>
      <c r="T184" s="20"/>
      <c r="U184" s="20"/>
      <c r="V184" s="20"/>
      <c r="W184" s="20"/>
      <c r="X184" s="20"/>
      <c r="Y184" s="18"/>
      <c r="Z184" s="15"/>
      <c r="AA184" s="15"/>
      <c r="AB184" s="18"/>
      <c r="AC184" s="15"/>
      <c r="AD184" s="15"/>
      <c r="AE184" s="19"/>
      <c r="AF184" s="15"/>
      <c r="AG184" s="15"/>
      <c r="AH184" s="15"/>
      <c r="AI184" s="15"/>
      <c r="AJ184" s="20"/>
      <c r="AK184" s="18"/>
      <c r="AL184" s="19"/>
      <c r="AM184" s="1"/>
    </row>
    <row r="185" spans="1:39" x14ac:dyDescent="0.25">
      <c r="A185" s="15"/>
      <c r="B185" s="16"/>
      <c r="C185" s="17"/>
      <c r="D185" s="15"/>
      <c r="E185" s="16"/>
      <c r="F185" s="16"/>
      <c r="G185" s="16"/>
      <c r="H185" s="16"/>
      <c r="I185" s="16"/>
      <c r="J185" s="16"/>
      <c r="K185" s="20"/>
      <c r="L185" s="20"/>
      <c r="M185" s="20"/>
      <c r="N185" s="20"/>
      <c r="O185" s="20"/>
      <c r="P185" s="20"/>
      <c r="Q185" s="20"/>
      <c r="R185" s="20"/>
      <c r="S185" s="20"/>
      <c r="T185" s="20"/>
      <c r="U185" s="20"/>
      <c r="V185" s="20"/>
      <c r="W185" s="20"/>
      <c r="X185" s="20"/>
      <c r="Y185" s="18"/>
      <c r="Z185" s="15"/>
      <c r="AA185" s="15"/>
      <c r="AB185" s="18"/>
      <c r="AC185" s="15"/>
      <c r="AD185" s="15"/>
      <c r="AE185" s="19"/>
      <c r="AF185" s="15"/>
      <c r="AG185" s="15"/>
      <c r="AH185" s="15"/>
      <c r="AI185" s="15"/>
      <c r="AJ185" s="20"/>
      <c r="AK185" s="18"/>
      <c r="AL185" s="19"/>
      <c r="AM185" s="1"/>
    </row>
    <row r="186" spans="1:39" x14ac:dyDescent="0.25">
      <c r="A186" s="15"/>
      <c r="B186" s="16"/>
      <c r="C186" s="17"/>
      <c r="D186" s="15"/>
      <c r="E186" s="16"/>
      <c r="F186" s="16"/>
      <c r="G186" s="16"/>
      <c r="H186" s="16"/>
      <c r="I186" s="16"/>
      <c r="J186" s="16"/>
      <c r="K186" s="20"/>
      <c r="L186" s="20"/>
      <c r="M186" s="20"/>
      <c r="N186" s="20"/>
      <c r="O186" s="20"/>
      <c r="P186" s="20"/>
      <c r="Q186" s="20"/>
      <c r="R186" s="20"/>
      <c r="S186" s="20"/>
      <c r="T186" s="20"/>
      <c r="U186" s="20"/>
      <c r="V186" s="20"/>
      <c r="W186" s="20"/>
      <c r="X186" s="20"/>
      <c r="Y186" s="18"/>
      <c r="Z186" s="15"/>
      <c r="AA186" s="15"/>
      <c r="AB186" s="18"/>
      <c r="AC186" s="15"/>
      <c r="AD186" s="15"/>
      <c r="AE186" s="19"/>
      <c r="AF186" s="15"/>
      <c r="AG186" s="15"/>
      <c r="AH186" s="15"/>
      <c r="AI186" s="15"/>
      <c r="AJ186" s="20"/>
      <c r="AK186" s="18"/>
      <c r="AL186" s="19"/>
      <c r="AM186" s="1"/>
    </row>
    <row r="187" spans="1:39" x14ac:dyDescent="0.25">
      <c r="A187" s="15"/>
      <c r="B187" s="16"/>
      <c r="C187" s="17"/>
      <c r="D187" s="15"/>
      <c r="E187" s="16"/>
      <c r="F187" s="16"/>
      <c r="G187" s="16"/>
      <c r="H187" s="16"/>
      <c r="I187" s="16"/>
      <c r="J187" s="16"/>
      <c r="K187" s="20"/>
      <c r="L187" s="20"/>
      <c r="M187" s="20"/>
      <c r="N187" s="20"/>
      <c r="O187" s="20"/>
      <c r="P187" s="20"/>
      <c r="Q187" s="20"/>
      <c r="R187" s="20"/>
      <c r="S187" s="20"/>
      <c r="T187" s="20"/>
      <c r="U187" s="20"/>
      <c r="V187" s="20"/>
      <c r="W187" s="20"/>
      <c r="X187" s="20"/>
      <c r="Y187" s="18"/>
      <c r="Z187" s="15"/>
      <c r="AA187" s="15"/>
      <c r="AB187" s="18"/>
      <c r="AC187" s="15"/>
      <c r="AD187" s="15"/>
      <c r="AE187" s="19"/>
      <c r="AF187" s="15"/>
      <c r="AG187" s="15"/>
      <c r="AH187" s="15"/>
      <c r="AI187" s="15"/>
      <c r="AJ187" s="20"/>
      <c r="AK187" s="18"/>
      <c r="AL187" s="19"/>
      <c r="AM187" s="1"/>
    </row>
    <row r="188" spans="1:39" x14ac:dyDescent="0.25">
      <c r="A188" s="15"/>
      <c r="B188" s="16"/>
      <c r="C188" s="17"/>
      <c r="D188" s="15"/>
      <c r="E188" s="16"/>
      <c r="F188" s="16"/>
      <c r="G188" s="16"/>
      <c r="H188" s="16"/>
      <c r="I188" s="16"/>
      <c r="J188" s="16"/>
      <c r="K188" s="20"/>
      <c r="L188" s="20"/>
      <c r="M188" s="20"/>
      <c r="N188" s="20"/>
      <c r="O188" s="20"/>
      <c r="P188" s="20"/>
      <c r="Q188" s="20"/>
      <c r="R188" s="20"/>
      <c r="S188" s="20"/>
      <c r="T188" s="20"/>
      <c r="U188" s="20"/>
      <c r="V188" s="20"/>
      <c r="W188" s="20"/>
      <c r="X188" s="20"/>
      <c r="Y188" s="18"/>
      <c r="Z188" s="15"/>
      <c r="AA188" s="15"/>
      <c r="AB188" s="18"/>
      <c r="AC188" s="15"/>
      <c r="AD188" s="15"/>
      <c r="AE188" s="19"/>
      <c r="AF188" s="15"/>
      <c r="AG188" s="15"/>
      <c r="AH188" s="15"/>
      <c r="AI188" s="15"/>
      <c r="AJ188" s="20"/>
      <c r="AK188" s="18"/>
      <c r="AL188" s="19"/>
      <c r="AM188" s="1"/>
    </row>
    <row r="189" spans="1:39" x14ac:dyDescent="0.25">
      <c r="A189" s="15"/>
      <c r="B189" s="16"/>
      <c r="C189" s="17"/>
      <c r="D189" s="15"/>
      <c r="E189" s="16"/>
      <c r="F189" s="16"/>
      <c r="G189" s="16"/>
      <c r="H189" s="16"/>
      <c r="I189" s="16"/>
      <c r="J189" s="16"/>
      <c r="K189" s="20"/>
      <c r="L189" s="20"/>
      <c r="M189" s="20"/>
      <c r="N189" s="20"/>
      <c r="O189" s="20"/>
      <c r="P189" s="20"/>
      <c r="Q189" s="20"/>
      <c r="R189" s="20"/>
      <c r="S189" s="20"/>
      <c r="T189" s="20"/>
      <c r="U189" s="20"/>
      <c r="V189" s="20"/>
      <c r="W189" s="20"/>
      <c r="X189" s="20"/>
      <c r="Y189" s="18"/>
      <c r="Z189" s="15"/>
      <c r="AA189" s="15"/>
      <c r="AB189" s="18"/>
      <c r="AC189" s="15"/>
      <c r="AD189" s="15"/>
      <c r="AE189" s="19"/>
      <c r="AF189" s="15"/>
      <c r="AG189" s="15"/>
      <c r="AH189" s="15"/>
      <c r="AI189" s="15"/>
      <c r="AJ189" s="20"/>
      <c r="AK189" s="18"/>
      <c r="AL189" s="19"/>
      <c r="AM189" s="1"/>
    </row>
    <row r="190" spans="1:39" x14ac:dyDescent="0.25">
      <c r="A190" s="15"/>
      <c r="B190" s="16"/>
      <c r="C190" s="17"/>
      <c r="D190" s="15"/>
      <c r="E190" s="16"/>
      <c r="F190" s="16"/>
      <c r="G190" s="16"/>
      <c r="H190" s="16"/>
      <c r="I190" s="16"/>
      <c r="J190" s="16"/>
      <c r="K190" s="20"/>
      <c r="L190" s="20"/>
      <c r="M190" s="20"/>
      <c r="N190" s="20"/>
      <c r="O190" s="20"/>
      <c r="P190" s="20"/>
      <c r="Q190" s="20"/>
      <c r="R190" s="20"/>
      <c r="S190" s="20"/>
      <c r="T190" s="20"/>
      <c r="U190" s="20"/>
      <c r="V190" s="20"/>
      <c r="W190" s="20"/>
      <c r="X190" s="20"/>
      <c r="Y190" s="18"/>
      <c r="Z190" s="15"/>
      <c r="AA190" s="15"/>
      <c r="AB190" s="18"/>
      <c r="AC190" s="15"/>
      <c r="AD190" s="15"/>
      <c r="AE190" s="19"/>
      <c r="AF190" s="15"/>
      <c r="AG190" s="15"/>
      <c r="AH190" s="15"/>
      <c r="AI190" s="15"/>
      <c r="AJ190" s="20"/>
      <c r="AK190" s="18"/>
      <c r="AL190" s="19"/>
      <c r="AM190" s="1"/>
    </row>
    <row r="191" spans="1:39" x14ac:dyDescent="0.25">
      <c r="A191" s="15"/>
      <c r="B191" s="16"/>
      <c r="C191" s="17"/>
      <c r="D191" s="15"/>
      <c r="E191" s="16"/>
      <c r="F191" s="16"/>
      <c r="G191" s="16"/>
      <c r="H191" s="16"/>
      <c r="I191" s="16"/>
      <c r="J191" s="16"/>
      <c r="K191" s="20"/>
      <c r="L191" s="20"/>
      <c r="M191" s="20"/>
      <c r="N191" s="20"/>
      <c r="O191" s="20"/>
      <c r="P191" s="20"/>
      <c r="Q191" s="20"/>
      <c r="R191" s="20"/>
      <c r="S191" s="20"/>
      <c r="T191" s="20"/>
      <c r="U191" s="20"/>
      <c r="V191" s="20"/>
      <c r="W191" s="20"/>
      <c r="X191" s="20"/>
      <c r="Y191" s="18"/>
      <c r="Z191" s="15"/>
      <c r="AA191" s="15"/>
      <c r="AB191" s="18"/>
      <c r="AC191" s="15"/>
      <c r="AD191" s="15"/>
      <c r="AE191" s="19"/>
      <c r="AF191" s="15"/>
      <c r="AG191" s="15"/>
      <c r="AH191" s="15"/>
      <c r="AI191" s="15"/>
      <c r="AJ191" s="20"/>
      <c r="AK191" s="18"/>
      <c r="AL191" s="19"/>
      <c r="AM191" s="1"/>
    </row>
    <row r="192" spans="1:39" x14ac:dyDescent="0.25">
      <c r="A192" s="15"/>
      <c r="B192" s="16"/>
      <c r="C192" s="17"/>
      <c r="D192" s="15"/>
      <c r="E192" s="16"/>
      <c r="F192" s="16"/>
      <c r="G192" s="16"/>
      <c r="H192" s="16"/>
      <c r="I192" s="16"/>
      <c r="J192" s="16"/>
      <c r="K192" s="20"/>
      <c r="L192" s="20"/>
      <c r="M192" s="20"/>
      <c r="N192" s="20"/>
      <c r="O192" s="20"/>
      <c r="P192" s="20"/>
      <c r="Q192" s="20"/>
      <c r="R192" s="20"/>
      <c r="S192" s="20"/>
      <c r="T192" s="20"/>
      <c r="U192" s="20"/>
      <c r="V192" s="20"/>
      <c r="W192" s="20"/>
      <c r="X192" s="20"/>
      <c r="Y192" s="18"/>
      <c r="Z192" s="15"/>
      <c r="AA192" s="15"/>
      <c r="AB192" s="18"/>
      <c r="AC192" s="15"/>
      <c r="AD192" s="15"/>
      <c r="AE192" s="19"/>
      <c r="AF192" s="15"/>
      <c r="AG192" s="15"/>
      <c r="AH192" s="15"/>
      <c r="AI192" s="15"/>
      <c r="AJ192" s="20"/>
      <c r="AK192" s="18"/>
      <c r="AL192" s="19"/>
      <c r="AM192" s="1"/>
    </row>
    <row r="193" spans="1:39" x14ac:dyDescent="0.25">
      <c r="A193" s="15"/>
      <c r="B193" s="16"/>
      <c r="C193" s="17"/>
      <c r="D193" s="15"/>
      <c r="E193" s="16"/>
      <c r="F193" s="16"/>
      <c r="G193" s="16"/>
      <c r="H193" s="16"/>
      <c r="I193" s="16"/>
      <c r="J193" s="16"/>
      <c r="K193" s="20"/>
      <c r="L193" s="20"/>
      <c r="M193" s="20"/>
      <c r="N193" s="20"/>
      <c r="O193" s="20"/>
      <c r="P193" s="20"/>
      <c r="Q193" s="20"/>
      <c r="R193" s="20"/>
      <c r="S193" s="20"/>
      <c r="T193" s="20"/>
      <c r="U193" s="20"/>
      <c r="V193" s="20"/>
      <c r="W193" s="20"/>
      <c r="X193" s="20"/>
      <c r="Y193" s="18"/>
      <c r="Z193" s="15"/>
      <c r="AA193" s="15"/>
      <c r="AB193" s="18"/>
      <c r="AC193" s="15"/>
      <c r="AD193" s="15"/>
      <c r="AE193" s="19"/>
      <c r="AF193" s="15"/>
      <c r="AG193" s="15"/>
      <c r="AH193" s="15"/>
      <c r="AI193" s="15"/>
      <c r="AJ193" s="20"/>
      <c r="AK193" s="18"/>
      <c r="AL193" s="19"/>
      <c r="AM193" s="1"/>
    </row>
    <row r="194" spans="1:39" x14ac:dyDescent="0.25">
      <c r="A194" s="15"/>
      <c r="B194" s="16"/>
      <c r="C194" s="17"/>
      <c r="D194" s="15"/>
      <c r="E194" s="16"/>
      <c r="F194" s="16"/>
      <c r="G194" s="16"/>
      <c r="H194" s="16"/>
      <c r="I194" s="16"/>
      <c r="J194" s="16"/>
      <c r="K194" s="20"/>
      <c r="L194" s="20"/>
      <c r="M194" s="20"/>
      <c r="N194" s="20"/>
      <c r="O194" s="20"/>
      <c r="P194" s="20"/>
      <c r="Q194" s="20"/>
      <c r="R194" s="20"/>
      <c r="S194" s="20"/>
      <c r="T194" s="20"/>
      <c r="U194" s="20"/>
      <c r="V194" s="20"/>
      <c r="W194" s="20"/>
      <c r="X194" s="20"/>
      <c r="Y194" s="18"/>
      <c r="Z194" s="15"/>
      <c r="AA194" s="15"/>
      <c r="AB194" s="18"/>
      <c r="AC194" s="15"/>
      <c r="AD194" s="15"/>
      <c r="AE194" s="19"/>
      <c r="AF194" s="15"/>
      <c r="AG194" s="15"/>
      <c r="AH194" s="15"/>
      <c r="AI194" s="15"/>
      <c r="AJ194" s="20"/>
      <c r="AK194" s="18"/>
      <c r="AL194" s="19"/>
      <c r="AM194" s="1"/>
    </row>
    <row r="195" spans="1:39" x14ac:dyDescent="0.25">
      <c r="A195" s="15"/>
      <c r="B195" s="16"/>
      <c r="C195" s="17"/>
      <c r="D195" s="15"/>
      <c r="E195" s="16"/>
      <c r="F195" s="16"/>
      <c r="G195" s="16"/>
      <c r="H195" s="16"/>
      <c r="I195" s="16"/>
      <c r="J195" s="16"/>
      <c r="K195" s="20"/>
      <c r="L195" s="20"/>
      <c r="M195" s="20"/>
      <c r="N195" s="20"/>
      <c r="O195" s="20"/>
      <c r="P195" s="20"/>
      <c r="Q195" s="20"/>
      <c r="R195" s="20"/>
      <c r="S195" s="20"/>
      <c r="T195" s="20"/>
      <c r="U195" s="20"/>
      <c r="V195" s="20"/>
      <c r="W195" s="20"/>
      <c r="X195" s="20"/>
      <c r="Y195" s="18"/>
      <c r="Z195" s="15"/>
      <c r="AA195" s="15"/>
      <c r="AB195" s="18"/>
      <c r="AC195" s="15"/>
      <c r="AD195" s="15"/>
      <c r="AE195" s="19"/>
      <c r="AF195" s="15"/>
      <c r="AG195" s="15"/>
      <c r="AH195" s="15"/>
      <c r="AI195" s="15"/>
      <c r="AJ195" s="20"/>
      <c r="AK195" s="18"/>
      <c r="AL195" s="19"/>
      <c r="AM195" s="1"/>
    </row>
    <row r="196" spans="1:39" x14ac:dyDescent="0.25">
      <c r="A196" s="15"/>
      <c r="B196" s="16"/>
      <c r="C196" s="17"/>
      <c r="D196" s="15"/>
      <c r="E196" s="16"/>
      <c r="F196" s="16"/>
      <c r="G196" s="16"/>
      <c r="H196" s="16"/>
      <c r="I196" s="16"/>
      <c r="J196" s="16"/>
      <c r="K196" s="20"/>
      <c r="L196" s="20"/>
      <c r="M196" s="20"/>
      <c r="N196" s="20"/>
      <c r="O196" s="20"/>
      <c r="P196" s="20"/>
      <c r="Q196" s="20"/>
      <c r="R196" s="20"/>
      <c r="S196" s="20"/>
      <c r="T196" s="20"/>
      <c r="U196" s="20"/>
      <c r="V196" s="20"/>
      <c r="W196" s="20"/>
      <c r="X196" s="20"/>
      <c r="Y196" s="18"/>
      <c r="Z196" s="15"/>
      <c r="AA196" s="15"/>
      <c r="AB196" s="18"/>
      <c r="AC196" s="15"/>
      <c r="AD196" s="15"/>
      <c r="AE196" s="19"/>
      <c r="AF196" s="15"/>
      <c r="AG196" s="15"/>
      <c r="AH196" s="15"/>
      <c r="AI196" s="15"/>
      <c r="AJ196" s="20"/>
      <c r="AK196" s="18"/>
      <c r="AL196" s="19"/>
      <c r="AM196" s="1"/>
    </row>
    <row r="197" spans="1:39" x14ac:dyDescent="0.25">
      <c r="A197" s="15"/>
      <c r="B197" s="16"/>
      <c r="C197" s="17"/>
      <c r="D197" s="15"/>
      <c r="E197" s="16"/>
      <c r="F197" s="16"/>
      <c r="G197" s="16"/>
      <c r="H197" s="16"/>
      <c r="I197" s="16"/>
      <c r="J197" s="16"/>
      <c r="K197" s="20"/>
      <c r="L197" s="20"/>
      <c r="M197" s="20"/>
      <c r="N197" s="20"/>
      <c r="O197" s="20"/>
      <c r="P197" s="20"/>
      <c r="Q197" s="20"/>
      <c r="R197" s="20"/>
      <c r="S197" s="20"/>
      <c r="T197" s="20"/>
      <c r="U197" s="20"/>
      <c r="V197" s="20"/>
      <c r="W197" s="20"/>
      <c r="X197" s="20"/>
      <c r="Y197" s="18"/>
      <c r="Z197" s="15"/>
      <c r="AA197" s="15"/>
      <c r="AB197" s="18"/>
      <c r="AC197" s="15"/>
      <c r="AD197" s="15"/>
      <c r="AE197" s="19"/>
      <c r="AF197" s="15"/>
      <c r="AG197" s="15"/>
      <c r="AH197" s="15"/>
      <c r="AI197" s="15"/>
      <c r="AJ197" s="20"/>
      <c r="AK197" s="18"/>
      <c r="AL197" s="19"/>
      <c r="AM197" s="1"/>
    </row>
    <row r="198" spans="1:39" x14ac:dyDescent="0.25">
      <c r="A198" s="15"/>
      <c r="B198" s="16"/>
      <c r="C198" s="17"/>
      <c r="D198" s="15"/>
      <c r="E198" s="16"/>
      <c r="F198" s="16"/>
      <c r="G198" s="16"/>
      <c r="H198" s="16"/>
      <c r="I198" s="16"/>
      <c r="J198" s="16"/>
      <c r="K198" s="20"/>
      <c r="L198" s="20"/>
      <c r="M198" s="20"/>
      <c r="N198" s="20"/>
      <c r="O198" s="20"/>
      <c r="P198" s="20"/>
      <c r="Q198" s="20"/>
      <c r="R198" s="20"/>
      <c r="S198" s="20"/>
      <c r="T198" s="20"/>
      <c r="U198" s="20"/>
      <c r="V198" s="20"/>
      <c r="W198" s="20"/>
      <c r="X198" s="20"/>
      <c r="Y198" s="18"/>
      <c r="Z198" s="15"/>
      <c r="AA198" s="15"/>
      <c r="AB198" s="18"/>
      <c r="AC198" s="15"/>
      <c r="AD198" s="15"/>
      <c r="AE198" s="19"/>
      <c r="AF198" s="15"/>
      <c r="AG198" s="15"/>
      <c r="AH198" s="15"/>
      <c r="AI198" s="15"/>
      <c r="AJ198" s="20"/>
      <c r="AK198" s="18"/>
      <c r="AL198" s="19"/>
      <c r="AM198" s="1"/>
    </row>
    <row r="199" spans="1:39" x14ac:dyDescent="0.25">
      <c r="A199" s="15"/>
      <c r="B199" s="16"/>
      <c r="C199" s="17"/>
      <c r="D199" s="15"/>
      <c r="E199" s="16"/>
      <c r="F199" s="16"/>
      <c r="G199" s="16"/>
      <c r="H199" s="16"/>
      <c r="I199" s="16"/>
      <c r="J199" s="16"/>
      <c r="K199" s="20"/>
      <c r="L199" s="20"/>
      <c r="M199" s="20"/>
      <c r="N199" s="20"/>
      <c r="O199" s="20"/>
      <c r="P199" s="20"/>
      <c r="Q199" s="20"/>
      <c r="R199" s="20"/>
      <c r="S199" s="20"/>
      <c r="T199" s="20"/>
      <c r="U199" s="20"/>
      <c r="V199" s="20"/>
      <c r="W199" s="20"/>
      <c r="X199" s="20"/>
      <c r="Y199" s="18"/>
      <c r="Z199" s="15"/>
      <c r="AA199" s="15"/>
      <c r="AB199" s="18"/>
      <c r="AC199" s="15"/>
      <c r="AD199" s="15"/>
      <c r="AE199" s="19"/>
      <c r="AF199" s="15"/>
      <c r="AG199" s="15"/>
      <c r="AH199" s="15"/>
      <c r="AI199" s="15"/>
      <c r="AJ199" s="20"/>
      <c r="AK199" s="18"/>
      <c r="AL199" s="19"/>
      <c r="AM199" s="1"/>
    </row>
    <row r="200" spans="1:39" x14ac:dyDescent="0.25">
      <c r="A200" s="15"/>
      <c r="B200" s="16"/>
      <c r="C200" s="17"/>
      <c r="D200" s="15"/>
      <c r="E200" s="16"/>
      <c r="F200" s="16"/>
      <c r="G200" s="16"/>
      <c r="H200" s="16"/>
      <c r="I200" s="16"/>
      <c r="J200" s="16"/>
      <c r="K200" s="20"/>
      <c r="L200" s="20"/>
      <c r="M200" s="20"/>
      <c r="N200" s="20"/>
      <c r="O200" s="20"/>
      <c r="P200" s="20"/>
      <c r="Q200" s="20"/>
      <c r="R200" s="20"/>
      <c r="S200" s="20"/>
      <c r="T200" s="20"/>
      <c r="U200" s="20"/>
      <c r="V200" s="20"/>
      <c r="W200" s="20"/>
      <c r="X200" s="20"/>
      <c r="Y200" s="18"/>
      <c r="Z200" s="15"/>
      <c r="AA200" s="15"/>
      <c r="AB200" s="18"/>
      <c r="AC200" s="15"/>
      <c r="AD200" s="15"/>
      <c r="AE200" s="19"/>
      <c r="AF200" s="15"/>
      <c r="AG200" s="15"/>
      <c r="AH200" s="15"/>
      <c r="AI200" s="15"/>
      <c r="AJ200" s="20"/>
      <c r="AK200" s="18"/>
      <c r="AL200" s="19"/>
      <c r="AM200" s="1"/>
    </row>
    <row r="201" spans="1:39" x14ac:dyDescent="0.25">
      <c r="A201" s="15"/>
      <c r="B201" s="16"/>
      <c r="C201" s="17"/>
      <c r="D201" s="15"/>
      <c r="E201" s="16"/>
      <c r="F201" s="16"/>
      <c r="G201" s="16"/>
      <c r="H201" s="16"/>
      <c r="I201" s="16"/>
      <c r="J201" s="16"/>
      <c r="K201" s="20"/>
      <c r="L201" s="20"/>
      <c r="M201" s="20"/>
      <c r="N201" s="20"/>
      <c r="O201" s="20"/>
      <c r="P201" s="20"/>
      <c r="Q201" s="20"/>
      <c r="R201" s="20"/>
      <c r="S201" s="20"/>
      <c r="T201" s="20"/>
      <c r="U201" s="20"/>
      <c r="V201" s="20"/>
      <c r="W201" s="20"/>
      <c r="X201" s="20"/>
      <c r="Y201" s="18"/>
      <c r="Z201" s="15"/>
      <c r="AA201" s="15"/>
      <c r="AB201" s="18"/>
      <c r="AC201" s="15"/>
      <c r="AD201" s="15"/>
      <c r="AE201" s="19"/>
      <c r="AF201" s="15"/>
      <c r="AG201" s="15"/>
      <c r="AH201" s="15"/>
      <c r="AI201" s="15"/>
      <c r="AJ201" s="20"/>
      <c r="AK201" s="18"/>
      <c r="AL201" s="19"/>
      <c r="AM201" s="1"/>
    </row>
    <row r="202" spans="1:39" x14ac:dyDescent="0.25">
      <c r="A202" s="15"/>
      <c r="B202" s="16"/>
      <c r="C202" s="17"/>
      <c r="D202" s="15"/>
      <c r="E202" s="16"/>
      <c r="F202" s="16"/>
      <c r="G202" s="16"/>
      <c r="H202" s="16"/>
      <c r="I202" s="16"/>
      <c r="J202" s="16"/>
      <c r="K202" s="20"/>
      <c r="L202" s="20"/>
      <c r="M202" s="20"/>
      <c r="N202" s="20"/>
      <c r="O202" s="20"/>
      <c r="P202" s="20"/>
      <c r="Q202" s="20"/>
      <c r="R202" s="20"/>
      <c r="S202" s="20"/>
      <c r="T202" s="20"/>
      <c r="U202" s="20"/>
      <c r="V202" s="20"/>
      <c r="W202" s="20"/>
      <c r="X202" s="20"/>
      <c r="Y202" s="18"/>
      <c r="Z202" s="15"/>
      <c r="AA202" s="15"/>
      <c r="AB202" s="18"/>
      <c r="AC202" s="15"/>
      <c r="AD202" s="15"/>
      <c r="AE202" s="19"/>
      <c r="AF202" s="15"/>
      <c r="AG202" s="15"/>
      <c r="AH202" s="15"/>
      <c r="AI202" s="15"/>
      <c r="AJ202" s="20"/>
      <c r="AK202" s="18"/>
      <c r="AL202" s="19"/>
      <c r="AM202" s="1"/>
    </row>
    <row r="203" spans="1:39" x14ac:dyDescent="0.25">
      <c r="A203" s="15"/>
      <c r="B203" s="16"/>
      <c r="C203" s="17"/>
      <c r="D203" s="15"/>
      <c r="E203" s="16"/>
      <c r="F203" s="16"/>
      <c r="G203" s="16"/>
      <c r="H203" s="16"/>
      <c r="I203" s="16"/>
      <c r="J203" s="16"/>
      <c r="K203" s="20"/>
      <c r="L203" s="20"/>
      <c r="M203" s="20"/>
      <c r="N203" s="20"/>
      <c r="O203" s="20"/>
      <c r="P203" s="20"/>
      <c r="Q203" s="20"/>
      <c r="R203" s="20"/>
      <c r="S203" s="20"/>
      <c r="T203" s="20"/>
      <c r="U203" s="20"/>
      <c r="V203" s="20"/>
      <c r="W203" s="20"/>
      <c r="X203" s="20"/>
      <c r="Y203" s="18"/>
      <c r="Z203" s="15"/>
      <c r="AA203" s="15"/>
      <c r="AB203" s="18"/>
      <c r="AC203" s="15"/>
      <c r="AD203" s="15"/>
      <c r="AE203" s="19"/>
      <c r="AF203" s="15"/>
      <c r="AG203" s="15"/>
      <c r="AH203" s="15"/>
      <c r="AI203" s="15"/>
      <c r="AJ203" s="20"/>
      <c r="AK203" s="18"/>
      <c r="AL203" s="19"/>
      <c r="AM203" s="1"/>
    </row>
    <row r="204" spans="1:39" x14ac:dyDescent="0.25">
      <c r="A204" s="15"/>
      <c r="B204" s="16"/>
      <c r="C204" s="17"/>
      <c r="D204" s="15"/>
      <c r="E204" s="16"/>
      <c r="F204" s="16"/>
      <c r="G204" s="16"/>
      <c r="H204" s="16"/>
      <c r="I204" s="16"/>
      <c r="J204" s="16"/>
      <c r="K204" s="20"/>
      <c r="L204" s="20"/>
      <c r="M204" s="20"/>
      <c r="N204" s="20"/>
      <c r="O204" s="20"/>
      <c r="P204" s="20"/>
      <c r="Q204" s="20"/>
      <c r="R204" s="20"/>
      <c r="S204" s="20"/>
      <c r="T204" s="20"/>
      <c r="U204" s="20"/>
      <c r="V204" s="20"/>
      <c r="W204" s="20"/>
      <c r="X204" s="20"/>
      <c r="Y204" s="18"/>
      <c r="Z204" s="15"/>
      <c r="AA204" s="15"/>
      <c r="AB204" s="18"/>
      <c r="AC204" s="15"/>
      <c r="AD204" s="15"/>
      <c r="AE204" s="19"/>
      <c r="AF204" s="15"/>
      <c r="AG204" s="15"/>
      <c r="AH204" s="15"/>
      <c r="AI204" s="15"/>
      <c r="AJ204" s="20"/>
      <c r="AK204" s="18"/>
      <c r="AL204" s="19"/>
      <c r="AM204" s="1"/>
    </row>
    <row r="205" spans="1:39" x14ac:dyDescent="0.25">
      <c r="A205" s="15"/>
      <c r="B205" s="16"/>
      <c r="C205" s="17"/>
      <c r="D205" s="15"/>
      <c r="E205" s="16"/>
      <c r="F205" s="16"/>
      <c r="G205" s="16"/>
      <c r="H205" s="16"/>
      <c r="I205" s="16"/>
      <c r="J205" s="16"/>
      <c r="K205" s="20"/>
      <c r="L205" s="20"/>
      <c r="M205" s="20"/>
      <c r="N205" s="20"/>
      <c r="O205" s="20"/>
      <c r="P205" s="20"/>
      <c r="Q205" s="20"/>
      <c r="R205" s="20"/>
      <c r="S205" s="20"/>
      <c r="T205" s="20"/>
      <c r="U205" s="20"/>
      <c r="V205" s="20"/>
      <c r="W205" s="20"/>
      <c r="X205" s="20"/>
      <c r="Y205" s="18"/>
      <c r="Z205" s="15"/>
      <c r="AA205" s="15"/>
      <c r="AB205" s="18"/>
      <c r="AC205" s="15"/>
      <c r="AD205" s="15"/>
      <c r="AE205" s="19"/>
      <c r="AF205" s="15"/>
      <c r="AG205" s="15"/>
      <c r="AH205" s="15"/>
      <c r="AI205" s="15"/>
      <c r="AJ205" s="20"/>
      <c r="AK205" s="18"/>
      <c r="AL205" s="19"/>
      <c r="AM205" s="1"/>
    </row>
    <row r="206" spans="1:39" x14ac:dyDescent="0.25">
      <c r="A206" s="15"/>
      <c r="B206" s="16"/>
      <c r="C206" s="17"/>
      <c r="D206" s="15"/>
      <c r="E206" s="16"/>
      <c r="F206" s="16"/>
      <c r="G206" s="16"/>
      <c r="H206" s="16"/>
      <c r="I206" s="16"/>
      <c r="J206" s="16"/>
      <c r="K206" s="20"/>
      <c r="L206" s="20"/>
      <c r="M206" s="20"/>
      <c r="N206" s="20"/>
      <c r="O206" s="20"/>
      <c r="P206" s="20"/>
      <c r="Q206" s="20"/>
      <c r="R206" s="20"/>
      <c r="S206" s="20"/>
      <c r="T206" s="20"/>
      <c r="U206" s="20"/>
      <c r="V206" s="20"/>
      <c r="W206" s="20"/>
      <c r="X206" s="20"/>
      <c r="Y206" s="18"/>
      <c r="Z206" s="15"/>
      <c r="AA206" s="15"/>
      <c r="AB206" s="18"/>
      <c r="AC206" s="15"/>
      <c r="AD206" s="15"/>
      <c r="AE206" s="19"/>
      <c r="AF206" s="15"/>
      <c r="AG206" s="15"/>
      <c r="AH206" s="15"/>
      <c r="AI206" s="15"/>
      <c r="AJ206" s="20"/>
      <c r="AK206" s="18"/>
      <c r="AL206" s="19"/>
      <c r="AM206" s="1"/>
    </row>
    <row r="207" spans="1:39" x14ac:dyDescent="0.25">
      <c r="A207" s="15"/>
      <c r="B207" s="16"/>
      <c r="C207" s="17"/>
      <c r="D207" s="15"/>
      <c r="E207" s="16"/>
      <c r="F207" s="16"/>
      <c r="G207" s="16"/>
      <c r="H207" s="16"/>
      <c r="I207" s="16"/>
      <c r="J207" s="16"/>
      <c r="K207" s="20"/>
      <c r="L207" s="20"/>
      <c r="M207" s="20"/>
      <c r="N207" s="20"/>
      <c r="O207" s="20"/>
      <c r="P207" s="20"/>
      <c r="Q207" s="20"/>
      <c r="R207" s="20"/>
      <c r="S207" s="20"/>
      <c r="T207" s="20"/>
      <c r="U207" s="20"/>
      <c r="V207" s="20"/>
      <c r="W207" s="20"/>
      <c r="X207" s="20"/>
      <c r="Y207" s="18"/>
      <c r="Z207" s="15"/>
      <c r="AA207" s="15"/>
      <c r="AB207" s="18"/>
      <c r="AC207" s="15"/>
      <c r="AD207" s="15"/>
      <c r="AE207" s="19"/>
      <c r="AF207" s="15"/>
      <c r="AG207" s="15"/>
      <c r="AH207" s="15"/>
      <c r="AI207" s="15"/>
      <c r="AJ207" s="20"/>
      <c r="AK207" s="18"/>
      <c r="AL207" s="19"/>
      <c r="AM207" s="1"/>
    </row>
    <row r="208" spans="1:39" x14ac:dyDescent="0.25">
      <c r="A208" s="15"/>
      <c r="B208" s="16"/>
      <c r="C208" s="17"/>
      <c r="D208" s="15"/>
      <c r="E208" s="16"/>
      <c r="F208" s="16"/>
      <c r="G208" s="16"/>
      <c r="H208" s="16"/>
      <c r="I208" s="16"/>
      <c r="J208" s="16"/>
      <c r="K208" s="20"/>
      <c r="L208" s="20"/>
      <c r="M208" s="20"/>
      <c r="N208" s="20"/>
      <c r="O208" s="20"/>
      <c r="P208" s="20"/>
      <c r="Q208" s="20"/>
      <c r="R208" s="20"/>
      <c r="S208" s="20"/>
      <c r="T208" s="20"/>
      <c r="U208" s="20"/>
      <c r="V208" s="20"/>
      <c r="W208" s="20"/>
      <c r="X208" s="20"/>
      <c r="Y208" s="18"/>
      <c r="Z208" s="15"/>
      <c r="AA208" s="15"/>
      <c r="AB208" s="18"/>
      <c r="AC208" s="15"/>
      <c r="AD208" s="15"/>
      <c r="AE208" s="19"/>
      <c r="AF208" s="15"/>
      <c r="AG208" s="15"/>
      <c r="AH208" s="15"/>
      <c r="AI208" s="15"/>
      <c r="AJ208" s="20"/>
      <c r="AK208" s="18"/>
      <c r="AL208" s="19"/>
      <c r="AM208" s="1"/>
    </row>
    <row r="209" spans="1:39" x14ac:dyDescent="0.25">
      <c r="A209" s="15"/>
      <c r="B209" s="16"/>
      <c r="C209" s="17"/>
      <c r="D209" s="15"/>
      <c r="E209" s="16"/>
      <c r="F209" s="16"/>
      <c r="G209" s="16"/>
      <c r="H209" s="16"/>
      <c r="I209" s="16"/>
      <c r="J209" s="16"/>
      <c r="K209" s="20"/>
      <c r="L209" s="20"/>
      <c r="M209" s="20"/>
      <c r="N209" s="20"/>
      <c r="O209" s="20"/>
      <c r="P209" s="20"/>
      <c r="Q209" s="20"/>
      <c r="R209" s="20"/>
      <c r="S209" s="20"/>
      <c r="T209" s="20"/>
      <c r="U209" s="20"/>
      <c r="V209" s="20"/>
      <c r="W209" s="20"/>
      <c r="X209" s="20"/>
      <c r="Y209" s="18"/>
      <c r="Z209" s="15"/>
      <c r="AA209" s="15"/>
      <c r="AB209" s="18"/>
      <c r="AC209" s="15"/>
      <c r="AD209" s="15"/>
      <c r="AE209" s="19"/>
      <c r="AF209" s="15"/>
      <c r="AG209" s="15"/>
      <c r="AH209" s="15"/>
      <c r="AI209" s="15"/>
      <c r="AJ209" s="20"/>
      <c r="AK209" s="18"/>
      <c r="AL209" s="19"/>
      <c r="AM209" s="1"/>
    </row>
    <row r="210" spans="1:39" x14ac:dyDescent="0.25">
      <c r="A210" s="15"/>
      <c r="B210" s="16"/>
      <c r="C210" s="17"/>
      <c r="D210" s="15"/>
      <c r="E210" s="16"/>
      <c r="F210" s="16"/>
      <c r="G210" s="16"/>
      <c r="H210" s="16"/>
      <c r="I210" s="16"/>
      <c r="J210" s="16"/>
      <c r="K210" s="20"/>
      <c r="L210" s="20"/>
      <c r="M210" s="20"/>
      <c r="N210" s="20"/>
      <c r="O210" s="20"/>
      <c r="P210" s="20"/>
      <c r="Q210" s="20"/>
      <c r="R210" s="20"/>
      <c r="S210" s="20"/>
      <c r="T210" s="20"/>
      <c r="U210" s="20"/>
      <c r="V210" s="20"/>
      <c r="W210" s="20"/>
      <c r="X210" s="20"/>
      <c r="Y210" s="18"/>
      <c r="Z210" s="15"/>
      <c r="AA210" s="15"/>
      <c r="AB210" s="18"/>
      <c r="AC210" s="15"/>
      <c r="AD210" s="15"/>
      <c r="AE210" s="19"/>
      <c r="AF210" s="15"/>
      <c r="AG210" s="15"/>
      <c r="AH210" s="15"/>
      <c r="AI210" s="15"/>
      <c r="AJ210" s="20"/>
      <c r="AK210" s="18"/>
      <c r="AL210" s="19"/>
      <c r="AM210" s="1"/>
    </row>
    <row r="211" spans="1:39" x14ac:dyDescent="0.25">
      <c r="A211" s="15"/>
      <c r="B211" s="16"/>
      <c r="C211" s="17"/>
      <c r="D211" s="15"/>
      <c r="E211" s="16"/>
      <c r="F211" s="16"/>
      <c r="G211" s="16"/>
      <c r="H211" s="16"/>
      <c r="I211" s="16"/>
      <c r="J211" s="16"/>
      <c r="K211" s="20"/>
      <c r="L211" s="20"/>
      <c r="M211" s="20"/>
      <c r="N211" s="20"/>
      <c r="O211" s="20"/>
      <c r="P211" s="20"/>
      <c r="Q211" s="20"/>
      <c r="R211" s="20"/>
      <c r="S211" s="20"/>
      <c r="T211" s="20"/>
      <c r="U211" s="20"/>
      <c r="V211" s="20"/>
      <c r="W211" s="20"/>
      <c r="X211" s="20"/>
      <c r="Y211" s="18"/>
      <c r="Z211" s="15"/>
      <c r="AA211" s="15"/>
      <c r="AB211" s="18"/>
      <c r="AC211" s="15"/>
      <c r="AD211" s="15"/>
      <c r="AE211" s="19"/>
      <c r="AF211" s="15"/>
      <c r="AG211" s="15"/>
      <c r="AH211" s="15"/>
      <c r="AI211" s="15"/>
      <c r="AJ211" s="20"/>
      <c r="AK211" s="18"/>
      <c r="AL211" s="19"/>
      <c r="AM211" s="1"/>
    </row>
    <row r="212" spans="1:39" x14ac:dyDescent="0.25">
      <c r="A212" s="15"/>
      <c r="B212" s="16"/>
      <c r="C212" s="17"/>
      <c r="D212" s="15"/>
      <c r="E212" s="16"/>
      <c r="F212" s="16"/>
      <c r="G212" s="16"/>
      <c r="H212" s="16"/>
      <c r="I212" s="16"/>
      <c r="J212" s="16"/>
      <c r="K212" s="20"/>
      <c r="L212" s="20"/>
      <c r="M212" s="20"/>
      <c r="N212" s="20"/>
      <c r="O212" s="20"/>
      <c r="P212" s="20"/>
      <c r="Q212" s="20"/>
      <c r="R212" s="20"/>
      <c r="S212" s="20"/>
      <c r="T212" s="20"/>
      <c r="U212" s="20"/>
      <c r="V212" s="20"/>
      <c r="W212" s="20"/>
      <c r="X212" s="20"/>
      <c r="Y212" s="18"/>
      <c r="Z212" s="15"/>
      <c r="AA212" s="15"/>
      <c r="AB212" s="18"/>
      <c r="AC212" s="15"/>
      <c r="AD212" s="15"/>
      <c r="AE212" s="19"/>
      <c r="AF212" s="15"/>
      <c r="AG212" s="15"/>
      <c r="AH212" s="15"/>
      <c r="AI212" s="15"/>
      <c r="AJ212" s="20"/>
      <c r="AK212" s="18"/>
      <c r="AL212" s="19"/>
      <c r="AM212" s="1"/>
    </row>
    <row r="213" spans="1:39" x14ac:dyDescent="0.25">
      <c r="A213" s="15"/>
      <c r="B213" s="16"/>
      <c r="C213" s="17"/>
      <c r="D213" s="15"/>
      <c r="E213" s="16"/>
      <c r="F213" s="16"/>
      <c r="G213" s="16"/>
      <c r="H213" s="16"/>
      <c r="I213" s="16"/>
      <c r="J213" s="16"/>
      <c r="K213" s="20"/>
      <c r="L213" s="20"/>
      <c r="M213" s="20"/>
      <c r="N213" s="20"/>
      <c r="O213" s="20"/>
      <c r="P213" s="20"/>
      <c r="Q213" s="20"/>
      <c r="R213" s="20"/>
      <c r="S213" s="20"/>
      <c r="T213" s="20"/>
      <c r="U213" s="20"/>
      <c r="V213" s="20"/>
      <c r="W213" s="20"/>
      <c r="X213" s="20"/>
      <c r="Y213" s="18"/>
      <c r="Z213" s="15"/>
      <c r="AA213" s="15"/>
      <c r="AB213" s="18"/>
      <c r="AC213" s="15"/>
      <c r="AD213" s="15"/>
      <c r="AE213" s="19"/>
      <c r="AF213" s="15"/>
      <c r="AG213" s="15"/>
      <c r="AH213" s="15"/>
      <c r="AI213" s="15"/>
      <c r="AJ213" s="20"/>
      <c r="AK213" s="18"/>
      <c r="AL213" s="19"/>
      <c r="AM213" s="1"/>
    </row>
    <row r="214" spans="1:39" x14ac:dyDescent="0.25">
      <c r="A214" s="15"/>
      <c r="B214" s="16"/>
      <c r="C214" s="17"/>
      <c r="D214" s="15"/>
      <c r="E214" s="16"/>
      <c r="F214" s="16"/>
      <c r="G214" s="16"/>
      <c r="H214" s="16"/>
      <c r="I214" s="16"/>
      <c r="J214" s="16"/>
      <c r="K214" s="20"/>
      <c r="L214" s="20"/>
      <c r="M214" s="20"/>
      <c r="N214" s="20"/>
      <c r="O214" s="20"/>
      <c r="P214" s="20"/>
      <c r="Q214" s="20"/>
      <c r="R214" s="20"/>
      <c r="S214" s="20"/>
      <c r="T214" s="20"/>
      <c r="U214" s="20"/>
      <c r="V214" s="20"/>
      <c r="W214" s="20"/>
      <c r="X214" s="20"/>
      <c r="Y214" s="18"/>
      <c r="Z214" s="15"/>
      <c r="AA214" s="15"/>
      <c r="AB214" s="18"/>
      <c r="AC214" s="15"/>
      <c r="AD214" s="15"/>
      <c r="AE214" s="19"/>
      <c r="AF214" s="15"/>
      <c r="AG214" s="15"/>
      <c r="AH214" s="15"/>
      <c r="AI214" s="15"/>
      <c r="AJ214" s="20"/>
      <c r="AK214" s="18"/>
      <c r="AL214" s="19"/>
      <c r="AM214" s="1"/>
    </row>
    <row r="215" spans="1:39" x14ac:dyDescent="0.25">
      <c r="A215" s="15"/>
      <c r="B215" s="16"/>
      <c r="C215" s="17"/>
      <c r="D215" s="15"/>
      <c r="E215" s="16"/>
      <c r="F215" s="16"/>
      <c r="G215" s="16"/>
      <c r="H215" s="16"/>
      <c r="I215" s="16"/>
      <c r="J215" s="16"/>
      <c r="K215" s="20"/>
      <c r="L215" s="20"/>
      <c r="M215" s="20"/>
      <c r="N215" s="20"/>
      <c r="O215" s="20"/>
      <c r="P215" s="20"/>
      <c r="Q215" s="20"/>
      <c r="R215" s="20"/>
      <c r="S215" s="20"/>
      <c r="T215" s="20"/>
      <c r="U215" s="20"/>
      <c r="V215" s="20"/>
      <c r="W215" s="20"/>
      <c r="X215" s="20"/>
      <c r="Y215" s="18"/>
      <c r="Z215" s="15"/>
      <c r="AA215" s="15"/>
      <c r="AB215" s="18"/>
      <c r="AC215" s="15"/>
      <c r="AD215" s="15"/>
      <c r="AE215" s="19"/>
      <c r="AF215" s="15"/>
      <c r="AG215" s="15"/>
      <c r="AH215" s="15"/>
      <c r="AI215" s="15"/>
      <c r="AJ215" s="20"/>
      <c r="AK215" s="18"/>
      <c r="AL215" s="19"/>
      <c r="AM215" s="1"/>
    </row>
    <row r="216" spans="1:39" x14ac:dyDescent="0.25">
      <c r="A216" s="15"/>
      <c r="B216" s="16"/>
      <c r="C216" s="17"/>
      <c r="D216" s="15"/>
      <c r="E216" s="16"/>
      <c r="F216" s="16"/>
      <c r="G216" s="16"/>
      <c r="H216" s="16"/>
      <c r="I216" s="16"/>
      <c r="J216" s="16"/>
      <c r="K216" s="20"/>
      <c r="L216" s="20"/>
      <c r="M216" s="20"/>
      <c r="N216" s="20"/>
      <c r="O216" s="20"/>
      <c r="P216" s="20"/>
      <c r="Q216" s="20"/>
      <c r="R216" s="20"/>
      <c r="S216" s="20"/>
      <c r="T216" s="20"/>
      <c r="U216" s="20"/>
      <c r="V216" s="20"/>
      <c r="W216" s="20"/>
      <c r="X216" s="20"/>
      <c r="Y216" s="18"/>
      <c r="Z216" s="15"/>
      <c r="AA216" s="15"/>
      <c r="AB216" s="18"/>
      <c r="AC216" s="15"/>
      <c r="AD216" s="15"/>
      <c r="AE216" s="19"/>
      <c r="AF216" s="15"/>
      <c r="AG216" s="15"/>
      <c r="AH216" s="15"/>
      <c r="AI216" s="15"/>
      <c r="AJ216" s="20"/>
      <c r="AK216" s="18"/>
      <c r="AL216" s="19"/>
      <c r="AM216" s="1"/>
    </row>
    <row r="217" spans="1:39" x14ac:dyDescent="0.25">
      <c r="A217" s="15"/>
      <c r="B217" s="16"/>
      <c r="C217" s="17"/>
      <c r="D217" s="15"/>
      <c r="E217" s="16"/>
      <c r="F217" s="16"/>
      <c r="G217" s="16"/>
      <c r="H217" s="16"/>
      <c r="I217" s="16"/>
      <c r="J217" s="16"/>
      <c r="K217" s="20"/>
      <c r="L217" s="20"/>
      <c r="M217" s="20"/>
      <c r="N217" s="20"/>
      <c r="O217" s="20"/>
      <c r="P217" s="20"/>
      <c r="Q217" s="20"/>
      <c r="R217" s="20"/>
      <c r="S217" s="20"/>
      <c r="T217" s="20"/>
      <c r="U217" s="20"/>
      <c r="V217" s="20"/>
      <c r="W217" s="20"/>
      <c r="X217" s="20"/>
      <c r="Y217" s="18"/>
      <c r="Z217" s="15"/>
      <c r="AA217" s="15"/>
      <c r="AB217" s="18"/>
      <c r="AC217" s="15"/>
      <c r="AD217" s="15"/>
      <c r="AE217" s="19"/>
      <c r="AF217" s="15"/>
      <c r="AG217" s="15"/>
      <c r="AH217" s="15"/>
      <c r="AI217" s="15"/>
      <c r="AJ217" s="20"/>
      <c r="AK217" s="18"/>
      <c r="AL217" s="19"/>
      <c r="AM217" s="1"/>
    </row>
    <row r="218" spans="1:39" x14ac:dyDescent="0.25">
      <c r="A218" s="15"/>
      <c r="B218" s="16"/>
      <c r="C218" s="17"/>
      <c r="D218" s="15"/>
      <c r="E218" s="16"/>
      <c r="F218" s="16"/>
      <c r="G218" s="16"/>
      <c r="H218" s="16"/>
      <c r="I218" s="16"/>
      <c r="J218" s="16"/>
      <c r="K218" s="20"/>
      <c r="L218" s="20"/>
      <c r="M218" s="20"/>
      <c r="N218" s="20"/>
      <c r="O218" s="20"/>
      <c r="P218" s="20"/>
      <c r="Q218" s="20"/>
      <c r="R218" s="20"/>
      <c r="S218" s="20"/>
      <c r="T218" s="20"/>
      <c r="U218" s="20"/>
      <c r="V218" s="20"/>
      <c r="W218" s="20"/>
      <c r="X218" s="20"/>
      <c r="Y218" s="18"/>
      <c r="Z218" s="15"/>
      <c r="AA218" s="15"/>
      <c r="AB218" s="18"/>
      <c r="AC218" s="15"/>
      <c r="AD218" s="15"/>
      <c r="AE218" s="19"/>
      <c r="AF218" s="15"/>
      <c r="AG218" s="15"/>
      <c r="AH218" s="15"/>
      <c r="AI218" s="15"/>
      <c r="AJ218" s="20"/>
      <c r="AK218" s="18"/>
      <c r="AL218" s="19"/>
      <c r="AM218" s="1"/>
    </row>
    <row r="219" spans="1:39" x14ac:dyDescent="0.25">
      <c r="A219" s="15"/>
      <c r="B219" s="16"/>
      <c r="C219" s="17"/>
      <c r="D219" s="15"/>
      <c r="E219" s="16"/>
      <c r="F219" s="16"/>
      <c r="G219" s="16"/>
      <c r="H219" s="16"/>
      <c r="I219" s="16"/>
      <c r="J219" s="16"/>
      <c r="K219" s="20"/>
      <c r="L219" s="20"/>
      <c r="M219" s="20"/>
      <c r="N219" s="20"/>
      <c r="O219" s="20"/>
      <c r="P219" s="20"/>
      <c r="Q219" s="20"/>
      <c r="R219" s="20"/>
      <c r="S219" s="20"/>
      <c r="T219" s="20"/>
      <c r="U219" s="20"/>
      <c r="V219" s="20"/>
      <c r="W219" s="20"/>
      <c r="X219" s="20"/>
      <c r="Y219" s="18"/>
      <c r="Z219" s="15"/>
      <c r="AA219" s="15"/>
      <c r="AB219" s="18"/>
      <c r="AC219" s="15"/>
      <c r="AD219" s="15"/>
      <c r="AE219" s="19"/>
      <c r="AF219" s="15"/>
      <c r="AG219" s="15"/>
      <c r="AH219" s="15"/>
      <c r="AI219" s="15"/>
      <c r="AJ219" s="20"/>
      <c r="AK219" s="18"/>
      <c r="AL219" s="19"/>
      <c r="AM219" s="1"/>
    </row>
    <row r="220" spans="1:39" x14ac:dyDescent="0.25">
      <c r="A220" s="15"/>
      <c r="B220" s="16"/>
      <c r="C220" s="17"/>
      <c r="D220" s="15"/>
      <c r="E220" s="16"/>
      <c r="F220" s="16"/>
      <c r="G220" s="16"/>
      <c r="H220" s="16"/>
      <c r="I220" s="16"/>
      <c r="J220" s="16"/>
      <c r="K220" s="20"/>
      <c r="L220" s="20"/>
      <c r="M220" s="20"/>
      <c r="N220" s="20"/>
      <c r="O220" s="20"/>
      <c r="P220" s="20"/>
      <c r="Q220" s="20"/>
      <c r="R220" s="20"/>
      <c r="S220" s="20"/>
      <c r="T220" s="20"/>
      <c r="U220" s="20"/>
      <c r="V220" s="20"/>
      <c r="W220" s="20"/>
      <c r="X220" s="20"/>
      <c r="Y220" s="18"/>
      <c r="Z220" s="15"/>
      <c r="AA220" s="15"/>
      <c r="AB220" s="18"/>
      <c r="AC220" s="15"/>
      <c r="AD220" s="15"/>
      <c r="AE220" s="19"/>
      <c r="AF220" s="15"/>
      <c r="AG220" s="15"/>
      <c r="AH220" s="15"/>
      <c r="AI220" s="15"/>
      <c r="AJ220" s="20"/>
      <c r="AK220" s="18"/>
      <c r="AL220" s="19"/>
      <c r="AM220" s="1"/>
    </row>
    <row r="221" spans="1:39" x14ac:dyDescent="0.25">
      <c r="A221" s="15"/>
      <c r="B221" s="16"/>
      <c r="C221" s="17"/>
      <c r="D221" s="15"/>
      <c r="E221" s="16"/>
      <c r="F221" s="16"/>
      <c r="G221" s="16"/>
      <c r="H221" s="16"/>
      <c r="I221" s="16"/>
      <c r="J221" s="16"/>
      <c r="K221" s="20"/>
      <c r="L221" s="20"/>
      <c r="M221" s="20"/>
      <c r="N221" s="20"/>
      <c r="O221" s="20"/>
      <c r="P221" s="20"/>
      <c r="Q221" s="20"/>
      <c r="R221" s="20"/>
      <c r="S221" s="20"/>
      <c r="T221" s="20"/>
      <c r="U221" s="20"/>
      <c r="V221" s="20"/>
      <c r="W221" s="20"/>
      <c r="X221" s="20"/>
      <c r="Y221" s="18"/>
      <c r="Z221" s="15"/>
      <c r="AA221" s="15"/>
      <c r="AB221" s="18"/>
      <c r="AC221" s="15"/>
      <c r="AD221" s="15"/>
      <c r="AE221" s="19"/>
      <c r="AF221" s="15"/>
      <c r="AG221" s="15"/>
      <c r="AH221" s="15"/>
      <c r="AI221" s="15"/>
      <c r="AJ221" s="20"/>
      <c r="AK221" s="18"/>
      <c r="AL221" s="19"/>
      <c r="AM221" s="1"/>
    </row>
    <row r="222" spans="1:39" x14ac:dyDescent="0.25">
      <c r="A222" s="15"/>
      <c r="B222" s="16"/>
      <c r="C222" s="17"/>
      <c r="D222" s="15"/>
      <c r="E222" s="16"/>
      <c r="F222" s="16"/>
      <c r="G222" s="16"/>
      <c r="H222" s="16"/>
      <c r="I222" s="16"/>
      <c r="J222" s="16"/>
      <c r="K222" s="20"/>
      <c r="L222" s="20"/>
      <c r="M222" s="20"/>
      <c r="N222" s="20"/>
      <c r="O222" s="20"/>
      <c r="P222" s="20"/>
      <c r="Q222" s="20"/>
      <c r="R222" s="20"/>
      <c r="S222" s="20"/>
      <c r="T222" s="20"/>
      <c r="U222" s="20"/>
      <c r="V222" s="20"/>
      <c r="W222" s="20"/>
      <c r="X222" s="20"/>
      <c r="Y222" s="18"/>
      <c r="Z222" s="15"/>
      <c r="AA222" s="15"/>
      <c r="AB222" s="18"/>
      <c r="AC222" s="15"/>
      <c r="AD222" s="15"/>
      <c r="AE222" s="19"/>
      <c r="AF222" s="15"/>
      <c r="AG222" s="15"/>
      <c r="AH222" s="15"/>
      <c r="AI222" s="15"/>
      <c r="AJ222" s="20"/>
      <c r="AK222" s="18"/>
      <c r="AL222" s="19"/>
      <c r="AM222" s="1"/>
    </row>
    <row r="223" spans="1:39" x14ac:dyDescent="0.25">
      <c r="A223" s="15"/>
      <c r="B223" s="16"/>
      <c r="C223" s="17"/>
      <c r="D223" s="15"/>
      <c r="E223" s="16"/>
      <c r="F223" s="16"/>
      <c r="G223" s="16"/>
      <c r="H223" s="16"/>
      <c r="I223" s="16"/>
      <c r="J223" s="16"/>
      <c r="K223" s="20"/>
      <c r="L223" s="20"/>
      <c r="M223" s="20"/>
      <c r="N223" s="20"/>
      <c r="O223" s="20"/>
      <c r="P223" s="20"/>
      <c r="Q223" s="20"/>
      <c r="R223" s="20"/>
      <c r="S223" s="20"/>
      <c r="T223" s="20"/>
      <c r="U223" s="20"/>
      <c r="V223" s="20"/>
      <c r="W223" s="20"/>
      <c r="X223" s="20"/>
      <c r="Y223" s="18"/>
      <c r="Z223" s="15"/>
      <c r="AA223" s="15"/>
      <c r="AB223" s="18"/>
      <c r="AC223" s="15"/>
      <c r="AD223" s="15"/>
      <c r="AE223" s="19"/>
      <c r="AF223" s="15"/>
      <c r="AG223" s="15"/>
      <c r="AH223" s="15"/>
      <c r="AI223" s="15"/>
      <c r="AJ223" s="20"/>
      <c r="AK223" s="18"/>
      <c r="AL223" s="19"/>
      <c r="AM223" s="1"/>
    </row>
    <row r="224" spans="1:39" x14ac:dyDescent="0.25">
      <c r="A224" s="15"/>
      <c r="B224" s="16"/>
      <c r="C224" s="17"/>
      <c r="D224" s="15"/>
      <c r="E224" s="16"/>
      <c r="F224" s="16"/>
      <c r="G224" s="16"/>
      <c r="H224" s="16"/>
      <c r="I224" s="16"/>
      <c r="J224" s="16"/>
      <c r="K224" s="20"/>
      <c r="L224" s="20"/>
      <c r="M224" s="20"/>
      <c r="N224" s="20"/>
      <c r="O224" s="20"/>
      <c r="P224" s="20"/>
      <c r="Q224" s="20"/>
      <c r="R224" s="20"/>
      <c r="S224" s="20"/>
      <c r="T224" s="20"/>
      <c r="U224" s="20"/>
      <c r="V224" s="20"/>
      <c r="W224" s="20"/>
      <c r="X224" s="20"/>
      <c r="Y224" s="18"/>
      <c r="Z224" s="15"/>
      <c r="AA224" s="15"/>
      <c r="AB224" s="18"/>
      <c r="AC224" s="15"/>
      <c r="AD224" s="15"/>
      <c r="AE224" s="19"/>
      <c r="AF224" s="15"/>
      <c r="AG224" s="15"/>
      <c r="AH224" s="15"/>
      <c r="AI224" s="15"/>
      <c r="AJ224" s="20"/>
      <c r="AK224" s="18"/>
      <c r="AL224" s="19"/>
      <c r="AM224" s="1"/>
    </row>
    <row r="225" spans="1:39" x14ac:dyDescent="0.25">
      <c r="A225" s="15"/>
      <c r="B225" s="16"/>
      <c r="C225" s="17"/>
      <c r="D225" s="15"/>
      <c r="E225" s="16"/>
      <c r="F225" s="16"/>
      <c r="G225" s="16"/>
      <c r="H225" s="16"/>
      <c r="I225" s="16"/>
      <c r="J225" s="16"/>
      <c r="K225" s="20"/>
      <c r="L225" s="20"/>
      <c r="M225" s="20"/>
      <c r="N225" s="20"/>
      <c r="O225" s="20"/>
      <c r="P225" s="20"/>
      <c r="Q225" s="20"/>
      <c r="R225" s="20"/>
      <c r="S225" s="20"/>
      <c r="T225" s="20"/>
      <c r="U225" s="20"/>
      <c r="V225" s="20"/>
      <c r="W225" s="20"/>
      <c r="X225" s="20"/>
      <c r="Y225" s="18"/>
      <c r="Z225" s="15"/>
      <c r="AA225" s="15"/>
      <c r="AB225" s="18"/>
      <c r="AC225" s="15"/>
      <c r="AD225" s="15"/>
      <c r="AE225" s="19"/>
      <c r="AF225" s="15"/>
      <c r="AG225" s="15"/>
      <c r="AH225" s="15"/>
      <c r="AI225" s="15"/>
      <c r="AJ225" s="20"/>
      <c r="AK225" s="18"/>
      <c r="AL225" s="19"/>
      <c r="AM225" s="1"/>
    </row>
    <row r="226" spans="1:39" x14ac:dyDescent="0.25">
      <c r="A226" s="15"/>
      <c r="B226" s="16"/>
      <c r="C226" s="17"/>
      <c r="D226" s="15"/>
      <c r="E226" s="16"/>
      <c r="F226" s="16"/>
      <c r="G226" s="16"/>
      <c r="H226" s="16"/>
      <c r="I226" s="16"/>
      <c r="J226" s="16"/>
      <c r="K226" s="20"/>
      <c r="L226" s="20"/>
      <c r="M226" s="20"/>
      <c r="N226" s="20"/>
      <c r="O226" s="20"/>
      <c r="P226" s="20"/>
      <c r="Q226" s="20"/>
      <c r="R226" s="20"/>
      <c r="S226" s="20"/>
      <c r="T226" s="20"/>
      <c r="U226" s="20"/>
      <c r="V226" s="20"/>
      <c r="W226" s="20"/>
      <c r="X226" s="20"/>
      <c r="Y226" s="18"/>
      <c r="Z226" s="15"/>
      <c r="AA226" s="15"/>
      <c r="AB226" s="18"/>
      <c r="AC226" s="15"/>
      <c r="AD226" s="15"/>
      <c r="AE226" s="19"/>
      <c r="AF226" s="15"/>
      <c r="AG226" s="15"/>
      <c r="AH226" s="15"/>
      <c r="AI226" s="15"/>
      <c r="AJ226" s="20"/>
      <c r="AK226" s="18"/>
      <c r="AL226" s="19"/>
      <c r="AM226" s="1"/>
    </row>
    <row r="227" spans="1:39" x14ac:dyDescent="0.25">
      <c r="A227" s="15"/>
      <c r="B227" s="16"/>
      <c r="C227" s="17"/>
      <c r="D227" s="15"/>
      <c r="E227" s="16"/>
      <c r="F227" s="16"/>
      <c r="G227" s="16"/>
      <c r="H227" s="16"/>
      <c r="I227" s="16"/>
      <c r="J227" s="16"/>
      <c r="K227" s="20"/>
      <c r="L227" s="20"/>
      <c r="M227" s="20"/>
      <c r="N227" s="20"/>
      <c r="O227" s="20"/>
      <c r="P227" s="20"/>
      <c r="Q227" s="20"/>
      <c r="R227" s="20"/>
      <c r="S227" s="20"/>
      <c r="T227" s="20"/>
      <c r="U227" s="20"/>
      <c r="V227" s="20"/>
      <c r="W227" s="20"/>
      <c r="X227" s="20"/>
      <c r="Y227" s="18"/>
      <c r="Z227" s="15"/>
      <c r="AA227" s="15"/>
      <c r="AB227" s="18"/>
      <c r="AC227" s="15"/>
      <c r="AD227" s="15"/>
      <c r="AE227" s="19"/>
      <c r="AF227" s="15"/>
      <c r="AG227" s="15"/>
      <c r="AH227" s="15"/>
      <c r="AI227" s="15"/>
      <c r="AJ227" s="20"/>
      <c r="AK227" s="18"/>
      <c r="AL227" s="19"/>
      <c r="AM227" s="1"/>
    </row>
    <row r="228" spans="1:39" x14ac:dyDescent="0.25">
      <c r="A228" s="15"/>
      <c r="B228" s="16"/>
      <c r="C228" s="17"/>
      <c r="D228" s="15"/>
      <c r="E228" s="16"/>
      <c r="F228" s="16"/>
      <c r="G228" s="16"/>
      <c r="H228" s="16"/>
      <c r="I228" s="16"/>
      <c r="J228" s="16"/>
      <c r="K228" s="20"/>
      <c r="L228" s="20"/>
      <c r="M228" s="20"/>
      <c r="N228" s="20"/>
      <c r="O228" s="20"/>
      <c r="P228" s="20"/>
      <c r="Q228" s="20"/>
      <c r="R228" s="20"/>
      <c r="S228" s="20"/>
      <c r="T228" s="20"/>
      <c r="U228" s="20"/>
      <c r="V228" s="20"/>
      <c r="W228" s="20"/>
      <c r="X228" s="20"/>
      <c r="Y228" s="18"/>
      <c r="Z228" s="15"/>
      <c r="AA228" s="15"/>
      <c r="AB228" s="18"/>
      <c r="AC228" s="15"/>
      <c r="AD228" s="15"/>
      <c r="AE228" s="19"/>
      <c r="AF228" s="15"/>
      <c r="AG228" s="15"/>
      <c r="AH228" s="15"/>
      <c r="AI228" s="15"/>
      <c r="AJ228" s="20"/>
      <c r="AK228" s="18"/>
      <c r="AL228" s="19"/>
      <c r="AM228" s="1"/>
    </row>
    <row r="229" spans="1:39" x14ac:dyDescent="0.25">
      <c r="A229" s="15"/>
      <c r="B229" s="16"/>
      <c r="C229" s="17"/>
      <c r="D229" s="15"/>
      <c r="E229" s="16"/>
      <c r="F229" s="16"/>
      <c r="G229" s="16"/>
      <c r="H229" s="16"/>
      <c r="I229" s="16"/>
      <c r="J229" s="16"/>
      <c r="K229" s="20"/>
      <c r="L229" s="20"/>
      <c r="M229" s="20"/>
      <c r="N229" s="20"/>
      <c r="O229" s="20"/>
      <c r="P229" s="20"/>
      <c r="Q229" s="20"/>
      <c r="R229" s="20"/>
      <c r="S229" s="20"/>
      <c r="T229" s="20"/>
      <c r="U229" s="20"/>
      <c r="V229" s="20"/>
      <c r="W229" s="20"/>
      <c r="X229" s="20"/>
      <c r="Y229" s="18"/>
      <c r="Z229" s="15"/>
      <c r="AA229" s="15"/>
      <c r="AB229" s="18"/>
      <c r="AC229" s="15"/>
      <c r="AD229" s="15"/>
      <c r="AE229" s="19"/>
      <c r="AF229" s="15"/>
      <c r="AG229" s="15"/>
      <c r="AH229" s="15"/>
      <c r="AI229" s="15"/>
      <c r="AJ229" s="20"/>
      <c r="AK229" s="18"/>
      <c r="AL229" s="19"/>
      <c r="AM229" s="1"/>
    </row>
    <row r="230" spans="1:39" x14ac:dyDescent="0.25">
      <c r="A230" s="15"/>
      <c r="B230" s="16"/>
      <c r="C230" s="17"/>
      <c r="D230" s="15"/>
      <c r="E230" s="16"/>
      <c r="F230" s="16"/>
      <c r="G230" s="16"/>
      <c r="H230" s="16"/>
      <c r="I230" s="16"/>
      <c r="J230" s="16"/>
      <c r="K230" s="20"/>
      <c r="L230" s="20"/>
      <c r="M230" s="20"/>
      <c r="N230" s="20"/>
      <c r="O230" s="20"/>
      <c r="P230" s="20"/>
      <c r="Q230" s="20"/>
      <c r="R230" s="20"/>
      <c r="S230" s="20"/>
      <c r="T230" s="20"/>
      <c r="U230" s="20"/>
      <c r="V230" s="20"/>
      <c r="W230" s="20"/>
      <c r="X230" s="20"/>
      <c r="Y230" s="18"/>
      <c r="Z230" s="15"/>
      <c r="AA230" s="15"/>
      <c r="AB230" s="18"/>
      <c r="AC230" s="15"/>
      <c r="AD230" s="15"/>
      <c r="AE230" s="19"/>
      <c r="AF230" s="15"/>
      <c r="AG230" s="15"/>
      <c r="AH230" s="15"/>
      <c r="AI230" s="15"/>
      <c r="AJ230" s="20"/>
      <c r="AK230" s="18"/>
      <c r="AL230" s="19"/>
      <c r="AM230" s="1"/>
    </row>
    <row r="231" spans="1:39" x14ac:dyDescent="0.25">
      <c r="A231" s="15"/>
      <c r="B231" s="16"/>
      <c r="C231" s="17"/>
      <c r="D231" s="15"/>
      <c r="E231" s="16"/>
      <c r="F231" s="16"/>
      <c r="G231" s="16"/>
      <c r="H231" s="16"/>
      <c r="I231" s="16"/>
      <c r="J231" s="16"/>
      <c r="K231" s="20"/>
      <c r="L231" s="20"/>
      <c r="M231" s="20"/>
      <c r="N231" s="20"/>
      <c r="O231" s="20"/>
      <c r="P231" s="20"/>
      <c r="Q231" s="20"/>
      <c r="R231" s="20"/>
      <c r="S231" s="20"/>
      <c r="T231" s="20"/>
      <c r="U231" s="20"/>
      <c r="V231" s="20"/>
      <c r="W231" s="20"/>
      <c r="X231" s="20"/>
      <c r="Y231" s="18"/>
      <c r="Z231" s="15"/>
      <c r="AA231" s="15"/>
      <c r="AB231" s="18"/>
      <c r="AC231" s="15"/>
      <c r="AD231" s="15"/>
      <c r="AE231" s="19"/>
      <c r="AF231" s="15"/>
      <c r="AG231" s="15"/>
      <c r="AH231" s="15"/>
      <c r="AI231" s="15"/>
      <c r="AJ231" s="20"/>
      <c r="AK231" s="18"/>
      <c r="AL231" s="19"/>
      <c r="AM231" s="1"/>
    </row>
    <row r="232" spans="1:39" x14ac:dyDescent="0.25">
      <c r="A232" s="15"/>
      <c r="B232" s="16"/>
      <c r="C232" s="17"/>
      <c r="D232" s="15"/>
      <c r="E232" s="16"/>
      <c r="F232" s="16"/>
      <c r="G232" s="16"/>
      <c r="H232" s="16"/>
      <c r="I232" s="16"/>
      <c r="J232" s="16"/>
      <c r="K232" s="20"/>
      <c r="L232" s="20"/>
      <c r="M232" s="20"/>
      <c r="N232" s="20"/>
      <c r="O232" s="20"/>
      <c r="P232" s="20"/>
      <c r="Q232" s="20"/>
      <c r="R232" s="20"/>
      <c r="S232" s="20"/>
      <c r="T232" s="20"/>
      <c r="U232" s="20"/>
      <c r="V232" s="20"/>
      <c r="W232" s="20"/>
      <c r="X232" s="20"/>
      <c r="Y232" s="18"/>
      <c r="Z232" s="15"/>
      <c r="AA232" s="15"/>
      <c r="AB232" s="18"/>
      <c r="AC232" s="15"/>
      <c r="AD232" s="15"/>
      <c r="AE232" s="19"/>
      <c r="AF232" s="15"/>
      <c r="AG232" s="15"/>
      <c r="AH232" s="15"/>
      <c r="AI232" s="15"/>
      <c r="AJ232" s="20"/>
      <c r="AK232" s="18"/>
      <c r="AL232" s="19"/>
      <c r="AM232" s="1"/>
    </row>
    <row r="233" spans="1:39" x14ac:dyDescent="0.25">
      <c r="A233" s="15"/>
      <c r="B233" s="16"/>
      <c r="C233" s="17"/>
      <c r="D233" s="15"/>
      <c r="E233" s="16"/>
      <c r="F233" s="16"/>
      <c r="G233" s="16"/>
      <c r="H233" s="16"/>
      <c r="I233" s="16"/>
      <c r="J233" s="16"/>
      <c r="K233" s="20"/>
      <c r="L233" s="20"/>
      <c r="M233" s="20"/>
      <c r="N233" s="20"/>
      <c r="O233" s="20"/>
      <c r="P233" s="20"/>
      <c r="Q233" s="20"/>
      <c r="R233" s="20"/>
      <c r="S233" s="20"/>
      <c r="T233" s="20"/>
      <c r="U233" s="20"/>
      <c r="V233" s="20"/>
      <c r="W233" s="20"/>
      <c r="X233" s="20"/>
      <c r="Y233" s="18"/>
      <c r="Z233" s="15"/>
      <c r="AA233" s="15"/>
      <c r="AB233" s="18"/>
      <c r="AC233" s="15"/>
      <c r="AD233" s="15"/>
      <c r="AE233" s="19"/>
      <c r="AF233" s="15"/>
      <c r="AG233" s="15"/>
      <c r="AH233" s="15"/>
      <c r="AI233" s="15"/>
      <c r="AJ233" s="20"/>
      <c r="AK233" s="18"/>
      <c r="AL233" s="19"/>
      <c r="AM233" s="1"/>
    </row>
    <row r="234" spans="1:39" x14ac:dyDescent="0.25">
      <c r="A234" s="15"/>
      <c r="B234" s="16"/>
      <c r="C234" s="17"/>
      <c r="D234" s="15"/>
      <c r="E234" s="16"/>
      <c r="F234" s="16"/>
      <c r="G234" s="16"/>
      <c r="H234" s="16"/>
      <c r="I234" s="16"/>
      <c r="J234" s="16"/>
      <c r="K234" s="20"/>
      <c r="L234" s="20"/>
      <c r="M234" s="20"/>
      <c r="N234" s="20"/>
      <c r="O234" s="20"/>
      <c r="P234" s="20"/>
      <c r="Q234" s="20"/>
      <c r="R234" s="20"/>
      <c r="S234" s="20"/>
      <c r="T234" s="20"/>
      <c r="U234" s="20"/>
      <c r="V234" s="20"/>
      <c r="W234" s="20"/>
      <c r="X234" s="20"/>
      <c r="Y234" s="18"/>
      <c r="Z234" s="15"/>
      <c r="AA234" s="15"/>
      <c r="AB234" s="18"/>
      <c r="AC234" s="15"/>
      <c r="AD234" s="15"/>
      <c r="AE234" s="19"/>
      <c r="AF234" s="15"/>
      <c r="AG234" s="15"/>
      <c r="AH234" s="15"/>
      <c r="AI234" s="15"/>
      <c r="AJ234" s="20"/>
      <c r="AK234" s="18"/>
      <c r="AL234" s="19"/>
      <c r="AM234" s="1"/>
    </row>
    <row r="235" spans="1:39" x14ac:dyDescent="0.25">
      <c r="A235" s="15"/>
      <c r="B235" s="16"/>
      <c r="C235" s="17"/>
      <c r="D235" s="15"/>
      <c r="E235" s="16"/>
      <c r="F235" s="16"/>
      <c r="G235" s="16"/>
      <c r="H235" s="16"/>
      <c r="I235" s="16"/>
      <c r="J235" s="16"/>
      <c r="K235" s="20"/>
      <c r="L235" s="20"/>
      <c r="M235" s="20"/>
      <c r="N235" s="20"/>
      <c r="O235" s="20"/>
      <c r="P235" s="20"/>
      <c r="Q235" s="20"/>
      <c r="R235" s="20"/>
      <c r="S235" s="20"/>
      <c r="T235" s="20"/>
      <c r="U235" s="20"/>
      <c r="V235" s="20"/>
      <c r="W235" s="20"/>
      <c r="X235" s="20"/>
      <c r="Y235" s="18"/>
      <c r="Z235" s="15"/>
      <c r="AA235" s="15"/>
      <c r="AB235" s="18"/>
      <c r="AC235" s="15"/>
      <c r="AD235" s="15"/>
      <c r="AE235" s="19"/>
      <c r="AF235" s="15"/>
      <c r="AG235" s="15"/>
      <c r="AH235" s="15"/>
      <c r="AI235" s="15"/>
      <c r="AJ235" s="20"/>
      <c r="AK235" s="18"/>
      <c r="AL235" s="19"/>
      <c r="AM235" s="1"/>
    </row>
    <row r="236" spans="1:39" x14ac:dyDescent="0.25">
      <c r="A236" s="15"/>
      <c r="B236" s="16"/>
      <c r="C236" s="17"/>
      <c r="D236" s="15"/>
      <c r="E236" s="16"/>
      <c r="F236" s="16"/>
      <c r="G236" s="16"/>
      <c r="H236" s="16"/>
      <c r="I236" s="16"/>
      <c r="J236" s="16"/>
      <c r="K236" s="20"/>
      <c r="L236" s="20"/>
      <c r="M236" s="20"/>
      <c r="N236" s="20"/>
      <c r="O236" s="20"/>
      <c r="P236" s="20"/>
      <c r="Q236" s="20"/>
      <c r="R236" s="20"/>
      <c r="S236" s="20"/>
      <c r="T236" s="20"/>
      <c r="U236" s="20"/>
      <c r="V236" s="20"/>
      <c r="W236" s="20"/>
      <c r="X236" s="20"/>
      <c r="Y236" s="18"/>
      <c r="Z236" s="15"/>
      <c r="AA236" s="15"/>
      <c r="AB236" s="18"/>
      <c r="AC236" s="15"/>
      <c r="AD236" s="15"/>
      <c r="AE236" s="19"/>
      <c r="AF236" s="15"/>
      <c r="AG236" s="15"/>
      <c r="AH236" s="15"/>
      <c r="AI236" s="15"/>
      <c r="AJ236" s="20"/>
      <c r="AK236" s="18"/>
      <c r="AL236" s="19"/>
      <c r="AM236" s="1"/>
    </row>
    <row r="237" spans="1:39" x14ac:dyDescent="0.25">
      <c r="A237" s="15"/>
      <c r="B237" s="16"/>
      <c r="C237" s="17"/>
      <c r="D237" s="15"/>
      <c r="E237" s="16"/>
      <c r="F237" s="16"/>
      <c r="G237" s="16"/>
      <c r="H237" s="16"/>
      <c r="I237" s="16"/>
      <c r="J237" s="16"/>
      <c r="K237" s="20"/>
      <c r="L237" s="20"/>
      <c r="M237" s="20"/>
      <c r="N237" s="20"/>
      <c r="O237" s="20"/>
      <c r="P237" s="20"/>
      <c r="Q237" s="20"/>
      <c r="R237" s="20"/>
      <c r="S237" s="20"/>
      <c r="T237" s="20"/>
      <c r="U237" s="20"/>
      <c r="V237" s="20"/>
      <c r="W237" s="20"/>
      <c r="X237" s="20"/>
      <c r="Y237" s="18"/>
      <c r="Z237" s="15"/>
      <c r="AA237" s="15"/>
      <c r="AB237" s="18"/>
      <c r="AC237" s="15"/>
      <c r="AD237" s="15"/>
      <c r="AE237" s="19"/>
      <c r="AF237" s="15"/>
      <c r="AG237" s="15"/>
      <c r="AH237" s="15"/>
      <c r="AI237" s="15"/>
      <c r="AJ237" s="20"/>
      <c r="AK237" s="18"/>
      <c r="AL237" s="19"/>
      <c r="AM237" s="1"/>
    </row>
    <row r="238" spans="1:39" x14ac:dyDescent="0.25">
      <c r="A238" s="15"/>
      <c r="B238" s="16"/>
      <c r="C238" s="17"/>
      <c r="D238" s="15"/>
      <c r="E238" s="16"/>
      <c r="F238" s="16"/>
      <c r="G238" s="16"/>
      <c r="H238" s="16"/>
      <c r="I238" s="16"/>
      <c r="J238" s="16"/>
      <c r="K238" s="20"/>
      <c r="L238" s="20"/>
      <c r="M238" s="20"/>
      <c r="N238" s="20"/>
      <c r="O238" s="20"/>
      <c r="P238" s="20"/>
      <c r="Q238" s="20"/>
      <c r="R238" s="20"/>
      <c r="S238" s="20"/>
      <c r="T238" s="20"/>
      <c r="U238" s="20"/>
      <c r="V238" s="20"/>
      <c r="W238" s="20"/>
      <c r="X238" s="20"/>
      <c r="Y238" s="18"/>
      <c r="Z238" s="15"/>
      <c r="AA238" s="15"/>
      <c r="AB238" s="18"/>
      <c r="AC238" s="15"/>
      <c r="AD238" s="15"/>
      <c r="AE238" s="19"/>
      <c r="AF238" s="15"/>
      <c r="AG238" s="15"/>
      <c r="AH238" s="15"/>
      <c r="AI238" s="15"/>
      <c r="AJ238" s="20"/>
      <c r="AK238" s="18"/>
      <c r="AL238" s="19"/>
      <c r="AM238" s="1"/>
    </row>
    <row r="239" spans="1:39" x14ac:dyDescent="0.25">
      <c r="A239" s="15"/>
      <c r="B239" s="16"/>
      <c r="C239" s="17"/>
      <c r="D239" s="15"/>
      <c r="E239" s="16"/>
      <c r="F239" s="16"/>
      <c r="G239" s="16"/>
      <c r="H239" s="16"/>
      <c r="I239" s="16"/>
      <c r="J239" s="16"/>
      <c r="K239" s="20"/>
      <c r="L239" s="20"/>
      <c r="M239" s="20"/>
      <c r="N239" s="20"/>
      <c r="O239" s="20"/>
      <c r="P239" s="20"/>
      <c r="Q239" s="20"/>
      <c r="R239" s="20"/>
      <c r="S239" s="20"/>
      <c r="T239" s="20"/>
      <c r="U239" s="20"/>
      <c r="V239" s="20"/>
      <c r="W239" s="20"/>
      <c r="X239" s="20"/>
      <c r="Y239" s="18"/>
      <c r="Z239" s="15"/>
      <c r="AA239" s="15"/>
      <c r="AB239" s="18"/>
      <c r="AC239" s="15"/>
      <c r="AD239" s="15"/>
      <c r="AE239" s="19"/>
      <c r="AF239" s="15"/>
      <c r="AG239" s="15"/>
      <c r="AH239" s="15"/>
      <c r="AI239" s="15"/>
      <c r="AJ239" s="20"/>
      <c r="AK239" s="18"/>
      <c r="AL239" s="19"/>
      <c r="AM239" s="1"/>
    </row>
    <row r="240" spans="1:39" x14ac:dyDescent="0.25">
      <c r="A240" s="15"/>
      <c r="B240" s="16"/>
      <c r="C240" s="17"/>
      <c r="D240" s="15"/>
      <c r="E240" s="16"/>
      <c r="F240" s="16"/>
      <c r="G240" s="16"/>
      <c r="H240" s="16"/>
      <c r="I240" s="16"/>
      <c r="J240" s="16"/>
      <c r="K240" s="20"/>
      <c r="L240" s="20"/>
      <c r="M240" s="20"/>
      <c r="N240" s="20"/>
      <c r="O240" s="20"/>
      <c r="P240" s="20"/>
      <c r="Q240" s="20"/>
      <c r="R240" s="20"/>
      <c r="S240" s="20"/>
      <c r="T240" s="20"/>
      <c r="U240" s="20"/>
      <c r="V240" s="20"/>
      <c r="W240" s="20"/>
      <c r="X240" s="20"/>
      <c r="Y240" s="18"/>
      <c r="Z240" s="15"/>
      <c r="AA240" s="15"/>
      <c r="AB240" s="18"/>
      <c r="AC240" s="15"/>
      <c r="AD240" s="15"/>
      <c r="AE240" s="19"/>
      <c r="AF240" s="15"/>
      <c r="AG240" s="15"/>
      <c r="AH240" s="15"/>
      <c r="AI240" s="15"/>
      <c r="AJ240" s="20"/>
      <c r="AK240" s="18"/>
      <c r="AL240" s="19"/>
      <c r="AM240" s="1"/>
    </row>
    <row r="241" spans="1:39" x14ac:dyDescent="0.25">
      <c r="A241" s="15"/>
      <c r="B241" s="16"/>
      <c r="C241" s="17"/>
      <c r="D241" s="15"/>
      <c r="E241" s="16"/>
      <c r="F241" s="16"/>
      <c r="G241" s="16"/>
      <c r="H241" s="16"/>
      <c r="I241" s="16"/>
      <c r="J241" s="16"/>
      <c r="K241" s="20"/>
      <c r="L241" s="20"/>
      <c r="M241" s="20"/>
      <c r="N241" s="20"/>
      <c r="O241" s="20"/>
      <c r="P241" s="20"/>
      <c r="Q241" s="20"/>
      <c r="R241" s="20"/>
      <c r="S241" s="20"/>
      <c r="T241" s="20"/>
      <c r="U241" s="20"/>
      <c r="V241" s="20"/>
      <c r="W241" s="20"/>
      <c r="X241" s="20"/>
      <c r="Y241" s="18"/>
      <c r="Z241" s="15"/>
      <c r="AA241" s="15"/>
      <c r="AB241" s="18"/>
      <c r="AC241" s="15"/>
      <c r="AD241" s="15"/>
      <c r="AE241" s="19"/>
      <c r="AF241" s="15"/>
      <c r="AG241" s="15"/>
      <c r="AH241" s="15"/>
      <c r="AI241" s="15"/>
      <c r="AJ241" s="20"/>
      <c r="AK241" s="18"/>
      <c r="AL241" s="19"/>
      <c r="AM241" s="1"/>
    </row>
    <row r="242" spans="1:39" x14ac:dyDescent="0.25">
      <c r="A242" s="15"/>
      <c r="B242" s="16"/>
      <c r="C242" s="17"/>
      <c r="D242" s="15"/>
      <c r="E242" s="16"/>
      <c r="F242" s="16"/>
      <c r="G242" s="16"/>
      <c r="H242" s="16"/>
      <c r="I242" s="16"/>
      <c r="J242" s="16"/>
      <c r="K242" s="20"/>
      <c r="L242" s="20"/>
      <c r="M242" s="20"/>
      <c r="N242" s="20"/>
      <c r="O242" s="20"/>
      <c r="P242" s="20"/>
      <c r="Q242" s="20"/>
      <c r="R242" s="20"/>
      <c r="S242" s="20"/>
      <c r="T242" s="20"/>
      <c r="U242" s="20"/>
      <c r="V242" s="20"/>
      <c r="W242" s="20"/>
      <c r="X242" s="20"/>
      <c r="Y242" s="18"/>
      <c r="Z242" s="15"/>
      <c r="AA242" s="15"/>
      <c r="AB242" s="18"/>
      <c r="AC242" s="15"/>
      <c r="AD242" s="15"/>
      <c r="AE242" s="19"/>
      <c r="AF242" s="15"/>
      <c r="AG242" s="15"/>
      <c r="AH242" s="15"/>
      <c r="AI242" s="15"/>
      <c r="AJ242" s="20"/>
      <c r="AK242" s="18"/>
      <c r="AL242" s="19"/>
      <c r="AM242" s="1"/>
    </row>
    <row r="243" spans="1:39" x14ac:dyDescent="0.25">
      <c r="A243" s="15"/>
      <c r="B243" s="16"/>
      <c r="C243" s="17"/>
      <c r="D243" s="15"/>
      <c r="E243" s="16"/>
      <c r="F243" s="16"/>
      <c r="G243" s="16"/>
      <c r="H243" s="16"/>
      <c r="I243" s="16"/>
      <c r="J243" s="16"/>
      <c r="K243" s="20"/>
      <c r="L243" s="20"/>
      <c r="M243" s="20"/>
      <c r="N243" s="20"/>
      <c r="O243" s="20"/>
      <c r="P243" s="20"/>
      <c r="Q243" s="20"/>
      <c r="R243" s="20"/>
      <c r="S243" s="20"/>
      <c r="T243" s="20"/>
      <c r="U243" s="20"/>
      <c r="V243" s="20"/>
      <c r="W243" s="20"/>
      <c r="X243" s="20"/>
      <c r="Y243" s="18"/>
      <c r="Z243" s="15"/>
      <c r="AA243" s="15"/>
      <c r="AB243" s="18"/>
      <c r="AC243" s="15"/>
      <c r="AD243" s="15"/>
      <c r="AE243" s="19"/>
      <c r="AF243" s="15"/>
      <c r="AG243" s="15"/>
      <c r="AH243" s="15"/>
      <c r="AI243" s="15"/>
      <c r="AJ243" s="20"/>
      <c r="AK243" s="18"/>
      <c r="AL243" s="19"/>
      <c r="AM243" s="1"/>
    </row>
    <row r="244" spans="1:39" x14ac:dyDescent="0.25">
      <c r="A244" s="15"/>
      <c r="B244" s="16"/>
      <c r="C244" s="17"/>
      <c r="D244" s="15"/>
      <c r="E244" s="16"/>
      <c r="F244" s="16"/>
      <c r="G244" s="16"/>
      <c r="H244" s="16"/>
      <c r="I244" s="16"/>
      <c r="J244" s="16"/>
      <c r="K244" s="20"/>
      <c r="L244" s="20"/>
      <c r="M244" s="20"/>
      <c r="N244" s="20"/>
      <c r="O244" s="20"/>
      <c r="P244" s="20"/>
      <c r="Q244" s="20"/>
      <c r="R244" s="20"/>
      <c r="S244" s="20"/>
      <c r="T244" s="20"/>
      <c r="U244" s="20"/>
      <c r="V244" s="20"/>
      <c r="W244" s="20"/>
      <c r="X244" s="20"/>
      <c r="Y244" s="18"/>
      <c r="Z244" s="15"/>
      <c r="AA244" s="15"/>
      <c r="AB244" s="18"/>
      <c r="AC244" s="15"/>
      <c r="AD244" s="15"/>
      <c r="AE244" s="19"/>
      <c r="AF244" s="15"/>
      <c r="AG244" s="15"/>
      <c r="AH244" s="15"/>
      <c r="AI244" s="15"/>
      <c r="AJ244" s="20"/>
      <c r="AK244" s="18"/>
      <c r="AL244" s="19"/>
      <c r="AM244" s="1"/>
    </row>
    <row r="245" spans="1:39" x14ac:dyDescent="0.25">
      <c r="A245" s="15"/>
      <c r="B245" s="16"/>
      <c r="C245" s="17"/>
      <c r="D245" s="15"/>
      <c r="E245" s="16"/>
      <c r="F245" s="16"/>
      <c r="G245" s="16"/>
      <c r="H245" s="16"/>
      <c r="I245" s="16"/>
      <c r="J245" s="16"/>
      <c r="K245" s="20"/>
      <c r="L245" s="20"/>
      <c r="M245" s="20"/>
      <c r="N245" s="20"/>
      <c r="O245" s="20"/>
      <c r="P245" s="20"/>
      <c r="Q245" s="20"/>
      <c r="R245" s="20"/>
      <c r="S245" s="20"/>
      <c r="T245" s="20"/>
      <c r="U245" s="20"/>
      <c r="V245" s="20"/>
      <c r="W245" s="20"/>
      <c r="X245" s="20"/>
      <c r="Y245" s="18"/>
      <c r="Z245" s="15"/>
      <c r="AA245" s="15"/>
      <c r="AB245" s="18"/>
      <c r="AC245" s="15"/>
      <c r="AD245" s="15"/>
      <c r="AE245" s="19"/>
      <c r="AF245" s="15"/>
      <c r="AG245" s="15"/>
      <c r="AH245" s="15"/>
      <c r="AI245" s="15"/>
      <c r="AJ245" s="20"/>
      <c r="AK245" s="18"/>
      <c r="AL245" s="19"/>
      <c r="AM245" s="1"/>
    </row>
    <row r="246" spans="1:39" x14ac:dyDescent="0.25">
      <c r="A246" s="15"/>
      <c r="B246" s="16"/>
      <c r="C246" s="17"/>
      <c r="D246" s="15"/>
      <c r="E246" s="16"/>
      <c r="F246" s="16"/>
      <c r="G246" s="16"/>
      <c r="H246" s="16"/>
      <c r="I246" s="16"/>
      <c r="J246" s="16"/>
      <c r="K246" s="20"/>
      <c r="L246" s="20"/>
      <c r="M246" s="20"/>
      <c r="N246" s="20"/>
      <c r="O246" s="20"/>
      <c r="P246" s="20"/>
      <c r="Q246" s="20"/>
      <c r="R246" s="20"/>
      <c r="S246" s="20"/>
      <c r="T246" s="20"/>
      <c r="U246" s="20"/>
      <c r="V246" s="20"/>
      <c r="W246" s="20"/>
      <c r="X246" s="20"/>
      <c r="Y246" s="18"/>
      <c r="Z246" s="15"/>
      <c r="AA246" s="15"/>
      <c r="AB246" s="18"/>
      <c r="AC246" s="15"/>
      <c r="AD246" s="15"/>
      <c r="AE246" s="19"/>
      <c r="AF246" s="15"/>
      <c r="AG246" s="15"/>
      <c r="AH246" s="15"/>
      <c r="AI246" s="15"/>
      <c r="AJ246" s="20"/>
      <c r="AK246" s="18"/>
      <c r="AL246" s="19"/>
      <c r="AM246" s="1"/>
    </row>
    <row r="247" spans="1:39" x14ac:dyDescent="0.25">
      <c r="A247" s="15"/>
      <c r="B247" s="16"/>
      <c r="C247" s="17"/>
      <c r="D247" s="15"/>
      <c r="E247" s="16"/>
      <c r="F247" s="16"/>
      <c r="G247" s="16"/>
      <c r="H247" s="16"/>
      <c r="I247" s="16"/>
      <c r="J247" s="16"/>
      <c r="K247" s="20"/>
      <c r="L247" s="20"/>
      <c r="M247" s="20"/>
      <c r="N247" s="20"/>
      <c r="O247" s="20"/>
      <c r="P247" s="20"/>
      <c r="Q247" s="20"/>
      <c r="R247" s="20"/>
      <c r="S247" s="20"/>
      <c r="T247" s="20"/>
      <c r="U247" s="20"/>
      <c r="V247" s="20"/>
      <c r="W247" s="20"/>
      <c r="X247" s="20"/>
      <c r="Y247" s="18"/>
      <c r="Z247" s="15"/>
      <c r="AA247" s="15"/>
      <c r="AB247" s="18"/>
      <c r="AC247" s="15"/>
      <c r="AD247" s="15"/>
      <c r="AE247" s="19"/>
      <c r="AF247" s="15"/>
      <c r="AG247" s="15"/>
      <c r="AH247" s="15"/>
      <c r="AI247" s="15"/>
      <c r="AJ247" s="20"/>
      <c r="AK247" s="18"/>
      <c r="AL247" s="19"/>
      <c r="AM247" s="1"/>
    </row>
    <row r="248" spans="1:39" x14ac:dyDescent="0.25">
      <c r="A248" s="15"/>
      <c r="B248" s="16"/>
      <c r="C248" s="17"/>
      <c r="D248" s="15"/>
      <c r="E248" s="16"/>
      <c r="F248" s="16"/>
      <c r="G248" s="16"/>
      <c r="H248" s="16"/>
      <c r="I248" s="16"/>
      <c r="J248" s="16"/>
      <c r="K248" s="20"/>
      <c r="L248" s="20"/>
      <c r="M248" s="20"/>
      <c r="N248" s="20"/>
      <c r="O248" s="20"/>
      <c r="P248" s="20"/>
      <c r="Q248" s="20"/>
      <c r="R248" s="20"/>
      <c r="S248" s="20"/>
      <c r="T248" s="20"/>
      <c r="U248" s="20"/>
      <c r="V248" s="20"/>
      <c r="W248" s="20"/>
      <c r="X248" s="20"/>
      <c r="Y248" s="18"/>
      <c r="Z248" s="15"/>
      <c r="AA248" s="15"/>
      <c r="AB248" s="18"/>
      <c r="AC248" s="15"/>
      <c r="AD248" s="15"/>
      <c r="AE248" s="19"/>
      <c r="AF248" s="15"/>
      <c r="AG248" s="15"/>
      <c r="AH248" s="15"/>
      <c r="AI248" s="15"/>
      <c r="AJ248" s="20"/>
      <c r="AK248" s="18"/>
      <c r="AL248" s="19"/>
      <c r="AM248" s="1"/>
    </row>
    <row r="249" spans="1:39" x14ac:dyDescent="0.25">
      <c r="A249" s="15"/>
      <c r="B249" s="16"/>
      <c r="C249" s="17"/>
      <c r="D249" s="15"/>
      <c r="E249" s="16"/>
      <c r="F249" s="16"/>
      <c r="G249" s="16"/>
      <c r="H249" s="16"/>
      <c r="I249" s="16"/>
      <c r="J249" s="16"/>
      <c r="K249" s="20"/>
      <c r="L249" s="20"/>
      <c r="M249" s="20"/>
      <c r="N249" s="20"/>
      <c r="O249" s="20"/>
      <c r="P249" s="20"/>
      <c r="Q249" s="20"/>
      <c r="R249" s="20"/>
      <c r="S249" s="20"/>
      <c r="T249" s="20"/>
      <c r="U249" s="20"/>
      <c r="V249" s="20"/>
      <c r="W249" s="20"/>
      <c r="X249" s="20"/>
      <c r="Y249" s="18"/>
      <c r="Z249" s="15"/>
      <c r="AA249" s="15"/>
      <c r="AB249" s="18"/>
      <c r="AC249" s="15"/>
      <c r="AD249" s="15"/>
      <c r="AE249" s="19"/>
      <c r="AF249" s="15"/>
      <c r="AG249" s="15"/>
      <c r="AH249" s="15"/>
      <c r="AI249" s="15"/>
      <c r="AJ249" s="20"/>
      <c r="AK249" s="18"/>
      <c r="AL249" s="19"/>
      <c r="AM249" s="1"/>
    </row>
    <row r="250" spans="1:39" x14ac:dyDescent="0.25">
      <c r="A250" s="15"/>
      <c r="B250" s="16"/>
      <c r="C250" s="17"/>
      <c r="D250" s="15"/>
      <c r="E250" s="16"/>
      <c r="F250" s="16"/>
      <c r="G250" s="16"/>
      <c r="H250" s="16"/>
      <c r="I250" s="16"/>
      <c r="J250" s="16"/>
      <c r="K250" s="20"/>
      <c r="L250" s="20"/>
      <c r="M250" s="20"/>
      <c r="N250" s="20"/>
      <c r="O250" s="20"/>
      <c r="P250" s="20"/>
      <c r="Q250" s="20"/>
      <c r="R250" s="20"/>
      <c r="S250" s="20"/>
      <c r="T250" s="20"/>
      <c r="U250" s="20"/>
      <c r="V250" s="20"/>
      <c r="W250" s="20"/>
      <c r="X250" s="20"/>
      <c r="Y250" s="18"/>
      <c r="Z250" s="15"/>
      <c r="AA250" s="15"/>
      <c r="AB250" s="18"/>
      <c r="AC250" s="15"/>
      <c r="AD250" s="15"/>
      <c r="AE250" s="19"/>
      <c r="AF250" s="15"/>
      <c r="AG250" s="15"/>
      <c r="AH250" s="15"/>
      <c r="AI250" s="15"/>
      <c r="AJ250" s="20"/>
      <c r="AK250" s="18"/>
      <c r="AL250" s="19"/>
      <c r="AM250" s="1"/>
    </row>
    <row r="251" spans="1:39" x14ac:dyDescent="0.25">
      <c r="A251" s="15"/>
      <c r="B251" s="16"/>
      <c r="C251" s="17"/>
      <c r="D251" s="15"/>
      <c r="E251" s="16"/>
      <c r="F251" s="16"/>
      <c r="G251" s="16"/>
      <c r="H251" s="16"/>
      <c r="I251" s="16"/>
      <c r="J251" s="16"/>
      <c r="K251" s="20"/>
      <c r="L251" s="20"/>
      <c r="M251" s="20"/>
      <c r="N251" s="20"/>
      <c r="O251" s="20"/>
      <c r="P251" s="20"/>
      <c r="Q251" s="20"/>
      <c r="R251" s="20"/>
      <c r="S251" s="20"/>
      <c r="T251" s="20"/>
      <c r="U251" s="20"/>
      <c r="V251" s="20"/>
      <c r="W251" s="20"/>
      <c r="X251" s="20"/>
      <c r="Y251" s="18"/>
      <c r="Z251" s="15"/>
      <c r="AA251" s="15"/>
      <c r="AB251" s="18"/>
      <c r="AC251" s="15"/>
      <c r="AD251" s="15"/>
      <c r="AE251" s="19"/>
      <c r="AF251" s="15"/>
      <c r="AG251" s="15"/>
      <c r="AH251" s="15"/>
      <c r="AI251" s="15"/>
      <c r="AJ251" s="20"/>
      <c r="AK251" s="18"/>
      <c r="AL251" s="19"/>
      <c r="AM251" s="1"/>
    </row>
    <row r="252" spans="1:39" x14ac:dyDescent="0.25">
      <c r="A252" s="15"/>
      <c r="B252" s="16"/>
      <c r="C252" s="17"/>
      <c r="D252" s="15"/>
      <c r="E252" s="16"/>
      <c r="F252" s="16"/>
      <c r="G252" s="16"/>
      <c r="H252" s="16"/>
      <c r="I252" s="16"/>
      <c r="J252" s="16"/>
      <c r="K252" s="20"/>
      <c r="L252" s="20"/>
      <c r="M252" s="20"/>
      <c r="N252" s="20"/>
      <c r="O252" s="20"/>
      <c r="P252" s="20"/>
      <c r="Q252" s="20"/>
      <c r="R252" s="20"/>
      <c r="S252" s="20"/>
      <c r="T252" s="20"/>
      <c r="U252" s="20"/>
      <c r="V252" s="20"/>
      <c r="W252" s="20"/>
      <c r="X252" s="20"/>
      <c r="Y252" s="18"/>
      <c r="Z252" s="15"/>
      <c r="AA252" s="15"/>
      <c r="AB252" s="18"/>
      <c r="AC252" s="15"/>
      <c r="AD252" s="15"/>
      <c r="AE252" s="19"/>
      <c r="AF252" s="15"/>
      <c r="AG252" s="15"/>
      <c r="AH252" s="15"/>
      <c r="AI252" s="15"/>
      <c r="AJ252" s="20"/>
      <c r="AK252" s="18"/>
      <c r="AL252" s="19"/>
      <c r="AM252" s="1"/>
    </row>
    <row r="253" spans="1:39" x14ac:dyDescent="0.25">
      <c r="A253" s="15"/>
      <c r="B253" s="16"/>
      <c r="C253" s="17"/>
      <c r="D253" s="15"/>
      <c r="E253" s="16"/>
      <c r="F253" s="16"/>
      <c r="G253" s="16"/>
      <c r="H253" s="16"/>
      <c r="I253" s="16"/>
      <c r="J253" s="16"/>
      <c r="K253" s="20"/>
      <c r="L253" s="20"/>
      <c r="M253" s="20"/>
      <c r="N253" s="20"/>
      <c r="O253" s="20"/>
      <c r="P253" s="20"/>
      <c r="Q253" s="20"/>
      <c r="R253" s="20"/>
      <c r="S253" s="20"/>
      <c r="T253" s="20"/>
      <c r="U253" s="20"/>
      <c r="V253" s="20"/>
      <c r="W253" s="20"/>
      <c r="X253" s="20"/>
      <c r="Y253" s="18"/>
      <c r="Z253" s="15"/>
      <c r="AA253" s="15"/>
      <c r="AB253" s="18"/>
      <c r="AC253" s="15"/>
      <c r="AD253" s="15"/>
      <c r="AE253" s="19"/>
      <c r="AF253" s="15"/>
      <c r="AG253" s="15"/>
      <c r="AH253" s="15"/>
      <c r="AI253" s="15"/>
      <c r="AJ253" s="20"/>
      <c r="AK253" s="18"/>
      <c r="AL253" s="19"/>
      <c r="AM253" s="1"/>
    </row>
    <row r="254" spans="1:39" x14ac:dyDescent="0.25">
      <c r="A254" s="15"/>
      <c r="B254" s="16"/>
      <c r="C254" s="17"/>
      <c r="D254" s="15"/>
      <c r="E254" s="16"/>
      <c r="F254" s="16"/>
      <c r="G254" s="16"/>
      <c r="H254" s="16"/>
      <c r="I254" s="16"/>
      <c r="J254" s="16"/>
      <c r="K254" s="20"/>
      <c r="L254" s="20"/>
      <c r="M254" s="20"/>
      <c r="N254" s="20"/>
      <c r="O254" s="20"/>
      <c r="P254" s="20"/>
      <c r="Q254" s="20"/>
      <c r="R254" s="20"/>
      <c r="S254" s="20"/>
      <c r="T254" s="20"/>
      <c r="U254" s="20"/>
      <c r="V254" s="20"/>
      <c r="W254" s="20"/>
      <c r="X254" s="20"/>
      <c r="Y254" s="18"/>
      <c r="Z254" s="15"/>
      <c r="AA254" s="15"/>
      <c r="AB254" s="18"/>
      <c r="AC254" s="15"/>
      <c r="AD254" s="15"/>
      <c r="AE254" s="19"/>
      <c r="AF254" s="15"/>
      <c r="AG254" s="15"/>
      <c r="AH254" s="15"/>
      <c r="AI254" s="15"/>
      <c r="AJ254" s="20"/>
      <c r="AK254" s="18"/>
      <c r="AL254" s="19"/>
      <c r="AM254" s="1"/>
    </row>
    <row r="255" spans="1:39" x14ac:dyDescent="0.25">
      <c r="A255" s="15"/>
      <c r="B255" s="16"/>
      <c r="C255" s="17"/>
      <c r="D255" s="15"/>
      <c r="E255" s="16"/>
      <c r="F255" s="16"/>
      <c r="G255" s="16"/>
      <c r="H255" s="16"/>
      <c r="I255" s="16"/>
      <c r="J255" s="16"/>
      <c r="K255" s="20"/>
      <c r="L255" s="20"/>
      <c r="M255" s="20"/>
      <c r="N255" s="20"/>
      <c r="O255" s="20"/>
      <c r="P255" s="20"/>
      <c r="Q255" s="20"/>
      <c r="R255" s="20"/>
      <c r="S255" s="20"/>
      <c r="T255" s="20"/>
      <c r="U255" s="20"/>
      <c r="V255" s="20"/>
      <c r="W255" s="20"/>
      <c r="X255" s="20"/>
      <c r="Y255" s="18"/>
      <c r="Z255" s="15"/>
      <c r="AA255" s="15"/>
      <c r="AB255" s="18"/>
      <c r="AC255" s="15"/>
      <c r="AD255" s="15"/>
      <c r="AE255" s="19"/>
      <c r="AF255" s="15"/>
      <c r="AG255" s="15"/>
      <c r="AH255" s="15"/>
      <c r="AI255" s="15"/>
      <c r="AJ255" s="20"/>
      <c r="AK255" s="18"/>
      <c r="AL255" s="19"/>
      <c r="AM255" s="1"/>
    </row>
    <row r="256" spans="1:39" x14ac:dyDescent="0.25">
      <c r="A256" s="15"/>
      <c r="B256" s="16"/>
      <c r="C256" s="17"/>
      <c r="D256" s="15"/>
      <c r="E256" s="16"/>
      <c r="F256" s="16"/>
      <c r="G256" s="16"/>
      <c r="H256" s="16"/>
      <c r="I256" s="16"/>
      <c r="J256" s="16"/>
      <c r="K256" s="20"/>
      <c r="L256" s="20"/>
      <c r="M256" s="20"/>
      <c r="N256" s="20"/>
      <c r="O256" s="20"/>
      <c r="P256" s="20"/>
      <c r="Q256" s="20"/>
      <c r="R256" s="20"/>
      <c r="S256" s="20"/>
      <c r="T256" s="20"/>
      <c r="U256" s="20"/>
      <c r="V256" s="20"/>
      <c r="W256" s="20"/>
      <c r="X256" s="20"/>
      <c r="Y256" s="18"/>
      <c r="Z256" s="15"/>
      <c r="AA256" s="15"/>
      <c r="AB256" s="18"/>
      <c r="AC256" s="15"/>
      <c r="AD256" s="15"/>
      <c r="AE256" s="19"/>
      <c r="AF256" s="15"/>
      <c r="AG256" s="15"/>
      <c r="AH256" s="15"/>
      <c r="AI256" s="15"/>
      <c r="AJ256" s="20"/>
      <c r="AK256" s="18"/>
      <c r="AL256" s="19"/>
      <c r="AM256" s="1"/>
    </row>
    <row r="257" spans="1:39" x14ac:dyDescent="0.25">
      <c r="A257" s="15"/>
      <c r="B257" s="16"/>
      <c r="C257" s="17"/>
      <c r="D257" s="15"/>
      <c r="E257" s="16"/>
      <c r="F257" s="16"/>
      <c r="G257" s="16"/>
      <c r="H257" s="16"/>
      <c r="I257" s="16"/>
      <c r="J257" s="16"/>
      <c r="K257" s="20"/>
      <c r="L257" s="20"/>
      <c r="M257" s="20"/>
      <c r="N257" s="20"/>
      <c r="O257" s="20"/>
      <c r="P257" s="20"/>
      <c r="Q257" s="20"/>
      <c r="R257" s="20"/>
      <c r="S257" s="20"/>
      <c r="T257" s="20"/>
      <c r="U257" s="20"/>
      <c r="V257" s="20"/>
      <c r="W257" s="20"/>
      <c r="X257" s="20"/>
      <c r="Y257" s="18"/>
      <c r="Z257" s="15"/>
      <c r="AA257" s="15"/>
      <c r="AB257" s="18"/>
      <c r="AC257" s="15"/>
      <c r="AD257" s="15"/>
      <c r="AE257" s="19"/>
      <c r="AF257" s="15"/>
      <c r="AG257" s="15"/>
      <c r="AH257" s="15"/>
      <c r="AI257" s="15"/>
      <c r="AJ257" s="20"/>
      <c r="AK257" s="18"/>
      <c r="AL257" s="19"/>
      <c r="AM257" s="1"/>
    </row>
    <row r="258" spans="1:39" x14ac:dyDescent="0.25">
      <c r="A258" s="15"/>
      <c r="B258" s="16"/>
      <c r="C258" s="17"/>
      <c r="D258" s="15"/>
      <c r="E258" s="16"/>
      <c r="F258" s="16"/>
      <c r="G258" s="16"/>
      <c r="H258" s="16"/>
      <c r="I258" s="16"/>
      <c r="J258" s="16"/>
      <c r="K258" s="20"/>
      <c r="L258" s="20"/>
      <c r="M258" s="20"/>
      <c r="N258" s="20"/>
      <c r="O258" s="20"/>
      <c r="P258" s="20"/>
      <c r="Q258" s="20"/>
      <c r="R258" s="20"/>
      <c r="S258" s="20"/>
      <c r="T258" s="20"/>
      <c r="U258" s="20"/>
      <c r="V258" s="20"/>
      <c r="W258" s="20"/>
      <c r="X258" s="20"/>
      <c r="Y258" s="18"/>
      <c r="Z258" s="15"/>
      <c r="AA258" s="15"/>
      <c r="AB258" s="18"/>
      <c r="AC258" s="15"/>
      <c r="AD258" s="15"/>
      <c r="AE258" s="19"/>
      <c r="AF258" s="15"/>
      <c r="AG258" s="15"/>
      <c r="AH258" s="15"/>
      <c r="AI258" s="15"/>
      <c r="AJ258" s="20"/>
      <c r="AK258" s="18"/>
      <c r="AL258" s="19"/>
      <c r="AM258" s="1"/>
    </row>
    <row r="259" spans="1:39" x14ac:dyDescent="0.25">
      <c r="A259" s="15"/>
      <c r="B259" s="16"/>
      <c r="C259" s="17"/>
      <c r="D259" s="15"/>
      <c r="E259" s="16"/>
      <c r="F259" s="16"/>
      <c r="G259" s="16"/>
      <c r="H259" s="16"/>
      <c r="I259" s="16"/>
      <c r="J259" s="16"/>
      <c r="K259" s="20"/>
      <c r="L259" s="20"/>
      <c r="M259" s="20"/>
      <c r="N259" s="20"/>
      <c r="O259" s="20"/>
      <c r="P259" s="20"/>
      <c r="Q259" s="20"/>
      <c r="R259" s="20"/>
      <c r="S259" s="20"/>
      <c r="T259" s="20"/>
      <c r="U259" s="20"/>
      <c r="V259" s="20"/>
      <c r="W259" s="20"/>
      <c r="X259" s="20"/>
      <c r="Y259" s="18"/>
      <c r="Z259" s="15"/>
      <c r="AA259" s="15"/>
      <c r="AB259" s="18"/>
      <c r="AC259" s="15"/>
      <c r="AD259" s="15"/>
      <c r="AE259" s="19"/>
      <c r="AF259" s="15"/>
      <c r="AG259" s="15"/>
      <c r="AH259" s="15"/>
      <c r="AI259" s="15"/>
      <c r="AJ259" s="20"/>
      <c r="AK259" s="18"/>
      <c r="AL259" s="19"/>
      <c r="AM259" s="1"/>
    </row>
    <row r="260" spans="1:39" x14ac:dyDescent="0.25">
      <c r="A260" s="15"/>
      <c r="B260" s="16"/>
      <c r="C260" s="17"/>
      <c r="D260" s="15"/>
      <c r="E260" s="16"/>
      <c r="F260" s="16"/>
      <c r="G260" s="16"/>
      <c r="H260" s="16"/>
      <c r="I260" s="16"/>
      <c r="J260" s="16"/>
      <c r="K260" s="20"/>
      <c r="L260" s="20"/>
      <c r="M260" s="20"/>
      <c r="N260" s="20"/>
      <c r="O260" s="20"/>
      <c r="P260" s="20"/>
      <c r="Q260" s="20"/>
      <c r="R260" s="20"/>
      <c r="S260" s="20"/>
      <c r="T260" s="20"/>
      <c r="U260" s="20"/>
      <c r="V260" s="20"/>
      <c r="W260" s="20"/>
      <c r="X260" s="20"/>
      <c r="Y260" s="18"/>
      <c r="Z260" s="15"/>
      <c r="AA260" s="15"/>
      <c r="AB260" s="18"/>
      <c r="AC260" s="15"/>
      <c r="AD260" s="15"/>
      <c r="AE260" s="19"/>
      <c r="AF260" s="15"/>
      <c r="AG260" s="15"/>
      <c r="AH260" s="15"/>
      <c r="AI260" s="15"/>
      <c r="AJ260" s="20"/>
      <c r="AK260" s="18"/>
      <c r="AL260" s="19"/>
      <c r="AM260" s="1"/>
    </row>
    <row r="261" spans="1:39" x14ac:dyDescent="0.25">
      <c r="A261" s="15"/>
      <c r="B261" s="16"/>
      <c r="C261" s="17"/>
      <c r="D261" s="15"/>
      <c r="E261" s="16"/>
      <c r="F261" s="16"/>
      <c r="G261" s="16"/>
      <c r="H261" s="16"/>
      <c r="I261" s="16"/>
      <c r="J261" s="16"/>
      <c r="K261" s="20"/>
      <c r="L261" s="20"/>
      <c r="M261" s="20"/>
      <c r="N261" s="20"/>
      <c r="O261" s="20"/>
      <c r="P261" s="20"/>
      <c r="Q261" s="20"/>
      <c r="R261" s="20"/>
      <c r="S261" s="20"/>
      <c r="T261" s="20"/>
      <c r="U261" s="20"/>
      <c r="V261" s="20"/>
      <c r="W261" s="20"/>
      <c r="X261" s="20"/>
      <c r="Y261" s="18"/>
      <c r="Z261" s="15"/>
      <c r="AA261" s="15"/>
      <c r="AB261" s="18"/>
      <c r="AC261" s="15"/>
      <c r="AD261" s="15"/>
      <c r="AE261" s="19"/>
      <c r="AF261" s="15"/>
      <c r="AG261" s="15"/>
      <c r="AH261" s="15"/>
      <c r="AI261" s="15"/>
      <c r="AJ261" s="20"/>
      <c r="AK261" s="18"/>
      <c r="AL261" s="19"/>
      <c r="AM261" s="1"/>
    </row>
    <row r="262" spans="1:39" x14ac:dyDescent="0.25">
      <c r="A262" s="15"/>
      <c r="B262" s="16"/>
      <c r="C262" s="17"/>
      <c r="D262" s="15"/>
      <c r="E262" s="16"/>
      <c r="F262" s="16"/>
      <c r="G262" s="16"/>
      <c r="H262" s="16"/>
      <c r="I262" s="16"/>
      <c r="J262" s="16"/>
      <c r="K262" s="20"/>
      <c r="L262" s="20"/>
      <c r="M262" s="20"/>
      <c r="N262" s="20"/>
      <c r="O262" s="20"/>
      <c r="P262" s="20"/>
      <c r="Q262" s="20"/>
      <c r="R262" s="20"/>
      <c r="S262" s="20"/>
      <c r="T262" s="20"/>
      <c r="U262" s="20"/>
      <c r="V262" s="20"/>
      <c r="W262" s="20"/>
      <c r="X262" s="20"/>
      <c r="Y262" s="18"/>
      <c r="Z262" s="15"/>
      <c r="AA262" s="15"/>
      <c r="AB262" s="18"/>
      <c r="AC262" s="15"/>
      <c r="AD262" s="15"/>
      <c r="AE262" s="19"/>
      <c r="AF262" s="15"/>
      <c r="AG262" s="15"/>
      <c r="AH262" s="15"/>
      <c r="AI262" s="15"/>
      <c r="AJ262" s="20"/>
      <c r="AK262" s="18"/>
      <c r="AL262" s="19"/>
      <c r="AM262" s="1"/>
    </row>
    <row r="263" spans="1:39" x14ac:dyDescent="0.25">
      <c r="A263" s="15"/>
      <c r="B263" s="16"/>
      <c r="C263" s="17"/>
      <c r="D263" s="15"/>
      <c r="E263" s="16"/>
      <c r="F263" s="16"/>
      <c r="G263" s="16"/>
      <c r="H263" s="16"/>
      <c r="I263" s="16"/>
      <c r="J263" s="16"/>
      <c r="K263" s="20"/>
      <c r="L263" s="20"/>
      <c r="M263" s="20"/>
      <c r="N263" s="20"/>
      <c r="O263" s="20"/>
      <c r="P263" s="20"/>
      <c r="Q263" s="20"/>
      <c r="R263" s="20"/>
      <c r="S263" s="20"/>
      <c r="T263" s="20"/>
      <c r="U263" s="20"/>
      <c r="V263" s="20"/>
      <c r="W263" s="20"/>
      <c r="X263" s="20"/>
      <c r="Y263" s="18"/>
      <c r="Z263" s="15"/>
      <c r="AA263" s="15"/>
      <c r="AB263" s="18"/>
      <c r="AC263" s="15"/>
      <c r="AD263" s="15"/>
      <c r="AE263" s="19"/>
      <c r="AF263" s="15"/>
      <c r="AG263" s="15"/>
      <c r="AH263" s="15"/>
      <c r="AI263" s="15"/>
      <c r="AJ263" s="20"/>
      <c r="AK263" s="18"/>
      <c r="AL263" s="19"/>
      <c r="AM263" s="1"/>
    </row>
    <row r="264" spans="1:39" x14ac:dyDescent="0.25">
      <c r="A264" s="15"/>
      <c r="B264" s="16"/>
      <c r="C264" s="17"/>
      <c r="D264" s="15"/>
      <c r="E264" s="16"/>
      <c r="F264" s="16"/>
      <c r="G264" s="16"/>
      <c r="H264" s="16"/>
      <c r="I264" s="16"/>
      <c r="J264" s="16"/>
      <c r="K264" s="20"/>
      <c r="L264" s="20"/>
      <c r="M264" s="20"/>
      <c r="N264" s="20"/>
      <c r="O264" s="20"/>
      <c r="P264" s="20"/>
      <c r="Q264" s="20"/>
      <c r="R264" s="20"/>
      <c r="S264" s="20"/>
      <c r="T264" s="20"/>
      <c r="U264" s="20"/>
      <c r="V264" s="20"/>
      <c r="W264" s="20"/>
      <c r="X264" s="20"/>
      <c r="Y264" s="18"/>
      <c r="Z264" s="15"/>
      <c r="AA264" s="15"/>
      <c r="AB264" s="18"/>
      <c r="AC264" s="15"/>
      <c r="AD264" s="15"/>
      <c r="AE264" s="19"/>
      <c r="AF264" s="15"/>
      <c r="AG264" s="15"/>
      <c r="AH264" s="15"/>
      <c r="AI264" s="15"/>
      <c r="AJ264" s="20"/>
      <c r="AK264" s="18"/>
      <c r="AL264" s="19"/>
      <c r="AM264" s="1"/>
    </row>
    <row r="265" spans="1:39" x14ac:dyDescent="0.25">
      <c r="A265" s="15"/>
      <c r="B265" s="16"/>
      <c r="C265" s="17"/>
      <c r="D265" s="15"/>
      <c r="E265" s="16"/>
      <c r="F265" s="16"/>
      <c r="G265" s="16"/>
      <c r="H265" s="16"/>
      <c r="I265" s="16"/>
      <c r="J265" s="16"/>
      <c r="K265" s="20"/>
      <c r="L265" s="20"/>
      <c r="M265" s="20"/>
      <c r="N265" s="20"/>
      <c r="O265" s="20"/>
      <c r="P265" s="20"/>
      <c r="Q265" s="20"/>
      <c r="R265" s="20"/>
      <c r="S265" s="20"/>
      <c r="T265" s="20"/>
      <c r="U265" s="20"/>
      <c r="V265" s="20"/>
      <c r="W265" s="20"/>
      <c r="X265" s="20"/>
      <c r="Y265" s="18"/>
      <c r="Z265" s="15"/>
      <c r="AA265" s="15"/>
      <c r="AB265" s="18"/>
      <c r="AC265" s="15"/>
      <c r="AD265" s="15"/>
      <c r="AE265" s="19"/>
      <c r="AF265" s="15"/>
      <c r="AG265" s="15"/>
      <c r="AH265" s="15"/>
      <c r="AI265" s="15"/>
      <c r="AJ265" s="20"/>
      <c r="AK265" s="18"/>
      <c r="AL265" s="19"/>
      <c r="AM265" s="1"/>
    </row>
    <row r="266" spans="1:39" x14ac:dyDescent="0.25">
      <c r="A266" s="15"/>
      <c r="B266" s="16"/>
      <c r="C266" s="17"/>
      <c r="D266" s="15"/>
      <c r="E266" s="16"/>
      <c r="F266" s="16"/>
      <c r="G266" s="16"/>
      <c r="H266" s="16"/>
      <c r="I266" s="16"/>
      <c r="J266" s="16"/>
      <c r="K266" s="20"/>
      <c r="L266" s="20"/>
      <c r="M266" s="20"/>
      <c r="N266" s="20"/>
      <c r="O266" s="20"/>
      <c r="P266" s="20"/>
      <c r="Q266" s="20"/>
      <c r="R266" s="20"/>
      <c r="S266" s="20"/>
      <c r="T266" s="20"/>
      <c r="U266" s="20"/>
      <c r="V266" s="20"/>
      <c r="W266" s="20"/>
      <c r="X266" s="20"/>
      <c r="Y266" s="18"/>
      <c r="Z266" s="15"/>
      <c r="AA266" s="15"/>
      <c r="AB266" s="18"/>
      <c r="AC266" s="15"/>
      <c r="AD266" s="15"/>
      <c r="AE266" s="19"/>
      <c r="AF266" s="15"/>
      <c r="AG266" s="15"/>
      <c r="AH266" s="15"/>
      <c r="AI266" s="15"/>
      <c r="AJ266" s="20"/>
      <c r="AK266" s="18"/>
      <c r="AL266" s="19"/>
      <c r="AM266" s="1"/>
    </row>
    <row r="267" spans="1:39" x14ac:dyDescent="0.25">
      <c r="A267" s="15"/>
      <c r="B267" s="16"/>
      <c r="C267" s="17"/>
      <c r="D267" s="15"/>
      <c r="E267" s="16"/>
      <c r="F267" s="16"/>
      <c r="G267" s="16"/>
      <c r="H267" s="16"/>
      <c r="I267" s="16"/>
      <c r="J267" s="16"/>
      <c r="K267" s="20"/>
      <c r="L267" s="20"/>
      <c r="M267" s="20"/>
      <c r="N267" s="20"/>
      <c r="O267" s="20"/>
      <c r="P267" s="20"/>
      <c r="Q267" s="20"/>
      <c r="R267" s="20"/>
      <c r="S267" s="20"/>
      <c r="T267" s="20"/>
      <c r="U267" s="20"/>
      <c r="V267" s="20"/>
      <c r="W267" s="20"/>
      <c r="X267" s="20"/>
      <c r="Y267" s="18"/>
      <c r="Z267" s="15"/>
      <c r="AA267" s="15"/>
      <c r="AB267" s="18"/>
      <c r="AC267" s="15"/>
      <c r="AD267" s="15"/>
      <c r="AE267" s="19"/>
      <c r="AF267" s="15"/>
      <c r="AG267" s="15"/>
      <c r="AH267" s="15"/>
      <c r="AI267" s="15"/>
      <c r="AJ267" s="20"/>
      <c r="AK267" s="18"/>
      <c r="AL267" s="19"/>
      <c r="AM267" s="1"/>
    </row>
    <row r="268" spans="1:39" x14ac:dyDescent="0.25">
      <c r="A268" s="15"/>
      <c r="B268" s="16"/>
      <c r="C268" s="17"/>
      <c r="D268" s="15"/>
      <c r="E268" s="16"/>
      <c r="F268" s="16"/>
      <c r="G268" s="16"/>
      <c r="H268" s="16"/>
      <c r="I268" s="16"/>
      <c r="J268" s="16"/>
      <c r="K268" s="20"/>
      <c r="L268" s="20"/>
      <c r="M268" s="20"/>
      <c r="N268" s="20"/>
      <c r="O268" s="20"/>
      <c r="P268" s="20"/>
      <c r="Q268" s="20"/>
      <c r="R268" s="20"/>
      <c r="S268" s="20"/>
      <c r="T268" s="20"/>
      <c r="U268" s="20"/>
      <c r="V268" s="20"/>
      <c r="W268" s="20"/>
      <c r="X268" s="20"/>
      <c r="Y268" s="18"/>
      <c r="Z268" s="15"/>
      <c r="AA268" s="15"/>
      <c r="AB268" s="18"/>
      <c r="AC268" s="15"/>
      <c r="AD268" s="15"/>
      <c r="AE268" s="19"/>
      <c r="AF268" s="15"/>
      <c r="AG268" s="15"/>
      <c r="AH268" s="15"/>
      <c r="AI268" s="15"/>
      <c r="AJ268" s="20"/>
      <c r="AK268" s="18"/>
      <c r="AL268" s="19"/>
      <c r="AM268" s="1"/>
    </row>
    <row r="269" spans="1:39" x14ac:dyDescent="0.25">
      <c r="A269" s="15"/>
      <c r="B269" s="16"/>
      <c r="C269" s="17"/>
      <c r="D269" s="15"/>
      <c r="E269" s="16"/>
      <c r="F269" s="16"/>
      <c r="G269" s="16"/>
      <c r="H269" s="16"/>
      <c r="I269" s="16"/>
      <c r="J269" s="16"/>
      <c r="K269" s="20"/>
      <c r="L269" s="20"/>
      <c r="M269" s="20"/>
      <c r="N269" s="20"/>
      <c r="O269" s="20"/>
      <c r="P269" s="20"/>
      <c r="Q269" s="20"/>
      <c r="R269" s="20"/>
      <c r="S269" s="20"/>
      <c r="T269" s="20"/>
      <c r="U269" s="20"/>
      <c r="V269" s="20"/>
      <c r="W269" s="20"/>
      <c r="X269" s="20"/>
      <c r="Y269" s="18"/>
      <c r="Z269" s="15"/>
      <c r="AA269" s="15"/>
      <c r="AB269" s="18"/>
      <c r="AC269" s="15"/>
      <c r="AD269" s="15"/>
      <c r="AE269" s="19"/>
      <c r="AF269" s="15"/>
      <c r="AG269" s="15"/>
      <c r="AH269" s="15"/>
      <c r="AI269" s="15"/>
      <c r="AJ269" s="20"/>
      <c r="AK269" s="18"/>
      <c r="AL269" s="19"/>
      <c r="AM269" s="1"/>
    </row>
    <row r="270" spans="1:39" x14ac:dyDescent="0.25">
      <c r="A270" s="15"/>
      <c r="B270" s="16"/>
      <c r="C270" s="17"/>
      <c r="D270" s="15"/>
      <c r="E270" s="16"/>
      <c r="F270" s="16"/>
      <c r="G270" s="16"/>
      <c r="H270" s="16"/>
      <c r="I270" s="16"/>
      <c r="J270" s="16"/>
      <c r="K270" s="20"/>
      <c r="L270" s="20"/>
      <c r="M270" s="20"/>
      <c r="N270" s="20"/>
      <c r="O270" s="20"/>
      <c r="P270" s="20"/>
      <c r="Q270" s="20"/>
      <c r="R270" s="20"/>
      <c r="S270" s="20"/>
      <c r="T270" s="20"/>
      <c r="U270" s="20"/>
      <c r="V270" s="20"/>
      <c r="W270" s="20"/>
      <c r="X270" s="20"/>
      <c r="Y270" s="18"/>
      <c r="Z270" s="15"/>
      <c r="AA270" s="15"/>
      <c r="AB270" s="18"/>
      <c r="AC270" s="15"/>
      <c r="AD270" s="15"/>
      <c r="AE270" s="19"/>
      <c r="AF270" s="15"/>
      <c r="AG270" s="15"/>
      <c r="AH270" s="15"/>
      <c r="AI270" s="15"/>
      <c r="AJ270" s="20"/>
      <c r="AK270" s="18"/>
      <c r="AL270" s="19"/>
      <c r="AM270" s="1"/>
    </row>
    <row r="271" spans="1:39" x14ac:dyDescent="0.25">
      <c r="A271" s="15"/>
      <c r="B271" s="16"/>
      <c r="C271" s="17"/>
      <c r="D271" s="15"/>
      <c r="E271" s="16"/>
      <c r="F271" s="16"/>
      <c r="G271" s="16"/>
      <c r="H271" s="16"/>
      <c r="I271" s="16"/>
      <c r="J271" s="16"/>
      <c r="K271" s="20"/>
      <c r="L271" s="20"/>
      <c r="M271" s="20"/>
      <c r="N271" s="20"/>
      <c r="O271" s="20"/>
      <c r="P271" s="20"/>
      <c r="Q271" s="20"/>
      <c r="R271" s="20"/>
      <c r="S271" s="20"/>
      <c r="T271" s="20"/>
      <c r="U271" s="20"/>
      <c r="V271" s="20"/>
      <c r="W271" s="20"/>
      <c r="X271" s="20"/>
      <c r="Y271" s="18"/>
      <c r="Z271" s="15"/>
      <c r="AA271" s="15"/>
      <c r="AB271" s="18"/>
      <c r="AC271" s="15"/>
      <c r="AD271" s="15"/>
      <c r="AE271" s="19"/>
      <c r="AF271" s="15"/>
      <c r="AG271" s="15"/>
      <c r="AH271" s="15"/>
      <c r="AI271" s="15"/>
      <c r="AJ271" s="20"/>
      <c r="AK271" s="18"/>
      <c r="AL271" s="19"/>
      <c r="AM271" s="1"/>
    </row>
    <row r="272" spans="1:39" x14ac:dyDescent="0.25">
      <c r="A272" s="15"/>
      <c r="B272" s="16"/>
      <c r="C272" s="17"/>
      <c r="D272" s="15"/>
      <c r="E272" s="16"/>
      <c r="F272" s="16"/>
      <c r="G272" s="16"/>
      <c r="H272" s="16"/>
      <c r="I272" s="16"/>
      <c r="J272" s="16"/>
      <c r="K272" s="20"/>
      <c r="L272" s="20"/>
      <c r="M272" s="20"/>
      <c r="N272" s="20"/>
      <c r="O272" s="20"/>
      <c r="P272" s="20"/>
      <c r="Q272" s="20"/>
      <c r="R272" s="20"/>
      <c r="S272" s="20"/>
      <c r="T272" s="20"/>
      <c r="U272" s="20"/>
      <c r="V272" s="20"/>
      <c r="W272" s="20"/>
      <c r="X272" s="20"/>
      <c r="Y272" s="18"/>
      <c r="Z272" s="15"/>
      <c r="AA272" s="15"/>
      <c r="AB272" s="18"/>
      <c r="AC272" s="15"/>
      <c r="AD272" s="15"/>
      <c r="AE272" s="19"/>
      <c r="AF272" s="15"/>
      <c r="AG272" s="15"/>
      <c r="AH272" s="15"/>
      <c r="AI272" s="15"/>
      <c r="AJ272" s="20"/>
      <c r="AK272" s="18"/>
      <c r="AL272" s="19"/>
      <c r="AM272" s="1"/>
    </row>
    <row r="273" spans="1:39" x14ac:dyDescent="0.25">
      <c r="A273" s="15"/>
      <c r="B273" s="16"/>
      <c r="C273" s="17"/>
      <c r="D273" s="15"/>
      <c r="E273" s="16"/>
      <c r="F273" s="16"/>
      <c r="G273" s="16"/>
      <c r="H273" s="16"/>
      <c r="I273" s="16"/>
      <c r="J273" s="16"/>
      <c r="K273" s="20"/>
      <c r="L273" s="20"/>
      <c r="M273" s="20"/>
      <c r="N273" s="20"/>
      <c r="O273" s="20"/>
      <c r="P273" s="20"/>
      <c r="Q273" s="20"/>
      <c r="R273" s="20"/>
      <c r="S273" s="20"/>
      <c r="T273" s="20"/>
      <c r="U273" s="20"/>
      <c r="V273" s="20"/>
      <c r="W273" s="20"/>
      <c r="X273" s="20"/>
      <c r="Y273" s="18"/>
      <c r="Z273" s="15"/>
      <c r="AA273" s="15"/>
      <c r="AB273" s="18"/>
      <c r="AC273" s="15"/>
      <c r="AD273" s="15"/>
      <c r="AE273" s="19"/>
      <c r="AF273" s="15"/>
      <c r="AG273" s="15"/>
      <c r="AH273" s="15"/>
      <c r="AI273" s="15"/>
      <c r="AJ273" s="20"/>
      <c r="AK273" s="18"/>
      <c r="AL273" s="19"/>
      <c r="AM273" s="1"/>
    </row>
    <row r="274" spans="1:39" x14ac:dyDescent="0.25">
      <c r="A274" s="15"/>
      <c r="B274" s="16"/>
      <c r="C274" s="17"/>
      <c r="D274" s="15"/>
      <c r="E274" s="16"/>
      <c r="F274" s="16"/>
      <c r="G274" s="16"/>
      <c r="H274" s="16"/>
      <c r="I274" s="16"/>
      <c r="J274" s="16"/>
      <c r="K274" s="20"/>
      <c r="L274" s="20"/>
      <c r="M274" s="20"/>
      <c r="N274" s="20"/>
      <c r="O274" s="20"/>
      <c r="P274" s="20"/>
      <c r="Q274" s="20"/>
      <c r="R274" s="20"/>
      <c r="S274" s="20"/>
      <c r="T274" s="20"/>
      <c r="U274" s="20"/>
      <c r="V274" s="20"/>
      <c r="W274" s="20"/>
      <c r="X274" s="20"/>
      <c r="Y274" s="18"/>
      <c r="Z274" s="15"/>
      <c r="AA274" s="15"/>
      <c r="AB274" s="18"/>
      <c r="AC274" s="15"/>
      <c r="AD274" s="15"/>
      <c r="AE274" s="19"/>
      <c r="AF274" s="15"/>
      <c r="AG274" s="15"/>
      <c r="AH274" s="15"/>
      <c r="AI274" s="15"/>
      <c r="AJ274" s="20"/>
      <c r="AK274" s="18"/>
      <c r="AL274" s="19"/>
      <c r="AM274" s="1"/>
    </row>
    <row r="275" spans="1:39" x14ac:dyDescent="0.25">
      <c r="A275" s="15"/>
      <c r="B275" s="16"/>
      <c r="C275" s="17"/>
      <c r="D275" s="15"/>
      <c r="E275" s="16"/>
      <c r="F275" s="16"/>
      <c r="G275" s="16"/>
      <c r="H275" s="16"/>
      <c r="I275" s="16"/>
      <c r="J275" s="16"/>
      <c r="K275" s="20"/>
      <c r="L275" s="20"/>
      <c r="M275" s="20"/>
      <c r="N275" s="20"/>
      <c r="O275" s="20"/>
      <c r="P275" s="20"/>
      <c r="Q275" s="20"/>
      <c r="R275" s="20"/>
      <c r="S275" s="20"/>
      <c r="T275" s="20"/>
      <c r="U275" s="20"/>
      <c r="V275" s="20"/>
      <c r="W275" s="20"/>
      <c r="X275" s="20"/>
      <c r="Y275" s="18"/>
      <c r="Z275" s="15"/>
      <c r="AA275" s="15"/>
      <c r="AB275" s="18"/>
      <c r="AC275" s="15"/>
      <c r="AD275" s="15"/>
      <c r="AE275" s="19"/>
      <c r="AF275" s="15"/>
      <c r="AG275" s="15"/>
      <c r="AH275" s="15"/>
      <c r="AI275" s="15"/>
      <c r="AJ275" s="20"/>
      <c r="AK275" s="18"/>
      <c r="AL275" s="19"/>
      <c r="AM275" s="1"/>
    </row>
    <row r="276" spans="1:39" x14ac:dyDescent="0.25">
      <c r="A276" s="15"/>
      <c r="B276" s="16"/>
      <c r="C276" s="17"/>
      <c r="D276" s="15"/>
      <c r="E276" s="16"/>
      <c r="F276" s="16"/>
      <c r="G276" s="16"/>
      <c r="H276" s="16"/>
      <c r="I276" s="16"/>
      <c r="J276" s="16"/>
      <c r="K276" s="20"/>
      <c r="L276" s="20"/>
      <c r="M276" s="20"/>
      <c r="N276" s="20"/>
      <c r="O276" s="20"/>
      <c r="P276" s="20"/>
      <c r="Q276" s="20"/>
      <c r="R276" s="20"/>
      <c r="S276" s="20"/>
      <c r="T276" s="20"/>
      <c r="U276" s="20"/>
      <c r="V276" s="20"/>
      <c r="W276" s="20"/>
      <c r="X276" s="20"/>
      <c r="Y276" s="18"/>
      <c r="Z276" s="15"/>
      <c r="AA276" s="15"/>
      <c r="AB276" s="18"/>
      <c r="AC276" s="15"/>
      <c r="AD276" s="15"/>
      <c r="AE276" s="19"/>
      <c r="AF276" s="15"/>
      <c r="AG276" s="15"/>
      <c r="AH276" s="15"/>
      <c r="AI276" s="15"/>
      <c r="AJ276" s="20"/>
      <c r="AK276" s="18"/>
      <c r="AL276" s="19"/>
      <c r="AM276" s="1"/>
    </row>
    <row r="277" spans="1:39" x14ac:dyDescent="0.25">
      <c r="A277" s="15"/>
      <c r="B277" s="16"/>
      <c r="C277" s="17"/>
      <c r="D277" s="15"/>
      <c r="E277" s="16"/>
      <c r="F277" s="16"/>
      <c r="G277" s="16"/>
      <c r="H277" s="16"/>
      <c r="I277" s="16"/>
      <c r="J277" s="16"/>
      <c r="K277" s="20"/>
      <c r="L277" s="20"/>
      <c r="M277" s="20"/>
      <c r="N277" s="20"/>
      <c r="O277" s="20"/>
      <c r="P277" s="20"/>
      <c r="Q277" s="20"/>
      <c r="R277" s="20"/>
      <c r="S277" s="20"/>
      <c r="T277" s="20"/>
      <c r="U277" s="20"/>
      <c r="V277" s="20"/>
      <c r="W277" s="20"/>
      <c r="X277" s="20"/>
      <c r="Y277" s="18"/>
      <c r="Z277" s="15"/>
      <c r="AA277" s="15"/>
      <c r="AB277" s="18"/>
      <c r="AC277" s="15"/>
      <c r="AD277" s="15"/>
      <c r="AE277" s="19"/>
      <c r="AF277" s="15"/>
      <c r="AG277" s="15"/>
      <c r="AH277" s="15"/>
      <c r="AI277" s="15"/>
      <c r="AJ277" s="20"/>
      <c r="AK277" s="18"/>
      <c r="AL277" s="19"/>
      <c r="AM277" s="1"/>
    </row>
    <row r="278" spans="1:39" x14ac:dyDescent="0.25">
      <c r="A278" s="15"/>
      <c r="B278" s="16"/>
      <c r="C278" s="17"/>
      <c r="D278" s="15"/>
      <c r="E278" s="16"/>
      <c r="F278" s="16"/>
      <c r="G278" s="16"/>
      <c r="H278" s="16"/>
      <c r="I278" s="16"/>
      <c r="J278" s="16"/>
      <c r="K278" s="20"/>
      <c r="L278" s="20"/>
      <c r="M278" s="20"/>
      <c r="N278" s="20"/>
      <c r="O278" s="20"/>
      <c r="P278" s="20"/>
      <c r="Q278" s="20"/>
      <c r="R278" s="20"/>
      <c r="S278" s="20"/>
      <c r="T278" s="20"/>
      <c r="U278" s="20"/>
      <c r="V278" s="20"/>
      <c r="W278" s="20"/>
      <c r="X278" s="20"/>
      <c r="Y278" s="18"/>
      <c r="Z278" s="15"/>
      <c r="AA278" s="15"/>
      <c r="AB278" s="18"/>
      <c r="AC278" s="15"/>
      <c r="AD278" s="15"/>
      <c r="AE278" s="19"/>
      <c r="AF278" s="15"/>
      <c r="AG278" s="15"/>
      <c r="AH278" s="15"/>
      <c r="AI278" s="15"/>
      <c r="AJ278" s="20"/>
      <c r="AK278" s="18"/>
      <c r="AL278" s="19"/>
      <c r="AM278" s="1"/>
    </row>
    <row r="279" spans="1:39" x14ac:dyDescent="0.25">
      <c r="A279" s="15"/>
      <c r="B279" s="16"/>
      <c r="C279" s="17"/>
      <c r="D279" s="15"/>
      <c r="E279" s="16"/>
      <c r="F279" s="16"/>
      <c r="G279" s="16"/>
      <c r="H279" s="16"/>
      <c r="I279" s="16"/>
      <c r="J279" s="16"/>
      <c r="K279" s="20"/>
      <c r="L279" s="20"/>
      <c r="M279" s="20"/>
      <c r="N279" s="20"/>
      <c r="O279" s="20"/>
      <c r="P279" s="20"/>
      <c r="Q279" s="20"/>
      <c r="R279" s="20"/>
      <c r="S279" s="20"/>
      <c r="T279" s="20"/>
      <c r="U279" s="20"/>
      <c r="V279" s="20"/>
      <c r="W279" s="20"/>
      <c r="X279" s="20"/>
      <c r="Y279" s="18"/>
      <c r="Z279" s="15"/>
      <c r="AA279" s="15"/>
      <c r="AB279" s="18"/>
      <c r="AC279" s="15"/>
      <c r="AD279" s="15"/>
      <c r="AE279" s="19"/>
      <c r="AF279" s="15"/>
      <c r="AG279" s="15"/>
      <c r="AH279" s="15"/>
      <c r="AI279" s="15"/>
      <c r="AJ279" s="20"/>
      <c r="AK279" s="18"/>
      <c r="AL279" s="19"/>
      <c r="AM279" s="1"/>
    </row>
    <row r="280" spans="1:39" x14ac:dyDescent="0.25">
      <c r="A280" s="15"/>
      <c r="B280" s="16"/>
      <c r="C280" s="17"/>
      <c r="D280" s="15"/>
      <c r="E280" s="16"/>
      <c r="F280" s="16"/>
      <c r="G280" s="16"/>
      <c r="H280" s="16"/>
      <c r="I280" s="16"/>
      <c r="J280" s="16"/>
      <c r="K280" s="20"/>
      <c r="L280" s="20"/>
      <c r="M280" s="20"/>
      <c r="N280" s="20"/>
      <c r="O280" s="20"/>
      <c r="P280" s="20"/>
      <c r="Q280" s="20"/>
      <c r="R280" s="20"/>
      <c r="S280" s="20"/>
      <c r="T280" s="20"/>
      <c r="U280" s="20"/>
      <c r="V280" s="20"/>
      <c r="W280" s="20"/>
      <c r="X280" s="20"/>
      <c r="Y280" s="18"/>
      <c r="Z280" s="15"/>
      <c r="AA280" s="15"/>
      <c r="AB280" s="18"/>
      <c r="AC280" s="15"/>
      <c r="AD280" s="15"/>
      <c r="AE280" s="19"/>
      <c r="AF280" s="15"/>
      <c r="AG280" s="15"/>
      <c r="AH280" s="15"/>
      <c r="AI280" s="15"/>
      <c r="AJ280" s="20"/>
      <c r="AK280" s="18"/>
      <c r="AL280" s="19"/>
      <c r="AM280" s="1"/>
    </row>
    <row r="281" spans="1:39" x14ac:dyDescent="0.25">
      <c r="A281" s="15"/>
      <c r="B281" s="16"/>
      <c r="C281" s="17"/>
      <c r="D281" s="15"/>
      <c r="E281" s="16"/>
      <c r="F281" s="16"/>
      <c r="G281" s="16"/>
      <c r="H281" s="16"/>
      <c r="I281" s="16"/>
      <c r="J281" s="16"/>
      <c r="K281" s="20"/>
      <c r="L281" s="20"/>
      <c r="M281" s="20"/>
      <c r="N281" s="20"/>
      <c r="O281" s="20"/>
      <c r="P281" s="20"/>
      <c r="Q281" s="20"/>
      <c r="R281" s="20"/>
      <c r="S281" s="20"/>
      <c r="T281" s="20"/>
      <c r="U281" s="20"/>
      <c r="V281" s="20"/>
      <c r="W281" s="20"/>
      <c r="X281" s="20"/>
      <c r="Y281" s="18"/>
      <c r="Z281" s="15"/>
      <c r="AA281" s="15"/>
      <c r="AB281" s="18"/>
      <c r="AC281" s="15"/>
      <c r="AD281" s="15"/>
      <c r="AE281" s="19"/>
      <c r="AF281" s="15"/>
      <c r="AG281" s="15"/>
      <c r="AH281" s="15"/>
      <c r="AI281" s="15"/>
      <c r="AJ281" s="20"/>
      <c r="AK281" s="18"/>
      <c r="AL281" s="19"/>
      <c r="AM281" s="1"/>
    </row>
    <row r="282" spans="1:39" x14ac:dyDescent="0.25">
      <c r="A282" s="15"/>
      <c r="B282" s="16"/>
      <c r="C282" s="17"/>
      <c r="D282" s="15"/>
      <c r="E282" s="16"/>
      <c r="F282" s="16"/>
      <c r="G282" s="16"/>
      <c r="H282" s="16"/>
      <c r="I282" s="16"/>
      <c r="J282" s="16"/>
      <c r="K282" s="20"/>
      <c r="L282" s="20"/>
      <c r="M282" s="20"/>
      <c r="N282" s="20"/>
      <c r="O282" s="20"/>
      <c r="P282" s="20"/>
      <c r="Q282" s="20"/>
      <c r="R282" s="20"/>
      <c r="S282" s="20"/>
      <c r="T282" s="20"/>
      <c r="U282" s="20"/>
      <c r="V282" s="20"/>
      <c r="W282" s="20"/>
      <c r="X282" s="20"/>
      <c r="Y282" s="18"/>
      <c r="Z282" s="15"/>
      <c r="AA282" s="15"/>
      <c r="AB282" s="18"/>
      <c r="AC282" s="15"/>
      <c r="AD282" s="15"/>
      <c r="AE282" s="19"/>
      <c r="AF282" s="15"/>
      <c r="AG282" s="15"/>
      <c r="AH282" s="15"/>
      <c r="AI282" s="15"/>
      <c r="AJ282" s="20"/>
      <c r="AK282" s="18"/>
      <c r="AL282" s="19"/>
      <c r="AM282" s="1"/>
    </row>
    <row r="283" spans="1:39" x14ac:dyDescent="0.25">
      <c r="A283" s="15"/>
      <c r="B283" s="16"/>
      <c r="C283" s="17"/>
      <c r="D283" s="15"/>
      <c r="E283" s="16"/>
      <c r="F283" s="16"/>
      <c r="G283" s="16"/>
      <c r="H283" s="16"/>
      <c r="I283" s="16"/>
      <c r="J283" s="16"/>
      <c r="K283" s="20"/>
      <c r="L283" s="20"/>
      <c r="M283" s="20"/>
      <c r="N283" s="20"/>
      <c r="O283" s="20"/>
      <c r="P283" s="20"/>
      <c r="Q283" s="20"/>
      <c r="R283" s="20"/>
      <c r="S283" s="20"/>
      <c r="T283" s="20"/>
      <c r="U283" s="20"/>
      <c r="V283" s="20"/>
      <c r="W283" s="20"/>
      <c r="X283" s="20"/>
      <c r="Y283" s="18"/>
      <c r="Z283" s="15"/>
      <c r="AA283" s="15"/>
      <c r="AB283" s="18"/>
      <c r="AC283" s="15"/>
      <c r="AD283" s="15"/>
      <c r="AE283" s="19"/>
      <c r="AF283" s="15"/>
      <c r="AG283" s="15"/>
      <c r="AH283" s="15"/>
      <c r="AI283" s="15"/>
      <c r="AJ283" s="20"/>
      <c r="AK283" s="18"/>
      <c r="AL283" s="19"/>
      <c r="AM283" s="1"/>
    </row>
    <row r="284" spans="1:39" x14ac:dyDescent="0.25">
      <c r="A284" s="15"/>
      <c r="B284" s="16"/>
      <c r="C284" s="17"/>
      <c r="D284" s="15"/>
      <c r="E284" s="16"/>
      <c r="F284" s="16"/>
      <c r="G284" s="16"/>
      <c r="H284" s="16"/>
      <c r="I284" s="16"/>
      <c r="J284" s="16"/>
      <c r="K284" s="20"/>
      <c r="L284" s="20"/>
      <c r="M284" s="20"/>
      <c r="N284" s="20"/>
      <c r="O284" s="20"/>
      <c r="P284" s="20"/>
      <c r="Q284" s="20"/>
      <c r="R284" s="20"/>
      <c r="S284" s="20"/>
      <c r="T284" s="20"/>
      <c r="U284" s="20"/>
      <c r="V284" s="20"/>
      <c r="W284" s="20"/>
      <c r="X284" s="20"/>
      <c r="Y284" s="18"/>
      <c r="Z284" s="15"/>
      <c r="AA284" s="15"/>
      <c r="AB284" s="18"/>
      <c r="AC284" s="15"/>
      <c r="AD284" s="15"/>
      <c r="AE284" s="19"/>
      <c r="AF284" s="15"/>
      <c r="AG284" s="15"/>
      <c r="AH284" s="15"/>
      <c r="AI284" s="15"/>
      <c r="AJ284" s="20"/>
      <c r="AK284" s="18"/>
      <c r="AL284" s="19"/>
      <c r="AM284" s="1"/>
    </row>
    <row r="285" spans="1:39" x14ac:dyDescent="0.25">
      <c r="A285" s="15"/>
      <c r="B285" s="16"/>
      <c r="C285" s="17"/>
      <c r="D285" s="15"/>
      <c r="E285" s="16"/>
      <c r="F285" s="16"/>
      <c r="G285" s="16"/>
      <c r="H285" s="16"/>
      <c r="I285" s="16"/>
      <c r="J285" s="16"/>
      <c r="K285" s="20"/>
      <c r="L285" s="20"/>
      <c r="M285" s="20"/>
      <c r="N285" s="20"/>
      <c r="O285" s="20"/>
      <c r="P285" s="20"/>
      <c r="Q285" s="20"/>
      <c r="R285" s="20"/>
      <c r="S285" s="20"/>
      <c r="T285" s="20"/>
      <c r="U285" s="20"/>
      <c r="V285" s="20"/>
      <c r="W285" s="20"/>
      <c r="X285" s="20"/>
      <c r="Y285" s="18"/>
      <c r="Z285" s="15"/>
      <c r="AA285" s="15"/>
      <c r="AB285" s="18"/>
      <c r="AC285" s="15"/>
      <c r="AD285" s="15"/>
      <c r="AE285" s="19"/>
      <c r="AF285" s="15"/>
      <c r="AG285" s="15"/>
      <c r="AH285" s="15"/>
      <c r="AI285" s="15"/>
      <c r="AJ285" s="20"/>
      <c r="AK285" s="18"/>
      <c r="AL285" s="19"/>
      <c r="AM285" s="1"/>
    </row>
    <row r="286" spans="1:39" x14ac:dyDescent="0.25">
      <c r="A286" s="15"/>
      <c r="B286" s="16"/>
      <c r="C286" s="17"/>
      <c r="D286" s="15"/>
      <c r="E286" s="16"/>
      <c r="F286" s="16"/>
      <c r="G286" s="16"/>
      <c r="H286" s="16"/>
      <c r="I286" s="16"/>
      <c r="J286" s="16"/>
      <c r="K286" s="20"/>
      <c r="L286" s="20"/>
      <c r="M286" s="20"/>
      <c r="N286" s="20"/>
      <c r="O286" s="20"/>
      <c r="P286" s="20"/>
      <c r="Q286" s="20"/>
      <c r="R286" s="20"/>
      <c r="S286" s="20"/>
      <c r="T286" s="20"/>
      <c r="U286" s="20"/>
      <c r="V286" s="20"/>
      <c r="W286" s="20"/>
      <c r="X286" s="20"/>
      <c r="Y286" s="18"/>
      <c r="Z286" s="15"/>
      <c r="AA286" s="15"/>
      <c r="AB286" s="18"/>
      <c r="AC286" s="15"/>
      <c r="AD286" s="15"/>
      <c r="AE286" s="19"/>
      <c r="AF286" s="15"/>
      <c r="AG286" s="15"/>
      <c r="AH286" s="15"/>
      <c r="AI286" s="15"/>
      <c r="AJ286" s="20"/>
      <c r="AK286" s="18"/>
      <c r="AL286" s="19"/>
      <c r="AM286" s="1"/>
    </row>
    <row r="287" spans="1:39" x14ac:dyDescent="0.25">
      <c r="A287" s="15"/>
      <c r="B287" s="16"/>
      <c r="C287" s="17"/>
      <c r="D287" s="15"/>
      <c r="E287" s="16"/>
      <c r="F287" s="16"/>
      <c r="G287" s="16"/>
      <c r="H287" s="16"/>
      <c r="I287" s="16"/>
      <c r="J287" s="16"/>
      <c r="K287" s="20"/>
      <c r="L287" s="20"/>
      <c r="M287" s="20"/>
      <c r="N287" s="20"/>
      <c r="O287" s="20"/>
      <c r="P287" s="20"/>
      <c r="Q287" s="20"/>
      <c r="R287" s="20"/>
      <c r="S287" s="20"/>
      <c r="T287" s="20"/>
      <c r="U287" s="20"/>
      <c r="V287" s="20"/>
      <c r="W287" s="20"/>
      <c r="X287" s="20"/>
      <c r="Y287" s="18"/>
      <c r="Z287" s="15"/>
      <c r="AA287" s="15"/>
      <c r="AB287" s="18"/>
      <c r="AC287" s="15"/>
      <c r="AD287" s="15"/>
      <c r="AE287" s="19"/>
      <c r="AF287" s="15"/>
      <c r="AG287" s="15"/>
      <c r="AH287" s="15"/>
      <c r="AI287" s="15"/>
      <c r="AJ287" s="20"/>
      <c r="AK287" s="18"/>
      <c r="AL287" s="19"/>
      <c r="AM287" s="1"/>
    </row>
    <row r="288" spans="1:39" x14ac:dyDescent="0.25">
      <c r="A288" s="15"/>
      <c r="B288" s="16"/>
      <c r="C288" s="17"/>
      <c r="D288" s="15"/>
      <c r="E288" s="16"/>
      <c r="F288" s="16"/>
      <c r="G288" s="16"/>
      <c r="H288" s="16"/>
      <c r="I288" s="16"/>
      <c r="J288" s="16"/>
      <c r="K288" s="20"/>
      <c r="L288" s="20"/>
      <c r="M288" s="20"/>
      <c r="N288" s="20"/>
      <c r="O288" s="20"/>
      <c r="P288" s="20"/>
      <c r="Q288" s="20"/>
      <c r="R288" s="20"/>
      <c r="S288" s="20"/>
      <c r="T288" s="20"/>
      <c r="U288" s="20"/>
      <c r="V288" s="20"/>
      <c r="W288" s="20"/>
      <c r="X288" s="20"/>
      <c r="Y288" s="18"/>
      <c r="Z288" s="15"/>
      <c r="AA288" s="15"/>
      <c r="AB288" s="18"/>
      <c r="AC288" s="15"/>
      <c r="AD288" s="15"/>
      <c r="AE288" s="19"/>
      <c r="AF288" s="15"/>
      <c r="AG288" s="15"/>
      <c r="AH288" s="15"/>
      <c r="AI288" s="15"/>
      <c r="AJ288" s="20"/>
      <c r="AK288" s="18"/>
      <c r="AL288" s="19"/>
      <c r="AM288" s="1"/>
    </row>
    <row r="289" spans="1:39" x14ac:dyDescent="0.25">
      <c r="A289" s="15"/>
      <c r="B289" s="16"/>
      <c r="C289" s="17"/>
      <c r="D289" s="15"/>
      <c r="E289" s="16"/>
      <c r="F289" s="16"/>
      <c r="G289" s="16"/>
      <c r="H289" s="16"/>
      <c r="I289" s="16"/>
      <c r="J289" s="16"/>
      <c r="K289" s="20"/>
      <c r="L289" s="20"/>
      <c r="M289" s="20"/>
      <c r="N289" s="20"/>
      <c r="O289" s="20"/>
      <c r="P289" s="20"/>
      <c r="Q289" s="20"/>
      <c r="R289" s="20"/>
      <c r="S289" s="20"/>
      <c r="T289" s="20"/>
      <c r="U289" s="20"/>
      <c r="V289" s="20"/>
      <c r="W289" s="20"/>
      <c r="X289" s="20"/>
      <c r="Y289" s="18"/>
      <c r="Z289" s="15"/>
      <c r="AA289" s="15"/>
      <c r="AB289" s="18"/>
      <c r="AC289" s="15"/>
      <c r="AD289" s="15"/>
      <c r="AE289" s="19"/>
      <c r="AF289" s="15"/>
      <c r="AG289" s="15"/>
      <c r="AH289" s="15"/>
      <c r="AI289" s="15"/>
      <c r="AJ289" s="20"/>
      <c r="AK289" s="18"/>
      <c r="AL289" s="19"/>
      <c r="AM289" s="1"/>
    </row>
    <row r="290" spans="1:39" x14ac:dyDescent="0.25">
      <c r="A290" s="15"/>
      <c r="B290" s="16"/>
      <c r="C290" s="17"/>
      <c r="D290" s="15"/>
      <c r="E290" s="16"/>
      <c r="F290" s="16"/>
      <c r="G290" s="16"/>
      <c r="H290" s="16"/>
      <c r="I290" s="16"/>
      <c r="J290" s="16"/>
      <c r="K290" s="20"/>
      <c r="L290" s="20"/>
      <c r="M290" s="20"/>
      <c r="N290" s="20"/>
      <c r="O290" s="20"/>
      <c r="P290" s="20"/>
      <c r="Q290" s="20"/>
      <c r="R290" s="20"/>
      <c r="S290" s="20"/>
      <c r="T290" s="20"/>
      <c r="U290" s="20"/>
      <c r="V290" s="20"/>
      <c r="W290" s="20"/>
      <c r="X290" s="20"/>
      <c r="Y290" s="18"/>
      <c r="Z290" s="15"/>
      <c r="AA290" s="15"/>
      <c r="AB290" s="18"/>
      <c r="AC290" s="15"/>
      <c r="AD290" s="15"/>
      <c r="AE290" s="19"/>
      <c r="AF290" s="15"/>
      <c r="AG290" s="15"/>
      <c r="AH290" s="15"/>
      <c r="AI290" s="15"/>
      <c r="AJ290" s="20"/>
      <c r="AK290" s="18"/>
      <c r="AL290" s="19"/>
      <c r="AM290" s="1"/>
    </row>
    <row r="291" spans="1:39" x14ac:dyDescent="0.25">
      <c r="A291" s="15"/>
      <c r="B291" s="16"/>
      <c r="C291" s="17"/>
      <c r="D291" s="15"/>
      <c r="E291" s="16"/>
      <c r="F291" s="16"/>
      <c r="G291" s="16"/>
      <c r="H291" s="16"/>
      <c r="I291" s="16"/>
      <c r="J291" s="16"/>
      <c r="K291" s="20"/>
      <c r="L291" s="20"/>
      <c r="M291" s="20"/>
      <c r="N291" s="20"/>
      <c r="O291" s="20"/>
      <c r="P291" s="20"/>
      <c r="Q291" s="20"/>
      <c r="R291" s="20"/>
      <c r="S291" s="20"/>
      <c r="T291" s="20"/>
      <c r="U291" s="20"/>
      <c r="V291" s="20"/>
      <c r="W291" s="20"/>
      <c r="X291" s="20"/>
      <c r="Y291" s="18"/>
      <c r="Z291" s="15"/>
      <c r="AA291" s="15"/>
      <c r="AB291" s="18"/>
      <c r="AC291" s="15"/>
      <c r="AD291" s="15"/>
      <c r="AE291" s="19"/>
      <c r="AF291" s="15"/>
      <c r="AG291" s="15"/>
      <c r="AH291" s="15"/>
      <c r="AI291" s="15"/>
      <c r="AJ291" s="20"/>
      <c r="AK291" s="18"/>
      <c r="AL291" s="19"/>
      <c r="AM291" s="1"/>
    </row>
    <row r="292" spans="1:39" x14ac:dyDescent="0.25">
      <c r="A292" s="15"/>
      <c r="B292" s="16"/>
      <c r="C292" s="17"/>
      <c r="D292" s="15"/>
      <c r="E292" s="16"/>
      <c r="F292" s="16"/>
      <c r="G292" s="16"/>
      <c r="H292" s="16"/>
      <c r="I292" s="16"/>
      <c r="J292" s="16"/>
      <c r="K292" s="20"/>
      <c r="L292" s="20"/>
      <c r="M292" s="20"/>
      <c r="N292" s="20"/>
      <c r="O292" s="20"/>
      <c r="P292" s="20"/>
      <c r="Q292" s="20"/>
      <c r="R292" s="20"/>
      <c r="S292" s="20"/>
      <c r="T292" s="20"/>
      <c r="U292" s="20"/>
      <c r="V292" s="20"/>
      <c r="W292" s="20"/>
      <c r="X292" s="20"/>
      <c r="Y292" s="18"/>
      <c r="Z292" s="15"/>
      <c r="AA292" s="15"/>
      <c r="AB292" s="18"/>
      <c r="AC292" s="15"/>
      <c r="AD292" s="15"/>
      <c r="AE292" s="19"/>
      <c r="AF292" s="15"/>
      <c r="AG292" s="15"/>
      <c r="AH292" s="15"/>
      <c r="AI292" s="15"/>
      <c r="AJ292" s="20"/>
      <c r="AK292" s="18"/>
      <c r="AL292" s="19"/>
      <c r="AM292" s="1"/>
    </row>
    <row r="293" spans="1:39" x14ac:dyDescent="0.25">
      <c r="A293" s="15"/>
      <c r="B293" s="16"/>
      <c r="C293" s="17"/>
      <c r="D293" s="15"/>
      <c r="E293" s="16"/>
      <c r="F293" s="16"/>
      <c r="G293" s="16"/>
      <c r="H293" s="16"/>
      <c r="I293" s="16"/>
      <c r="J293" s="16"/>
      <c r="K293" s="20"/>
      <c r="L293" s="20"/>
      <c r="M293" s="20"/>
      <c r="N293" s="20"/>
      <c r="O293" s="20"/>
      <c r="P293" s="20"/>
      <c r="Q293" s="20"/>
      <c r="R293" s="20"/>
      <c r="S293" s="20"/>
      <c r="T293" s="20"/>
      <c r="U293" s="20"/>
      <c r="V293" s="20"/>
      <c r="W293" s="20"/>
      <c r="X293" s="20"/>
      <c r="Y293" s="18"/>
      <c r="Z293" s="15"/>
      <c r="AA293" s="15"/>
      <c r="AB293" s="18"/>
      <c r="AC293" s="15"/>
      <c r="AD293" s="15"/>
      <c r="AE293" s="19"/>
      <c r="AF293" s="15"/>
      <c r="AG293" s="15"/>
      <c r="AH293" s="15"/>
      <c r="AI293" s="15"/>
      <c r="AJ293" s="20"/>
      <c r="AK293" s="18"/>
      <c r="AL293" s="19"/>
      <c r="AM293" s="1"/>
    </row>
    <row r="294" spans="1:39" x14ac:dyDescent="0.25">
      <c r="A294" s="15"/>
      <c r="B294" s="16"/>
      <c r="C294" s="17"/>
      <c r="D294" s="15"/>
      <c r="E294" s="16"/>
      <c r="F294" s="16"/>
      <c r="G294" s="16"/>
      <c r="H294" s="16"/>
      <c r="I294" s="16"/>
      <c r="J294" s="16"/>
      <c r="K294" s="20"/>
      <c r="L294" s="20"/>
      <c r="M294" s="20"/>
      <c r="N294" s="20"/>
      <c r="O294" s="20"/>
      <c r="P294" s="20"/>
      <c r="Q294" s="20"/>
      <c r="R294" s="20"/>
      <c r="S294" s="20"/>
      <c r="T294" s="20"/>
      <c r="U294" s="20"/>
      <c r="V294" s="20"/>
      <c r="W294" s="20"/>
      <c r="X294" s="20"/>
      <c r="Y294" s="18"/>
      <c r="Z294" s="15"/>
      <c r="AA294" s="15"/>
      <c r="AB294" s="18"/>
      <c r="AC294" s="15"/>
      <c r="AD294" s="15"/>
      <c r="AE294" s="19"/>
      <c r="AF294" s="15"/>
      <c r="AG294" s="15"/>
      <c r="AH294" s="15"/>
      <c r="AI294" s="15"/>
      <c r="AJ294" s="20"/>
      <c r="AK294" s="18"/>
      <c r="AL294" s="19"/>
      <c r="AM294" s="1"/>
    </row>
    <row r="295" spans="1:39" x14ac:dyDescent="0.25">
      <c r="A295" s="15"/>
      <c r="B295" s="16"/>
      <c r="C295" s="17"/>
      <c r="D295" s="15"/>
      <c r="E295" s="16"/>
      <c r="F295" s="16"/>
      <c r="G295" s="16"/>
      <c r="H295" s="16"/>
      <c r="I295" s="16"/>
      <c r="J295" s="16"/>
      <c r="K295" s="20"/>
      <c r="L295" s="20"/>
      <c r="M295" s="20"/>
      <c r="N295" s="20"/>
      <c r="O295" s="20"/>
      <c r="P295" s="20"/>
      <c r="Q295" s="20"/>
      <c r="R295" s="20"/>
      <c r="S295" s="20"/>
      <c r="T295" s="20"/>
      <c r="U295" s="20"/>
      <c r="V295" s="20"/>
      <c r="W295" s="20"/>
      <c r="X295" s="20"/>
      <c r="Y295" s="18"/>
      <c r="Z295" s="15"/>
      <c r="AA295" s="15"/>
      <c r="AB295" s="18"/>
      <c r="AC295" s="15"/>
      <c r="AD295" s="15"/>
      <c r="AE295" s="19"/>
      <c r="AF295" s="15"/>
      <c r="AG295" s="15"/>
      <c r="AH295" s="15"/>
      <c r="AI295" s="15"/>
      <c r="AJ295" s="20"/>
      <c r="AK295" s="18"/>
      <c r="AL295" s="19"/>
      <c r="AM295" s="1"/>
    </row>
    <row r="296" spans="1:39" x14ac:dyDescent="0.25">
      <c r="A296" s="15"/>
      <c r="B296" s="16"/>
      <c r="C296" s="17"/>
      <c r="D296" s="15"/>
      <c r="E296" s="16"/>
      <c r="F296" s="16"/>
      <c r="G296" s="16"/>
      <c r="H296" s="16"/>
      <c r="I296" s="16"/>
      <c r="J296" s="16"/>
      <c r="K296" s="20"/>
      <c r="L296" s="20"/>
      <c r="M296" s="20"/>
      <c r="N296" s="20"/>
      <c r="O296" s="20"/>
      <c r="P296" s="20"/>
      <c r="Q296" s="20"/>
      <c r="R296" s="20"/>
      <c r="S296" s="20"/>
      <c r="T296" s="20"/>
      <c r="U296" s="20"/>
      <c r="V296" s="20"/>
      <c r="W296" s="20"/>
      <c r="X296" s="20"/>
      <c r="Y296" s="18"/>
      <c r="Z296" s="15"/>
      <c r="AA296" s="15"/>
      <c r="AB296" s="18"/>
      <c r="AC296" s="15"/>
      <c r="AD296" s="15"/>
      <c r="AE296" s="19"/>
      <c r="AF296" s="15"/>
      <c r="AG296" s="15"/>
      <c r="AH296" s="15"/>
      <c r="AI296" s="15"/>
      <c r="AJ296" s="20"/>
      <c r="AK296" s="18"/>
      <c r="AL296" s="19"/>
      <c r="AM296" s="1"/>
    </row>
    <row r="297" spans="1:39" x14ac:dyDescent="0.25">
      <c r="A297" s="15"/>
      <c r="B297" s="16"/>
      <c r="C297" s="17"/>
      <c r="D297" s="15"/>
      <c r="E297" s="16"/>
      <c r="F297" s="16"/>
      <c r="G297" s="16"/>
      <c r="H297" s="16"/>
      <c r="I297" s="16"/>
      <c r="J297" s="16"/>
      <c r="K297" s="20"/>
      <c r="L297" s="20"/>
      <c r="M297" s="20"/>
      <c r="N297" s="20"/>
      <c r="O297" s="20"/>
      <c r="P297" s="20"/>
      <c r="Q297" s="20"/>
      <c r="R297" s="20"/>
      <c r="S297" s="20"/>
      <c r="T297" s="20"/>
      <c r="U297" s="20"/>
      <c r="V297" s="20"/>
      <c r="W297" s="20"/>
      <c r="X297" s="20"/>
      <c r="Y297" s="18"/>
      <c r="Z297" s="15"/>
      <c r="AA297" s="15"/>
      <c r="AB297" s="18"/>
      <c r="AC297" s="15"/>
      <c r="AD297" s="15"/>
      <c r="AE297" s="19"/>
      <c r="AF297" s="15"/>
      <c r="AG297" s="15"/>
      <c r="AH297" s="15"/>
      <c r="AI297" s="15"/>
      <c r="AJ297" s="20"/>
      <c r="AK297" s="18"/>
      <c r="AL297" s="19"/>
      <c r="AM297" s="1"/>
    </row>
    <row r="298" spans="1:39" x14ac:dyDescent="0.25">
      <c r="A298" s="15"/>
      <c r="B298" s="16"/>
      <c r="C298" s="17"/>
      <c r="D298" s="15"/>
      <c r="E298" s="16"/>
      <c r="F298" s="16"/>
      <c r="G298" s="16"/>
      <c r="H298" s="16"/>
      <c r="I298" s="16"/>
      <c r="J298" s="16"/>
      <c r="K298" s="20"/>
      <c r="L298" s="20"/>
      <c r="M298" s="20"/>
      <c r="N298" s="20"/>
      <c r="O298" s="20"/>
      <c r="P298" s="20"/>
      <c r="Q298" s="20"/>
      <c r="R298" s="20"/>
      <c r="S298" s="20"/>
      <c r="T298" s="20"/>
      <c r="U298" s="20"/>
      <c r="V298" s="20"/>
      <c r="W298" s="20"/>
      <c r="X298" s="20"/>
      <c r="Y298" s="18"/>
      <c r="Z298" s="15"/>
      <c r="AA298" s="15"/>
      <c r="AB298" s="18"/>
      <c r="AC298" s="15"/>
      <c r="AD298" s="15"/>
      <c r="AE298" s="19"/>
      <c r="AF298" s="15"/>
      <c r="AG298" s="15"/>
      <c r="AH298" s="15"/>
      <c r="AI298" s="15"/>
      <c r="AJ298" s="20"/>
      <c r="AK298" s="18"/>
      <c r="AL298" s="19"/>
      <c r="AM298" s="1"/>
    </row>
    <row r="299" spans="1:39" x14ac:dyDescent="0.25">
      <c r="A299" s="15"/>
      <c r="B299" s="16"/>
      <c r="C299" s="17"/>
      <c r="D299" s="15"/>
      <c r="E299" s="16"/>
      <c r="F299" s="16"/>
      <c r="G299" s="16"/>
      <c r="H299" s="16"/>
      <c r="I299" s="16"/>
      <c r="J299" s="16"/>
      <c r="K299" s="20"/>
      <c r="L299" s="20"/>
      <c r="M299" s="20"/>
      <c r="N299" s="20"/>
      <c r="O299" s="20"/>
      <c r="P299" s="20"/>
      <c r="Q299" s="20"/>
      <c r="R299" s="20"/>
      <c r="S299" s="20"/>
      <c r="T299" s="20"/>
      <c r="U299" s="20"/>
      <c r="V299" s="20"/>
      <c r="W299" s="20"/>
      <c r="X299" s="20"/>
      <c r="Y299" s="18"/>
      <c r="Z299" s="15"/>
      <c r="AA299" s="15"/>
      <c r="AB299" s="18"/>
      <c r="AC299" s="15"/>
      <c r="AD299" s="15"/>
      <c r="AE299" s="19"/>
      <c r="AF299" s="15"/>
      <c r="AG299" s="15"/>
      <c r="AH299" s="15"/>
      <c r="AI299" s="15"/>
      <c r="AJ299" s="20"/>
      <c r="AK299" s="18"/>
      <c r="AL299" s="19"/>
      <c r="AM299" s="1"/>
    </row>
    <row r="300" spans="1:39" x14ac:dyDescent="0.25">
      <c r="A300" s="15"/>
      <c r="B300" s="16"/>
      <c r="C300" s="17"/>
      <c r="D300" s="15"/>
      <c r="E300" s="16"/>
      <c r="F300" s="16"/>
      <c r="G300" s="16"/>
      <c r="H300" s="16"/>
      <c r="I300" s="16"/>
      <c r="J300" s="16"/>
      <c r="K300" s="20"/>
      <c r="L300" s="20"/>
      <c r="M300" s="20"/>
      <c r="N300" s="20"/>
      <c r="O300" s="20"/>
      <c r="P300" s="20"/>
      <c r="Q300" s="20"/>
      <c r="R300" s="20"/>
      <c r="S300" s="20"/>
      <c r="T300" s="20"/>
      <c r="U300" s="20"/>
      <c r="V300" s="20"/>
      <c r="W300" s="20"/>
      <c r="X300" s="20"/>
      <c r="Y300" s="18"/>
      <c r="Z300" s="15"/>
      <c r="AA300" s="15"/>
      <c r="AB300" s="18"/>
      <c r="AC300" s="15"/>
      <c r="AD300" s="15"/>
      <c r="AE300" s="19"/>
      <c r="AF300" s="15"/>
      <c r="AG300" s="15"/>
      <c r="AH300" s="15"/>
      <c r="AI300" s="15"/>
      <c r="AJ300" s="20"/>
      <c r="AK300" s="18"/>
      <c r="AL300" s="19"/>
      <c r="AM300" s="1"/>
    </row>
    <row r="301" spans="1:39" x14ac:dyDescent="0.25">
      <c r="A301" s="15"/>
      <c r="B301" s="16"/>
      <c r="C301" s="17"/>
      <c r="D301" s="15"/>
      <c r="E301" s="16"/>
      <c r="F301" s="16"/>
      <c r="G301" s="16"/>
      <c r="H301" s="16"/>
      <c r="I301" s="16"/>
      <c r="J301" s="16"/>
      <c r="K301" s="20"/>
      <c r="L301" s="20"/>
      <c r="M301" s="20"/>
      <c r="N301" s="20"/>
      <c r="O301" s="20"/>
      <c r="P301" s="20"/>
      <c r="Q301" s="20"/>
      <c r="R301" s="20"/>
      <c r="S301" s="20"/>
      <c r="T301" s="20"/>
      <c r="U301" s="20"/>
      <c r="V301" s="20"/>
      <c r="W301" s="20"/>
      <c r="X301" s="20"/>
      <c r="Y301" s="18"/>
      <c r="Z301" s="15"/>
      <c r="AA301" s="15"/>
      <c r="AB301" s="18"/>
      <c r="AC301" s="15"/>
      <c r="AD301" s="15"/>
      <c r="AE301" s="19"/>
      <c r="AF301" s="15"/>
      <c r="AG301" s="15"/>
      <c r="AH301" s="15"/>
      <c r="AI301" s="15"/>
      <c r="AJ301" s="20"/>
      <c r="AK301" s="18"/>
      <c r="AL301" s="19"/>
      <c r="AM301" s="1"/>
    </row>
    <row r="302" spans="1:39" x14ac:dyDescent="0.25">
      <c r="A302" s="15"/>
      <c r="B302" s="16"/>
      <c r="C302" s="17"/>
      <c r="D302" s="15"/>
      <c r="E302" s="16"/>
      <c r="F302" s="16"/>
      <c r="G302" s="16"/>
      <c r="H302" s="16"/>
      <c r="I302" s="16"/>
      <c r="J302" s="16"/>
      <c r="K302" s="20"/>
      <c r="L302" s="20"/>
      <c r="M302" s="20"/>
      <c r="N302" s="20"/>
      <c r="O302" s="20"/>
      <c r="P302" s="20"/>
      <c r="Q302" s="20"/>
      <c r="R302" s="20"/>
      <c r="S302" s="20"/>
      <c r="T302" s="20"/>
      <c r="U302" s="20"/>
      <c r="V302" s="20"/>
      <c r="W302" s="20"/>
      <c r="X302" s="20"/>
      <c r="Y302" s="18"/>
      <c r="Z302" s="15"/>
      <c r="AA302" s="15"/>
      <c r="AB302" s="18"/>
      <c r="AC302" s="15"/>
      <c r="AD302" s="15"/>
      <c r="AE302" s="19"/>
      <c r="AF302" s="15"/>
      <c r="AG302" s="15"/>
      <c r="AH302" s="15"/>
      <c r="AI302" s="15"/>
      <c r="AJ302" s="20"/>
      <c r="AK302" s="18"/>
      <c r="AL302" s="19"/>
      <c r="AM302" s="1"/>
    </row>
    <row r="303" spans="1:39" x14ac:dyDescent="0.25">
      <c r="A303" s="15"/>
      <c r="B303" s="16"/>
      <c r="C303" s="17"/>
      <c r="D303" s="15"/>
      <c r="E303" s="16"/>
      <c r="F303" s="16"/>
      <c r="G303" s="16"/>
      <c r="H303" s="16"/>
      <c r="I303" s="16"/>
      <c r="J303" s="16"/>
      <c r="K303" s="20"/>
      <c r="L303" s="20"/>
      <c r="M303" s="20"/>
      <c r="N303" s="20"/>
      <c r="O303" s="20"/>
      <c r="P303" s="20"/>
      <c r="Q303" s="20"/>
      <c r="R303" s="20"/>
      <c r="S303" s="20"/>
      <c r="T303" s="20"/>
      <c r="U303" s="20"/>
      <c r="V303" s="20"/>
      <c r="W303" s="20"/>
      <c r="X303" s="20"/>
      <c r="Y303" s="18"/>
      <c r="Z303" s="15"/>
      <c r="AA303" s="15"/>
      <c r="AB303" s="18"/>
      <c r="AC303" s="15"/>
      <c r="AD303" s="15"/>
      <c r="AE303" s="19"/>
      <c r="AF303" s="15"/>
      <c r="AG303" s="15"/>
      <c r="AH303" s="15"/>
      <c r="AI303" s="15"/>
      <c r="AJ303" s="20"/>
      <c r="AK303" s="18"/>
      <c r="AL303" s="19"/>
      <c r="AM303" s="1"/>
    </row>
    <row r="304" spans="1:39" x14ac:dyDescent="0.25">
      <c r="A304" s="15"/>
      <c r="B304" s="16"/>
      <c r="C304" s="17"/>
      <c r="D304" s="15"/>
      <c r="E304" s="16"/>
      <c r="F304" s="16"/>
      <c r="G304" s="16"/>
      <c r="H304" s="16"/>
      <c r="I304" s="16"/>
      <c r="J304" s="16"/>
      <c r="K304" s="20"/>
      <c r="L304" s="20"/>
      <c r="M304" s="20"/>
      <c r="N304" s="20"/>
      <c r="O304" s="20"/>
      <c r="P304" s="20"/>
      <c r="Q304" s="20"/>
      <c r="R304" s="20"/>
      <c r="S304" s="20"/>
      <c r="T304" s="20"/>
      <c r="U304" s="20"/>
      <c r="V304" s="20"/>
      <c r="W304" s="20"/>
      <c r="X304" s="20"/>
      <c r="Y304" s="18"/>
      <c r="Z304" s="15"/>
      <c r="AA304" s="15"/>
      <c r="AB304" s="18"/>
      <c r="AC304" s="15"/>
      <c r="AD304" s="15"/>
      <c r="AE304" s="19"/>
      <c r="AF304" s="15"/>
      <c r="AG304" s="15"/>
      <c r="AH304" s="15"/>
      <c r="AI304" s="15"/>
      <c r="AJ304" s="20"/>
      <c r="AK304" s="18"/>
      <c r="AL304" s="19"/>
      <c r="AM304" s="1"/>
    </row>
    <row r="305" spans="1:39" x14ac:dyDescent="0.25">
      <c r="A305" s="15"/>
      <c r="B305" s="16"/>
      <c r="C305" s="17"/>
      <c r="D305" s="15"/>
      <c r="E305" s="16"/>
      <c r="F305" s="16"/>
      <c r="G305" s="16"/>
      <c r="H305" s="16"/>
      <c r="I305" s="16"/>
      <c r="J305" s="16"/>
      <c r="K305" s="20"/>
      <c r="L305" s="20"/>
      <c r="M305" s="20"/>
      <c r="N305" s="20"/>
      <c r="O305" s="20"/>
      <c r="P305" s="20"/>
      <c r="Q305" s="20"/>
      <c r="R305" s="20"/>
      <c r="S305" s="20"/>
      <c r="T305" s="20"/>
      <c r="U305" s="20"/>
      <c r="V305" s="20"/>
      <c r="W305" s="20"/>
      <c r="X305" s="20"/>
      <c r="Y305" s="18"/>
      <c r="Z305" s="15"/>
      <c r="AA305" s="15"/>
      <c r="AB305" s="18"/>
      <c r="AC305" s="15"/>
      <c r="AD305" s="15"/>
      <c r="AE305" s="19"/>
      <c r="AF305" s="15"/>
      <c r="AG305" s="15"/>
      <c r="AH305" s="15"/>
      <c r="AI305" s="15"/>
      <c r="AJ305" s="20"/>
      <c r="AK305" s="18"/>
      <c r="AL305" s="19"/>
      <c r="AM305" s="1"/>
    </row>
    <row r="306" spans="1:39" x14ac:dyDescent="0.25">
      <c r="A306" s="15"/>
      <c r="B306" s="16"/>
      <c r="C306" s="17"/>
      <c r="D306" s="15"/>
      <c r="E306" s="16"/>
      <c r="F306" s="16"/>
      <c r="G306" s="16"/>
      <c r="H306" s="16"/>
      <c r="I306" s="16"/>
      <c r="J306" s="16"/>
      <c r="K306" s="20"/>
      <c r="L306" s="20"/>
      <c r="M306" s="20"/>
      <c r="N306" s="20"/>
      <c r="O306" s="20"/>
      <c r="P306" s="20"/>
      <c r="Q306" s="20"/>
      <c r="R306" s="20"/>
      <c r="S306" s="20"/>
      <c r="T306" s="20"/>
      <c r="U306" s="20"/>
      <c r="V306" s="20"/>
      <c r="W306" s="20"/>
      <c r="X306" s="20"/>
      <c r="Y306" s="18"/>
      <c r="Z306" s="15"/>
      <c r="AA306" s="15"/>
      <c r="AB306" s="18"/>
      <c r="AC306" s="15"/>
      <c r="AD306" s="15"/>
      <c r="AE306" s="19"/>
      <c r="AF306" s="15"/>
      <c r="AG306" s="15"/>
      <c r="AH306" s="15"/>
      <c r="AI306" s="15"/>
      <c r="AJ306" s="20"/>
      <c r="AK306" s="18"/>
      <c r="AL306" s="19"/>
      <c r="AM306" s="1"/>
    </row>
    <row r="307" spans="1:39" x14ac:dyDescent="0.25">
      <c r="A307" s="15"/>
      <c r="B307" s="16"/>
      <c r="C307" s="17"/>
      <c r="D307" s="15"/>
      <c r="E307" s="16"/>
      <c r="F307" s="16"/>
      <c r="G307" s="16"/>
      <c r="H307" s="16"/>
      <c r="I307" s="16"/>
      <c r="J307" s="16"/>
      <c r="K307" s="20"/>
      <c r="L307" s="20"/>
      <c r="M307" s="20"/>
      <c r="N307" s="20"/>
      <c r="O307" s="20"/>
      <c r="P307" s="20"/>
      <c r="Q307" s="20"/>
      <c r="R307" s="20"/>
      <c r="S307" s="20"/>
      <c r="T307" s="20"/>
      <c r="U307" s="20"/>
      <c r="V307" s="20"/>
      <c r="W307" s="20"/>
      <c r="X307" s="20"/>
      <c r="Y307" s="18"/>
      <c r="Z307" s="15"/>
      <c r="AA307" s="15"/>
      <c r="AB307" s="18"/>
      <c r="AC307" s="15"/>
      <c r="AD307" s="15"/>
      <c r="AE307" s="19"/>
      <c r="AF307" s="15"/>
      <c r="AG307" s="15"/>
      <c r="AH307" s="15"/>
      <c r="AI307" s="15"/>
      <c r="AJ307" s="20"/>
      <c r="AK307" s="18"/>
      <c r="AL307" s="19"/>
      <c r="AM307" s="1"/>
    </row>
    <row r="308" spans="1:39" x14ac:dyDescent="0.25">
      <c r="A308" s="15"/>
      <c r="B308" s="16"/>
      <c r="C308" s="17"/>
      <c r="D308" s="15"/>
      <c r="E308" s="16"/>
      <c r="F308" s="16"/>
      <c r="G308" s="16"/>
      <c r="H308" s="16"/>
      <c r="I308" s="16"/>
      <c r="J308" s="16"/>
      <c r="K308" s="20"/>
      <c r="L308" s="20"/>
      <c r="M308" s="20"/>
      <c r="N308" s="20"/>
      <c r="O308" s="20"/>
      <c r="P308" s="20"/>
      <c r="Q308" s="20"/>
      <c r="R308" s="20"/>
      <c r="S308" s="20"/>
      <c r="T308" s="20"/>
      <c r="U308" s="20"/>
      <c r="V308" s="20"/>
      <c r="W308" s="20"/>
      <c r="X308" s="20"/>
      <c r="Y308" s="18"/>
      <c r="Z308" s="15"/>
      <c r="AA308" s="15"/>
      <c r="AB308" s="18"/>
      <c r="AC308" s="15"/>
      <c r="AD308" s="15"/>
      <c r="AE308" s="19"/>
      <c r="AF308" s="15"/>
      <c r="AG308" s="15"/>
      <c r="AH308" s="15"/>
      <c r="AI308" s="15"/>
      <c r="AJ308" s="20"/>
      <c r="AK308" s="18"/>
      <c r="AL308" s="19"/>
      <c r="AM308" s="1"/>
    </row>
    <row r="309" spans="1:39" x14ac:dyDescent="0.25">
      <c r="A309" s="15"/>
      <c r="B309" s="16"/>
      <c r="C309" s="17"/>
      <c r="D309" s="15"/>
      <c r="E309" s="16"/>
      <c r="F309" s="16"/>
      <c r="G309" s="16"/>
      <c r="H309" s="16"/>
      <c r="I309" s="16"/>
      <c r="J309" s="16"/>
      <c r="K309" s="20"/>
      <c r="L309" s="20"/>
      <c r="M309" s="20"/>
      <c r="N309" s="20"/>
      <c r="O309" s="20"/>
      <c r="P309" s="20"/>
      <c r="Q309" s="20"/>
      <c r="R309" s="20"/>
      <c r="S309" s="20"/>
      <c r="T309" s="20"/>
      <c r="U309" s="20"/>
      <c r="V309" s="20"/>
      <c r="W309" s="20"/>
      <c r="X309" s="20"/>
      <c r="Y309" s="18"/>
      <c r="Z309" s="15"/>
      <c r="AA309" s="15"/>
      <c r="AB309" s="18"/>
      <c r="AC309" s="15"/>
      <c r="AD309" s="15"/>
      <c r="AE309" s="19"/>
      <c r="AF309" s="15"/>
      <c r="AG309" s="15"/>
      <c r="AH309" s="15"/>
      <c r="AI309" s="15"/>
      <c r="AJ309" s="20"/>
      <c r="AK309" s="18"/>
      <c r="AL309" s="19"/>
      <c r="AM309" s="1"/>
    </row>
    <row r="310" spans="1:39" x14ac:dyDescent="0.25">
      <c r="A310" s="15"/>
      <c r="B310" s="16"/>
      <c r="C310" s="17"/>
      <c r="D310" s="15"/>
      <c r="E310" s="16"/>
      <c r="F310" s="16"/>
      <c r="G310" s="16"/>
      <c r="H310" s="16"/>
      <c r="I310" s="16"/>
      <c r="J310" s="16"/>
      <c r="K310" s="20"/>
      <c r="L310" s="20"/>
      <c r="M310" s="20"/>
      <c r="N310" s="20"/>
      <c r="O310" s="20"/>
      <c r="P310" s="20"/>
      <c r="Q310" s="20"/>
      <c r="R310" s="20"/>
      <c r="S310" s="20"/>
      <c r="T310" s="20"/>
      <c r="U310" s="20"/>
      <c r="V310" s="20"/>
      <c r="W310" s="20"/>
      <c r="X310" s="20"/>
      <c r="Y310" s="18"/>
      <c r="Z310" s="15"/>
      <c r="AA310" s="15"/>
      <c r="AB310" s="18"/>
      <c r="AC310" s="15"/>
      <c r="AD310" s="15"/>
      <c r="AE310" s="19"/>
      <c r="AF310" s="15"/>
      <c r="AG310" s="15"/>
      <c r="AH310" s="15"/>
      <c r="AI310" s="15"/>
      <c r="AJ310" s="20"/>
      <c r="AK310" s="18"/>
      <c r="AL310" s="19"/>
      <c r="AM310" s="1"/>
    </row>
    <row r="311" spans="1:39" x14ac:dyDescent="0.25">
      <c r="A311" s="15"/>
      <c r="B311" s="16"/>
      <c r="C311" s="17"/>
      <c r="D311" s="15"/>
      <c r="E311" s="16"/>
      <c r="F311" s="16"/>
      <c r="G311" s="16"/>
      <c r="H311" s="16"/>
      <c r="I311" s="16"/>
      <c r="J311" s="16"/>
      <c r="K311" s="20"/>
      <c r="L311" s="20"/>
      <c r="M311" s="20"/>
      <c r="N311" s="20"/>
      <c r="O311" s="20"/>
      <c r="P311" s="20"/>
      <c r="Q311" s="20"/>
      <c r="R311" s="20"/>
      <c r="S311" s="20"/>
      <c r="T311" s="20"/>
      <c r="U311" s="20"/>
      <c r="V311" s="20"/>
      <c r="W311" s="20"/>
      <c r="X311" s="20"/>
      <c r="Y311" s="18"/>
      <c r="Z311" s="15"/>
      <c r="AA311" s="15"/>
      <c r="AB311" s="18"/>
      <c r="AC311" s="15"/>
      <c r="AD311" s="15"/>
      <c r="AE311" s="19"/>
      <c r="AF311" s="15"/>
      <c r="AG311" s="15"/>
      <c r="AH311" s="15"/>
      <c r="AI311" s="15"/>
      <c r="AJ311" s="20"/>
      <c r="AK311" s="18"/>
      <c r="AL311" s="19"/>
      <c r="AM311" s="1"/>
    </row>
    <row r="312" spans="1:39" x14ac:dyDescent="0.25">
      <c r="A312" s="15"/>
      <c r="B312" s="16"/>
      <c r="C312" s="17"/>
      <c r="D312" s="15"/>
      <c r="E312" s="16"/>
      <c r="F312" s="16"/>
      <c r="G312" s="16"/>
      <c r="H312" s="16"/>
      <c r="I312" s="16"/>
      <c r="J312" s="16"/>
      <c r="K312" s="20"/>
      <c r="L312" s="20"/>
      <c r="M312" s="20"/>
      <c r="N312" s="20"/>
      <c r="O312" s="20"/>
      <c r="P312" s="20"/>
      <c r="Q312" s="20"/>
      <c r="R312" s="20"/>
      <c r="S312" s="20"/>
      <c r="T312" s="20"/>
      <c r="U312" s="20"/>
      <c r="V312" s="20"/>
      <c r="W312" s="20"/>
      <c r="X312" s="20"/>
      <c r="Y312" s="18"/>
      <c r="Z312" s="15"/>
      <c r="AA312" s="15"/>
      <c r="AB312" s="18"/>
      <c r="AC312" s="15"/>
      <c r="AD312" s="15"/>
      <c r="AE312" s="19"/>
      <c r="AF312" s="15"/>
      <c r="AG312" s="15"/>
      <c r="AH312" s="15"/>
      <c r="AI312" s="15"/>
      <c r="AJ312" s="20"/>
      <c r="AK312" s="18"/>
      <c r="AL312" s="19"/>
      <c r="AM312" s="1"/>
    </row>
    <row r="313" spans="1:39" x14ac:dyDescent="0.25">
      <c r="A313" s="15"/>
      <c r="B313" s="16"/>
      <c r="C313" s="17"/>
      <c r="D313" s="15"/>
      <c r="E313" s="16"/>
      <c r="F313" s="16"/>
      <c r="G313" s="16"/>
      <c r="H313" s="16"/>
      <c r="I313" s="16"/>
      <c r="J313" s="16"/>
      <c r="K313" s="20"/>
      <c r="L313" s="20"/>
      <c r="M313" s="20"/>
      <c r="N313" s="20"/>
      <c r="O313" s="20"/>
      <c r="P313" s="20"/>
      <c r="Q313" s="20"/>
      <c r="R313" s="20"/>
      <c r="S313" s="20"/>
      <c r="T313" s="20"/>
      <c r="U313" s="20"/>
      <c r="V313" s="20"/>
      <c r="W313" s="20"/>
      <c r="X313" s="20"/>
      <c r="Y313" s="18"/>
      <c r="Z313" s="15"/>
      <c r="AA313" s="15"/>
      <c r="AB313" s="18"/>
      <c r="AC313" s="15"/>
      <c r="AD313" s="15"/>
      <c r="AE313" s="19"/>
      <c r="AF313" s="15"/>
      <c r="AG313" s="15"/>
      <c r="AH313" s="15"/>
      <c r="AI313" s="15"/>
      <c r="AJ313" s="20"/>
      <c r="AK313" s="18"/>
      <c r="AL313" s="19"/>
      <c r="AM313" s="1"/>
    </row>
    <row r="314" spans="1:39" x14ac:dyDescent="0.25">
      <c r="A314" s="15"/>
      <c r="B314" s="16"/>
      <c r="C314" s="17"/>
      <c r="D314" s="15"/>
      <c r="E314" s="16"/>
      <c r="F314" s="16"/>
      <c r="G314" s="16"/>
      <c r="H314" s="16"/>
      <c r="I314" s="16"/>
      <c r="J314" s="16"/>
      <c r="K314" s="20"/>
      <c r="L314" s="20"/>
      <c r="M314" s="20"/>
      <c r="N314" s="20"/>
      <c r="O314" s="20"/>
      <c r="P314" s="20"/>
      <c r="Q314" s="20"/>
      <c r="R314" s="20"/>
      <c r="S314" s="20"/>
      <c r="T314" s="20"/>
      <c r="U314" s="20"/>
      <c r="V314" s="20"/>
      <c r="W314" s="20"/>
      <c r="X314" s="20"/>
      <c r="Y314" s="18"/>
      <c r="Z314" s="15"/>
      <c r="AA314" s="15"/>
      <c r="AB314" s="18"/>
      <c r="AC314" s="15"/>
      <c r="AD314" s="15"/>
      <c r="AE314" s="19"/>
      <c r="AF314" s="15"/>
      <c r="AG314" s="15"/>
      <c r="AH314" s="15"/>
      <c r="AI314" s="15"/>
      <c r="AJ314" s="20"/>
      <c r="AK314" s="18"/>
      <c r="AL314" s="19"/>
      <c r="AM314" s="1"/>
    </row>
    <row r="315" spans="1:39" x14ac:dyDescent="0.25">
      <c r="A315" s="15"/>
      <c r="B315" s="16"/>
      <c r="C315" s="17"/>
      <c r="D315" s="15"/>
      <c r="E315" s="16"/>
      <c r="F315" s="16"/>
      <c r="G315" s="16"/>
      <c r="H315" s="16"/>
      <c r="I315" s="16"/>
      <c r="J315" s="16"/>
      <c r="K315" s="20"/>
      <c r="L315" s="20"/>
      <c r="M315" s="20"/>
      <c r="N315" s="20"/>
      <c r="O315" s="20"/>
      <c r="P315" s="20"/>
      <c r="Q315" s="20"/>
      <c r="R315" s="20"/>
      <c r="S315" s="20"/>
      <c r="T315" s="20"/>
      <c r="U315" s="20"/>
      <c r="V315" s="20"/>
      <c r="W315" s="20"/>
      <c r="X315" s="20"/>
      <c r="Y315" s="18"/>
      <c r="Z315" s="15"/>
      <c r="AA315" s="15"/>
      <c r="AB315" s="18"/>
      <c r="AC315" s="15"/>
      <c r="AD315" s="15"/>
      <c r="AE315" s="19"/>
      <c r="AF315" s="15"/>
      <c r="AG315" s="15"/>
      <c r="AH315" s="15"/>
      <c r="AI315" s="15"/>
      <c r="AJ315" s="20"/>
      <c r="AK315" s="18"/>
      <c r="AL315" s="19"/>
      <c r="AM315" s="1"/>
    </row>
    <row r="316" spans="1:39" x14ac:dyDescent="0.25">
      <c r="A316" s="15"/>
      <c r="B316" s="16"/>
      <c r="C316" s="17"/>
      <c r="D316" s="15"/>
      <c r="E316" s="16"/>
      <c r="F316" s="16"/>
      <c r="G316" s="16"/>
      <c r="H316" s="16"/>
      <c r="I316" s="16"/>
      <c r="J316" s="16"/>
      <c r="K316" s="20"/>
      <c r="L316" s="20"/>
      <c r="M316" s="20"/>
      <c r="N316" s="20"/>
      <c r="O316" s="20"/>
      <c r="P316" s="20"/>
      <c r="Q316" s="20"/>
      <c r="R316" s="20"/>
      <c r="S316" s="20"/>
      <c r="T316" s="20"/>
      <c r="U316" s="20"/>
      <c r="V316" s="20"/>
      <c r="W316" s="20"/>
      <c r="X316" s="20"/>
      <c r="Y316" s="18"/>
      <c r="Z316" s="15"/>
      <c r="AA316" s="15"/>
      <c r="AB316" s="18"/>
      <c r="AC316" s="15"/>
      <c r="AD316" s="15"/>
      <c r="AE316" s="19"/>
      <c r="AF316" s="15"/>
      <c r="AG316" s="15"/>
      <c r="AH316" s="15"/>
      <c r="AI316" s="15"/>
      <c r="AJ316" s="20"/>
      <c r="AK316" s="18"/>
      <c r="AL316" s="19"/>
      <c r="AM316" s="1"/>
    </row>
    <row r="317" spans="1:39" x14ac:dyDescent="0.25">
      <c r="A317" s="15"/>
      <c r="B317" s="16"/>
      <c r="C317" s="17"/>
      <c r="D317" s="15"/>
      <c r="E317" s="16"/>
      <c r="F317" s="16"/>
      <c r="G317" s="16"/>
      <c r="H317" s="16"/>
      <c r="I317" s="16"/>
      <c r="J317" s="16"/>
      <c r="K317" s="20"/>
      <c r="L317" s="20"/>
      <c r="M317" s="20"/>
      <c r="N317" s="20"/>
      <c r="O317" s="20"/>
      <c r="P317" s="20"/>
      <c r="Q317" s="20"/>
      <c r="R317" s="20"/>
      <c r="S317" s="20"/>
      <c r="T317" s="20"/>
      <c r="U317" s="20"/>
      <c r="V317" s="20"/>
      <c r="W317" s="20"/>
      <c r="X317" s="20"/>
      <c r="Y317" s="18"/>
      <c r="Z317" s="15"/>
      <c r="AA317" s="15"/>
      <c r="AB317" s="18"/>
      <c r="AC317" s="15"/>
      <c r="AD317" s="15"/>
      <c r="AE317" s="19"/>
      <c r="AF317" s="15"/>
      <c r="AG317" s="15"/>
      <c r="AH317" s="15"/>
      <c r="AI317" s="15"/>
      <c r="AJ317" s="20"/>
      <c r="AK317" s="18"/>
      <c r="AL317" s="19"/>
      <c r="AM317" s="1"/>
    </row>
    <row r="318" spans="1:39" x14ac:dyDescent="0.25">
      <c r="A318" s="15"/>
      <c r="B318" s="16"/>
      <c r="C318" s="17"/>
      <c r="D318" s="15"/>
      <c r="E318" s="16"/>
      <c r="F318" s="16"/>
      <c r="G318" s="16"/>
      <c r="H318" s="16"/>
      <c r="I318" s="16"/>
      <c r="J318" s="16"/>
      <c r="K318" s="20"/>
      <c r="L318" s="20"/>
      <c r="M318" s="20"/>
      <c r="N318" s="20"/>
      <c r="O318" s="20"/>
      <c r="P318" s="20"/>
      <c r="Q318" s="20"/>
      <c r="R318" s="20"/>
      <c r="S318" s="20"/>
      <c r="T318" s="20"/>
      <c r="U318" s="20"/>
      <c r="V318" s="20"/>
      <c r="W318" s="20"/>
      <c r="X318" s="20"/>
      <c r="Y318" s="18"/>
      <c r="Z318" s="15"/>
      <c r="AA318" s="15"/>
      <c r="AB318" s="18"/>
      <c r="AC318" s="15"/>
      <c r="AD318" s="15"/>
      <c r="AE318" s="19"/>
      <c r="AF318" s="15"/>
      <c r="AG318" s="15"/>
      <c r="AH318" s="15"/>
      <c r="AI318" s="15"/>
      <c r="AJ318" s="20"/>
      <c r="AK318" s="18"/>
      <c r="AL318" s="19"/>
      <c r="AM318" s="1"/>
    </row>
    <row r="319" spans="1:39" x14ac:dyDescent="0.25">
      <c r="A319" s="15"/>
      <c r="B319" s="16"/>
      <c r="C319" s="17"/>
      <c r="D319" s="15"/>
      <c r="E319" s="16"/>
      <c r="F319" s="16"/>
      <c r="G319" s="16"/>
      <c r="H319" s="16"/>
      <c r="I319" s="16"/>
      <c r="J319" s="16"/>
      <c r="K319" s="20"/>
      <c r="L319" s="20"/>
      <c r="M319" s="20"/>
      <c r="N319" s="20"/>
      <c r="O319" s="20"/>
      <c r="P319" s="20"/>
      <c r="Q319" s="20"/>
      <c r="R319" s="20"/>
      <c r="S319" s="20"/>
      <c r="T319" s="20"/>
      <c r="U319" s="20"/>
      <c r="V319" s="20"/>
      <c r="W319" s="20"/>
      <c r="X319" s="20"/>
      <c r="Y319" s="18"/>
      <c r="Z319" s="15"/>
      <c r="AA319" s="15"/>
      <c r="AB319" s="18"/>
      <c r="AC319" s="15"/>
      <c r="AD319" s="15"/>
      <c r="AE319" s="19"/>
      <c r="AF319" s="15"/>
      <c r="AG319" s="15"/>
      <c r="AH319" s="15"/>
      <c r="AI319" s="15"/>
      <c r="AJ319" s="20"/>
      <c r="AK319" s="18"/>
      <c r="AL319" s="19"/>
      <c r="AM319" s="1"/>
    </row>
    <row r="320" spans="1:39" x14ac:dyDescent="0.25">
      <c r="A320" s="15"/>
      <c r="B320" s="16"/>
      <c r="C320" s="17"/>
      <c r="D320" s="15"/>
      <c r="E320" s="16"/>
      <c r="F320" s="16"/>
      <c r="G320" s="16"/>
      <c r="H320" s="16"/>
      <c r="I320" s="16"/>
      <c r="J320" s="16"/>
      <c r="K320" s="20"/>
      <c r="L320" s="20"/>
      <c r="M320" s="20"/>
      <c r="N320" s="20"/>
      <c r="O320" s="20"/>
      <c r="P320" s="20"/>
      <c r="Q320" s="20"/>
      <c r="R320" s="20"/>
      <c r="S320" s="20"/>
      <c r="T320" s="20"/>
      <c r="U320" s="20"/>
      <c r="V320" s="20"/>
      <c r="W320" s="20"/>
      <c r="X320" s="20"/>
      <c r="Y320" s="18"/>
      <c r="Z320" s="15"/>
      <c r="AA320" s="15"/>
      <c r="AB320" s="18"/>
      <c r="AC320" s="15"/>
      <c r="AD320" s="15"/>
      <c r="AE320" s="19"/>
      <c r="AF320" s="15"/>
      <c r="AG320" s="15"/>
      <c r="AH320" s="15"/>
      <c r="AI320" s="15"/>
      <c r="AJ320" s="20"/>
      <c r="AK320" s="18"/>
      <c r="AL320" s="19"/>
      <c r="AM320" s="1"/>
    </row>
    <row r="321" spans="1:39" x14ac:dyDescent="0.25">
      <c r="A321" s="15"/>
      <c r="B321" s="16"/>
      <c r="C321" s="17"/>
      <c r="D321" s="15"/>
      <c r="E321" s="16"/>
      <c r="F321" s="16"/>
      <c r="G321" s="16"/>
      <c r="H321" s="16"/>
      <c r="I321" s="16"/>
      <c r="J321" s="16"/>
      <c r="K321" s="20"/>
      <c r="L321" s="20"/>
      <c r="M321" s="20"/>
      <c r="N321" s="20"/>
      <c r="O321" s="20"/>
      <c r="P321" s="20"/>
      <c r="Q321" s="20"/>
      <c r="R321" s="20"/>
      <c r="S321" s="20"/>
      <c r="T321" s="20"/>
      <c r="U321" s="20"/>
      <c r="V321" s="20"/>
      <c r="W321" s="20"/>
      <c r="X321" s="20"/>
      <c r="Y321" s="18"/>
      <c r="Z321" s="15"/>
      <c r="AA321" s="15"/>
      <c r="AB321" s="18"/>
      <c r="AC321" s="15"/>
      <c r="AD321" s="15"/>
      <c r="AE321" s="19"/>
      <c r="AF321" s="15"/>
      <c r="AG321" s="15"/>
      <c r="AH321" s="15"/>
      <c r="AI321" s="15"/>
      <c r="AJ321" s="20"/>
      <c r="AK321" s="18"/>
      <c r="AL321" s="19"/>
      <c r="AM321" s="1"/>
    </row>
    <row r="322" spans="1:39" x14ac:dyDescent="0.25">
      <c r="A322" s="15"/>
      <c r="B322" s="16"/>
      <c r="C322" s="17"/>
      <c r="D322" s="15"/>
      <c r="E322" s="16"/>
      <c r="F322" s="16"/>
      <c r="G322" s="16"/>
      <c r="H322" s="16"/>
      <c r="I322" s="16"/>
      <c r="J322" s="16"/>
      <c r="K322" s="20"/>
      <c r="L322" s="20"/>
      <c r="M322" s="20"/>
      <c r="N322" s="20"/>
      <c r="O322" s="20"/>
      <c r="P322" s="20"/>
      <c r="Q322" s="20"/>
      <c r="R322" s="20"/>
      <c r="S322" s="20"/>
      <c r="T322" s="20"/>
      <c r="U322" s="20"/>
      <c r="V322" s="20"/>
      <c r="W322" s="20"/>
      <c r="X322" s="20"/>
      <c r="Y322" s="18"/>
      <c r="Z322" s="15"/>
      <c r="AA322" s="15"/>
      <c r="AB322" s="18"/>
      <c r="AC322" s="15"/>
      <c r="AD322" s="15"/>
      <c r="AE322" s="19"/>
      <c r="AF322" s="15"/>
      <c r="AG322" s="15"/>
      <c r="AH322" s="15"/>
      <c r="AI322" s="15"/>
      <c r="AJ322" s="20"/>
      <c r="AK322" s="18"/>
      <c r="AL322" s="19"/>
      <c r="AM322" s="1"/>
    </row>
    <row r="323" spans="1:39" x14ac:dyDescent="0.25">
      <c r="A323" s="15"/>
      <c r="B323" s="16"/>
      <c r="C323" s="17"/>
      <c r="D323" s="15"/>
      <c r="E323" s="16"/>
      <c r="F323" s="16"/>
      <c r="G323" s="16"/>
      <c r="H323" s="16"/>
      <c r="I323" s="16"/>
      <c r="J323" s="16"/>
      <c r="K323" s="20"/>
      <c r="L323" s="20"/>
      <c r="M323" s="20"/>
      <c r="N323" s="20"/>
      <c r="O323" s="20"/>
      <c r="P323" s="20"/>
      <c r="Q323" s="20"/>
      <c r="R323" s="20"/>
      <c r="S323" s="20"/>
      <c r="T323" s="20"/>
      <c r="U323" s="20"/>
      <c r="V323" s="20"/>
      <c r="W323" s="20"/>
      <c r="X323" s="20"/>
      <c r="Y323" s="18"/>
      <c r="Z323" s="15"/>
      <c r="AA323" s="15"/>
      <c r="AB323" s="18"/>
      <c r="AC323" s="15"/>
      <c r="AD323" s="15"/>
      <c r="AE323" s="19"/>
      <c r="AF323" s="15"/>
      <c r="AG323" s="15"/>
      <c r="AH323" s="15"/>
      <c r="AI323" s="15"/>
      <c r="AJ323" s="20"/>
      <c r="AK323" s="18"/>
      <c r="AL323" s="19"/>
      <c r="AM323" s="1"/>
    </row>
    <row r="324" spans="1:39" x14ac:dyDescent="0.25">
      <c r="A324" s="15"/>
      <c r="B324" s="16"/>
      <c r="C324" s="17"/>
      <c r="D324" s="15"/>
      <c r="E324" s="16"/>
      <c r="F324" s="16"/>
      <c r="G324" s="16"/>
      <c r="H324" s="16"/>
      <c r="I324" s="16"/>
      <c r="J324" s="16"/>
      <c r="K324" s="20"/>
      <c r="L324" s="20"/>
      <c r="M324" s="20"/>
      <c r="N324" s="20"/>
      <c r="O324" s="20"/>
      <c r="P324" s="20"/>
      <c r="Q324" s="20"/>
      <c r="R324" s="20"/>
      <c r="S324" s="20"/>
      <c r="T324" s="20"/>
      <c r="U324" s="20"/>
      <c r="V324" s="20"/>
      <c r="W324" s="20"/>
      <c r="X324" s="20"/>
      <c r="Y324" s="18"/>
      <c r="Z324" s="15"/>
      <c r="AA324" s="15"/>
      <c r="AB324" s="18"/>
      <c r="AC324" s="15"/>
      <c r="AD324" s="15"/>
      <c r="AE324" s="19"/>
      <c r="AF324" s="15"/>
      <c r="AG324" s="15"/>
      <c r="AH324" s="15"/>
      <c r="AI324" s="15"/>
      <c r="AJ324" s="20"/>
      <c r="AK324" s="18"/>
      <c r="AL324" s="19"/>
      <c r="AM324" s="1"/>
    </row>
    <row r="325" spans="1:39" x14ac:dyDescent="0.25">
      <c r="A325" s="15"/>
      <c r="B325" s="16"/>
      <c r="C325" s="17"/>
      <c r="D325" s="15"/>
      <c r="E325" s="16"/>
      <c r="F325" s="16"/>
      <c r="G325" s="16"/>
      <c r="H325" s="16"/>
      <c r="I325" s="16"/>
      <c r="J325" s="16"/>
      <c r="K325" s="20"/>
      <c r="L325" s="20"/>
      <c r="M325" s="20"/>
      <c r="N325" s="20"/>
      <c r="O325" s="20"/>
      <c r="P325" s="20"/>
      <c r="Q325" s="20"/>
      <c r="R325" s="20"/>
      <c r="S325" s="20"/>
      <c r="T325" s="20"/>
      <c r="U325" s="20"/>
      <c r="V325" s="20"/>
      <c r="W325" s="20"/>
      <c r="X325" s="20"/>
      <c r="Y325" s="18"/>
      <c r="Z325" s="15"/>
      <c r="AA325" s="15"/>
      <c r="AB325" s="18"/>
      <c r="AC325" s="15"/>
      <c r="AD325" s="15"/>
      <c r="AE325" s="19"/>
      <c r="AF325" s="15"/>
      <c r="AG325" s="15"/>
      <c r="AH325" s="15"/>
      <c r="AI325" s="15"/>
      <c r="AJ325" s="20"/>
      <c r="AK325" s="18"/>
      <c r="AL325" s="19"/>
      <c r="AM325" s="1"/>
    </row>
    <row r="326" spans="1:39" x14ac:dyDescent="0.25">
      <c r="A326" s="15"/>
      <c r="B326" s="16"/>
      <c r="C326" s="17"/>
      <c r="D326" s="15"/>
      <c r="E326" s="16"/>
      <c r="F326" s="16"/>
      <c r="G326" s="16"/>
      <c r="H326" s="16"/>
      <c r="I326" s="16"/>
      <c r="J326" s="16"/>
      <c r="K326" s="20"/>
      <c r="L326" s="20"/>
      <c r="M326" s="20"/>
      <c r="N326" s="20"/>
      <c r="O326" s="20"/>
      <c r="P326" s="20"/>
      <c r="Q326" s="20"/>
      <c r="R326" s="20"/>
      <c r="S326" s="20"/>
      <c r="T326" s="20"/>
      <c r="U326" s="20"/>
      <c r="V326" s="20"/>
      <c r="W326" s="20"/>
      <c r="X326" s="20"/>
      <c r="Y326" s="18"/>
      <c r="Z326" s="15"/>
      <c r="AA326" s="15"/>
      <c r="AB326" s="18"/>
      <c r="AC326" s="15"/>
      <c r="AD326" s="15"/>
      <c r="AE326" s="19"/>
      <c r="AF326" s="15"/>
      <c r="AG326" s="15"/>
      <c r="AH326" s="15"/>
      <c r="AI326" s="15"/>
      <c r="AJ326" s="20"/>
      <c r="AK326" s="18"/>
      <c r="AL326" s="19"/>
      <c r="AM326" s="1"/>
    </row>
    <row r="327" spans="1:39" x14ac:dyDescent="0.25">
      <c r="A327" s="15"/>
      <c r="B327" s="16"/>
      <c r="C327" s="17"/>
      <c r="D327" s="15"/>
      <c r="E327" s="16"/>
      <c r="F327" s="16"/>
      <c r="G327" s="16"/>
      <c r="H327" s="16"/>
      <c r="I327" s="16"/>
      <c r="J327" s="16"/>
      <c r="K327" s="20"/>
      <c r="L327" s="20"/>
      <c r="M327" s="20"/>
      <c r="N327" s="20"/>
      <c r="O327" s="20"/>
      <c r="P327" s="20"/>
      <c r="Q327" s="20"/>
      <c r="R327" s="20"/>
      <c r="S327" s="20"/>
      <c r="T327" s="20"/>
      <c r="U327" s="20"/>
      <c r="V327" s="20"/>
      <c r="W327" s="20"/>
      <c r="X327" s="20"/>
      <c r="Y327" s="18"/>
      <c r="Z327" s="15"/>
      <c r="AA327" s="15"/>
      <c r="AB327" s="18"/>
      <c r="AC327" s="15"/>
      <c r="AD327" s="15"/>
      <c r="AE327" s="19"/>
      <c r="AF327" s="15"/>
      <c r="AG327" s="15"/>
      <c r="AH327" s="15"/>
      <c r="AI327" s="15"/>
      <c r="AJ327" s="20"/>
      <c r="AK327" s="18"/>
      <c r="AL327" s="19"/>
      <c r="AM327" s="1"/>
    </row>
    <row r="328" spans="1:39" x14ac:dyDescent="0.25">
      <c r="A328" s="15"/>
      <c r="B328" s="16"/>
      <c r="C328" s="17"/>
      <c r="D328" s="15"/>
      <c r="E328" s="16"/>
      <c r="F328" s="16"/>
      <c r="G328" s="16"/>
      <c r="H328" s="16"/>
      <c r="I328" s="16"/>
      <c r="J328" s="16"/>
      <c r="K328" s="20"/>
      <c r="L328" s="20"/>
      <c r="M328" s="20"/>
      <c r="N328" s="20"/>
      <c r="O328" s="20"/>
      <c r="P328" s="20"/>
      <c r="Q328" s="20"/>
      <c r="R328" s="20"/>
      <c r="S328" s="20"/>
      <c r="T328" s="20"/>
      <c r="U328" s="20"/>
      <c r="V328" s="20"/>
      <c r="W328" s="20"/>
      <c r="X328" s="20"/>
      <c r="Y328" s="18"/>
      <c r="Z328" s="15"/>
      <c r="AA328" s="15"/>
      <c r="AB328" s="18"/>
      <c r="AC328" s="15"/>
      <c r="AD328" s="15"/>
      <c r="AE328" s="19"/>
      <c r="AF328" s="15"/>
      <c r="AG328" s="15"/>
      <c r="AH328" s="15"/>
      <c r="AI328" s="15"/>
      <c r="AJ328" s="20"/>
      <c r="AK328" s="18"/>
      <c r="AL328" s="19"/>
      <c r="AM328" s="1"/>
    </row>
    <row r="329" spans="1:39" x14ac:dyDescent="0.25">
      <c r="A329" s="15"/>
      <c r="B329" s="16"/>
      <c r="C329" s="17"/>
      <c r="D329" s="15"/>
      <c r="E329" s="16"/>
      <c r="F329" s="16"/>
      <c r="G329" s="16"/>
      <c r="H329" s="16"/>
      <c r="I329" s="16"/>
      <c r="J329" s="16"/>
      <c r="K329" s="20"/>
      <c r="L329" s="20"/>
      <c r="M329" s="20"/>
      <c r="N329" s="20"/>
      <c r="O329" s="20"/>
      <c r="P329" s="20"/>
      <c r="Q329" s="20"/>
      <c r="R329" s="20"/>
      <c r="S329" s="20"/>
      <c r="T329" s="20"/>
      <c r="U329" s="20"/>
      <c r="V329" s="20"/>
      <c r="W329" s="20"/>
      <c r="X329" s="20"/>
      <c r="Y329" s="18"/>
      <c r="Z329" s="15"/>
      <c r="AA329" s="15"/>
      <c r="AB329" s="18"/>
      <c r="AC329" s="15"/>
      <c r="AD329" s="15"/>
      <c r="AE329" s="19"/>
      <c r="AF329" s="15"/>
      <c r="AG329" s="15"/>
      <c r="AH329" s="15"/>
      <c r="AI329" s="15"/>
      <c r="AJ329" s="20"/>
      <c r="AK329" s="18"/>
      <c r="AL329" s="19"/>
      <c r="AM329" s="1"/>
    </row>
    <row r="330" spans="1:39" x14ac:dyDescent="0.25">
      <c r="A330" s="15"/>
      <c r="B330" s="16"/>
      <c r="C330" s="17"/>
      <c r="D330" s="15"/>
      <c r="E330" s="16"/>
      <c r="F330" s="16"/>
      <c r="G330" s="16"/>
      <c r="H330" s="16"/>
      <c r="I330" s="16"/>
      <c r="J330" s="16"/>
      <c r="K330" s="20"/>
      <c r="L330" s="20"/>
      <c r="M330" s="20"/>
      <c r="N330" s="20"/>
      <c r="O330" s="20"/>
      <c r="P330" s="20"/>
      <c r="Q330" s="20"/>
      <c r="R330" s="20"/>
      <c r="S330" s="20"/>
      <c r="T330" s="20"/>
      <c r="U330" s="20"/>
      <c r="V330" s="20"/>
      <c r="W330" s="20"/>
      <c r="X330" s="20"/>
      <c r="Y330" s="18"/>
      <c r="Z330" s="15"/>
      <c r="AA330" s="15"/>
      <c r="AB330" s="18"/>
      <c r="AC330" s="15"/>
      <c r="AD330" s="15"/>
      <c r="AE330" s="19"/>
      <c r="AF330" s="15"/>
      <c r="AG330" s="15"/>
      <c r="AH330" s="15"/>
      <c r="AI330" s="15"/>
      <c r="AJ330" s="20"/>
      <c r="AK330" s="18"/>
      <c r="AL330" s="19"/>
      <c r="AM330" s="1"/>
    </row>
    <row r="331" spans="1:39" x14ac:dyDescent="0.25">
      <c r="A331" s="15"/>
      <c r="B331" s="16"/>
      <c r="C331" s="17"/>
      <c r="D331" s="15"/>
      <c r="E331" s="16"/>
      <c r="F331" s="16"/>
      <c r="G331" s="16"/>
      <c r="H331" s="16"/>
      <c r="I331" s="16"/>
      <c r="J331" s="16"/>
      <c r="K331" s="20"/>
      <c r="L331" s="20"/>
      <c r="M331" s="20"/>
      <c r="N331" s="20"/>
      <c r="O331" s="20"/>
      <c r="P331" s="20"/>
      <c r="Q331" s="20"/>
      <c r="R331" s="20"/>
      <c r="S331" s="20"/>
      <c r="T331" s="20"/>
      <c r="U331" s="20"/>
      <c r="V331" s="20"/>
      <c r="W331" s="20"/>
      <c r="X331" s="20"/>
      <c r="Y331" s="18"/>
      <c r="Z331" s="15"/>
      <c r="AA331" s="15"/>
      <c r="AB331" s="18"/>
      <c r="AC331" s="15"/>
      <c r="AD331" s="15"/>
      <c r="AE331" s="19"/>
      <c r="AF331" s="15"/>
      <c r="AG331" s="15"/>
      <c r="AH331" s="15"/>
      <c r="AI331" s="15"/>
      <c r="AJ331" s="20"/>
      <c r="AK331" s="18"/>
      <c r="AL331" s="19"/>
      <c r="AM331" s="1"/>
    </row>
    <row r="332" spans="1:39" x14ac:dyDescent="0.25">
      <c r="A332" s="15"/>
      <c r="B332" s="16"/>
      <c r="C332" s="17"/>
      <c r="D332" s="15"/>
      <c r="E332" s="16"/>
      <c r="F332" s="16"/>
      <c r="G332" s="16"/>
      <c r="H332" s="16"/>
      <c r="I332" s="16"/>
      <c r="J332" s="16"/>
      <c r="K332" s="20"/>
      <c r="L332" s="20"/>
      <c r="M332" s="20"/>
      <c r="N332" s="20"/>
      <c r="O332" s="20"/>
      <c r="P332" s="20"/>
      <c r="Q332" s="20"/>
      <c r="R332" s="20"/>
      <c r="S332" s="20"/>
      <c r="T332" s="20"/>
      <c r="U332" s="20"/>
      <c r="V332" s="20"/>
      <c r="W332" s="20"/>
      <c r="X332" s="20"/>
      <c r="Y332" s="18"/>
      <c r="Z332" s="15"/>
      <c r="AA332" s="15"/>
      <c r="AB332" s="18"/>
      <c r="AC332" s="15"/>
      <c r="AD332" s="15"/>
      <c r="AE332" s="19"/>
      <c r="AF332" s="15"/>
      <c r="AG332" s="15"/>
      <c r="AH332" s="15"/>
      <c r="AI332" s="15"/>
      <c r="AJ332" s="20"/>
      <c r="AK332" s="18"/>
      <c r="AL332" s="19"/>
      <c r="AM332" s="1"/>
    </row>
    <row r="333" spans="1:39" x14ac:dyDescent="0.25">
      <c r="A333" s="15"/>
      <c r="B333" s="16"/>
      <c r="C333" s="17"/>
      <c r="D333" s="15"/>
      <c r="E333" s="16"/>
      <c r="F333" s="16"/>
      <c r="G333" s="16"/>
      <c r="H333" s="16"/>
      <c r="I333" s="16"/>
      <c r="J333" s="16"/>
      <c r="K333" s="20"/>
      <c r="L333" s="20"/>
      <c r="M333" s="20"/>
      <c r="N333" s="20"/>
      <c r="O333" s="20"/>
      <c r="P333" s="20"/>
      <c r="Q333" s="20"/>
      <c r="R333" s="20"/>
      <c r="S333" s="20"/>
      <c r="T333" s="20"/>
      <c r="U333" s="20"/>
      <c r="V333" s="20"/>
      <c r="W333" s="20"/>
      <c r="X333" s="20"/>
      <c r="Y333" s="18"/>
      <c r="Z333" s="15"/>
      <c r="AA333" s="15"/>
      <c r="AB333" s="18"/>
      <c r="AC333" s="15"/>
      <c r="AD333" s="15"/>
      <c r="AE333" s="19"/>
      <c r="AF333" s="15"/>
      <c r="AG333" s="15"/>
      <c r="AH333" s="15"/>
      <c r="AI333" s="15"/>
      <c r="AJ333" s="20"/>
      <c r="AK333" s="18"/>
      <c r="AL333" s="19"/>
      <c r="AM333" s="1"/>
    </row>
    <row r="334" spans="1:39" x14ac:dyDescent="0.25">
      <c r="A334" s="15"/>
      <c r="B334" s="16"/>
      <c r="C334" s="17"/>
      <c r="D334" s="15"/>
      <c r="E334" s="16"/>
      <c r="F334" s="16"/>
      <c r="G334" s="16"/>
      <c r="H334" s="16"/>
      <c r="I334" s="16"/>
      <c r="J334" s="16"/>
      <c r="K334" s="20"/>
      <c r="L334" s="20"/>
      <c r="M334" s="20"/>
      <c r="N334" s="20"/>
      <c r="O334" s="20"/>
      <c r="P334" s="20"/>
      <c r="Q334" s="20"/>
      <c r="R334" s="20"/>
      <c r="S334" s="20"/>
      <c r="T334" s="20"/>
      <c r="U334" s="20"/>
      <c r="V334" s="20"/>
      <c r="W334" s="20"/>
      <c r="X334" s="20"/>
      <c r="Y334" s="18"/>
      <c r="Z334" s="15"/>
      <c r="AA334" s="15"/>
      <c r="AB334" s="18"/>
      <c r="AC334" s="15"/>
      <c r="AD334" s="15"/>
      <c r="AE334" s="19"/>
      <c r="AF334" s="15"/>
      <c r="AG334" s="15"/>
      <c r="AH334" s="15"/>
      <c r="AI334" s="15"/>
      <c r="AJ334" s="20"/>
      <c r="AK334" s="18"/>
      <c r="AL334" s="19"/>
      <c r="AM334" s="1"/>
    </row>
    <row r="335" spans="1:39" x14ac:dyDescent="0.25">
      <c r="A335" s="15"/>
      <c r="B335" s="16"/>
      <c r="C335" s="17"/>
      <c r="D335" s="15"/>
      <c r="E335" s="16"/>
      <c r="F335" s="16"/>
      <c r="G335" s="16"/>
      <c r="H335" s="16"/>
      <c r="I335" s="16"/>
      <c r="J335" s="16"/>
      <c r="K335" s="20"/>
      <c r="L335" s="20"/>
      <c r="M335" s="20"/>
      <c r="N335" s="20"/>
      <c r="O335" s="20"/>
      <c r="P335" s="20"/>
      <c r="Q335" s="20"/>
      <c r="R335" s="20"/>
      <c r="S335" s="20"/>
      <c r="T335" s="20"/>
      <c r="U335" s="20"/>
      <c r="V335" s="20"/>
      <c r="W335" s="20"/>
      <c r="X335" s="20"/>
      <c r="Y335" s="18"/>
      <c r="Z335" s="15"/>
      <c r="AA335" s="15"/>
      <c r="AB335" s="18"/>
      <c r="AC335" s="15"/>
      <c r="AD335" s="15"/>
      <c r="AE335" s="19"/>
      <c r="AF335" s="15"/>
      <c r="AG335" s="15"/>
      <c r="AH335" s="15"/>
      <c r="AI335" s="15"/>
      <c r="AJ335" s="20"/>
      <c r="AK335" s="18"/>
      <c r="AL335" s="19"/>
      <c r="AM335" s="1"/>
    </row>
    <row r="336" spans="1:39" x14ac:dyDescent="0.25">
      <c r="A336" s="15"/>
      <c r="B336" s="16"/>
      <c r="C336" s="17"/>
      <c r="D336" s="15"/>
      <c r="E336" s="16"/>
      <c r="F336" s="16"/>
      <c r="G336" s="16"/>
      <c r="H336" s="16"/>
      <c r="I336" s="16"/>
      <c r="J336" s="16"/>
      <c r="K336" s="20"/>
      <c r="L336" s="20"/>
      <c r="M336" s="20"/>
      <c r="N336" s="20"/>
      <c r="O336" s="20"/>
      <c r="P336" s="20"/>
      <c r="Q336" s="20"/>
      <c r="R336" s="20"/>
      <c r="S336" s="20"/>
      <c r="T336" s="20"/>
      <c r="U336" s="20"/>
      <c r="V336" s="20"/>
      <c r="W336" s="20"/>
      <c r="X336" s="20"/>
      <c r="Y336" s="18"/>
      <c r="Z336" s="15"/>
      <c r="AA336" s="15"/>
      <c r="AB336" s="18"/>
      <c r="AC336" s="15"/>
      <c r="AD336" s="15"/>
      <c r="AE336" s="19"/>
      <c r="AF336" s="15"/>
      <c r="AG336" s="15"/>
      <c r="AH336" s="15"/>
      <c r="AI336" s="15"/>
      <c r="AJ336" s="20"/>
      <c r="AK336" s="18"/>
      <c r="AL336" s="19"/>
      <c r="AM336" s="1"/>
    </row>
    <row r="337" spans="1:39" x14ac:dyDescent="0.25">
      <c r="A337" s="15"/>
      <c r="B337" s="16"/>
      <c r="C337" s="17"/>
      <c r="D337" s="15"/>
      <c r="E337" s="16"/>
      <c r="F337" s="16"/>
      <c r="G337" s="16"/>
      <c r="H337" s="16"/>
      <c r="I337" s="16"/>
      <c r="J337" s="16"/>
      <c r="K337" s="20"/>
      <c r="L337" s="20"/>
      <c r="M337" s="20"/>
      <c r="N337" s="20"/>
      <c r="O337" s="20"/>
      <c r="P337" s="20"/>
      <c r="Q337" s="20"/>
      <c r="R337" s="20"/>
      <c r="S337" s="20"/>
      <c r="T337" s="20"/>
      <c r="U337" s="20"/>
      <c r="V337" s="20"/>
      <c r="W337" s="20"/>
      <c r="X337" s="20"/>
      <c r="Y337" s="18"/>
      <c r="Z337" s="15"/>
      <c r="AA337" s="15"/>
      <c r="AB337" s="18"/>
      <c r="AC337" s="15"/>
      <c r="AD337" s="15"/>
      <c r="AE337" s="19"/>
      <c r="AF337" s="15"/>
      <c r="AG337" s="15"/>
      <c r="AH337" s="15"/>
      <c r="AI337" s="15"/>
      <c r="AJ337" s="20"/>
      <c r="AK337" s="18"/>
      <c r="AL337" s="19"/>
      <c r="AM337" s="1"/>
    </row>
    <row r="338" spans="1:39" x14ac:dyDescent="0.25">
      <c r="A338" s="15"/>
      <c r="B338" s="16"/>
      <c r="C338" s="17"/>
      <c r="D338" s="15"/>
      <c r="E338" s="16"/>
      <c r="F338" s="16"/>
      <c r="G338" s="16"/>
      <c r="H338" s="16"/>
      <c r="I338" s="16"/>
      <c r="J338" s="16"/>
      <c r="K338" s="20"/>
      <c r="L338" s="20"/>
      <c r="M338" s="20"/>
      <c r="N338" s="20"/>
      <c r="O338" s="20"/>
      <c r="P338" s="20"/>
      <c r="Q338" s="20"/>
      <c r="R338" s="20"/>
      <c r="S338" s="20"/>
      <c r="T338" s="20"/>
      <c r="U338" s="20"/>
      <c r="V338" s="20"/>
      <c r="W338" s="20"/>
      <c r="X338" s="20"/>
      <c r="Y338" s="18"/>
      <c r="Z338" s="15"/>
      <c r="AA338" s="15"/>
      <c r="AB338" s="18"/>
      <c r="AC338" s="15"/>
      <c r="AD338" s="15"/>
      <c r="AE338" s="19"/>
      <c r="AF338" s="15"/>
      <c r="AG338" s="15"/>
      <c r="AH338" s="15"/>
      <c r="AI338" s="15"/>
      <c r="AJ338" s="20"/>
      <c r="AK338" s="18"/>
      <c r="AL338" s="19"/>
      <c r="AM338" s="1"/>
    </row>
    <row r="339" spans="1:39" x14ac:dyDescent="0.25">
      <c r="A339" s="15"/>
      <c r="B339" s="16"/>
      <c r="C339" s="17"/>
      <c r="D339" s="15"/>
      <c r="E339" s="16"/>
      <c r="F339" s="16"/>
      <c r="G339" s="16"/>
      <c r="H339" s="16"/>
      <c r="I339" s="16"/>
      <c r="J339" s="16"/>
      <c r="K339" s="20"/>
      <c r="L339" s="20"/>
      <c r="M339" s="20"/>
      <c r="N339" s="20"/>
      <c r="O339" s="20"/>
      <c r="P339" s="20"/>
      <c r="Q339" s="20"/>
      <c r="R339" s="20"/>
      <c r="S339" s="20"/>
      <c r="T339" s="20"/>
      <c r="U339" s="20"/>
      <c r="V339" s="20"/>
      <c r="W339" s="20"/>
      <c r="X339" s="20"/>
      <c r="Y339" s="18"/>
      <c r="Z339" s="15"/>
      <c r="AA339" s="15"/>
      <c r="AB339" s="18"/>
      <c r="AC339" s="15"/>
      <c r="AD339" s="15"/>
      <c r="AE339" s="19"/>
      <c r="AF339" s="15"/>
      <c r="AG339" s="15"/>
      <c r="AH339" s="15"/>
      <c r="AI339" s="15"/>
      <c r="AJ339" s="20"/>
      <c r="AK339" s="18"/>
      <c r="AL339" s="19"/>
      <c r="AM339" s="1"/>
    </row>
    <row r="340" spans="1:39" x14ac:dyDescent="0.25">
      <c r="A340" s="15"/>
      <c r="B340" s="16"/>
      <c r="C340" s="17"/>
      <c r="D340" s="15"/>
      <c r="E340" s="16"/>
      <c r="F340" s="16"/>
      <c r="G340" s="16"/>
      <c r="H340" s="16"/>
      <c r="I340" s="16"/>
      <c r="J340" s="16"/>
      <c r="K340" s="20"/>
      <c r="L340" s="20"/>
      <c r="M340" s="20"/>
      <c r="N340" s="20"/>
      <c r="O340" s="20"/>
      <c r="P340" s="20"/>
      <c r="Q340" s="20"/>
      <c r="R340" s="20"/>
      <c r="S340" s="20"/>
      <c r="T340" s="20"/>
      <c r="U340" s="20"/>
      <c r="V340" s="20"/>
      <c r="W340" s="20"/>
      <c r="X340" s="20"/>
      <c r="Y340" s="18"/>
      <c r="Z340" s="15"/>
      <c r="AA340" s="15"/>
      <c r="AB340" s="18"/>
      <c r="AC340" s="15"/>
      <c r="AD340" s="15"/>
      <c r="AE340" s="19"/>
      <c r="AF340" s="15"/>
      <c r="AG340" s="15"/>
      <c r="AH340" s="15"/>
      <c r="AI340" s="15"/>
      <c r="AJ340" s="20"/>
      <c r="AK340" s="18"/>
      <c r="AL340" s="19"/>
      <c r="AM340" s="1"/>
    </row>
    <row r="341" spans="1:39" x14ac:dyDescent="0.25">
      <c r="A341" s="15"/>
      <c r="B341" s="16"/>
      <c r="C341" s="17"/>
      <c r="D341" s="15"/>
      <c r="E341" s="16"/>
      <c r="F341" s="16"/>
      <c r="G341" s="16"/>
      <c r="H341" s="16"/>
      <c r="I341" s="16"/>
      <c r="J341" s="16"/>
      <c r="K341" s="20"/>
      <c r="L341" s="20"/>
      <c r="M341" s="20"/>
      <c r="N341" s="20"/>
      <c r="O341" s="20"/>
      <c r="P341" s="20"/>
      <c r="Q341" s="20"/>
      <c r="R341" s="20"/>
      <c r="S341" s="20"/>
      <c r="T341" s="20"/>
      <c r="U341" s="20"/>
      <c r="V341" s="20"/>
      <c r="W341" s="20"/>
      <c r="X341" s="20"/>
      <c r="Y341" s="18"/>
      <c r="Z341" s="15"/>
      <c r="AA341" s="15"/>
      <c r="AB341" s="18"/>
      <c r="AC341" s="15"/>
      <c r="AD341" s="15"/>
      <c r="AE341" s="19"/>
      <c r="AF341" s="15"/>
      <c r="AG341" s="15"/>
      <c r="AH341" s="15"/>
      <c r="AI341" s="15"/>
      <c r="AJ341" s="20"/>
      <c r="AK341" s="18"/>
      <c r="AL341" s="19"/>
      <c r="AM341" s="1"/>
    </row>
    <row r="342" spans="1:39" x14ac:dyDescent="0.25">
      <c r="A342" s="15"/>
      <c r="B342" s="16"/>
      <c r="C342" s="17"/>
      <c r="D342" s="15"/>
      <c r="E342" s="16"/>
      <c r="F342" s="16"/>
      <c r="G342" s="16"/>
      <c r="H342" s="16"/>
      <c r="I342" s="16"/>
      <c r="J342" s="16"/>
      <c r="K342" s="20"/>
      <c r="L342" s="20"/>
      <c r="M342" s="20"/>
      <c r="N342" s="20"/>
      <c r="O342" s="20"/>
      <c r="P342" s="20"/>
      <c r="Q342" s="20"/>
      <c r="R342" s="20"/>
      <c r="S342" s="20"/>
      <c r="T342" s="20"/>
      <c r="U342" s="20"/>
      <c r="V342" s="20"/>
      <c r="W342" s="20"/>
      <c r="X342" s="20"/>
      <c r="Y342" s="18"/>
      <c r="Z342" s="15"/>
      <c r="AA342" s="15"/>
      <c r="AB342" s="18"/>
      <c r="AC342" s="15"/>
      <c r="AD342" s="15"/>
      <c r="AE342" s="19"/>
      <c r="AF342" s="15"/>
      <c r="AG342" s="15"/>
      <c r="AH342" s="15"/>
      <c r="AI342" s="15"/>
      <c r="AJ342" s="20"/>
      <c r="AK342" s="18"/>
      <c r="AL342" s="19"/>
      <c r="AM342" s="1"/>
    </row>
    <row r="343" spans="1:39" x14ac:dyDescent="0.25">
      <c r="A343" s="15"/>
      <c r="B343" s="16"/>
      <c r="C343" s="17"/>
      <c r="D343" s="15"/>
      <c r="E343" s="16"/>
      <c r="F343" s="16"/>
      <c r="G343" s="16"/>
      <c r="H343" s="16"/>
      <c r="I343" s="16"/>
      <c r="J343" s="16"/>
      <c r="K343" s="20"/>
      <c r="L343" s="20"/>
      <c r="M343" s="20"/>
      <c r="N343" s="20"/>
      <c r="O343" s="20"/>
      <c r="P343" s="20"/>
      <c r="Q343" s="20"/>
      <c r="R343" s="20"/>
      <c r="S343" s="20"/>
      <c r="T343" s="20"/>
      <c r="U343" s="20"/>
      <c r="V343" s="20"/>
      <c r="W343" s="20"/>
      <c r="X343" s="20"/>
      <c r="Y343" s="18"/>
      <c r="Z343" s="15"/>
      <c r="AA343" s="15"/>
      <c r="AB343" s="18"/>
      <c r="AC343" s="15"/>
      <c r="AD343" s="15"/>
      <c r="AE343" s="19"/>
      <c r="AF343" s="15"/>
      <c r="AG343" s="15"/>
      <c r="AH343" s="15"/>
      <c r="AI343" s="15"/>
      <c r="AJ343" s="20"/>
      <c r="AK343" s="18"/>
      <c r="AL343" s="19"/>
      <c r="AM343" s="1"/>
    </row>
    <row r="344" spans="1:39" x14ac:dyDescent="0.25">
      <c r="A344" s="15"/>
      <c r="B344" s="16"/>
      <c r="C344" s="17"/>
      <c r="D344" s="15"/>
      <c r="E344" s="16"/>
      <c r="F344" s="16"/>
      <c r="G344" s="16"/>
      <c r="H344" s="16"/>
      <c r="I344" s="16"/>
      <c r="J344" s="16"/>
      <c r="K344" s="20"/>
      <c r="L344" s="20"/>
      <c r="M344" s="20"/>
      <c r="N344" s="20"/>
      <c r="O344" s="20"/>
      <c r="P344" s="20"/>
      <c r="Q344" s="20"/>
      <c r="R344" s="20"/>
      <c r="S344" s="20"/>
      <c r="T344" s="20"/>
      <c r="U344" s="20"/>
      <c r="V344" s="20"/>
      <c r="W344" s="20"/>
      <c r="X344" s="20"/>
      <c r="Y344" s="18"/>
      <c r="Z344" s="15"/>
      <c r="AA344" s="15"/>
      <c r="AB344" s="18"/>
      <c r="AC344" s="15"/>
      <c r="AD344" s="15"/>
      <c r="AE344" s="19"/>
      <c r="AF344" s="15"/>
      <c r="AG344" s="15"/>
      <c r="AH344" s="15"/>
      <c r="AI344" s="15"/>
      <c r="AJ344" s="20"/>
      <c r="AK344" s="18"/>
      <c r="AL344" s="19"/>
      <c r="AM344" s="1"/>
    </row>
    <row r="345" spans="1:39" x14ac:dyDescent="0.25">
      <c r="A345" s="15"/>
      <c r="B345" s="16"/>
      <c r="C345" s="17"/>
      <c r="D345" s="15"/>
      <c r="E345" s="16"/>
      <c r="F345" s="16"/>
      <c r="G345" s="16"/>
      <c r="H345" s="16"/>
      <c r="I345" s="16"/>
      <c r="J345" s="16"/>
      <c r="K345" s="20"/>
      <c r="L345" s="20"/>
      <c r="M345" s="20"/>
      <c r="N345" s="20"/>
      <c r="O345" s="20"/>
      <c r="P345" s="20"/>
      <c r="Q345" s="20"/>
      <c r="R345" s="20"/>
      <c r="S345" s="20"/>
      <c r="T345" s="20"/>
      <c r="U345" s="20"/>
      <c r="V345" s="20"/>
      <c r="W345" s="20"/>
      <c r="X345" s="20"/>
      <c r="Y345" s="18"/>
      <c r="Z345" s="15"/>
      <c r="AA345" s="15"/>
      <c r="AB345" s="18"/>
      <c r="AC345" s="15"/>
      <c r="AD345" s="15"/>
      <c r="AE345" s="19"/>
      <c r="AF345" s="15"/>
      <c r="AG345" s="15"/>
      <c r="AH345" s="15"/>
      <c r="AI345" s="15"/>
      <c r="AJ345" s="20"/>
      <c r="AK345" s="18"/>
      <c r="AL345" s="19"/>
      <c r="AM345" s="1"/>
    </row>
    <row r="346" spans="1:39" x14ac:dyDescent="0.25">
      <c r="A346" s="15"/>
      <c r="B346" s="16"/>
      <c r="C346" s="17"/>
      <c r="D346" s="15"/>
      <c r="E346" s="16"/>
      <c r="F346" s="16"/>
      <c r="G346" s="16"/>
      <c r="H346" s="16"/>
      <c r="I346" s="16"/>
      <c r="J346" s="16"/>
      <c r="K346" s="20"/>
      <c r="L346" s="20"/>
      <c r="M346" s="20"/>
      <c r="N346" s="20"/>
      <c r="O346" s="20"/>
      <c r="P346" s="20"/>
      <c r="Q346" s="20"/>
      <c r="R346" s="20"/>
      <c r="S346" s="20"/>
      <c r="T346" s="20"/>
      <c r="U346" s="20"/>
      <c r="V346" s="20"/>
      <c r="W346" s="20"/>
      <c r="X346" s="20"/>
      <c r="Y346" s="18"/>
      <c r="Z346" s="15"/>
      <c r="AA346" s="15"/>
      <c r="AB346" s="18"/>
      <c r="AC346" s="15"/>
      <c r="AD346" s="15"/>
      <c r="AE346" s="19"/>
      <c r="AF346" s="15"/>
      <c r="AG346" s="15"/>
      <c r="AH346" s="15"/>
      <c r="AI346" s="15"/>
      <c r="AJ346" s="20"/>
      <c r="AK346" s="18"/>
      <c r="AL346" s="19"/>
      <c r="AM346" s="1"/>
    </row>
    <row r="347" spans="1:39" x14ac:dyDescent="0.25">
      <c r="A347" s="15"/>
      <c r="B347" s="16"/>
      <c r="C347" s="17"/>
      <c r="D347" s="15"/>
      <c r="E347" s="16"/>
      <c r="F347" s="16"/>
      <c r="G347" s="16"/>
      <c r="H347" s="16"/>
      <c r="I347" s="16"/>
      <c r="J347" s="16"/>
      <c r="K347" s="20"/>
      <c r="L347" s="20"/>
      <c r="M347" s="20"/>
      <c r="N347" s="20"/>
      <c r="O347" s="20"/>
      <c r="P347" s="20"/>
      <c r="Q347" s="20"/>
      <c r="R347" s="20"/>
      <c r="S347" s="20"/>
      <c r="T347" s="20"/>
      <c r="U347" s="20"/>
      <c r="V347" s="20"/>
      <c r="W347" s="20"/>
      <c r="X347" s="20"/>
      <c r="Y347" s="18"/>
      <c r="Z347" s="15"/>
      <c r="AA347" s="15"/>
      <c r="AB347" s="18"/>
      <c r="AC347" s="15"/>
      <c r="AD347" s="15"/>
      <c r="AE347" s="19"/>
      <c r="AF347" s="15"/>
      <c r="AG347" s="15"/>
      <c r="AH347" s="15"/>
      <c r="AI347" s="15"/>
      <c r="AJ347" s="20"/>
      <c r="AK347" s="18"/>
      <c r="AL347" s="19"/>
      <c r="AM347" s="1"/>
    </row>
    <row r="348" spans="1:39" x14ac:dyDescent="0.25">
      <c r="A348" s="15"/>
      <c r="B348" s="16"/>
      <c r="C348" s="17"/>
      <c r="D348" s="15"/>
      <c r="E348" s="16"/>
      <c r="F348" s="16"/>
      <c r="G348" s="16"/>
      <c r="H348" s="16"/>
      <c r="I348" s="16"/>
      <c r="J348" s="16"/>
      <c r="K348" s="20"/>
      <c r="L348" s="20"/>
      <c r="M348" s="20"/>
      <c r="N348" s="20"/>
      <c r="O348" s="20"/>
      <c r="P348" s="20"/>
      <c r="Q348" s="20"/>
      <c r="R348" s="20"/>
      <c r="S348" s="20"/>
      <c r="T348" s="20"/>
      <c r="U348" s="20"/>
      <c r="V348" s="20"/>
      <c r="W348" s="20"/>
      <c r="X348" s="20"/>
      <c r="Y348" s="18"/>
      <c r="Z348" s="15"/>
      <c r="AA348" s="15"/>
      <c r="AB348" s="18"/>
      <c r="AC348" s="15"/>
      <c r="AD348" s="15"/>
      <c r="AE348" s="19"/>
      <c r="AF348" s="15"/>
      <c r="AG348" s="15"/>
      <c r="AH348" s="15"/>
      <c r="AI348" s="15"/>
      <c r="AJ348" s="20"/>
      <c r="AK348" s="18"/>
      <c r="AL348" s="19"/>
      <c r="AM348" s="1"/>
    </row>
    <row r="349" spans="1:39" x14ac:dyDescent="0.25">
      <c r="A349" s="15"/>
      <c r="B349" s="16"/>
      <c r="C349" s="17"/>
      <c r="D349" s="15"/>
      <c r="E349" s="16"/>
      <c r="F349" s="16"/>
      <c r="G349" s="16"/>
      <c r="H349" s="16"/>
      <c r="I349" s="16"/>
      <c r="J349" s="16"/>
      <c r="K349" s="20"/>
      <c r="L349" s="20"/>
      <c r="M349" s="20"/>
      <c r="N349" s="20"/>
      <c r="O349" s="20"/>
      <c r="P349" s="20"/>
      <c r="Q349" s="20"/>
      <c r="R349" s="20"/>
      <c r="S349" s="20"/>
      <c r="T349" s="20"/>
      <c r="U349" s="20"/>
      <c r="V349" s="20"/>
      <c r="W349" s="20"/>
      <c r="X349" s="20"/>
      <c r="Y349" s="18"/>
      <c r="Z349" s="15"/>
      <c r="AA349" s="15"/>
      <c r="AB349" s="18"/>
      <c r="AC349" s="15"/>
      <c r="AD349" s="15"/>
      <c r="AE349" s="19"/>
      <c r="AF349" s="15"/>
      <c r="AG349" s="15"/>
      <c r="AH349" s="15"/>
      <c r="AI349" s="15"/>
      <c r="AJ349" s="20"/>
      <c r="AK349" s="18"/>
      <c r="AL349" s="19"/>
      <c r="AM349" s="1"/>
    </row>
    <row r="350" spans="1:39" x14ac:dyDescent="0.25">
      <c r="A350" s="15"/>
      <c r="B350" s="16"/>
      <c r="C350" s="17"/>
      <c r="D350" s="15"/>
      <c r="E350" s="16"/>
      <c r="F350" s="16"/>
      <c r="G350" s="16"/>
      <c r="H350" s="16"/>
      <c r="I350" s="16"/>
      <c r="J350" s="16"/>
      <c r="K350" s="20"/>
      <c r="L350" s="20"/>
      <c r="M350" s="20"/>
      <c r="N350" s="20"/>
      <c r="O350" s="20"/>
      <c r="P350" s="20"/>
      <c r="Q350" s="20"/>
      <c r="R350" s="20"/>
      <c r="S350" s="20"/>
      <c r="T350" s="20"/>
      <c r="U350" s="20"/>
      <c r="V350" s="20"/>
      <c r="W350" s="20"/>
      <c r="X350" s="20"/>
      <c r="Y350" s="18"/>
      <c r="Z350" s="15"/>
      <c r="AA350" s="15"/>
      <c r="AB350" s="18"/>
      <c r="AC350" s="15"/>
      <c r="AD350" s="15"/>
      <c r="AE350" s="19"/>
      <c r="AF350" s="15"/>
      <c r="AG350" s="15"/>
      <c r="AH350" s="15"/>
      <c r="AI350" s="15"/>
      <c r="AJ350" s="20"/>
      <c r="AK350" s="18"/>
      <c r="AL350" s="19"/>
      <c r="AM350" s="1"/>
    </row>
    <row r="351" spans="1:39" x14ac:dyDescent="0.25">
      <c r="A351" s="15"/>
      <c r="B351" s="16"/>
      <c r="C351" s="17"/>
      <c r="D351" s="15"/>
      <c r="E351" s="16"/>
      <c r="F351" s="16"/>
      <c r="G351" s="16"/>
      <c r="H351" s="16"/>
      <c r="I351" s="16"/>
      <c r="J351" s="16"/>
      <c r="K351" s="20"/>
      <c r="L351" s="20"/>
      <c r="M351" s="20"/>
      <c r="N351" s="20"/>
      <c r="O351" s="20"/>
      <c r="P351" s="20"/>
      <c r="Q351" s="20"/>
      <c r="R351" s="20"/>
      <c r="S351" s="20"/>
      <c r="T351" s="20"/>
      <c r="U351" s="20"/>
      <c r="V351" s="20"/>
      <c r="W351" s="20"/>
      <c r="X351" s="20"/>
      <c r="Y351" s="18"/>
      <c r="Z351" s="15"/>
      <c r="AA351" s="15"/>
      <c r="AB351" s="18"/>
      <c r="AC351" s="15"/>
      <c r="AD351" s="15"/>
      <c r="AE351" s="19"/>
      <c r="AF351" s="15"/>
      <c r="AG351" s="15"/>
      <c r="AH351" s="15"/>
      <c r="AI351" s="15"/>
      <c r="AJ351" s="20"/>
      <c r="AK351" s="18"/>
      <c r="AL351" s="19"/>
      <c r="AM351" s="1"/>
    </row>
    <row r="352" spans="1:39" x14ac:dyDescent="0.25">
      <c r="A352" s="15"/>
      <c r="B352" s="16"/>
      <c r="C352" s="17"/>
      <c r="D352" s="15"/>
      <c r="E352" s="16"/>
      <c r="F352" s="16"/>
      <c r="G352" s="16"/>
      <c r="H352" s="16"/>
      <c r="I352" s="16"/>
      <c r="J352" s="16"/>
      <c r="K352" s="20"/>
      <c r="L352" s="20"/>
      <c r="M352" s="20"/>
      <c r="N352" s="20"/>
      <c r="O352" s="20"/>
      <c r="P352" s="20"/>
      <c r="Q352" s="20"/>
      <c r="R352" s="20"/>
      <c r="S352" s="20"/>
      <c r="T352" s="20"/>
      <c r="U352" s="20"/>
      <c r="V352" s="20"/>
      <c r="W352" s="20"/>
      <c r="X352" s="20"/>
      <c r="Y352" s="18"/>
      <c r="Z352" s="15"/>
      <c r="AA352" s="15"/>
      <c r="AB352" s="18"/>
      <c r="AC352" s="15"/>
      <c r="AD352" s="15"/>
      <c r="AE352" s="19"/>
      <c r="AF352" s="15"/>
      <c r="AG352" s="15"/>
      <c r="AH352" s="15"/>
      <c r="AI352" s="15"/>
      <c r="AJ352" s="20"/>
      <c r="AK352" s="18"/>
      <c r="AL352" s="19"/>
      <c r="AM352" s="1"/>
    </row>
    <row r="353" spans="1:39" x14ac:dyDescent="0.25">
      <c r="A353" s="15"/>
      <c r="B353" s="16"/>
      <c r="C353" s="17"/>
      <c r="D353" s="15"/>
      <c r="E353" s="16"/>
      <c r="F353" s="16"/>
      <c r="G353" s="16"/>
      <c r="H353" s="16"/>
      <c r="I353" s="16"/>
      <c r="J353" s="16"/>
      <c r="K353" s="20"/>
      <c r="L353" s="20"/>
      <c r="M353" s="20"/>
      <c r="N353" s="20"/>
      <c r="O353" s="20"/>
      <c r="P353" s="20"/>
      <c r="Q353" s="20"/>
      <c r="R353" s="20"/>
      <c r="S353" s="20"/>
      <c r="T353" s="20"/>
      <c r="U353" s="20"/>
      <c r="V353" s="20"/>
      <c r="W353" s="20"/>
      <c r="X353" s="20"/>
      <c r="Y353" s="18"/>
      <c r="Z353" s="15"/>
      <c r="AA353" s="15"/>
      <c r="AB353" s="18"/>
      <c r="AC353" s="15"/>
      <c r="AD353" s="15"/>
      <c r="AE353" s="19"/>
      <c r="AF353" s="15"/>
      <c r="AG353" s="15"/>
      <c r="AH353" s="15"/>
      <c r="AI353" s="15"/>
      <c r="AJ353" s="20"/>
      <c r="AK353" s="18"/>
      <c r="AL353" s="19"/>
      <c r="AM353" s="1"/>
    </row>
    <row r="354" spans="1:39" x14ac:dyDescent="0.25">
      <c r="A354" s="15"/>
      <c r="B354" s="16"/>
      <c r="C354" s="17"/>
      <c r="D354" s="15"/>
      <c r="E354" s="16"/>
      <c r="F354" s="16"/>
      <c r="G354" s="16"/>
      <c r="H354" s="16"/>
      <c r="I354" s="16"/>
      <c r="J354" s="16"/>
      <c r="K354" s="20"/>
      <c r="L354" s="20"/>
      <c r="M354" s="20"/>
      <c r="N354" s="20"/>
      <c r="O354" s="20"/>
      <c r="P354" s="20"/>
      <c r="Q354" s="20"/>
      <c r="R354" s="20"/>
      <c r="S354" s="20"/>
      <c r="T354" s="20"/>
      <c r="U354" s="20"/>
      <c r="V354" s="20"/>
      <c r="W354" s="20"/>
      <c r="X354" s="20"/>
      <c r="Y354" s="18"/>
      <c r="Z354" s="15"/>
      <c r="AA354" s="15"/>
      <c r="AB354" s="18"/>
      <c r="AC354" s="15"/>
      <c r="AD354" s="15"/>
      <c r="AE354" s="19"/>
      <c r="AF354" s="15"/>
      <c r="AG354" s="15"/>
      <c r="AH354" s="15"/>
      <c r="AI354" s="15"/>
      <c r="AJ354" s="20"/>
      <c r="AK354" s="18"/>
      <c r="AL354" s="19"/>
      <c r="AM354" s="1"/>
    </row>
    <row r="355" spans="1:39" x14ac:dyDescent="0.25">
      <c r="A355" s="15"/>
      <c r="B355" s="16"/>
      <c r="C355" s="17"/>
      <c r="D355" s="15"/>
      <c r="E355" s="16"/>
      <c r="F355" s="16"/>
      <c r="G355" s="16"/>
      <c r="H355" s="16"/>
      <c r="I355" s="16"/>
      <c r="J355" s="16"/>
      <c r="K355" s="20"/>
      <c r="L355" s="20"/>
      <c r="M355" s="20"/>
      <c r="N355" s="20"/>
      <c r="O355" s="20"/>
      <c r="P355" s="20"/>
      <c r="Q355" s="20"/>
      <c r="R355" s="20"/>
      <c r="S355" s="20"/>
      <c r="T355" s="20"/>
      <c r="U355" s="20"/>
      <c r="V355" s="20"/>
      <c r="W355" s="20"/>
      <c r="X355" s="20"/>
      <c r="Y355" s="18"/>
      <c r="Z355" s="15"/>
      <c r="AA355" s="15"/>
      <c r="AB355" s="18"/>
      <c r="AC355" s="15"/>
      <c r="AD355" s="15"/>
      <c r="AE355" s="19"/>
      <c r="AF355" s="15"/>
      <c r="AG355" s="15"/>
      <c r="AH355" s="15"/>
      <c r="AI355" s="15"/>
      <c r="AJ355" s="20"/>
      <c r="AK355" s="18"/>
      <c r="AL355" s="19"/>
      <c r="AM355" s="1"/>
    </row>
    <row r="356" spans="1:39" x14ac:dyDescent="0.25">
      <c r="A356" s="15"/>
      <c r="B356" s="16"/>
      <c r="C356" s="17"/>
      <c r="D356" s="15"/>
      <c r="E356" s="16"/>
      <c r="F356" s="16"/>
      <c r="G356" s="16"/>
      <c r="H356" s="16"/>
      <c r="I356" s="16"/>
      <c r="J356" s="16"/>
      <c r="K356" s="20"/>
      <c r="L356" s="20"/>
      <c r="M356" s="20"/>
      <c r="N356" s="20"/>
      <c r="O356" s="20"/>
      <c r="P356" s="20"/>
      <c r="Q356" s="20"/>
      <c r="R356" s="20"/>
      <c r="S356" s="20"/>
      <c r="T356" s="20"/>
      <c r="U356" s="20"/>
      <c r="V356" s="20"/>
      <c r="W356" s="20"/>
      <c r="X356" s="20"/>
      <c r="Y356" s="18"/>
      <c r="Z356" s="15"/>
      <c r="AA356" s="15"/>
      <c r="AB356" s="18"/>
      <c r="AC356" s="15"/>
      <c r="AD356" s="15"/>
      <c r="AE356" s="19"/>
      <c r="AF356" s="15"/>
      <c r="AG356" s="15"/>
      <c r="AH356" s="15"/>
      <c r="AI356" s="15"/>
      <c r="AJ356" s="20"/>
      <c r="AK356" s="18"/>
      <c r="AL356" s="19"/>
      <c r="AM356" s="1"/>
    </row>
    <row r="357" spans="1:39" x14ac:dyDescent="0.25">
      <c r="A357" s="15"/>
      <c r="B357" s="16"/>
      <c r="C357" s="17"/>
      <c r="D357" s="15"/>
      <c r="E357" s="16"/>
      <c r="F357" s="16"/>
      <c r="G357" s="16"/>
      <c r="H357" s="16"/>
      <c r="I357" s="16"/>
      <c r="J357" s="16"/>
      <c r="K357" s="20"/>
      <c r="L357" s="20"/>
      <c r="M357" s="20"/>
      <c r="N357" s="20"/>
      <c r="O357" s="20"/>
      <c r="P357" s="20"/>
      <c r="Q357" s="20"/>
      <c r="R357" s="20"/>
      <c r="S357" s="20"/>
      <c r="T357" s="20"/>
      <c r="U357" s="20"/>
      <c r="V357" s="20"/>
      <c r="W357" s="20"/>
      <c r="X357" s="20"/>
      <c r="Y357" s="18"/>
      <c r="Z357" s="15"/>
      <c r="AA357" s="15"/>
      <c r="AB357" s="18"/>
      <c r="AC357" s="15"/>
      <c r="AD357" s="15"/>
      <c r="AE357" s="19"/>
      <c r="AF357" s="15"/>
      <c r="AG357" s="15"/>
      <c r="AH357" s="15"/>
      <c r="AI357" s="15"/>
      <c r="AJ357" s="20"/>
      <c r="AK357" s="18"/>
      <c r="AL357" s="19"/>
      <c r="AM357" s="1"/>
    </row>
    <row r="358" spans="1:39" x14ac:dyDescent="0.25">
      <c r="A358" s="15"/>
      <c r="B358" s="16"/>
      <c r="C358" s="17"/>
      <c r="D358" s="15"/>
      <c r="E358" s="16"/>
      <c r="F358" s="16"/>
      <c r="G358" s="16"/>
      <c r="H358" s="16"/>
      <c r="I358" s="16"/>
      <c r="J358" s="16"/>
      <c r="K358" s="20"/>
      <c r="L358" s="20"/>
      <c r="M358" s="20"/>
      <c r="N358" s="20"/>
      <c r="O358" s="20"/>
      <c r="P358" s="20"/>
      <c r="Q358" s="20"/>
      <c r="R358" s="20"/>
      <c r="S358" s="20"/>
      <c r="T358" s="20"/>
      <c r="U358" s="20"/>
      <c r="V358" s="20"/>
      <c r="W358" s="20"/>
      <c r="X358" s="20"/>
      <c r="Y358" s="18"/>
      <c r="Z358" s="15"/>
      <c r="AA358" s="15"/>
      <c r="AB358" s="18"/>
      <c r="AC358" s="15"/>
      <c r="AD358" s="15"/>
      <c r="AE358" s="19"/>
      <c r="AF358" s="15"/>
      <c r="AG358" s="15"/>
      <c r="AH358" s="15"/>
      <c r="AI358" s="15"/>
      <c r="AJ358" s="20"/>
      <c r="AK358" s="18"/>
      <c r="AL358" s="19"/>
      <c r="AM358" s="1"/>
    </row>
    <row r="359" spans="1:39" x14ac:dyDescent="0.25">
      <c r="A359" s="15"/>
      <c r="B359" s="16"/>
      <c r="C359" s="17"/>
      <c r="D359" s="15"/>
      <c r="E359" s="16"/>
      <c r="F359" s="16"/>
      <c r="G359" s="16"/>
      <c r="H359" s="16"/>
      <c r="I359" s="16"/>
      <c r="J359" s="16"/>
      <c r="K359" s="20"/>
      <c r="L359" s="20"/>
      <c r="M359" s="20"/>
      <c r="N359" s="20"/>
      <c r="O359" s="20"/>
      <c r="P359" s="20"/>
      <c r="Q359" s="20"/>
      <c r="R359" s="20"/>
      <c r="S359" s="20"/>
      <c r="T359" s="20"/>
      <c r="U359" s="20"/>
      <c r="V359" s="20"/>
      <c r="W359" s="20"/>
      <c r="X359" s="20"/>
      <c r="Y359" s="18"/>
      <c r="Z359" s="15"/>
      <c r="AA359" s="15"/>
      <c r="AB359" s="18"/>
      <c r="AC359" s="15"/>
      <c r="AD359" s="15"/>
      <c r="AE359" s="19"/>
      <c r="AF359" s="15"/>
      <c r="AG359" s="15"/>
      <c r="AH359" s="15"/>
      <c r="AI359" s="15"/>
      <c r="AJ359" s="20"/>
      <c r="AK359" s="18"/>
      <c r="AL359" s="19"/>
      <c r="AM359" s="1"/>
    </row>
    <row r="360" spans="1:39" x14ac:dyDescent="0.25">
      <c r="A360" s="15"/>
      <c r="B360" s="16"/>
      <c r="C360" s="17"/>
      <c r="D360" s="15"/>
      <c r="E360" s="16"/>
      <c r="F360" s="16"/>
      <c r="G360" s="16"/>
      <c r="H360" s="16"/>
      <c r="I360" s="16"/>
      <c r="J360" s="16"/>
      <c r="K360" s="20"/>
      <c r="L360" s="20"/>
      <c r="M360" s="20"/>
      <c r="N360" s="20"/>
      <c r="O360" s="20"/>
      <c r="P360" s="20"/>
      <c r="Q360" s="20"/>
      <c r="R360" s="20"/>
      <c r="S360" s="20"/>
      <c r="T360" s="20"/>
      <c r="U360" s="20"/>
      <c r="V360" s="20"/>
      <c r="W360" s="20"/>
      <c r="X360" s="20"/>
      <c r="Y360" s="18"/>
      <c r="Z360" s="15"/>
      <c r="AA360" s="15"/>
      <c r="AB360" s="18"/>
      <c r="AC360" s="15"/>
      <c r="AD360" s="15"/>
      <c r="AE360" s="19"/>
      <c r="AF360" s="15"/>
      <c r="AG360" s="15"/>
      <c r="AH360" s="15"/>
      <c r="AI360" s="15"/>
      <c r="AJ360" s="20"/>
      <c r="AK360" s="18"/>
      <c r="AL360" s="19"/>
      <c r="AM360" s="1"/>
    </row>
    <row r="361" spans="1:39" x14ac:dyDescent="0.25">
      <c r="A361" s="15"/>
      <c r="B361" s="16"/>
      <c r="C361" s="17"/>
      <c r="D361" s="15"/>
      <c r="E361" s="16"/>
      <c r="F361" s="16"/>
      <c r="G361" s="16"/>
      <c r="H361" s="16"/>
      <c r="I361" s="16"/>
      <c r="J361" s="16"/>
      <c r="K361" s="20"/>
      <c r="L361" s="20"/>
      <c r="M361" s="20"/>
      <c r="N361" s="20"/>
      <c r="O361" s="20"/>
      <c r="P361" s="20"/>
      <c r="Q361" s="20"/>
      <c r="R361" s="20"/>
      <c r="S361" s="20"/>
      <c r="T361" s="20"/>
      <c r="U361" s="20"/>
      <c r="V361" s="20"/>
      <c r="W361" s="20"/>
      <c r="X361" s="20"/>
      <c r="Y361" s="18"/>
      <c r="Z361" s="15"/>
      <c r="AA361" s="15"/>
      <c r="AB361" s="18"/>
      <c r="AC361" s="15"/>
      <c r="AD361" s="15"/>
      <c r="AE361" s="19"/>
      <c r="AF361" s="15"/>
      <c r="AG361" s="15"/>
      <c r="AH361" s="15"/>
      <c r="AI361" s="15"/>
      <c r="AJ361" s="20"/>
      <c r="AK361" s="18"/>
      <c r="AL361" s="19"/>
      <c r="AM361" s="1"/>
    </row>
    <row r="362" spans="1:39" x14ac:dyDescent="0.25">
      <c r="A362" s="15"/>
      <c r="B362" s="16"/>
      <c r="C362" s="17"/>
      <c r="D362" s="15"/>
      <c r="E362" s="16"/>
      <c r="F362" s="16"/>
      <c r="G362" s="16"/>
      <c r="H362" s="16"/>
      <c r="I362" s="16"/>
      <c r="J362" s="16"/>
      <c r="K362" s="20"/>
      <c r="L362" s="20"/>
      <c r="M362" s="20"/>
      <c r="N362" s="20"/>
      <c r="O362" s="20"/>
      <c r="P362" s="20"/>
      <c r="Q362" s="20"/>
      <c r="R362" s="20"/>
      <c r="S362" s="20"/>
      <c r="T362" s="20"/>
      <c r="U362" s="20"/>
      <c r="V362" s="20"/>
      <c r="W362" s="20"/>
      <c r="X362" s="20"/>
      <c r="Y362" s="18"/>
      <c r="Z362" s="15"/>
      <c r="AA362" s="15"/>
      <c r="AB362" s="18"/>
      <c r="AC362" s="15"/>
      <c r="AD362" s="15"/>
      <c r="AE362" s="19"/>
      <c r="AF362" s="15"/>
      <c r="AG362" s="15"/>
      <c r="AH362" s="15"/>
      <c r="AI362" s="15"/>
      <c r="AJ362" s="20"/>
      <c r="AK362" s="18"/>
      <c r="AL362" s="19"/>
      <c r="AM362" s="1"/>
    </row>
    <row r="363" spans="1:39" x14ac:dyDescent="0.25">
      <c r="A363" s="15"/>
      <c r="B363" s="16"/>
      <c r="C363" s="17"/>
      <c r="D363" s="15"/>
      <c r="E363" s="16"/>
      <c r="F363" s="16"/>
      <c r="G363" s="16"/>
      <c r="H363" s="16"/>
      <c r="I363" s="16"/>
      <c r="J363" s="16"/>
      <c r="K363" s="20"/>
      <c r="L363" s="20"/>
      <c r="M363" s="20"/>
      <c r="N363" s="20"/>
      <c r="O363" s="20"/>
      <c r="P363" s="20"/>
      <c r="Q363" s="20"/>
      <c r="R363" s="20"/>
      <c r="S363" s="20"/>
      <c r="T363" s="20"/>
      <c r="U363" s="20"/>
      <c r="V363" s="20"/>
      <c r="W363" s="20"/>
      <c r="X363" s="20"/>
      <c r="Y363" s="18"/>
      <c r="Z363" s="15"/>
      <c r="AA363" s="15"/>
      <c r="AB363" s="18"/>
      <c r="AC363" s="15"/>
      <c r="AD363" s="15"/>
      <c r="AE363" s="19"/>
      <c r="AF363" s="15"/>
      <c r="AG363" s="15"/>
      <c r="AH363" s="15"/>
      <c r="AI363" s="15"/>
      <c r="AJ363" s="20"/>
      <c r="AK363" s="18"/>
      <c r="AL363" s="19"/>
      <c r="AM363" s="1"/>
    </row>
    <row r="364" spans="1:39" x14ac:dyDescent="0.25">
      <c r="A364" s="15"/>
      <c r="B364" s="16"/>
      <c r="C364" s="17"/>
      <c r="D364" s="15"/>
      <c r="E364" s="16"/>
      <c r="F364" s="16"/>
      <c r="G364" s="16"/>
      <c r="H364" s="16"/>
      <c r="I364" s="16"/>
      <c r="J364" s="16"/>
      <c r="K364" s="20"/>
      <c r="L364" s="20"/>
      <c r="M364" s="20"/>
      <c r="N364" s="20"/>
      <c r="O364" s="20"/>
      <c r="P364" s="20"/>
      <c r="Q364" s="20"/>
      <c r="R364" s="20"/>
      <c r="S364" s="20"/>
      <c r="T364" s="20"/>
      <c r="U364" s="20"/>
      <c r="V364" s="20"/>
      <c r="W364" s="20"/>
      <c r="X364" s="20"/>
      <c r="Y364" s="18"/>
      <c r="Z364" s="15"/>
      <c r="AA364" s="15"/>
      <c r="AB364" s="18"/>
      <c r="AC364" s="15"/>
      <c r="AD364" s="15"/>
      <c r="AE364" s="19"/>
      <c r="AF364" s="15"/>
      <c r="AG364" s="15"/>
      <c r="AH364" s="15"/>
      <c r="AI364" s="15"/>
      <c r="AJ364" s="20"/>
      <c r="AK364" s="18"/>
      <c r="AL364" s="19"/>
      <c r="AM364" s="1"/>
    </row>
    <row r="365" spans="1:39" x14ac:dyDescent="0.25">
      <c r="A365" s="15"/>
      <c r="B365" s="16"/>
      <c r="C365" s="17"/>
      <c r="D365" s="15"/>
      <c r="E365" s="16"/>
      <c r="F365" s="16"/>
      <c r="G365" s="16"/>
      <c r="H365" s="16"/>
      <c r="I365" s="16"/>
      <c r="J365" s="16"/>
      <c r="K365" s="20"/>
      <c r="L365" s="20"/>
      <c r="M365" s="20"/>
      <c r="N365" s="20"/>
      <c r="O365" s="20"/>
      <c r="P365" s="20"/>
      <c r="Q365" s="20"/>
      <c r="R365" s="20"/>
      <c r="S365" s="20"/>
      <c r="T365" s="20"/>
      <c r="U365" s="20"/>
      <c r="V365" s="20"/>
      <c r="W365" s="20"/>
      <c r="X365" s="20"/>
      <c r="Y365" s="18"/>
      <c r="Z365" s="15"/>
      <c r="AA365" s="15"/>
      <c r="AB365" s="18"/>
      <c r="AC365" s="15"/>
      <c r="AD365" s="15"/>
      <c r="AE365" s="19"/>
      <c r="AF365" s="15"/>
      <c r="AG365" s="15"/>
      <c r="AH365" s="15"/>
      <c r="AI365" s="15"/>
      <c r="AJ365" s="20"/>
      <c r="AK365" s="18"/>
      <c r="AL365" s="19"/>
      <c r="AM365" s="1"/>
    </row>
    <row r="366" spans="1:39" x14ac:dyDescent="0.25">
      <c r="A366" s="15"/>
      <c r="B366" s="16"/>
      <c r="C366" s="17"/>
      <c r="D366" s="15"/>
      <c r="E366" s="16"/>
      <c r="F366" s="16"/>
      <c r="G366" s="16"/>
      <c r="H366" s="16"/>
      <c r="I366" s="16"/>
      <c r="J366" s="16"/>
      <c r="K366" s="20"/>
      <c r="L366" s="20"/>
      <c r="M366" s="20"/>
      <c r="N366" s="20"/>
      <c r="O366" s="20"/>
      <c r="P366" s="20"/>
      <c r="Q366" s="20"/>
      <c r="R366" s="20"/>
      <c r="S366" s="20"/>
      <c r="T366" s="20"/>
      <c r="U366" s="20"/>
      <c r="V366" s="20"/>
      <c r="W366" s="20"/>
      <c r="X366" s="20"/>
      <c r="Y366" s="18"/>
      <c r="Z366" s="15"/>
      <c r="AA366" s="15"/>
      <c r="AB366" s="18"/>
      <c r="AC366" s="15"/>
      <c r="AD366" s="15"/>
      <c r="AE366" s="19"/>
      <c r="AF366" s="15"/>
      <c r="AG366" s="15"/>
      <c r="AH366" s="15"/>
      <c r="AI366" s="15"/>
      <c r="AJ366" s="20"/>
      <c r="AK366" s="18"/>
      <c r="AL366" s="19"/>
      <c r="AM366" s="1"/>
    </row>
    <row r="367" spans="1:39" x14ac:dyDescent="0.25">
      <c r="A367" s="15"/>
      <c r="B367" s="16"/>
      <c r="C367" s="17"/>
      <c r="D367" s="15"/>
      <c r="E367" s="16"/>
      <c r="F367" s="16"/>
      <c r="G367" s="16"/>
      <c r="H367" s="16"/>
      <c r="I367" s="16"/>
      <c r="J367" s="16"/>
      <c r="K367" s="20"/>
      <c r="L367" s="20"/>
      <c r="M367" s="20"/>
      <c r="N367" s="20"/>
      <c r="O367" s="20"/>
      <c r="P367" s="20"/>
      <c r="Q367" s="20"/>
      <c r="R367" s="20"/>
      <c r="S367" s="20"/>
      <c r="T367" s="20"/>
      <c r="U367" s="20"/>
      <c r="V367" s="20"/>
      <c r="W367" s="20"/>
      <c r="X367" s="20"/>
      <c r="Y367" s="18"/>
      <c r="Z367" s="15"/>
      <c r="AA367" s="15"/>
      <c r="AB367" s="18"/>
      <c r="AC367" s="15"/>
      <c r="AD367" s="15"/>
      <c r="AE367" s="19"/>
      <c r="AF367" s="15"/>
      <c r="AG367" s="15"/>
      <c r="AH367" s="15"/>
      <c r="AI367" s="15"/>
      <c r="AJ367" s="20"/>
      <c r="AK367" s="18"/>
      <c r="AL367" s="19"/>
      <c r="AM367" s="1"/>
    </row>
    <row r="368" spans="1:39" x14ac:dyDescent="0.25">
      <c r="A368" s="15"/>
      <c r="B368" s="16"/>
      <c r="C368" s="17"/>
      <c r="D368" s="15"/>
      <c r="E368" s="16"/>
      <c r="F368" s="16"/>
      <c r="G368" s="16"/>
      <c r="H368" s="16"/>
      <c r="I368" s="16"/>
      <c r="J368" s="16"/>
      <c r="K368" s="20"/>
      <c r="L368" s="20"/>
      <c r="M368" s="20"/>
      <c r="N368" s="20"/>
      <c r="O368" s="20"/>
      <c r="P368" s="20"/>
      <c r="Q368" s="20"/>
      <c r="R368" s="20"/>
      <c r="S368" s="20"/>
      <c r="T368" s="20"/>
      <c r="U368" s="20"/>
      <c r="V368" s="20"/>
      <c r="W368" s="20"/>
      <c r="X368" s="20"/>
      <c r="Y368" s="18"/>
      <c r="Z368" s="15"/>
      <c r="AA368" s="15"/>
      <c r="AB368" s="18"/>
      <c r="AC368" s="15"/>
      <c r="AD368" s="15"/>
      <c r="AE368" s="19"/>
      <c r="AF368" s="15"/>
      <c r="AG368" s="15"/>
      <c r="AH368" s="15"/>
      <c r="AI368" s="15"/>
      <c r="AJ368" s="20"/>
      <c r="AK368" s="18"/>
      <c r="AL368" s="19"/>
      <c r="AM368" s="1"/>
    </row>
    <row r="369" spans="1:39" x14ac:dyDescent="0.25">
      <c r="A369" s="15"/>
      <c r="B369" s="16"/>
      <c r="C369" s="17"/>
      <c r="D369" s="15"/>
      <c r="E369" s="16"/>
      <c r="F369" s="16"/>
      <c r="G369" s="16"/>
      <c r="H369" s="16"/>
      <c r="I369" s="16"/>
      <c r="J369" s="16"/>
      <c r="K369" s="20"/>
      <c r="L369" s="20"/>
      <c r="M369" s="20"/>
      <c r="N369" s="20"/>
      <c r="O369" s="20"/>
      <c r="P369" s="20"/>
      <c r="Q369" s="20"/>
      <c r="R369" s="20"/>
      <c r="S369" s="20"/>
      <c r="T369" s="20"/>
      <c r="U369" s="20"/>
      <c r="V369" s="20"/>
      <c r="W369" s="20"/>
      <c r="X369" s="20"/>
      <c r="Y369" s="18"/>
      <c r="Z369" s="15"/>
      <c r="AA369" s="15"/>
      <c r="AB369" s="18"/>
      <c r="AC369" s="15"/>
      <c r="AD369" s="15"/>
      <c r="AE369" s="19"/>
      <c r="AF369" s="15"/>
      <c r="AG369" s="15"/>
      <c r="AH369" s="15"/>
      <c r="AI369" s="15"/>
      <c r="AJ369" s="20"/>
      <c r="AK369" s="18"/>
      <c r="AL369" s="19"/>
      <c r="AM369" s="1"/>
    </row>
    <row r="370" spans="1:39" x14ac:dyDescent="0.25">
      <c r="A370" s="15"/>
      <c r="B370" s="16"/>
      <c r="C370" s="17"/>
      <c r="D370" s="15"/>
      <c r="E370" s="16"/>
      <c r="F370" s="16"/>
      <c r="G370" s="16"/>
      <c r="H370" s="16"/>
      <c r="I370" s="16"/>
      <c r="J370" s="16"/>
      <c r="K370" s="20"/>
      <c r="L370" s="20"/>
      <c r="M370" s="20"/>
      <c r="N370" s="20"/>
      <c r="O370" s="20"/>
      <c r="P370" s="20"/>
      <c r="Q370" s="20"/>
      <c r="R370" s="20"/>
      <c r="S370" s="20"/>
      <c r="T370" s="20"/>
      <c r="U370" s="20"/>
      <c r="V370" s="20"/>
      <c r="W370" s="20"/>
      <c r="X370" s="20"/>
      <c r="Y370" s="18"/>
      <c r="Z370" s="15"/>
      <c r="AA370" s="15"/>
      <c r="AB370" s="18"/>
      <c r="AC370" s="15"/>
      <c r="AD370" s="15"/>
      <c r="AE370" s="19"/>
      <c r="AF370" s="15"/>
      <c r="AG370" s="15"/>
      <c r="AH370" s="15"/>
      <c r="AI370" s="15"/>
      <c r="AJ370" s="20"/>
      <c r="AK370" s="18"/>
      <c r="AL370" s="19"/>
      <c r="AM370" s="1"/>
    </row>
    <row r="371" spans="1:39" x14ac:dyDescent="0.25">
      <c r="A371" s="15"/>
      <c r="B371" s="16"/>
      <c r="C371" s="17"/>
      <c r="D371" s="15"/>
      <c r="E371" s="16"/>
      <c r="F371" s="16"/>
      <c r="G371" s="16"/>
      <c r="H371" s="16"/>
      <c r="I371" s="16"/>
      <c r="J371" s="16"/>
      <c r="K371" s="20"/>
      <c r="L371" s="20"/>
      <c r="M371" s="20"/>
      <c r="N371" s="20"/>
      <c r="O371" s="20"/>
      <c r="P371" s="20"/>
      <c r="Q371" s="20"/>
      <c r="R371" s="20"/>
      <c r="S371" s="20"/>
      <c r="T371" s="20"/>
      <c r="U371" s="20"/>
      <c r="V371" s="20"/>
      <c r="W371" s="20"/>
      <c r="X371" s="20"/>
      <c r="Y371" s="18"/>
      <c r="Z371" s="15"/>
      <c r="AA371" s="15"/>
      <c r="AB371" s="18"/>
      <c r="AC371" s="15"/>
      <c r="AD371" s="15"/>
      <c r="AE371" s="19"/>
      <c r="AF371" s="15"/>
      <c r="AG371" s="15"/>
      <c r="AH371" s="15"/>
      <c r="AI371" s="15"/>
      <c r="AJ371" s="20"/>
      <c r="AK371" s="18"/>
      <c r="AL371" s="19"/>
      <c r="AM371" s="1"/>
    </row>
    <row r="372" spans="1:39" x14ac:dyDescent="0.25">
      <c r="A372" s="15"/>
      <c r="B372" s="16"/>
      <c r="C372" s="17"/>
      <c r="D372" s="15"/>
      <c r="E372" s="16"/>
      <c r="F372" s="16"/>
      <c r="G372" s="16"/>
      <c r="H372" s="16"/>
      <c r="I372" s="16"/>
      <c r="J372" s="16"/>
      <c r="K372" s="20"/>
      <c r="L372" s="20"/>
      <c r="M372" s="20"/>
      <c r="N372" s="20"/>
      <c r="O372" s="20"/>
      <c r="P372" s="20"/>
      <c r="Q372" s="20"/>
      <c r="R372" s="20"/>
      <c r="S372" s="20"/>
      <c r="T372" s="20"/>
      <c r="U372" s="20"/>
      <c r="V372" s="20"/>
      <c r="W372" s="20"/>
      <c r="X372" s="20"/>
      <c r="Y372" s="18"/>
      <c r="Z372" s="15"/>
      <c r="AA372" s="15"/>
      <c r="AB372" s="18"/>
      <c r="AC372" s="15"/>
      <c r="AD372" s="15"/>
      <c r="AE372" s="19"/>
      <c r="AF372" s="15"/>
      <c r="AG372" s="15"/>
      <c r="AH372" s="15"/>
      <c r="AI372" s="15"/>
      <c r="AJ372" s="20"/>
      <c r="AK372" s="18"/>
      <c r="AL372" s="19"/>
      <c r="AM372" s="1"/>
    </row>
    <row r="373" spans="1:39" x14ac:dyDescent="0.25">
      <c r="A373" s="15"/>
      <c r="B373" s="16"/>
      <c r="C373" s="17"/>
      <c r="D373" s="15"/>
      <c r="E373" s="16"/>
      <c r="F373" s="16"/>
      <c r="G373" s="16"/>
      <c r="H373" s="16"/>
      <c r="I373" s="16"/>
      <c r="J373" s="16"/>
      <c r="K373" s="20"/>
      <c r="L373" s="20"/>
      <c r="M373" s="20"/>
      <c r="N373" s="20"/>
      <c r="O373" s="20"/>
      <c r="P373" s="20"/>
      <c r="Q373" s="20"/>
      <c r="R373" s="20"/>
      <c r="S373" s="20"/>
      <c r="T373" s="20"/>
      <c r="U373" s="20"/>
      <c r="V373" s="20"/>
      <c r="W373" s="20"/>
      <c r="X373" s="20"/>
      <c r="Y373" s="18"/>
      <c r="Z373" s="15"/>
      <c r="AA373" s="15"/>
      <c r="AB373" s="18"/>
      <c r="AC373" s="15"/>
      <c r="AD373" s="15"/>
      <c r="AE373" s="19"/>
      <c r="AF373" s="15"/>
      <c r="AG373" s="15"/>
      <c r="AH373" s="15"/>
      <c r="AI373" s="15"/>
      <c r="AJ373" s="20"/>
      <c r="AK373" s="18"/>
      <c r="AL373" s="19"/>
      <c r="AM373" s="1"/>
    </row>
    <row r="374" spans="1:39" x14ac:dyDescent="0.25">
      <c r="A374" s="15"/>
      <c r="B374" s="16"/>
      <c r="C374" s="17"/>
      <c r="D374" s="15"/>
      <c r="E374" s="16"/>
      <c r="F374" s="16"/>
      <c r="G374" s="16"/>
      <c r="H374" s="16"/>
      <c r="I374" s="16"/>
      <c r="J374" s="16"/>
      <c r="K374" s="20"/>
      <c r="L374" s="20"/>
      <c r="M374" s="20"/>
      <c r="N374" s="20"/>
      <c r="O374" s="20"/>
      <c r="P374" s="20"/>
      <c r="Q374" s="20"/>
      <c r="R374" s="20"/>
      <c r="S374" s="20"/>
      <c r="T374" s="20"/>
      <c r="U374" s="20"/>
      <c r="V374" s="20"/>
      <c r="W374" s="20"/>
      <c r="X374" s="20"/>
      <c r="Y374" s="18"/>
      <c r="Z374" s="15"/>
      <c r="AA374" s="15"/>
      <c r="AB374" s="18"/>
      <c r="AC374" s="15"/>
      <c r="AD374" s="15"/>
      <c r="AE374" s="19"/>
      <c r="AF374" s="15"/>
      <c r="AG374" s="15"/>
      <c r="AH374" s="15"/>
      <c r="AI374" s="15"/>
      <c r="AJ374" s="20"/>
      <c r="AK374" s="18"/>
      <c r="AL374" s="19"/>
      <c r="AM374" s="1"/>
    </row>
    <row r="375" spans="1:39" x14ac:dyDescent="0.25">
      <c r="A375" s="15"/>
      <c r="B375" s="16"/>
      <c r="C375" s="17"/>
      <c r="D375" s="15"/>
      <c r="E375" s="16"/>
      <c r="F375" s="16"/>
      <c r="G375" s="16"/>
      <c r="H375" s="16"/>
      <c r="I375" s="16"/>
      <c r="J375" s="16"/>
      <c r="K375" s="20"/>
      <c r="L375" s="20"/>
      <c r="M375" s="20"/>
      <c r="N375" s="20"/>
      <c r="O375" s="20"/>
      <c r="P375" s="20"/>
      <c r="Q375" s="20"/>
      <c r="R375" s="20"/>
      <c r="S375" s="20"/>
      <c r="T375" s="20"/>
      <c r="U375" s="20"/>
      <c r="V375" s="20"/>
      <c r="W375" s="20"/>
      <c r="X375" s="20"/>
      <c r="Y375" s="18"/>
      <c r="Z375" s="15"/>
      <c r="AA375" s="15"/>
      <c r="AB375" s="18"/>
      <c r="AC375" s="15"/>
      <c r="AD375" s="15"/>
      <c r="AE375" s="19"/>
      <c r="AF375" s="15"/>
      <c r="AG375" s="15"/>
      <c r="AH375" s="15"/>
      <c r="AI375" s="15"/>
      <c r="AJ375" s="20"/>
      <c r="AK375" s="18"/>
      <c r="AL375" s="19"/>
      <c r="AM375" s="1"/>
    </row>
    <row r="376" spans="1:39" x14ac:dyDescent="0.25">
      <c r="A376" s="15"/>
      <c r="B376" s="16"/>
      <c r="C376" s="17"/>
      <c r="D376" s="15"/>
      <c r="E376" s="16"/>
      <c r="F376" s="16"/>
      <c r="G376" s="16"/>
      <c r="H376" s="16"/>
      <c r="I376" s="16"/>
      <c r="J376" s="16"/>
      <c r="K376" s="20"/>
      <c r="L376" s="20"/>
      <c r="M376" s="20"/>
      <c r="N376" s="20"/>
      <c r="O376" s="20"/>
      <c r="P376" s="20"/>
      <c r="Q376" s="20"/>
      <c r="R376" s="20"/>
      <c r="S376" s="20"/>
      <c r="T376" s="20"/>
      <c r="U376" s="20"/>
      <c r="V376" s="20"/>
      <c r="W376" s="20"/>
      <c r="X376" s="20"/>
      <c r="Y376" s="18"/>
      <c r="Z376" s="15"/>
      <c r="AA376" s="15"/>
      <c r="AB376" s="18"/>
      <c r="AC376" s="15"/>
      <c r="AD376" s="15"/>
      <c r="AE376" s="19"/>
      <c r="AF376" s="15"/>
      <c r="AG376" s="15"/>
      <c r="AH376" s="15"/>
      <c r="AI376" s="15"/>
      <c r="AJ376" s="20"/>
      <c r="AK376" s="18"/>
      <c r="AL376" s="19"/>
      <c r="AM376" s="1"/>
    </row>
    <row r="377" spans="1:39" x14ac:dyDescent="0.25">
      <c r="A377" s="15"/>
      <c r="B377" s="16"/>
      <c r="C377" s="17"/>
      <c r="D377" s="15"/>
      <c r="E377" s="16"/>
      <c r="F377" s="16"/>
      <c r="G377" s="16"/>
      <c r="H377" s="16"/>
      <c r="I377" s="16"/>
      <c r="J377" s="16"/>
      <c r="K377" s="20"/>
      <c r="L377" s="20"/>
      <c r="M377" s="20"/>
      <c r="N377" s="20"/>
      <c r="O377" s="20"/>
      <c r="P377" s="20"/>
      <c r="Q377" s="20"/>
      <c r="R377" s="20"/>
      <c r="S377" s="20"/>
      <c r="T377" s="20"/>
      <c r="U377" s="20"/>
      <c r="V377" s="20"/>
      <c r="W377" s="20"/>
      <c r="X377" s="20"/>
      <c r="Y377" s="18"/>
      <c r="Z377" s="15"/>
      <c r="AA377" s="15"/>
      <c r="AB377" s="18"/>
      <c r="AC377" s="15"/>
      <c r="AD377" s="15"/>
      <c r="AE377" s="19"/>
      <c r="AF377" s="15"/>
      <c r="AG377" s="15"/>
      <c r="AH377" s="15"/>
      <c r="AI377" s="15"/>
      <c r="AJ377" s="20"/>
      <c r="AK377" s="18"/>
      <c r="AL377" s="19"/>
      <c r="AM377" s="1"/>
    </row>
    <row r="378" spans="1:39" x14ac:dyDescent="0.25">
      <c r="A378" s="15"/>
      <c r="B378" s="16"/>
      <c r="C378" s="17"/>
      <c r="D378" s="15"/>
      <c r="E378" s="16"/>
      <c r="F378" s="16"/>
      <c r="G378" s="16"/>
      <c r="H378" s="16"/>
      <c r="I378" s="16"/>
      <c r="J378" s="16"/>
      <c r="K378" s="20"/>
      <c r="L378" s="20"/>
      <c r="M378" s="20"/>
      <c r="N378" s="20"/>
      <c r="O378" s="20"/>
      <c r="P378" s="20"/>
      <c r="Q378" s="20"/>
      <c r="R378" s="20"/>
      <c r="S378" s="20"/>
      <c r="T378" s="20"/>
      <c r="U378" s="20"/>
      <c r="V378" s="20"/>
      <c r="W378" s="20"/>
      <c r="X378" s="20"/>
      <c r="Y378" s="18"/>
      <c r="Z378" s="15"/>
      <c r="AA378" s="15"/>
      <c r="AB378" s="18"/>
      <c r="AC378" s="15"/>
      <c r="AD378" s="15"/>
      <c r="AE378" s="19"/>
      <c r="AF378" s="15"/>
      <c r="AG378" s="15"/>
      <c r="AH378" s="15"/>
      <c r="AI378" s="15"/>
      <c r="AJ378" s="20"/>
      <c r="AK378" s="18"/>
      <c r="AL378" s="19"/>
      <c r="AM378" s="1"/>
    </row>
    <row r="379" spans="1:39" x14ac:dyDescent="0.25">
      <c r="A379" s="15"/>
      <c r="B379" s="16"/>
      <c r="C379" s="17"/>
      <c r="D379" s="15"/>
      <c r="E379" s="16"/>
      <c r="F379" s="16"/>
      <c r="G379" s="16"/>
      <c r="H379" s="16"/>
      <c r="I379" s="16"/>
      <c r="J379" s="16"/>
      <c r="K379" s="20"/>
      <c r="L379" s="20"/>
      <c r="M379" s="20"/>
      <c r="N379" s="20"/>
      <c r="O379" s="20"/>
      <c r="P379" s="20"/>
      <c r="Q379" s="20"/>
      <c r="R379" s="20"/>
      <c r="S379" s="20"/>
      <c r="T379" s="20"/>
      <c r="U379" s="20"/>
      <c r="V379" s="20"/>
      <c r="W379" s="20"/>
      <c r="X379" s="20"/>
      <c r="Y379" s="18"/>
      <c r="Z379" s="15"/>
      <c r="AA379" s="15"/>
      <c r="AB379" s="18"/>
      <c r="AC379" s="15"/>
      <c r="AD379" s="15"/>
      <c r="AE379" s="19"/>
      <c r="AF379" s="15"/>
      <c r="AG379" s="15"/>
      <c r="AH379" s="15"/>
      <c r="AI379" s="15"/>
      <c r="AJ379" s="20"/>
      <c r="AK379" s="18"/>
      <c r="AL379" s="19"/>
      <c r="AM379" s="1"/>
    </row>
    <row r="380" spans="1:39" x14ac:dyDescent="0.25">
      <c r="A380" s="15"/>
      <c r="B380" s="16"/>
      <c r="C380" s="17"/>
      <c r="D380" s="15"/>
      <c r="E380" s="16"/>
      <c r="F380" s="16"/>
      <c r="G380" s="16"/>
      <c r="H380" s="16"/>
      <c r="I380" s="16"/>
      <c r="J380" s="16"/>
      <c r="K380" s="20"/>
      <c r="L380" s="20"/>
      <c r="M380" s="20"/>
      <c r="N380" s="20"/>
      <c r="O380" s="20"/>
      <c r="P380" s="20"/>
      <c r="Q380" s="20"/>
      <c r="R380" s="20"/>
      <c r="S380" s="20"/>
      <c r="T380" s="20"/>
      <c r="U380" s="20"/>
      <c r="V380" s="20"/>
      <c r="W380" s="20"/>
      <c r="X380" s="20"/>
      <c r="Y380" s="18"/>
      <c r="Z380" s="15"/>
      <c r="AA380" s="15"/>
      <c r="AB380" s="18"/>
      <c r="AC380" s="15"/>
      <c r="AD380" s="15"/>
      <c r="AE380" s="19"/>
      <c r="AF380" s="15"/>
      <c r="AG380" s="15"/>
      <c r="AH380" s="15"/>
      <c r="AI380" s="15"/>
      <c r="AJ380" s="20"/>
      <c r="AK380" s="18"/>
      <c r="AL380" s="19"/>
      <c r="AM380" s="1"/>
    </row>
    <row r="381" spans="1:39" x14ac:dyDescent="0.25">
      <c r="A381" s="15"/>
      <c r="B381" s="16"/>
      <c r="C381" s="17"/>
      <c r="D381" s="15"/>
      <c r="E381" s="16"/>
      <c r="F381" s="16"/>
      <c r="G381" s="16"/>
      <c r="H381" s="16"/>
      <c r="I381" s="16"/>
      <c r="J381" s="16"/>
      <c r="K381" s="20"/>
      <c r="L381" s="20"/>
      <c r="M381" s="20"/>
      <c r="N381" s="20"/>
      <c r="O381" s="20"/>
      <c r="P381" s="20"/>
      <c r="Q381" s="20"/>
      <c r="R381" s="20"/>
      <c r="S381" s="20"/>
      <c r="T381" s="20"/>
      <c r="U381" s="20"/>
      <c r="V381" s="20"/>
      <c r="W381" s="20"/>
      <c r="X381" s="20"/>
      <c r="Y381" s="18"/>
      <c r="Z381" s="15"/>
      <c r="AA381" s="15"/>
      <c r="AB381" s="18"/>
      <c r="AC381" s="15"/>
      <c r="AD381" s="15"/>
      <c r="AE381" s="19"/>
      <c r="AF381" s="15"/>
      <c r="AG381" s="15"/>
      <c r="AH381" s="15"/>
      <c r="AI381" s="15"/>
      <c r="AJ381" s="20"/>
      <c r="AK381" s="18"/>
      <c r="AL381" s="19"/>
      <c r="AM381" s="1"/>
    </row>
    <row r="382" spans="1:39" x14ac:dyDescent="0.25">
      <c r="A382" s="15"/>
      <c r="B382" s="16"/>
      <c r="C382" s="17"/>
      <c r="D382" s="15"/>
      <c r="E382" s="16"/>
      <c r="F382" s="16"/>
      <c r="G382" s="16"/>
      <c r="H382" s="16"/>
      <c r="I382" s="16"/>
      <c r="J382" s="16"/>
      <c r="K382" s="20"/>
      <c r="L382" s="20"/>
      <c r="M382" s="20"/>
      <c r="N382" s="20"/>
      <c r="O382" s="20"/>
      <c r="P382" s="20"/>
      <c r="Q382" s="20"/>
      <c r="R382" s="20"/>
      <c r="S382" s="20"/>
      <c r="T382" s="20"/>
      <c r="U382" s="20"/>
      <c r="V382" s="20"/>
      <c r="W382" s="20"/>
      <c r="X382" s="20"/>
      <c r="Y382" s="18"/>
      <c r="Z382" s="15"/>
      <c r="AA382" s="15"/>
      <c r="AB382" s="18"/>
      <c r="AC382" s="15"/>
      <c r="AD382" s="15"/>
      <c r="AE382" s="19"/>
      <c r="AF382" s="15"/>
      <c r="AG382" s="15"/>
      <c r="AH382" s="15"/>
      <c r="AI382" s="15"/>
      <c r="AJ382" s="20"/>
      <c r="AK382" s="18"/>
      <c r="AL382" s="19"/>
      <c r="AM382" s="1"/>
    </row>
    <row r="383" spans="1:39" x14ac:dyDescent="0.25">
      <c r="A383" s="15"/>
      <c r="B383" s="16"/>
      <c r="C383" s="17"/>
      <c r="D383" s="15"/>
      <c r="E383" s="16"/>
      <c r="F383" s="16"/>
      <c r="G383" s="16"/>
      <c r="H383" s="16"/>
      <c r="I383" s="16"/>
      <c r="J383" s="16"/>
      <c r="K383" s="20"/>
      <c r="L383" s="20"/>
      <c r="M383" s="20"/>
      <c r="N383" s="20"/>
      <c r="O383" s="20"/>
      <c r="P383" s="20"/>
      <c r="Q383" s="20"/>
      <c r="R383" s="20"/>
      <c r="S383" s="20"/>
      <c r="T383" s="20"/>
      <c r="U383" s="20"/>
      <c r="V383" s="20"/>
      <c r="W383" s="20"/>
      <c r="X383" s="20"/>
      <c r="Y383" s="18"/>
      <c r="Z383" s="15"/>
      <c r="AA383" s="15"/>
      <c r="AB383" s="18"/>
      <c r="AC383" s="15"/>
      <c r="AD383" s="15"/>
      <c r="AE383" s="19"/>
      <c r="AF383" s="15"/>
      <c r="AG383" s="15"/>
      <c r="AH383" s="15"/>
      <c r="AI383" s="15"/>
      <c r="AJ383" s="20"/>
      <c r="AK383" s="18"/>
      <c r="AL383" s="19"/>
      <c r="AM383" s="1"/>
    </row>
    <row r="384" spans="1:39" x14ac:dyDescent="0.25">
      <c r="A384" s="15"/>
      <c r="B384" s="16"/>
      <c r="C384" s="17"/>
      <c r="D384" s="15"/>
      <c r="E384" s="16"/>
      <c r="F384" s="16"/>
      <c r="G384" s="16"/>
      <c r="H384" s="16"/>
      <c r="I384" s="16"/>
      <c r="J384" s="16"/>
      <c r="K384" s="20"/>
      <c r="L384" s="20"/>
      <c r="M384" s="20"/>
      <c r="N384" s="20"/>
      <c r="O384" s="20"/>
      <c r="P384" s="20"/>
      <c r="Q384" s="20"/>
      <c r="R384" s="20"/>
      <c r="S384" s="20"/>
      <c r="T384" s="20"/>
      <c r="U384" s="20"/>
      <c r="V384" s="20"/>
      <c r="W384" s="20"/>
      <c r="X384" s="20"/>
      <c r="Y384" s="18"/>
      <c r="Z384" s="15"/>
      <c r="AA384" s="15"/>
      <c r="AB384" s="18"/>
      <c r="AC384" s="15"/>
      <c r="AD384" s="15"/>
      <c r="AE384" s="19"/>
      <c r="AF384" s="15"/>
      <c r="AG384" s="15"/>
      <c r="AH384" s="15"/>
      <c r="AI384" s="15"/>
      <c r="AJ384" s="20"/>
      <c r="AK384" s="18"/>
      <c r="AL384" s="19"/>
      <c r="AM384" s="1"/>
    </row>
    <row r="385" spans="1:39" x14ac:dyDescent="0.25">
      <c r="A385" s="15"/>
      <c r="B385" s="16"/>
      <c r="C385" s="17"/>
      <c r="D385" s="15"/>
      <c r="E385" s="16"/>
      <c r="F385" s="16"/>
      <c r="G385" s="16"/>
      <c r="H385" s="16"/>
      <c r="I385" s="16"/>
      <c r="J385" s="16"/>
      <c r="K385" s="20"/>
      <c r="L385" s="20"/>
      <c r="M385" s="20"/>
      <c r="N385" s="20"/>
      <c r="O385" s="20"/>
      <c r="P385" s="20"/>
      <c r="Q385" s="20"/>
      <c r="R385" s="20"/>
      <c r="S385" s="20"/>
      <c r="T385" s="20"/>
      <c r="U385" s="20"/>
      <c r="V385" s="20"/>
      <c r="W385" s="20"/>
      <c r="X385" s="20"/>
      <c r="Y385" s="18"/>
      <c r="Z385" s="15"/>
      <c r="AA385" s="15"/>
      <c r="AB385" s="18"/>
      <c r="AC385" s="15"/>
      <c r="AD385" s="15"/>
      <c r="AE385" s="19"/>
      <c r="AF385" s="15"/>
      <c r="AG385" s="15"/>
      <c r="AH385" s="15"/>
      <c r="AI385" s="15"/>
      <c r="AJ385" s="20"/>
      <c r="AK385" s="18"/>
      <c r="AL385" s="19"/>
      <c r="AM385" s="1"/>
    </row>
    <row r="386" spans="1:39" x14ac:dyDescent="0.25">
      <c r="A386" s="15"/>
      <c r="B386" s="16"/>
      <c r="C386" s="17"/>
      <c r="D386" s="15"/>
      <c r="E386" s="16"/>
      <c r="F386" s="16"/>
      <c r="G386" s="16"/>
      <c r="H386" s="16"/>
      <c r="I386" s="16"/>
      <c r="J386" s="16"/>
      <c r="K386" s="20"/>
      <c r="L386" s="20"/>
      <c r="M386" s="20"/>
      <c r="N386" s="20"/>
      <c r="O386" s="20"/>
      <c r="P386" s="20"/>
      <c r="Q386" s="20"/>
      <c r="R386" s="20"/>
      <c r="S386" s="20"/>
      <c r="T386" s="20"/>
      <c r="U386" s="20"/>
      <c r="V386" s="20"/>
      <c r="W386" s="20"/>
      <c r="X386" s="20"/>
      <c r="Y386" s="18"/>
      <c r="Z386" s="15"/>
      <c r="AA386" s="15"/>
      <c r="AB386" s="18"/>
      <c r="AC386" s="15"/>
      <c r="AD386" s="15"/>
      <c r="AE386" s="19"/>
      <c r="AF386" s="15"/>
      <c r="AG386" s="15"/>
      <c r="AH386" s="15"/>
      <c r="AI386" s="15"/>
      <c r="AJ386" s="20"/>
      <c r="AK386" s="18"/>
      <c r="AL386" s="19"/>
      <c r="AM386" s="1"/>
    </row>
    <row r="387" spans="1:39" x14ac:dyDescent="0.25">
      <c r="A387" s="15"/>
      <c r="B387" s="16"/>
      <c r="C387" s="17"/>
      <c r="D387" s="15"/>
      <c r="E387" s="16"/>
      <c r="F387" s="16"/>
      <c r="G387" s="16"/>
      <c r="H387" s="16"/>
      <c r="I387" s="16"/>
      <c r="J387" s="16"/>
      <c r="K387" s="20"/>
      <c r="L387" s="20"/>
      <c r="M387" s="20"/>
      <c r="N387" s="20"/>
      <c r="O387" s="20"/>
      <c r="P387" s="20"/>
      <c r="Q387" s="20"/>
      <c r="R387" s="20"/>
      <c r="S387" s="20"/>
      <c r="T387" s="20"/>
      <c r="U387" s="20"/>
      <c r="V387" s="20"/>
      <c r="W387" s="20"/>
      <c r="X387" s="20"/>
      <c r="Y387" s="18"/>
      <c r="Z387" s="15"/>
      <c r="AA387" s="15"/>
      <c r="AB387" s="18"/>
      <c r="AC387" s="15"/>
      <c r="AD387" s="15"/>
      <c r="AE387" s="19"/>
      <c r="AF387" s="15"/>
      <c r="AG387" s="15"/>
      <c r="AH387" s="15"/>
      <c r="AI387" s="15"/>
      <c r="AJ387" s="20"/>
      <c r="AK387" s="18"/>
      <c r="AL387" s="19"/>
      <c r="AM387" s="1"/>
    </row>
    <row r="388" spans="1:39" x14ac:dyDescent="0.25">
      <c r="A388" s="15"/>
      <c r="B388" s="16"/>
      <c r="C388" s="17"/>
      <c r="D388" s="15"/>
      <c r="E388" s="16"/>
      <c r="F388" s="16"/>
      <c r="G388" s="16"/>
      <c r="H388" s="16"/>
      <c r="I388" s="16"/>
      <c r="J388" s="16"/>
      <c r="K388" s="20"/>
      <c r="L388" s="20"/>
      <c r="M388" s="20"/>
      <c r="N388" s="20"/>
      <c r="O388" s="20"/>
      <c r="P388" s="20"/>
      <c r="Q388" s="20"/>
      <c r="R388" s="20"/>
      <c r="S388" s="20"/>
      <c r="T388" s="20"/>
      <c r="U388" s="20"/>
      <c r="V388" s="20"/>
      <c r="W388" s="20"/>
      <c r="X388" s="20"/>
      <c r="Y388" s="18"/>
      <c r="Z388" s="15"/>
      <c r="AA388" s="15"/>
      <c r="AB388" s="18"/>
      <c r="AC388" s="15"/>
      <c r="AD388" s="15"/>
      <c r="AE388" s="19"/>
      <c r="AF388" s="15"/>
      <c r="AG388" s="15"/>
      <c r="AH388" s="15"/>
      <c r="AI388" s="15"/>
      <c r="AJ388" s="20"/>
      <c r="AK388" s="18"/>
      <c r="AL388" s="19"/>
      <c r="AM388" s="1"/>
    </row>
    <row r="389" spans="1:39" x14ac:dyDescent="0.25">
      <c r="A389" s="15"/>
      <c r="B389" s="16"/>
      <c r="C389" s="17"/>
      <c r="D389" s="15"/>
      <c r="E389" s="16"/>
      <c r="F389" s="16"/>
      <c r="G389" s="16"/>
      <c r="H389" s="16"/>
      <c r="I389" s="16"/>
      <c r="J389" s="16"/>
      <c r="K389" s="20"/>
      <c r="L389" s="20"/>
      <c r="M389" s="20"/>
      <c r="N389" s="20"/>
      <c r="O389" s="20"/>
      <c r="P389" s="20"/>
      <c r="Q389" s="20"/>
      <c r="R389" s="20"/>
      <c r="S389" s="20"/>
      <c r="T389" s="20"/>
      <c r="U389" s="20"/>
      <c r="V389" s="20"/>
      <c r="W389" s="20"/>
      <c r="X389" s="20"/>
      <c r="Y389" s="18"/>
      <c r="Z389" s="15"/>
      <c r="AA389" s="15"/>
      <c r="AB389" s="18"/>
      <c r="AC389" s="15"/>
      <c r="AD389" s="15"/>
      <c r="AE389" s="19"/>
      <c r="AF389" s="15"/>
      <c r="AG389" s="15"/>
      <c r="AH389" s="15"/>
      <c r="AI389" s="15"/>
      <c r="AJ389" s="20"/>
      <c r="AK389" s="18"/>
      <c r="AL389" s="19"/>
      <c r="AM389" s="1"/>
    </row>
    <row r="390" spans="1:39" x14ac:dyDescent="0.25">
      <c r="A390" s="15"/>
      <c r="B390" s="16"/>
      <c r="C390" s="17"/>
      <c r="D390" s="15"/>
      <c r="E390" s="16"/>
      <c r="F390" s="16"/>
      <c r="G390" s="16"/>
      <c r="H390" s="16"/>
      <c r="I390" s="16"/>
      <c r="J390" s="16"/>
      <c r="K390" s="20"/>
      <c r="L390" s="20"/>
      <c r="M390" s="20"/>
      <c r="N390" s="20"/>
      <c r="O390" s="20"/>
      <c r="P390" s="20"/>
      <c r="Q390" s="20"/>
      <c r="R390" s="20"/>
      <c r="S390" s="20"/>
      <c r="T390" s="20"/>
      <c r="U390" s="20"/>
      <c r="V390" s="20"/>
      <c r="W390" s="20"/>
      <c r="X390" s="20"/>
      <c r="Y390" s="18"/>
      <c r="Z390" s="15"/>
      <c r="AA390" s="15"/>
      <c r="AB390" s="18"/>
      <c r="AC390" s="15"/>
      <c r="AD390" s="15"/>
      <c r="AE390" s="19"/>
      <c r="AF390" s="15"/>
      <c r="AG390" s="15"/>
      <c r="AH390" s="15"/>
      <c r="AI390" s="15"/>
      <c r="AJ390" s="20"/>
      <c r="AK390" s="18"/>
      <c r="AL390" s="19"/>
      <c r="AM390" s="1"/>
    </row>
    <row r="391" spans="1:39" x14ac:dyDescent="0.25">
      <c r="A391" s="15"/>
      <c r="B391" s="16"/>
      <c r="C391" s="17"/>
      <c r="D391" s="15"/>
      <c r="E391" s="16"/>
      <c r="F391" s="16"/>
      <c r="G391" s="16"/>
      <c r="H391" s="16"/>
      <c r="I391" s="16"/>
      <c r="J391" s="16"/>
      <c r="K391" s="20"/>
      <c r="L391" s="20"/>
      <c r="M391" s="20"/>
      <c r="N391" s="20"/>
      <c r="O391" s="20"/>
      <c r="P391" s="20"/>
      <c r="Q391" s="20"/>
      <c r="R391" s="20"/>
      <c r="S391" s="20"/>
      <c r="T391" s="20"/>
      <c r="U391" s="20"/>
      <c r="V391" s="20"/>
      <c r="W391" s="20"/>
      <c r="X391" s="20"/>
      <c r="Y391" s="18"/>
      <c r="Z391" s="15"/>
      <c r="AA391" s="15"/>
      <c r="AB391" s="18"/>
      <c r="AC391" s="15"/>
      <c r="AD391" s="15"/>
      <c r="AE391" s="19"/>
      <c r="AF391" s="15"/>
      <c r="AG391" s="15"/>
      <c r="AH391" s="15"/>
      <c r="AI391" s="15"/>
      <c r="AJ391" s="20"/>
      <c r="AK391" s="18"/>
      <c r="AL391" s="19"/>
      <c r="AM391" s="1"/>
    </row>
    <row r="392" spans="1:39" x14ac:dyDescent="0.25">
      <c r="A392" s="15"/>
      <c r="B392" s="16"/>
      <c r="C392" s="17"/>
      <c r="D392" s="15"/>
      <c r="E392" s="16"/>
      <c r="F392" s="16"/>
      <c r="G392" s="16"/>
      <c r="H392" s="16"/>
      <c r="I392" s="16"/>
      <c r="J392" s="16"/>
      <c r="K392" s="20"/>
      <c r="L392" s="20"/>
      <c r="M392" s="20"/>
      <c r="N392" s="20"/>
      <c r="O392" s="20"/>
      <c r="P392" s="20"/>
      <c r="Q392" s="20"/>
      <c r="R392" s="20"/>
      <c r="S392" s="20"/>
      <c r="T392" s="20"/>
      <c r="U392" s="20"/>
      <c r="V392" s="20"/>
      <c r="W392" s="20"/>
      <c r="X392" s="20"/>
      <c r="Y392" s="18"/>
      <c r="Z392" s="15"/>
      <c r="AA392" s="15"/>
      <c r="AB392" s="18"/>
      <c r="AC392" s="15"/>
      <c r="AD392" s="15"/>
      <c r="AE392" s="19"/>
      <c r="AF392" s="15"/>
      <c r="AG392" s="15"/>
      <c r="AH392" s="15"/>
      <c r="AI392" s="15"/>
      <c r="AJ392" s="20"/>
      <c r="AK392" s="18"/>
      <c r="AL392" s="19"/>
      <c r="AM392" s="1"/>
    </row>
    <row r="393" spans="1:39" x14ac:dyDescent="0.25">
      <c r="A393" s="15"/>
      <c r="B393" s="16"/>
      <c r="C393" s="17"/>
      <c r="D393" s="15"/>
      <c r="E393" s="16"/>
      <c r="F393" s="16"/>
      <c r="G393" s="16"/>
      <c r="H393" s="16"/>
      <c r="I393" s="16"/>
      <c r="J393" s="16"/>
      <c r="K393" s="20"/>
      <c r="L393" s="20"/>
      <c r="M393" s="20"/>
      <c r="N393" s="20"/>
      <c r="O393" s="20"/>
      <c r="P393" s="20"/>
      <c r="Q393" s="20"/>
      <c r="R393" s="20"/>
      <c r="S393" s="20"/>
      <c r="T393" s="20"/>
      <c r="U393" s="20"/>
      <c r="V393" s="20"/>
      <c r="W393" s="20"/>
      <c r="X393" s="20"/>
      <c r="Y393" s="18"/>
      <c r="Z393" s="15"/>
      <c r="AA393" s="15"/>
      <c r="AB393" s="18"/>
      <c r="AC393" s="15"/>
      <c r="AD393" s="15"/>
      <c r="AE393" s="19"/>
      <c r="AF393" s="15"/>
      <c r="AG393" s="15"/>
      <c r="AH393" s="15"/>
      <c r="AI393" s="15"/>
      <c r="AJ393" s="20"/>
      <c r="AK393" s="18"/>
      <c r="AL393" s="19"/>
      <c r="AM393" s="1"/>
    </row>
    <row r="394" spans="1:39" x14ac:dyDescent="0.25">
      <c r="A394" s="15"/>
      <c r="B394" s="16"/>
      <c r="C394" s="17"/>
      <c r="D394" s="15"/>
      <c r="E394" s="16"/>
      <c r="F394" s="16"/>
      <c r="G394" s="16"/>
      <c r="H394" s="16"/>
      <c r="I394" s="16"/>
      <c r="J394" s="16"/>
      <c r="K394" s="20"/>
      <c r="L394" s="20"/>
      <c r="M394" s="20"/>
      <c r="N394" s="20"/>
      <c r="O394" s="20"/>
      <c r="P394" s="20"/>
      <c r="Q394" s="20"/>
      <c r="R394" s="20"/>
      <c r="S394" s="20"/>
      <c r="T394" s="20"/>
      <c r="U394" s="20"/>
      <c r="V394" s="20"/>
      <c r="W394" s="20"/>
      <c r="X394" s="20"/>
      <c r="Y394" s="18"/>
      <c r="Z394" s="15"/>
      <c r="AA394" s="15"/>
      <c r="AB394" s="18"/>
      <c r="AC394" s="15"/>
      <c r="AD394" s="15"/>
      <c r="AE394" s="19"/>
      <c r="AF394" s="15"/>
      <c r="AG394" s="15"/>
      <c r="AH394" s="15"/>
      <c r="AI394" s="15"/>
      <c r="AJ394" s="20"/>
      <c r="AK394" s="18"/>
      <c r="AL394" s="19"/>
      <c r="AM394" s="1"/>
    </row>
    <row r="395" spans="1:39" x14ac:dyDescent="0.25">
      <c r="A395" s="15"/>
      <c r="B395" s="16"/>
      <c r="C395" s="17"/>
      <c r="D395" s="15"/>
      <c r="E395" s="16"/>
      <c r="F395" s="16"/>
      <c r="G395" s="16"/>
      <c r="H395" s="16"/>
      <c r="I395" s="16"/>
      <c r="J395" s="16"/>
      <c r="K395" s="20"/>
      <c r="L395" s="20"/>
      <c r="M395" s="20"/>
      <c r="N395" s="20"/>
      <c r="O395" s="20"/>
      <c r="P395" s="20"/>
      <c r="Q395" s="20"/>
      <c r="R395" s="20"/>
      <c r="S395" s="20"/>
      <c r="T395" s="20"/>
      <c r="U395" s="20"/>
      <c r="V395" s="20"/>
      <c r="W395" s="20"/>
      <c r="X395" s="20"/>
      <c r="Y395" s="18"/>
      <c r="Z395" s="15"/>
      <c r="AA395" s="15"/>
      <c r="AB395" s="18"/>
      <c r="AC395" s="15"/>
      <c r="AD395" s="15"/>
      <c r="AE395" s="19"/>
      <c r="AF395" s="15"/>
      <c r="AG395" s="15"/>
      <c r="AH395" s="15"/>
      <c r="AI395" s="15"/>
      <c r="AJ395" s="20"/>
      <c r="AK395" s="18"/>
      <c r="AL395" s="19"/>
      <c r="AM395" s="1"/>
    </row>
    <row r="396" spans="1:39" x14ac:dyDescent="0.25">
      <c r="A396" s="15"/>
      <c r="B396" s="16"/>
      <c r="C396" s="17"/>
      <c r="D396" s="15"/>
      <c r="E396" s="16"/>
      <c r="F396" s="16"/>
      <c r="G396" s="16"/>
      <c r="H396" s="16"/>
      <c r="I396" s="16"/>
      <c r="J396" s="16"/>
      <c r="K396" s="20"/>
      <c r="L396" s="20"/>
      <c r="M396" s="20"/>
      <c r="N396" s="20"/>
      <c r="O396" s="20"/>
      <c r="P396" s="20"/>
      <c r="Q396" s="20"/>
      <c r="R396" s="20"/>
      <c r="S396" s="20"/>
      <c r="T396" s="20"/>
      <c r="U396" s="20"/>
      <c r="V396" s="20"/>
      <c r="W396" s="20"/>
      <c r="X396" s="20"/>
      <c r="Y396" s="18"/>
      <c r="Z396" s="15"/>
      <c r="AA396" s="15"/>
      <c r="AB396" s="18"/>
      <c r="AC396" s="15"/>
      <c r="AD396" s="15"/>
      <c r="AE396" s="19"/>
      <c r="AF396" s="15"/>
      <c r="AG396" s="15"/>
      <c r="AH396" s="15"/>
      <c r="AI396" s="15"/>
      <c r="AJ396" s="20"/>
      <c r="AK396" s="18"/>
      <c r="AL396" s="19"/>
      <c r="AM396" s="1"/>
    </row>
    <row r="397" spans="1:39" x14ac:dyDescent="0.25">
      <c r="A397" s="15"/>
      <c r="B397" s="16"/>
      <c r="C397" s="17"/>
      <c r="D397" s="15"/>
      <c r="E397" s="16"/>
      <c r="F397" s="16"/>
      <c r="G397" s="16"/>
      <c r="H397" s="16"/>
      <c r="I397" s="16"/>
      <c r="J397" s="16"/>
      <c r="K397" s="20"/>
      <c r="L397" s="20"/>
      <c r="M397" s="20"/>
      <c r="N397" s="20"/>
      <c r="O397" s="20"/>
      <c r="P397" s="20"/>
      <c r="Q397" s="20"/>
      <c r="R397" s="20"/>
      <c r="S397" s="20"/>
      <c r="T397" s="20"/>
      <c r="U397" s="20"/>
      <c r="V397" s="20"/>
      <c r="W397" s="20"/>
      <c r="X397" s="20"/>
      <c r="Y397" s="18"/>
      <c r="Z397" s="15"/>
      <c r="AA397" s="15"/>
      <c r="AB397" s="18"/>
      <c r="AC397" s="15"/>
      <c r="AD397" s="15"/>
      <c r="AE397" s="19"/>
      <c r="AF397" s="15"/>
      <c r="AG397" s="15"/>
      <c r="AH397" s="15"/>
      <c r="AI397" s="15"/>
      <c r="AJ397" s="20"/>
      <c r="AK397" s="18"/>
      <c r="AL397" s="19"/>
      <c r="AM397" s="1"/>
    </row>
    <row r="398" spans="1:39" x14ac:dyDescent="0.25">
      <c r="A398" s="15"/>
      <c r="B398" s="16"/>
      <c r="C398" s="17"/>
      <c r="D398" s="15"/>
      <c r="E398" s="16"/>
      <c r="F398" s="16"/>
      <c r="G398" s="16"/>
      <c r="H398" s="16"/>
      <c r="I398" s="16"/>
      <c r="J398" s="16"/>
      <c r="K398" s="20"/>
      <c r="L398" s="20"/>
      <c r="M398" s="20"/>
      <c r="N398" s="20"/>
      <c r="O398" s="20"/>
      <c r="P398" s="20"/>
      <c r="Q398" s="20"/>
      <c r="R398" s="20"/>
      <c r="S398" s="20"/>
      <c r="T398" s="20"/>
      <c r="U398" s="20"/>
      <c r="V398" s="20"/>
      <c r="W398" s="20"/>
      <c r="X398" s="20"/>
      <c r="Y398" s="18"/>
      <c r="Z398" s="15"/>
      <c r="AA398" s="15"/>
      <c r="AB398" s="18"/>
      <c r="AC398" s="15"/>
      <c r="AD398" s="15"/>
      <c r="AE398" s="19"/>
      <c r="AF398" s="15"/>
      <c r="AG398" s="15"/>
      <c r="AH398" s="15"/>
      <c r="AI398" s="15"/>
      <c r="AJ398" s="20"/>
      <c r="AK398" s="18"/>
      <c r="AL398" s="19"/>
      <c r="AM398" s="1"/>
    </row>
    <row r="399" spans="1:39" x14ac:dyDescent="0.25">
      <c r="A399" s="15"/>
      <c r="B399" s="16"/>
      <c r="C399" s="17"/>
      <c r="D399" s="15"/>
      <c r="E399" s="16"/>
      <c r="F399" s="16"/>
      <c r="G399" s="16"/>
      <c r="H399" s="16"/>
      <c r="I399" s="16"/>
      <c r="J399" s="16"/>
      <c r="K399" s="20"/>
      <c r="L399" s="20"/>
      <c r="M399" s="20"/>
      <c r="N399" s="20"/>
      <c r="O399" s="20"/>
      <c r="P399" s="20"/>
      <c r="Q399" s="20"/>
      <c r="R399" s="20"/>
      <c r="S399" s="20"/>
      <c r="T399" s="20"/>
      <c r="U399" s="20"/>
      <c r="V399" s="20"/>
      <c r="W399" s="20"/>
      <c r="X399" s="20"/>
      <c r="Y399" s="18"/>
      <c r="Z399" s="15"/>
      <c r="AA399" s="15"/>
      <c r="AB399" s="18"/>
      <c r="AC399" s="15"/>
      <c r="AD399" s="15"/>
      <c r="AE399" s="19"/>
      <c r="AF399" s="15"/>
      <c r="AG399" s="15"/>
      <c r="AH399" s="15"/>
      <c r="AI399" s="15"/>
      <c r="AJ399" s="20"/>
      <c r="AK399" s="18"/>
      <c r="AL399" s="19"/>
      <c r="AM399" s="1"/>
    </row>
    <row r="400" spans="1:39" x14ac:dyDescent="0.25">
      <c r="A400" s="15"/>
      <c r="B400" s="16"/>
      <c r="C400" s="17"/>
      <c r="D400" s="15"/>
      <c r="E400" s="16"/>
      <c r="F400" s="16"/>
      <c r="G400" s="16"/>
      <c r="H400" s="16"/>
      <c r="I400" s="16"/>
      <c r="J400" s="16"/>
      <c r="K400" s="20"/>
      <c r="L400" s="20"/>
      <c r="M400" s="20"/>
      <c r="N400" s="20"/>
      <c r="O400" s="20"/>
      <c r="P400" s="20"/>
      <c r="Q400" s="20"/>
      <c r="R400" s="20"/>
      <c r="S400" s="20"/>
      <c r="T400" s="20"/>
      <c r="U400" s="20"/>
      <c r="V400" s="20"/>
      <c r="W400" s="20"/>
      <c r="X400" s="20"/>
      <c r="Y400" s="18"/>
      <c r="Z400" s="15"/>
      <c r="AA400" s="15"/>
      <c r="AB400" s="18"/>
      <c r="AC400" s="15"/>
      <c r="AD400" s="15"/>
      <c r="AE400" s="19"/>
      <c r="AF400" s="15"/>
      <c r="AG400" s="15"/>
      <c r="AH400" s="15"/>
      <c r="AI400" s="15"/>
      <c r="AJ400" s="20"/>
      <c r="AK400" s="18"/>
      <c r="AL400" s="19"/>
      <c r="AM400" s="1"/>
    </row>
    <row r="401" spans="1:39" x14ac:dyDescent="0.25">
      <c r="A401" s="15"/>
      <c r="B401" s="16"/>
      <c r="C401" s="17"/>
      <c r="D401" s="15"/>
      <c r="E401" s="16"/>
      <c r="F401" s="16"/>
      <c r="G401" s="16"/>
      <c r="H401" s="16"/>
      <c r="I401" s="16"/>
      <c r="J401" s="16"/>
      <c r="K401" s="20"/>
      <c r="L401" s="20"/>
      <c r="M401" s="20"/>
      <c r="N401" s="20"/>
      <c r="O401" s="20"/>
      <c r="P401" s="20"/>
      <c r="Q401" s="20"/>
      <c r="R401" s="20"/>
      <c r="S401" s="20"/>
      <c r="T401" s="20"/>
      <c r="U401" s="20"/>
      <c r="V401" s="20"/>
      <c r="W401" s="20"/>
      <c r="X401" s="20"/>
      <c r="Y401" s="18"/>
      <c r="Z401" s="15"/>
      <c r="AA401" s="15"/>
      <c r="AB401" s="18"/>
      <c r="AC401" s="15"/>
      <c r="AD401" s="15"/>
      <c r="AE401" s="19"/>
      <c r="AF401" s="15"/>
      <c r="AG401" s="15"/>
      <c r="AH401" s="15"/>
      <c r="AI401" s="15"/>
      <c r="AJ401" s="20"/>
      <c r="AK401" s="18"/>
      <c r="AL401" s="19"/>
      <c r="AM401" s="1"/>
    </row>
    <row r="402" spans="1:39" x14ac:dyDescent="0.25">
      <c r="A402" s="15"/>
      <c r="B402" s="16"/>
      <c r="C402" s="17"/>
      <c r="D402" s="15"/>
      <c r="E402" s="16"/>
      <c r="F402" s="16"/>
      <c r="G402" s="16"/>
      <c r="H402" s="16"/>
      <c r="I402" s="16"/>
      <c r="J402" s="16"/>
      <c r="K402" s="20"/>
      <c r="L402" s="20"/>
      <c r="M402" s="20"/>
      <c r="N402" s="20"/>
      <c r="O402" s="20"/>
      <c r="P402" s="20"/>
      <c r="Q402" s="20"/>
      <c r="R402" s="20"/>
      <c r="S402" s="20"/>
      <c r="T402" s="20"/>
      <c r="U402" s="20"/>
      <c r="V402" s="20"/>
      <c r="W402" s="20"/>
      <c r="X402" s="20"/>
      <c r="Y402" s="18"/>
      <c r="Z402" s="15"/>
      <c r="AA402" s="15"/>
      <c r="AB402" s="18"/>
      <c r="AC402" s="15"/>
      <c r="AD402" s="15"/>
      <c r="AE402" s="19"/>
      <c r="AF402" s="15"/>
      <c r="AG402" s="15"/>
      <c r="AH402" s="15"/>
      <c r="AI402" s="15"/>
      <c r="AJ402" s="20"/>
      <c r="AK402" s="18"/>
      <c r="AL402" s="19"/>
      <c r="AM402" s="1"/>
    </row>
    <row r="403" spans="1:39" x14ac:dyDescent="0.25">
      <c r="A403" s="15"/>
      <c r="B403" s="16"/>
      <c r="C403" s="17"/>
      <c r="D403" s="15"/>
      <c r="E403" s="16"/>
      <c r="F403" s="16"/>
      <c r="G403" s="16"/>
      <c r="H403" s="16"/>
      <c r="I403" s="16"/>
      <c r="J403" s="16"/>
      <c r="K403" s="20"/>
      <c r="L403" s="20"/>
      <c r="M403" s="20"/>
      <c r="N403" s="20"/>
      <c r="O403" s="20"/>
      <c r="P403" s="20"/>
      <c r="Q403" s="20"/>
      <c r="R403" s="20"/>
      <c r="S403" s="20"/>
      <c r="T403" s="20"/>
      <c r="U403" s="20"/>
      <c r="V403" s="20"/>
      <c r="W403" s="20"/>
      <c r="X403" s="20"/>
      <c r="Y403" s="18"/>
      <c r="Z403" s="15"/>
      <c r="AA403" s="15"/>
      <c r="AB403" s="18"/>
      <c r="AC403" s="15"/>
      <c r="AD403" s="15"/>
      <c r="AE403" s="19"/>
      <c r="AF403" s="15"/>
      <c r="AG403" s="15"/>
      <c r="AH403" s="15"/>
      <c r="AI403" s="15"/>
      <c r="AJ403" s="20"/>
      <c r="AK403" s="18"/>
      <c r="AL403" s="19"/>
      <c r="AM403" s="1"/>
    </row>
    <row r="404" spans="1:39" x14ac:dyDescent="0.25">
      <c r="A404" s="15"/>
      <c r="B404" s="16"/>
      <c r="C404" s="17"/>
      <c r="D404" s="15"/>
      <c r="E404" s="16"/>
      <c r="F404" s="16"/>
      <c r="G404" s="16"/>
      <c r="H404" s="16"/>
      <c r="I404" s="16"/>
      <c r="J404" s="16"/>
      <c r="K404" s="20"/>
      <c r="L404" s="20"/>
      <c r="M404" s="20"/>
      <c r="N404" s="20"/>
      <c r="O404" s="20"/>
      <c r="P404" s="20"/>
      <c r="Q404" s="20"/>
      <c r="R404" s="20"/>
      <c r="S404" s="20"/>
      <c r="T404" s="20"/>
      <c r="U404" s="20"/>
      <c r="V404" s="20"/>
      <c r="W404" s="20"/>
      <c r="X404" s="20"/>
      <c r="Y404" s="18"/>
      <c r="Z404" s="15"/>
      <c r="AA404" s="15"/>
      <c r="AB404" s="18"/>
      <c r="AC404" s="15"/>
      <c r="AD404" s="15"/>
      <c r="AE404" s="19"/>
      <c r="AF404" s="15"/>
      <c r="AG404" s="15"/>
      <c r="AH404" s="15"/>
      <c r="AI404" s="15"/>
      <c r="AJ404" s="20"/>
      <c r="AK404" s="18"/>
      <c r="AL404" s="19"/>
      <c r="AM404" s="1"/>
    </row>
    <row r="405" spans="1:39" x14ac:dyDescent="0.25">
      <c r="A405" s="15"/>
      <c r="B405" s="16"/>
      <c r="C405" s="17"/>
      <c r="D405" s="15"/>
      <c r="E405" s="16"/>
      <c r="F405" s="16"/>
      <c r="G405" s="16"/>
      <c r="H405" s="16"/>
      <c r="I405" s="16"/>
      <c r="J405" s="16"/>
      <c r="K405" s="20"/>
      <c r="L405" s="20"/>
      <c r="M405" s="20"/>
      <c r="N405" s="20"/>
      <c r="O405" s="20"/>
      <c r="P405" s="20"/>
      <c r="Q405" s="20"/>
      <c r="R405" s="20"/>
      <c r="S405" s="20"/>
      <c r="T405" s="20"/>
      <c r="U405" s="20"/>
      <c r="V405" s="20"/>
      <c r="W405" s="20"/>
      <c r="X405" s="20"/>
      <c r="Y405" s="18"/>
      <c r="Z405" s="15"/>
      <c r="AA405" s="15"/>
      <c r="AB405" s="18"/>
      <c r="AC405" s="15"/>
      <c r="AD405" s="15"/>
      <c r="AE405" s="19"/>
      <c r="AF405" s="15"/>
      <c r="AG405" s="15"/>
      <c r="AH405" s="15"/>
      <c r="AI405" s="15"/>
      <c r="AJ405" s="20"/>
      <c r="AK405" s="18"/>
      <c r="AL405" s="19"/>
      <c r="AM405" s="1"/>
    </row>
    <row r="406" spans="1:39" x14ac:dyDescent="0.25">
      <c r="A406" s="15"/>
      <c r="B406" s="16"/>
      <c r="C406" s="17"/>
      <c r="D406" s="15"/>
      <c r="E406" s="16"/>
      <c r="F406" s="16"/>
      <c r="G406" s="16"/>
      <c r="H406" s="16"/>
      <c r="I406" s="16"/>
      <c r="J406" s="16"/>
      <c r="K406" s="20"/>
      <c r="L406" s="20"/>
      <c r="M406" s="20"/>
      <c r="N406" s="20"/>
      <c r="O406" s="20"/>
      <c r="P406" s="20"/>
      <c r="Q406" s="20"/>
      <c r="R406" s="20"/>
      <c r="S406" s="20"/>
      <c r="T406" s="20"/>
      <c r="U406" s="20"/>
      <c r="V406" s="20"/>
      <c r="W406" s="20"/>
      <c r="X406" s="20"/>
      <c r="Y406" s="18"/>
      <c r="Z406" s="15"/>
      <c r="AA406" s="15"/>
      <c r="AB406" s="18"/>
      <c r="AC406" s="15"/>
      <c r="AD406" s="15"/>
      <c r="AE406" s="19"/>
      <c r="AF406" s="15"/>
      <c r="AG406" s="15"/>
      <c r="AH406" s="15"/>
      <c r="AI406" s="15"/>
      <c r="AJ406" s="20"/>
      <c r="AK406" s="18"/>
      <c r="AL406" s="19"/>
      <c r="AM406" s="1"/>
    </row>
    <row r="407" spans="1:39" x14ac:dyDescent="0.25">
      <c r="A407" s="15"/>
      <c r="B407" s="16"/>
      <c r="C407" s="17"/>
      <c r="D407" s="15"/>
      <c r="E407" s="16"/>
      <c r="F407" s="16"/>
      <c r="G407" s="16"/>
      <c r="H407" s="16"/>
      <c r="I407" s="16"/>
      <c r="J407" s="16"/>
      <c r="K407" s="20"/>
      <c r="L407" s="20"/>
      <c r="M407" s="20"/>
      <c r="N407" s="20"/>
      <c r="O407" s="20"/>
      <c r="P407" s="20"/>
      <c r="Q407" s="20"/>
      <c r="R407" s="20"/>
      <c r="S407" s="20"/>
      <c r="T407" s="20"/>
      <c r="U407" s="20"/>
      <c r="V407" s="20"/>
      <c r="W407" s="20"/>
      <c r="X407" s="20"/>
      <c r="Y407" s="18"/>
      <c r="Z407" s="15"/>
      <c r="AA407" s="15"/>
      <c r="AB407" s="18"/>
      <c r="AC407" s="15"/>
      <c r="AD407" s="15"/>
      <c r="AE407" s="19"/>
      <c r="AF407" s="15"/>
      <c r="AG407" s="15"/>
      <c r="AH407" s="15"/>
      <c r="AI407" s="15"/>
      <c r="AJ407" s="20"/>
      <c r="AK407" s="18"/>
      <c r="AL407" s="19"/>
      <c r="AM407" s="1"/>
    </row>
    <row r="408" spans="1:39" x14ac:dyDescent="0.25">
      <c r="A408" s="15"/>
      <c r="B408" s="16"/>
      <c r="C408" s="17"/>
      <c r="D408" s="15"/>
      <c r="E408" s="16"/>
      <c r="F408" s="16"/>
      <c r="G408" s="16"/>
      <c r="H408" s="16"/>
      <c r="I408" s="16"/>
      <c r="J408" s="16"/>
      <c r="K408" s="20"/>
      <c r="L408" s="20"/>
      <c r="M408" s="20"/>
      <c r="N408" s="20"/>
      <c r="O408" s="20"/>
      <c r="P408" s="20"/>
      <c r="Q408" s="20"/>
      <c r="R408" s="20"/>
      <c r="S408" s="20"/>
      <c r="T408" s="20"/>
      <c r="U408" s="20"/>
      <c r="V408" s="20"/>
      <c r="W408" s="20"/>
      <c r="X408" s="20"/>
      <c r="Y408" s="18"/>
      <c r="Z408" s="15"/>
      <c r="AA408" s="15"/>
      <c r="AB408" s="18"/>
      <c r="AC408" s="15"/>
      <c r="AD408" s="15"/>
      <c r="AE408" s="19"/>
      <c r="AF408" s="15"/>
      <c r="AG408" s="15"/>
      <c r="AH408" s="15"/>
      <c r="AI408" s="15"/>
      <c r="AJ408" s="20"/>
      <c r="AK408" s="18"/>
      <c r="AL408" s="19"/>
      <c r="AM408" s="1"/>
    </row>
    <row r="409" spans="1:39" x14ac:dyDescent="0.25">
      <c r="A409" s="15"/>
      <c r="B409" s="16"/>
      <c r="C409" s="17"/>
      <c r="D409" s="15"/>
      <c r="E409" s="16"/>
      <c r="F409" s="16"/>
      <c r="G409" s="16"/>
      <c r="H409" s="16"/>
      <c r="I409" s="16"/>
      <c r="J409" s="16"/>
      <c r="K409" s="20"/>
      <c r="L409" s="20"/>
      <c r="M409" s="20"/>
      <c r="N409" s="20"/>
      <c r="O409" s="20"/>
      <c r="P409" s="20"/>
      <c r="Q409" s="20"/>
      <c r="R409" s="20"/>
      <c r="S409" s="20"/>
      <c r="T409" s="20"/>
      <c r="U409" s="20"/>
      <c r="V409" s="20"/>
      <c r="W409" s="20"/>
      <c r="X409" s="20"/>
      <c r="Y409" s="18"/>
      <c r="Z409" s="15"/>
      <c r="AA409" s="15"/>
      <c r="AB409" s="18"/>
      <c r="AC409" s="15"/>
      <c r="AD409" s="15"/>
      <c r="AE409" s="19"/>
      <c r="AF409" s="15"/>
      <c r="AG409" s="15"/>
      <c r="AH409" s="15"/>
      <c r="AI409" s="15"/>
      <c r="AJ409" s="20"/>
      <c r="AK409" s="18"/>
      <c r="AL409" s="19"/>
      <c r="AM409" s="1"/>
    </row>
    <row r="410" spans="1:39" x14ac:dyDescent="0.25">
      <c r="A410" s="15"/>
      <c r="B410" s="16"/>
      <c r="C410" s="17"/>
      <c r="D410" s="15"/>
      <c r="E410" s="16"/>
      <c r="F410" s="16"/>
      <c r="G410" s="16"/>
      <c r="H410" s="16"/>
      <c r="I410" s="16"/>
      <c r="J410" s="16"/>
      <c r="K410" s="20"/>
      <c r="L410" s="20"/>
      <c r="M410" s="20"/>
      <c r="N410" s="20"/>
      <c r="O410" s="20"/>
      <c r="P410" s="20"/>
      <c r="Q410" s="20"/>
      <c r="R410" s="20"/>
      <c r="S410" s="20"/>
      <c r="T410" s="20"/>
      <c r="U410" s="20"/>
      <c r="V410" s="20"/>
      <c r="W410" s="20"/>
      <c r="X410" s="20"/>
      <c r="Y410" s="18"/>
      <c r="Z410" s="15"/>
      <c r="AA410" s="15"/>
      <c r="AB410" s="18"/>
      <c r="AC410" s="15"/>
      <c r="AD410" s="15"/>
      <c r="AE410" s="19"/>
      <c r="AF410" s="15"/>
      <c r="AG410" s="15"/>
      <c r="AH410" s="15"/>
      <c r="AI410" s="15"/>
      <c r="AJ410" s="20"/>
      <c r="AK410" s="18"/>
      <c r="AL410" s="19"/>
      <c r="AM410" s="1"/>
    </row>
    <row r="411" spans="1:39" x14ac:dyDescent="0.25">
      <c r="A411" s="15"/>
      <c r="B411" s="16"/>
      <c r="C411" s="17"/>
      <c r="D411" s="15"/>
      <c r="E411" s="16"/>
      <c r="F411" s="16"/>
      <c r="G411" s="16"/>
      <c r="H411" s="16"/>
      <c r="I411" s="16"/>
      <c r="J411" s="16"/>
      <c r="K411" s="20"/>
      <c r="L411" s="20"/>
      <c r="M411" s="20"/>
      <c r="N411" s="20"/>
      <c r="O411" s="20"/>
      <c r="P411" s="20"/>
      <c r="Q411" s="20"/>
      <c r="R411" s="20"/>
      <c r="S411" s="20"/>
      <c r="T411" s="20"/>
      <c r="U411" s="20"/>
      <c r="V411" s="20"/>
      <c r="W411" s="20"/>
      <c r="X411" s="20"/>
      <c r="Y411" s="18"/>
      <c r="Z411" s="15"/>
      <c r="AA411" s="15"/>
      <c r="AB411" s="18"/>
      <c r="AC411" s="15"/>
      <c r="AD411" s="15"/>
      <c r="AE411" s="19"/>
      <c r="AF411" s="15"/>
      <c r="AG411" s="15"/>
      <c r="AH411" s="15"/>
      <c r="AI411" s="15"/>
      <c r="AJ411" s="20"/>
      <c r="AK411" s="18"/>
      <c r="AL411" s="19"/>
      <c r="AM411" s="1"/>
    </row>
    <row r="412" spans="1:39" x14ac:dyDescent="0.25">
      <c r="A412" s="15"/>
      <c r="B412" s="16"/>
      <c r="C412" s="17"/>
      <c r="D412" s="15"/>
      <c r="E412" s="16"/>
      <c r="F412" s="16"/>
      <c r="G412" s="16"/>
      <c r="H412" s="16"/>
      <c r="I412" s="16"/>
      <c r="J412" s="16"/>
      <c r="K412" s="20"/>
      <c r="L412" s="20"/>
      <c r="M412" s="20"/>
      <c r="N412" s="20"/>
      <c r="O412" s="20"/>
      <c r="P412" s="20"/>
      <c r="Q412" s="20"/>
      <c r="R412" s="20"/>
      <c r="S412" s="20"/>
      <c r="T412" s="20"/>
      <c r="U412" s="20"/>
      <c r="V412" s="20"/>
      <c r="W412" s="20"/>
      <c r="X412" s="20"/>
      <c r="Y412" s="18"/>
      <c r="Z412" s="15"/>
      <c r="AA412" s="15"/>
      <c r="AB412" s="18"/>
      <c r="AC412" s="15"/>
      <c r="AD412" s="15"/>
      <c r="AE412" s="19"/>
      <c r="AF412" s="15"/>
      <c r="AG412" s="15"/>
      <c r="AH412" s="15"/>
      <c r="AI412" s="15"/>
      <c r="AJ412" s="20"/>
      <c r="AK412" s="18"/>
      <c r="AL412" s="19"/>
      <c r="AM412" s="1"/>
    </row>
    <row r="413" spans="1:39" x14ac:dyDescent="0.25">
      <c r="A413" s="15"/>
      <c r="B413" s="16"/>
      <c r="C413" s="17"/>
      <c r="D413" s="15"/>
      <c r="E413" s="16"/>
      <c r="F413" s="16"/>
      <c r="G413" s="16"/>
      <c r="H413" s="16"/>
      <c r="I413" s="16"/>
      <c r="J413" s="16"/>
      <c r="K413" s="20"/>
      <c r="L413" s="20"/>
      <c r="M413" s="20"/>
      <c r="N413" s="20"/>
      <c r="O413" s="20"/>
      <c r="P413" s="20"/>
      <c r="Q413" s="20"/>
      <c r="R413" s="20"/>
      <c r="S413" s="20"/>
      <c r="T413" s="20"/>
      <c r="U413" s="20"/>
      <c r="V413" s="20"/>
      <c r="W413" s="20"/>
      <c r="X413" s="20"/>
      <c r="Y413" s="18"/>
      <c r="Z413" s="15"/>
      <c r="AA413" s="15"/>
      <c r="AB413" s="18"/>
      <c r="AC413" s="15"/>
      <c r="AD413" s="15"/>
      <c r="AE413" s="19"/>
      <c r="AF413" s="15"/>
      <c r="AG413" s="15"/>
      <c r="AH413" s="15"/>
      <c r="AI413" s="15"/>
      <c r="AJ413" s="20"/>
      <c r="AK413" s="18"/>
      <c r="AL413" s="19"/>
      <c r="AM413" s="1"/>
    </row>
    <row r="414" spans="1:39" x14ac:dyDescent="0.25">
      <c r="A414" s="15"/>
      <c r="B414" s="16"/>
      <c r="C414" s="17"/>
      <c r="D414" s="15"/>
      <c r="E414" s="16"/>
      <c r="F414" s="16"/>
      <c r="G414" s="16"/>
      <c r="H414" s="16"/>
      <c r="I414" s="16"/>
      <c r="J414" s="16"/>
      <c r="K414" s="20"/>
      <c r="L414" s="20"/>
      <c r="M414" s="20"/>
      <c r="N414" s="20"/>
      <c r="O414" s="20"/>
      <c r="P414" s="20"/>
      <c r="Q414" s="20"/>
      <c r="R414" s="20"/>
      <c r="S414" s="20"/>
      <c r="T414" s="20"/>
      <c r="U414" s="20"/>
      <c r="V414" s="20"/>
      <c r="W414" s="20"/>
      <c r="X414" s="20"/>
      <c r="Y414" s="18"/>
      <c r="Z414" s="15"/>
      <c r="AA414" s="15"/>
      <c r="AB414" s="18"/>
      <c r="AC414" s="15"/>
      <c r="AD414" s="15"/>
      <c r="AE414" s="19"/>
      <c r="AF414" s="15"/>
      <c r="AG414" s="15"/>
      <c r="AH414" s="15"/>
      <c r="AI414" s="15"/>
      <c r="AJ414" s="20"/>
      <c r="AK414" s="18"/>
      <c r="AL414" s="19"/>
      <c r="AM414" s="1"/>
    </row>
    <row r="415" spans="1:39" x14ac:dyDescent="0.25">
      <c r="A415" s="15"/>
      <c r="B415" s="16"/>
      <c r="C415" s="17"/>
      <c r="D415" s="15"/>
      <c r="E415" s="16"/>
      <c r="F415" s="16"/>
      <c r="G415" s="16"/>
      <c r="H415" s="16"/>
      <c r="I415" s="16"/>
      <c r="J415" s="16"/>
      <c r="K415" s="20"/>
      <c r="L415" s="20"/>
      <c r="M415" s="20"/>
      <c r="N415" s="20"/>
      <c r="O415" s="20"/>
      <c r="P415" s="20"/>
      <c r="Q415" s="20"/>
      <c r="R415" s="20"/>
      <c r="S415" s="20"/>
      <c r="T415" s="20"/>
      <c r="U415" s="20"/>
      <c r="V415" s="20"/>
      <c r="W415" s="20"/>
      <c r="X415" s="20"/>
      <c r="Y415" s="18"/>
      <c r="Z415" s="15"/>
      <c r="AA415" s="15"/>
      <c r="AB415" s="18"/>
      <c r="AC415" s="15"/>
      <c r="AD415" s="15"/>
      <c r="AE415" s="19"/>
      <c r="AF415" s="15"/>
      <c r="AG415" s="15"/>
      <c r="AH415" s="15"/>
      <c r="AI415" s="15"/>
      <c r="AJ415" s="20"/>
      <c r="AK415" s="18"/>
      <c r="AL415" s="19"/>
      <c r="AM415" s="1"/>
    </row>
    <row r="416" spans="1:39" x14ac:dyDescent="0.25">
      <c r="A416" s="15"/>
      <c r="B416" s="16"/>
      <c r="C416" s="17"/>
      <c r="D416" s="15"/>
      <c r="E416" s="16"/>
      <c r="F416" s="16"/>
      <c r="G416" s="16"/>
      <c r="H416" s="16"/>
      <c r="I416" s="16"/>
      <c r="J416" s="16"/>
      <c r="K416" s="20"/>
      <c r="L416" s="20"/>
      <c r="M416" s="20"/>
      <c r="N416" s="20"/>
      <c r="O416" s="20"/>
      <c r="P416" s="20"/>
      <c r="Q416" s="20"/>
      <c r="R416" s="20"/>
      <c r="S416" s="20"/>
      <c r="T416" s="20"/>
      <c r="U416" s="20"/>
      <c r="V416" s="20"/>
      <c r="W416" s="20"/>
      <c r="X416" s="20"/>
      <c r="Y416" s="18"/>
      <c r="Z416" s="15"/>
      <c r="AA416" s="15"/>
      <c r="AB416" s="18"/>
      <c r="AC416" s="15"/>
      <c r="AD416" s="15"/>
      <c r="AE416" s="19"/>
      <c r="AF416" s="15"/>
      <c r="AG416" s="15"/>
      <c r="AH416" s="15"/>
      <c r="AI416" s="15"/>
      <c r="AJ416" s="20"/>
      <c r="AK416" s="18"/>
      <c r="AL416" s="19"/>
      <c r="AM416" s="1"/>
    </row>
    <row r="417" spans="1:39" x14ac:dyDescent="0.25">
      <c r="A417" s="15"/>
      <c r="B417" s="16"/>
      <c r="C417" s="17"/>
      <c r="D417" s="15"/>
      <c r="E417" s="16"/>
      <c r="F417" s="16"/>
      <c r="G417" s="16"/>
      <c r="H417" s="16"/>
      <c r="I417" s="16"/>
      <c r="J417" s="16"/>
      <c r="K417" s="20"/>
      <c r="L417" s="20"/>
      <c r="M417" s="20"/>
      <c r="N417" s="20"/>
      <c r="O417" s="20"/>
      <c r="P417" s="20"/>
      <c r="Q417" s="20"/>
      <c r="R417" s="20"/>
      <c r="S417" s="20"/>
      <c r="T417" s="20"/>
      <c r="U417" s="20"/>
      <c r="V417" s="20"/>
      <c r="W417" s="20"/>
      <c r="X417" s="20"/>
      <c r="Y417" s="18"/>
      <c r="Z417" s="15"/>
      <c r="AA417" s="15"/>
      <c r="AB417" s="18"/>
      <c r="AC417" s="15"/>
      <c r="AD417" s="15"/>
      <c r="AE417" s="19"/>
      <c r="AF417" s="15"/>
      <c r="AG417" s="15"/>
      <c r="AH417" s="15"/>
      <c r="AI417" s="15"/>
      <c r="AJ417" s="20"/>
      <c r="AK417" s="18"/>
      <c r="AL417" s="19"/>
      <c r="AM417" s="1"/>
    </row>
    <row r="418" spans="1:39" x14ac:dyDescent="0.25">
      <c r="A418" s="15"/>
      <c r="B418" s="16"/>
      <c r="C418" s="17"/>
      <c r="D418" s="15"/>
      <c r="E418" s="16"/>
      <c r="F418" s="16"/>
      <c r="G418" s="16"/>
      <c r="H418" s="16"/>
      <c r="I418" s="16"/>
      <c r="J418" s="16"/>
      <c r="K418" s="20"/>
      <c r="L418" s="20"/>
      <c r="M418" s="20"/>
      <c r="N418" s="20"/>
      <c r="O418" s="20"/>
      <c r="P418" s="20"/>
      <c r="Q418" s="20"/>
      <c r="R418" s="20"/>
      <c r="S418" s="20"/>
      <c r="T418" s="20"/>
      <c r="U418" s="20"/>
      <c r="V418" s="20"/>
      <c r="W418" s="20"/>
      <c r="X418" s="20"/>
      <c r="Y418" s="18"/>
      <c r="Z418" s="15"/>
      <c r="AA418" s="15"/>
      <c r="AB418" s="18"/>
      <c r="AC418" s="15"/>
      <c r="AD418" s="15"/>
      <c r="AE418" s="19"/>
      <c r="AF418" s="15"/>
      <c r="AG418" s="15"/>
      <c r="AH418" s="15"/>
      <c r="AI418" s="15"/>
      <c r="AJ418" s="20"/>
      <c r="AK418" s="18"/>
      <c r="AL418" s="19"/>
      <c r="AM418" s="1"/>
    </row>
    <row r="419" spans="1:39" x14ac:dyDescent="0.25">
      <c r="A419" s="15"/>
      <c r="B419" s="16"/>
      <c r="C419" s="17"/>
      <c r="D419" s="15"/>
      <c r="E419" s="16"/>
      <c r="F419" s="16"/>
      <c r="G419" s="16"/>
      <c r="H419" s="16"/>
      <c r="I419" s="16"/>
      <c r="J419" s="16"/>
      <c r="K419" s="20"/>
      <c r="L419" s="20"/>
      <c r="M419" s="20"/>
      <c r="N419" s="20"/>
      <c r="O419" s="20"/>
      <c r="P419" s="20"/>
      <c r="Q419" s="20"/>
      <c r="R419" s="20"/>
      <c r="S419" s="20"/>
      <c r="T419" s="20"/>
      <c r="U419" s="20"/>
      <c r="V419" s="20"/>
      <c r="W419" s="20"/>
      <c r="X419" s="20"/>
      <c r="Y419" s="18"/>
      <c r="Z419" s="15"/>
      <c r="AA419" s="15"/>
      <c r="AB419" s="18"/>
      <c r="AC419" s="15"/>
      <c r="AD419" s="15"/>
      <c r="AE419" s="19"/>
      <c r="AF419" s="15"/>
      <c r="AG419" s="15"/>
      <c r="AH419" s="15"/>
      <c r="AI419" s="15"/>
      <c r="AJ419" s="20"/>
      <c r="AK419" s="18"/>
      <c r="AL419" s="19"/>
      <c r="AM419" s="1"/>
    </row>
    <row r="420" spans="1:39" x14ac:dyDescent="0.25">
      <c r="A420" s="15"/>
      <c r="B420" s="16"/>
      <c r="C420" s="17"/>
      <c r="D420" s="15"/>
      <c r="E420" s="16"/>
      <c r="F420" s="16"/>
      <c r="G420" s="16"/>
      <c r="H420" s="16"/>
      <c r="I420" s="16"/>
      <c r="J420" s="16"/>
      <c r="K420" s="20"/>
      <c r="L420" s="20"/>
      <c r="M420" s="20"/>
      <c r="N420" s="20"/>
      <c r="O420" s="20"/>
      <c r="P420" s="20"/>
      <c r="Q420" s="20"/>
      <c r="R420" s="20"/>
      <c r="S420" s="20"/>
      <c r="T420" s="20"/>
      <c r="U420" s="20"/>
      <c r="V420" s="20"/>
      <c r="W420" s="20"/>
      <c r="X420" s="20"/>
      <c r="Y420" s="18"/>
      <c r="Z420" s="15"/>
      <c r="AA420" s="15"/>
      <c r="AB420" s="18"/>
      <c r="AC420" s="15"/>
      <c r="AD420" s="15"/>
      <c r="AE420" s="19"/>
      <c r="AF420" s="15"/>
      <c r="AG420" s="15"/>
      <c r="AH420" s="15"/>
      <c r="AI420" s="15"/>
      <c r="AJ420" s="20"/>
      <c r="AK420" s="18"/>
      <c r="AL420" s="19"/>
      <c r="AM420" s="1"/>
    </row>
    <row r="421" spans="1:39" x14ac:dyDescent="0.25">
      <c r="A421" s="15"/>
      <c r="B421" s="16"/>
      <c r="C421" s="17"/>
      <c r="D421" s="15"/>
      <c r="E421" s="16"/>
      <c r="F421" s="16"/>
      <c r="G421" s="16"/>
      <c r="H421" s="16"/>
      <c r="I421" s="16"/>
      <c r="J421" s="16"/>
      <c r="K421" s="20"/>
      <c r="L421" s="20"/>
      <c r="M421" s="20"/>
      <c r="N421" s="20"/>
      <c r="O421" s="20"/>
      <c r="P421" s="20"/>
      <c r="Q421" s="20"/>
      <c r="R421" s="20"/>
      <c r="S421" s="20"/>
      <c r="T421" s="20"/>
      <c r="U421" s="20"/>
      <c r="V421" s="20"/>
      <c r="W421" s="20"/>
      <c r="X421" s="20"/>
      <c r="Y421" s="18"/>
      <c r="Z421" s="15"/>
      <c r="AA421" s="15"/>
      <c r="AB421" s="18"/>
      <c r="AC421" s="15"/>
      <c r="AD421" s="15"/>
      <c r="AE421" s="19"/>
      <c r="AF421" s="15"/>
      <c r="AG421" s="15"/>
      <c r="AH421" s="15"/>
      <c r="AI421" s="15"/>
      <c r="AJ421" s="20"/>
      <c r="AK421" s="18"/>
      <c r="AL421" s="19"/>
      <c r="AM421" s="1"/>
    </row>
    <row r="422" spans="1:39" x14ac:dyDescent="0.25">
      <c r="A422" s="15"/>
      <c r="B422" s="16"/>
      <c r="C422" s="17"/>
      <c r="D422" s="15"/>
      <c r="E422" s="16"/>
      <c r="F422" s="16"/>
      <c r="G422" s="16"/>
      <c r="H422" s="16"/>
      <c r="I422" s="16"/>
      <c r="J422" s="16"/>
      <c r="K422" s="20"/>
      <c r="L422" s="20"/>
      <c r="M422" s="20"/>
      <c r="N422" s="20"/>
      <c r="O422" s="20"/>
      <c r="P422" s="20"/>
      <c r="Q422" s="20"/>
      <c r="R422" s="20"/>
      <c r="S422" s="20"/>
      <c r="T422" s="20"/>
      <c r="U422" s="20"/>
      <c r="V422" s="20"/>
      <c r="W422" s="20"/>
      <c r="X422" s="20"/>
      <c r="Y422" s="18"/>
      <c r="Z422" s="15"/>
      <c r="AA422" s="15"/>
      <c r="AB422" s="18"/>
      <c r="AC422" s="15"/>
      <c r="AD422" s="15"/>
      <c r="AE422" s="19"/>
      <c r="AF422" s="15"/>
      <c r="AG422" s="15"/>
      <c r="AH422" s="15"/>
      <c r="AI422" s="15"/>
      <c r="AJ422" s="20"/>
      <c r="AK422" s="18"/>
      <c r="AL422" s="19"/>
      <c r="AM422" s="1"/>
    </row>
    <row r="423" spans="1:39" x14ac:dyDescent="0.25">
      <c r="A423" s="15"/>
      <c r="B423" s="16"/>
      <c r="C423" s="17"/>
      <c r="D423" s="15"/>
      <c r="E423" s="16"/>
      <c r="F423" s="16"/>
      <c r="G423" s="16"/>
      <c r="H423" s="16"/>
      <c r="I423" s="16"/>
      <c r="J423" s="16"/>
      <c r="K423" s="20"/>
      <c r="L423" s="20"/>
      <c r="M423" s="20"/>
      <c r="N423" s="20"/>
      <c r="O423" s="20"/>
      <c r="P423" s="20"/>
      <c r="Q423" s="20"/>
      <c r="R423" s="20"/>
      <c r="S423" s="20"/>
      <c r="T423" s="20"/>
      <c r="U423" s="20"/>
      <c r="V423" s="20"/>
      <c r="W423" s="20"/>
      <c r="X423" s="20"/>
      <c r="Y423" s="18"/>
      <c r="Z423" s="15"/>
      <c r="AA423" s="15"/>
      <c r="AB423" s="18"/>
      <c r="AC423" s="15"/>
      <c r="AD423" s="15"/>
      <c r="AE423" s="19"/>
      <c r="AF423" s="15"/>
      <c r="AG423" s="15"/>
      <c r="AH423" s="15"/>
      <c r="AI423" s="15"/>
      <c r="AJ423" s="20"/>
      <c r="AK423" s="18"/>
      <c r="AL423" s="19"/>
      <c r="AM423" s="1"/>
    </row>
    <row r="424" spans="1:39" x14ac:dyDescent="0.25">
      <c r="A424" s="15"/>
      <c r="B424" s="16"/>
      <c r="C424" s="17"/>
      <c r="D424" s="15"/>
      <c r="E424" s="16"/>
      <c r="F424" s="16"/>
      <c r="G424" s="16"/>
      <c r="H424" s="16"/>
      <c r="I424" s="16"/>
      <c r="J424" s="16"/>
      <c r="K424" s="20"/>
      <c r="L424" s="20"/>
      <c r="M424" s="20"/>
      <c r="N424" s="20"/>
      <c r="O424" s="20"/>
      <c r="P424" s="20"/>
      <c r="Q424" s="20"/>
      <c r="R424" s="20"/>
      <c r="S424" s="20"/>
      <c r="T424" s="20"/>
      <c r="U424" s="20"/>
      <c r="V424" s="20"/>
      <c r="W424" s="20"/>
      <c r="X424" s="20"/>
      <c r="Y424" s="18"/>
      <c r="Z424" s="15"/>
      <c r="AA424" s="15"/>
      <c r="AB424" s="18"/>
      <c r="AC424" s="15"/>
      <c r="AD424" s="15"/>
      <c r="AE424" s="19"/>
      <c r="AF424" s="15"/>
      <c r="AG424" s="15"/>
      <c r="AH424" s="15"/>
      <c r="AI424" s="15"/>
      <c r="AJ424" s="20"/>
      <c r="AK424" s="18"/>
      <c r="AL424" s="19"/>
      <c r="AM424" s="1"/>
    </row>
    <row r="425" spans="1:39" x14ac:dyDescent="0.25">
      <c r="A425" s="15"/>
      <c r="B425" s="16"/>
      <c r="C425" s="17"/>
      <c r="D425" s="15"/>
      <c r="E425" s="16"/>
      <c r="F425" s="16"/>
      <c r="G425" s="16"/>
      <c r="H425" s="16"/>
      <c r="I425" s="16"/>
      <c r="J425" s="16"/>
      <c r="K425" s="20"/>
      <c r="L425" s="20"/>
      <c r="M425" s="20"/>
      <c r="N425" s="20"/>
      <c r="O425" s="20"/>
      <c r="P425" s="20"/>
      <c r="Q425" s="20"/>
      <c r="R425" s="20"/>
      <c r="S425" s="20"/>
      <c r="T425" s="20"/>
      <c r="U425" s="20"/>
      <c r="V425" s="20"/>
      <c r="W425" s="20"/>
      <c r="X425" s="20"/>
      <c r="Y425" s="18"/>
      <c r="Z425" s="15"/>
      <c r="AA425" s="15"/>
      <c r="AB425" s="18"/>
      <c r="AC425" s="15"/>
      <c r="AD425" s="15"/>
      <c r="AE425" s="19"/>
      <c r="AF425" s="15"/>
      <c r="AG425" s="15"/>
      <c r="AH425" s="15"/>
      <c r="AI425" s="15"/>
      <c r="AJ425" s="20"/>
      <c r="AK425" s="18"/>
      <c r="AL425" s="19"/>
      <c r="AM425" s="1"/>
    </row>
    <row r="426" spans="1:39" x14ac:dyDescent="0.25">
      <c r="A426" s="15"/>
      <c r="B426" s="16"/>
      <c r="C426" s="17"/>
      <c r="D426" s="15"/>
      <c r="E426" s="16"/>
      <c r="F426" s="16"/>
      <c r="G426" s="16"/>
      <c r="H426" s="16"/>
      <c r="I426" s="16"/>
      <c r="J426" s="16"/>
      <c r="K426" s="20"/>
      <c r="L426" s="20"/>
      <c r="M426" s="20"/>
      <c r="N426" s="20"/>
      <c r="O426" s="20"/>
      <c r="P426" s="20"/>
      <c r="Q426" s="20"/>
      <c r="R426" s="20"/>
      <c r="S426" s="20"/>
      <c r="T426" s="20"/>
      <c r="U426" s="20"/>
      <c r="V426" s="20"/>
      <c r="W426" s="20"/>
      <c r="X426" s="20"/>
      <c r="Y426" s="18"/>
      <c r="Z426" s="15"/>
      <c r="AA426" s="15"/>
      <c r="AB426" s="18"/>
      <c r="AC426" s="15"/>
      <c r="AD426" s="15"/>
      <c r="AE426" s="19"/>
      <c r="AF426" s="15"/>
      <c r="AG426" s="15"/>
      <c r="AH426" s="15"/>
      <c r="AI426" s="15"/>
      <c r="AJ426" s="20"/>
      <c r="AK426" s="18"/>
      <c r="AL426" s="19"/>
      <c r="AM426" s="1"/>
    </row>
    <row r="427" spans="1:39" x14ac:dyDescent="0.25">
      <c r="A427" s="15"/>
      <c r="B427" s="16"/>
      <c r="C427" s="17"/>
      <c r="D427" s="15"/>
      <c r="E427" s="16"/>
      <c r="F427" s="16"/>
      <c r="G427" s="16"/>
      <c r="H427" s="16"/>
      <c r="I427" s="16"/>
      <c r="J427" s="16"/>
      <c r="K427" s="20"/>
      <c r="L427" s="20"/>
      <c r="M427" s="20"/>
      <c r="N427" s="20"/>
      <c r="O427" s="20"/>
      <c r="P427" s="20"/>
      <c r="Q427" s="20"/>
      <c r="R427" s="20"/>
      <c r="S427" s="20"/>
      <c r="T427" s="20"/>
      <c r="U427" s="20"/>
      <c r="V427" s="20"/>
      <c r="W427" s="20"/>
      <c r="X427" s="20"/>
      <c r="Y427" s="18"/>
      <c r="Z427" s="15"/>
      <c r="AA427" s="15"/>
      <c r="AB427" s="18"/>
      <c r="AC427" s="15"/>
      <c r="AD427" s="15"/>
      <c r="AE427" s="19"/>
      <c r="AF427" s="15"/>
      <c r="AG427" s="15"/>
      <c r="AH427" s="15"/>
      <c r="AI427" s="15"/>
      <c r="AJ427" s="20"/>
      <c r="AK427" s="18"/>
      <c r="AL427" s="19"/>
      <c r="AM427" s="1"/>
    </row>
    <row r="428" spans="1:39" x14ac:dyDescent="0.25">
      <c r="A428" s="15"/>
      <c r="B428" s="16"/>
      <c r="C428" s="17"/>
      <c r="D428" s="15"/>
      <c r="E428" s="16"/>
      <c r="F428" s="16"/>
      <c r="G428" s="16"/>
      <c r="H428" s="16"/>
      <c r="I428" s="16"/>
      <c r="J428" s="16"/>
      <c r="K428" s="20"/>
      <c r="L428" s="20"/>
      <c r="M428" s="20"/>
      <c r="N428" s="20"/>
      <c r="O428" s="20"/>
      <c r="P428" s="20"/>
      <c r="Q428" s="20"/>
      <c r="R428" s="20"/>
      <c r="S428" s="20"/>
      <c r="T428" s="20"/>
      <c r="U428" s="20"/>
      <c r="V428" s="20"/>
      <c r="W428" s="20"/>
      <c r="X428" s="20"/>
      <c r="Y428" s="18"/>
      <c r="Z428" s="15"/>
      <c r="AA428" s="15"/>
      <c r="AB428" s="18"/>
      <c r="AC428" s="15"/>
      <c r="AD428" s="15"/>
      <c r="AE428" s="19"/>
      <c r="AF428" s="15"/>
      <c r="AG428" s="15"/>
      <c r="AH428" s="15"/>
      <c r="AI428" s="15"/>
      <c r="AJ428" s="20"/>
      <c r="AK428" s="18"/>
      <c r="AL428" s="19"/>
      <c r="AM428" s="1"/>
    </row>
    <row r="429" spans="1:39" x14ac:dyDescent="0.25">
      <c r="A429" s="15"/>
      <c r="B429" s="16"/>
      <c r="C429" s="17"/>
      <c r="D429" s="15"/>
      <c r="E429" s="16"/>
      <c r="F429" s="16"/>
      <c r="G429" s="16"/>
      <c r="H429" s="16"/>
      <c r="I429" s="16"/>
      <c r="J429" s="16"/>
      <c r="K429" s="20"/>
      <c r="L429" s="20"/>
      <c r="M429" s="20"/>
      <c r="N429" s="20"/>
      <c r="O429" s="20"/>
      <c r="P429" s="20"/>
      <c r="Q429" s="20"/>
      <c r="R429" s="20"/>
      <c r="S429" s="20"/>
      <c r="T429" s="20"/>
      <c r="U429" s="20"/>
      <c r="V429" s="20"/>
      <c r="W429" s="20"/>
      <c r="X429" s="20"/>
      <c r="Y429" s="18"/>
      <c r="Z429" s="15"/>
      <c r="AA429" s="15"/>
      <c r="AB429" s="18"/>
      <c r="AC429" s="15"/>
      <c r="AD429" s="15"/>
      <c r="AE429" s="19"/>
      <c r="AF429" s="15"/>
      <c r="AG429" s="15"/>
      <c r="AH429" s="15"/>
      <c r="AI429" s="15"/>
      <c r="AJ429" s="20"/>
      <c r="AK429" s="18"/>
      <c r="AL429" s="19"/>
      <c r="AM429" s="1"/>
    </row>
    <row r="430" spans="1:39" x14ac:dyDescent="0.25">
      <c r="A430" s="15"/>
      <c r="B430" s="16"/>
      <c r="C430" s="17"/>
      <c r="D430" s="15"/>
      <c r="E430" s="16"/>
      <c r="F430" s="16"/>
      <c r="G430" s="16"/>
      <c r="H430" s="16"/>
      <c r="I430" s="16"/>
      <c r="J430" s="16"/>
      <c r="K430" s="20"/>
      <c r="L430" s="20"/>
      <c r="M430" s="20"/>
      <c r="N430" s="20"/>
      <c r="O430" s="20"/>
      <c r="P430" s="20"/>
      <c r="Q430" s="20"/>
      <c r="R430" s="20"/>
      <c r="S430" s="20"/>
      <c r="T430" s="20"/>
      <c r="U430" s="20"/>
      <c r="V430" s="20"/>
      <c r="W430" s="20"/>
      <c r="X430" s="20"/>
      <c r="Y430" s="18"/>
      <c r="Z430" s="15"/>
      <c r="AA430" s="15"/>
      <c r="AB430" s="18"/>
      <c r="AC430" s="15"/>
      <c r="AD430" s="15"/>
      <c r="AE430" s="19"/>
      <c r="AF430" s="15"/>
      <c r="AG430" s="15"/>
      <c r="AH430" s="15"/>
      <c r="AI430" s="15"/>
      <c r="AJ430" s="20"/>
      <c r="AK430" s="18"/>
      <c r="AL430" s="19"/>
      <c r="AM430" s="1"/>
    </row>
    <row r="431" spans="1:39" x14ac:dyDescent="0.25">
      <c r="A431" s="15"/>
      <c r="B431" s="16"/>
      <c r="C431" s="17"/>
      <c r="D431" s="15"/>
      <c r="E431" s="16"/>
      <c r="F431" s="16"/>
      <c r="G431" s="16"/>
      <c r="H431" s="16"/>
      <c r="I431" s="16"/>
      <c r="J431" s="16"/>
      <c r="K431" s="20"/>
      <c r="L431" s="20"/>
      <c r="M431" s="20"/>
      <c r="N431" s="20"/>
      <c r="O431" s="20"/>
      <c r="P431" s="20"/>
      <c r="Q431" s="20"/>
      <c r="R431" s="20"/>
      <c r="S431" s="20"/>
      <c r="T431" s="20"/>
      <c r="U431" s="20"/>
      <c r="V431" s="20"/>
      <c r="W431" s="20"/>
      <c r="X431" s="20"/>
      <c r="Y431" s="18"/>
      <c r="Z431" s="15"/>
      <c r="AA431" s="15"/>
      <c r="AB431" s="18"/>
      <c r="AC431" s="15"/>
      <c r="AD431" s="15"/>
      <c r="AE431" s="19"/>
      <c r="AF431" s="15"/>
      <c r="AG431" s="15"/>
      <c r="AH431" s="15"/>
      <c r="AI431" s="15"/>
      <c r="AJ431" s="20"/>
      <c r="AK431" s="18"/>
      <c r="AL431" s="19"/>
      <c r="AM431" s="1"/>
    </row>
    <row r="432" spans="1:39" x14ac:dyDescent="0.25">
      <c r="A432" s="15"/>
      <c r="B432" s="16"/>
      <c r="C432" s="17"/>
      <c r="D432" s="15"/>
      <c r="E432" s="16"/>
      <c r="F432" s="16"/>
      <c r="G432" s="16"/>
      <c r="H432" s="16"/>
      <c r="I432" s="16"/>
      <c r="J432" s="16"/>
      <c r="K432" s="20"/>
      <c r="L432" s="20"/>
      <c r="M432" s="20"/>
      <c r="N432" s="20"/>
      <c r="O432" s="20"/>
      <c r="P432" s="20"/>
      <c r="Q432" s="20"/>
      <c r="R432" s="20"/>
      <c r="S432" s="20"/>
      <c r="T432" s="20"/>
      <c r="U432" s="20"/>
      <c r="V432" s="20"/>
      <c r="W432" s="20"/>
      <c r="X432" s="20"/>
      <c r="Y432" s="18"/>
      <c r="Z432" s="15"/>
      <c r="AA432" s="15"/>
      <c r="AB432" s="18"/>
      <c r="AC432" s="15"/>
      <c r="AD432" s="15"/>
      <c r="AE432" s="19"/>
      <c r="AF432" s="15"/>
      <c r="AG432" s="15"/>
      <c r="AH432" s="15"/>
      <c r="AI432" s="15"/>
      <c r="AJ432" s="20"/>
      <c r="AK432" s="18"/>
      <c r="AL432" s="19"/>
      <c r="AM432" s="1"/>
    </row>
    <row r="433" spans="1:39" x14ac:dyDescent="0.25">
      <c r="A433" s="15"/>
      <c r="B433" s="16"/>
      <c r="C433" s="17"/>
      <c r="D433" s="15"/>
      <c r="E433" s="16"/>
      <c r="F433" s="16"/>
      <c r="G433" s="16"/>
      <c r="H433" s="16"/>
      <c r="I433" s="16"/>
      <c r="J433" s="16"/>
      <c r="K433" s="20"/>
      <c r="L433" s="20"/>
      <c r="M433" s="20"/>
      <c r="N433" s="20"/>
      <c r="O433" s="20"/>
      <c r="P433" s="20"/>
      <c r="Q433" s="20"/>
      <c r="R433" s="20"/>
      <c r="S433" s="20"/>
      <c r="T433" s="20"/>
      <c r="U433" s="20"/>
      <c r="V433" s="20"/>
      <c r="W433" s="20"/>
      <c r="X433" s="20"/>
      <c r="Y433" s="18"/>
      <c r="Z433" s="15"/>
      <c r="AA433" s="15"/>
      <c r="AB433" s="18"/>
      <c r="AC433" s="15"/>
      <c r="AD433" s="15"/>
      <c r="AE433" s="19"/>
      <c r="AF433" s="15"/>
      <c r="AG433" s="15"/>
      <c r="AH433" s="15"/>
      <c r="AI433" s="15"/>
      <c r="AJ433" s="20"/>
      <c r="AK433" s="18"/>
      <c r="AL433" s="19"/>
      <c r="AM433" s="1"/>
    </row>
    <row r="434" spans="1:39" x14ac:dyDescent="0.25">
      <c r="A434" s="15"/>
      <c r="B434" s="16"/>
      <c r="C434" s="17"/>
      <c r="D434" s="15"/>
      <c r="E434" s="16"/>
      <c r="F434" s="16"/>
      <c r="G434" s="16"/>
      <c r="H434" s="16"/>
      <c r="I434" s="16"/>
      <c r="J434" s="16"/>
      <c r="K434" s="20"/>
      <c r="L434" s="20"/>
      <c r="M434" s="20"/>
      <c r="N434" s="20"/>
      <c r="O434" s="20"/>
      <c r="P434" s="20"/>
      <c r="Q434" s="20"/>
      <c r="R434" s="20"/>
      <c r="S434" s="20"/>
      <c r="T434" s="20"/>
      <c r="U434" s="20"/>
      <c r="V434" s="20"/>
      <c r="W434" s="20"/>
      <c r="X434" s="20"/>
      <c r="Y434" s="18"/>
      <c r="Z434" s="15"/>
      <c r="AA434" s="15"/>
      <c r="AB434" s="18"/>
      <c r="AC434" s="15"/>
      <c r="AD434" s="15"/>
      <c r="AE434" s="19"/>
      <c r="AF434" s="15"/>
      <c r="AG434" s="15"/>
      <c r="AH434" s="15"/>
      <c r="AI434" s="15"/>
      <c r="AJ434" s="20"/>
      <c r="AK434" s="18"/>
      <c r="AL434" s="19"/>
      <c r="AM434" s="1"/>
    </row>
    <row r="435" spans="1:39" x14ac:dyDescent="0.25">
      <c r="A435" s="15"/>
      <c r="B435" s="16"/>
      <c r="C435" s="17"/>
      <c r="D435" s="15"/>
      <c r="E435" s="16"/>
      <c r="F435" s="16"/>
      <c r="G435" s="16"/>
      <c r="H435" s="16"/>
      <c r="I435" s="16"/>
      <c r="J435" s="16"/>
      <c r="K435" s="20"/>
      <c r="L435" s="20"/>
      <c r="M435" s="20"/>
      <c r="N435" s="20"/>
      <c r="O435" s="20"/>
      <c r="P435" s="20"/>
      <c r="Q435" s="20"/>
      <c r="R435" s="20"/>
      <c r="S435" s="20"/>
      <c r="T435" s="20"/>
      <c r="U435" s="20"/>
      <c r="V435" s="20"/>
      <c r="W435" s="20"/>
      <c r="X435" s="20"/>
      <c r="Y435" s="18"/>
      <c r="Z435" s="15"/>
      <c r="AA435" s="15"/>
      <c r="AB435" s="18"/>
      <c r="AC435" s="15"/>
      <c r="AD435" s="15"/>
      <c r="AE435" s="19"/>
      <c r="AF435" s="15"/>
      <c r="AG435" s="15"/>
      <c r="AH435" s="15"/>
      <c r="AI435" s="15"/>
      <c r="AJ435" s="20"/>
      <c r="AK435" s="18"/>
      <c r="AL435" s="19"/>
      <c r="AM435" s="1"/>
    </row>
    <row r="436" spans="1:39" x14ac:dyDescent="0.25">
      <c r="A436" s="15"/>
      <c r="B436" s="16"/>
      <c r="C436" s="17"/>
      <c r="D436" s="15"/>
      <c r="E436" s="16"/>
      <c r="F436" s="16"/>
      <c r="G436" s="16"/>
      <c r="H436" s="16"/>
      <c r="I436" s="16"/>
      <c r="J436" s="16"/>
      <c r="K436" s="20"/>
      <c r="L436" s="20"/>
      <c r="M436" s="20"/>
      <c r="N436" s="20"/>
      <c r="O436" s="20"/>
      <c r="P436" s="20"/>
      <c r="Q436" s="20"/>
      <c r="R436" s="20"/>
      <c r="S436" s="20"/>
      <c r="T436" s="20"/>
      <c r="U436" s="20"/>
      <c r="V436" s="20"/>
      <c r="W436" s="20"/>
      <c r="X436" s="20"/>
      <c r="Y436" s="18"/>
      <c r="Z436" s="15"/>
      <c r="AA436" s="15"/>
      <c r="AB436" s="18"/>
      <c r="AC436" s="15"/>
      <c r="AD436" s="15"/>
      <c r="AE436" s="19"/>
      <c r="AF436" s="15"/>
      <c r="AG436" s="15"/>
      <c r="AH436" s="15"/>
      <c r="AI436" s="15"/>
      <c r="AJ436" s="20"/>
      <c r="AK436" s="18"/>
      <c r="AL436" s="19"/>
      <c r="AM436" s="1"/>
    </row>
    <row r="437" spans="1:39" x14ac:dyDescent="0.25">
      <c r="A437" s="15"/>
      <c r="B437" s="16"/>
      <c r="C437" s="17"/>
      <c r="D437" s="15"/>
      <c r="E437" s="16"/>
      <c r="F437" s="16"/>
      <c r="G437" s="16"/>
      <c r="H437" s="16"/>
      <c r="I437" s="16"/>
      <c r="J437" s="16"/>
      <c r="K437" s="20"/>
      <c r="L437" s="20"/>
      <c r="M437" s="20"/>
      <c r="N437" s="20"/>
      <c r="O437" s="20"/>
      <c r="P437" s="20"/>
      <c r="Q437" s="20"/>
      <c r="R437" s="20"/>
      <c r="S437" s="20"/>
      <c r="T437" s="20"/>
      <c r="U437" s="20"/>
      <c r="V437" s="20"/>
      <c r="W437" s="20"/>
      <c r="X437" s="20"/>
      <c r="Y437" s="18"/>
      <c r="Z437" s="15"/>
      <c r="AA437" s="15"/>
      <c r="AB437" s="18"/>
      <c r="AC437" s="15"/>
      <c r="AD437" s="15"/>
      <c r="AE437" s="19"/>
      <c r="AF437" s="15"/>
      <c r="AG437" s="15"/>
      <c r="AH437" s="15"/>
      <c r="AI437" s="15"/>
      <c r="AJ437" s="20"/>
      <c r="AK437" s="18"/>
      <c r="AL437" s="19"/>
      <c r="AM437" s="1"/>
    </row>
    <row r="438" spans="1:39" x14ac:dyDescent="0.25">
      <c r="A438" s="15"/>
      <c r="B438" s="16"/>
      <c r="C438" s="17"/>
      <c r="D438" s="15"/>
      <c r="E438" s="16"/>
      <c r="F438" s="16"/>
      <c r="G438" s="16"/>
      <c r="H438" s="16"/>
      <c r="I438" s="16"/>
      <c r="J438" s="16"/>
      <c r="K438" s="20"/>
      <c r="L438" s="20"/>
      <c r="M438" s="20"/>
      <c r="N438" s="20"/>
      <c r="O438" s="20"/>
      <c r="P438" s="20"/>
      <c r="Q438" s="20"/>
      <c r="R438" s="20"/>
      <c r="S438" s="20"/>
      <c r="T438" s="20"/>
      <c r="U438" s="20"/>
      <c r="V438" s="20"/>
      <c r="W438" s="20"/>
      <c r="X438" s="20"/>
      <c r="Y438" s="18"/>
      <c r="Z438" s="15"/>
      <c r="AA438" s="15"/>
      <c r="AB438" s="18"/>
      <c r="AC438" s="15"/>
      <c r="AD438" s="15"/>
      <c r="AE438" s="19"/>
      <c r="AF438" s="15"/>
      <c r="AG438" s="15"/>
      <c r="AH438" s="15"/>
      <c r="AI438" s="15"/>
      <c r="AJ438" s="20"/>
      <c r="AK438" s="18"/>
      <c r="AL438" s="19"/>
      <c r="AM438" s="1"/>
    </row>
    <row r="439" spans="1:39" x14ac:dyDescent="0.25">
      <c r="A439" s="15"/>
      <c r="B439" s="16"/>
      <c r="C439" s="17"/>
      <c r="D439" s="15"/>
      <c r="E439" s="16"/>
      <c r="F439" s="16"/>
      <c r="G439" s="16"/>
      <c r="H439" s="16"/>
      <c r="I439" s="16"/>
      <c r="J439" s="16"/>
      <c r="K439" s="20"/>
      <c r="L439" s="20"/>
      <c r="M439" s="20"/>
      <c r="N439" s="20"/>
      <c r="O439" s="20"/>
      <c r="P439" s="20"/>
      <c r="Q439" s="20"/>
      <c r="R439" s="20"/>
      <c r="S439" s="20"/>
      <c r="T439" s="20"/>
      <c r="U439" s="20"/>
      <c r="V439" s="20"/>
      <c r="W439" s="20"/>
      <c r="X439" s="20"/>
      <c r="Y439" s="18"/>
      <c r="Z439" s="15"/>
      <c r="AA439" s="15"/>
      <c r="AB439" s="18"/>
      <c r="AC439" s="15"/>
      <c r="AD439" s="15"/>
      <c r="AE439" s="19"/>
      <c r="AF439" s="15"/>
      <c r="AG439" s="15"/>
      <c r="AH439" s="15"/>
      <c r="AI439" s="15"/>
      <c r="AJ439" s="20"/>
      <c r="AK439" s="18"/>
      <c r="AL439" s="19"/>
      <c r="AM439" s="1"/>
    </row>
    <row r="440" spans="1:39" x14ac:dyDescent="0.25">
      <c r="A440" s="15"/>
      <c r="B440" s="16"/>
      <c r="C440" s="17"/>
      <c r="D440" s="15"/>
      <c r="E440" s="16"/>
      <c r="F440" s="16"/>
      <c r="G440" s="16"/>
      <c r="H440" s="16"/>
      <c r="I440" s="16"/>
      <c r="J440" s="16"/>
      <c r="K440" s="20"/>
      <c r="L440" s="20"/>
      <c r="M440" s="20"/>
      <c r="N440" s="20"/>
      <c r="O440" s="20"/>
      <c r="P440" s="20"/>
      <c r="Q440" s="20"/>
      <c r="R440" s="20"/>
      <c r="S440" s="20"/>
      <c r="T440" s="20"/>
      <c r="U440" s="20"/>
      <c r="V440" s="20"/>
      <c r="W440" s="20"/>
      <c r="X440" s="20"/>
      <c r="Y440" s="18"/>
      <c r="Z440" s="15"/>
      <c r="AA440" s="15"/>
      <c r="AB440" s="18"/>
      <c r="AC440" s="15"/>
      <c r="AD440" s="15"/>
      <c r="AE440" s="19"/>
      <c r="AF440" s="15"/>
      <c r="AG440" s="15"/>
      <c r="AH440" s="15"/>
      <c r="AI440" s="15"/>
      <c r="AJ440" s="20"/>
      <c r="AK440" s="18"/>
      <c r="AL440" s="19"/>
      <c r="AM440" s="1"/>
    </row>
    <row r="441" spans="1:39" x14ac:dyDescent="0.25">
      <c r="A441" s="15"/>
      <c r="B441" s="16"/>
      <c r="C441" s="17"/>
      <c r="D441" s="15"/>
      <c r="E441" s="16"/>
      <c r="F441" s="16"/>
      <c r="G441" s="16"/>
      <c r="H441" s="16"/>
      <c r="I441" s="16"/>
      <c r="J441" s="16"/>
      <c r="K441" s="20"/>
      <c r="L441" s="20"/>
      <c r="M441" s="20"/>
      <c r="N441" s="20"/>
      <c r="O441" s="20"/>
      <c r="P441" s="20"/>
      <c r="Q441" s="20"/>
      <c r="R441" s="20"/>
      <c r="S441" s="20"/>
      <c r="T441" s="20"/>
      <c r="U441" s="20"/>
      <c r="V441" s="20"/>
      <c r="W441" s="20"/>
      <c r="X441" s="20"/>
      <c r="Y441" s="18"/>
      <c r="Z441" s="15"/>
      <c r="AA441" s="15"/>
      <c r="AB441" s="18"/>
      <c r="AC441" s="15"/>
      <c r="AD441" s="15"/>
      <c r="AE441" s="19"/>
      <c r="AF441" s="15"/>
      <c r="AG441" s="15"/>
      <c r="AH441" s="15"/>
      <c r="AI441" s="15"/>
      <c r="AJ441" s="20"/>
      <c r="AK441" s="18"/>
      <c r="AL441" s="19"/>
      <c r="AM441" s="1"/>
    </row>
    <row r="442" spans="1:39" x14ac:dyDescent="0.25">
      <c r="A442" s="15"/>
      <c r="B442" s="16"/>
      <c r="C442" s="17"/>
      <c r="D442" s="15"/>
      <c r="E442" s="16"/>
      <c r="F442" s="16"/>
      <c r="G442" s="16"/>
      <c r="H442" s="16"/>
      <c r="I442" s="16"/>
      <c r="J442" s="16"/>
      <c r="K442" s="20"/>
      <c r="L442" s="20"/>
      <c r="M442" s="20"/>
      <c r="N442" s="20"/>
      <c r="O442" s="20"/>
      <c r="P442" s="20"/>
      <c r="Q442" s="20"/>
      <c r="R442" s="20"/>
      <c r="S442" s="20"/>
      <c r="T442" s="20"/>
      <c r="U442" s="20"/>
      <c r="V442" s="20"/>
      <c r="W442" s="20"/>
      <c r="X442" s="20"/>
      <c r="Y442" s="18"/>
      <c r="Z442" s="15"/>
      <c r="AA442" s="15"/>
      <c r="AB442" s="18"/>
      <c r="AC442" s="15"/>
      <c r="AD442" s="15"/>
      <c r="AE442" s="19"/>
      <c r="AF442" s="15"/>
      <c r="AG442" s="15"/>
      <c r="AH442" s="15"/>
      <c r="AI442" s="15"/>
      <c r="AJ442" s="20"/>
      <c r="AK442" s="18"/>
      <c r="AL442" s="19"/>
      <c r="AM442" s="1"/>
    </row>
    <row r="443" spans="1:39" x14ac:dyDescent="0.25">
      <c r="A443" s="15"/>
      <c r="B443" s="16"/>
      <c r="C443" s="17"/>
      <c r="D443" s="15"/>
      <c r="E443" s="16"/>
      <c r="F443" s="16"/>
      <c r="G443" s="16"/>
      <c r="H443" s="16"/>
      <c r="I443" s="16"/>
      <c r="J443" s="16"/>
      <c r="K443" s="20"/>
      <c r="L443" s="20"/>
      <c r="M443" s="20"/>
      <c r="N443" s="20"/>
      <c r="O443" s="20"/>
      <c r="P443" s="20"/>
      <c r="Q443" s="20"/>
      <c r="R443" s="20"/>
      <c r="S443" s="20"/>
      <c r="T443" s="20"/>
      <c r="U443" s="20"/>
      <c r="V443" s="20"/>
      <c r="W443" s="20"/>
      <c r="X443" s="20"/>
      <c r="Y443" s="18"/>
      <c r="Z443" s="15"/>
      <c r="AA443" s="15"/>
      <c r="AB443" s="18"/>
      <c r="AC443" s="15"/>
      <c r="AD443" s="15"/>
      <c r="AE443" s="19"/>
      <c r="AF443" s="15"/>
      <c r="AG443" s="15"/>
      <c r="AH443" s="15"/>
      <c r="AI443" s="15"/>
      <c r="AJ443" s="20"/>
      <c r="AK443" s="18"/>
      <c r="AL443" s="19"/>
      <c r="AM443" s="1"/>
    </row>
    <row r="444" spans="1:39" x14ac:dyDescent="0.25">
      <c r="A444" s="15"/>
      <c r="B444" s="16"/>
      <c r="C444" s="17"/>
      <c r="D444" s="15"/>
      <c r="E444" s="16"/>
      <c r="F444" s="16"/>
      <c r="G444" s="16"/>
      <c r="H444" s="16"/>
      <c r="I444" s="16"/>
      <c r="J444" s="16"/>
      <c r="K444" s="20"/>
      <c r="L444" s="20"/>
      <c r="M444" s="20"/>
      <c r="N444" s="20"/>
      <c r="O444" s="20"/>
      <c r="P444" s="20"/>
      <c r="Q444" s="20"/>
      <c r="R444" s="20"/>
      <c r="S444" s="20"/>
      <c r="T444" s="20"/>
      <c r="U444" s="20"/>
      <c r="V444" s="20"/>
      <c r="W444" s="20"/>
      <c r="X444" s="20"/>
      <c r="Y444" s="18"/>
      <c r="Z444" s="15"/>
      <c r="AA444" s="15"/>
      <c r="AB444" s="18"/>
      <c r="AC444" s="15"/>
      <c r="AD444" s="15"/>
      <c r="AE444" s="19"/>
      <c r="AF444" s="15"/>
      <c r="AG444" s="15"/>
      <c r="AH444" s="15"/>
      <c r="AI444" s="15"/>
      <c r="AJ444" s="20"/>
      <c r="AK444" s="18"/>
      <c r="AL444" s="19"/>
      <c r="AM444" s="1"/>
    </row>
    <row r="445" spans="1:39" x14ac:dyDescent="0.25">
      <c r="A445" s="15"/>
      <c r="B445" s="16"/>
      <c r="C445" s="17"/>
      <c r="D445" s="15"/>
      <c r="E445" s="16"/>
      <c r="F445" s="16"/>
      <c r="G445" s="16"/>
      <c r="H445" s="16"/>
      <c r="I445" s="16"/>
      <c r="J445" s="16"/>
      <c r="K445" s="20"/>
      <c r="L445" s="20"/>
      <c r="M445" s="20"/>
      <c r="N445" s="20"/>
      <c r="O445" s="20"/>
      <c r="P445" s="20"/>
      <c r="Q445" s="20"/>
      <c r="R445" s="20"/>
      <c r="S445" s="20"/>
      <c r="T445" s="20"/>
      <c r="U445" s="20"/>
      <c r="V445" s="20"/>
      <c r="W445" s="20"/>
      <c r="X445" s="20"/>
      <c r="Y445" s="18"/>
      <c r="Z445" s="15"/>
      <c r="AA445" s="15"/>
      <c r="AB445" s="18"/>
      <c r="AC445" s="15"/>
      <c r="AD445" s="15"/>
      <c r="AE445" s="19"/>
      <c r="AF445" s="15"/>
      <c r="AG445" s="15"/>
      <c r="AH445" s="15"/>
      <c r="AI445" s="15"/>
      <c r="AJ445" s="20"/>
      <c r="AK445" s="18"/>
      <c r="AL445" s="19"/>
      <c r="AM445" s="1"/>
    </row>
    <row r="446" spans="1:39" x14ac:dyDescent="0.25">
      <c r="A446" s="15"/>
      <c r="B446" s="16"/>
      <c r="C446" s="17"/>
      <c r="D446" s="15"/>
      <c r="E446" s="16"/>
      <c r="F446" s="16"/>
      <c r="G446" s="16"/>
      <c r="H446" s="16"/>
      <c r="I446" s="16"/>
      <c r="J446" s="16"/>
      <c r="K446" s="20"/>
      <c r="L446" s="20"/>
      <c r="M446" s="20"/>
      <c r="N446" s="20"/>
      <c r="O446" s="20"/>
      <c r="P446" s="20"/>
      <c r="Q446" s="20"/>
      <c r="R446" s="20"/>
      <c r="S446" s="20"/>
      <c r="T446" s="20"/>
      <c r="U446" s="20"/>
      <c r="V446" s="20"/>
      <c r="W446" s="20"/>
      <c r="X446" s="20"/>
      <c r="Y446" s="18"/>
      <c r="Z446" s="15"/>
      <c r="AA446" s="15"/>
      <c r="AB446" s="18"/>
      <c r="AC446" s="15"/>
      <c r="AD446" s="15"/>
      <c r="AE446" s="19"/>
      <c r="AF446" s="15"/>
      <c r="AG446" s="15"/>
      <c r="AH446" s="15"/>
      <c r="AI446" s="15"/>
      <c r="AJ446" s="20"/>
      <c r="AK446" s="18"/>
      <c r="AL446" s="19"/>
      <c r="AM446" s="1"/>
    </row>
    <row r="447" spans="1:39" x14ac:dyDescent="0.25">
      <c r="A447" s="15"/>
      <c r="B447" s="16"/>
      <c r="C447" s="17"/>
      <c r="D447" s="15"/>
      <c r="E447" s="16"/>
      <c r="F447" s="16"/>
      <c r="G447" s="16"/>
      <c r="H447" s="16"/>
      <c r="I447" s="16"/>
      <c r="J447" s="16"/>
      <c r="K447" s="20"/>
      <c r="L447" s="20"/>
      <c r="M447" s="20"/>
      <c r="N447" s="20"/>
      <c r="O447" s="20"/>
      <c r="P447" s="20"/>
      <c r="Q447" s="20"/>
      <c r="R447" s="20"/>
      <c r="S447" s="20"/>
      <c r="T447" s="20"/>
      <c r="U447" s="20"/>
      <c r="V447" s="20"/>
      <c r="W447" s="20"/>
      <c r="X447" s="20"/>
      <c r="Y447" s="18"/>
      <c r="Z447" s="15"/>
      <c r="AA447" s="15"/>
      <c r="AB447" s="18"/>
      <c r="AC447" s="15"/>
      <c r="AD447" s="15"/>
      <c r="AE447" s="19"/>
      <c r="AF447" s="15"/>
      <c r="AG447" s="15"/>
      <c r="AH447" s="15"/>
      <c r="AI447" s="15"/>
      <c r="AJ447" s="20"/>
      <c r="AK447" s="18"/>
      <c r="AL447" s="19"/>
      <c r="AM447" s="1"/>
    </row>
    <row r="448" spans="1:39" x14ac:dyDescent="0.25">
      <c r="A448" s="15"/>
      <c r="B448" s="16"/>
      <c r="C448" s="17"/>
      <c r="D448" s="15"/>
      <c r="E448" s="16"/>
      <c r="F448" s="16"/>
      <c r="G448" s="16"/>
      <c r="H448" s="16"/>
      <c r="I448" s="16"/>
      <c r="J448" s="16"/>
      <c r="K448" s="20"/>
      <c r="L448" s="20"/>
      <c r="M448" s="20"/>
      <c r="N448" s="20"/>
      <c r="O448" s="20"/>
      <c r="P448" s="20"/>
      <c r="Q448" s="20"/>
      <c r="R448" s="20"/>
      <c r="S448" s="20"/>
      <c r="T448" s="20"/>
      <c r="U448" s="20"/>
      <c r="V448" s="20"/>
      <c r="W448" s="20"/>
      <c r="X448" s="20"/>
      <c r="Y448" s="18"/>
      <c r="Z448" s="15"/>
      <c r="AA448" s="15"/>
      <c r="AB448" s="18"/>
      <c r="AC448" s="15"/>
      <c r="AD448" s="15"/>
      <c r="AE448" s="19"/>
      <c r="AF448" s="15"/>
      <c r="AG448" s="15"/>
      <c r="AH448" s="15"/>
      <c r="AI448" s="15"/>
      <c r="AJ448" s="20"/>
      <c r="AK448" s="18"/>
      <c r="AL448" s="19"/>
      <c r="AM448" s="1"/>
    </row>
    <row r="449" spans="1:39" x14ac:dyDescent="0.25">
      <c r="A449" s="15"/>
      <c r="B449" s="16"/>
      <c r="C449" s="17"/>
      <c r="D449" s="15"/>
      <c r="E449" s="16"/>
      <c r="F449" s="16"/>
      <c r="G449" s="16"/>
      <c r="H449" s="16"/>
      <c r="I449" s="16"/>
      <c r="J449" s="16"/>
      <c r="K449" s="20"/>
      <c r="L449" s="20"/>
      <c r="M449" s="20"/>
      <c r="N449" s="20"/>
      <c r="O449" s="20"/>
      <c r="P449" s="20"/>
      <c r="Q449" s="20"/>
      <c r="R449" s="20"/>
      <c r="S449" s="20"/>
      <c r="T449" s="20"/>
      <c r="U449" s="20"/>
      <c r="V449" s="20"/>
      <c r="W449" s="20"/>
      <c r="X449" s="20"/>
      <c r="Y449" s="18"/>
      <c r="Z449" s="15"/>
      <c r="AA449" s="15"/>
      <c r="AB449" s="18"/>
      <c r="AC449" s="15"/>
      <c r="AD449" s="15"/>
      <c r="AE449" s="19"/>
      <c r="AF449" s="15"/>
      <c r="AG449" s="15"/>
      <c r="AH449" s="15"/>
      <c r="AI449" s="15"/>
      <c r="AJ449" s="20"/>
      <c r="AK449" s="18"/>
      <c r="AL449" s="19"/>
      <c r="AM449" s="1"/>
    </row>
    <row r="450" spans="1:39" x14ac:dyDescent="0.25">
      <c r="A450" s="15"/>
      <c r="B450" s="16"/>
      <c r="C450" s="17"/>
      <c r="D450" s="15"/>
      <c r="E450" s="16"/>
      <c r="F450" s="16"/>
      <c r="G450" s="16"/>
      <c r="H450" s="16"/>
      <c r="I450" s="16"/>
      <c r="J450" s="16"/>
      <c r="K450" s="20"/>
      <c r="L450" s="20"/>
      <c r="M450" s="20"/>
      <c r="N450" s="20"/>
      <c r="O450" s="20"/>
      <c r="P450" s="20"/>
      <c r="Q450" s="20"/>
      <c r="R450" s="20"/>
      <c r="S450" s="20"/>
      <c r="T450" s="20"/>
      <c r="U450" s="20"/>
      <c r="V450" s="20"/>
      <c r="W450" s="20"/>
      <c r="X450" s="20"/>
      <c r="Y450" s="18"/>
      <c r="Z450" s="15"/>
      <c r="AA450" s="15"/>
      <c r="AB450" s="18"/>
      <c r="AC450" s="15"/>
      <c r="AD450" s="15"/>
      <c r="AE450" s="19"/>
      <c r="AF450" s="15"/>
      <c r="AG450" s="15"/>
      <c r="AH450" s="15"/>
      <c r="AI450" s="15"/>
      <c r="AJ450" s="20"/>
      <c r="AK450" s="18"/>
      <c r="AL450" s="19"/>
      <c r="AM450" s="1"/>
    </row>
    <row r="451" spans="1:39" x14ac:dyDescent="0.25">
      <c r="A451" s="15"/>
      <c r="B451" s="16"/>
      <c r="C451" s="17"/>
      <c r="D451" s="15"/>
      <c r="E451" s="16"/>
      <c r="F451" s="16"/>
      <c r="G451" s="16"/>
      <c r="H451" s="16"/>
      <c r="I451" s="16"/>
      <c r="J451" s="16"/>
      <c r="K451" s="20"/>
      <c r="L451" s="20"/>
      <c r="M451" s="20"/>
      <c r="N451" s="20"/>
      <c r="O451" s="20"/>
      <c r="P451" s="20"/>
      <c r="Q451" s="20"/>
      <c r="R451" s="20"/>
      <c r="S451" s="20"/>
      <c r="T451" s="20"/>
      <c r="U451" s="20"/>
      <c r="V451" s="20"/>
      <c r="W451" s="20"/>
      <c r="X451" s="20"/>
      <c r="Y451" s="18"/>
      <c r="Z451" s="15"/>
      <c r="AA451" s="15"/>
      <c r="AB451" s="18"/>
      <c r="AC451" s="15"/>
      <c r="AD451" s="15"/>
      <c r="AE451" s="19"/>
      <c r="AF451" s="15"/>
      <c r="AG451" s="15"/>
      <c r="AH451" s="15"/>
      <c r="AI451" s="15"/>
      <c r="AJ451" s="20"/>
      <c r="AK451" s="18"/>
      <c r="AL451" s="19"/>
      <c r="AM451" s="1"/>
    </row>
    <row r="452" spans="1:39" x14ac:dyDescent="0.25">
      <c r="A452" s="15"/>
      <c r="B452" s="16"/>
      <c r="C452" s="17"/>
      <c r="D452" s="15"/>
      <c r="E452" s="16"/>
      <c r="F452" s="16"/>
      <c r="G452" s="16"/>
      <c r="H452" s="16"/>
      <c r="I452" s="16"/>
      <c r="J452" s="16"/>
      <c r="K452" s="20"/>
      <c r="L452" s="20"/>
      <c r="M452" s="20"/>
      <c r="N452" s="20"/>
      <c r="O452" s="20"/>
      <c r="P452" s="20"/>
      <c r="Q452" s="20"/>
      <c r="R452" s="20"/>
      <c r="S452" s="20"/>
      <c r="T452" s="20"/>
      <c r="U452" s="20"/>
      <c r="V452" s="20"/>
      <c r="W452" s="20"/>
      <c r="X452" s="20"/>
      <c r="Y452" s="18"/>
      <c r="Z452" s="15"/>
      <c r="AA452" s="15"/>
      <c r="AB452" s="18"/>
      <c r="AC452" s="15"/>
      <c r="AD452" s="15"/>
      <c r="AE452" s="19"/>
      <c r="AF452" s="15"/>
      <c r="AG452" s="15"/>
      <c r="AH452" s="15"/>
      <c r="AI452" s="15"/>
      <c r="AJ452" s="20"/>
      <c r="AK452" s="18"/>
      <c r="AL452" s="19"/>
      <c r="AM452" s="1"/>
    </row>
    <row r="453" spans="1:39" x14ac:dyDescent="0.25">
      <c r="A453" s="15"/>
      <c r="B453" s="16"/>
      <c r="C453" s="17"/>
      <c r="D453" s="15"/>
      <c r="E453" s="16"/>
      <c r="F453" s="16"/>
      <c r="G453" s="16"/>
      <c r="H453" s="16"/>
      <c r="I453" s="16"/>
      <c r="J453" s="16"/>
      <c r="K453" s="20"/>
      <c r="L453" s="20"/>
      <c r="M453" s="20"/>
      <c r="N453" s="20"/>
      <c r="O453" s="20"/>
      <c r="P453" s="20"/>
      <c r="Q453" s="20"/>
      <c r="R453" s="20"/>
      <c r="S453" s="20"/>
      <c r="T453" s="20"/>
      <c r="U453" s="20"/>
      <c r="V453" s="20"/>
      <c r="W453" s="20"/>
      <c r="X453" s="20"/>
      <c r="Y453" s="18"/>
      <c r="Z453" s="15"/>
      <c r="AA453" s="15"/>
      <c r="AB453" s="18"/>
      <c r="AC453" s="15"/>
      <c r="AD453" s="15"/>
      <c r="AE453" s="19"/>
      <c r="AF453" s="15"/>
      <c r="AG453" s="15"/>
      <c r="AH453" s="15"/>
      <c r="AI453" s="15"/>
      <c r="AJ453" s="20"/>
      <c r="AK453" s="18"/>
      <c r="AL453" s="19"/>
      <c r="AM453" s="1"/>
    </row>
    <row r="454" spans="1:39" x14ac:dyDescent="0.25">
      <c r="A454" s="15"/>
      <c r="B454" s="16"/>
      <c r="C454" s="17"/>
      <c r="D454" s="15"/>
      <c r="E454" s="16"/>
      <c r="F454" s="16"/>
      <c r="G454" s="16"/>
      <c r="H454" s="16"/>
      <c r="I454" s="16"/>
      <c r="J454" s="16"/>
      <c r="K454" s="20"/>
      <c r="L454" s="20"/>
      <c r="M454" s="20"/>
      <c r="N454" s="20"/>
      <c r="O454" s="20"/>
      <c r="P454" s="20"/>
      <c r="Q454" s="20"/>
      <c r="R454" s="20"/>
      <c r="S454" s="20"/>
      <c r="T454" s="20"/>
      <c r="U454" s="20"/>
      <c r="V454" s="20"/>
      <c r="W454" s="20"/>
      <c r="X454" s="20"/>
      <c r="Y454" s="18"/>
      <c r="Z454" s="15"/>
      <c r="AA454" s="15"/>
      <c r="AB454" s="18"/>
      <c r="AC454" s="15"/>
      <c r="AD454" s="15"/>
      <c r="AE454" s="19"/>
      <c r="AF454" s="15"/>
      <c r="AG454" s="15"/>
      <c r="AH454" s="15"/>
      <c r="AI454" s="15"/>
      <c r="AJ454" s="20"/>
      <c r="AK454" s="18"/>
      <c r="AL454" s="19"/>
      <c r="AM454" s="1"/>
    </row>
    <row r="455" spans="1:39" x14ac:dyDescent="0.25">
      <c r="A455" s="15"/>
      <c r="B455" s="16"/>
      <c r="C455" s="17"/>
      <c r="D455" s="15"/>
      <c r="E455" s="16"/>
      <c r="F455" s="16"/>
      <c r="G455" s="16"/>
      <c r="H455" s="16"/>
      <c r="I455" s="16"/>
      <c r="J455" s="16"/>
      <c r="K455" s="20"/>
      <c r="L455" s="20"/>
      <c r="M455" s="20"/>
      <c r="N455" s="20"/>
      <c r="O455" s="20"/>
      <c r="P455" s="20"/>
      <c r="Q455" s="20"/>
      <c r="R455" s="20"/>
      <c r="S455" s="20"/>
      <c r="T455" s="20"/>
      <c r="U455" s="20"/>
      <c r="V455" s="20"/>
      <c r="W455" s="20"/>
      <c r="X455" s="20"/>
      <c r="Y455" s="18"/>
      <c r="Z455" s="15"/>
      <c r="AA455" s="15"/>
      <c r="AB455" s="18"/>
      <c r="AC455" s="15"/>
      <c r="AD455" s="15"/>
      <c r="AE455" s="19"/>
      <c r="AF455" s="15"/>
      <c r="AG455" s="15"/>
      <c r="AH455" s="15"/>
      <c r="AI455" s="15"/>
      <c r="AJ455" s="20"/>
      <c r="AK455" s="18"/>
      <c r="AL455" s="19"/>
      <c r="AM455" s="1"/>
    </row>
    <row r="456" spans="1:39" x14ac:dyDescent="0.25">
      <c r="A456" s="15"/>
      <c r="B456" s="16"/>
      <c r="C456" s="17"/>
      <c r="D456" s="15"/>
      <c r="E456" s="16"/>
      <c r="F456" s="16"/>
      <c r="G456" s="16"/>
      <c r="H456" s="16"/>
      <c r="I456" s="16"/>
      <c r="J456" s="16"/>
      <c r="K456" s="20"/>
      <c r="L456" s="20"/>
      <c r="M456" s="20"/>
      <c r="N456" s="20"/>
      <c r="O456" s="20"/>
      <c r="P456" s="20"/>
      <c r="Q456" s="20"/>
      <c r="R456" s="20"/>
      <c r="S456" s="20"/>
      <c r="T456" s="20"/>
      <c r="U456" s="20"/>
      <c r="V456" s="20"/>
      <c r="W456" s="20"/>
      <c r="X456" s="20"/>
      <c r="Y456" s="18"/>
      <c r="Z456" s="15"/>
      <c r="AA456" s="15"/>
      <c r="AB456" s="18"/>
      <c r="AC456" s="15"/>
      <c r="AD456" s="15"/>
      <c r="AE456" s="19"/>
      <c r="AF456" s="15"/>
      <c r="AG456" s="15"/>
      <c r="AH456" s="15"/>
      <c r="AI456" s="15"/>
      <c r="AJ456" s="20"/>
      <c r="AK456" s="18"/>
      <c r="AL456" s="19"/>
      <c r="AM456" s="1"/>
    </row>
    <row r="457" spans="1:39" x14ac:dyDescent="0.25">
      <c r="A457" s="15"/>
      <c r="B457" s="16"/>
      <c r="C457" s="17"/>
      <c r="D457" s="15"/>
      <c r="E457" s="16"/>
      <c r="F457" s="16"/>
      <c r="G457" s="16"/>
      <c r="H457" s="16"/>
      <c r="I457" s="16"/>
      <c r="J457" s="16"/>
      <c r="K457" s="20"/>
      <c r="L457" s="20"/>
      <c r="M457" s="20"/>
      <c r="N457" s="20"/>
      <c r="O457" s="20"/>
      <c r="P457" s="20"/>
      <c r="Q457" s="20"/>
      <c r="R457" s="20"/>
      <c r="S457" s="20"/>
      <c r="T457" s="20"/>
      <c r="U457" s="20"/>
      <c r="V457" s="20"/>
      <c r="W457" s="20"/>
      <c r="X457" s="20"/>
      <c r="Y457" s="18"/>
      <c r="Z457" s="15"/>
      <c r="AA457" s="15"/>
      <c r="AB457" s="18"/>
      <c r="AC457" s="15"/>
      <c r="AD457" s="15"/>
      <c r="AE457" s="19"/>
      <c r="AF457" s="15"/>
      <c r="AG457" s="15"/>
      <c r="AH457" s="15"/>
      <c r="AI457" s="15"/>
      <c r="AJ457" s="20"/>
      <c r="AK457" s="18"/>
      <c r="AL457" s="19"/>
      <c r="AM457" s="1"/>
    </row>
    <row r="458" spans="1:39" x14ac:dyDescent="0.25">
      <c r="A458" s="15"/>
      <c r="B458" s="16"/>
      <c r="C458" s="17"/>
      <c r="D458" s="15"/>
      <c r="E458" s="16"/>
      <c r="F458" s="16"/>
      <c r="G458" s="16"/>
      <c r="H458" s="16"/>
      <c r="I458" s="16"/>
      <c r="J458" s="16"/>
      <c r="K458" s="20"/>
      <c r="L458" s="20"/>
      <c r="M458" s="20"/>
      <c r="N458" s="20"/>
      <c r="O458" s="20"/>
      <c r="P458" s="20"/>
      <c r="Q458" s="20"/>
      <c r="R458" s="20"/>
      <c r="S458" s="20"/>
      <c r="T458" s="20"/>
      <c r="U458" s="20"/>
      <c r="V458" s="20"/>
      <c r="W458" s="20"/>
      <c r="X458" s="20"/>
      <c r="Y458" s="18"/>
      <c r="Z458" s="15"/>
      <c r="AA458" s="15"/>
      <c r="AB458" s="18"/>
      <c r="AC458" s="15"/>
      <c r="AD458" s="15"/>
      <c r="AE458" s="19"/>
      <c r="AF458" s="15"/>
      <c r="AG458" s="15"/>
      <c r="AH458" s="15"/>
      <c r="AI458" s="15"/>
      <c r="AJ458" s="20"/>
      <c r="AK458" s="18"/>
      <c r="AL458" s="19"/>
      <c r="AM458" s="1"/>
    </row>
    <row r="459" spans="1:39" x14ac:dyDescent="0.25">
      <c r="A459" s="15"/>
      <c r="B459" s="16"/>
      <c r="C459" s="17"/>
      <c r="D459" s="15"/>
      <c r="E459" s="16"/>
      <c r="F459" s="16"/>
      <c r="G459" s="16"/>
      <c r="H459" s="16"/>
      <c r="I459" s="16"/>
      <c r="J459" s="16"/>
      <c r="K459" s="20"/>
      <c r="L459" s="20"/>
      <c r="M459" s="20"/>
      <c r="N459" s="20"/>
      <c r="O459" s="20"/>
      <c r="P459" s="20"/>
      <c r="Q459" s="20"/>
      <c r="R459" s="20"/>
      <c r="S459" s="20"/>
      <c r="T459" s="20"/>
      <c r="U459" s="20"/>
      <c r="V459" s="20"/>
      <c r="W459" s="20"/>
      <c r="X459" s="20"/>
      <c r="Y459" s="18"/>
      <c r="Z459" s="15"/>
      <c r="AA459" s="15"/>
      <c r="AB459" s="18"/>
      <c r="AC459" s="15"/>
      <c r="AD459" s="15"/>
      <c r="AE459" s="19"/>
      <c r="AF459" s="15"/>
      <c r="AG459" s="15"/>
      <c r="AH459" s="15"/>
      <c r="AI459" s="15"/>
      <c r="AJ459" s="20"/>
      <c r="AK459" s="18"/>
      <c r="AL459" s="19"/>
      <c r="AM459" s="1"/>
    </row>
    <row r="460" spans="1:39" x14ac:dyDescent="0.25">
      <c r="A460" s="15"/>
      <c r="B460" s="16"/>
      <c r="C460" s="17"/>
      <c r="D460" s="15"/>
      <c r="E460" s="16"/>
      <c r="F460" s="16"/>
      <c r="G460" s="16"/>
      <c r="H460" s="16"/>
      <c r="I460" s="16"/>
      <c r="J460" s="16"/>
      <c r="K460" s="20"/>
      <c r="L460" s="20"/>
      <c r="M460" s="20"/>
      <c r="N460" s="20"/>
      <c r="O460" s="20"/>
      <c r="P460" s="20"/>
      <c r="Q460" s="20"/>
      <c r="R460" s="20"/>
      <c r="S460" s="20"/>
      <c r="T460" s="20"/>
      <c r="U460" s="20"/>
      <c r="V460" s="20"/>
      <c r="W460" s="20"/>
      <c r="X460" s="20"/>
      <c r="Y460" s="18"/>
      <c r="Z460" s="15"/>
      <c r="AA460" s="15"/>
      <c r="AB460" s="18"/>
      <c r="AC460" s="15"/>
      <c r="AD460" s="15"/>
      <c r="AE460" s="19"/>
      <c r="AF460" s="15"/>
      <c r="AG460" s="15"/>
      <c r="AH460" s="15"/>
      <c r="AI460" s="15"/>
      <c r="AJ460" s="20"/>
      <c r="AK460" s="18"/>
      <c r="AL460" s="19"/>
      <c r="AM460" s="1"/>
    </row>
    <row r="461" spans="1:39" x14ac:dyDescent="0.25">
      <c r="A461" s="15"/>
      <c r="B461" s="16"/>
      <c r="C461" s="17"/>
      <c r="D461" s="15"/>
      <c r="E461" s="16"/>
      <c r="F461" s="16"/>
      <c r="G461" s="16"/>
      <c r="H461" s="16"/>
      <c r="I461" s="16"/>
      <c r="J461" s="16"/>
      <c r="K461" s="20"/>
      <c r="L461" s="20"/>
      <c r="M461" s="20"/>
      <c r="N461" s="20"/>
      <c r="O461" s="20"/>
      <c r="P461" s="20"/>
      <c r="Q461" s="20"/>
      <c r="R461" s="20"/>
      <c r="S461" s="20"/>
      <c r="T461" s="20"/>
      <c r="U461" s="20"/>
      <c r="V461" s="20"/>
      <c r="W461" s="20"/>
      <c r="X461" s="20"/>
      <c r="Y461" s="18"/>
      <c r="Z461" s="15"/>
      <c r="AA461" s="15"/>
      <c r="AB461" s="18"/>
      <c r="AC461" s="15"/>
      <c r="AD461" s="15"/>
      <c r="AE461" s="19"/>
      <c r="AF461" s="15"/>
      <c r="AG461" s="15"/>
      <c r="AH461" s="15"/>
      <c r="AI461" s="15"/>
      <c r="AJ461" s="20"/>
      <c r="AK461" s="18"/>
      <c r="AL461" s="19"/>
      <c r="AM461" s="1"/>
    </row>
    <row r="462" spans="1:39" x14ac:dyDescent="0.25">
      <c r="A462" s="15"/>
      <c r="B462" s="16"/>
      <c r="C462" s="17"/>
      <c r="D462" s="15"/>
      <c r="E462" s="16"/>
      <c r="F462" s="16"/>
      <c r="G462" s="16"/>
      <c r="H462" s="16"/>
      <c r="I462" s="16"/>
      <c r="J462" s="16"/>
      <c r="K462" s="20"/>
      <c r="L462" s="20"/>
      <c r="M462" s="20"/>
      <c r="N462" s="20"/>
      <c r="O462" s="20"/>
      <c r="P462" s="20"/>
      <c r="Q462" s="20"/>
      <c r="R462" s="20"/>
      <c r="S462" s="20"/>
      <c r="T462" s="20"/>
      <c r="U462" s="20"/>
      <c r="V462" s="20"/>
      <c r="W462" s="20"/>
      <c r="X462" s="20"/>
      <c r="Y462" s="18"/>
      <c r="Z462" s="15"/>
      <c r="AA462" s="15"/>
      <c r="AB462" s="18"/>
      <c r="AC462" s="15"/>
      <c r="AD462" s="15"/>
      <c r="AE462" s="19"/>
      <c r="AF462" s="15"/>
      <c r="AG462" s="15"/>
      <c r="AH462" s="15"/>
      <c r="AI462" s="15"/>
      <c r="AJ462" s="20"/>
      <c r="AK462" s="18"/>
      <c r="AL462" s="19"/>
      <c r="AM462" s="1"/>
    </row>
    <row r="463" spans="1:39" x14ac:dyDescent="0.25">
      <c r="A463" s="15"/>
      <c r="B463" s="16"/>
      <c r="C463" s="17"/>
      <c r="D463" s="15"/>
      <c r="E463" s="16"/>
      <c r="F463" s="16"/>
      <c r="G463" s="16"/>
      <c r="H463" s="16"/>
      <c r="I463" s="16"/>
      <c r="J463" s="16"/>
      <c r="K463" s="20"/>
      <c r="L463" s="20"/>
      <c r="M463" s="20"/>
      <c r="N463" s="20"/>
      <c r="O463" s="20"/>
      <c r="P463" s="20"/>
      <c r="Q463" s="20"/>
      <c r="R463" s="20"/>
      <c r="S463" s="20"/>
      <c r="T463" s="20"/>
      <c r="U463" s="20"/>
      <c r="V463" s="20"/>
      <c r="W463" s="20"/>
      <c r="X463" s="20"/>
      <c r="Y463" s="18"/>
      <c r="Z463" s="15"/>
      <c r="AA463" s="15"/>
      <c r="AB463" s="18"/>
      <c r="AC463" s="15"/>
      <c r="AD463" s="15"/>
      <c r="AE463" s="19"/>
      <c r="AF463" s="15"/>
      <c r="AG463" s="15"/>
      <c r="AH463" s="15"/>
      <c r="AI463" s="15"/>
      <c r="AJ463" s="20"/>
      <c r="AK463" s="18"/>
      <c r="AL463" s="19"/>
      <c r="AM463" s="1"/>
    </row>
    <row r="464" spans="1:39" x14ac:dyDescent="0.25">
      <c r="A464" s="15"/>
      <c r="B464" s="16"/>
      <c r="C464" s="17"/>
      <c r="D464" s="15"/>
      <c r="E464" s="16"/>
      <c r="F464" s="16"/>
      <c r="G464" s="16"/>
      <c r="H464" s="16"/>
      <c r="I464" s="16"/>
      <c r="J464" s="16"/>
      <c r="K464" s="20"/>
      <c r="L464" s="20"/>
      <c r="M464" s="20"/>
      <c r="N464" s="20"/>
      <c r="O464" s="20"/>
      <c r="P464" s="20"/>
      <c r="Q464" s="20"/>
      <c r="R464" s="20"/>
      <c r="S464" s="20"/>
      <c r="T464" s="20"/>
      <c r="U464" s="20"/>
      <c r="V464" s="20"/>
      <c r="W464" s="20"/>
      <c r="X464" s="20"/>
      <c r="Y464" s="18"/>
      <c r="Z464" s="15"/>
      <c r="AA464" s="15"/>
      <c r="AB464" s="18"/>
      <c r="AC464" s="15"/>
      <c r="AD464" s="15"/>
      <c r="AE464" s="19"/>
      <c r="AF464" s="15"/>
      <c r="AG464" s="15"/>
      <c r="AH464" s="15"/>
      <c r="AI464" s="15"/>
      <c r="AJ464" s="20"/>
      <c r="AK464" s="18"/>
      <c r="AL464" s="19"/>
      <c r="AM464" s="1"/>
    </row>
    <row r="465" spans="1:39" x14ac:dyDescent="0.25">
      <c r="A465" s="15"/>
      <c r="B465" s="16"/>
      <c r="C465" s="17"/>
      <c r="D465" s="15"/>
      <c r="E465" s="16"/>
      <c r="F465" s="16"/>
      <c r="G465" s="16"/>
      <c r="H465" s="16"/>
      <c r="I465" s="16"/>
      <c r="J465" s="16"/>
      <c r="K465" s="20"/>
      <c r="L465" s="20"/>
      <c r="M465" s="20"/>
      <c r="N465" s="20"/>
      <c r="O465" s="20"/>
      <c r="P465" s="20"/>
      <c r="Q465" s="20"/>
      <c r="R465" s="20"/>
      <c r="S465" s="20"/>
      <c r="T465" s="20"/>
      <c r="U465" s="20"/>
      <c r="V465" s="20"/>
      <c r="W465" s="20"/>
      <c r="X465" s="20"/>
      <c r="Y465" s="18"/>
      <c r="Z465" s="15"/>
      <c r="AA465" s="15"/>
      <c r="AB465" s="18"/>
      <c r="AC465" s="15"/>
      <c r="AD465" s="15"/>
      <c r="AE465" s="19"/>
      <c r="AF465" s="15"/>
      <c r="AG465" s="15"/>
      <c r="AH465" s="15"/>
      <c r="AI465" s="15"/>
      <c r="AJ465" s="20"/>
      <c r="AK465" s="18"/>
      <c r="AL465" s="19"/>
      <c r="AM465" s="1"/>
    </row>
    <row r="466" spans="1:39" x14ac:dyDescent="0.25">
      <c r="A466" s="15"/>
      <c r="B466" s="16"/>
      <c r="C466" s="17"/>
      <c r="D466" s="15"/>
      <c r="E466" s="16"/>
      <c r="F466" s="16"/>
      <c r="G466" s="16"/>
      <c r="H466" s="16"/>
      <c r="I466" s="16"/>
      <c r="J466" s="16"/>
      <c r="K466" s="20"/>
      <c r="L466" s="20"/>
      <c r="M466" s="20"/>
      <c r="N466" s="20"/>
      <c r="O466" s="20"/>
      <c r="P466" s="20"/>
      <c r="Q466" s="20"/>
      <c r="R466" s="20"/>
      <c r="S466" s="20"/>
      <c r="T466" s="20"/>
      <c r="U466" s="20"/>
      <c r="V466" s="20"/>
      <c r="W466" s="20"/>
      <c r="X466" s="20"/>
      <c r="Y466" s="18"/>
      <c r="Z466" s="15"/>
      <c r="AA466" s="15"/>
      <c r="AB466" s="18"/>
      <c r="AC466" s="15"/>
      <c r="AD466" s="15"/>
      <c r="AE466" s="19"/>
      <c r="AF466" s="15"/>
      <c r="AG466" s="15"/>
      <c r="AH466" s="15"/>
      <c r="AI466" s="15"/>
      <c r="AJ466" s="20"/>
      <c r="AK466" s="18"/>
      <c r="AL466" s="19"/>
      <c r="AM466" s="1"/>
    </row>
    <row r="467" spans="1:39" x14ac:dyDescent="0.25">
      <c r="A467" s="15"/>
      <c r="B467" s="16"/>
      <c r="C467" s="17"/>
      <c r="D467" s="15"/>
      <c r="E467" s="16"/>
      <c r="F467" s="16"/>
      <c r="G467" s="16"/>
      <c r="H467" s="16"/>
      <c r="I467" s="16"/>
      <c r="J467" s="16"/>
      <c r="K467" s="20"/>
      <c r="L467" s="20"/>
      <c r="M467" s="20"/>
      <c r="N467" s="20"/>
      <c r="O467" s="20"/>
      <c r="P467" s="20"/>
      <c r="Q467" s="20"/>
      <c r="R467" s="20"/>
      <c r="S467" s="20"/>
      <c r="T467" s="20"/>
      <c r="U467" s="20"/>
      <c r="V467" s="20"/>
      <c r="W467" s="20"/>
      <c r="X467" s="20"/>
      <c r="Y467" s="18"/>
      <c r="Z467" s="15"/>
      <c r="AA467" s="15"/>
      <c r="AB467" s="18"/>
      <c r="AC467" s="15"/>
      <c r="AD467" s="15"/>
      <c r="AE467" s="19"/>
      <c r="AF467" s="15"/>
      <c r="AG467" s="15"/>
      <c r="AH467" s="15"/>
      <c r="AI467" s="15"/>
      <c r="AJ467" s="20"/>
      <c r="AK467" s="18"/>
      <c r="AL467" s="19"/>
      <c r="AM467" s="1"/>
    </row>
    <row r="468" spans="1:39" x14ac:dyDescent="0.25">
      <c r="A468" s="15"/>
      <c r="B468" s="16"/>
      <c r="C468" s="17"/>
      <c r="D468" s="15"/>
      <c r="E468" s="16"/>
      <c r="F468" s="16"/>
      <c r="G468" s="16"/>
      <c r="H468" s="16"/>
      <c r="I468" s="16"/>
      <c r="J468" s="16"/>
      <c r="K468" s="20"/>
      <c r="L468" s="20"/>
      <c r="M468" s="20"/>
      <c r="N468" s="20"/>
      <c r="O468" s="20"/>
      <c r="P468" s="20"/>
      <c r="Q468" s="20"/>
      <c r="R468" s="20"/>
      <c r="S468" s="20"/>
      <c r="T468" s="20"/>
      <c r="U468" s="20"/>
      <c r="V468" s="20"/>
      <c r="W468" s="20"/>
      <c r="X468" s="20"/>
      <c r="Y468" s="18"/>
      <c r="Z468" s="15"/>
      <c r="AA468" s="15"/>
      <c r="AB468" s="18"/>
      <c r="AC468" s="15"/>
      <c r="AD468" s="15"/>
      <c r="AE468" s="19"/>
      <c r="AF468" s="15"/>
      <c r="AG468" s="15"/>
      <c r="AH468" s="15"/>
      <c r="AI468" s="15"/>
      <c r="AJ468" s="20"/>
      <c r="AK468" s="18"/>
      <c r="AL468" s="19"/>
      <c r="AM468" s="1"/>
    </row>
    <row r="469" spans="1:39" x14ac:dyDescent="0.25">
      <c r="A469" s="15"/>
      <c r="B469" s="16"/>
      <c r="C469" s="17"/>
      <c r="D469" s="15"/>
      <c r="E469" s="16"/>
      <c r="F469" s="16"/>
      <c r="G469" s="16"/>
      <c r="H469" s="16"/>
      <c r="I469" s="16"/>
      <c r="J469" s="16"/>
      <c r="K469" s="20"/>
      <c r="L469" s="20"/>
      <c r="M469" s="20"/>
      <c r="N469" s="20"/>
      <c r="O469" s="20"/>
      <c r="P469" s="20"/>
      <c r="Q469" s="20"/>
      <c r="R469" s="20"/>
      <c r="S469" s="20"/>
      <c r="T469" s="20"/>
      <c r="U469" s="20"/>
      <c r="V469" s="20"/>
      <c r="W469" s="20"/>
      <c r="X469" s="20"/>
      <c r="Y469" s="18"/>
      <c r="Z469" s="15"/>
      <c r="AA469" s="15"/>
      <c r="AB469" s="18"/>
      <c r="AC469" s="15"/>
      <c r="AD469" s="15"/>
      <c r="AE469" s="19"/>
      <c r="AF469" s="15"/>
      <c r="AG469" s="15"/>
      <c r="AH469" s="15"/>
      <c r="AI469" s="15"/>
      <c r="AJ469" s="20"/>
      <c r="AK469" s="18"/>
      <c r="AL469" s="19"/>
      <c r="AM469" s="1"/>
    </row>
    <row r="470" spans="1:39" x14ac:dyDescent="0.25">
      <c r="A470" s="15"/>
      <c r="B470" s="16"/>
      <c r="C470" s="17"/>
      <c r="D470" s="15"/>
      <c r="E470" s="16"/>
      <c r="F470" s="16"/>
      <c r="G470" s="16"/>
      <c r="H470" s="16"/>
      <c r="I470" s="16"/>
      <c r="J470" s="16"/>
      <c r="K470" s="20"/>
      <c r="L470" s="20"/>
      <c r="M470" s="20"/>
      <c r="N470" s="20"/>
      <c r="O470" s="20"/>
      <c r="P470" s="20"/>
      <c r="Q470" s="20"/>
      <c r="R470" s="20"/>
      <c r="S470" s="20"/>
      <c r="T470" s="20"/>
      <c r="U470" s="20"/>
      <c r="V470" s="20"/>
      <c r="W470" s="20"/>
      <c r="X470" s="20"/>
      <c r="Y470" s="18"/>
      <c r="Z470" s="15"/>
      <c r="AA470" s="15"/>
      <c r="AB470" s="18"/>
      <c r="AC470" s="15"/>
      <c r="AD470" s="15"/>
      <c r="AE470" s="19"/>
      <c r="AF470" s="15"/>
      <c r="AG470" s="15"/>
      <c r="AH470" s="15"/>
      <c r="AI470" s="15"/>
      <c r="AJ470" s="20"/>
      <c r="AK470" s="18"/>
      <c r="AL470" s="19"/>
      <c r="AM470" s="1"/>
    </row>
    <row r="471" spans="1:39" x14ac:dyDescent="0.25">
      <c r="A471" s="15"/>
      <c r="B471" s="16"/>
      <c r="C471" s="17"/>
      <c r="D471" s="15"/>
      <c r="E471" s="16"/>
      <c r="F471" s="16"/>
      <c r="G471" s="16"/>
      <c r="H471" s="16"/>
      <c r="I471" s="16"/>
      <c r="J471" s="16"/>
      <c r="K471" s="20"/>
      <c r="L471" s="20"/>
      <c r="M471" s="20"/>
      <c r="N471" s="20"/>
      <c r="O471" s="20"/>
      <c r="P471" s="20"/>
      <c r="Q471" s="20"/>
      <c r="R471" s="20"/>
      <c r="S471" s="20"/>
      <c r="T471" s="20"/>
      <c r="U471" s="20"/>
      <c r="V471" s="20"/>
      <c r="W471" s="20"/>
      <c r="X471" s="20"/>
      <c r="Y471" s="18"/>
      <c r="Z471" s="15"/>
      <c r="AA471" s="15"/>
      <c r="AB471" s="18"/>
      <c r="AC471" s="15"/>
      <c r="AD471" s="15"/>
      <c r="AE471" s="19"/>
      <c r="AF471" s="15"/>
      <c r="AG471" s="15"/>
      <c r="AH471" s="15"/>
      <c r="AI471" s="15"/>
      <c r="AJ471" s="20"/>
      <c r="AK471" s="18"/>
      <c r="AL471" s="19"/>
      <c r="AM471" s="1"/>
    </row>
    <row r="472" spans="1:39" x14ac:dyDescent="0.25">
      <c r="A472" s="15"/>
      <c r="B472" s="16"/>
      <c r="C472" s="17"/>
      <c r="D472" s="15"/>
      <c r="E472" s="16"/>
      <c r="F472" s="16"/>
      <c r="G472" s="16"/>
      <c r="H472" s="16"/>
      <c r="I472" s="16"/>
      <c r="J472" s="16"/>
      <c r="K472" s="20"/>
      <c r="L472" s="20"/>
      <c r="M472" s="20"/>
      <c r="N472" s="20"/>
      <c r="O472" s="20"/>
      <c r="P472" s="20"/>
      <c r="Q472" s="20"/>
      <c r="R472" s="20"/>
      <c r="S472" s="20"/>
      <c r="T472" s="20"/>
      <c r="U472" s="20"/>
      <c r="V472" s="20"/>
      <c r="W472" s="20"/>
      <c r="X472" s="20"/>
      <c r="Y472" s="18"/>
      <c r="Z472" s="15"/>
      <c r="AA472" s="15"/>
      <c r="AB472" s="18"/>
      <c r="AC472" s="15"/>
      <c r="AD472" s="15"/>
      <c r="AE472" s="19"/>
      <c r="AF472" s="15"/>
      <c r="AG472" s="15"/>
      <c r="AH472" s="15"/>
      <c r="AI472" s="15"/>
      <c r="AJ472" s="20"/>
      <c r="AK472" s="18"/>
      <c r="AL472" s="19"/>
      <c r="AM472" s="1"/>
    </row>
    <row r="473" spans="1:39" x14ac:dyDescent="0.25">
      <c r="A473" s="15"/>
      <c r="B473" s="16"/>
      <c r="C473" s="17"/>
      <c r="D473" s="15"/>
      <c r="E473" s="16"/>
      <c r="F473" s="16"/>
      <c r="G473" s="16"/>
      <c r="H473" s="16"/>
      <c r="I473" s="16"/>
      <c r="J473" s="16"/>
      <c r="K473" s="20"/>
      <c r="L473" s="20"/>
      <c r="M473" s="20"/>
      <c r="N473" s="20"/>
      <c r="O473" s="20"/>
      <c r="P473" s="20"/>
      <c r="Q473" s="20"/>
      <c r="R473" s="20"/>
      <c r="S473" s="20"/>
      <c r="T473" s="20"/>
      <c r="U473" s="20"/>
      <c r="V473" s="20"/>
      <c r="W473" s="20"/>
      <c r="X473" s="20"/>
      <c r="Y473" s="18"/>
      <c r="Z473" s="15"/>
      <c r="AA473" s="15"/>
      <c r="AB473" s="18"/>
      <c r="AC473" s="15"/>
      <c r="AD473" s="15"/>
      <c r="AE473" s="19"/>
      <c r="AF473" s="15"/>
      <c r="AG473" s="15"/>
      <c r="AH473" s="15"/>
      <c r="AI473" s="15"/>
      <c r="AJ473" s="20"/>
      <c r="AK473" s="18"/>
      <c r="AL473" s="19"/>
      <c r="AM473" s="1"/>
    </row>
    <row r="474" spans="1:39" x14ac:dyDescent="0.25">
      <c r="A474" s="15"/>
      <c r="B474" s="16"/>
      <c r="C474" s="17"/>
      <c r="D474" s="15"/>
      <c r="E474" s="16"/>
      <c r="F474" s="16"/>
      <c r="G474" s="16"/>
      <c r="H474" s="16"/>
      <c r="I474" s="16"/>
      <c r="J474" s="16"/>
      <c r="K474" s="20"/>
      <c r="L474" s="20"/>
      <c r="M474" s="20"/>
      <c r="N474" s="20"/>
      <c r="O474" s="20"/>
      <c r="P474" s="20"/>
      <c r="Q474" s="20"/>
      <c r="R474" s="20"/>
      <c r="S474" s="20"/>
      <c r="T474" s="20"/>
      <c r="U474" s="20"/>
      <c r="V474" s="20"/>
      <c r="W474" s="20"/>
      <c r="X474" s="20"/>
      <c r="Y474" s="18"/>
      <c r="Z474" s="15"/>
      <c r="AA474" s="15"/>
      <c r="AB474" s="18"/>
      <c r="AC474" s="15"/>
      <c r="AD474" s="15"/>
      <c r="AE474" s="19"/>
      <c r="AF474" s="15"/>
      <c r="AG474" s="15"/>
      <c r="AH474" s="15"/>
      <c r="AI474" s="15"/>
      <c r="AJ474" s="20"/>
      <c r="AK474" s="18"/>
      <c r="AL474" s="19"/>
      <c r="AM474" s="1"/>
    </row>
    <row r="475" spans="1:39" x14ac:dyDescent="0.25">
      <c r="A475" s="15"/>
      <c r="B475" s="16"/>
      <c r="C475" s="17"/>
      <c r="D475" s="15"/>
      <c r="E475" s="16"/>
      <c r="F475" s="16"/>
      <c r="G475" s="16"/>
      <c r="H475" s="16"/>
      <c r="I475" s="16"/>
      <c r="J475" s="16"/>
      <c r="K475" s="20"/>
      <c r="L475" s="20"/>
      <c r="M475" s="20"/>
      <c r="N475" s="20"/>
      <c r="O475" s="20"/>
      <c r="P475" s="20"/>
      <c r="Q475" s="20"/>
      <c r="R475" s="20"/>
      <c r="S475" s="20"/>
      <c r="T475" s="20"/>
      <c r="U475" s="20"/>
      <c r="V475" s="20"/>
      <c r="W475" s="20"/>
      <c r="X475" s="20"/>
      <c r="Y475" s="18"/>
      <c r="Z475" s="15"/>
      <c r="AA475" s="15"/>
      <c r="AB475" s="18"/>
      <c r="AC475" s="15"/>
      <c r="AD475" s="15"/>
      <c r="AE475" s="19"/>
      <c r="AF475" s="15"/>
      <c r="AG475" s="15"/>
      <c r="AH475" s="15"/>
      <c r="AI475" s="15"/>
      <c r="AJ475" s="20"/>
      <c r="AK475" s="18"/>
      <c r="AL475" s="19"/>
      <c r="AM475" s="1"/>
    </row>
    <row r="476" spans="1:39" x14ac:dyDescent="0.25">
      <c r="A476" s="15"/>
      <c r="B476" s="16"/>
      <c r="C476" s="17"/>
      <c r="D476" s="15"/>
      <c r="E476" s="16"/>
      <c r="F476" s="16"/>
      <c r="G476" s="16"/>
      <c r="H476" s="16"/>
      <c r="I476" s="16"/>
      <c r="J476" s="16"/>
      <c r="K476" s="20"/>
      <c r="L476" s="20"/>
      <c r="M476" s="20"/>
      <c r="N476" s="20"/>
      <c r="O476" s="20"/>
      <c r="P476" s="20"/>
      <c r="Q476" s="20"/>
      <c r="R476" s="20"/>
      <c r="S476" s="20"/>
      <c r="T476" s="20"/>
      <c r="U476" s="20"/>
      <c r="V476" s="20"/>
      <c r="W476" s="20"/>
      <c r="X476" s="20"/>
      <c r="Y476" s="18"/>
      <c r="Z476" s="15"/>
      <c r="AA476" s="15"/>
      <c r="AB476" s="18"/>
      <c r="AC476" s="15"/>
      <c r="AD476" s="15"/>
      <c r="AE476" s="19"/>
      <c r="AF476" s="15"/>
      <c r="AG476" s="15"/>
      <c r="AH476" s="15"/>
      <c r="AI476" s="15"/>
      <c r="AJ476" s="20"/>
      <c r="AK476" s="18"/>
      <c r="AL476" s="19"/>
      <c r="AM476" s="1"/>
    </row>
    <row r="477" spans="1:39" x14ac:dyDescent="0.25">
      <c r="A477" s="15"/>
      <c r="B477" s="16"/>
      <c r="C477" s="17"/>
      <c r="D477" s="15"/>
      <c r="E477" s="16"/>
      <c r="F477" s="16"/>
      <c r="G477" s="16"/>
      <c r="H477" s="16"/>
      <c r="I477" s="16"/>
      <c r="J477" s="16"/>
      <c r="K477" s="20"/>
      <c r="L477" s="20"/>
      <c r="M477" s="20"/>
      <c r="N477" s="20"/>
      <c r="O477" s="20"/>
      <c r="P477" s="20"/>
      <c r="Q477" s="20"/>
      <c r="R477" s="20"/>
      <c r="S477" s="20"/>
      <c r="T477" s="20"/>
      <c r="U477" s="20"/>
      <c r="V477" s="20"/>
      <c r="W477" s="20"/>
      <c r="X477" s="20"/>
      <c r="Y477" s="18"/>
      <c r="Z477" s="15"/>
      <c r="AA477" s="15"/>
      <c r="AB477" s="18"/>
      <c r="AC477" s="15"/>
      <c r="AD477" s="15"/>
      <c r="AE477" s="19"/>
      <c r="AF477" s="15"/>
      <c r="AG477" s="15"/>
      <c r="AH477" s="15"/>
      <c r="AI477" s="15"/>
      <c r="AJ477" s="20"/>
      <c r="AK477" s="18"/>
      <c r="AL477" s="19"/>
      <c r="AM477" s="1"/>
    </row>
    <row r="478" spans="1:39" x14ac:dyDescent="0.25">
      <c r="A478" s="15"/>
      <c r="B478" s="16"/>
      <c r="C478" s="17"/>
      <c r="D478" s="15"/>
      <c r="E478" s="16"/>
      <c r="F478" s="16"/>
      <c r="G478" s="16"/>
      <c r="H478" s="16"/>
      <c r="I478" s="16"/>
      <c r="J478" s="16"/>
      <c r="K478" s="20"/>
      <c r="L478" s="20"/>
      <c r="M478" s="20"/>
      <c r="N478" s="20"/>
      <c r="O478" s="20"/>
      <c r="P478" s="20"/>
      <c r="Q478" s="20"/>
      <c r="R478" s="20"/>
      <c r="S478" s="20"/>
      <c r="T478" s="20"/>
      <c r="U478" s="20"/>
      <c r="V478" s="20"/>
      <c r="W478" s="20"/>
      <c r="X478" s="20"/>
      <c r="Y478" s="18"/>
      <c r="Z478" s="15"/>
      <c r="AA478" s="15"/>
      <c r="AB478" s="18"/>
      <c r="AC478" s="15"/>
      <c r="AD478" s="15"/>
      <c r="AE478" s="19"/>
      <c r="AF478" s="15"/>
      <c r="AG478" s="15"/>
      <c r="AH478" s="15"/>
      <c r="AI478" s="15"/>
      <c r="AJ478" s="20"/>
      <c r="AK478" s="18"/>
      <c r="AL478" s="19"/>
      <c r="AM478" s="1"/>
    </row>
    <row r="479" spans="1:39" x14ac:dyDescent="0.25">
      <c r="A479" s="15"/>
      <c r="B479" s="16"/>
      <c r="C479" s="17"/>
      <c r="D479" s="15"/>
      <c r="E479" s="16"/>
      <c r="F479" s="16"/>
      <c r="G479" s="16"/>
      <c r="H479" s="16"/>
      <c r="I479" s="16"/>
      <c r="J479" s="16"/>
      <c r="K479" s="20"/>
      <c r="L479" s="20"/>
      <c r="M479" s="20"/>
      <c r="N479" s="20"/>
      <c r="O479" s="20"/>
      <c r="P479" s="20"/>
      <c r="Q479" s="20"/>
      <c r="R479" s="20"/>
      <c r="S479" s="20"/>
      <c r="T479" s="20"/>
      <c r="U479" s="20"/>
      <c r="V479" s="20"/>
      <c r="W479" s="20"/>
      <c r="X479" s="20"/>
      <c r="Y479" s="18"/>
      <c r="Z479" s="15"/>
      <c r="AA479" s="15"/>
      <c r="AB479" s="18"/>
      <c r="AC479" s="15"/>
      <c r="AD479" s="15"/>
      <c r="AE479" s="19"/>
      <c r="AF479" s="15"/>
      <c r="AG479" s="15"/>
      <c r="AH479" s="15"/>
      <c r="AI479" s="15"/>
      <c r="AJ479" s="20"/>
      <c r="AK479" s="18"/>
      <c r="AL479" s="19"/>
      <c r="AM479" s="1"/>
    </row>
    <row r="480" spans="1:39" x14ac:dyDescent="0.25">
      <c r="A480" s="15"/>
      <c r="B480" s="16"/>
      <c r="C480" s="17"/>
      <c r="D480" s="15"/>
      <c r="E480" s="16"/>
      <c r="F480" s="16"/>
      <c r="G480" s="16"/>
      <c r="H480" s="16"/>
      <c r="I480" s="16"/>
      <c r="J480" s="16"/>
      <c r="K480" s="20"/>
      <c r="L480" s="20"/>
      <c r="M480" s="20"/>
      <c r="N480" s="20"/>
      <c r="O480" s="20"/>
      <c r="P480" s="20"/>
      <c r="Q480" s="20"/>
      <c r="R480" s="20"/>
      <c r="S480" s="20"/>
      <c r="T480" s="20"/>
      <c r="U480" s="20"/>
      <c r="V480" s="20"/>
      <c r="W480" s="20"/>
      <c r="X480" s="20"/>
      <c r="Y480" s="18"/>
      <c r="Z480" s="15"/>
      <c r="AA480" s="15"/>
      <c r="AB480" s="18"/>
      <c r="AC480" s="15"/>
      <c r="AD480" s="15"/>
      <c r="AE480" s="19"/>
      <c r="AF480" s="15"/>
      <c r="AG480" s="15"/>
      <c r="AH480" s="15"/>
      <c r="AI480" s="15"/>
      <c r="AJ480" s="20"/>
      <c r="AK480" s="18"/>
      <c r="AL480" s="19"/>
      <c r="AM480" s="1"/>
    </row>
    <row r="481" spans="1:39" x14ac:dyDescent="0.25">
      <c r="A481" s="15"/>
      <c r="B481" s="16"/>
      <c r="C481" s="17"/>
      <c r="D481" s="15"/>
      <c r="E481" s="16"/>
      <c r="F481" s="16"/>
      <c r="G481" s="16"/>
      <c r="H481" s="16"/>
      <c r="I481" s="16"/>
      <c r="J481" s="16"/>
      <c r="K481" s="20"/>
      <c r="L481" s="20"/>
      <c r="M481" s="20"/>
      <c r="N481" s="20"/>
      <c r="O481" s="20"/>
      <c r="P481" s="20"/>
      <c r="Q481" s="20"/>
      <c r="R481" s="20"/>
      <c r="S481" s="20"/>
      <c r="T481" s="20"/>
      <c r="U481" s="20"/>
      <c r="V481" s="20"/>
      <c r="W481" s="20"/>
      <c r="X481" s="20"/>
      <c r="Y481" s="18"/>
      <c r="Z481" s="15"/>
      <c r="AA481" s="15"/>
      <c r="AB481" s="18"/>
      <c r="AC481" s="15"/>
      <c r="AD481" s="15"/>
      <c r="AE481" s="19"/>
      <c r="AF481" s="15"/>
      <c r="AG481" s="15"/>
      <c r="AH481" s="15"/>
      <c r="AI481" s="15"/>
      <c r="AJ481" s="20"/>
      <c r="AK481" s="18"/>
      <c r="AL481" s="19"/>
      <c r="AM481" s="1"/>
    </row>
    <row r="482" spans="1:39" x14ac:dyDescent="0.25">
      <c r="A482" s="15"/>
      <c r="B482" s="16"/>
      <c r="C482" s="17"/>
      <c r="D482" s="15"/>
      <c r="E482" s="16"/>
      <c r="F482" s="16"/>
      <c r="G482" s="16"/>
      <c r="H482" s="16"/>
      <c r="I482" s="16"/>
      <c r="J482" s="16"/>
      <c r="K482" s="20"/>
      <c r="L482" s="20"/>
      <c r="M482" s="20"/>
      <c r="N482" s="20"/>
      <c r="O482" s="20"/>
      <c r="P482" s="20"/>
      <c r="Q482" s="20"/>
      <c r="R482" s="20"/>
      <c r="S482" s="20"/>
      <c r="T482" s="20"/>
      <c r="U482" s="20"/>
      <c r="V482" s="20"/>
      <c r="W482" s="20"/>
      <c r="X482" s="20"/>
      <c r="Y482" s="18"/>
      <c r="Z482" s="15"/>
      <c r="AA482" s="15"/>
      <c r="AB482" s="18"/>
      <c r="AC482" s="15"/>
      <c r="AD482" s="15"/>
      <c r="AE482" s="19"/>
      <c r="AF482" s="15"/>
      <c r="AG482" s="15"/>
      <c r="AH482" s="15"/>
      <c r="AI482" s="15"/>
      <c r="AJ482" s="20"/>
      <c r="AK482" s="18"/>
      <c r="AL482" s="19"/>
      <c r="AM482" s="1"/>
    </row>
    <row r="483" spans="1:39" x14ac:dyDescent="0.25">
      <c r="A483" s="15"/>
      <c r="B483" s="16"/>
      <c r="C483" s="17"/>
      <c r="D483" s="15"/>
      <c r="E483" s="16"/>
      <c r="F483" s="16"/>
      <c r="G483" s="16"/>
      <c r="H483" s="16"/>
      <c r="I483" s="16"/>
      <c r="J483" s="16"/>
      <c r="K483" s="20"/>
      <c r="L483" s="20"/>
      <c r="M483" s="20"/>
      <c r="N483" s="20"/>
      <c r="O483" s="20"/>
      <c r="P483" s="20"/>
      <c r="Q483" s="20"/>
      <c r="R483" s="20"/>
      <c r="S483" s="20"/>
      <c r="T483" s="20"/>
      <c r="U483" s="20"/>
      <c r="V483" s="20"/>
      <c r="W483" s="20"/>
      <c r="X483" s="20"/>
      <c r="Y483" s="18"/>
      <c r="Z483" s="15"/>
      <c r="AA483" s="15"/>
      <c r="AB483" s="18"/>
      <c r="AC483" s="15"/>
      <c r="AD483" s="15"/>
      <c r="AE483" s="19"/>
      <c r="AF483" s="15"/>
      <c r="AG483" s="15"/>
      <c r="AH483" s="15"/>
      <c r="AI483" s="15"/>
      <c r="AJ483" s="20"/>
      <c r="AK483" s="18"/>
      <c r="AL483" s="19"/>
      <c r="AM483" s="1"/>
    </row>
    <row r="484" spans="1:39" x14ac:dyDescent="0.25">
      <c r="A484" s="15"/>
      <c r="B484" s="16"/>
      <c r="C484" s="17"/>
      <c r="D484" s="15"/>
      <c r="E484" s="16"/>
      <c r="F484" s="16"/>
      <c r="G484" s="16"/>
      <c r="H484" s="16"/>
      <c r="I484" s="16"/>
      <c r="J484" s="16"/>
      <c r="K484" s="20"/>
      <c r="L484" s="20"/>
      <c r="M484" s="20"/>
      <c r="N484" s="20"/>
      <c r="O484" s="20"/>
      <c r="P484" s="20"/>
      <c r="Q484" s="20"/>
      <c r="R484" s="20"/>
      <c r="S484" s="20"/>
      <c r="T484" s="20"/>
      <c r="U484" s="20"/>
      <c r="V484" s="20"/>
      <c r="W484" s="20"/>
      <c r="X484" s="20"/>
      <c r="Y484" s="18"/>
      <c r="Z484" s="15"/>
      <c r="AA484" s="15"/>
      <c r="AB484" s="18"/>
      <c r="AC484" s="15"/>
      <c r="AD484" s="15"/>
      <c r="AE484" s="19"/>
      <c r="AF484" s="15"/>
      <c r="AG484" s="15"/>
      <c r="AH484" s="15"/>
      <c r="AI484" s="15"/>
      <c r="AJ484" s="20"/>
      <c r="AK484" s="18"/>
      <c r="AL484" s="19"/>
      <c r="AM484" s="1"/>
    </row>
    <row r="485" spans="1:39" x14ac:dyDescent="0.25">
      <c r="A485" s="15"/>
      <c r="B485" s="16"/>
      <c r="C485" s="17"/>
      <c r="D485" s="15"/>
      <c r="E485" s="16"/>
      <c r="F485" s="16"/>
      <c r="G485" s="16"/>
      <c r="H485" s="16"/>
      <c r="I485" s="16"/>
      <c r="J485" s="16"/>
      <c r="K485" s="20"/>
      <c r="L485" s="20"/>
      <c r="M485" s="20"/>
      <c r="N485" s="20"/>
      <c r="O485" s="20"/>
      <c r="P485" s="20"/>
      <c r="Q485" s="20"/>
      <c r="R485" s="20"/>
      <c r="S485" s="20"/>
      <c r="T485" s="20"/>
      <c r="U485" s="20"/>
      <c r="V485" s="20"/>
      <c r="W485" s="20"/>
      <c r="X485" s="20"/>
      <c r="Y485" s="18"/>
      <c r="Z485" s="15"/>
      <c r="AA485" s="15"/>
      <c r="AB485" s="18"/>
      <c r="AC485" s="15"/>
      <c r="AD485" s="15"/>
      <c r="AE485" s="19"/>
      <c r="AF485" s="15"/>
      <c r="AG485" s="15"/>
      <c r="AH485" s="15"/>
      <c r="AI485" s="15"/>
      <c r="AJ485" s="20"/>
      <c r="AK485" s="18"/>
      <c r="AL485" s="19"/>
      <c r="AM485" s="1"/>
    </row>
    <row r="486" spans="1:39" x14ac:dyDescent="0.25">
      <c r="A486" s="15"/>
      <c r="B486" s="16"/>
      <c r="C486" s="17"/>
      <c r="D486" s="15"/>
      <c r="E486" s="16"/>
      <c r="F486" s="16"/>
      <c r="G486" s="16"/>
      <c r="H486" s="16"/>
      <c r="I486" s="16"/>
      <c r="J486" s="16"/>
      <c r="K486" s="20"/>
      <c r="L486" s="20"/>
      <c r="M486" s="20"/>
      <c r="N486" s="20"/>
      <c r="O486" s="20"/>
      <c r="P486" s="20"/>
      <c r="Q486" s="20"/>
      <c r="R486" s="20"/>
      <c r="S486" s="20"/>
      <c r="T486" s="20"/>
      <c r="U486" s="20"/>
      <c r="V486" s="20"/>
      <c r="W486" s="20"/>
      <c r="X486" s="20"/>
      <c r="Y486" s="18"/>
      <c r="Z486" s="15"/>
      <c r="AA486" s="15"/>
      <c r="AB486" s="18"/>
      <c r="AC486" s="15"/>
      <c r="AD486" s="15"/>
      <c r="AE486" s="19"/>
      <c r="AF486" s="15"/>
      <c r="AG486" s="15"/>
      <c r="AH486" s="15"/>
      <c r="AI486" s="15"/>
      <c r="AJ486" s="20"/>
      <c r="AK486" s="18"/>
      <c r="AL486" s="19"/>
      <c r="AM486" s="1"/>
    </row>
    <row r="487" spans="1:39" x14ac:dyDescent="0.25">
      <c r="A487" s="15"/>
      <c r="B487" s="16"/>
      <c r="C487" s="17"/>
      <c r="D487" s="15"/>
      <c r="E487" s="16"/>
      <c r="F487" s="16"/>
      <c r="G487" s="16"/>
      <c r="H487" s="16"/>
      <c r="I487" s="16"/>
      <c r="J487" s="16"/>
      <c r="K487" s="20"/>
      <c r="L487" s="20"/>
      <c r="M487" s="20"/>
      <c r="N487" s="20"/>
      <c r="O487" s="20"/>
      <c r="P487" s="20"/>
      <c r="Q487" s="20"/>
      <c r="R487" s="20"/>
      <c r="S487" s="20"/>
      <c r="T487" s="20"/>
      <c r="U487" s="20"/>
      <c r="V487" s="20"/>
      <c r="W487" s="20"/>
      <c r="X487" s="20"/>
      <c r="Y487" s="18"/>
      <c r="Z487" s="15"/>
      <c r="AA487" s="15"/>
      <c r="AB487" s="18"/>
      <c r="AC487" s="15"/>
      <c r="AD487" s="15"/>
      <c r="AE487" s="19"/>
      <c r="AF487" s="15"/>
      <c r="AG487" s="15"/>
      <c r="AH487" s="15"/>
      <c r="AI487" s="15"/>
      <c r="AJ487" s="20"/>
      <c r="AK487" s="18"/>
      <c r="AL487" s="19"/>
      <c r="AM487" s="1"/>
    </row>
    <row r="488" spans="1:39" x14ac:dyDescent="0.25">
      <c r="A488" s="15"/>
      <c r="B488" s="16"/>
      <c r="C488" s="17"/>
      <c r="D488" s="15"/>
      <c r="E488" s="16"/>
      <c r="F488" s="16"/>
      <c r="G488" s="16"/>
      <c r="H488" s="16"/>
      <c r="I488" s="16"/>
      <c r="J488" s="16"/>
      <c r="K488" s="20"/>
      <c r="L488" s="20"/>
      <c r="M488" s="20"/>
      <c r="N488" s="20"/>
      <c r="O488" s="20"/>
      <c r="P488" s="20"/>
      <c r="Q488" s="20"/>
      <c r="R488" s="20"/>
      <c r="S488" s="20"/>
      <c r="T488" s="20"/>
      <c r="U488" s="20"/>
      <c r="V488" s="20"/>
      <c r="W488" s="20"/>
      <c r="X488" s="20"/>
      <c r="Y488" s="18"/>
      <c r="Z488" s="15"/>
      <c r="AA488" s="15"/>
      <c r="AB488" s="18"/>
      <c r="AC488" s="15"/>
      <c r="AD488" s="15"/>
      <c r="AE488" s="19"/>
      <c r="AF488" s="15"/>
      <c r="AG488" s="15"/>
      <c r="AH488" s="15"/>
      <c r="AI488" s="15"/>
      <c r="AJ488" s="20"/>
      <c r="AK488" s="18"/>
      <c r="AL488" s="19"/>
      <c r="AM488" s="1"/>
    </row>
    <row r="489" spans="1:39" x14ac:dyDescent="0.25">
      <c r="A489" s="15"/>
      <c r="B489" s="16"/>
      <c r="C489" s="17"/>
      <c r="D489" s="15"/>
      <c r="E489" s="16"/>
      <c r="F489" s="16"/>
      <c r="G489" s="16"/>
      <c r="H489" s="16"/>
      <c r="I489" s="16"/>
      <c r="J489" s="16"/>
      <c r="K489" s="20"/>
      <c r="L489" s="20"/>
      <c r="M489" s="20"/>
      <c r="N489" s="20"/>
      <c r="O489" s="20"/>
      <c r="P489" s="20"/>
      <c r="Q489" s="20"/>
      <c r="R489" s="20"/>
      <c r="S489" s="20"/>
      <c r="T489" s="20"/>
      <c r="U489" s="20"/>
      <c r="V489" s="20"/>
      <c r="W489" s="20"/>
      <c r="X489" s="20"/>
      <c r="Y489" s="18"/>
      <c r="Z489" s="15"/>
      <c r="AA489" s="15"/>
      <c r="AB489" s="18"/>
      <c r="AC489" s="15"/>
      <c r="AD489" s="15"/>
      <c r="AE489" s="19"/>
      <c r="AF489" s="15"/>
      <c r="AG489" s="15"/>
      <c r="AH489" s="15"/>
      <c r="AI489" s="15"/>
      <c r="AJ489" s="20"/>
      <c r="AK489" s="18"/>
      <c r="AL489" s="19"/>
      <c r="AM489" s="1"/>
    </row>
    <row r="490" spans="1:39" x14ac:dyDescent="0.25">
      <c r="A490" s="15"/>
      <c r="B490" s="16"/>
      <c r="C490" s="17"/>
      <c r="D490" s="15"/>
      <c r="E490" s="16"/>
      <c r="F490" s="16"/>
      <c r="G490" s="16"/>
      <c r="H490" s="16"/>
      <c r="I490" s="16"/>
      <c r="J490" s="16"/>
      <c r="K490" s="20"/>
      <c r="L490" s="20"/>
      <c r="M490" s="20"/>
      <c r="N490" s="20"/>
      <c r="O490" s="20"/>
      <c r="P490" s="20"/>
      <c r="Q490" s="20"/>
      <c r="R490" s="20"/>
      <c r="S490" s="20"/>
      <c r="T490" s="20"/>
      <c r="U490" s="20"/>
      <c r="V490" s="20"/>
      <c r="W490" s="20"/>
      <c r="X490" s="20"/>
      <c r="Y490" s="18"/>
      <c r="Z490" s="15"/>
      <c r="AA490" s="15"/>
      <c r="AB490" s="18"/>
      <c r="AC490" s="15"/>
      <c r="AD490" s="15"/>
      <c r="AE490" s="19"/>
      <c r="AF490" s="15"/>
      <c r="AG490" s="15"/>
      <c r="AH490" s="15"/>
      <c r="AI490" s="15"/>
      <c r="AJ490" s="20"/>
      <c r="AK490" s="18"/>
      <c r="AL490" s="19"/>
      <c r="AM490" s="1"/>
    </row>
    <row r="491" spans="1:39" x14ac:dyDescent="0.25">
      <c r="A491" s="15"/>
      <c r="B491" s="16"/>
      <c r="C491" s="17"/>
      <c r="D491" s="15"/>
      <c r="E491" s="16"/>
      <c r="F491" s="16"/>
      <c r="G491" s="16"/>
      <c r="H491" s="16"/>
      <c r="I491" s="16"/>
      <c r="J491" s="16"/>
      <c r="K491" s="20"/>
      <c r="L491" s="20"/>
      <c r="M491" s="20"/>
      <c r="N491" s="20"/>
      <c r="O491" s="20"/>
      <c r="P491" s="20"/>
      <c r="Q491" s="20"/>
      <c r="R491" s="20"/>
      <c r="S491" s="20"/>
      <c r="T491" s="20"/>
      <c r="U491" s="20"/>
      <c r="V491" s="20"/>
      <c r="W491" s="20"/>
      <c r="X491" s="20"/>
      <c r="Y491" s="18"/>
      <c r="Z491" s="15"/>
      <c r="AA491" s="15"/>
      <c r="AB491" s="18"/>
      <c r="AC491" s="15"/>
      <c r="AD491" s="15"/>
      <c r="AE491" s="19"/>
      <c r="AF491" s="15"/>
      <c r="AG491" s="15"/>
      <c r="AH491" s="15"/>
      <c r="AI491" s="15"/>
      <c r="AJ491" s="20"/>
      <c r="AK491" s="18"/>
      <c r="AL491" s="19"/>
      <c r="AM491" s="1"/>
    </row>
    <row r="492" spans="1:39" x14ac:dyDescent="0.25">
      <c r="A492" s="15"/>
      <c r="B492" s="16"/>
      <c r="C492" s="17"/>
      <c r="D492" s="15"/>
      <c r="E492" s="16"/>
      <c r="F492" s="16"/>
      <c r="G492" s="16"/>
      <c r="H492" s="16"/>
      <c r="I492" s="16"/>
      <c r="J492" s="16"/>
      <c r="K492" s="20"/>
      <c r="L492" s="20"/>
      <c r="M492" s="20"/>
      <c r="N492" s="20"/>
      <c r="O492" s="20"/>
      <c r="P492" s="20"/>
      <c r="Q492" s="20"/>
      <c r="R492" s="20"/>
      <c r="S492" s="20"/>
      <c r="T492" s="20"/>
      <c r="U492" s="20"/>
      <c r="V492" s="20"/>
      <c r="W492" s="20"/>
      <c r="X492" s="20"/>
      <c r="Y492" s="18"/>
      <c r="Z492" s="15"/>
      <c r="AA492" s="15"/>
      <c r="AB492" s="18"/>
      <c r="AC492" s="15"/>
      <c r="AD492" s="15"/>
      <c r="AE492" s="19"/>
      <c r="AF492" s="15"/>
      <c r="AG492" s="15"/>
      <c r="AH492" s="15"/>
      <c r="AI492" s="15"/>
      <c r="AJ492" s="20"/>
      <c r="AK492" s="18"/>
      <c r="AL492" s="19"/>
      <c r="AM492" s="1"/>
    </row>
    <row r="493" spans="1:39" x14ac:dyDescent="0.25">
      <c r="A493" s="15"/>
      <c r="B493" s="16"/>
      <c r="C493" s="17"/>
      <c r="D493" s="15"/>
      <c r="E493" s="16"/>
      <c r="F493" s="16"/>
      <c r="G493" s="16"/>
      <c r="H493" s="16"/>
      <c r="I493" s="16"/>
      <c r="J493" s="16"/>
      <c r="K493" s="20"/>
      <c r="L493" s="20"/>
      <c r="M493" s="20"/>
      <c r="N493" s="20"/>
      <c r="O493" s="20"/>
      <c r="P493" s="20"/>
      <c r="Q493" s="20"/>
      <c r="R493" s="20"/>
      <c r="S493" s="20"/>
      <c r="T493" s="20"/>
      <c r="U493" s="20"/>
      <c r="V493" s="20"/>
      <c r="W493" s="20"/>
      <c r="X493" s="20"/>
      <c r="Y493" s="18"/>
      <c r="Z493" s="15"/>
      <c r="AA493" s="15"/>
      <c r="AB493" s="18"/>
      <c r="AC493" s="15"/>
      <c r="AD493" s="15"/>
      <c r="AE493" s="19"/>
      <c r="AF493" s="15"/>
      <c r="AG493" s="15"/>
      <c r="AH493" s="15"/>
      <c r="AI493" s="15"/>
      <c r="AJ493" s="20"/>
      <c r="AK493" s="18"/>
      <c r="AL493" s="19"/>
      <c r="AM493" s="1"/>
    </row>
    <row r="494" spans="1:39" x14ac:dyDescent="0.25">
      <c r="A494" s="15"/>
      <c r="B494" s="16"/>
      <c r="C494" s="17"/>
      <c r="D494" s="15"/>
      <c r="E494" s="16"/>
      <c r="F494" s="16"/>
      <c r="G494" s="16"/>
      <c r="H494" s="16"/>
      <c r="I494" s="16"/>
      <c r="J494" s="16"/>
      <c r="K494" s="20"/>
      <c r="L494" s="20"/>
      <c r="M494" s="20"/>
      <c r="N494" s="20"/>
      <c r="O494" s="20"/>
      <c r="P494" s="20"/>
      <c r="Q494" s="20"/>
      <c r="R494" s="20"/>
      <c r="S494" s="20"/>
      <c r="T494" s="20"/>
      <c r="U494" s="20"/>
      <c r="V494" s="20"/>
      <c r="W494" s="20"/>
      <c r="X494" s="20"/>
      <c r="Y494" s="18"/>
      <c r="Z494" s="15"/>
      <c r="AA494" s="15"/>
      <c r="AB494" s="18"/>
      <c r="AC494" s="15"/>
      <c r="AD494" s="15"/>
      <c r="AE494" s="19"/>
      <c r="AF494" s="15"/>
      <c r="AG494" s="15"/>
      <c r="AH494" s="15"/>
      <c r="AI494" s="15"/>
      <c r="AJ494" s="20"/>
      <c r="AK494" s="18"/>
      <c r="AL494" s="19"/>
      <c r="AM494" s="1"/>
    </row>
    <row r="495" spans="1:39" x14ac:dyDescent="0.25">
      <c r="A495" s="15"/>
      <c r="B495" s="16"/>
      <c r="C495" s="17"/>
      <c r="D495" s="15"/>
      <c r="E495" s="16"/>
      <c r="F495" s="16"/>
      <c r="G495" s="16"/>
      <c r="H495" s="16"/>
      <c r="I495" s="16"/>
      <c r="J495" s="16"/>
      <c r="K495" s="20"/>
      <c r="L495" s="20"/>
      <c r="M495" s="20"/>
      <c r="N495" s="20"/>
      <c r="O495" s="20"/>
      <c r="P495" s="20"/>
      <c r="Q495" s="20"/>
      <c r="R495" s="20"/>
      <c r="S495" s="20"/>
      <c r="T495" s="20"/>
      <c r="U495" s="20"/>
      <c r="V495" s="20"/>
      <c r="W495" s="20"/>
      <c r="X495" s="20"/>
      <c r="Y495" s="18"/>
      <c r="Z495" s="15"/>
      <c r="AA495" s="15"/>
      <c r="AB495" s="18"/>
      <c r="AC495" s="15"/>
      <c r="AD495" s="15"/>
      <c r="AE495" s="19"/>
      <c r="AF495" s="15"/>
      <c r="AG495" s="15"/>
      <c r="AH495" s="15"/>
      <c r="AI495" s="15"/>
      <c r="AJ495" s="20"/>
      <c r="AK495" s="18"/>
      <c r="AL495" s="19"/>
      <c r="AM495" s="1"/>
    </row>
    <row r="496" spans="1:39" x14ac:dyDescent="0.25">
      <c r="A496" s="15"/>
      <c r="B496" s="16"/>
      <c r="C496" s="17"/>
      <c r="D496" s="15"/>
      <c r="E496" s="16"/>
      <c r="F496" s="16"/>
      <c r="G496" s="16"/>
      <c r="H496" s="16"/>
      <c r="I496" s="16"/>
      <c r="J496" s="16"/>
      <c r="K496" s="20"/>
      <c r="L496" s="20"/>
      <c r="M496" s="20"/>
      <c r="N496" s="20"/>
      <c r="O496" s="20"/>
      <c r="P496" s="20"/>
      <c r="Q496" s="20"/>
      <c r="R496" s="20"/>
      <c r="S496" s="20"/>
      <c r="T496" s="20"/>
      <c r="U496" s="20"/>
      <c r="V496" s="20"/>
      <c r="W496" s="20"/>
      <c r="X496" s="20"/>
      <c r="Y496" s="18"/>
      <c r="Z496" s="15"/>
      <c r="AA496" s="15"/>
      <c r="AB496" s="18"/>
      <c r="AC496" s="15"/>
      <c r="AD496" s="15"/>
      <c r="AE496" s="19"/>
      <c r="AF496" s="15"/>
      <c r="AG496" s="15"/>
      <c r="AH496" s="15"/>
      <c r="AI496" s="15"/>
      <c r="AJ496" s="20"/>
      <c r="AK496" s="18"/>
      <c r="AL496" s="19"/>
      <c r="AM496" s="1"/>
    </row>
    <row r="497" spans="1:39" x14ac:dyDescent="0.25">
      <c r="A497" s="15"/>
      <c r="B497" s="16"/>
      <c r="C497" s="17"/>
      <c r="D497" s="15"/>
      <c r="E497" s="16"/>
      <c r="F497" s="16"/>
      <c r="G497" s="16"/>
      <c r="H497" s="16"/>
      <c r="I497" s="16"/>
      <c r="J497" s="16"/>
      <c r="K497" s="20"/>
      <c r="L497" s="20"/>
      <c r="M497" s="20"/>
      <c r="N497" s="20"/>
      <c r="O497" s="20"/>
      <c r="P497" s="20"/>
      <c r="Q497" s="20"/>
      <c r="R497" s="20"/>
      <c r="S497" s="20"/>
      <c r="T497" s="20"/>
      <c r="U497" s="20"/>
      <c r="V497" s="20"/>
      <c r="W497" s="20"/>
      <c r="X497" s="20"/>
      <c r="Y497" s="18"/>
      <c r="Z497" s="15"/>
      <c r="AA497" s="15"/>
      <c r="AB497" s="18"/>
      <c r="AC497" s="15"/>
      <c r="AD497" s="15"/>
      <c r="AE497" s="19"/>
      <c r="AF497" s="15"/>
      <c r="AG497" s="15"/>
      <c r="AH497" s="15"/>
      <c r="AI497" s="15"/>
      <c r="AJ497" s="20"/>
      <c r="AK497" s="18"/>
      <c r="AL497" s="19"/>
      <c r="AM497" s="1"/>
    </row>
    <row r="498" spans="1:39" x14ac:dyDescent="0.25">
      <c r="A498" s="15"/>
      <c r="B498" s="16"/>
      <c r="C498" s="17"/>
      <c r="D498" s="15"/>
      <c r="E498" s="16"/>
      <c r="F498" s="16"/>
      <c r="G498" s="16"/>
      <c r="H498" s="16"/>
      <c r="I498" s="16"/>
      <c r="J498" s="16"/>
      <c r="K498" s="20"/>
      <c r="L498" s="20"/>
      <c r="M498" s="20"/>
      <c r="N498" s="20"/>
      <c r="O498" s="20"/>
      <c r="P498" s="20"/>
      <c r="Q498" s="20"/>
      <c r="R498" s="20"/>
      <c r="S498" s="20"/>
      <c r="T498" s="20"/>
      <c r="U498" s="20"/>
      <c r="V498" s="20"/>
      <c r="W498" s="20"/>
      <c r="X498" s="20"/>
      <c r="Y498" s="18"/>
      <c r="Z498" s="15"/>
      <c r="AA498" s="15"/>
      <c r="AB498" s="18"/>
      <c r="AC498" s="15"/>
      <c r="AD498" s="15"/>
      <c r="AE498" s="19"/>
      <c r="AF498" s="15"/>
      <c r="AG498" s="15"/>
      <c r="AH498" s="15"/>
      <c r="AI498" s="15"/>
      <c r="AJ498" s="20"/>
      <c r="AK498" s="18"/>
      <c r="AL498" s="19"/>
      <c r="AM498" s="1"/>
    </row>
    <row r="499" spans="1:39" x14ac:dyDescent="0.25">
      <c r="A499" s="15"/>
      <c r="B499" s="16"/>
      <c r="C499" s="17"/>
      <c r="D499" s="15"/>
      <c r="E499" s="16"/>
      <c r="F499" s="16"/>
      <c r="G499" s="16"/>
      <c r="H499" s="16"/>
      <c r="I499" s="16"/>
      <c r="J499" s="16"/>
      <c r="K499" s="20"/>
      <c r="L499" s="20"/>
      <c r="M499" s="20"/>
      <c r="N499" s="20"/>
      <c r="O499" s="20"/>
      <c r="P499" s="20"/>
      <c r="Q499" s="20"/>
      <c r="R499" s="20"/>
      <c r="S499" s="20"/>
      <c r="T499" s="20"/>
      <c r="U499" s="20"/>
      <c r="V499" s="20"/>
      <c r="W499" s="20"/>
      <c r="X499" s="20"/>
      <c r="Y499" s="18"/>
      <c r="Z499" s="15"/>
      <c r="AA499" s="15"/>
      <c r="AB499" s="18"/>
      <c r="AC499" s="15"/>
      <c r="AD499" s="15"/>
      <c r="AE499" s="19"/>
      <c r="AF499" s="15"/>
      <c r="AG499" s="15"/>
      <c r="AH499" s="15"/>
      <c r="AI499" s="15"/>
      <c r="AJ499" s="20"/>
      <c r="AK499" s="18"/>
      <c r="AL499" s="19"/>
      <c r="AM499" s="1"/>
    </row>
    <row r="500" spans="1:39" x14ac:dyDescent="0.25">
      <c r="A500" s="15"/>
      <c r="B500" s="16"/>
      <c r="C500" s="17"/>
      <c r="D500" s="15"/>
      <c r="E500" s="16"/>
      <c r="F500" s="16"/>
      <c r="G500" s="16"/>
      <c r="H500" s="16"/>
      <c r="I500" s="16"/>
      <c r="J500" s="16"/>
      <c r="K500" s="20"/>
      <c r="L500" s="20"/>
      <c r="M500" s="20"/>
      <c r="N500" s="20"/>
      <c r="O500" s="20"/>
      <c r="P500" s="20"/>
      <c r="Q500" s="20"/>
      <c r="R500" s="20"/>
      <c r="S500" s="20"/>
      <c r="T500" s="20"/>
      <c r="U500" s="20"/>
      <c r="V500" s="20"/>
      <c r="W500" s="20"/>
      <c r="X500" s="20"/>
      <c r="Y500" s="18"/>
      <c r="Z500" s="15"/>
      <c r="AA500" s="15"/>
      <c r="AB500" s="18"/>
      <c r="AC500" s="15"/>
      <c r="AD500" s="15"/>
      <c r="AE500" s="19"/>
      <c r="AF500" s="15"/>
      <c r="AG500" s="15"/>
      <c r="AH500" s="15"/>
      <c r="AI500" s="15"/>
      <c r="AJ500" s="20"/>
      <c r="AK500" s="18"/>
      <c r="AL500" s="19"/>
      <c r="AM500" s="1"/>
    </row>
    <row r="501" spans="1:39" x14ac:dyDescent="0.25">
      <c r="A501" s="15"/>
      <c r="B501" s="16"/>
      <c r="C501" s="17"/>
      <c r="D501" s="15"/>
      <c r="E501" s="16"/>
      <c r="F501" s="16"/>
      <c r="G501" s="16"/>
      <c r="H501" s="16"/>
      <c r="I501" s="16"/>
      <c r="J501" s="16"/>
      <c r="K501" s="20"/>
      <c r="L501" s="20"/>
      <c r="M501" s="20"/>
      <c r="N501" s="20"/>
      <c r="O501" s="20"/>
      <c r="P501" s="20"/>
      <c r="Q501" s="20"/>
      <c r="R501" s="20"/>
      <c r="S501" s="20"/>
      <c r="T501" s="20"/>
      <c r="U501" s="20"/>
      <c r="V501" s="20"/>
      <c r="W501" s="20"/>
      <c r="X501" s="20"/>
      <c r="Y501" s="18"/>
      <c r="Z501" s="15"/>
      <c r="AA501" s="15"/>
      <c r="AB501" s="18"/>
      <c r="AC501" s="15"/>
      <c r="AD501" s="15"/>
      <c r="AE501" s="19"/>
      <c r="AF501" s="15"/>
      <c r="AG501" s="15"/>
      <c r="AH501" s="15"/>
      <c r="AI501" s="15"/>
      <c r="AJ501" s="20"/>
      <c r="AK501" s="18"/>
      <c r="AL501" s="19"/>
      <c r="AM501" s="1"/>
    </row>
    <row r="502" spans="1:39" x14ac:dyDescent="0.25">
      <c r="A502" s="15"/>
      <c r="B502" s="16"/>
      <c r="C502" s="17"/>
      <c r="D502" s="15"/>
      <c r="E502" s="16"/>
      <c r="F502" s="16"/>
      <c r="G502" s="16"/>
      <c r="H502" s="16"/>
      <c r="I502" s="16"/>
      <c r="J502" s="16"/>
      <c r="K502" s="20"/>
      <c r="L502" s="20"/>
      <c r="M502" s="20"/>
      <c r="N502" s="20"/>
      <c r="O502" s="20"/>
      <c r="P502" s="20"/>
      <c r="Q502" s="20"/>
      <c r="R502" s="20"/>
      <c r="S502" s="20"/>
      <c r="T502" s="20"/>
      <c r="U502" s="20"/>
      <c r="V502" s="20"/>
      <c r="W502" s="20"/>
      <c r="X502" s="20"/>
      <c r="Y502" s="18"/>
      <c r="Z502" s="15"/>
      <c r="AA502" s="15"/>
      <c r="AB502" s="18"/>
      <c r="AC502" s="15"/>
      <c r="AD502" s="15"/>
      <c r="AE502" s="19"/>
      <c r="AF502" s="15"/>
      <c r="AG502" s="15"/>
      <c r="AH502" s="15"/>
      <c r="AI502" s="15"/>
      <c r="AJ502" s="20"/>
      <c r="AK502" s="18"/>
      <c r="AL502" s="19"/>
      <c r="AM502" s="1"/>
    </row>
    <row r="503" spans="1:39" x14ac:dyDescent="0.25">
      <c r="A503" s="15"/>
      <c r="B503" s="16"/>
      <c r="C503" s="17"/>
      <c r="D503" s="15"/>
      <c r="E503" s="16"/>
      <c r="F503" s="16"/>
      <c r="G503" s="16"/>
      <c r="H503" s="16"/>
      <c r="I503" s="16"/>
      <c r="J503" s="16"/>
      <c r="K503" s="20"/>
      <c r="L503" s="20"/>
      <c r="M503" s="20"/>
      <c r="N503" s="20"/>
      <c r="O503" s="20"/>
      <c r="P503" s="20"/>
      <c r="Q503" s="20"/>
      <c r="R503" s="20"/>
      <c r="S503" s="20"/>
      <c r="T503" s="20"/>
      <c r="U503" s="20"/>
      <c r="V503" s="20"/>
      <c r="W503" s="20"/>
      <c r="X503" s="20"/>
      <c r="Y503" s="18"/>
      <c r="Z503" s="15"/>
      <c r="AA503" s="15"/>
      <c r="AB503" s="18"/>
      <c r="AC503" s="15"/>
      <c r="AD503" s="15"/>
      <c r="AE503" s="19"/>
      <c r="AF503" s="15"/>
      <c r="AG503" s="15"/>
      <c r="AH503" s="15"/>
      <c r="AI503" s="15"/>
      <c r="AJ503" s="20"/>
      <c r="AK503" s="18"/>
      <c r="AL503" s="19"/>
      <c r="AM503" s="1"/>
    </row>
    <row r="504" spans="1:39" x14ac:dyDescent="0.25">
      <c r="A504" s="15"/>
      <c r="B504" s="16"/>
      <c r="C504" s="17"/>
      <c r="D504" s="15"/>
      <c r="E504" s="16"/>
      <c r="F504" s="16"/>
      <c r="G504" s="16"/>
      <c r="H504" s="16"/>
      <c r="I504" s="16"/>
      <c r="J504" s="16"/>
      <c r="K504" s="20"/>
      <c r="L504" s="20"/>
      <c r="M504" s="20"/>
      <c r="N504" s="20"/>
      <c r="O504" s="20"/>
      <c r="P504" s="20"/>
      <c r="Q504" s="20"/>
      <c r="R504" s="20"/>
      <c r="S504" s="20"/>
      <c r="T504" s="20"/>
      <c r="U504" s="20"/>
      <c r="V504" s="20"/>
      <c r="W504" s="20"/>
      <c r="X504" s="20"/>
      <c r="Y504" s="18"/>
      <c r="Z504" s="15"/>
      <c r="AA504" s="15"/>
      <c r="AB504" s="18"/>
      <c r="AC504" s="15"/>
      <c r="AD504" s="15"/>
      <c r="AE504" s="19"/>
      <c r="AF504" s="15"/>
      <c r="AG504" s="15"/>
      <c r="AH504" s="15"/>
      <c r="AI504" s="15"/>
      <c r="AJ504" s="20"/>
      <c r="AK504" s="18"/>
      <c r="AL504" s="19"/>
      <c r="AM504" s="1"/>
    </row>
    <row r="505" spans="1:39" x14ac:dyDescent="0.25">
      <c r="A505" s="15"/>
      <c r="B505" s="16"/>
      <c r="C505" s="17"/>
      <c r="D505" s="15"/>
      <c r="E505" s="16"/>
      <c r="F505" s="16"/>
      <c r="G505" s="16"/>
      <c r="H505" s="16"/>
      <c r="I505" s="16"/>
      <c r="J505" s="16"/>
      <c r="K505" s="20"/>
      <c r="L505" s="20"/>
      <c r="M505" s="20"/>
      <c r="N505" s="20"/>
      <c r="O505" s="20"/>
      <c r="P505" s="20"/>
      <c r="Q505" s="20"/>
      <c r="R505" s="20"/>
      <c r="S505" s="20"/>
      <c r="T505" s="20"/>
      <c r="U505" s="20"/>
      <c r="V505" s="20"/>
      <c r="W505" s="20"/>
      <c r="X505" s="20"/>
      <c r="Y505" s="18"/>
      <c r="Z505" s="15"/>
      <c r="AA505" s="15"/>
      <c r="AB505" s="18"/>
      <c r="AC505" s="15"/>
      <c r="AD505" s="15"/>
      <c r="AE505" s="19"/>
      <c r="AF505" s="15"/>
      <c r="AG505" s="15"/>
      <c r="AH505" s="15"/>
      <c r="AI505" s="15"/>
      <c r="AJ505" s="20"/>
      <c r="AK505" s="18"/>
      <c r="AL505" s="19"/>
      <c r="AM505" s="1"/>
    </row>
    <row r="506" spans="1:39" x14ac:dyDescent="0.25">
      <c r="A506" s="15"/>
      <c r="B506" s="16"/>
      <c r="C506" s="17"/>
      <c r="D506" s="15"/>
      <c r="E506" s="16"/>
      <c r="F506" s="16"/>
      <c r="G506" s="16"/>
      <c r="H506" s="16"/>
      <c r="I506" s="16"/>
      <c r="J506" s="16"/>
      <c r="K506" s="20"/>
      <c r="L506" s="20"/>
      <c r="M506" s="20"/>
      <c r="N506" s="20"/>
      <c r="O506" s="20"/>
      <c r="P506" s="20"/>
      <c r="Q506" s="20"/>
      <c r="R506" s="20"/>
      <c r="S506" s="20"/>
      <c r="T506" s="20"/>
      <c r="U506" s="20"/>
      <c r="V506" s="20"/>
      <c r="W506" s="20"/>
      <c r="X506" s="20"/>
      <c r="Y506" s="18"/>
      <c r="Z506" s="15"/>
      <c r="AA506" s="15"/>
      <c r="AB506" s="18"/>
      <c r="AC506" s="15"/>
      <c r="AD506" s="15"/>
      <c r="AE506" s="19"/>
      <c r="AF506" s="15"/>
      <c r="AG506" s="15"/>
      <c r="AH506" s="15"/>
      <c r="AI506" s="15"/>
      <c r="AJ506" s="20"/>
      <c r="AK506" s="18"/>
      <c r="AL506" s="19"/>
      <c r="AM506" s="1"/>
    </row>
    <row r="507" spans="1:39" x14ac:dyDescent="0.25">
      <c r="A507" s="15"/>
      <c r="B507" s="16"/>
      <c r="C507" s="17"/>
      <c r="D507" s="15"/>
      <c r="E507" s="16"/>
      <c r="F507" s="16"/>
      <c r="G507" s="16"/>
      <c r="H507" s="16"/>
      <c r="I507" s="16"/>
      <c r="J507" s="16"/>
      <c r="K507" s="20"/>
      <c r="L507" s="20"/>
      <c r="M507" s="20"/>
      <c r="N507" s="20"/>
      <c r="O507" s="20"/>
      <c r="P507" s="20"/>
      <c r="Q507" s="20"/>
      <c r="R507" s="20"/>
      <c r="S507" s="20"/>
      <c r="T507" s="20"/>
      <c r="U507" s="20"/>
      <c r="V507" s="20"/>
      <c r="W507" s="20"/>
      <c r="X507" s="20"/>
      <c r="Y507" s="18"/>
      <c r="Z507" s="15"/>
      <c r="AA507" s="15"/>
      <c r="AB507" s="18"/>
      <c r="AC507" s="15"/>
      <c r="AD507" s="15"/>
      <c r="AE507" s="19"/>
      <c r="AF507" s="15"/>
      <c r="AG507" s="15"/>
      <c r="AH507" s="15"/>
      <c r="AI507" s="15"/>
      <c r="AJ507" s="20"/>
      <c r="AK507" s="18"/>
      <c r="AL507" s="19"/>
      <c r="AM507" s="1"/>
    </row>
    <row r="508" spans="1:39" x14ac:dyDescent="0.25">
      <c r="A508" s="15"/>
      <c r="B508" s="16"/>
      <c r="C508" s="17"/>
      <c r="D508" s="15"/>
      <c r="E508" s="16"/>
      <c r="F508" s="16"/>
      <c r="G508" s="16"/>
      <c r="H508" s="16"/>
      <c r="I508" s="16"/>
      <c r="J508" s="16"/>
      <c r="K508" s="20"/>
      <c r="L508" s="20"/>
      <c r="M508" s="20"/>
      <c r="N508" s="20"/>
      <c r="O508" s="20"/>
      <c r="P508" s="20"/>
      <c r="Q508" s="20"/>
      <c r="R508" s="20"/>
      <c r="S508" s="20"/>
      <c r="T508" s="20"/>
      <c r="U508" s="20"/>
      <c r="V508" s="20"/>
      <c r="W508" s="20"/>
      <c r="X508" s="20"/>
      <c r="Y508" s="18"/>
      <c r="Z508" s="15"/>
      <c r="AA508" s="15"/>
      <c r="AB508" s="18"/>
      <c r="AC508" s="15"/>
      <c r="AD508" s="15"/>
      <c r="AE508" s="19"/>
      <c r="AF508" s="15"/>
      <c r="AG508" s="15"/>
      <c r="AH508" s="15"/>
      <c r="AI508" s="15"/>
      <c r="AJ508" s="20"/>
      <c r="AK508" s="18"/>
      <c r="AL508" s="19"/>
      <c r="AM508" s="1"/>
    </row>
    <row r="509" spans="1:39" x14ac:dyDescent="0.25">
      <c r="A509" s="15"/>
      <c r="B509" s="16"/>
      <c r="C509" s="17"/>
      <c r="D509" s="15"/>
      <c r="E509" s="16"/>
      <c r="F509" s="16"/>
      <c r="G509" s="16"/>
      <c r="H509" s="16"/>
      <c r="I509" s="16"/>
      <c r="J509" s="16"/>
      <c r="K509" s="20"/>
      <c r="L509" s="20"/>
      <c r="M509" s="20"/>
      <c r="N509" s="20"/>
      <c r="O509" s="20"/>
      <c r="P509" s="20"/>
      <c r="Q509" s="20"/>
      <c r="R509" s="20"/>
      <c r="S509" s="20"/>
      <c r="T509" s="20"/>
      <c r="U509" s="20"/>
      <c r="V509" s="20"/>
      <c r="W509" s="20"/>
      <c r="X509" s="20"/>
      <c r="Y509" s="18"/>
      <c r="Z509" s="15"/>
      <c r="AA509" s="15"/>
      <c r="AB509" s="18"/>
      <c r="AC509" s="15"/>
      <c r="AD509" s="15"/>
      <c r="AE509" s="19"/>
      <c r="AF509" s="15"/>
      <c r="AG509" s="15"/>
      <c r="AH509" s="15"/>
      <c r="AI509" s="15"/>
      <c r="AJ509" s="20"/>
      <c r="AK509" s="18"/>
      <c r="AL509" s="19"/>
      <c r="AM509" s="1"/>
    </row>
    <row r="510" spans="1:39" x14ac:dyDescent="0.25">
      <c r="A510" s="15"/>
      <c r="B510" s="16"/>
      <c r="C510" s="17"/>
      <c r="D510" s="15"/>
      <c r="E510" s="16"/>
      <c r="F510" s="16"/>
      <c r="G510" s="16"/>
      <c r="H510" s="16"/>
      <c r="I510" s="16"/>
      <c r="J510" s="16"/>
      <c r="K510" s="20"/>
      <c r="L510" s="20"/>
      <c r="M510" s="20"/>
      <c r="N510" s="20"/>
      <c r="O510" s="20"/>
      <c r="P510" s="20"/>
      <c r="Q510" s="20"/>
      <c r="R510" s="20"/>
      <c r="S510" s="20"/>
      <c r="T510" s="20"/>
      <c r="U510" s="20"/>
      <c r="V510" s="20"/>
      <c r="W510" s="20"/>
      <c r="X510" s="20"/>
      <c r="Y510" s="18"/>
      <c r="Z510" s="15"/>
      <c r="AA510" s="15"/>
      <c r="AB510" s="18"/>
      <c r="AC510" s="15"/>
      <c r="AD510" s="15"/>
      <c r="AE510" s="19"/>
      <c r="AF510" s="15"/>
      <c r="AG510" s="15"/>
      <c r="AH510" s="15"/>
      <c r="AI510" s="15"/>
      <c r="AJ510" s="20"/>
      <c r="AK510" s="18"/>
      <c r="AL510" s="19"/>
      <c r="AM510" s="1"/>
    </row>
    <row r="511" spans="1:39" x14ac:dyDescent="0.25">
      <c r="A511" s="15"/>
      <c r="B511" s="16"/>
      <c r="C511" s="17"/>
      <c r="D511" s="15"/>
      <c r="E511" s="16"/>
      <c r="F511" s="16"/>
      <c r="G511" s="16"/>
      <c r="H511" s="16"/>
      <c r="I511" s="16"/>
      <c r="J511" s="16"/>
      <c r="K511" s="20"/>
      <c r="L511" s="20"/>
      <c r="M511" s="20"/>
      <c r="N511" s="20"/>
      <c r="O511" s="20"/>
      <c r="P511" s="20"/>
      <c r="Q511" s="20"/>
      <c r="R511" s="20"/>
      <c r="S511" s="20"/>
      <c r="T511" s="20"/>
      <c r="U511" s="20"/>
      <c r="V511" s="20"/>
      <c r="W511" s="20"/>
      <c r="X511" s="20"/>
      <c r="Y511" s="18"/>
      <c r="Z511" s="15"/>
      <c r="AA511" s="15"/>
      <c r="AB511" s="18"/>
      <c r="AC511" s="15"/>
      <c r="AD511" s="15"/>
      <c r="AE511" s="19"/>
      <c r="AF511" s="15"/>
      <c r="AG511" s="15"/>
      <c r="AH511" s="15"/>
      <c r="AI511" s="15"/>
      <c r="AJ511" s="20"/>
      <c r="AK511" s="18"/>
      <c r="AL511" s="19"/>
      <c r="AM511" s="1"/>
    </row>
    <row r="512" spans="1:39" x14ac:dyDescent="0.25">
      <c r="A512" s="15"/>
      <c r="B512" s="16"/>
      <c r="C512" s="17"/>
      <c r="D512" s="15"/>
      <c r="E512" s="16"/>
      <c r="F512" s="16"/>
      <c r="G512" s="16"/>
      <c r="H512" s="16"/>
      <c r="I512" s="16"/>
      <c r="J512" s="16"/>
      <c r="K512" s="20"/>
      <c r="L512" s="20"/>
      <c r="M512" s="20"/>
      <c r="N512" s="20"/>
      <c r="O512" s="20"/>
      <c r="P512" s="20"/>
      <c r="Q512" s="20"/>
      <c r="R512" s="20"/>
      <c r="S512" s="20"/>
      <c r="T512" s="20"/>
      <c r="U512" s="20"/>
      <c r="V512" s="20"/>
      <c r="W512" s="20"/>
      <c r="X512" s="20"/>
      <c r="Y512" s="18"/>
      <c r="Z512" s="15"/>
      <c r="AA512" s="15"/>
      <c r="AB512" s="18"/>
      <c r="AC512" s="15"/>
      <c r="AD512" s="15"/>
      <c r="AE512" s="19"/>
      <c r="AF512" s="15"/>
      <c r="AG512" s="15"/>
      <c r="AH512" s="15"/>
      <c r="AI512" s="15"/>
      <c r="AJ512" s="20"/>
      <c r="AK512" s="18"/>
      <c r="AL512" s="19"/>
      <c r="AM512" s="1"/>
    </row>
    <row r="513" spans="1:39" x14ac:dyDescent="0.25">
      <c r="A513" s="15"/>
      <c r="B513" s="16"/>
      <c r="C513" s="17"/>
      <c r="D513" s="15"/>
      <c r="E513" s="16"/>
      <c r="F513" s="16"/>
      <c r="G513" s="16"/>
      <c r="H513" s="16"/>
      <c r="I513" s="16"/>
      <c r="J513" s="16"/>
      <c r="K513" s="20"/>
      <c r="L513" s="20"/>
      <c r="M513" s="20"/>
      <c r="N513" s="20"/>
      <c r="O513" s="20"/>
      <c r="P513" s="20"/>
      <c r="Q513" s="20"/>
      <c r="R513" s="20"/>
      <c r="S513" s="20"/>
      <c r="T513" s="20"/>
      <c r="U513" s="20"/>
      <c r="V513" s="20"/>
      <c r="W513" s="20"/>
      <c r="X513" s="20"/>
      <c r="Y513" s="18"/>
      <c r="Z513" s="15"/>
      <c r="AA513" s="15"/>
      <c r="AB513" s="18"/>
      <c r="AC513" s="15"/>
      <c r="AD513" s="15"/>
      <c r="AE513" s="19"/>
      <c r="AF513" s="15"/>
      <c r="AG513" s="15"/>
      <c r="AH513" s="15"/>
      <c r="AI513" s="15"/>
      <c r="AJ513" s="20"/>
      <c r="AK513" s="18"/>
      <c r="AL513" s="19"/>
      <c r="AM513" s="1"/>
    </row>
    <row r="514" spans="1:39" x14ac:dyDescent="0.25">
      <c r="A514" s="15"/>
      <c r="B514" s="16"/>
      <c r="C514" s="17"/>
      <c r="D514" s="15"/>
      <c r="E514" s="16"/>
      <c r="F514" s="16"/>
      <c r="G514" s="16"/>
      <c r="H514" s="16"/>
      <c r="I514" s="16"/>
      <c r="J514" s="16"/>
      <c r="K514" s="20"/>
      <c r="L514" s="20"/>
      <c r="M514" s="20"/>
      <c r="N514" s="20"/>
      <c r="O514" s="20"/>
      <c r="P514" s="20"/>
      <c r="Q514" s="20"/>
      <c r="R514" s="20"/>
      <c r="S514" s="20"/>
      <c r="T514" s="20"/>
      <c r="U514" s="20"/>
      <c r="V514" s="20"/>
      <c r="W514" s="20"/>
      <c r="X514" s="20"/>
      <c r="Y514" s="18"/>
      <c r="Z514" s="15"/>
      <c r="AA514" s="15"/>
      <c r="AB514" s="18"/>
      <c r="AC514" s="15"/>
      <c r="AD514" s="15"/>
      <c r="AE514" s="19"/>
      <c r="AF514" s="15"/>
      <c r="AG514" s="15"/>
      <c r="AH514" s="15"/>
      <c r="AI514" s="15"/>
      <c r="AJ514" s="20"/>
      <c r="AK514" s="18"/>
      <c r="AL514" s="19"/>
      <c r="AM514" s="1"/>
    </row>
    <row r="515" spans="1:39" x14ac:dyDescent="0.25">
      <c r="A515" s="15"/>
      <c r="B515" s="16"/>
      <c r="C515" s="17"/>
      <c r="D515" s="15"/>
      <c r="E515" s="16"/>
      <c r="F515" s="16"/>
      <c r="G515" s="16"/>
      <c r="H515" s="16"/>
      <c r="I515" s="16"/>
      <c r="J515" s="16"/>
      <c r="K515" s="20"/>
      <c r="L515" s="20"/>
      <c r="M515" s="20"/>
      <c r="N515" s="20"/>
      <c r="O515" s="20"/>
      <c r="P515" s="20"/>
      <c r="Q515" s="20"/>
      <c r="R515" s="20"/>
      <c r="S515" s="20"/>
      <c r="T515" s="20"/>
      <c r="U515" s="20"/>
      <c r="V515" s="20"/>
      <c r="W515" s="20"/>
      <c r="X515" s="20"/>
      <c r="Y515" s="18"/>
      <c r="Z515" s="15"/>
      <c r="AA515" s="15"/>
      <c r="AB515" s="18"/>
      <c r="AC515" s="15"/>
      <c r="AD515" s="15"/>
      <c r="AE515" s="19"/>
      <c r="AF515" s="15"/>
      <c r="AG515" s="15"/>
      <c r="AH515" s="15"/>
      <c r="AI515" s="15"/>
      <c r="AJ515" s="20"/>
      <c r="AK515" s="18"/>
      <c r="AL515" s="19"/>
      <c r="AM515" s="1"/>
    </row>
    <row r="516" spans="1:39" x14ac:dyDescent="0.25">
      <c r="A516" s="15"/>
      <c r="B516" s="16"/>
      <c r="C516" s="17"/>
      <c r="D516" s="15"/>
      <c r="E516" s="16"/>
      <c r="F516" s="16"/>
      <c r="G516" s="16"/>
      <c r="H516" s="16"/>
      <c r="I516" s="16"/>
      <c r="J516" s="16"/>
      <c r="K516" s="20"/>
      <c r="L516" s="20"/>
      <c r="M516" s="20"/>
      <c r="N516" s="20"/>
      <c r="O516" s="20"/>
      <c r="P516" s="20"/>
      <c r="Q516" s="20"/>
      <c r="R516" s="20"/>
      <c r="S516" s="20"/>
      <c r="T516" s="20"/>
      <c r="U516" s="20"/>
      <c r="V516" s="20"/>
      <c r="W516" s="20"/>
      <c r="X516" s="20"/>
      <c r="Y516" s="18"/>
      <c r="Z516" s="15"/>
      <c r="AA516" s="15"/>
      <c r="AB516" s="18"/>
      <c r="AC516" s="15"/>
      <c r="AD516" s="15"/>
      <c r="AE516" s="19"/>
      <c r="AF516" s="15"/>
      <c r="AG516" s="15"/>
      <c r="AH516" s="15"/>
      <c r="AI516" s="15"/>
      <c r="AJ516" s="20"/>
      <c r="AK516" s="18"/>
      <c r="AL516" s="19"/>
      <c r="AM516" s="1"/>
    </row>
    <row r="517" spans="1:39" x14ac:dyDescent="0.25">
      <c r="A517" s="15"/>
      <c r="B517" s="16"/>
      <c r="C517" s="17"/>
      <c r="D517" s="15"/>
      <c r="E517" s="16"/>
      <c r="F517" s="16"/>
      <c r="G517" s="16"/>
      <c r="H517" s="16"/>
      <c r="I517" s="16"/>
      <c r="J517" s="16"/>
      <c r="K517" s="20"/>
      <c r="L517" s="20"/>
      <c r="M517" s="20"/>
      <c r="N517" s="20"/>
      <c r="O517" s="20"/>
      <c r="P517" s="20"/>
      <c r="Q517" s="20"/>
      <c r="R517" s="20"/>
      <c r="S517" s="20"/>
      <c r="T517" s="20"/>
      <c r="U517" s="20"/>
      <c r="V517" s="20"/>
      <c r="W517" s="20"/>
      <c r="X517" s="20"/>
      <c r="Y517" s="18"/>
      <c r="Z517" s="15"/>
      <c r="AA517" s="15"/>
      <c r="AB517" s="18"/>
      <c r="AC517" s="15"/>
      <c r="AD517" s="15"/>
      <c r="AE517" s="19"/>
      <c r="AF517" s="15"/>
      <c r="AG517" s="15"/>
      <c r="AH517" s="15"/>
      <c r="AI517" s="15"/>
      <c r="AJ517" s="20"/>
      <c r="AK517" s="18"/>
      <c r="AL517" s="19"/>
      <c r="AM517" s="1"/>
    </row>
    <row r="518" spans="1:39" x14ac:dyDescent="0.25">
      <c r="A518" s="15"/>
      <c r="B518" s="16"/>
      <c r="C518" s="17"/>
      <c r="D518" s="15"/>
      <c r="E518" s="16"/>
      <c r="F518" s="16"/>
      <c r="G518" s="16"/>
      <c r="H518" s="16"/>
      <c r="I518" s="16"/>
      <c r="J518" s="16"/>
      <c r="K518" s="20"/>
      <c r="L518" s="20"/>
      <c r="M518" s="20"/>
      <c r="N518" s="20"/>
      <c r="O518" s="20"/>
      <c r="P518" s="20"/>
      <c r="Q518" s="20"/>
      <c r="R518" s="20"/>
      <c r="S518" s="20"/>
      <c r="T518" s="20"/>
      <c r="U518" s="20"/>
      <c r="V518" s="20"/>
      <c r="W518" s="20"/>
      <c r="X518" s="20"/>
      <c r="Y518" s="18"/>
      <c r="Z518" s="15"/>
      <c r="AA518" s="15"/>
      <c r="AB518" s="18"/>
      <c r="AC518" s="15"/>
      <c r="AD518" s="15"/>
      <c r="AE518" s="19"/>
      <c r="AF518" s="15"/>
      <c r="AG518" s="15"/>
      <c r="AH518" s="15"/>
      <c r="AI518" s="15"/>
      <c r="AJ518" s="20"/>
      <c r="AK518" s="18"/>
      <c r="AL518" s="19"/>
      <c r="AM518" s="1"/>
    </row>
    <row r="519" spans="1:39" x14ac:dyDescent="0.25">
      <c r="A519" s="15"/>
      <c r="B519" s="16"/>
      <c r="C519" s="17"/>
      <c r="D519" s="15"/>
      <c r="E519" s="16"/>
      <c r="F519" s="16"/>
      <c r="G519" s="16"/>
      <c r="H519" s="16"/>
      <c r="I519" s="16"/>
      <c r="J519" s="16"/>
      <c r="K519" s="20"/>
      <c r="L519" s="20"/>
      <c r="M519" s="20"/>
      <c r="N519" s="20"/>
      <c r="O519" s="20"/>
      <c r="P519" s="20"/>
      <c r="Q519" s="20"/>
      <c r="R519" s="20"/>
      <c r="S519" s="20"/>
      <c r="T519" s="20"/>
      <c r="U519" s="20"/>
      <c r="V519" s="20"/>
      <c r="W519" s="20"/>
      <c r="X519" s="20"/>
      <c r="Y519" s="18"/>
      <c r="Z519" s="15"/>
      <c r="AA519" s="15"/>
      <c r="AB519" s="18"/>
      <c r="AC519" s="15"/>
      <c r="AD519" s="15"/>
      <c r="AE519" s="19"/>
      <c r="AF519" s="15"/>
      <c r="AG519" s="15"/>
      <c r="AH519" s="15"/>
      <c r="AI519" s="15"/>
      <c r="AJ519" s="20"/>
      <c r="AK519" s="18"/>
      <c r="AL519" s="19"/>
      <c r="AM519" s="1"/>
    </row>
    <row r="520" spans="1:39" x14ac:dyDescent="0.25">
      <c r="A520" s="15"/>
      <c r="B520" s="16"/>
      <c r="C520" s="17"/>
      <c r="D520" s="15"/>
      <c r="E520" s="16"/>
      <c r="F520" s="16"/>
      <c r="G520" s="16"/>
      <c r="H520" s="16"/>
      <c r="I520" s="16"/>
      <c r="J520" s="16"/>
      <c r="K520" s="20"/>
      <c r="L520" s="20"/>
      <c r="M520" s="20"/>
      <c r="N520" s="20"/>
      <c r="O520" s="20"/>
      <c r="P520" s="20"/>
      <c r="Q520" s="20"/>
      <c r="R520" s="20"/>
      <c r="S520" s="20"/>
      <c r="T520" s="20"/>
      <c r="U520" s="20"/>
      <c r="V520" s="20"/>
      <c r="W520" s="20"/>
      <c r="X520" s="20"/>
      <c r="Y520" s="18"/>
      <c r="Z520" s="15"/>
      <c r="AA520" s="15"/>
      <c r="AB520" s="18"/>
      <c r="AC520" s="15"/>
      <c r="AD520" s="15"/>
      <c r="AE520" s="19"/>
      <c r="AF520" s="15"/>
      <c r="AG520" s="15"/>
      <c r="AH520" s="15"/>
      <c r="AI520" s="15"/>
      <c r="AJ520" s="20"/>
      <c r="AK520" s="18"/>
      <c r="AL520" s="19"/>
      <c r="AM520" s="1"/>
    </row>
    <row r="521" spans="1:39" x14ac:dyDescent="0.25">
      <c r="A521" s="15"/>
      <c r="B521" s="16"/>
      <c r="C521" s="17"/>
      <c r="D521" s="15"/>
      <c r="E521" s="16"/>
      <c r="F521" s="16"/>
      <c r="G521" s="16"/>
      <c r="H521" s="16"/>
      <c r="I521" s="16"/>
      <c r="J521" s="16"/>
      <c r="K521" s="20"/>
      <c r="L521" s="20"/>
      <c r="M521" s="20"/>
      <c r="N521" s="20"/>
      <c r="O521" s="20"/>
      <c r="P521" s="20"/>
      <c r="Q521" s="20"/>
      <c r="R521" s="20"/>
      <c r="S521" s="20"/>
      <c r="T521" s="20"/>
      <c r="U521" s="20"/>
      <c r="V521" s="20"/>
      <c r="W521" s="20"/>
      <c r="X521" s="20"/>
      <c r="Y521" s="18"/>
      <c r="Z521" s="15"/>
      <c r="AA521" s="15"/>
      <c r="AB521" s="18"/>
      <c r="AC521" s="15"/>
      <c r="AD521" s="15"/>
      <c r="AE521" s="19"/>
      <c r="AF521" s="15"/>
      <c r="AG521" s="15"/>
      <c r="AH521" s="15"/>
      <c r="AI521" s="15"/>
      <c r="AJ521" s="20"/>
      <c r="AK521" s="18"/>
      <c r="AL521" s="19"/>
      <c r="AM521" s="1"/>
    </row>
    <row r="522" spans="1:39" x14ac:dyDescent="0.25">
      <c r="A522" s="15"/>
      <c r="B522" s="16"/>
      <c r="C522" s="17"/>
      <c r="D522" s="15"/>
      <c r="E522" s="16"/>
      <c r="F522" s="16"/>
      <c r="G522" s="16"/>
      <c r="H522" s="16"/>
      <c r="I522" s="16"/>
      <c r="J522" s="16"/>
      <c r="K522" s="20"/>
      <c r="L522" s="20"/>
      <c r="M522" s="20"/>
      <c r="N522" s="20"/>
      <c r="O522" s="20"/>
      <c r="P522" s="20"/>
      <c r="Q522" s="20"/>
      <c r="R522" s="20"/>
      <c r="S522" s="20"/>
      <c r="T522" s="20"/>
      <c r="U522" s="20"/>
      <c r="V522" s="20"/>
      <c r="W522" s="20"/>
      <c r="X522" s="20"/>
      <c r="Y522" s="18"/>
      <c r="Z522" s="15"/>
      <c r="AA522" s="15"/>
      <c r="AB522" s="18"/>
      <c r="AC522" s="15"/>
      <c r="AD522" s="15"/>
      <c r="AE522" s="19"/>
      <c r="AF522" s="15"/>
      <c r="AG522" s="15"/>
      <c r="AH522" s="15"/>
      <c r="AI522" s="15"/>
      <c r="AJ522" s="20"/>
      <c r="AK522" s="18"/>
      <c r="AL522" s="19"/>
      <c r="AM522" s="1"/>
    </row>
    <row r="523" spans="1:39" x14ac:dyDescent="0.25">
      <c r="A523" s="15"/>
      <c r="B523" s="16"/>
      <c r="C523" s="17"/>
      <c r="D523" s="15"/>
      <c r="E523" s="16"/>
      <c r="F523" s="16"/>
      <c r="G523" s="16"/>
      <c r="H523" s="16"/>
      <c r="I523" s="16"/>
      <c r="J523" s="16"/>
      <c r="K523" s="20"/>
      <c r="L523" s="20"/>
      <c r="M523" s="20"/>
      <c r="N523" s="20"/>
      <c r="O523" s="20"/>
      <c r="P523" s="20"/>
      <c r="Q523" s="20"/>
      <c r="R523" s="20"/>
      <c r="S523" s="20"/>
      <c r="T523" s="20"/>
      <c r="U523" s="20"/>
      <c r="V523" s="20"/>
      <c r="W523" s="20"/>
      <c r="X523" s="20"/>
      <c r="Y523" s="18"/>
      <c r="Z523" s="15"/>
      <c r="AA523" s="15"/>
      <c r="AB523" s="18"/>
      <c r="AC523" s="15"/>
      <c r="AD523" s="15"/>
      <c r="AE523" s="19"/>
      <c r="AF523" s="15"/>
      <c r="AG523" s="15"/>
      <c r="AH523" s="15"/>
      <c r="AI523" s="15"/>
      <c r="AJ523" s="20"/>
      <c r="AK523" s="18"/>
      <c r="AL523" s="19"/>
      <c r="AM523" s="1"/>
    </row>
    <row r="524" spans="1:39" x14ac:dyDescent="0.25">
      <c r="A524" s="15"/>
      <c r="B524" s="16"/>
      <c r="C524" s="17"/>
      <c r="D524" s="15"/>
      <c r="E524" s="16"/>
      <c r="F524" s="16"/>
      <c r="G524" s="16"/>
      <c r="H524" s="16"/>
      <c r="I524" s="16"/>
      <c r="J524" s="16"/>
      <c r="K524" s="20"/>
      <c r="L524" s="20"/>
      <c r="M524" s="20"/>
      <c r="N524" s="20"/>
      <c r="O524" s="20"/>
      <c r="P524" s="20"/>
      <c r="Q524" s="20"/>
      <c r="R524" s="20"/>
      <c r="S524" s="20"/>
      <c r="T524" s="20"/>
      <c r="U524" s="20"/>
      <c r="V524" s="20"/>
      <c r="W524" s="20"/>
      <c r="X524" s="20"/>
      <c r="Y524" s="18"/>
      <c r="Z524" s="15"/>
      <c r="AA524" s="15"/>
      <c r="AB524" s="18"/>
      <c r="AC524" s="15"/>
      <c r="AD524" s="15"/>
      <c r="AE524" s="19"/>
      <c r="AF524" s="15"/>
      <c r="AG524" s="15"/>
      <c r="AH524" s="15"/>
      <c r="AI524" s="15"/>
      <c r="AJ524" s="20"/>
      <c r="AK524" s="18"/>
      <c r="AL524" s="19"/>
      <c r="AM524" s="1"/>
    </row>
    <row r="525" spans="1:39" x14ac:dyDescent="0.25">
      <c r="A525" s="15"/>
      <c r="B525" s="16"/>
      <c r="C525" s="17"/>
      <c r="D525" s="15"/>
      <c r="E525" s="16"/>
      <c r="F525" s="16"/>
      <c r="G525" s="16"/>
      <c r="H525" s="16"/>
      <c r="I525" s="16"/>
      <c r="J525" s="16"/>
      <c r="K525" s="20"/>
      <c r="L525" s="20"/>
      <c r="M525" s="20"/>
      <c r="N525" s="20"/>
      <c r="O525" s="20"/>
      <c r="P525" s="20"/>
      <c r="Q525" s="20"/>
      <c r="R525" s="20"/>
      <c r="S525" s="20"/>
      <c r="T525" s="20"/>
      <c r="U525" s="20"/>
      <c r="V525" s="20"/>
      <c r="W525" s="20"/>
      <c r="X525" s="20"/>
      <c r="Y525" s="18"/>
      <c r="Z525" s="15"/>
      <c r="AA525" s="15"/>
      <c r="AB525" s="18"/>
      <c r="AC525" s="15"/>
      <c r="AD525" s="15"/>
      <c r="AE525" s="19"/>
      <c r="AF525" s="15"/>
      <c r="AG525" s="15"/>
      <c r="AH525" s="15"/>
      <c r="AI525" s="15"/>
      <c r="AJ525" s="20"/>
      <c r="AK525" s="18"/>
      <c r="AL525" s="19"/>
      <c r="AM525" s="1"/>
    </row>
    <row r="526" spans="1:39" x14ac:dyDescent="0.25">
      <c r="A526" s="15"/>
      <c r="B526" s="16"/>
      <c r="C526" s="17"/>
      <c r="D526" s="15"/>
      <c r="E526" s="16"/>
      <c r="F526" s="16"/>
      <c r="G526" s="16"/>
      <c r="H526" s="16"/>
      <c r="I526" s="16"/>
      <c r="J526" s="16"/>
      <c r="K526" s="20"/>
      <c r="L526" s="20"/>
      <c r="M526" s="20"/>
      <c r="N526" s="20"/>
      <c r="O526" s="20"/>
      <c r="P526" s="20"/>
      <c r="Q526" s="20"/>
      <c r="R526" s="20"/>
      <c r="S526" s="20"/>
      <c r="T526" s="20"/>
      <c r="U526" s="20"/>
      <c r="V526" s="20"/>
      <c r="W526" s="20"/>
      <c r="X526" s="20"/>
      <c r="Y526" s="18"/>
      <c r="Z526" s="15"/>
      <c r="AA526" s="15"/>
      <c r="AB526" s="18"/>
      <c r="AC526" s="15"/>
      <c r="AD526" s="15"/>
      <c r="AE526" s="19"/>
      <c r="AF526" s="15"/>
      <c r="AG526" s="15"/>
      <c r="AH526" s="15"/>
      <c r="AI526" s="15"/>
      <c r="AJ526" s="20"/>
      <c r="AK526" s="18"/>
      <c r="AL526" s="19"/>
      <c r="AM526" s="1"/>
    </row>
    <row r="527" spans="1:39" x14ac:dyDescent="0.25">
      <c r="A527" s="15"/>
      <c r="B527" s="16"/>
      <c r="C527" s="17"/>
      <c r="D527" s="15"/>
      <c r="E527" s="16"/>
      <c r="F527" s="16"/>
      <c r="G527" s="16"/>
      <c r="H527" s="16"/>
      <c r="I527" s="16"/>
      <c r="J527" s="16"/>
      <c r="K527" s="20"/>
      <c r="L527" s="20"/>
      <c r="M527" s="20"/>
      <c r="N527" s="20"/>
      <c r="O527" s="20"/>
      <c r="P527" s="20"/>
      <c r="Q527" s="20"/>
      <c r="R527" s="20"/>
      <c r="S527" s="20"/>
      <c r="T527" s="20"/>
      <c r="U527" s="20"/>
      <c r="V527" s="20"/>
      <c r="W527" s="20"/>
      <c r="X527" s="20"/>
      <c r="Y527" s="18"/>
      <c r="Z527" s="15"/>
      <c r="AA527" s="15"/>
      <c r="AB527" s="18"/>
      <c r="AC527" s="15"/>
      <c r="AD527" s="15"/>
      <c r="AE527" s="19"/>
      <c r="AF527" s="15"/>
      <c r="AG527" s="15"/>
      <c r="AH527" s="15"/>
      <c r="AI527" s="15"/>
      <c r="AJ527" s="20"/>
      <c r="AK527" s="18"/>
      <c r="AL527" s="19"/>
      <c r="AM527" s="1"/>
    </row>
    <row r="528" spans="1:39" x14ac:dyDescent="0.25">
      <c r="A528" s="15"/>
      <c r="B528" s="16"/>
      <c r="C528" s="17"/>
      <c r="D528" s="15"/>
      <c r="E528" s="16"/>
      <c r="F528" s="16"/>
      <c r="G528" s="16"/>
      <c r="H528" s="16"/>
      <c r="I528" s="16"/>
      <c r="J528" s="16"/>
      <c r="K528" s="20"/>
      <c r="L528" s="20"/>
      <c r="M528" s="20"/>
      <c r="N528" s="20"/>
      <c r="O528" s="20"/>
      <c r="P528" s="20"/>
      <c r="Q528" s="20"/>
      <c r="R528" s="20"/>
      <c r="S528" s="20"/>
      <c r="T528" s="20"/>
      <c r="U528" s="20"/>
      <c r="V528" s="20"/>
      <c r="W528" s="20"/>
      <c r="X528" s="20"/>
      <c r="Y528" s="18"/>
      <c r="Z528" s="15"/>
      <c r="AA528" s="15"/>
      <c r="AB528" s="18"/>
      <c r="AC528" s="15"/>
      <c r="AD528" s="15"/>
      <c r="AE528" s="19"/>
      <c r="AF528" s="15"/>
      <c r="AG528" s="15"/>
      <c r="AH528" s="15"/>
      <c r="AI528" s="15"/>
      <c r="AJ528" s="20"/>
      <c r="AK528" s="18"/>
      <c r="AL528" s="19"/>
      <c r="AM528" s="1"/>
    </row>
    <row r="529" spans="1:39" x14ac:dyDescent="0.25">
      <c r="A529" s="15"/>
      <c r="B529" s="16"/>
      <c r="C529" s="17"/>
      <c r="D529" s="15"/>
      <c r="E529" s="16"/>
      <c r="F529" s="16"/>
      <c r="G529" s="16"/>
      <c r="H529" s="16"/>
      <c r="I529" s="16"/>
      <c r="J529" s="16"/>
      <c r="K529" s="20"/>
      <c r="L529" s="20"/>
      <c r="M529" s="20"/>
      <c r="N529" s="20"/>
      <c r="O529" s="20"/>
      <c r="P529" s="20"/>
      <c r="Q529" s="20"/>
      <c r="R529" s="20"/>
      <c r="S529" s="20"/>
      <c r="T529" s="20"/>
      <c r="U529" s="20"/>
      <c r="V529" s="20"/>
      <c r="W529" s="20"/>
      <c r="X529" s="20"/>
      <c r="Y529" s="18"/>
      <c r="Z529" s="15"/>
      <c r="AA529" s="15"/>
      <c r="AB529" s="18"/>
      <c r="AC529" s="15"/>
      <c r="AD529" s="15"/>
      <c r="AE529" s="19"/>
      <c r="AF529" s="15"/>
      <c r="AG529" s="15"/>
      <c r="AH529" s="15"/>
      <c r="AI529" s="15"/>
      <c r="AJ529" s="20"/>
      <c r="AK529" s="18"/>
      <c r="AL529" s="19"/>
      <c r="AM529" s="1"/>
    </row>
    <row r="530" spans="1:39" x14ac:dyDescent="0.25">
      <c r="A530" s="15"/>
      <c r="B530" s="16"/>
      <c r="C530" s="17"/>
      <c r="D530" s="15"/>
      <c r="E530" s="16"/>
      <c r="F530" s="16"/>
      <c r="G530" s="16"/>
      <c r="H530" s="16"/>
      <c r="I530" s="16"/>
      <c r="J530" s="16"/>
      <c r="K530" s="20"/>
      <c r="L530" s="20"/>
      <c r="M530" s="20"/>
      <c r="N530" s="20"/>
      <c r="O530" s="20"/>
      <c r="P530" s="20"/>
      <c r="Q530" s="20"/>
      <c r="R530" s="20"/>
      <c r="S530" s="20"/>
      <c r="T530" s="20"/>
      <c r="U530" s="20"/>
      <c r="V530" s="20"/>
      <c r="W530" s="20"/>
      <c r="X530" s="20"/>
      <c r="Y530" s="18"/>
      <c r="Z530" s="15"/>
      <c r="AA530" s="15"/>
      <c r="AB530" s="18"/>
      <c r="AC530" s="15"/>
      <c r="AD530" s="15"/>
      <c r="AE530" s="19"/>
      <c r="AF530" s="15"/>
      <c r="AG530" s="15"/>
      <c r="AH530" s="15"/>
      <c r="AI530" s="15"/>
      <c r="AJ530" s="20"/>
      <c r="AK530" s="18"/>
      <c r="AL530" s="19"/>
      <c r="AM530" s="1"/>
    </row>
    <row r="531" spans="1:39" x14ac:dyDescent="0.25">
      <c r="A531" s="15"/>
      <c r="B531" s="16"/>
      <c r="C531" s="17"/>
      <c r="D531" s="15"/>
      <c r="E531" s="16"/>
      <c r="F531" s="16"/>
      <c r="G531" s="16"/>
      <c r="H531" s="16"/>
      <c r="I531" s="16"/>
      <c r="J531" s="16"/>
      <c r="K531" s="20"/>
      <c r="L531" s="20"/>
      <c r="M531" s="20"/>
      <c r="N531" s="20"/>
      <c r="O531" s="20"/>
      <c r="P531" s="20"/>
      <c r="Q531" s="20"/>
      <c r="R531" s="20"/>
      <c r="S531" s="20"/>
      <c r="T531" s="20"/>
      <c r="U531" s="20"/>
      <c r="V531" s="20"/>
      <c r="W531" s="20"/>
      <c r="X531" s="20"/>
      <c r="Y531" s="18"/>
      <c r="Z531" s="15"/>
      <c r="AA531" s="15"/>
      <c r="AB531" s="18"/>
      <c r="AC531" s="15"/>
      <c r="AD531" s="15"/>
      <c r="AE531" s="19"/>
      <c r="AF531" s="15"/>
      <c r="AG531" s="15"/>
      <c r="AH531" s="15"/>
      <c r="AI531" s="15"/>
      <c r="AJ531" s="20"/>
      <c r="AK531" s="18"/>
      <c r="AL531" s="19"/>
      <c r="AM531" s="1"/>
    </row>
    <row r="532" spans="1:39" x14ac:dyDescent="0.25">
      <c r="A532" s="15"/>
      <c r="B532" s="16"/>
      <c r="C532" s="17"/>
      <c r="D532" s="15"/>
      <c r="E532" s="16"/>
      <c r="F532" s="16"/>
      <c r="G532" s="16"/>
      <c r="H532" s="16"/>
      <c r="I532" s="16"/>
      <c r="J532" s="16"/>
      <c r="K532" s="20"/>
      <c r="L532" s="20"/>
      <c r="M532" s="20"/>
      <c r="N532" s="20"/>
      <c r="O532" s="20"/>
      <c r="P532" s="20"/>
      <c r="Q532" s="20"/>
      <c r="R532" s="20"/>
      <c r="S532" s="20"/>
      <c r="T532" s="20"/>
      <c r="U532" s="20"/>
      <c r="V532" s="20"/>
      <c r="W532" s="20"/>
      <c r="X532" s="20"/>
      <c r="Y532" s="18"/>
      <c r="Z532" s="15"/>
      <c r="AA532" s="15"/>
      <c r="AB532" s="18"/>
      <c r="AC532" s="15"/>
      <c r="AD532" s="15"/>
      <c r="AE532" s="19"/>
      <c r="AF532" s="15"/>
      <c r="AG532" s="15"/>
      <c r="AH532" s="15"/>
      <c r="AI532" s="15"/>
      <c r="AJ532" s="20"/>
      <c r="AK532" s="18"/>
      <c r="AL532" s="19"/>
      <c r="AM532" s="1"/>
    </row>
    <row r="533" spans="1:39" x14ac:dyDescent="0.25">
      <c r="A533" s="15"/>
      <c r="B533" s="16"/>
      <c r="C533" s="17"/>
      <c r="D533" s="15"/>
      <c r="E533" s="16"/>
      <c r="F533" s="16"/>
      <c r="G533" s="16"/>
      <c r="H533" s="16"/>
      <c r="I533" s="16"/>
      <c r="J533" s="16"/>
      <c r="K533" s="20"/>
      <c r="L533" s="20"/>
      <c r="M533" s="20"/>
      <c r="N533" s="20"/>
      <c r="O533" s="20"/>
      <c r="P533" s="20"/>
      <c r="Q533" s="20"/>
      <c r="R533" s="20"/>
      <c r="S533" s="20"/>
      <c r="T533" s="20"/>
      <c r="U533" s="20"/>
      <c r="V533" s="20"/>
      <c r="W533" s="20"/>
      <c r="X533" s="20"/>
      <c r="Y533" s="18"/>
      <c r="Z533" s="15"/>
      <c r="AA533" s="15"/>
      <c r="AB533" s="18"/>
      <c r="AC533" s="15"/>
      <c r="AD533" s="15"/>
      <c r="AE533" s="19"/>
      <c r="AF533" s="15"/>
      <c r="AG533" s="15"/>
      <c r="AH533" s="15"/>
      <c r="AI533" s="15"/>
      <c r="AJ533" s="20"/>
      <c r="AK533" s="18"/>
      <c r="AL533" s="19"/>
      <c r="AM533" s="1"/>
    </row>
    <row r="534" spans="1:39" x14ac:dyDescent="0.25">
      <c r="A534" s="15"/>
      <c r="B534" s="16"/>
      <c r="C534" s="17"/>
      <c r="D534" s="15"/>
      <c r="E534" s="16"/>
      <c r="F534" s="16"/>
      <c r="G534" s="16"/>
      <c r="H534" s="16"/>
      <c r="I534" s="16"/>
      <c r="J534" s="16"/>
      <c r="K534" s="20"/>
      <c r="L534" s="20"/>
      <c r="M534" s="20"/>
      <c r="N534" s="20"/>
      <c r="O534" s="20"/>
      <c r="P534" s="20"/>
      <c r="Q534" s="20"/>
      <c r="R534" s="20"/>
      <c r="S534" s="20"/>
      <c r="T534" s="20"/>
      <c r="U534" s="20"/>
      <c r="V534" s="20"/>
      <c r="W534" s="20"/>
      <c r="X534" s="20"/>
      <c r="Y534" s="18"/>
      <c r="Z534" s="15"/>
      <c r="AA534" s="15"/>
      <c r="AB534" s="18"/>
      <c r="AC534" s="15"/>
      <c r="AD534" s="15"/>
      <c r="AE534" s="19"/>
      <c r="AF534" s="15"/>
      <c r="AG534" s="15"/>
      <c r="AH534" s="15"/>
      <c r="AI534" s="15"/>
      <c r="AJ534" s="20"/>
      <c r="AK534" s="18"/>
      <c r="AL534" s="19"/>
      <c r="AM534" s="1"/>
    </row>
    <row r="535" spans="1:39" x14ac:dyDescent="0.25">
      <c r="A535" s="15"/>
      <c r="B535" s="16"/>
      <c r="C535" s="17"/>
      <c r="D535" s="15"/>
      <c r="E535" s="16"/>
      <c r="F535" s="16"/>
      <c r="G535" s="16"/>
      <c r="H535" s="16"/>
      <c r="I535" s="16"/>
      <c r="J535" s="16"/>
      <c r="K535" s="20"/>
      <c r="L535" s="20"/>
      <c r="M535" s="20"/>
      <c r="N535" s="20"/>
      <c r="O535" s="20"/>
      <c r="P535" s="20"/>
      <c r="Q535" s="20"/>
      <c r="R535" s="20"/>
      <c r="S535" s="20"/>
      <c r="T535" s="20"/>
      <c r="U535" s="20"/>
      <c r="V535" s="20"/>
      <c r="W535" s="20"/>
      <c r="X535" s="20"/>
      <c r="Y535" s="18"/>
      <c r="Z535" s="15"/>
      <c r="AA535" s="15"/>
      <c r="AB535" s="18"/>
      <c r="AC535" s="15"/>
      <c r="AD535" s="15"/>
      <c r="AE535" s="19"/>
      <c r="AF535" s="15"/>
      <c r="AG535" s="15"/>
      <c r="AH535" s="15"/>
      <c r="AI535" s="15"/>
      <c r="AJ535" s="20"/>
      <c r="AK535" s="18"/>
      <c r="AL535" s="19"/>
      <c r="AM535" s="1"/>
    </row>
    <row r="536" spans="1:39" x14ac:dyDescent="0.25">
      <c r="A536" s="15"/>
      <c r="B536" s="16"/>
      <c r="C536" s="17"/>
      <c r="D536" s="15"/>
      <c r="E536" s="16"/>
      <c r="F536" s="16"/>
      <c r="G536" s="16"/>
      <c r="H536" s="16"/>
      <c r="I536" s="16"/>
      <c r="J536" s="16"/>
      <c r="K536" s="20"/>
      <c r="L536" s="20"/>
      <c r="M536" s="20"/>
      <c r="N536" s="20"/>
      <c r="O536" s="20"/>
      <c r="P536" s="20"/>
      <c r="Q536" s="20"/>
      <c r="R536" s="20"/>
      <c r="S536" s="20"/>
      <c r="T536" s="20"/>
      <c r="U536" s="20"/>
      <c r="V536" s="20"/>
      <c r="W536" s="20"/>
      <c r="X536" s="20"/>
      <c r="Y536" s="18"/>
      <c r="Z536" s="15"/>
      <c r="AA536" s="15"/>
      <c r="AB536" s="18"/>
      <c r="AC536" s="15"/>
      <c r="AD536" s="15"/>
      <c r="AE536" s="19"/>
      <c r="AF536" s="15"/>
      <c r="AG536" s="15"/>
      <c r="AH536" s="15"/>
      <c r="AI536" s="15"/>
      <c r="AJ536" s="20"/>
      <c r="AK536" s="18"/>
      <c r="AL536" s="19"/>
      <c r="AM536" s="1"/>
    </row>
    <row r="537" spans="1:39" x14ac:dyDescent="0.25">
      <c r="A537" s="15"/>
      <c r="B537" s="16"/>
      <c r="C537" s="17"/>
      <c r="D537" s="15"/>
      <c r="E537" s="16"/>
      <c r="F537" s="16"/>
      <c r="G537" s="16"/>
      <c r="H537" s="16"/>
      <c r="I537" s="16"/>
      <c r="J537" s="16"/>
      <c r="K537" s="20"/>
      <c r="L537" s="20"/>
      <c r="M537" s="20"/>
      <c r="N537" s="20"/>
      <c r="O537" s="20"/>
      <c r="P537" s="20"/>
      <c r="Q537" s="20"/>
      <c r="R537" s="20"/>
      <c r="S537" s="20"/>
      <c r="T537" s="20"/>
      <c r="U537" s="20"/>
      <c r="V537" s="20"/>
      <c r="W537" s="20"/>
      <c r="X537" s="20"/>
      <c r="Y537" s="18"/>
      <c r="Z537" s="15"/>
      <c r="AA537" s="15"/>
      <c r="AB537" s="18"/>
      <c r="AC537" s="15"/>
      <c r="AD537" s="15"/>
      <c r="AE537" s="19"/>
      <c r="AF537" s="15"/>
      <c r="AG537" s="15"/>
      <c r="AH537" s="15"/>
      <c r="AI537" s="15"/>
      <c r="AJ537" s="20"/>
      <c r="AK537" s="18"/>
      <c r="AL537" s="19"/>
      <c r="AM537" s="1"/>
    </row>
    <row r="538" spans="1:39" x14ac:dyDescent="0.25">
      <c r="A538" s="15"/>
      <c r="B538" s="16"/>
      <c r="C538" s="17"/>
      <c r="D538" s="15"/>
      <c r="E538" s="16"/>
      <c r="F538" s="16"/>
      <c r="G538" s="16"/>
      <c r="H538" s="16"/>
      <c r="I538" s="16"/>
      <c r="J538" s="16"/>
      <c r="K538" s="20"/>
      <c r="L538" s="20"/>
      <c r="M538" s="20"/>
      <c r="N538" s="20"/>
      <c r="O538" s="20"/>
      <c r="P538" s="20"/>
      <c r="Q538" s="20"/>
      <c r="R538" s="20"/>
      <c r="S538" s="20"/>
      <c r="T538" s="20"/>
      <c r="U538" s="20"/>
      <c r="V538" s="20"/>
      <c r="W538" s="20"/>
      <c r="X538" s="20"/>
      <c r="Y538" s="18"/>
      <c r="Z538" s="15"/>
      <c r="AA538" s="15"/>
      <c r="AB538" s="18"/>
      <c r="AC538" s="15"/>
      <c r="AD538" s="15"/>
      <c r="AE538" s="19"/>
      <c r="AF538" s="15"/>
      <c r="AG538" s="15"/>
      <c r="AH538" s="15"/>
      <c r="AI538" s="15"/>
      <c r="AJ538" s="20"/>
      <c r="AK538" s="18"/>
      <c r="AL538" s="19"/>
      <c r="AM538" s="1"/>
    </row>
    <row r="539" spans="1:39" x14ac:dyDescent="0.25">
      <c r="A539" s="15"/>
      <c r="B539" s="16"/>
      <c r="C539" s="17"/>
      <c r="D539" s="15"/>
      <c r="E539" s="16"/>
      <c r="F539" s="16"/>
      <c r="G539" s="16"/>
      <c r="H539" s="16"/>
      <c r="I539" s="16"/>
      <c r="J539" s="16"/>
      <c r="K539" s="20"/>
      <c r="L539" s="20"/>
      <c r="M539" s="20"/>
      <c r="N539" s="20"/>
      <c r="O539" s="20"/>
      <c r="P539" s="20"/>
      <c r="Q539" s="20"/>
      <c r="R539" s="20"/>
      <c r="S539" s="20"/>
      <c r="T539" s="20"/>
      <c r="U539" s="20"/>
      <c r="V539" s="20"/>
      <c r="W539" s="20"/>
      <c r="X539" s="20"/>
      <c r="Y539" s="18"/>
      <c r="Z539" s="15"/>
      <c r="AA539" s="15"/>
      <c r="AB539" s="18"/>
      <c r="AC539" s="15"/>
      <c r="AD539" s="15"/>
      <c r="AE539" s="19"/>
      <c r="AF539" s="15"/>
      <c r="AG539" s="15"/>
      <c r="AH539" s="15"/>
      <c r="AI539" s="15"/>
      <c r="AJ539" s="20"/>
      <c r="AK539" s="18"/>
      <c r="AL539" s="19"/>
      <c r="AM539" s="1"/>
    </row>
    <row r="540" spans="1:39" x14ac:dyDescent="0.25">
      <c r="A540" s="15"/>
      <c r="B540" s="16"/>
      <c r="C540" s="17"/>
      <c r="D540" s="15"/>
      <c r="E540" s="16"/>
      <c r="F540" s="16"/>
      <c r="G540" s="16"/>
      <c r="H540" s="16"/>
      <c r="I540" s="16"/>
      <c r="J540" s="16"/>
      <c r="K540" s="20"/>
      <c r="L540" s="20"/>
      <c r="M540" s="20"/>
      <c r="N540" s="20"/>
      <c r="O540" s="20"/>
      <c r="P540" s="20"/>
      <c r="Q540" s="20"/>
      <c r="R540" s="20"/>
      <c r="S540" s="20"/>
      <c r="T540" s="20"/>
      <c r="U540" s="20"/>
      <c r="V540" s="20"/>
      <c r="W540" s="20"/>
      <c r="X540" s="20"/>
      <c r="Y540" s="18"/>
      <c r="Z540" s="15"/>
      <c r="AA540" s="15"/>
      <c r="AB540" s="18"/>
      <c r="AC540" s="15"/>
      <c r="AD540" s="15"/>
      <c r="AE540" s="19"/>
      <c r="AF540" s="15"/>
      <c r="AG540" s="15"/>
      <c r="AH540" s="15"/>
      <c r="AI540" s="15"/>
      <c r="AJ540" s="20"/>
      <c r="AK540" s="18"/>
      <c r="AL540" s="19"/>
      <c r="AM540" s="1"/>
    </row>
    <row r="541" spans="1:39" x14ac:dyDescent="0.25">
      <c r="A541" s="15"/>
      <c r="B541" s="16"/>
      <c r="C541" s="17"/>
      <c r="D541" s="15"/>
      <c r="E541" s="16"/>
      <c r="F541" s="16"/>
      <c r="G541" s="16"/>
      <c r="H541" s="16"/>
      <c r="I541" s="16"/>
      <c r="J541" s="16"/>
      <c r="K541" s="20"/>
      <c r="L541" s="20"/>
      <c r="M541" s="20"/>
      <c r="N541" s="20"/>
      <c r="O541" s="20"/>
      <c r="P541" s="20"/>
      <c r="Q541" s="20"/>
      <c r="R541" s="20"/>
      <c r="S541" s="20"/>
      <c r="T541" s="20"/>
      <c r="U541" s="20"/>
      <c r="V541" s="20"/>
      <c r="W541" s="20"/>
      <c r="X541" s="20"/>
      <c r="Y541" s="18"/>
      <c r="Z541" s="15"/>
      <c r="AA541" s="15"/>
      <c r="AB541" s="18"/>
      <c r="AC541" s="15"/>
      <c r="AD541" s="15"/>
      <c r="AE541" s="19"/>
      <c r="AF541" s="15"/>
      <c r="AG541" s="15"/>
      <c r="AH541" s="15"/>
      <c r="AI541" s="15"/>
      <c r="AJ541" s="20"/>
      <c r="AK541" s="18"/>
      <c r="AL541" s="19"/>
      <c r="AM541" s="1"/>
    </row>
    <row r="542" spans="1:39" x14ac:dyDescent="0.25">
      <c r="A542" s="15"/>
      <c r="B542" s="16"/>
      <c r="C542" s="17"/>
      <c r="D542" s="15"/>
      <c r="E542" s="16"/>
      <c r="F542" s="16"/>
      <c r="G542" s="16"/>
      <c r="H542" s="16"/>
      <c r="I542" s="16"/>
      <c r="J542" s="16"/>
      <c r="K542" s="20"/>
      <c r="L542" s="20"/>
      <c r="M542" s="20"/>
      <c r="N542" s="20"/>
      <c r="O542" s="20"/>
      <c r="P542" s="20"/>
      <c r="Q542" s="20"/>
      <c r="R542" s="20"/>
      <c r="S542" s="20"/>
      <c r="T542" s="20"/>
      <c r="U542" s="20"/>
      <c r="V542" s="20"/>
      <c r="W542" s="20"/>
      <c r="X542" s="20"/>
      <c r="Y542" s="18"/>
      <c r="Z542" s="15"/>
      <c r="AA542" s="15"/>
      <c r="AB542" s="18"/>
      <c r="AC542" s="15"/>
      <c r="AD542" s="15"/>
      <c r="AE542" s="19"/>
      <c r="AF542" s="15"/>
      <c r="AG542" s="15"/>
      <c r="AH542" s="15"/>
      <c r="AI542" s="15"/>
      <c r="AJ542" s="20"/>
      <c r="AK542" s="18"/>
      <c r="AL542" s="19"/>
      <c r="AM542" s="1"/>
    </row>
    <row r="543" spans="1:39" x14ac:dyDescent="0.25">
      <c r="A543" s="15"/>
      <c r="B543" s="16"/>
      <c r="C543" s="17"/>
      <c r="D543" s="15"/>
      <c r="E543" s="16"/>
      <c r="F543" s="16"/>
      <c r="G543" s="16"/>
      <c r="H543" s="16"/>
      <c r="I543" s="16"/>
      <c r="J543" s="16"/>
      <c r="K543" s="20"/>
      <c r="L543" s="20"/>
      <c r="M543" s="20"/>
      <c r="N543" s="20"/>
      <c r="O543" s="20"/>
      <c r="P543" s="20"/>
      <c r="Q543" s="20"/>
      <c r="R543" s="20"/>
      <c r="S543" s="20"/>
      <c r="T543" s="20"/>
      <c r="U543" s="20"/>
      <c r="V543" s="20"/>
      <c r="W543" s="20"/>
      <c r="X543" s="20"/>
      <c r="Y543" s="18"/>
      <c r="Z543" s="15"/>
      <c r="AA543" s="15"/>
      <c r="AB543" s="18"/>
      <c r="AC543" s="15"/>
      <c r="AD543" s="15"/>
      <c r="AE543" s="19"/>
      <c r="AF543" s="15"/>
      <c r="AG543" s="15"/>
      <c r="AH543" s="15"/>
      <c r="AI543" s="15"/>
      <c r="AJ543" s="20"/>
      <c r="AK543" s="18"/>
      <c r="AL543" s="19"/>
      <c r="AM543" s="1"/>
    </row>
    <row r="544" spans="1:39" x14ac:dyDescent="0.25">
      <c r="A544" s="15"/>
      <c r="B544" s="16"/>
      <c r="C544" s="17"/>
      <c r="D544" s="15"/>
      <c r="E544" s="16"/>
      <c r="F544" s="16"/>
      <c r="G544" s="16"/>
      <c r="H544" s="16"/>
      <c r="I544" s="16"/>
      <c r="J544" s="16"/>
      <c r="K544" s="20"/>
      <c r="L544" s="20"/>
      <c r="M544" s="20"/>
      <c r="N544" s="20"/>
      <c r="O544" s="20"/>
      <c r="P544" s="20"/>
      <c r="Q544" s="20"/>
      <c r="R544" s="20"/>
      <c r="S544" s="20"/>
      <c r="T544" s="20"/>
      <c r="U544" s="20"/>
      <c r="V544" s="20"/>
      <c r="W544" s="20"/>
      <c r="X544" s="20"/>
      <c r="Y544" s="18"/>
      <c r="Z544" s="15"/>
      <c r="AA544" s="15"/>
      <c r="AB544" s="18"/>
      <c r="AC544" s="15"/>
      <c r="AD544" s="15"/>
      <c r="AE544" s="19"/>
      <c r="AF544" s="15"/>
      <c r="AG544" s="15"/>
      <c r="AH544" s="15"/>
      <c r="AI544" s="15"/>
      <c r="AJ544" s="20"/>
      <c r="AK544" s="18"/>
      <c r="AL544" s="19"/>
      <c r="AM544" s="1"/>
    </row>
    <row r="545" spans="1:39" x14ac:dyDescent="0.25">
      <c r="A545" s="15"/>
      <c r="B545" s="16"/>
      <c r="C545" s="17"/>
      <c r="D545" s="15"/>
      <c r="E545" s="16"/>
      <c r="F545" s="16"/>
      <c r="G545" s="16"/>
      <c r="H545" s="16"/>
      <c r="I545" s="16"/>
      <c r="J545" s="16"/>
      <c r="K545" s="20"/>
      <c r="L545" s="20"/>
      <c r="M545" s="20"/>
      <c r="N545" s="20"/>
      <c r="O545" s="20"/>
      <c r="P545" s="20"/>
      <c r="Q545" s="20"/>
      <c r="R545" s="20"/>
      <c r="S545" s="20"/>
      <c r="T545" s="20"/>
      <c r="U545" s="20"/>
      <c r="V545" s="20"/>
      <c r="W545" s="20"/>
      <c r="X545" s="20"/>
      <c r="Y545" s="18"/>
      <c r="Z545" s="15"/>
      <c r="AA545" s="15"/>
      <c r="AB545" s="18"/>
      <c r="AC545" s="15"/>
      <c r="AD545" s="15"/>
      <c r="AE545" s="19"/>
      <c r="AF545" s="15"/>
      <c r="AG545" s="15"/>
      <c r="AH545" s="15"/>
      <c r="AI545" s="15"/>
      <c r="AJ545" s="20"/>
      <c r="AK545" s="18"/>
      <c r="AL545" s="19"/>
      <c r="AM545" s="1"/>
    </row>
    <row r="546" spans="1:39" x14ac:dyDescent="0.25">
      <c r="A546" s="15"/>
      <c r="B546" s="16"/>
      <c r="C546" s="17"/>
      <c r="D546" s="15"/>
      <c r="E546" s="16"/>
      <c r="F546" s="16"/>
      <c r="G546" s="16"/>
      <c r="H546" s="16"/>
      <c r="I546" s="16"/>
      <c r="J546" s="16"/>
      <c r="K546" s="20"/>
      <c r="L546" s="20"/>
      <c r="M546" s="20"/>
      <c r="N546" s="20"/>
      <c r="O546" s="20"/>
      <c r="P546" s="20"/>
      <c r="Q546" s="20"/>
      <c r="R546" s="20"/>
      <c r="S546" s="20"/>
      <c r="T546" s="20"/>
      <c r="U546" s="20"/>
      <c r="V546" s="20"/>
      <c r="W546" s="20"/>
      <c r="X546" s="20"/>
      <c r="Y546" s="18"/>
      <c r="Z546" s="15"/>
      <c r="AA546" s="15"/>
      <c r="AB546" s="18"/>
      <c r="AC546" s="15"/>
      <c r="AD546" s="15"/>
      <c r="AE546" s="19"/>
      <c r="AF546" s="15"/>
      <c r="AG546" s="15"/>
      <c r="AH546" s="15"/>
      <c r="AI546" s="15"/>
      <c r="AJ546" s="20"/>
      <c r="AK546" s="18"/>
      <c r="AL546" s="19"/>
      <c r="AM546" s="1"/>
    </row>
    <row r="547" spans="1:39" x14ac:dyDescent="0.25">
      <c r="A547" s="15"/>
      <c r="B547" s="16"/>
      <c r="C547" s="17"/>
      <c r="D547" s="15"/>
      <c r="E547" s="16"/>
      <c r="F547" s="16"/>
      <c r="G547" s="16"/>
      <c r="H547" s="16"/>
      <c r="I547" s="16"/>
      <c r="J547" s="16"/>
      <c r="K547" s="20"/>
      <c r="L547" s="20"/>
      <c r="M547" s="20"/>
      <c r="N547" s="20"/>
      <c r="O547" s="20"/>
      <c r="P547" s="20"/>
      <c r="Q547" s="20"/>
      <c r="R547" s="20"/>
      <c r="S547" s="20"/>
      <c r="T547" s="20"/>
      <c r="U547" s="20"/>
      <c r="V547" s="20"/>
      <c r="W547" s="20"/>
      <c r="X547" s="20"/>
      <c r="Y547" s="18"/>
      <c r="Z547" s="15"/>
      <c r="AA547" s="15"/>
      <c r="AB547" s="18"/>
      <c r="AC547" s="15"/>
      <c r="AD547" s="15"/>
      <c r="AE547" s="19"/>
      <c r="AF547" s="15"/>
      <c r="AG547" s="15"/>
      <c r="AH547" s="15"/>
      <c r="AI547" s="15"/>
      <c r="AJ547" s="20"/>
      <c r="AK547" s="18"/>
      <c r="AL547" s="19"/>
      <c r="AM547" s="1"/>
    </row>
    <row r="548" spans="1:39" x14ac:dyDescent="0.25">
      <c r="A548" s="15"/>
      <c r="B548" s="16"/>
      <c r="C548" s="17"/>
      <c r="D548" s="15"/>
      <c r="E548" s="16"/>
      <c r="F548" s="16"/>
      <c r="G548" s="16"/>
      <c r="H548" s="16"/>
      <c r="I548" s="16"/>
      <c r="J548" s="16"/>
      <c r="K548" s="20"/>
      <c r="L548" s="20"/>
      <c r="M548" s="20"/>
      <c r="N548" s="20"/>
      <c r="O548" s="20"/>
      <c r="P548" s="20"/>
      <c r="Q548" s="20"/>
      <c r="R548" s="20"/>
      <c r="S548" s="20"/>
      <c r="T548" s="20"/>
      <c r="U548" s="20"/>
      <c r="V548" s="20"/>
      <c r="W548" s="20"/>
      <c r="X548" s="20"/>
      <c r="Y548" s="18"/>
      <c r="Z548" s="15"/>
      <c r="AA548" s="15"/>
      <c r="AB548" s="18"/>
      <c r="AC548" s="15"/>
      <c r="AD548" s="15"/>
      <c r="AE548" s="19"/>
      <c r="AF548" s="15"/>
      <c r="AG548" s="15"/>
      <c r="AH548" s="15"/>
      <c r="AI548" s="15"/>
      <c r="AJ548" s="20"/>
      <c r="AK548" s="18"/>
      <c r="AL548" s="19"/>
      <c r="AM548" s="1"/>
    </row>
    <row r="549" spans="1:39" x14ac:dyDescent="0.25">
      <c r="A549" s="15"/>
      <c r="B549" s="16"/>
      <c r="C549" s="17"/>
      <c r="D549" s="15"/>
      <c r="E549" s="16"/>
      <c r="F549" s="16"/>
      <c r="G549" s="16"/>
      <c r="H549" s="16"/>
      <c r="I549" s="16"/>
      <c r="J549" s="16"/>
      <c r="K549" s="20"/>
      <c r="L549" s="20"/>
      <c r="M549" s="20"/>
      <c r="N549" s="20"/>
      <c r="O549" s="20"/>
      <c r="P549" s="20"/>
      <c r="Q549" s="20"/>
      <c r="R549" s="20"/>
      <c r="S549" s="20"/>
      <c r="T549" s="20"/>
      <c r="U549" s="20"/>
      <c r="V549" s="20"/>
      <c r="W549" s="20"/>
      <c r="X549" s="20"/>
      <c r="Y549" s="18"/>
      <c r="Z549" s="15"/>
      <c r="AA549" s="15"/>
      <c r="AB549" s="18"/>
      <c r="AC549" s="15"/>
      <c r="AD549" s="15"/>
      <c r="AE549" s="19"/>
      <c r="AF549" s="15"/>
      <c r="AG549" s="15"/>
      <c r="AH549" s="15"/>
      <c r="AI549" s="15"/>
      <c r="AJ549" s="20"/>
      <c r="AK549" s="18"/>
      <c r="AL549" s="19"/>
      <c r="AM549" s="1"/>
    </row>
    <row r="550" spans="1:39" x14ac:dyDescent="0.25">
      <c r="A550" s="15"/>
      <c r="B550" s="16"/>
      <c r="C550" s="17"/>
      <c r="D550" s="15"/>
      <c r="E550" s="16"/>
      <c r="F550" s="16"/>
      <c r="G550" s="16"/>
      <c r="H550" s="16"/>
      <c r="I550" s="16"/>
      <c r="J550" s="16"/>
      <c r="K550" s="20"/>
      <c r="L550" s="20"/>
      <c r="M550" s="20"/>
      <c r="N550" s="20"/>
      <c r="O550" s="20"/>
      <c r="P550" s="20"/>
      <c r="Q550" s="20"/>
      <c r="R550" s="20"/>
      <c r="S550" s="20"/>
      <c r="T550" s="20"/>
      <c r="U550" s="20"/>
      <c r="V550" s="20"/>
      <c r="W550" s="20"/>
      <c r="X550" s="20"/>
      <c r="Y550" s="18"/>
      <c r="Z550" s="15"/>
      <c r="AA550" s="15"/>
      <c r="AB550" s="18"/>
      <c r="AC550" s="15"/>
      <c r="AD550" s="15"/>
      <c r="AE550" s="19"/>
      <c r="AF550" s="15"/>
      <c r="AG550" s="15"/>
      <c r="AH550" s="15"/>
      <c r="AI550" s="15"/>
      <c r="AJ550" s="20"/>
      <c r="AK550" s="18"/>
      <c r="AL550" s="19"/>
      <c r="AM550" s="1"/>
    </row>
    <row r="551" spans="1:39" x14ac:dyDescent="0.25">
      <c r="A551" s="15"/>
      <c r="B551" s="16"/>
      <c r="C551" s="17"/>
      <c r="D551" s="15"/>
      <c r="E551" s="16"/>
      <c r="F551" s="16"/>
      <c r="G551" s="16"/>
      <c r="H551" s="16"/>
      <c r="I551" s="16"/>
      <c r="J551" s="16"/>
      <c r="K551" s="20"/>
      <c r="L551" s="20"/>
      <c r="M551" s="20"/>
      <c r="N551" s="20"/>
      <c r="O551" s="20"/>
      <c r="P551" s="20"/>
      <c r="Q551" s="20"/>
      <c r="R551" s="20"/>
      <c r="S551" s="20"/>
      <c r="T551" s="20"/>
      <c r="U551" s="20"/>
      <c r="V551" s="20"/>
      <c r="W551" s="20"/>
      <c r="X551" s="20"/>
      <c r="Y551" s="18"/>
      <c r="Z551" s="15"/>
      <c r="AA551" s="15"/>
      <c r="AB551" s="18"/>
      <c r="AC551" s="15"/>
      <c r="AD551" s="15"/>
      <c r="AE551" s="19"/>
      <c r="AF551" s="15"/>
      <c r="AG551" s="15"/>
      <c r="AH551" s="15"/>
      <c r="AI551" s="15"/>
      <c r="AJ551" s="20"/>
      <c r="AK551" s="18"/>
      <c r="AL551" s="19"/>
      <c r="AM551" s="1"/>
    </row>
    <row r="552" spans="1:39" x14ac:dyDescent="0.25">
      <c r="A552" s="15"/>
      <c r="B552" s="16"/>
      <c r="C552" s="17"/>
      <c r="D552" s="15"/>
      <c r="E552" s="16"/>
      <c r="F552" s="16"/>
      <c r="G552" s="16"/>
      <c r="H552" s="16"/>
      <c r="I552" s="16"/>
      <c r="J552" s="16"/>
      <c r="K552" s="20"/>
      <c r="L552" s="20"/>
      <c r="M552" s="20"/>
      <c r="N552" s="20"/>
      <c r="O552" s="20"/>
      <c r="P552" s="20"/>
      <c r="Q552" s="20"/>
      <c r="R552" s="20"/>
      <c r="S552" s="20"/>
      <c r="T552" s="20"/>
      <c r="U552" s="20"/>
      <c r="V552" s="20"/>
      <c r="W552" s="20"/>
      <c r="X552" s="20"/>
      <c r="Y552" s="18"/>
      <c r="Z552" s="15"/>
      <c r="AA552" s="15"/>
      <c r="AB552" s="18"/>
      <c r="AC552" s="15"/>
      <c r="AD552" s="15"/>
      <c r="AE552" s="19"/>
      <c r="AF552" s="15"/>
      <c r="AG552" s="15"/>
      <c r="AH552" s="15"/>
      <c r="AI552" s="15"/>
      <c r="AJ552" s="20"/>
      <c r="AK552" s="18"/>
      <c r="AL552" s="19"/>
      <c r="AM552" s="1"/>
    </row>
    <row r="553" spans="1:39" x14ac:dyDescent="0.25">
      <c r="A553" s="15"/>
      <c r="B553" s="16"/>
      <c r="C553" s="17"/>
      <c r="D553" s="15"/>
      <c r="E553" s="16"/>
      <c r="F553" s="16"/>
      <c r="G553" s="16"/>
      <c r="H553" s="16"/>
      <c r="I553" s="16"/>
      <c r="J553" s="16"/>
      <c r="K553" s="20"/>
      <c r="L553" s="20"/>
      <c r="M553" s="20"/>
      <c r="N553" s="20"/>
      <c r="O553" s="20"/>
      <c r="P553" s="20"/>
      <c r="Q553" s="20"/>
      <c r="R553" s="20"/>
      <c r="S553" s="20"/>
      <c r="T553" s="20"/>
      <c r="U553" s="20"/>
      <c r="V553" s="20"/>
      <c r="W553" s="20"/>
      <c r="X553" s="20"/>
      <c r="Y553" s="18"/>
      <c r="Z553" s="15"/>
      <c r="AA553" s="15"/>
      <c r="AB553" s="18"/>
      <c r="AC553" s="15"/>
      <c r="AD553" s="15"/>
      <c r="AE553" s="19"/>
      <c r="AF553" s="15"/>
      <c r="AG553" s="15"/>
      <c r="AH553" s="15"/>
      <c r="AI553" s="15"/>
      <c r="AJ553" s="20"/>
      <c r="AK553" s="18"/>
      <c r="AL553" s="19"/>
      <c r="AM553" s="1"/>
    </row>
    <row r="554" spans="1:39" x14ac:dyDescent="0.25">
      <c r="A554" s="15"/>
      <c r="B554" s="16"/>
      <c r="C554" s="17"/>
      <c r="D554" s="15"/>
      <c r="E554" s="16"/>
      <c r="F554" s="16"/>
      <c r="G554" s="16"/>
      <c r="H554" s="16"/>
      <c r="I554" s="16"/>
      <c r="J554" s="16"/>
      <c r="K554" s="20"/>
      <c r="L554" s="20"/>
      <c r="M554" s="20"/>
      <c r="N554" s="20"/>
      <c r="O554" s="20"/>
      <c r="P554" s="20"/>
      <c r="Q554" s="20"/>
      <c r="R554" s="20"/>
      <c r="S554" s="20"/>
      <c r="T554" s="20"/>
      <c r="U554" s="20"/>
      <c r="V554" s="20"/>
      <c r="W554" s="20"/>
      <c r="X554" s="20"/>
      <c r="Y554" s="18"/>
      <c r="Z554" s="15"/>
      <c r="AA554" s="15"/>
      <c r="AB554" s="18"/>
      <c r="AC554" s="15"/>
      <c r="AD554" s="15"/>
      <c r="AE554" s="19"/>
      <c r="AF554" s="15"/>
      <c r="AG554" s="15"/>
      <c r="AH554" s="15"/>
      <c r="AI554" s="15"/>
      <c r="AJ554" s="20"/>
      <c r="AK554" s="18"/>
      <c r="AL554" s="19"/>
      <c r="AM554" s="1"/>
    </row>
    <row r="555" spans="1:39" x14ac:dyDescent="0.25">
      <c r="A555" s="15"/>
      <c r="B555" s="16"/>
      <c r="C555" s="17"/>
      <c r="D555" s="15"/>
      <c r="E555" s="16"/>
      <c r="F555" s="16"/>
      <c r="G555" s="16"/>
      <c r="H555" s="16"/>
      <c r="I555" s="16"/>
      <c r="J555" s="16"/>
      <c r="K555" s="20"/>
      <c r="L555" s="20"/>
      <c r="M555" s="20"/>
      <c r="N555" s="20"/>
      <c r="O555" s="20"/>
      <c r="P555" s="20"/>
      <c r="Q555" s="20"/>
      <c r="R555" s="20"/>
      <c r="S555" s="20"/>
      <c r="T555" s="20"/>
      <c r="U555" s="20"/>
      <c r="V555" s="20"/>
      <c r="W555" s="20"/>
      <c r="X555" s="20"/>
      <c r="Y555" s="18"/>
      <c r="Z555" s="15"/>
      <c r="AA555" s="15"/>
      <c r="AB555" s="18"/>
      <c r="AC555" s="15"/>
      <c r="AD555" s="15"/>
      <c r="AE555" s="19"/>
      <c r="AF555" s="15"/>
      <c r="AG555" s="15"/>
      <c r="AH555" s="15"/>
      <c r="AI555" s="15"/>
      <c r="AJ555" s="20"/>
      <c r="AK555" s="18"/>
      <c r="AL555" s="19"/>
      <c r="AM555" s="1"/>
    </row>
    <row r="556" spans="1:39" x14ac:dyDescent="0.25">
      <c r="A556" s="15"/>
      <c r="B556" s="16"/>
      <c r="C556" s="17"/>
      <c r="D556" s="15"/>
      <c r="E556" s="16"/>
      <c r="F556" s="16"/>
      <c r="G556" s="16"/>
      <c r="H556" s="16"/>
      <c r="I556" s="16"/>
      <c r="J556" s="16"/>
      <c r="K556" s="20"/>
      <c r="L556" s="20"/>
      <c r="M556" s="20"/>
      <c r="N556" s="20"/>
      <c r="O556" s="20"/>
      <c r="P556" s="20"/>
      <c r="Q556" s="20"/>
      <c r="R556" s="20"/>
      <c r="S556" s="20"/>
      <c r="T556" s="20"/>
      <c r="U556" s="20"/>
      <c r="V556" s="20"/>
      <c r="W556" s="20"/>
      <c r="X556" s="20"/>
      <c r="Y556" s="18"/>
      <c r="Z556" s="15"/>
      <c r="AA556" s="15"/>
      <c r="AB556" s="18"/>
      <c r="AC556" s="15"/>
      <c r="AD556" s="15"/>
      <c r="AE556" s="19"/>
      <c r="AF556" s="15"/>
      <c r="AG556" s="15"/>
      <c r="AH556" s="15"/>
      <c r="AI556" s="15"/>
      <c r="AJ556" s="20"/>
      <c r="AK556" s="18"/>
      <c r="AL556" s="19"/>
      <c r="AM556" s="1"/>
    </row>
    <row r="557" spans="1:39" x14ac:dyDescent="0.25">
      <c r="A557" s="15"/>
      <c r="B557" s="16"/>
      <c r="C557" s="17"/>
      <c r="D557" s="15"/>
      <c r="E557" s="16"/>
      <c r="F557" s="16"/>
      <c r="G557" s="16"/>
      <c r="H557" s="16"/>
      <c r="I557" s="16"/>
      <c r="J557" s="16"/>
      <c r="K557" s="20"/>
      <c r="L557" s="20"/>
      <c r="M557" s="20"/>
      <c r="N557" s="20"/>
      <c r="O557" s="20"/>
      <c r="P557" s="20"/>
      <c r="Q557" s="20"/>
      <c r="R557" s="20"/>
      <c r="S557" s="20"/>
      <c r="T557" s="20"/>
      <c r="U557" s="20"/>
      <c r="V557" s="20"/>
      <c r="W557" s="20"/>
      <c r="X557" s="20"/>
      <c r="Y557" s="18"/>
      <c r="Z557" s="15"/>
      <c r="AA557" s="15"/>
      <c r="AB557" s="18"/>
      <c r="AC557" s="15"/>
      <c r="AD557" s="15"/>
      <c r="AE557" s="19"/>
      <c r="AF557" s="15"/>
      <c r="AG557" s="15"/>
      <c r="AH557" s="15"/>
      <c r="AI557" s="15"/>
      <c r="AJ557" s="20"/>
      <c r="AK557" s="18"/>
      <c r="AL557" s="19"/>
      <c r="AM557" s="1"/>
    </row>
    <row r="558" spans="1:39" x14ac:dyDescent="0.25">
      <c r="A558" s="15"/>
      <c r="B558" s="16"/>
      <c r="C558" s="17"/>
      <c r="D558" s="15"/>
      <c r="E558" s="16"/>
      <c r="F558" s="16"/>
      <c r="G558" s="16"/>
      <c r="H558" s="16"/>
      <c r="I558" s="16"/>
      <c r="J558" s="16"/>
      <c r="K558" s="20"/>
      <c r="L558" s="20"/>
      <c r="M558" s="20"/>
      <c r="N558" s="20"/>
      <c r="O558" s="20"/>
      <c r="P558" s="20"/>
      <c r="Q558" s="20"/>
      <c r="R558" s="20"/>
      <c r="S558" s="20"/>
      <c r="T558" s="20"/>
      <c r="U558" s="20"/>
      <c r="V558" s="20"/>
      <c r="W558" s="20"/>
      <c r="X558" s="20"/>
      <c r="Y558" s="18"/>
      <c r="Z558" s="15"/>
      <c r="AA558" s="15"/>
      <c r="AB558" s="18"/>
      <c r="AC558" s="15"/>
      <c r="AD558" s="15"/>
      <c r="AE558" s="19"/>
      <c r="AF558" s="15"/>
      <c r="AG558" s="15"/>
      <c r="AH558" s="15"/>
      <c r="AI558" s="15"/>
      <c r="AJ558" s="20"/>
      <c r="AK558" s="18"/>
      <c r="AL558" s="19"/>
      <c r="AM558" s="1"/>
    </row>
    <row r="559" spans="1:39" x14ac:dyDescent="0.25">
      <c r="A559" s="15"/>
      <c r="B559" s="16"/>
      <c r="C559" s="17"/>
      <c r="D559" s="15"/>
      <c r="E559" s="16"/>
      <c r="F559" s="16"/>
      <c r="G559" s="16"/>
      <c r="H559" s="16"/>
      <c r="I559" s="16"/>
      <c r="J559" s="16"/>
      <c r="K559" s="20"/>
      <c r="L559" s="20"/>
      <c r="M559" s="20"/>
      <c r="N559" s="20"/>
      <c r="O559" s="20"/>
      <c r="P559" s="20"/>
      <c r="Q559" s="20"/>
      <c r="R559" s="20"/>
      <c r="S559" s="20"/>
      <c r="T559" s="20"/>
      <c r="U559" s="20"/>
      <c r="V559" s="20"/>
      <c r="W559" s="20"/>
      <c r="X559" s="20"/>
      <c r="Y559" s="18"/>
      <c r="Z559" s="15"/>
      <c r="AA559" s="15"/>
      <c r="AB559" s="18"/>
      <c r="AC559" s="15"/>
      <c r="AD559" s="15"/>
      <c r="AE559" s="19"/>
      <c r="AF559" s="15"/>
      <c r="AG559" s="15"/>
      <c r="AH559" s="15"/>
      <c r="AI559" s="15"/>
      <c r="AJ559" s="20"/>
      <c r="AK559" s="18"/>
      <c r="AL559" s="19"/>
      <c r="AM559" s="1"/>
    </row>
    <row r="560" spans="1:39" x14ac:dyDescent="0.25">
      <c r="A560" s="15"/>
      <c r="B560" s="16"/>
      <c r="C560" s="17"/>
      <c r="D560" s="15"/>
      <c r="E560" s="16"/>
      <c r="F560" s="16"/>
      <c r="G560" s="16"/>
      <c r="H560" s="16"/>
      <c r="I560" s="16"/>
      <c r="J560" s="16"/>
      <c r="K560" s="20"/>
      <c r="L560" s="20"/>
      <c r="M560" s="20"/>
      <c r="N560" s="20"/>
      <c r="O560" s="20"/>
      <c r="P560" s="20"/>
      <c r="Q560" s="20"/>
      <c r="R560" s="20"/>
      <c r="S560" s="20"/>
      <c r="T560" s="20"/>
      <c r="U560" s="20"/>
      <c r="V560" s="20"/>
      <c r="W560" s="20"/>
      <c r="X560" s="20"/>
      <c r="Y560" s="18"/>
      <c r="Z560" s="15"/>
      <c r="AA560" s="15"/>
      <c r="AB560" s="18"/>
      <c r="AC560" s="15"/>
      <c r="AD560" s="15"/>
      <c r="AE560" s="19"/>
      <c r="AF560" s="15"/>
      <c r="AG560" s="15"/>
      <c r="AH560" s="15"/>
      <c r="AI560" s="15"/>
      <c r="AJ560" s="20"/>
      <c r="AK560" s="18"/>
      <c r="AL560" s="19"/>
      <c r="AM560" s="1"/>
    </row>
    <row r="561" spans="1:39" x14ac:dyDescent="0.25">
      <c r="A561" s="15"/>
      <c r="B561" s="16"/>
      <c r="C561" s="17"/>
      <c r="D561" s="15"/>
      <c r="E561" s="16"/>
      <c r="F561" s="16"/>
      <c r="G561" s="16"/>
      <c r="H561" s="16"/>
      <c r="I561" s="16"/>
      <c r="J561" s="16"/>
      <c r="K561" s="20"/>
      <c r="L561" s="20"/>
      <c r="M561" s="20"/>
      <c r="N561" s="20"/>
      <c r="O561" s="20"/>
      <c r="P561" s="20"/>
      <c r="Q561" s="20"/>
      <c r="R561" s="20"/>
      <c r="S561" s="20"/>
      <c r="T561" s="20"/>
      <c r="U561" s="20"/>
      <c r="V561" s="20"/>
      <c r="W561" s="20"/>
      <c r="X561" s="20"/>
      <c r="Y561" s="18"/>
      <c r="Z561" s="15"/>
      <c r="AA561" s="15"/>
      <c r="AB561" s="18"/>
      <c r="AC561" s="15"/>
      <c r="AD561" s="15"/>
      <c r="AE561" s="19"/>
      <c r="AF561" s="15"/>
      <c r="AG561" s="15"/>
      <c r="AH561" s="15"/>
      <c r="AI561" s="15"/>
      <c r="AJ561" s="20"/>
      <c r="AK561" s="18"/>
      <c r="AL561" s="19"/>
      <c r="AM561" s="1"/>
    </row>
    <row r="562" spans="1:39" x14ac:dyDescent="0.25">
      <c r="A562" s="15"/>
      <c r="B562" s="16"/>
      <c r="C562" s="17"/>
      <c r="D562" s="15"/>
      <c r="E562" s="16"/>
      <c r="F562" s="16"/>
      <c r="G562" s="16"/>
      <c r="H562" s="16"/>
      <c r="I562" s="16"/>
      <c r="J562" s="16"/>
      <c r="K562" s="20"/>
      <c r="L562" s="20"/>
      <c r="M562" s="20"/>
      <c r="N562" s="20"/>
      <c r="O562" s="20"/>
      <c r="P562" s="20"/>
      <c r="Q562" s="20"/>
      <c r="R562" s="20"/>
      <c r="S562" s="20"/>
      <c r="T562" s="20"/>
      <c r="U562" s="20"/>
      <c r="V562" s="20"/>
      <c r="W562" s="20"/>
      <c r="X562" s="20"/>
      <c r="Y562" s="18"/>
      <c r="Z562" s="15"/>
      <c r="AA562" s="15"/>
      <c r="AB562" s="18"/>
      <c r="AC562" s="15"/>
      <c r="AD562" s="15"/>
      <c r="AE562" s="19"/>
      <c r="AF562" s="15"/>
      <c r="AG562" s="15"/>
      <c r="AH562" s="15"/>
      <c r="AI562" s="15"/>
      <c r="AJ562" s="20"/>
      <c r="AK562" s="18"/>
      <c r="AL562" s="19"/>
      <c r="AM562" s="1"/>
    </row>
    <row r="563" spans="1:39" x14ac:dyDescent="0.25">
      <c r="A563" s="15"/>
      <c r="B563" s="16"/>
      <c r="C563" s="17"/>
      <c r="D563" s="15"/>
      <c r="E563" s="16"/>
      <c r="F563" s="16"/>
      <c r="G563" s="16"/>
      <c r="H563" s="16"/>
      <c r="I563" s="16"/>
      <c r="J563" s="16"/>
      <c r="K563" s="20"/>
      <c r="L563" s="20"/>
      <c r="M563" s="20"/>
      <c r="N563" s="20"/>
      <c r="O563" s="20"/>
      <c r="P563" s="20"/>
      <c r="Q563" s="20"/>
      <c r="R563" s="20"/>
      <c r="S563" s="20"/>
      <c r="T563" s="20"/>
      <c r="U563" s="20"/>
      <c r="V563" s="20"/>
      <c r="W563" s="20"/>
      <c r="X563" s="20"/>
      <c r="Y563" s="18"/>
      <c r="Z563" s="15"/>
      <c r="AA563" s="15"/>
      <c r="AB563" s="18"/>
      <c r="AC563" s="15"/>
      <c r="AD563" s="15"/>
      <c r="AE563" s="19"/>
      <c r="AF563" s="15"/>
      <c r="AG563" s="15"/>
      <c r="AH563" s="15"/>
      <c r="AI563" s="15"/>
      <c r="AJ563" s="20"/>
      <c r="AK563" s="18"/>
      <c r="AL563" s="19"/>
      <c r="AM563" s="1"/>
    </row>
    <row r="564" spans="1:39" x14ac:dyDescent="0.25">
      <c r="A564" s="15"/>
      <c r="B564" s="16"/>
      <c r="C564" s="17"/>
      <c r="D564" s="15"/>
      <c r="E564" s="16"/>
      <c r="F564" s="16"/>
      <c r="G564" s="16"/>
      <c r="H564" s="16"/>
      <c r="I564" s="16"/>
      <c r="J564" s="16"/>
      <c r="K564" s="20"/>
      <c r="L564" s="20"/>
      <c r="M564" s="20"/>
      <c r="N564" s="20"/>
      <c r="O564" s="20"/>
      <c r="P564" s="20"/>
      <c r="Q564" s="20"/>
      <c r="R564" s="20"/>
      <c r="S564" s="20"/>
      <c r="T564" s="20"/>
      <c r="U564" s="20"/>
      <c r="V564" s="20"/>
      <c r="W564" s="20"/>
      <c r="X564" s="20"/>
      <c r="Y564" s="18"/>
      <c r="Z564" s="15"/>
      <c r="AA564" s="15"/>
      <c r="AB564" s="18"/>
      <c r="AC564" s="15"/>
      <c r="AD564" s="15"/>
      <c r="AE564" s="19"/>
      <c r="AF564" s="15"/>
      <c r="AG564" s="15"/>
      <c r="AH564" s="15"/>
      <c r="AI564" s="15"/>
      <c r="AJ564" s="20"/>
      <c r="AK564" s="18"/>
      <c r="AL564" s="19"/>
      <c r="AM564" s="1"/>
    </row>
    <row r="565" spans="1:39" x14ac:dyDescent="0.25">
      <c r="A565" s="15"/>
      <c r="B565" s="16"/>
      <c r="C565" s="17"/>
      <c r="D565" s="15"/>
      <c r="E565" s="16"/>
      <c r="F565" s="16"/>
      <c r="G565" s="16"/>
      <c r="H565" s="16"/>
      <c r="I565" s="16"/>
      <c r="J565" s="16"/>
      <c r="K565" s="20"/>
      <c r="L565" s="20"/>
      <c r="M565" s="20"/>
      <c r="N565" s="20"/>
      <c r="O565" s="20"/>
      <c r="P565" s="20"/>
      <c r="Q565" s="20"/>
      <c r="R565" s="20"/>
      <c r="S565" s="20"/>
      <c r="T565" s="20"/>
      <c r="U565" s="20"/>
      <c r="V565" s="20"/>
      <c r="W565" s="20"/>
      <c r="X565" s="20"/>
      <c r="Y565" s="18"/>
      <c r="Z565" s="15"/>
      <c r="AA565" s="15"/>
      <c r="AB565" s="18"/>
      <c r="AC565" s="15"/>
      <c r="AD565" s="15"/>
      <c r="AE565" s="19"/>
      <c r="AF565" s="15"/>
      <c r="AG565" s="15"/>
      <c r="AH565" s="15"/>
      <c r="AI565" s="15"/>
      <c r="AJ565" s="20"/>
      <c r="AK565" s="18"/>
      <c r="AL565" s="19"/>
      <c r="AM565" s="1"/>
    </row>
    <row r="566" spans="1:39" x14ac:dyDescent="0.25">
      <c r="A566" s="15"/>
      <c r="B566" s="16"/>
      <c r="C566" s="17"/>
      <c r="D566" s="15"/>
      <c r="E566" s="16"/>
      <c r="F566" s="16"/>
      <c r="G566" s="16"/>
      <c r="H566" s="16"/>
      <c r="I566" s="16"/>
      <c r="J566" s="16"/>
      <c r="K566" s="20"/>
      <c r="L566" s="20"/>
      <c r="M566" s="20"/>
      <c r="N566" s="20"/>
      <c r="O566" s="20"/>
      <c r="P566" s="20"/>
      <c r="Q566" s="20"/>
      <c r="R566" s="20"/>
      <c r="S566" s="20"/>
      <c r="T566" s="20"/>
      <c r="U566" s="20"/>
      <c r="V566" s="20"/>
      <c r="W566" s="20"/>
      <c r="X566" s="20"/>
      <c r="Y566" s="18"/>
      <c r="Z566" s="15"/>
      <c r="AA566" s="15"/>
      <c r="AB566" s="18"/>
      <c r="AC566" s="15"/>
      <c r="AD566" s="15"/>
      <c r="AE566" s="19"/>
      <c r="AF566" s="15"/>
      <c r="AG566" s="15"/>
      <c r="AH566" s="15"/>
      <c r="AI566" s="15"/>
      <c r="AJ566" s="20"/>
      <c r="AK566" s="18"/>
      <c r="AL566" s="19"/>
      <c r="AM566" s="1"/>
    </row>
    <row r="567" spans="1:39" x14ac:dyDescent="0.25">
      <c r="A567" s="15"/>
      <c r="B567" s="16"/>
      <c r="C567" s="17"/>
      <c r="D567" s="15"/>
      <c r="E567" s="16"/>
      <c r="F567" s="16"/>
      <c r="G567" s="16"/>
      <c r="H567" s="16"/>
      <c r="I567" s="16"/>
      <c r="J567" s="16"/>
      <c r="K567" s="20"/>
      <c r="L567" s="20"/>
      <c r="M567" s="20"/>
      <c r="N567" s="20"/>
      <c r="O567" s="20"/>
      <c r="P567" s="20"/>
      <c r="Q567" s="20"/>
      <c r="R567" s="20"/>
      <c r="S567" s="20"/>
      <c r="T567" s="20"/>
      <c r="U567" s="20"/>
      <c r="V567" s="20"/>
      <c r="W567" s="20"/>
      <c r="X567" s="20"/>
      <c r="Y567" s="18"/>
      <c r="Z567" s="15"/>
      <c r="AA567" s="15"/>
      <c r="AB567" s="18"/>
      <c r="AC567" s="15"/>
      <c r="AD567" s="15"/>
      <c r="AE567" s="19"/>
      <c r="AF567" s="15"/>
      <c r="AG567" s="15"/>
      <c r="AH567" s="15"/>
      <c r="AI567" s="15"/>
      <c r="AJ567" s="20"/>
      <c r="AK567" s="18"/>
      <c r="AL567" s="19"/>
      <c r="AM567" s="1"/>
    </row>
    <row r="568" spans="1:39" x14ac:dyDescent="0.25">
      <c r="A568" s="15"/>
      <c r="B568" s="16"/>
      <c r="C568" s="17"/>
      <c r="D568" s="15"/>
      <c r="E568" s="16"/>
      <c r="F568" s="16"/>
      <c r="G568" s="16"/>
      <c r="H568" s="16"/>
      <c r="I568" s="16"/>
      <c r="J568" s="16"/>
      <c r="K568" s="20"/>
      <c r="L568" s="20"/>
      <c r="M568" s="20"/>
      <c r="N568" s="20"/>
      <c r="O568" s="20"/>
      <c r="P568" s="20"/>
      <c r="Q568" s="20"/>
      <c r="R568" s="20"/>
      <c r="S568" s="20"/>
      <c r="T568" s="20"/>
      <c r="U568" s="20"/>
      <c r="V568" s="20"/>
      <c r="W568" s="20"/>
      <c r="X568" s="20"/>
      <c r="Y568" s="18"/>
      <c r="Z568" s="15"/>
      <c r="AA568" s="15"/>
      <c r="AB568" s="18"/>
      <c r="AC568" s="15"/>
      <c r="AD568" s="15"/>
      <c r="AE568" s="19"/>
      <c r="AF568" s="15"/>
      <c r="AG568" s="15"/>
      <c r="AH568" s="15"/>
      <c r="AI568" s="15"/>
      <c r="AJ568" s="20"/>
      <c r="AK568" s="18"/>
      <c r="AL568" s="19"/>
      <c r="AM568" s="1"/>
    </row>
    <row r="569" spans="1:39" x14ac:dyDescent="0.25">
      <c r="A569" s="15"/>
      <c r="B569" s="16"/>
      <c r="C569" s="17"/>
      <c r="D569" s="15"/>
      <c r="E569" s="16"/>
      <c r="F569" s="16"/>
      <c r="G569" s="16"/>
      <c r="H569" s="16"/>
      <c r="I569" s="16"/>
      <c r="J569" s="16"/>
      <c r="K569" s="20"/>
      <c r="L569" s="20"/>
      <c r="M569" s="20"/>
      <c r="N569" s="20"/>
      <c r="O569" s="20"/>
      <c r="P569" s="20"/>
      <c r="Q569" s="20"/>
      <c r="R569" s="20"/>
      <c r="S569" s="20"/>
      <c r="T569" s="20"/>
      <c r="U569" s="20"/>
      <c r="V569" s="20"/>
      <c r="W569" s="20"/>
      <c r="X569" s="20"/>
      <c r="Y569" s="18"/>
      <c r="Z569" s="15"/>
      <c r="AA569" s="15"/>
      <c r="AB569" s="18"/>
      <c r="AC569" s="15"/>
      <c r="AD569" s="15"/>
      <c r="AE569" s="19"/>
      <c r="AF569" s="15"/>
      <c r="AG569" s="15"/>
      <c r="AH569" s="15"/>
      <c r="AI569" s="15"/>
      <c r="AJ569" s="20"/>
      <c r="AK569" s="18"/>
      <c r="AL569" s="19"/>
      <c r="AM569" s="1"/>
    </row>
    <row r="570" spans="1:39" x14ac:dyDescent="0.25">
      <c r="A570" s="15"/>
      <c r="B570" s="16"/>
      <c r="C570" s="17"/>
      <c r="D570" s="15"/>
      <c r="E570" s="16"/>
      <c r="F570" s="16"/>
      <c r="G570" s="16"/>
      <c r="H570" s="16"/>
      <c r="I570" s="16"/>
      <c r="J570" s="16"/>
      <c r="K570" s="20"/>
      <c r="L570" s="20"/>
      <c r="M570" s="20"/>
      <c r="N570" s="20"/>
      <c r="O570" s="20"/>
      <c r="P570" s="20"/>
      <c r="Q570" s="20"/>
      <c r="R570" s="20"/>
      <c r="S570" s="20"/>
      <c r="T570" s="20"/>
      <c r="U570" s="20"/>
      <c r="V570" s="20"/>
      <c r="W570" s="20"/>
      <c r="X570" s="20"/>
      <c r="Y570" s="18"/>
      <c r="Z570" s="15"/>
      <c r="AA570" s="15"/>
      <c r="AB570" s="18"/>
      <c r="AC570" s="15"/>
      <c r="AD570" s="15"/>
      <c r="AE570" s="19"/>
      <c r="AF570" s="15"/>
      <c r="AG570" s="15"/>
      <c r="AH570" s="15"/>
      <c r="AI570" s="15"/>
      <c r="AJ570" s="20"/>
      <c r="AK570" s="18"/>
      <c r="AL570" s="19"/>
      <c r="AM570" s="1"/>
    </row>
    <row r="571" spans="1:39" x14ac:dyDescent="0.25">
      <c r="A571" s="15"/>
      <c r="B571" s="16"/>
      <c r="C571" s="17"/>
      <c r="D571" s="15"/>
      <c r="E571" s="16"/>
      <c r="F571" s="16"/>
      <c r="G571" s="16"/>
      <c r="H571" s="16"/>
      <c r="I571" s="16"/>
      <c r="J571" s="16"/>
      <c r="K571" s="20"/>
      <c r="L571" s="20"/>
      <c r="M571" s="20"/>
      <c r="N571" s="20"/>
      <c r="O571" s="20"/>
      <c r="P571" s="20"/>
      <c r="Q571" s="20"/>
      <c r="R571" s="20"/>
      <c r="S571" s="20"/>
      <c r="T571" s="20"/>
      <c r="U571" s="20"/>
      <c r="V571" s="20"/>
      <c r="W571" s="20"/>
      <c r="X571" s="20"/>
      <c r="Y571" s="18"/>
      <c r="Z571" s="15"/>
      <c r="AA571" s="15"/>
      <c r="AB571" s="18"/>
      <c r="AC571" s="15"/>
      <c r="AD571" s="15"/>
      <c r="AE571" s="19"/>
      <c r="AF571" s="15"/>
      <c r="AG571" s="15"/>
      <c r="AH571" s="15"/>
      <c r="AI571" s="15"/>
      <c r="AJ571" s="20"/>
      <c r="AK571" s="18"/>
      <c r="AL571" s="19"/>
      <c r="AM571" s="1"/>
    </row>
    <row r="572" spans="1:39" x14ac:dyDescent="0.25">
      <c r="A572" s="15"/>
      <c r="B572" s="16"/>
      <c r="C572" s="17"/>
      <c r="D572" s="15"/>
      <c r="E572" s="16"/>
      <c r="F572" s="16"/>
      <c r="G572" s="16"/>
      <c r="H572" s="16"/>
      <c r="I572" s="16"/>
      <c r="J572" s="16"/>
      <c r="K572" s="20"/>
      <c r="L572" s="20"/>
      <c r="M572" s="20"/>
      <c r="N572" s="20"/>
      <c r="O572" s="20"/>
      <c r="P572" s="20"/>
      <c r="Q572" s="20"/>
      <c r="R572" s="20"/>
      <c r="S572" s="20"/>
      <c r="T572" s="20"/>
      <c r="U572" s="20"/>
      <c r="V572" s="20"/>
      <c r="W572" s="20"/>
      <c r="X572" s="20"/>
      <c r="Y572" s="18"/>
      <c r="Z572" s="15"/>
      <c r="AA572" s="15"/>
      <c r="AB572" s="18"/>
      <c r="AC572" s="15"/>
      <c r="AD572" s="15"/>
      <c r="AE572" s="19"/>
      <c r="AF572" s="15"/>
      <c r="AG572" s="15"/>
      <c r="AH572" s="15"/>
      <c r="AI572" s="15"/>
      <c r="AJ572" s="20"/>
      <c r="AK572" s="18"/>
      <c r="AL572" s="19"/>
      <c r="AM572" s="1"/>
    </row>
    <row r="573" spans="1:39" x14ac:dyDescent="0.25">
      <c r="A573" s="15"/>
      <c r="B573" s="16"/>
      <c r="C573" s="17"/>
      <c r="D573" s="15"/>
      <c r="E573" s="16"/>
      <c r="F573" s="16"/>
      <c r="G573" s="16"/>
      <c r="H573" s="16"/>
      <c r="I573" s="16"/>
      <c r="J573" s="16"/>
      <c r="K573" s="20"/>
      <c r="L573" s="20"/>
      <c r="M573" s="20"/>
      <c r="N573" s="20"/>
      <c r="O573" s="20"/>
      <c r="P573" s="20"/>
      <c r="Q573" s="20"/>
      <c r="R573" s="20"/>
      <c r="S573" s="20"/>
      <c r="T573" s="20"/>
      <c r="U573" s="20"/>
      <c r="V573" s="20"/>
      <c r="W573" s="20"/>
      <c r="X573" s="20"/>
      <c r="Y573" s="18"/>
      <c r="Z573" s="15"/>
      <c r="AA573" s="15"/>
      <c r="AB573" s="18"/>
      <c r="AC573" s="15"/>
      <c r="AD573" s="15"/>
      <c r="AE573" s="19"/>
      <c r="AF573" s="15"/>
      <c r="AG573" s="15"/>
      <c r="AH573" s="15"/>
      <c r="AI573" s="15"/>
      <c r="AJ573" s="20"/>
      <c r="AK573" s="18"/>
      <c r="AL573" s="19"/>
      <c r="AM573" s="1"/>
    </row>
    <row r="574" spans="1:39" x14ac:dyDescent="0.25">
      <c r="A574" s="15"/>
      <c r="B574" s="16"/>
      <c r="C574" s="17"/>
      <c r="D574" s="15"/>
      <c r="E574" s="16"/>
      <c r="F574" s="16"/>
      <c r="G574" s="16"/>
      <c r="H574" s="16"/>
      <c r="I574" s="16"/>
      <c r="J574" s="16"/>
      <c r="K574" s="20"/>
      <c r="L574" s="20"/>
      <c r="M574" s="20"/>
      <c r="N574" s="20"/>
      <c r="O574" s="20"/>
      <c r="P574" s="20"/>
      <c r="Q574" s="20"/>
      <c r="R574" s="20"/>
      <c r="S574" s="20"/>
      <c r="T574" s="20"/>
      <c r="U574" s="20"/>
      <c r="V574" s="20"/>
      <c r="W574" s="20"/>
      <c r="X574" s="20"/>
      <c r="Y574" s="18"/>
      <c r="Z574" s="15"/>
      <c r="AA574" s="15"/>
      <c r="AB574" s="18"/>
      <c r="AC574" s="15"/>
      <c r="AD574" s="15"/>
      <c r="AE574" s="19"/>
      <c r="AF574" s="15"/>
      <c r="AG574" s="15"/>
      <c r="AH574" s="15"/>
      <c r="AI574" s="15"/>
      <c r="AJ574" s="20"/>
      <c r="AK574" s="18"/>
      <c r="AL574" s="19"/>
      <c r="AM574" s="1"/>
    </row>
    <row r="575" spans="1:39" x14ac:dyDescent="0.25">
      <c r="A575" s="15"/>
      <c r="B575" s="16"/>
      <c r="C575" s="17"/>
      <c r="D575" s="15"/>
      <c r="E575" s="16"/>
      <c r="F575" s="16"/>
      <c r="G575" s="16"/>
      <c r="H575" s="16"/>
      <c r="I575" s="16"/>
      <c r="J575" s="16"/>
      <c r="K575" s="20"/>
      <c r="L575" s="20"/>
      <c r="M575" s="20"/>
      <c r="N575" s="20"/>
      <c r="O575" s="20"/>
      <c r="P575" s="20"/>
      <c r="Q575" s="20"/>
      <c r="R575" s="20"/>
      <c r="S575" s="20"/>
      <c r="T575" s="20"/>
      <c r="U575" s="20"/>
      <c r="V575" s="20"/>
      <c r="W575" s="20"/>
      <c r="X575" s="20"/>
      <c r="Y575" s="18"/>
      <c r="Z575" s="15"/>
      <c r="AA575" s="15"/>
      <c r="AB575" s="18"/>
      <c r="AC575" s="15"/>
      <c r="AD575" s="15"/>
      <c r="AE575" s="19"/>
      <c r="AF575" s="15"/>
      <c r="AG575" s="15"/>
      <c r="AH575" s="15"/>
      <c r="AI575" s="15"/>
      <c r="AJ575" s="20"/>
      <c r="AK575" s="18"/>
      <c r="AL575" s="19"/>
      <c r="AM575" s="1"/>
    </row>
    <row r="576" spans="1:39" x14ac:dyDescent="0.25">
      <c r="A576" s="15"/>
      <c r="B576" s="16"/>
      <c r="C576" s="17"/>
      <c r="D576" s="15"/>
      <c r="E576" s="16"/>
      <c r="F576" s="16"/>
      <c r="G576" s="16"/>
      <c r="H576" s="16"/>
      <c r="I576" s="16"/>
      <c r="J576" s="16"/>
      <c r="K576" s="20"/>
      <c r="L576" s="20"/>
      <c r="M576" s="20"/>
      <c r="N576" s="20"/>
      <c r="O576" s="20"/>
      <c r="P576" s="20"/>
      <c r="Q576" s="20"/>
      <c r="R576" s="20"/>
      <c r="S576" s="20"/>
      <c r="T576" s="20"/>
      <c r="U576" s="20"/>
      <c r="V576" s="20"/>
      <c r="W576" s="20"/>
      <c r="X576" s="20"/>
      <c r="Y576" s="18"/>
      <c r="Z576" s="15"/>
      <c r="AA576" s="15"/>
      <c r="AB576" s="18"/>
      <c r="AC576" s="15"/>
      <c r="AD576" s="15"/>
      <c r="AE576" s="19"/>
      <c r="AF576" s="15"/>
      <c r="AG576" s="15"/>
      <c r="AH576" s="15"/>
      <c r="AI576" s="15"/>
      <c r="AJ576" s="20"/>
      <c r="AK576" s="18"/>
      <c r="AL576" s="19"/>
      <c r="AM576" s="1"/>
    </row>
    <row r="577" spans="1:39" x14ac:dyDescent="0.25">
      <c r="A577" s="15"/>
      <c r="B577" s="16"/>
      <c r="C577" s="17"/>
      <c r="D577" s="15"/>
      <c r="E577" s="16"/>
      <c r="F577" s="16"/>
      <c r="G577" s="16"/>
      <c r="H577" s="16"/>
      <c r="I577" s="16"/>
      <c r="J577" s="16"/>
      <c r="K577" s="20"/>
      <c r="L577" s="20"/>
      <c r="M577" s="20"/>
      <c r="N577" s="20"/>
      <c r="O577" s="20"/>
      <c r="P577" s="20"/>
      <c r="Q577" s="20"/>
      <c r="R577" s="20"/>
      <c r="S577" s="20"/>
      <c r="T577" s="20"/>
      <c r="U577" s="20"/>
      <c r="V577" s="20"/>
      <c r="W577" s="20"/>
      <c r="X577" s="20"/>
      <c r="Y577" s="18"/>
      <c r="Z577" s="15"/>
      <c r="AA577" s="15"/>
      <c r="AB577" s="18"/>
      <c r="AC577" s="15"/>
      <c r="AD577" s="15"/>
      <c r="AE577" s="19"/>
      <c r="AF577" s="15"/>
      <c r="AG577" s="15"/>
      <c r="AH577" s="15"/>
      <c r="AI577" s="15"/>
      <c r="AJ577" s="20"/>
      <c r="AK577" s="18"/>
      <c r="AL577" s="19"/>
      <c r="AM577" s="1"/>
    </row>
    <row r="578" spans="1:39" x14ac:dyDescent="0.25">
      <c r="A578" s="15"/>
      <c r="B578" s="16"/>
      <c r="C578" s="17"/>
      <c r="D578" s="15"/>
      <c r="E578" s="16"/>
      <c r="F578" s="16"/>
      <c r="G578" s="16"/>
      <c r="H578" s="16"/>
      <c r="I578" s="16"/>
      <c r="J578" s="16"/>
      <c r="K578" s="20"/>
      <c r="L578" s="20"/>
      <c r="M578" s="20"/>
      <c r="N578" s="20"/>
      <c r="O578" s="20"/>
      <c r="P578" s="20"/>
      <c r="Q578" s="20"/>
      <c r="R578" s="20"/>
      <c r="S578" s="20"/>
      <c r="T578" s="20"/>
      <c r="U578" s="20"/>
      <c r="V578" s="20"/>
      <c r="W578" s="20"/>
      <c r="X578" s="20"/>
      <c r="Y578" s="18"/>
      <c r="Z578" s="15"/>
      <c r="AA578" s="15"/>
      <c r="AB578" s="18"/>
      <c r="AC578" s="15"/>
      <c r="AD578" s="15"/>
      <c r="AE578" s="19"/>
      <c r="AF578" s="15"/>
      <c r="AG578" s="15"/>
      <c r="AH578" s="15"/>
      <c r="AI578" s="15"/>
      <c r="AJ578" s="20"/>
      <c r="AK578" s="18"/>
      <c r="AL578" s="19"/>
      <c r="AM578" s="1"/>
    </row>
    <row r="579" spans="1:39" x14ac:dyDescent="0.25">
      <c r="A579" s="15"/>
      <c r="B579" s="16"/>
      <c r="C579" s="17"/>
      <c r="D579" s="15"/>
      <c r="E579" s="16"/>
      <c r="F579" s="16"/>
      <c r="G579" s="16"/>
      <c r="H579" s="16"/>
      <c r="I579" s="16"/>
      <c r="J579" s="16"/>
      <c r="K579" s="20"/>
      <c r="L579" s="20"/>
      <c r="M579" s="20"/>
      <c r="N579" s="20"/>
      <c r="O579" s="20"/>
      <c r="P579" s="20"/>
      <c r="Q579" s="20"/>
      <c r="R579" s="20"/>
      <c r="S579" s="20"/>
      <c r="T579" s="20"/>
      <c r="U579" s="20"/>
      <c r="V579" s="20"/>
      <c r="W579" s="20"/>
      <c r="X579" s="20"/>
      <c r="Y579" s="18"/>
      <c r="Z579" s="15"/>
      <c r="AA579" s="15"/>
      <c r="AB579" s="18"/>
      <c r="AC579" s="15"/>
      <c r="AD579" s="15"/>
      <c r="AE579" s="19"/>
      <c r="AF579" s="15"/>
      <c r="AG579" s="15"/>
      <c r="AH579" s="15"/>
      <c r="AI579" s="15"/>
      <c r="AJ579" s="20"/>
      <c r="AK579" s="18"/>
      <c r="AL579" s="19"/>
      <c r="AM579" s="1"/>
    </row>
    <row r="580" spans="1:39" x14ac:dyDescent="0.25">
      <c r="A580" s="15"/>
      <c r="B580" s="16"/>
      <c r="C580" s="17"/>
      <c r="D580" s="15"/>
      <c r="E580" s="16"/>
      <c r="F580" s="16"/>
      <c r="G580" s="16"/>
      <c r="H580" s="16"/>
      <c r="I580" s="16"/>
      <c r="J580" s="16"/>
      <c r="K580" s="20"/>
      <c r="L580" s="20"/>
      <c r="M580" s="20"/>
      <c r="N580" s="20"/>
      <c r="O580" s="20"/>
      <c r="P580" s="20"/>
      <c r="Q580" s="20"/>
      <c r="R580" s="20"/>
      <c r="S580" s="20"/>
      <c r="T580" s="20"/>
      <c r="U580" s="20"/>
      <c r="V580" s="20"/>
      <c r="W580" s="20"/>
      <c r="X580" s="20"/>
      <c r="Y580" s="18"/>
      <c r="Z580" s="15"/>
      <c r="AA580" s="15"/>
      <c r="AB580" s="18"/>
      <c r="AC580" s="15"/>
      <c r="AD580" s="15"/>
      <c r="AE580" s="19"/>
      <c r="AF580" s="15"/>
      <c r="AG580" s="15"/>
      <c r="AH580" s="15"/>
      <c r="AI580" s="15"/>
      <c r="AJ580" s="20"/>
      <c r="AK580" s="18"/>
      <c r="AL580" s="19"/>
      <c r="AM580" s="1"/>
    </row>
    <row r="581" spans="1:39" x14ac:dyDescent="0.25">
      <c r="A581" s="15"/>
      <c r="B581" s="16"/>
      <c r="C581" s="17"/>
      <c r="D581" s="15"/>
      <c r="E581" s="16"/>
      <c r="F581" s="16"/>
      <c r="G581" s="16"/>
      <c r="H581" s="16"/>
      <c r="I581" s="16"/>
      <c r="J581" s="16"/>
      <c r="K581" s="20"/>
      <c r="L581" s="20"/>
      <c r="M581" s="20"/>
      <c r="N581" s="20"/>
      <c r="O581" s="20"/>
      <c r="P581" s="20"/>
      <c r="Q581" s="20"/>
      <c r="R581" s="20"/>
      <c r="S581" s="20"/>
      <c r="T581" s="20"/>
      <c r="U581" s="20"/>
      <c r="V581" s="20"/>
      <c r="W581" s="20"/>
      <c r="X581" s="20"/>
      <c r="Y581" s="18"/>
      <c r="Z581" s="15"/>
      <c r="AA581" s="15"/>
      <c r="AB581" s="18"/>
      <c r="AC581" s="15"/>
      <c r="AD581" s="15"/>
      <c r="AE581" s="19"/>
      <c r="AF581" s="15"/>
      <c r="AG581" s="15"/>
      <c r="AH581" s="15"/>
      <c r="AI581" s="15"/>
      <c r="AJ581" s="20"/>
      <c r="AK581" s="18"/>
      <c r="AL581" s="19"/>
      <c r="AM581" s="1"/>
    </row>
    <row r="582" spans="1:39" x14ac:dyDescent="0.25">
      <c r="A582" s="15"/>
      <c r="B582" s="16"/>
      <c r="C582" s="17"/>
      <c r="D582" s="15"/>
      <c r="E582" s="16"/>
      <c r="F582" s="16"/>
      <c r="G582" s="16"/>
      <c r="H582" s="16"/>
      <c r="I582" s="16"/>
      <c r="J582" s="16"/>
      <c r="K582" s="20"/>
      <c r="L582" s="20"/>
      <c r="M582" s="20"/>
      <c r="N582" s="20"/>
      <c r="O582" s="20"/>
      <c r="P582" s="20"/>
      <c r="Q582" s="20"/>
      <c r="R582" s="20"/>
      <c r="S582" s="20"/>
      <c r="T582" s="20"/>
      <c r="U582" s="20"/>
      <c r="V582" s="20"/>
      <c r="W582" s="20"/>
      <c r="X582" s="20"/>
      <c r="Y582" s="18"/>
      <c r="Z582" s="15"/>
      <c r="AA582" s="15"/>
      <c r="AB582" s="18"/>
      <c r="AC582" s="15"/>
      <c r="AD582" s="15"/>
      <c r="AE582" s="19"/>
      <c r="AF582" s="15"/>
      <c r="AG582" s="15"/>
      <c r="AH582" s="15"/>
      <c r="AI582" s="15"/>
      <c r="AJ582" s="20"/>
      <c r="AK582" s="18"/>
      <c r="AL582" s="19"/>
      <c r="AM582" s="1"/>
    </row>
    <row r="583" spans="1:39" x14ac:dyDescent="0.25">
      <c r="A583" s="15"/>
      <c r="B583" s="16"/>
      <c r="C583" s="17"/>
      <c r="D583" s="15"/>
      <c r="E583" s="16"/>
      <c r="F583" s="16"/>
      <c r="G583" s="16"/>
      <c r="H583" s="16"/>
      <c r="I583" s="16"/>
      <c r="J583" s="16"/>
      <c r="K583" s="20"/>
      <c r="L583" s="20"/>
      <c r="M583" s="20"/>
      <c r="N583" s="20"/>
      <c r="O583" s="20"/>
      <c r="P583" s="20"/>
      <c r="Q583" s="20"/>
      <c r="R583" s="20"/>
      <c r="S583" s="20"/>
      <c r="T583" s="20"/>
      <c r="U583" s="20"/>
      <c r="V583" s="20"/>
      <c r="W583" s="20"/>
      <c r="X583" s="20"/>
      <c r="Y583" s="18"/>
      <c r="Z583" s="15"/>
      <c r="AA583" s="15"/>
      <c r="AB583" s="18"/>
      <c r="AC583" s="15"/>
      <c r="AD583" s="15"/>
      <c r="AE583" s="19"/>
      <c r="AF583" s="15"/>
      <c r="AG583" s="15"/>
      <c r="AH583" s="15"/>
      <c r="AI583" s="15"/>
      <c r="AJ583" s="20"/>
      <c r="AK583" s="18"/>
      <c r="AL583" s="19"/>
      <c r="AM583" s="1"/>
    </row>
    <row r="584" spans="1:39" x14ac:dyDescent="0.25">
      <c r="A584" s="15"/>
      <c r="B584" s="16"/>
      <c r="C584" s="17"/>
      <c r="D584" s="15"/>
      <c r="E584" s="16"/>
      <c r="F584" s="16"/>
      <c r="G584" s="16"/>
      <c r="H584" s="16"/>
      <c r="I584" s="16"/>
      <c r="J584" s="16"/>
      <c r="K584" s="20"/>
      <c r="L584" s="20"/>
      <c r="M584" s="20"/>
      <c r="N584" s="20"/>
      <c r="O584" s="20"/>
      <c r="P584" s="20"/>
      <c r="Q584" s="20"/>
      <c r="R584" s="20"/>
      <c r="S584" s="20"/>
      <c r="T584" s="20"/>
      <c r="U584" s="20"/>
      <c r="V584" s="20"/>
      <c r="W584" s="20"/>
      <c r="X584" s="20"/>
      <c r="Y584" s="18"/>
      <c r="Z584" s="15"/>
      <c r="AA584" s="15"/>
      <c r="AB584" s="18"/>
      <c r="AC584" s="15"/>
      <c r="AD584" s="15"/>
      <c r="AE584" s="19"/>
      <c r="AF584" s="15"/>
      <c r="AG584" s="15"/>
      <c r="AH584" s="15"/>
      <c r="AI584" s="15"/>
      <c r="AJ584" s="20"/>
      <c r="AK584" s="18"/>
      <c r="AL584" s="19"/>
      <c r="AM584" s="1"/>
    </row>
    <row r="585" spans="1:39" x14ac:dyDescent="0.25">
      <c r="A585" s="15"/>
      <c r="B585" s="16"/>
      <c r="C585" s="17"/>
      <c r="D585" s="15"/>
      <c r="E585" s="16"/>
      <c r="F585" s="16"/>
      <c r="G585" s="16"/>
      <c r="H585" s="16"/>
      <c r="I585" s="16"/>
      <c r="J585" s="16"/>
      <c r="K585" s="20"/>
      <c r="L585" s="20"/>
      <c r="M585" s="20"/>
      <c r="N585" s="20"/>
      <c r="O585" s="20"/>
      <c r="P585" s="20"/>
      <c r="Q585" s="20"/>
      <c r="R585" s="20"/>
      <c r="S585" s="20"/>
      <c r="T585" s="20"/>
      <c r="U585" s="20"/>
      <c r="V585" s="20"/>
      <c r="W585" s="20"/>
      <c r="X585" s="20"/>
      <c r="Y585" s="18"/>
      <c r="Z585" s="15"/>
      <c r="AA585" s="15"/>
      <c r="AB585" s="18"/>
      <c r="AC585" s="15"/>
      <c r="AD585" s="15"/>
      <c r="AE585" s="19"/>
      <c r="AF585" s="15"/>
      <c r="AG585" s="15"/>
      <c r="AH585" s="15"/>
      <c r="AI585" s="15"/>
      <c r="AJ585" s="20"/>
      <c r="AK585" s="18"/>
      <c r="AL585" s="19"/>
      <c r="AM585" s="1"/>
    </row>
    <row r="586" spans="1:39" x14ac:dyDescent="0.25">
      <c r="A586" s="15"/>
      <c r="B586" s="16"/>
      <c r="C586" s="17"/>
      <c r="D586" s="15"/>
      <c r="E586" s="16"/>
      <c r="F586" s="16"/>
      <c r="G586" s="16"/>
      <c r="H586" s="16"/>
      <c r="I586" s="16"/>
      <c r="J586" s="16"/>
      <c r="K586" s="20"/>
      <c r="L586" s="20"/>
      <c r="M586" s="20"/>
      <c r="N586" s="20"/>
      <c r="O586" s="20"/>
      <c r="P586" s="20"/>
      <c r="Q586" s="20"/>
      <c r="R586" s="20"/>
      <c r="S586" s="20"/>
      <c r="T586" s="20"/>
      <c r="U586" s="20"/>
      <c r="V586" s="20"/>
      <c r="W586" s="20"/>
      <c r="X586" s="20"/>
      <c r="Y586" s="18"/>
      <c r="Z586" s="15"/>
      <c r="AA586" s="15"/>
      <c r="AB586" s="18"/>
      <c r="AC586" s="15"/>
      <c r="AD586" s="15"/>
      <c r="AE586" s="19"/>
      <c r="AF586" s="15"/>
      <c r="AG586" s="15"/>
      <c r="AH586" s="15"/>
      <c r="AI586" s="15"/>
      <c r="AJ586" s="20"/>
      <c r="AK586" s="18"/>
      <c r="AL586" s="19"/>
      <c r="AM586" s="1"/>
    </row>
    <row r="587" spans="1:39" x14ac:dyDescent="0.25">
      <c r="A587" s="15"/>
      <c r="B587" s="16"/>
      <c r="C587" s="17"/>
      <c r="D587" s="15"/>
      <c r="E587" s="16"/>
      <c r="F587" s="16"/>
      <c r="G587" s="16"/>
      <c r="H587" s="16"/>
      <c r="I587" s="16"/>
      <c r="J587" s="16"/>
      <c r="K587" s="20"/>
      <c r="L587" s="20"/>
      <c r="M587" s="20"/>
      <c r="N587" s="20"/>
      <c r="O587" s="20"/>
      <c r="P587" s="20"/>
      <c r="Q587" s="20"/>
      <c r="R587" s="20"/>
      <c r="S587" s="20"/>
      <c r="T587" s="20"/>
      <c r="U587" s="20"/>
      <c r="V587" s="20"/>
      <c r="W587" s="20"/>
      <c r="X587" s="20"/>
      <c r="Y587" s="18"/>
      <c r="Z587" s="15"/>
      <c r="AA587" s="15"/>
      <c r="AB587" s="18"/>
      <c r="AC587" s="15"/>
      <c r="AD587" s="15"/>
      <c r="AE587" s="19"/>
      <c r="AF587" s="15"/>
      <c r="AG587" s="15"/>
      <c r="AH587" s="15"/>
      <c r="AI587" s="15"/>
      <c r="AJ587" s="20"/>
      <c r="AK587" s="18"/>
      <c r="AL587" s="19"/>
      <c r="AM587" s="1"/>
    </row>
    <row r="588" spans="1:39" x14ac:dyDescent="0.25">
      <c r="A588" s="15"/>
      <c r="B588" s="16"/>
      <c r="C588" s="17"/>
      <c r="D588" s="15"/>
      <c r="E588" s="16"/>
      <c r="F588" s="16"/>
      <c r="G588" s="16"/>
      <c r="H588" s="16"/>
      <c r="I588" s="16"/>
      <c r="J588" s="16"/>
      <c r="K588" s="20"/>
      <c r="L588" s="20"/>
      <c r="M588" s="20"/>
      <c r="N588" s="20"/>
      <c r="O588" s="20"/>
      <c r="P588" s="20"/>
      <c r="Q588" s="20"/>
      <c r="R588" s="20"/>
      <c r="S588" s="20"/>
      <c r="T588" s="20"/>
      <c r="U588" s="20"/>
      <c r="V588" s="20"/>
      <c r="W588" s="20"/>
      <c r="X588" s="20"/>
      <c r="Y588" s="18"/>
      <c r="Z588" s="15"/>
      <c r="AA588" s="15"/>
      <c r="AB588" s="18"/>
      <c r="AC588" s="15"/>
      <c r="AD588" s="15"/>
      <c r="AE588" s="19"/>
      <c r="AF588" s="15"/>
      <c r="AG588" s="15"/>
      <c r="AH588" s="15"/>
      <c r="AI588" s="15"/>
      <c r="AJ588" s="20"/>
      <c r="AK588" s="18"/>
      <c r="AL588" s="19"/>
      <c r="AM588" s="1"/>
    </row>
    <row r="589" spans="1:39" x14ac:dyDescent="0.25">
      <c r="A589" s="15"/>
      <c r="B589" s="16"/>
      <c r="C589" s="17"/>
      <c r="D589" s="15"/>
      <c r="E589" s="16"/>
      <c r="F589" s="16"/>
      <c r="G589" s="16"/>
      <c r="H589" s="16"/>
      <c r="I589" s="16"/>
      <c r="J589" s="16"/>
      <c r="K589" s="20"/>
      <c r="L589" s="20"/>
      <c r="M589" s="20"/>
      <c r="N589" s="20"/>
      <c r="O589" s="20"/>
      <c r="P589" s="20"/>
      <c r="Q589" s="20"/>
      <c r="R589" s="20"/>
      <c r="S589" s="20"/>
      <c r="T589" s="20"/>
      <c r="U589" s="20"/>
      <c r="V589" s="20"/>
      <c r="W589" s="20"/>
      <c r="X589" s="20"/>
      <c r="Y589" s="18"/>
      <c r="Z589" s="15"/>
      <c r="AA589" s="15"/>
      <c r="AB589" s="18"/>
      <c r="AC589" s="15"/>
      <c r="AD589" s="15"/>
      <c r="AE589" s="19"/>
      <c r="AF589" s="15"/>
      <c r="AG589" s="15"/>
      <c r="AH589" s="15"/>
      <c r="AI589" s="15"/>
      <c r="AJ589" s="20"/>
      <c r="AK589" s="18"/>
      <c r="AL589" s="19"/>
      <c r="AM589" s="1"/>
    </row>
    <row r="590" spans="1:39" x14ac:dyDescent="0.25">
      <c r="A590" s="15"/>
      <c r="B590" s="16"/>
      <c r="C590" s="17"/>
      <c r="D590" s="15"/>
      <c r="E590" s="16"/>
      <c r="F590" s="16"/>
      <c r="G590" s="16"/>
      <c r="H590" s="16"/>
      <c r="I590" s="16"/>
      <c r="J590" s="16"/>
      <c r="K590" s="20"/>
      <c r="L590" s="20"/>
      <c r="M590" s="20"/>
      <c r="N590" s="20"/>
      <c r="O590" s="20"/>
      <c r="P590" s="20"/>
      <c r="Q590" s="20"/>
      <c r="R590" s="20"/>
      <c r="S590" s="20"/>
      <c r="T590" s="20"/>
      <c r="U590" s="20"/>
      <c r="V590" s="20"/>
      <c r="W590" s="20"/>
      <c r="X590" s="20"/>
      <c r="Y590" s="18"/>
      <c r="Z590" s="15"/>
      <c r="AA590" s="15"/>
      <c r="AB590" s="18"/>
      <c r="AC590" s="15"/>
      <c r="AD590" s="15"/>
      <c r="AE590" s="19"/>
      <c r="AF590" s="15"/>
      <c r="AG590" s="15"/>
      <c r="AH590" s="15"/>
      <c r="AI590" s="15"/>
      <c r="AJ590" s="20"/>
      <c r="AK590" s="18"/>
      <c r="AL590" s="19"/>
      <c r="AM590" s="1"/>
    </row>
    <row r="591" spans="1:39" x14ac:dyDescent="0.25">
      <c r="A591" s="15"/>
      <c r="B591" s="16"/>
      <c r="C591" s="17"/>
      <c r="D591" s="15"/>
      <c r="E591" s="16"/>
      <c r="F591" s="16"/>
      <c r="G591" s="16"/>
      <c r="H591" s="16"/>
      <c r="I591" s="16"/>
      <c r="J591" s="16"/>
      <c r="K591" s="20"/>
      <c r="L591" s="20"/>
      <c r="M591" s="20"/>
      <c r="N591" s="20"/>
      <c r="O591" s="20"/>
      <c r="P591" s="20"/>
      <c r="Q591" s="20"/>
      <c r="R591" s="20"/>
      <c r="S591" s="20"/>
      <c r="T591" s="20"/>
      <c r="U591" s="20"/>
      <c r="V591" s="20"/>
      <c r="W591" s="20"/>
      <c r="X591" s="20"/>
      <c r="Y591" s="18"/>
      <c r="Z591" s="15"/>
      <c r="AA591" s="15"/>
      <c r="AB591" s="18"/>
      <c r="AC591" s="15"/>
      <c r="AD591" s="15"/>
      <c r="AE591" s="19"/>
      <c r="AF591" s="15"/>
      <c r="AG591" s="15"/>
      <c r="AH591" s="15"/>
      <c r="AI591" s="15"/>
      <c r="AJ591" s="20"/>
      <c r="AK591" s="18"/>
      <c r="AL591" s="19"/>
      <c r="AM591" s="1"/>
    </row>
    <row r="592" spans="1:39" x14ac:dyDescent="0.25">
      <c r="A592" s="15"/>
      <c r="B592" s="16"/>
      <c r="C592" s="17"/>
      <c r="D592" s="15"/>
      <c r="E592" s="16"/>
      <c r="F592" s="16"/>
      <c r="G592" s="16"/>
      <c r="H592" s="16"/>
      <c r="I592" s="16"/>
      <c r="J592" s="16"/>
      <c r="K592" s="20"/>
      <c r="L592" s="20"/>
      <c r="M592" s="20"/>
      <c r="N592" s="20"/>
      <c r="O592" s="20"/>
      <c r="P592" s="20"/>
      <c r="Q592" s="20"/>
      <c r="R592" s="20"/>
      <c r="S592" s="20"/>
      <c r="T592" s="20"/>
      <c r="U592" s="20"/>
      <c r="V592" s="20"/>
      <c r="W592" s="20"/>
      <c r="X592" s="20"/>
      <c r="Y592" s="18"/>
      <c r="Z592" s="15"/>
      <c r="AA592" s="15"/>
      <c r="AB592" s="18"/>
      <c r="AC592" s="15"/>
      <c r="AD592" s="15"/>
      <c r="AE592" s="19"/>
      <c r="AF592" s="15"/>
      <c r="AG592" s="15"/>
      <c r="AH592" s="15"/>
      <c r="AI592" s="15"/>
      <c r="AJ592" s="20"/>
      <c r="AK592" s="18"/>
      <c r="AL592" s="19"/>
      <c r="AM592" s="1"/>
    </row>
    <row r="593" spans="1:39" x14ac:dyDescent="0.25">
      <c r="A593" s="15"/>
      <c r="B593" s="16"/>
      <c r="C593" s="17"/>
      <c r="D593" s="15"/>
      <c r="E593" s="16"/>
      <c r="F593" s="16"/>
      <c r="G593" s="16"/>
      <c r="H593" s="16"/>
      <c r="I593" s="16"/>
      <c r="J593" s="16"/>
      <c r="K593" s="20"/>
      <c r="L593" s="20"/>
      <c r="M593" s="20"/>
      <c r="N593" s="20"/>
      <c r="O593" s="20"/>
      <c r="P593" s="20"/>
      <c r="Q593" s="20"/>
      <c r="R593" s="20"/>
      <c r="S593" s="20"/>
      <c r="T593" s="20"/>
      <c r="U593" s="20"/>
      <c r="V593" s="20"/>
      <c r="W593" s="20"/>
      <c r="X593" s="20"/>
      <c r="Y593" s="18"/>
      <c r="Z593" s="15"/>
      <c r="AA593" s="15"/>
      <c r="AB593" s="18"/>
      <c r="AC593" s="15"/>
      <c r="AD593" s="15"/>
      <c r="AE593" s="19"/>
      <c r="AF593" s="15"/>
      <c r="AG593" s="15"/>
      <c r="AH593" s="15"/>
      <c r="AI593" s="15"/>
      <c r="AJ593" s="20"/>
      <c r="AK593" s="18"/>
      <c r="AL593" s="19"/>
      <c r="AM593" s="1"/>
    </row>
    <row r="594" spans="1:39" x14ac:dyDescent="0.25">
      <c r="A594" s="15"/>
      <c r="B594" s="16"/>
      <c r="C594" s="17"/>
      <c r="D594" s="15"/>
      <c r="E594" s="16"/>
      <c r="F594" s="16"/>
      <c r="G594" s="16"/>
      <c r="H594" s="16"/>
      <c r="I594" s="16"/>
      <c r="J594" s="16"/>
      <c r="K594" s="20"/>
      <c r="L594" s="20"/>
      <c r="M594" s="20"/>
      <c r="N594" s="20"/>
      <c r="O594" s="20"/>
      <c r="P594" s="20"/>
      <c r="Q594" s="20"/>
      <c r="R594" s="20"/>
      <c r="S594" s="20"/>
      <c r="T594" s="20"/>
      <c r="U594" s="20"/>
      <c r="V594" s="20"/>
      <c r="W594" s="20"/>
      <c r="X594" s="20"/>
      <c r="Y594" s="18"/>
      <c r="Z594" s="15"/>
      <c r="AA594" s="15"/>
      <c r="AB594" s="18"/>
      <c r="AC594" s="15"/>
      <c r="AD594" s="15"/>
      <c r="AE594" s="19"/>
      <c r="AF594" s="15"/>
      <c r="AG594" s="15"/>
      <c r="AH594" s="15"/>
      <c r="AI594" s="15"/>
      <c r="AJ594" s="20"/>
      <c r="AK594" s="18"/>
      <c r="AL594" s="19"/>
      <c r="AM594" s="1"/>
    </row>
    <row r="595" spans="1:39" x14ac:dyDescent="0.25">
      <c r="A595" s="15"/>
      <c r="B595" s="16"/>
      <c r="C595" s="17"/>
      <c r="D595" s="15"/>
      <c r="E595" s="16"/>
      <c r="F595" s="16"/>
      <c r="G595" s="16"/>
      <c r="H595" s="16"/>
      <c r="I595" s="16"/>
      <c r="J595" s="16"/>
      <c r="K595" s="20"/>
      <c r="L595" s="20"/>
      <c r="M595" s="20"/>
      <c r="N595" s="20"/>
      <c r="O595" s="20"/>
      <c r="P595" s="20"/>
      <c r="Q595" s="20"/>
      <c r="R595" s="20"/>
      <c r="S595" s="20"/>
      <c r="T595" s="20"/>
      <c r="U595" s="20"/>
      <c r="V595" s="20"/>
      <c r="W595" s="20"/>
      <c r="X595" s="20"/>
      <c r="Y595" s="18"/>
      <c r="Z595" s="15"/>
      <c r="AA595" s="15"/>
      <c r="AB595" s="18"/>
      <c r="AC595" s="15"/>
      <c r="AD595" s="15"/>
      <c r="AE595" s="19"/>
      <c r="AF595" s="15"/>
      <c r="AG595" s="15"/>
      <c r="AH595" s="15"/>
      <c r="AI595" s="15"/>
      <c r="AJ595" s="20"/>
      <c r="AK595" s="18"/>
      <c r="AL595" s="19"/>
      <c r="AM595" s="1"/>
    </row>
    <row r="596" spans="1:39" x14ac:dyDescent="0.25">
      <c r="A596" s="15"/>
      <c r="B596" s="16"/>
      <c r="C596" s="17"/>
      <c r="D596" s="15"/>
      <c r="E596" s="16"/>
      <c r="F596" s="16"/>
      <c r="G596" s="16"/>
      <c r="H596" s="16"/>
      <c r="I596" s="16"/>
      <c r="J596" s="16"/>
      <c r="K596" s="20"/>
      <c r="L596" s="20"/>
      <c r="M596" s="20"/>
      <c r="N596" s="20"/>
      <c r="O596" s="20"/>
      <c r="P596" s="20"/>
      <c r="Q596" s="20"/>
      <c r="R596" s="20"/>
      <c r="S596" s="20"/>
      <c r="T596" s="20"/>
      <c r="U596" s="20"/>
      <c r="V596" s="20"/>
      <c r="W596" s="20"/>
      <c r="X596" s="20"/>
      <c r="Y596" s="18"/>
      <c r="Z596" s="15"/>
      <c r="AA596" s="15"/>
      <c r="AB596" s="18"/>
      <c r="AC596" s="15"/>
      <c r="AD596" s="15"/>
      <c r="AE596" s="19"/>
      <c r="AF596" s="15"/>
      <c r="AG596" s="15"/>
      <c r="AH596" s="15"/>
      <c r="AI596" s="15"/>
      <c r="AJ596" s="20"/>
      <c r="AK596" s="18"/>
      <c r="AL596" s="19"/>
      <c r="AM596" s="1"/>
    </row>
    <row r="597" spans="1:39" x14ac:dyDescent="0.25">
      <c r="A597" s="15"/>
      <c r="B597" s="16"/>
      <c r="C597" s="17"/>
      <c r="D597" s="15"/>
      <c r="E597" s="16"/>
      <c r="F597" s="16"/>
      <c r="G597" s="16"/>
      <c r="H597" s="16"/>
      <c r="I597" s="16"/>
      <c r="J597" s="16"/>
      <c r="K597" s="20"/>
      <c r="L597" s="20"/>
      <c r="M597" s="20"/>
      <c r="N597" s="20"/>
      <c r="O597" s="20"/>
      <c r="P597" s="20"/>
      <c r="Q597" s="20"/>
      <c r="R597" s="20"/>
      <c r="S597" s="20"/>
      <c r="T597" s="20"/>
      <c r="U597" s="20"/>
      <c r="V597" s="20"/>
      <c r="W597" s="20"/>
      <c r="X597" s="20"/>
      <c r="Y597" s="18"/>
      <c r="Z597" s="15"/>
      <c r="AA597" s="15"/>
      <c r="AB597" s="18"/>
      <c r="AC597" s="15"/>
      <c r="AD597" s="15"/>
      <c r="AE597" s="19"/>
      <c r="AF597" s="15"/>
      <c r="AG597" s="15"/>
      <c r="AH597" s="15"/>
      <c r="AI597" s="15"/>
      <c r="AJ597" s="20"/>
      <c r="AK597" s="18"/>
      <c r="AL597" s="19"/>
      <c r="AM597" s="1"/>
    </row>
    <row r="598" spans="1:39" x14ac:dyDescent="0.25">
      <c r="A598" s="15"/>
      <c r="B598" s="16"/>
      <c r="C598" s="17"/>
      <c r="D598" s="15"/>
      <c r="E598" s="16"/>
      <c r="F598" s="16"/>
      <c r="G598" s="16"/>
      <c r="H598" s="16"/>
      <c r="I598" s="16"/>
      <c r="J598" s="16"/>
      <c r="K598" s="20"/>
      <c r="L598" s="20"/>
      <c r="M598" s="20"/>
      <c r="N598" s="20"/>
      <c r="O598" s="20"/>
      <c r="P598" s="20"/>
      <c r="Q598" s="20"/>
      <c r="R598" s="20"/>
      <c r="S598" s="20"/>
      <c r="T598" s="20"/>
      <c r="U598" s="20"/>
      <c r="V598" s="20"/>
      <c r="W598" s="20"/>
      <c r="X598" s="20"/>
      <c r="Y598" s="18"/>
      <c r="Z598" s="15"/>
      <c r="AA598" s="15"/>
      <c r="AB598" s="18"/>
      <c r="AC598" s="15"/>
      <c r="AD598" s="15"/>
      <c r="AE598" s="19"/>
      <c r="AF598" s="15"/>
      <c r="AG598" s="15"/>
      <c r="AH598" s="15"/>
      <c r="AI598" s="15"/>
      <c r="AJ598" s="20"/>
      <c r="AK598" s="18"/>
      <c r="AL598" s="19"/>
      <c r="AM598" s="1"/>
    </row>
    <row r="599" spans="1:39" x14ac:dyDescent="0.25">
      <c r="A599" s="15"/>
      <c r="B599" s="16"/>
      <c r="C599" s="17"/>
      <c r="D599" s="15"/>
      <c r="E599" s="16"/>
      <c r="F599" s="16"/>
      <c r="G599" s="16"/>
      <c r="H599" s="16"/>
      <c r="I599" s="16"/>
      <c r="J599" s="16"/>
      <c r="K599" s="20"/>
      <c r="L599" s="20"/>
      <c r="M599" s="20"/>
      <c r="N599" s="20"/>
      <c r="O599" s="20"/>
      <c r="P599" s="20"/>
      <c r="Q599" s="20"/>
      <c r="R599" s="20"/>
      <c r="S599" s="20"/>
      <c r="T599" s="20"/>
      <c r="U599" s="20"/>
      <c r="V599" s="20"/>
      <c r="W599" s="20"/>
      <c r="X599" s="20"/>
      <c r="Y599" s="18"/>
      <c r="Z599" s="15"/>
      <c r="AA599" s="15"/>
      <c r="AB599" s="18"/>
      <c r="AC599" s="15"/>
      <c r="AD599" s="15"/>
      <c r="AE599" s="19"/>
      <c r="AF599" s="15"/>
      <c r="AG599" s="15"/>
      <c r="AH599" s="15"/>
      <c r="AI599" s="15"/>
      <c r="AJ599" s="20"/>
      <c r="AK599" s="18"/>
      <c r="AL599" s="19"/>
      <c r="AM599" s="1"/>
    </row>
    <row r="600" spans="1:39" x14ac:dyDescent="0.25">
      <c r="A600" s="15"/>
      <c r="B600" s="16"/>
      <c r="C600" s="17"/>
      <c r="D600" s="15"/>
      <c r="E600" s="16"/>
      <c r="F600" s="16"/>
      <c r="G600" s="16"/>
      <c r="H600" s="16"/>
      <c r="I600" s="16"/>
      <c r="J600" s="16"/>
      <c r="K600" s="20"/>
      <c r="L600" s="20"/>
      <c r="M600" s="20"/>
      <c r="N600" s="20"/>
      <c r="O600" s="20"/>
      <c r="P600" s="20"/>
      <c r="Q600" s="20"/>
      <c r="R600" s="20"/>
      <c r="S600" s="20"/>
      <c r="T600" s="20"/>
      <c r="U600" s="20"/>
      <c r="V600" s="20"/>
      <c r="W600" s="20"/>
      <c r="X600" s="20"/>
      <c r="Y600" s="18"/>
      <c r="Z600" s="15"/>
      <c r="AA600" s="15"/>
      <c r="AB600" s="18"/>
      <c r="AC600" s="15"/>
      <c r="AD600" s="15"/>
      <c r="AE600" s="19"/>
      <c r="AF600" s="15"/>
      <c r="AG600" s="15"/>
      <c r="AH600" s="15"/>
      <c r="AI600" s="15"/>
      <c r="AJ600" s="20"/>
      <c r="AK600" s="18"/>
      <c r="AL600" s="19"/>
      <c r="AM600" s="1"/>
    </row>
    <row r="601" spans="1:39" x14ac:dyDescent="0.25">
      <c r="A601" s="15"/>
      <c r="B601" s="16"/>
      <c r="C601" s="17"/>
      <c r="D601" s="15"/>
      <c r="E601" s="16"/>
      <c r="F601" s="16"/>
      <c r="G601" s="16"/>
      <c r="H601" s="16"/>
      <c r="I601" s="16"/>
      <c r="J601" s="16"/>
      <c r="K601" s="20"/>
      <c r="L601" s="20"/>
      <c r="M601" s="20"/>
      <c r="N601" s="20"/>
      <c r="O601" s="20"/>
      <c r="P601" s="20"/>
      <c r="Q601" s="20"/>
      <c r="R601" s="20"/>
      <c r="S601" s="20"/>
      <c r="T601" s="20"/>
      <c r="U601" s="20"/>
      <c r="V601" s="20"/>
      <c r="W601" s="20"/>
      <c r="X601" s="20"/>
      <c r="Y601" s="18"/>
      <c r="Z601" s="15"/>
      <c r="AA601" s="15"/>
      <c r="AB601" s="18"/>
      <c r="AC601" s="15"/>
      <c r="AD601" s="15"/>
      <c r="AE601" s="19"/>
      <c r="AF601" s="15"/>
      <c r="AG601" s="15"/>
      <c r="AH601" s="15"/>
      <c r="AI601" s="15"/>
      <c r="AJ601" s="20"/>
      <c r="AK601" s="18"/>
      <c r="AL601" s="19"/>
      <c r="AM601" s="1"/>
    </row>
    <row r="602" spans="1:39" x14ac:dyDescent="0.25">
      <c r="A602" s="15"/>
      <c r="B602" s="16"/>
      <c r="C602" s="17"/>
      <c r="D602" s="15"/>
      <c r="E602" s="16"/>
      <c r="F602" s="16"/>
      <c r="G602" s="16"/>
      <c r="H602" s="16"/>
      <c r="I602" s="16"/>
      <c r="J602" s="16"/>
      <c r="K602" s="20"/>
      <c r="L602" s="20"/>
      <c r="M602" s="20"/>
      <c r="N602" s="20"/>
      <c r="O602" s="20"/>
      <c r="P602" s="20"/>
      <c r="Q602" s="20"/>
      <c r="R602" s="20"/>
      <c r="S602" s="20"/>
      <c r="T602" s="20"/>
      <c r="U602" s="20"/>
      <c r="V602" s="20"/>
      <c r="W602" s="20"/>
      <c r="X602" s="20"/>
      <c r="Y602" s="18"/>
      <c r="Z602" s="15"/>
      <c r="AA602" s="15"/>
      <c r="AB602" s="18"/>
      <c r="AC602" s="15"/>
      <c r="AD602" s="15"/>
      <c r="AE602" s="19"/>
      <c r="AF602" s="15"/>
      <c r="AG602" s="15"/>
      <c r="AH602" s="15"/>
      <c r="AI602" s="15"/>
      <c r="AJ602" s="20"/>
      <c r="AK602" s="18"/>
      <c r="AL602" s="19"/>
      <c r="AM602" s="1"/>
    </row>
    <row r="603" spans="1:39" x14ac:dyDescent="0.25">
      <c r="A603" s="15"/>
      <c r="B603" s="16"/>
      <c r="C603" s="17"/>
      <c r="D603" s="15"/>
      <c r="E603" s="16"/>
      <c r="F603" s="16"/>
      <c r="G603" s="16"/>
      <c r="H603" s="16"/>
      <c r="I603" s="16"/>
      <c r="J603" s="16"/>
      <c r="K603" s="20"/>
      <c r="L603" s="20"/>
      <c r="M603" s="20"/>
      <c r="N603" s="20"/>
      <c r="O603" s="20"/>
      <c r="P603" s="20"/>
      <c r="Q603" s="20"/>
      <c r="R603" s="20"/>
      <c r="S603" s="20"/>
      <c r="T603" s="20"/>
      <c r="U603" s="20"/>
      <c r="V603" s="20"/>
      <c r="W603" s="20"/>
      <c r="X603" s="20"/>
      <c r="Y603" s="18"/>
      <c r="Z603" s="15"/>
      <c r="AA603" s="15"/>
      <c r="AB603" s="18"/>
      <c r="AC603" s="15"/>
      <c r="AD603" s="15"/>
      <c r="AE603" s="19"/>
      <c r="AF603" s="15"/>
      <c r="AG603" s="15"/>
      <c r="AH603" s="15"/>
      <c r="AI603" s="15"/>
      <c r="AJ603" s="20"/>
      <c r="AK603" s="18"/>
      <c r="AL603" s="19"/>
      <c r="AM603" s="1"/>
    </row>
    <row r="604" spans="1:39" x14ac:dyDescent="0.25">
      <c r="A604" s="15"/>
      <c r="B604" s="16"/>
      <c r="C604" s="17"/>
      <c r="D604" s="15"/>
      <c r="E604" s="16"/>
      <c r="F604" s="16"/>
      <c r="G604" s="16"/>
      <c r="H604" s="16"/>
      <c r="I604" s="16"/>
      <c r="J604" s="16"/>
      <c r="K604" s="20"/>
      <c r="L604" s="20"/>
      <c r="M604" s="20"/>
      <c r="N604" s="20"/>
      <c r="O604" s="20"/>
      <c r="P604" s="20"/>
      <c r="Q604" s="20"/>
      <c r="R604" s="20"/>
      <c r="S604" s="20"/>
      <c r="T604" s="20"/>
      <c r="U604" s="20"/>
      <c r="V604" s="20"/>
      <c r="W604" s="20"/>
      <c r="X604" s="20"/>
      <c r="Y604" s="18"/>
      <c r="Z604" s="15"/>
      <c r="AA604" s="15"/>
      <c r="AB604" s="18"/>
      <c r="AC604" s="15"/>
      <c r="AD604" s="15"/>
      <c r="AE604" s="19"/>
      <c r="AF604" s="15"/>
      <c r="AG604" s="15"/>
      <c r="AH604" s="15"/>
      <c r="AI604" s="15"/>
      <c r="AJ604" s="20"/>
      <c r="AK604" s="18"/>
      <c r="AL604" s="19"/>
      <c r="AM604" s="1"/>
    </row>
    <row r="605" spans="1:39" x14ac:dyDescent="0.25">
      <c r="A605" s="15"/>
      <c r="B605" s="16"/>
      <c r="C605" s="17"/>
      <c r="D605" s="15"/>
      <c r="E605" s="16"/>
      <c r="F605" s="16"/>
      <c r="G605" s="16"/>
      <c r="H605" s="16"/>
      <c r="I605" s="16"/>
      <c r="J605" s="16"/>
      <c r="K605" s="20"/>
      <c r="L605" s="20"/>
      <c r="M605" s="20"/>
      <c r="N605" s="20"/>
      <c r="O605" s="20"/>
      <c r="P605" s="20"/>
      <c r="Q605" s="20"/>
      <c r="R605" s="20"/>
      <c r="S605" s="20"/>
      <c r="T605" s="20"/>
      <c r="U605" s="20"/>
      <c r="V605" s="20"/>
      <c r="W605" s="20"/>
      <c r="X605" s="20"/>
      <c r="Y605" s="18"/>
      <c r="Z605" s="15"/>
      <c r="AA605" s="15"/>
      <c r="AB605" s="18"/>
      <c r="AC605" s="15"/>
      <c r="AD605" s="15"/>
      <c r="AE605" s="19"/>
      <c r="AF605" s="15"/>
      <c r="AG605" s="15"/>
      <c r="AH605" s="15"/>
      <c r="AI605" s="15"/>
      <c r="AJ605" s="20"/>
      <c r="AK605" s="18"/>
      <c r="AL605" s="19"/>
      <c r="AM605" s="1"/>
    </row>
    <row r="606" spans="1:39" x14ac:dyDescent="0.25">
      <c r="A606" s="15"/>
      <c r="B606" s="16"/>
      <c r="C606" s="17"/>
      <c r="D606" s="15"/>
      <c r="E606" s="16"/>
      <c r="F606" s="16"/>
      <c r="G606" s="16"/>
      <c r="H606" s="16"/>
      <c r="I606" s="16"/>
      <c r="J606" s="16"/>
      <c r="K606" s="20"/>
      <c r="L606" s="20"/>
      <c r="M606" s="20"/>
      <c r="N606" s="20"/>
      <c r="O606" s="20"/>
      <c r="P606" s="20"/>
      <c r="Q606" s="20"/>
      <c r="R606" s="20"/>
      <c r="S606" s="20"/>
      <c r="T606" s="20"/>
      <c r="U606" s="20"/>
      <c r="V606" s="20"/>
      <c r="W606" s="20"/>
      <c r="X606" s="20"/>
      <c r="Y606" s="18"/>
      <c r="Z606" s="15"/>
      <c r="AA606" s="15"/>
      <c r="AB606" s="18"/>
      <c r="AC606" s="15"/>
      <c r="AD606" s="15"/>
      <c r="AE606" s="19"/>
      <c r="AF606" s="15"/>
      <c r="AG606" s="15"/>
      <c r="AH606" s="15"/>
      <c r="AI606" s="15"/>
      <c r="AJ606" s="20"/>
      <c r="AK606" s="18"/>
      <c r="AL606" s="19"/>
      <c r="AM606" s="1"/>
    </row>
    <row r="607" spans="1:39" x14ac:dyDescent="0.25">
      <c r="A607" s="15"/>
      <c r="B607" s="16"/>
      <c r="C607" s="17"/>
      <c r="D607" s="15"/>
      <c r="E607" s="16"/>
      <c r="F607" s="16"/>
      <c r="G607" s="16"/>
      <c r="H607" s="16"/>
      <c r="I607" s="16"/>
      <c r="J607" s="16"/>
      <c r="K607" s="20"/>
      <c r="L607" s="20"/>
      <c r="M607" s="20"/>
      <c r="N607" s="20"/>
      <c r="O607" s="20"/>
      <c r="P607" s="20"/>
      <c r="Q607" s="20"/>
      <c r="R607" s="20"/>
      <c r="S607" s="20"/>
      <c r="T607" s="20"/>
      <c r="U607" s="20"/>
      <c r="V607" s="20"/>
      <c r="W607" s="20"/>
      <c r="X607" s="20"/>
      <c r="Y607" s="18"/>
      <c r="Z607" s="15"/>
      <c r="AA607" s="15"/>
      <c r="AB607" s="18"/>
      <c r="AC607" s="15"/>
      <c r="AD607" s="15"/>
      <c r="AE607" s="19"/>
      <c r="AF607" s="15"/>
      <c r="AG607" s="15"/>
      <c r="AH607" s="15"/>
      <c r="AI607" s="15"/>
      <c r="AJ607" s="20"/>
      <c r="AK607" s="18"/>
      <c r="AL607" s="19"/>
      <c r="AM607" s="1"/>
    </row>
    <row r="608" spans="1:39" x14ac:dyDescent="0.25">
      <c r="A608" s="15"/>
      <c r="B608" s="16"/>
      <c r="C608" s="17"/>
      <c r="D608" s="15"/>
      <c r="E608" s="16"/>
      <c r="F608" s="16"/>
      <c r="G608" s="16"/>
      <c r="H608" s="16"/>
      <c r="I608" s="16"/>
      <c r="J608" s="16"/>
      <c r="K608" s="20"/>
      <c r="L608" s="20"/>
      <c r="M608" s="20"/>
      <c r="N608" s="20"/>
      <c r="O608" s="20"/>
      <c r="P608" s="20"/>
      <c r="Q608" s="20"/>
      <c r="R608" s="20"/>
      <c r="S608" s="20"/>
      <c r="T608" s="20"/>
      <c r="U608" s="20"/>
      <c r="V608" s="20"/>
      <c r="W608" s="20"/>
      <c r="X608" s="20"/>
      <c r="Y608" s="18"/>
      <c r="Z608" s="15"/>
      <c r="AA608" s="15"/>
      <c r="AB608" s="18"/>
      <c r="AC608" s="15"/>
      <c r="AD608" s="15"/>
      <c r="AE608" s="19"/>
      <c r="AF608" s="15"/>
      <c r="AG608" s="15"/>
      <c r="AH608" s="15"/>
      <c r="AI608" s="15"/>
      <c r="AJ608" s="20"/>
      <c r="AK608" s="18"/>
      <c r="AL608" s="19"/>
      <c r="AM608" s="1"/>
    </row>
    <row r="609" spans="1:39" x14ac:dyDescent="0.25">
      <c r="A609" s="15"/>
      <c r="B609" s="16"/>
      <c r="C609" s="17"/>
      <c r="D609" s="15"/>
      <c r="E609" s="16"/>
      <c r="F609" s="16"/>
      <c r="G609" s="16"/>
      <c r="H609" s="16"/>
      <c r="I609" s="16"/>
      <c r="J609" s="16"/>
      <c r="K609" s="20"/>
      <c r="L609" s="20"/>
      <c r="M609" s="20"/>
      <c r="N609" s="20"/>
      <c r="O609" s="20"/>
      <c r="P609" s="20"/>
      <c r="Q609" s="20"/>
      <c r="R609" s="20"/>
      <c r="S609" s="20"/>
      <c r="T609" s="20"/>
      <c r="U609" s="20"/>
      <c r="V609" s="20"/>
      <c r="W609" s="20"/>
      <c r="X609" s="20"/>
      <c r="Y609" s="18"/>
      <c r="Z609" s="15"/>
      <c r="AA609" s="15"/>
      <c r="AB609" s="18"/>
      <c r="AC609" s="15"/>
      <c r="AD609" s="15"/>
      <c r="AE609" s="19"/>
      <c r="AF609" s="15"/>
      <c r="AG609" s="15"/>
      <c r="AH609" s="15"/>
      <c r="AI609" s="15"/>
      <c r="AJ609" s="20"/>
      <c r="AK609" s="18"/>
      <c r="AL609" s="19"/>
      <c r="AM609" s="1"/>
    </row>
    <row r="610" spans="1:39" x14ac:dyDescent="0.25">
      <c r="A610" s="15"/>
      <c r="B610" s="16"/>
      <c r="C610" s="17"/>
      <c r="D610" s="15"/>
      <c r="E610" s="16"/>
      <c r="F610" s="16"/>
      <c r="G610" s="16"/>
      <c r="H610" s="16"/>
      <c r="I610" s="16"/>
      <c r="J610" s="16"/>
      <c r="K610" s="20"/>
      <c r="L610" s="20"/>
      <c r="M610" s="20"/>
      <c r="N610" s="20"/>
      <c r="O610" s="20"/>
      <c r="P610" s="20"/>
      <c r="Q610" s="20"/>
      <c r="R610" s="20"/>
      <c r="S610" s="20"/>
      <c r="T610" s="20"/>
      <c r="U610" s="20"/>
      <c r="V610" s="20"/>
      <c r="W610" s="20"/>
      <c r="X610" s="20"/>
      <c r="Y610" s="18"/>
      <c r="Z610" s="15"/>
      <c r="AA610" s="15"/>
      <c r="AB610" s="18"/>
      <c r="AC610" s="15"/>
      <c r="AD610" s="15"/>
      <c r="AE610" s="19"/>
      <c r="AF610" s="15"/>
      <c r="AG610" s="15"/>
      <c r="AH610" s="15"/>
      <c r="AI610" s="15"/>
      <c r="AJ610" s="20"/>
      <c r="AK610" s="18"/>
      <c r="AL610" s="19"/>
      <c r="AM610" s="1"/>
    </row>
    <row r="611" spans="1:39" x14ac:dyDescent="0.25">
      <c r="A611" s="15"/>
      <c r="B611" s="16"/>
      <c r="C611" s="17"/>
      <c r="D611" s="15"/>
      <c r="E611" s="16"/>
      <c r="F611" s="16"/>
      <c r="G611" s="16"/>
      <c r="H611" s="16"/>
      <c r="I611" s="16"/>
      <c r="J611" s="16"/>
      <c r="K611" s="20"/>
      <c r="L611" s="20"/>
      <c r="M611" s="20"/>
      <c r="N611" s="20"/>
      <c r="O611" s="20"/>
      <c r="P611" s="20"/>
      <c r="Q611" s="20"/>
      <c r="R611" s="20"/>
      <c r="S611" s="20"/>
      <c r="T611" s="20"/>
      <c r="U611" s="20"/>
      <c r="V611" s="20"/>
      <c r="W611" s="20"/>
      <c r="X611" s="20"/>
      <c r="Y611" s="18"/>
      <c r="Z611" s="15"/>
      <c r="AA611" s="15"/>
      <c r="AB611" s="18"/>
      <c r="AC611" s="15"/>
      <c r="AD611" s="15"/>
      <c r="AE611" s="19"/>
      <c r="AF611" s="15"/>
      <c r="AG611" s="15"/>
      <c r="AH611" s="15"/>
      <c r="AI611" s="15"/>
      <c r="AJ611" s="20"/>
      <c r="AK611" s="18"/>
      <c r="AL611" s="19"/>
      <c r="AM611" s="1"/>
    </row>
    <row r="612" spans="1:39" x14ac:dyDescent="0.25">
      <c r="A612" s="15"/>
      <c r="B612" s="16"/>
      <c r="C612" s="17"/>
      <c r="D612" s="15"/>
      <c r="E612" s="16"/>
      <c r="F612" s="16"/>
      <c r="G612" s="16"/>
      <c r="H612" s="16"/>
      <c r="I612" s="16"/>
      <c r="J612" s="16"/>
      <c r="K612" s="20"/>
      <c r="L612" s="20"/>
      <c r="M612" s="20"/>
      <c r="N612" s="20"/>
      <c r="O612" s="20"/>
      <c r="P612" s="20"/>
      <c r="Q612" s="20"/>
      <c r="R612" s="20"/>
      <c r="S612" s="20"/>
      <c r="T612" s="20"/>
      <c r="U612" s="20"/>
      <c r="V612" s="20"/>
      <c r="W612" s="20"/>
      <c r="X612" s="20"/>
      <c r="Y612" s="18"/>
      <c r="Z612" s="15"/>
      <c r="AA612" s="15"/>
      <c r="AB612" s="18"/>
      <c r="AC612" s="15"/>
      <c r="AD612" s="15"/>
      <c r="AE612" s="19"/>
      <c r="AF612" s="15"/>
      <c r="AG612" s="15"/>
      <c r="AH612" s="15"/>
      <c r="AI612" s="15"/>
      <c r="AJ612" s="20"/>
      <c r="AK612" s="18"/>
      <c r="AL612" s="19"/>
      <c r="AM612" s="1"/>
    </row>
    <row r="613" spans="1:39" x14ac:dyDescent="0.25">
      <c r="A613" s="15"/>
      <c r="B613" s="16"/>
      <c r="C613" s="17"/>
      <c r="D613" s="15"/>
      <c r="E613" s="16"/>
      <c r="F613" s="16"/>
      <c r="G613" s="16"/>
      <c r="H613" s="16"/>
      <c r="I613" s="16"/>
      <c r="J613" s="16"/>
      <c r="K613" s="20"/>
      <c r="L613" s="20"/>
      <c r="M613" s="20"/>
      <c r="N613" s="20"/>
      <c r="O613" s="20"/>
      <c r="P613" s="20"/>
      <c r="Q613" s="20"/>
      <c r="R613" s="20"/>
      <c r="S613" s="20"/>
      <c r="T613" s="20"/>
      <c r="U613" s="20"/>
      <c r="V613" s="20"/>
      <c r="W613" s="20"/>
      <c r="X613" s="20"/>
      <c r="Y613" s="18"/>
      <c r="Z613" s="15"/>
      <c r="AA613" s="15"/>
      <c r="AB613" s="18"/>
      <c r="AC613" s="15"/>
      <c r="AD613" s="15"/>
      <c r="AE613" s="19"/>
      <c r="AF613" s="15"/>
      <c r="AG613" s="15"/>
      <c r="AH613" s="15"/>
      <c r="AI613" s="15"/>
      <c r="AJ613" s="20"/>
      <c r="AK613" s="18"/>
      <c r="AL613" s="19"/>
      <c r="AM613" s="1"/>
    </row>
    <row r="614" spans="1:39" x14ac:dyDescent="0.25">
      <c r="A614" s="15"/>
      <c r="B614" s="16"/>
      <c r="C614" s="17"/>
      <c r="D614" s="15"/>
      <c r="E614" s="16"/>
      <c r="F614" s="16"/>
      <c r="G614" s="16"/>
      <c r="H614" s="16"/>
      <c r="I614" s="16"/>
      <c r="J614" s="16"/>
      <c r="K614" s="20"/>
      <c r="L614" s="20"/>
      <c r="M614" s="20"/>
      <c r="N614" s="20"/>
      <c r="O614" s="20"/>
      <c r="P614" s="20"/>
      <c r="Q614" s="20"/>
      <c r="R614" s="20"/>
      <c r="S614" s="20"/>
      <c r="T614" s="20"/>
      <c r="U614" s="20"/>
      <c r="V614" s="20"/>
      <c r="W614" s="20"/>
      <c r="X614" s="20"/>
      <c r="Y614" s="18"/>
      <c r="Z614" s="15"/>
      <c r="AA614" s="15"/>
      <c r="AB614" s="18"/>
      <c r="AC614" s="15"/>
      <c r="AD614" s="15"/>
      <c r="AE614" s="19"/>
      <c r="AF614" s="15"/>
      <c r="AG614" s="15"/>
      <c r="AH614" s="15"/>
      <c r="AI614" s="15"/>
      <c r="AJ614" s="20"/>
      <c r="AK614" s="18"/>
      <c r="AL614" s="19"/>
      <c r="AM614" s="1"/>
    </row>
    <row r="615" spans="1:39" x14ac:dyDescent="0.25">
      <c r="A615" s="15"/>
      <c r="B615" s="16"/>
      <c r="C615" s="17"/>
      <c r="D615" s="15"/>
      <c r="E615" s="16"/>
      <c r="F615" s="16"/>
      <c r="G615" s="16"/>
      <c r="H615" s="16"/>
      <c r="I615" s="16"/>
      <c r="J615" s="16"/>
      <c r="K615" s="20"/>
      <c r="L615" s="20"/>
      <c r="M615" s="20"/>
      <c r="N615" s="20"/>
      <c r="O615" s="20"/>
      <c r="P615" s="20"/>
      <c r="Q615" s="20"/>
      <c r="R615" s="20"/>
      <c r="S615" s="20"/>
      <c r="T615" s="20"/>
      <c r="U615" s="20"/>
      <c r="V615" s="20"/>
      <c r="W615" s="20"/>
      <c r="X615" s="20"/>
      <c r="Y615" s="18"/>
      <c r="Z615" s="15"/>
      <c r="AA615" s="15"/>
      <c r="AB615" s="18"/>
      <c r="AC615" s="15"/>
      <c r="AD615" s="15"/>
      <c r="AE615" s="19"/>
      <c r="AF615" s="15"/>
      <c r="AG615" s="15"/>
      <c r="AH615" s="15"/>
      <c r="AI615" s="15"/>
      <c r="AJ615" s="20"/>
      <c r="AK615" s="18"/>
      <c r="AL615" s="19"/>
      <c r="AM615" s="1"/>
    </row>
    <row r="616" spans="1:39" x14ac:dyDescent="0.25">
      <c r="A616" s="15"/>
      <c r="B616" s="16"/>
      <c r="C616" s="17"/>
      <c r="D616" s="15"/>
      <c r="E616" s="16"/>
      <c r="F616" s="16"/>
      <c r="G616" s="16"/>
      <c r="H616" s="16"/>
      <c r="I616" s="16"/>
      <c r="J616" s="16"/>
      <c r="K616" s="20"/>
      <c r="L616" s="20"/>
      <c r="M616" s="20"/>
      <c r="N616" s="20"/>
      <c r="O616" s="20"/>
      <c r="P616" s="20"/>
      <c r="Q616" s="20"/>
      <c r="R616" s="20"/>
      <c r="S616" s="20"/>
      <c r="T616" s="20"/>
      <c r="U616" s="20"/>
      <c r="V616" s="20"/>
      <c r="W616" s="20"/>
      <c r="X616" s="20"/>
      <c r="Y616" s="18"/>
      <c r="Z616" s="15"/>
      <c r="AA616" s="15"/>
      <c r="AB616" s="18"/>
      <c r="AC616" s="15"/>
      <c r="AD616" s="15"/>
      <c r="AE616" s="19"/>
      <c r="AF616" s="15"/>
      <c r="AG616" s="15"/>
      <c r="AH616" s="15"/>
      <c r="AI616" s="15"/>
      <c r="AJ616" s="20"/>
      <c r="AK616" s="18"/>
      <c r="AL616" s="19"/>
      <c r="AM616" s="1"/>
    </row>
    <row r="617" spans="1:39" x14ac:dyDescent="0.25">
      <c r="A617" s="15"/>
      <c r="B617" s="16"/>
      <c r="C617" s="17"/>
      <c r="D617" s="15"/>
      <c r="E617" s="16"/>
      <c r="F617" s="16"/>
      <c r="G617" s="16"/>
      <c r="H617" s="16"/>
      <c r="I617" s="16"/>
      <c r="J617" s="16"/>
      <c r="K617" s="20"/>
      <c r="L617" s="20"/>
      <c r="M617" s="20"/>
      <c r="N617" s="20"/>
      <c r="O617" s="20"/>
      <c r="P617" s="20"/>
      <c r="Q617" s="20"/>
      <c r="R617" s="20"/>
      <c r="S617" s="20"/>
      <c r="T617" s="20"/>
      <c r="U617" s="20"/>
      <c r="V617" s="20"/>
      <c r="W617" s="20"/>
      <c r="X617" s="20"/>
      <c r="Y617" s="18"/>
      <c r="Z617" s="15"/>
      <c r="AA617" s="15"/>
      <c r="AB617" s="18"/>
      <c r="AC617" s="15"/>
      <c r="AD617" s="15"/>
      <c r="AE617" s="19"/>
      <c r="AF617" s="15"/>
      <c r="AG617" s="15"/>
      <c r="AH617" s="15"/>
      <c r="AI617" s="15"/>
      <c r="AJ617" s="20"/>
      <c r="AK617" s="18"/>
      <c r="AL617" s="19"/>
      <c r="AM617" s="1"/>
    </row>
    <row r="618" spans="1:39" x14ac:dyDescent="0.25">
      <c r="A618" s="15"/>
      <c r="B618" s="16"/>
      <c r="C618" s="17"/>
      <c r="D618" s="15"/>
      <c r="E618" s="16"/>
      <c r="F618" s="16"/>
      <c r="G618" s="16"/>
      <c r="H618" s="16"/>
      <c r="I618" s="16"/>
      <c r="J618" s="16"/>
      <c r="K618" s="20"/>
      <c r="L618" s="20"/>
      <c r="M618" s="20"/>
      <c r="N618" s="20"/>
      <c r="O618" s="20"/>
      <c r="P618" s="20"/>
      <c r="Q618" s="20"/>
      <c r="R618" s="20"/>
      <c r="S618" s="20"/>
      <c r="T618" s="20"/>
      <c r="U618" s="20"/>
      <c r="V618" s="20"/>
      <c r="W618" s="20"/>
      <c r="X618" s="20"/>
      <c r="Y618" s="18"/>
      <c r="Z618" s="15"/>
      <c r="AA618" s="15"/>
      <c r="AB618" s="18"/>
      <c r="AC618" s="15"/>
      <c r="AD618" s="15"/>
      <c r="AE618" s="19"/>
      <c r="AF618" s="15"/>
      <c r="AG618" s="15"/>
      <c r="AH618" s="15"/>
      <c r="AI618" s="15"/>
      <c r="AJ618" s="20"/>
      <c r="AK618" s="18"/>
      <c r="AL618" s="19"/>
      <c r="AM618" s="1"/>
    </row>
    <row r="619" spans="1:39" x14ac:dyDescent="0.25">
      <c r="A619" s="15"/>
      <c r="B619" s="16"/>
      <c r="C619" s="17"/>
      <c r="D619" s="15"/>
      <c r="E619" s="16"/>
      <c r="F619" s="16"/>
      <c r="G619" s="16"/>
      <c r="H619" s="16"/>
      <c r="I619" s="16"/>
      <c r="J619" s="16"/>
      <c r="K619" s="20"/>
      <c r="L619" s="20"/>
      <c r="M619" s="20"/>
      <c r="N619" s="20"/>
      <c r="O619" s="20"/>
      <c r="P619" s="20"/>
      <c r="Q619" s="20"/>
      <c r="R619" s="20"/>
      <c r="S619" s="20"/>
      <c r="T619" s="20"/>
      <c r="U619" s="20"/>
      <c r="V619" s="20"/>
      <c r="W619" s="20"/>
      <c r="X619" s="20"/>
      <c r="Y619" s="18"/>
      <c r="Z619" s="15"/>
      <c r="AA619" s="15"/>
      <c r="AB619" s="18"/>
      <c r="AC619" s="15"/>
      <c r="AD619" s="15"/>
      <c r="AE619" s="19"/>
      <c r="AF619" s="15"/>
      <c r="AG619" s="15"/>
      <c r="AH619" s="15"/>
      <c r="AI619" s="15"/>
      <c r="AJ619" s="20"/>
      <c r="AK619" s="18"/>
      <c r="AL619" s="19"/>
      <c r="AM619" s="1"/>
    </row>
    <row r="620" spans="1:39" x14ac:dyDescent="0.25">
      <c r="A620" s="15"/>
      <c r="B620" s="16"/>
      <c r="C620" s="17"/>
      <c r="D620" s="15"/>
      <c r="E620" s="16"/>
      <c r="F620" s="16"/>
      <c r="G620" s="16"/>
      <c r="H620" s="16"/>
      <c r="I620" s="16"/>
      <c r="J620" s="16"/>
      <c r="K620" s="20"/>
      <c r="L620" s="20"/>
      <c r="M620" s="20"/>
      <c r="N620" s="20"/>
      <c r="O620" s="20"/>
      <c r="P620" s="20"/>
      <c r="Q620" s="20"/>
      <c r="R620" s="20"/>
      <c r="S620" s="20"/>
      <c r="T620" s="20"/>
      <c r="U620" s="20"/>
      <c r="V620" s="20"/>
      <c r="W620" s="20"/>
      <c r="X620" s="20"/>
      <c r="Y620" s="18"/>
      <c r="Z620" s="15"/>
      <c r="AA620" s="15"/>
      <c r="AB620" s="18"/>
      <c r="AC620" s="15"/>
      <c r="AD620" s="15"/>
      <c r="AE620" s="19"/>
      <c r="AF620" s="15"/>
      <c r="AG620" s="15"/>
      <c r="AH620" s="15"/>
      <c r="AI620" s="15"/>
      <c r="AJ620" s="20"/>
      <c r="AK620" s="18"/>
      <c r="AL620" s="19"/>
      <c r="AM620" s="1"/>
    </row>
    <row r="621" spans="1:39" x14ac:dyDescent="0.25">
      <c r="A621" s="15"/>
      <c r="B621" s="16"/>
      <c r="C621" s="17"/>
      <c r="D621" s="15"/>
      <c r="E621" s="16"/>
      <c r="F621" s="16"/>
      <c r="G621" s="16"/>
      <c r="H621" s="16"/>
      <c r="I621" s="16"/>
      <c r="J621" s="16"/>
      <c r="K621" s="20"/>
      <c r="L621" s="20"/>
      <c r="M621" s="20"/>
      <c r="N621" s="20"/>
      <c r="O621" s="20"/>
      <c r="P621" s="20"/>
      <c r="Q621" s="20"/>
      <c r="R621" s="20"/>
      <c r="S621" s="20"/>
      <c r="T621" s="20"/>
      <c r="U621" s="20"/>
      <c r="V621" s="20"/>
      <c r="W621" s="20"/>
      <c r="X621" s="20"/>
      <c r="Y621" s="18"/>
      <c r="Z621" s="15"/>
      <c r="AA621" s="15"/>
      <c r="AB621" s="18"/>
      <c r="AC621" s="15"/>
      <c r="AD621" s="15"/>
      <c r="AE621" s="19"/>
      <c r="AF621" s="15"/>
      <c r="AG621" s="15"/>
      <c r="AH621" s="15"/>
      <c r="AI621" s="15"/>
      <c r="AJ621" s="20"/>
      <c r="AK621" s="18"/>
      <c r="AL621" s="19"/>
      <c r="AM621" s="1"/>
    </row>
    <row r="622" spans="1:39" x14ac:dyDescent="0.25">
      <c r="A622" s="15"/>
      <c r="B622" s="16"/>
      <c r="C622" s="17"/>
      <c r="D622" s="15"/>
      <c r="E622" s="16"/>
      <c r="F622" s="16"/>
      <c r="G622" s="16"/>
      <c r="H622" s="16"/>
      <c r="I622" s="16"/>
      <c r="J622" s="16"/>
      <c r="K622" s="20"/>
      <c r="L622" s="20"/>
      <c r="M622" s="20"/>
      <c r="N622" s="20"/>
      <c r="O622" s="20"/>
      <c r="P622" s="20"/>
      <c r="Q622" s="20"/>
      <c r="R622" s="20"/>
      <c r="S622" s="20"/>
      <c r="T622" s="20"/>
      <c r="U622" s="20"/>
      <c r="V622" s="20"/>
      <c r="W622" s="20"/>
      <c r="X622" s="20"/>
      <c r="Y622" s="18"/>
      <c r="Z622" s="15"/>
      <c r="AA622" s="15"/>
      <c r="AB622" s="18"/>
      <c r="AC622" s="15"/>
      <c r="AD622" s="15"/>
      <c r="AE622" s="19"/>
      <c r="AF622" s="15"/>
      <c r="AG622" s="15"/>
      <c r="AH622" s="15"/>
      <c r="AI622" s="15"/>
      <c r="AJ622" s="20"/>
      <c r="AK622" s="18"/>
      <c r="AL622" s="19"/>
      <c r="AM622" s="1"/>
    </row>
    <row r="623" spans="1:39" x14ac:dyDescent="0.25">
      <c r="A623" s="15"/>
      <c r="B623" s="16"/>
      <c r="C623" s="17"/>
      <c r="D623" s="15"/>
      <c r="E623" s="16"/>
      <c r="F623" s="16"/>
      <c r="G623" s="16"/>
      <c r="H623" s="16"/>
      <c r="I623" s="16"/>
      <c r="J623" s="16"/>
      <c r="K623" s="20"/>
      <c r="L623" s="20"/>
      <c r="M623" s="20"/>
      <c r="N623" s="20"/>
      <c r="O623" s="20"/>
      <c r="P623" s="20"/>
      <c r="Q623" s="20"/>
      <c r="R623" s="20"/>
      <c r="S623" s="20"/>
      <c r="T623" s="20"/>
      <c r="U623" s="20"/>
      <c r="V623" s="20"/>
      <c r="W623" s="20"/>
      <c r="X623" s="20"/>
      <c r="Y623" s="18"/>
      <c r="Z623" s="15"/>
      <c r="AA623" s="15"/>
      <c r="AB623" s="18"/>
      <c r="AC623" s="15"/>
      <c r="AD623" s="15"/>
      <c r="AE623" s="19"/>
      <c r="AF623" s="15"/>
      <c r="AG623" s="15"/>
      <c r="AH623" s="15"/>
      <c r="AI623" s="15"/>
      <c r="AJ623" s="20"/>
      <c r="AK623" s="18"/>
      <c r="AL623" s="19"/>
      <c r="AM623" s="1"/>
    </row>
    <row r="624" spans="1:39" x14ac:dyDescent="0.25">
      <c r="A624" s="15"/>
      <c r="B624" s="16"/>
      <c r="C624" s="17"/>
      <c r="D624" s="15"/>
      <c r="E624" s="16"/>
      <c r="F624" s="16"/>
      <c r="G624" s="16"/>
      <c r="H624" s="16"/>
      <c r="I624" s="16"/>
      <c r="J624" s="16"/>
      <c r="K624" s="20"/>
      <c r="L624" s="20"/>
      <c r="M624" s="20"/>
      <c r="N624" s="20"/>
      <c r="O624" s="20"/>
      <c r="P624" s="20"/>
      <c r="Q624" s="20"/>
      <c r="R624" s="20"/>
      <c r="S624" s="20"/>
      <c r="T624" s="20"/>
      <c r="U624" s="20"/>
      <c r="V624" s="20"/>
      <c r="W624" s="20"/>
      <c r="X624" s="20"/>
      <c r="Y624" s="18"/>
      <c r="Z624" s="15"/>
      <c r="AA624" s="15"/>
      <c r="AB624" s="18"/>
      <c r="AC624" s="15"/>
      <c r="AD624" s="15"/>
      <c r="AE624" s="19"/>
      <c r="AF624" s="15"/>
      <c r="AG624" s="15"/>
      <c r="AH624" s="15"/>
      <c r="AI624" s="15"/>
      <c r="AJ624" s="20"/>
      <c r="AK624" s="18"/>
      <c r="AL624" s="19"/>
      <c r="AM624" s="1"/>
    </row>
    <row r="625" spans="1:39" x14ac:dyDescent="0.25">
      <c r="A625" s="15"/>
      <c r="B625" s="16"/>
      <c r="C625" s="17"/>
      <c r="D625" s="15"/>
      <c r="E625" s="16"/>
      <c r="F625" s="16"/>
      <c r="G625" s="16"/>
      <c r="H625" s="16"/>
      <c r="I625" s="16"/>
      <c r="J625" s="16"/>
      <c r="K625" s="20"/>
      <c r="L625" s="20"/>
      <c r="M625" s="20"/>
      <c r="N625" s="20"/>
      <c r="O625" s="20"/>
      <c r="P625" s="20"/>
      <c r="Q625" s="20"/>
      <c r="R625" s="20"/>
      <c r="S625" s="20"/>
      <c r="T625" s="20"/>
      <c r="U625" s="20"/>
      <c r="V625" s="20"/>
      <c r="W625" s="20"/>
      <c r="X625" s="20"/>
      <c r="Y625" s="18"/>
      <c r="Z625" s="15"/>
      <c r="AA625" s="15"/>
      <c r="AB625" s="18"/>
      <c r="AC625" s="15"/>
      <c r="AD625" s="15"/>
      <c r="AE625" s="19"/>
      <c r="AF625" s="15"/>
      <c r="AG625" s="15"/>
      <c r="AH625" s="15"/>
      <c r="AI625" s="15"/>
      <c r="AJ625" s="20"/>
      <c r="AK625" s="18"/>
      <c r="AL625" s="19"/>
      <c r="AM625" s="1"/>
    </row>
    <row r="626" spans="1:39" x14ac:dyDescent="0.25">
      <c r="A626" s="15"/>
      <c r="B626" s="16"/>
      <c r="C626" s="17"/>
      <c r="D626" s="15"/>
      <c r="E626" s="16"/>
      <c r="F626" s="16"/>
      <c r="G626" s="16"/>
      <c r="H626" s="16"/>
      <c r="I626" s="16"/>
      <c r="J626" s="16"/>
      <c r="K626" s="20"/>
      <c r="L626" s="20"/>
      <c r="M626" s="20"/>
      <c r="N626" s="20"/>
      <c r="O626" s="20"/>
      <c r="P626" s="20"/>
      <c r="Q626" s="20"/>
      <c r="R626" s="20"/>
      <c r="S626" s="20"/>
      <c r="T626" s="20"/>
      <c r="U626" s="20"/>
      <c r="V626" s="20"/>
      <c r="W626" s="20"/>
      <c r="X626" s="20"/>
      <c r="Y626" s="18"/>
      <c r="Z626" s="15"/>
      <c r="AA626" s="15"/>
      <c r="AB626" s="18"/>
      <c r="AC626" s="15"/>
      <c r="AD626" s="15"/>
      <c r="AE626" s="19"/>
      <c r="AF626" s="15"/>
      <c r="AG626" s="15"/>
      <c r="AH626" s="15"/>
      <c r="AI626" s="15"/>
      <c r="AJ626" s="20"/>
      <c r="AK626" s="18"/>
      <c r="AL626" s="19"/>
      <c r="AM626" s="1"/>
    </row>
    <row r="627" spans="1:39" x14ac:dyDescent="0.25">
      <c r="A627" s="15"/>
      <c r="B627" s="16"/>
      <c r="C627" s="17"/>
      <c r="D627" s="15"/>
      <c r="E627" s="16"/>
      <c r="F627" s="16"/>
      <c r="G627" s="16"/>
      <c r="H627" s="16"/>
      <c r="I627" s="16"/>
      <c r="J627" s="16"/>
      <c r="K627" s="20"/>
      <c r="L627" s="20"/>
      <c r="M627" s="20"/>
      <c r="N627" s="20"/>
      <c r="O627" s="20"/>
      <c r="P627" s="20"/>
      <c r="Q627" s="20"/>
      <c r="R627" s="20"/>
      <c r="S627" s="20"/>
      <c r="T627" s="20"/>
      <c r="U627" s="20"/>
      <c r="V627" s="20"/>
      <c r="W627" s="20"/>
      <c r="X627" s="20"/>
      <c r="Y627" s="18"/>
      <c r="Z627" s="15"/>
      <c r="AA627" s="15"/>
      <c r="AB627" s="18"/>
      <c r="AC627" s="15"/>
      <c r="AD627" s="15"/>
      <c r="AE627" s="19"/>
      <c r="AF627" s="15"/>
      <c r="AG627" s="15"/>
      <c r="AH627" s="15"/>
      <c r="AI627" s="15"/>
      <c r="AJ627" s="20"/>
      <c r="AK627" s="18"/>
      <c r="AL627" s="19"/>
      <c r="AM627" s="1"/>
    </row>
    <row r="628" spans="1:39" x14ac:dyDescent="0.25">
      <c r="A628" s="15"/>
      <c r="B628" s="16"/>
      <c r="C628" s="17"/>
      <c r="D628" s="15"/>
      <c r="E628" s="16"/>
      <c r="F628" s="16"/>
      <c r="G628" s="16"/>
      <c r="H628" s="16"/>
      <c r="I628" s="16"/>
      <c r="J628" s="16"/>
      <c r="K628" s="20"/>
      <c r="L628" s="20"/>
      <c r="M628" s="20"/>
      <c r="N628" s="20"/>
      <c r="O628" s="20"/>
      <c r="P628" s="20"/>
      <c r="Q628" s="20"/>
      <c r="R628" s="20"/>
      <c r="S628" s="20"/>
      <c r="T628" s="20"/>
      <c r="U628" s="20"/>
      <c r="V628" s="20"/>
      <c r="W628" s="20"/>
      <c r="X628" s="20"/>
      <c r="Y628" s="18"/>
      <c r="Z628" s="15"/>
      <c r="AA628" s="15"/>
      <c r="AB628" s="18"/>
      <c r="AC628" s="15"/>
      <c r="AD628" s="15"/>
      <c r="AE628" s="19"/>
      <c r="AF628" s="15"/>
      <c r="AG628" s="15"/>
      <c r="AH628" s="15"/>
      <c r="AI628" s="15"/>
      <c r="AJ628" s="20"/>
      <c r="AK628" s="18"/>
      <c r="AL628" s="19"/>
      <c r="AM628" s="1"/>
    </row>
    <row r="629" spans="1:39" x14ac:dyDescent="0.25">
      <c r="A629" s="15"/>
      <c r="B629" s="16"/>
      <c r="C629" s="17"/>
      <c r="D629" s="15"/>
      <c r="E629" s="16"/>
      <c r="F629" s="16"/>
      <c r="G629" s="16"/>
      <c r="H629" s="16"/>
      <c r="I629" s="16"/>
      <c r="J629" s="16"/>
      <c r="K629" s="20"/>
      <c r="L629" s="20"/>
      <c r="M629" s="20"/>
      <c r="N629" s="20"/>
      <c r="O629" s="20"/>
      <c r="P629" s="20"/>
      <c r="Q629" s="20"/>
      <c r="R629" s="20"/>
      <c r="S629" s="20"/>
      <c r="T629" s="20"/>
      <c r="U629" s="20"/>
      <c r="V629" s="20"/>
      <c r="W629" s="20"/>
      <c r="X629" s="20"/>
      <c r="Y629" s="18"/>
      <c r="Z629" s="15"/>
      <c r="AA629" s="15"/>
      <c r="AB629" s="18"/>
      <c r="AC629" s="15"/>
      <c r="AD629" s="15"/>
      <c r="AE629" s="19"/>
      <c r="AF629" s="15"/>
      <c r="AG629" s="15"/>
      <c r="AH629" s="15"/>
      <c r="AI629" s="15"/>
      <c r="AJ629" s="20"/>
      <c r="AK629" s="18"/>
      <c r="AL629" s="19"/>
      <c r="AM629" s="1"/>
    </row>
    <row r="630" spans="1:39" x14ac:dyDescent="0.25">
      <c r="A630" s="15"/>
      <c r="B630" s="16"/>
      <c r="C630" s="17"/>
      <c r="D630" s="15"/>
      <c r="E630" s="16"/>
      <c r="F630" s="16"/>
      <c r="G630" s="16"/>
      <c r="H630" s="16"/>
      <c r="I630" s="16"/>
      <c r="J630" s="16"/>
      <c r="K630" s="20"/>
      <c r="L630" s="20"/>
      <c r="M630" s="20"/>
      <c r="N630" s="20"/>
      <c r="O630" s="20"/>
      <c r="P630" s="20"/>
      <c r="Q630" s="20"/>
      <c r="R630" s="20"/>
      <c r="S630" s="20"/>
      <c r="T630" s="20"/>
      <c r="U630" s="20"/>
      <c r="V630" s="20"/>
      <c r="W630" s="20"/>
      <c r="X630" s="20"/>
      <c r="Y630" s="18"/>
      <c r="Z630" s="15"/>
      <c r="AA630" s="15"/>
      <c r="AB630" s="18"/>
      <c r="AC630" s="15"/>
      <c r="AD630" s="15"/>
      <c r="AE630" s="19"/>
      <c r="AF630" s="15"/>
      <c r="AG630" s="15"/>
      <c r="AH630" s="15"/>
      <c r="AI630" s="15"/>
      <c r="AJ630" s="20"/>
      <c r="AK630" s="18"/>
      <c r="AL630" s="19"/>
      <c r="AM630" s="1"/>
    </row>
    <row r="631" spans="1:39" x14ac:dyDescent="0.25">
      <c r="A631" s="15"/>
      <c r="B631" s="16"/>
      <c r="C631" s="17"/>
      <c r="D631" s="15"/>
      <c r="E631" s="16"/>
      <c r="F631" s="16"/>
      <c r="G631" s="16"/>
      <c r="H631" s="16"/>
      <c r="I631" s="16"/>
      <c r="J631" s="16"/>
      <c r="K631" s="20"/>
      <c r="L631" s="20"/>
      <c r="M631" s="20"/>
      <c r="N631" s="20"/>
      <c r="O631" s="20"/>
      <c r="P631" s="20"/>
      <c r="Q631" s="20"/>
      <c r="R631" s="20"/>
      <c r="S631" s="20"/>
      <c r="T631" s="20"/>
      <c r="U631" s="20"/>
      <c r="V631" s="20"/>
      <c r="W631" s="20"/>
      <c r="X631" s="20"/>
      <c r="Y631" s="18"/>
      <c r="Z631" s="15"/>
      <c r="AA631" s="15"/>
      <c r="AB631" s="18"/>
      <c r="AC631" s="15"/>
      <c r="AD631" s="15"/>
      <c r="AE631" s="19"/>
      <c r="AF631" s="15"/>
      <c r="AG631" s="15"/>
      <c r="AH631" s="15"/>
      <c r="AI631" s="15"/>
      <c r="AJ631" s="20"/>
      <c r="AK631" s="18"/>
      <c r="AL631" s="19"/>
      <c r="AM631" s="1"/>
    </row>
    <row r="632" spans="1:39" x14ac:dyDescent="0.25">
      <c r="A632" s="15"/>
      <c r="B632" s="16"/>
      <c r="C632" s="17"/>
      <c r="D632" s="15"/>
      <c r="E632" s="16"/>
      <c r="F632" s="16"/>
      <c r="G632" s="16"/>
      <c r="H632" s="16"/>
      <c r="I632" s="16"/>
      <c r="J632" s="16"/>
      <c r="K632" s="20"/>
      <c r="L632" s="20"/>
      <c r="M632" s="20"/>
      <c r="N632" s="20"/>
      <c r="O632" s="20"/>
      <c r="P632" s="20"/>
      <c r="Q632" s="20"/>
      <c r="R632" s="20"/>
      <c r="S632" s="20"/>
      <c r="T632" s="20"/>
      <c r="U632" s="20"/>
      <c r="V632" s="20"/>
      <c r="W632" s="20"/>
      <c r="X632" s="20"/>
      <c r="Y632" s="18"/>
      <c r="Z632" s="15"/>
      <c r="AA632" s="15"/>
      <c r="AB632" s="18"/>
      <c r="AC632" s="15"/>
      <c r="AD632" s="15"/>
      <c r="AE632" s="19"/>
      <c r="AF632" s="15"/>
      <c r="AG632" s="15"/>
      <c r="AH632" s="15"/>
      <c r="AI632" s="15"/>
      <c r="AJ632" s="20"/>
      <c r="AK632" s="18"/>
      <c r="AL632" s="19"/>
      <c r="AM632" s="1"/>
    </row>
    <row r="633" spans="1:39" x14ac:dyDescent="0.25">
      <c r="A633" s="15"/>
      <c r="B633" s="16"/>
      <c r="C633" s="17"/>
      <c r="D633" s="15"/>
      <c r="E633" s="16"/>
      <c r="F633" s="16"/>
      <c r="G633" s="16"/>
      <c r="H633" s="16"/>
      <c r="I633" s="16"/>
      <c r="J633" s="16"/>
      <c r="K633" s="20"/>
      <c r="L633" s="20"/>
      <c r="M633" s="20"/>
      <c r="N633" s="20"/>
      <c r="O633" s="20"/>
      <c r="P633" s="20"/>
      <c r="Q633" s="20"/>
      <c r="R633" s="20"/>
      <c r="S633" s="20"/>
      <c r="T633" s="20"/>
      <c r="U633" s="20"/>
      <c r="V633" s="20"/>
      <c r="W633" s="20"/>
      <c r="X633" s="20"/>
      <c r="Y633" s="18"/>
      <c r="Z633" s="15"/>
      <c r="AA633" s="15"/>
      <c r="AB633" s="18"/>
      <c r="AC633" s="15"/>
      <c r="AD633" s="15"/>
      <c r="AE633" s="19"/>
      <c r="AF633" s="15"/>
      <c r="AG633" s="15"/>
      <c r="AH633" s="15"/>
      <c r="AI633" s="15"/>
      <c r="AJ633" s="20"/>
      <c r="AK633" s="18"/>
      <c r="AL633" s="19"/>
      <c r="AM633" s="1"/>
    </row>
    <row r="634" spans="1:39" x14ac:dyDescent="0.25">
      <c r="A634" s="15"/>
      <c r="B634" s="16"/>
      <c r="C634" s="17"/>
      <c r="D634" s="15"/>
      <c r="E634" s="16"/>
      <c r="F634" s="16"/>
      <c r="G634" s="16"/>
      <c r="H634" s="16"/>
      <c r="I634" s="16"/>
      <c r="J634" s="16"/>
      <c r="K634" s="20"/>
      <c r="L634" s="20"/>
      <c r="M634" s="20"/>
      <c r="N634" s="20"/>
      <c r="O634" s="20"/>
      <c r="P634" s="20"/>
      <c r="Q634" s="20"/>
      <c r="R634" s="20"/>
      <c r="S634" s="20"/>
      <c r="T634" s="20"/>
      <c r="U634" s="20"/>
      <c r="V634" s="20"/>
      <c r="W634" s="20"/>
      <c r="X634" s="20"/>
      <c r="Y634" s="18"/>
      <c r="Z634" s="15"/>
      <c r="AA634" s="15"/>
      <c r="AB634" s="18"/>
      <c r="AC634" s="15"/>
      <c r="AD634" s="15"/>
      <c r="AE634" s="19"/>
      <c r="AF634" s="15"/>
      <c r="AG634" s="15"/>
      <c r="AH634" s="15"/>
      <c r="AI634" s="15"/>
      <c r="AJ634" s="20"/>
      <c r="AK634" s="18"/>
      <c r="AL634" s="19"/>
      <c r="AM634" s="1"/>
    </row>
    <row r="635" spans="1:39" x14ac:dyDescent="0.25">
      <c r="A635" s="15"/>
      <c r="B635" s="16"/>
      <c r="C635" s="17"/>
      <c r="D635" s="15"/>
      <c r="E635" s="16"/>
      <c r="F635" s="16"/>
      <c r="G635" s="16"/>
      <c r="H635" s="16"/>
      <c r="I635" s="16"/>
      <c r="J635" s="16"/>
      <c r="K635" s="20"/>
      <c r="L635" s="20"/>
      <c r="M635" s="20"/>
      <c r="N635" s="20"/>
      <c r="O635" s="20"/>
      <c r="P635" s="20"/>
      <c r="Q635" s="20"/>
      <c r="R635" s="20"/>
      <c r="S635" s="20"/>
      <c r="T635" s="20"/>
      <c r="U635" s="20"/>
      <c r="V635" s="20"/>
      <c r="W635" s="20"/>
      <c r="X635" s="20"/>
      <c r="Y635" s="18"/>
      <c r="Z635" s="15"/>
      <c r="AA635" s="15"/>
      <c r="AB635" s="18"/>
      <c r="AC635" s="15"/>
      <c r="AD635" s="15"/>
      <c r="AE635" s="19"/>
      <c r="AF635" s="15"/>
      <c r="AG635" s="15"/>
      <c r="AH635" s="15"/>
      <c r="AI635" s="15"/>
      <c r="AJ635" s="20"/>
      <c r="AK635" s="18"/>
      <c r="AL635" s="19"/>
      <c r="AM635" s="1"/>
    </row>
    <row r="636" spans="1:39" x14ac:dyDescent="0.25">
      <c r="A636" s="15"/>
      <c r="B636" s="16"/>
      <c r="C636" s="17"/>
      <c r="D636" s="15"/>
      <c r="E636" s="16"/>
      <c r="F636" s="16"/>
      <c r="G636" s="16"/>
      <c r="H636" s="16"/>
      <c r="I636" s="16"/>
      <c r="J636" s="16"/>
      <c r="K636" s="20"/>
      <c r="L636" s="20"/>
      <c r="M636" s="20"/>
      <c r="N636" s="20"/>
      <c r="O636" s="20"/>
      <c r="P636" s="20"/>
      <c r="Q636" s="20"/>
      <c r="R636" s="20"/>
      <c r="S636" s="20"/>
      <c r="T636" s="20"/>
      <c r="U636" s="20"/>
      <c r="V636" s="20"/>
      <c r="W636" s="20"/>
      <c r="X636" s="20"/>
      <c r="Y636" s="18"/>
      <c r="Z636" s="15"/>
      <c r="AA636" s="15"/>
      <c r="AB636" s="18"/>
      <c r="AC636" s="15"/>
      <c r="AD636" s="15"/>
      <c r="AE636" s="19"/>
      <c r="AF636" s="15"/>
      <c r="AG636" s="15"/>
      <c r="AH636" s="15"/>
      <c r="AI636" s="15"/>
      <c r="AJ636" s="20"/>
      <c r="AK636" s="18"/>
      <c r="AL636" s="19"/>
      <c r="AM636" s="1"/>
    </row>
    <row r="637" spans="1:39" x14ac:dyDescent="0.25">
      <c r="A637" s="15"/>
      <c r="B637" s="16"/>
      <c r="C637" s="17"/>
      <c r="D637" s="15"/>
      <c r="E637" s="16"/>
      <c r="F637" s="16"/>
      <c r="G637" s="16"/>
      <c r="H637" s="16"/>
      <c r="I637" s="16"/>
      <c r="J637" s="16"/>
      <c r="K637" s="20"/>
      <c r="L637" s="20"/>
      <c r="M637" s="20"/>
      <c r="N637" s="20"/>
      <c r="O637" s="20"/>
      <c r="P637" s="20"/>
      <c r="Q637" s="20"/>
      <c r="R637" s="20"/>
      <c r="S637" s="20"/>
      <c r="T637" s="20"/>
      <c r="U637" s="20"/>
      <c r="V637" s="20"/>
      <c r="W637" s="20"/>
      <c r="X637" s="20"/>
      <c r="Y637" s="18"/>
      <c r="Z637" s="15"/>
      <c r="AA637" s="15"/>
      <c r="AB637" s="18"/>
      <c r="AC637" s="15"/>
      <c r="AD637" s="15"/>
      <c r="AE637" s="19"/>
      <c r="AF637" s="15"/>
      <c r="AG637" s="15"/>
      <c r="AH637" s="15"/>
      <c r="AI637" s="15"/>
      <c r="AJ637" s="20"/>
      <c r="AK637" s="18"/>
      <c r="AL637" s="19"/>
      <c r="AM637" s="1"/>
    </row>
    <row r="638" spans="1:39" x14ac:dyDescent="0.25">
      <c r="A638" s="15"/>
      <c r="B638" s="16"/>
      <c r="C638" s="17"/>
      <c r="D638" s="15"/>
      <c r="E638" s="16"/>
      <c r="F638" s="16"/>
      <c r="G638" s="16"/>
      <c r="H638" s="16"/>
      <c r="I638" s="16"/>
      <c r="J638" s="16"/>
      <c r="K638" s="20"/>
      <c r="L638" s="20"/>
      <c r="M638" s="20"/>
      <c r="N638" s="20"/>
      <c r="O638" s="20"/>
      <c r="P638" s="20"/>
      <c r="Q638" s="20"/>
      <c r="R638" s="20"/>
      <c r="S638" s="20"/>
      <c r="T638" s="20"/>
      <c r="U638" s="20"/>
      <c r="V638" s="20"/>
      <c r="W638" s="20"/>
      <c r="X638" s="20"/>
      <c r="Y638" s="18"/>
      <c r="Z638" s="15"/>
      <c r="AA638" s="15"/>
      <c r="AB638" s="18"/>
      <c r="AC638" s="15"/>
      <c r="AD638" s="15"/>
      <c r="AE638" s="19"/>
      <c r="AF638" s="15"/>
      <c r="AG638" s="15"/>
      <c r="AH638" s="15"/>
      <c r="AI638" s="15"/>
      <c r="AJ638" s="20"/>
      <c r="AK638" s="18"/>
      <c r="AL638" s="19"/>
      <c r="AM638" s="1"/>
    </row>
    <row r="639" spans="1:39" x14ac:dyDescent="0.25">
      <c r="A639" s="15"/>
      <c r="B639" s="16"/>
      <c r="C639" s="17"/>
      <c r="D639" s="15"/>
      <c r="E639" s="16"/>
      <c r="F639" s="16"/>
      <c r="G639" s="16"/>
      <c r="H639" s="16"/>
      <c r="I639" s="16"/>
      <c r="J639" s="16"/>
      <c r="K639" s="20"/>
      <c r="L639" s="20"/>
      <c r="M639" s="20"/>
      <c r="N639" s="20"/>
      <c r="O639" s="20"/>
      <c r="P639" s="20"/>
      <c r="Q639" s="20"/>
      <c r="R639" s="20"/>
      <c r="S639" s="20"/>
      <c r="T639" s="20"/>
      <c r="U639" s="20"/>
      <c r="V639" s="20"/>
      <c r="W639" s="20"/>
      <c r="X639" s="20"/>
      <c r="Y639" s="18"/>
      <c r="Z639" s="15"/>
      <c r="AA639" s="15"/>
      <c r="AB639" s="18"/>
      <c r="AC639" s="15"/>
      <c r="AD639" s="15"/>
      <c r="AE639" s="19"/>
      <c r="AF639" s="15"/>
      <c r="AG639" s="15"/>
      <c r="AH639" s="15"/>
      <c r="AI639" s="15"/>
      <c r="AJ639" s="20"/>
      <c r="AK639" s="18"/>
      <c r="AL639" s="19"/>
      <c r="AM639" s="1"/>
    </row>
    <row r="640" spans="1:39" x14ac:dyDescent="0.25">
      <c r="A640" s="15"/>
      <c r="B640" s="16"/>
      <c r="C640" s="17"/>
      <c r="D640" s="15"/>
      <c r="E640" s="16"/>
      <c r="F640" s="16"/>
      <c r="G640" s="16"/>
      <c r="H640" s="16"/>
      <c r="I640" s="16"/>
      <c r="J640" s="16"/>
      <c r="K640" s="20"/>
      <c r="L640" s="20"/>
      <c r="M640" s="20"/>
      <c r="N640" s="20"/>
      <c r="O640" s="20"/>
      <c r="P640" s="20"/>
      <c r="Q640" s="20"/>
      <c r="R640" s="20"/>
      <c r="S640" s="20"/>
      <c r="T640" s="20"/>
      <c r="U640" s="20"/>
      <c r="V640" s="20"/>
      <c r="W640" s="20"/>
      <c r="X640" s="20"/>
      <c r="Y640" s="18"/>
      <c r="Z640" s="15"/>
      <c r="AA640" s="15"/>
      <c r="AB640" s="18"/>
      <c r="AC640" s="15"/>
      <c r="AD640" s="15"/>
      <c r="AE640" s="19"/>
      <c r="AF640" s="15"/>
      <c r="AG640" s="15"/>
      <c r="AH640" s="15"/>
      <c r="AI640" s="15"/>
      <c r="AJ640" s="20"/>
      <c r="AK640" s="18"/>
      <c r="AL640" s="19"/>
      <c r="AM640" s="1"/>
    </row>
    <row r="641" spans="1:39" x14ac:dyDescent="0.25">
      <c r="A641" s="15"/>
      <c r="B641" s="16"/>
      <c r="C641" s="17"/>
      <c r="D641" s="15"/>
      <c r="E641" s="16"/>
      <c r="F641" s="16"/>
      <c r="G641" s="16"/>
      <c r="H641" s="16"/>
      <c r="I641" s="16"/>
      <c r="J641" s="16"/>
      <c r="K641" s="20"/>
      <c r="L641" s="20"/>
      <c r="M641" s="20"/>
      <c r="N641" s="20"/>
      <c r="O641" s="20"/>
      <c r="P641" s="20"/>
      <c r="Q641" s="20"/>
      <c r="R641" s="20"/>
      <c r="S641" s="20"/>
      <c r="T641" s="20"/>
      <c r="U641" s="20"/>
      <c r="V641" s="20"/>
      <c r="W641" s="20"/>
      <c r="X641" s="20"/>
      <c r="Y641" s="18"/>
      <c r="Z641" s="15"/>
      <c r="AA641" s="15"/>
      <c r="AB641" s="18"/>
      <c r="AC641" s="15"/>
      <c r="AD641" s="15"/>
      <c r="AE641" s="19"/>
      <c r="AF641" s="15"/>
      <c r="AG641" s="15"/>
      <c r="AH641" s="15"/>
      <c r="AI641" s="15"/>
      <c r="AJ641" s="20"/>
      <c r="AK641" s="18"/>
      <c r="AL641" s="19"/>
      <c r="AM641" s="1"/>
    </row>
    <row r="642" spans="1:39" x14ac:dyDescent="0.25">
      <c r="A642" s="15"/>
      <c r="B642" s="16"/>
      <c r="C642" s="17"/>
      <c r="D642" s="15"/>
      <c r="E642" s="16"/>
      <c r="F642" s="16"/>
      <c r="G642" s="16"/>
      <c r="H642" s="16"/>
      <c r="I642" s="16"/>
      <c r="J642" s="16"/>
      <c r="K642" s="20"/>
      <c r="L642" s="20"/>
      <c r="M642" s="20"/>
      <c r="N642" s="20"/>
      <c r="O642" s="20"/>
      <c r="P642" s="20"/>
      <c r="Q642" s="20"/>
      <c r="R642" s="20"/>
      <c r="S642" s="20"/>
      <c r="T642" s="20"/>
      <c r="U642" s="20"/>
      <c r="V642" s="20"/>
      <c r="W642" s="20"/>
      <c r="X642" s="20"/>
      <c r="Y642" s="18"/>
      <c r="Z642" s="15"/>
      <c r="AA642" s="15"/>
      <c r="AB642" s="18"/>
      <c r="AC642" s="15"/>
      <c r="AD642" s="15"/>
      <c r="AE642" s="19"/>
      <c r="AF642" s="15"/>
      <c r="AG642" s="15"/>
      <c r="AH642" s="15"/>
      <c r="AI642" s="15"/>
      <c r="AJ642" s="20"/>
      <c r="AK642" s="18"/>
      <c r="AL642" s="19"/>
      <c r="AM642" s="1"/>
    </row>
    <row r="643" spans="1:39" x14ac:dyDescent="0.25">
      <c r="A643" s="15"/>
      <c r="B643" s="16"/>
      <c r="C643" s="17"/>
      <c r="D643" s="15"/>
      <c r="E643" s="16"/>
      <c r="F643" s="16"/>
      <c r="G643" s="16"/>
      <c r="H643" s="16"/>
      <c r="I643" s="16"/>
      <c r="J643" s="16"/>
      <c r="K643" s="20"/>
      <c r="L643" s="20"/>
      <c r="M643" s="20"/>
      <c r="N643" s="20"/>
      <c r="O643" s="20"/>
      <c r="P643" s="20"/>
      <c r="Q643" s="20"/>
      <c r="R643" s="20"/>
      <c r="S643" s="20"/>
      <c r="T643" s="20"/>
      <c r="U643" s="20"/>
      <c r="V643" s="20"/>
      <c r="W643" s="20"/>
      <c r="X643" s="20"/>
      <c r="Y643" s="18"/>
      <c r="Z643" s="15"/>
      <c r="AA643" s="15"/>
      <c r="AB643" s="18"/>
      <c r="AC643" s="15"/>
      <c r="AD643" s="15"/>
      <c r="AE643" s="19"/>
      <c r="AF643" s="15"/>
      <c r="AG643" s="15"/>
      <c r="AH643" s="15"/>
      <c r="AI643" s="15"/>
      <c r="AJ643" s="20"/>
      <c r="AK643" s="18"/>
      <c r="AL643" s="19"/>
      <c r="AM643" s="1"/>
    </row>
    <row r="644" spans="1:39" x14ac:dyDescent="0.25">
      <c r="A644" s="15"/>
      <c r="B644" s="16"/>
      <c r="C644" s="17"/>
      <c r="D644" s="15"/>
      <c r="E644" s="16"/>
      <c r="F644" s="16"/>
      <c r="G644" s="16"/>
      <c r="H644" s="16"/>
      <c r="I644" s="16"/>
      <c r="J644" s="16"/>
      <c r="K644" s="20"/>
      <c r="L644" s="20"/>
      <c r="M644" s="20"/>
      <c r="N644" s="20"/>
      <c r="O644" s="20"/>
      <c r="P644" s="20"/>
      <c r="Q644" s="20"/>
      <c r="R644" s="20"/>
      <c r="S644" s="20"/>
      <c r="T644" s="20"/>
      <c r="U644" s="20"/>
      <c r="V644" s="20"/>
      <c r="W644" s="20"/>
      <c r="X644" s="20"/>
      <c r="Y644" s="18"/>
      <c r="Z644" s="15"/>
      <c r="AA644" s="15"/>
      <c r="AB644" s="18"/>
      <c r="AC644" s="15"/>
      <c r="AD644" s="15"/>
      <c r="AE644" s="19"/>
      <c r="AF644" s="15"/>
      <c r="AG644" s="15"/>
      <c r="AH644" s="15"/>
      <c r="AI644" s="15"/>
      <c r="AJ644" s="20"/>
      <c r="AK644" s="18"/>
      <c r="AL644" s="19"/>
      <c r="AM644" s="1"/>
    </row>
    <row r="645" spans="1:39" x14ac:dyDescent="0.25">
      <c r="A645" s="15"/>
      <c r="B645" s="16"/>
      <c r="C645" s="17"/>
      <c r="D645" s="15"/>
      <c r="E645" s="16"/>
      <c r="F645" s="16"/>
      <c r="G645" s="16"/>
      <c r="H645" s="16"/>
      <c r="I645" s="16"/>
      <c r="J645" s="16"/>
      <c r="K645" s="20"/>
      <c r="L645" s="20"/>
      <c r="M645" s="20"/>
      <c r="N645" s="20"/>
      <c r="O645" s="20"/>
      <c r="P645" s="20"/>
      <c r="Q645" s="20"/>
      <c r="R645" s="20"/>
      <c r="S645" s="20"/>
      <c r="T645" s="20"/>
      <c r="U645" s="20"/>
      <c r="V645" s="20"/>
      <c r="W645" s="20"/>
      <c r="X645" s="20"/>
      <c r="Y645" s="18"/>
      <c r="Z645" s="15"/>
      <c r="AA645" s="15"/>
      <c r="AB645" s="18"/>
      <c r="AC645" s="15"/>
      <c r="AD645" s="15"/>
      <c r="AE645" s="19"/>
      <c r="AF645" s="15"/>
      <c r="AG645" s="15"/>
      <c r="AH645" s="15"/>
      <c r="AI645" s="15"/>
      <c r="AJ645" s="20"/>
      <c r="AK645" s="18"/>
      <c r="AL645" s="19"/>
      <c r="AM645" s="1"/>
    </row>
    <row r="646" spans="1:39" x14ac:dyDescent="0.25">
      <c r="A646" s="15"/>
      <c r="B646" s="16"/>
      <c r="C646" s="17"/>
      <c r="D646" s="15"/>
      <c r="E646" s="16"/>
      <c r="F646" s="16"/>
      <c r="G646" s="16"/>
      <c r="H646" s="16"/>
      <c r="I646" s="16"/>
      <c r="J646" s="16"/>
      <c r="K646" s="20"/>
      <c r="L646" s="20"/>
      <c r="M646" s="20"/>
      <c r="N646" s="20"/>
      <c r="O646" s="20"/>
      <c r="P646" s="20"/>
      <c r="Q646" s="20"/>
      <c r="R646" s="20"/>
      <c r="S646" s="20"/>
      <c r="T646" s="20"/>
      <c r="U646" s="20"/>
      <c r="V646" s="20"/>
      <c r="W646" s="20"/>
      <c r="X646" s="20"/>
      <c r="Y646" s="18"/>
      <c r="Z646" s="15"/>
      <c r="AA646" s="15"/>
      <c r="AB646" s="18"/>
      <c r="AC646" s="15"/>
      <c r="AD646" s="15"/>
      <c r="AE646" s="19"/>
      <c r="AF646" s="15"/>
      <c r="AG646" s="15"/>
      <c r="AH646" s="15"/>
      <c r="AI646" s="15"/>
      <c r="AJ646" s="20"/>
      <c r="AK646" s="18"/>
      <c r="AL646" s="19"/>
      <c r="AM646" s="1"/>
    </row>
    <row r="647" spans="1:39" x14ac:dyDescent="0.25">
      <c r="A647" s="15"/>
      <c r="B647" s="16"/>
      <c r="C647" s="17"/>
      <c r="D647" s="15"/>
      <c r="E647" s="16"/>
      <c r="F647" s="16"/>
      <c r="G647" s="16"/>
      <c r="H647" s="16"/>
      <c r="I647" s="16"/>
      <c r="J647" s="16"/>
      <c r="K647" s="20"/>
      <c r="L647" s="20"/>
      <c r="M647" s="20"/>
      <c r="N647" s="20"/>
      <c r="O647" s="20"/>
      <c r="P647" s="20"/>
      <c r="Q647" s="20"/>
      <c r="R647" s="20"/>
      <c r="S647" s="20"/>
      <c r="T647" s="20"/>
      <c r="U647" s="20"/>
      <c r="V647" s="20"/>
      <c r="W647" s="20"/>
      <c r="X647" s="20"/>
      <c r="Y647" s="18"/>
      <c r="Z647" s="15"/>
      <c r="AA647" s="15"/>
      <c r="AB647" s="18"/>
      <c r="AC647" s="15"/>
      <c r="AD647" s="15"/>
      <c r="AE647" s="19"/>
      <c r="AF647" s="15"/>
      <c r="AG647" s="15"/>
      <c r="AH647" s="15"/>
      <c r="AI647" s="15"/>
      <c r="AJ647" s="20"/>
      <c r="AK647" s="18"/>
      <c r="AL647" s="19"/>
      <c r="AM647" s="1"/>
    </row>
    <row r="648" spans="1:39" x14ac:dyDescent="0.25">
      <c r="A648" s="15"/>
      <c r="B648" s="16"/>
      <c r="C648" s="17"/>
      <c r="D648" s="15"/>
      <c r="E648" s="16"/>
      <c r="F648" s="16"/>
      <c r="G648" s="16"/>
      <c r="H648" s="16"/>
      <c r="I648" s="16"/>
      <c r="J648" s="16"/>
      <c r="K648" s="20"/>
      <c r="L648" s="20"/>
      <c r="M648" s="20"/>
      <c r="N648" s="20"/>
      <c r="O648" s="20"/>
      <c r="P648" s="20"/>
      <c r="Q648" s="20"/>
      <c r="R648" s="20"/>
      <c r="S648" s="20"/>
      <c r="T648" s="20"/>
      <c r="U648" s="20"/>
      <c r="V648" s="20"/>
      <c r="W648" s="20"/>
      <c r="X648" s="20"/>
      <c r="Y648" s="18"/>
      <c r="Z648" s="15"/>
      <c r="AA648" s="15"/>
      <c r="AB648" s="18"/>
      <c r="AC648" s="15"/>
      <c r="AD648" s="15"/>
      <c r="AE648" s="19"/>
      <c r="AF648" s="15"/>
      <c r="AG648" s="15"/>
      <c r="AH648" s="15"/>
      <c r="AI648" s="15"/>
      <c r="AJ648" s="20"/>
      <c r="AK648" s="18"/>
      <c r="AL648" s="19"/>
      <c r="AM648" s="1"/>
    </row>
    <row r="649" spans="1:39" x14ac:dyDescent="0.25">
      <c r="A649" s="15"/>
      <c r="B649" s="16"/>
      <c r="C649" s="17"/>
      <c r="D649" s="15"/>
      <c r="E649" s="16"/>
      <c r="F649" s="16"/>
      <c r="G649" s="16"/>
      <c r="H649" s="16"/>
      <c r="I649" s="16"/>
      <c r="J649" s="16"/>
      <c r="K649" s="20"/>
      <c r="L649" s="20"/>
      <c r="M649" s="20"/>
      <c r="N649" s="20"/>
      <c r="O649" s="20"/>
      <c r="P649" s="20"/>
      <c r="Q649" s="20"/>
      <c r="R649" s="20"/>
      <c r="S649" s="20"/>
      <c r="T649" s="20"/>
      <c r="U649" s="20"/>
      <c r="V649" s="20"/>
      <c r="W649" s="20"/>
      <c r="X649" s="20"/>
      <c r="Y649" s="18"/>
      <c r="Z649" s="15"/>
      <c r="AA649" s="15"/>
      <c r="AB649" s="18"/>
      <c r="AC649" s="15"/>
      <c r="AD649" s="15"/>
      <c r="AE649" s="19"/>
      <c r="AF649" s="15"/>
      <c r="AG649" s="15"/>
      <c r="AH649" s="15"/>
      <c r="AI649" s="15"/>
      <c r="AJ649" s="20"/>
      <c r="AK649" s="18"/>
      <c r="AL649" s="19"/>
      <c r="AM649" s="1"/>
    </row>
    <row r="650" spans="1:39" x14ac:dyDescent="0.25">
      <c r="A650" s="15"/>
      <c r="B650" s="16"/>
      <c r="C650" s="17"/>
      <c r="D650" s="15"/>
      <c r="E650" s="16"/>
      <c r="F650" s="16"/>
      <c r="G650" s="16"/>
      <c r="H650" s="16"/>
      <c r="I650" s="16"/>
      <c r="J650" s="16"/>
      <c r="K650" s="20"/>
      <c r="L650" s="20"/>
      <c r="M650" s="20"/>
      <c r="N650" s="20"/>
      <c r="O650" s="20"/>
      <c r="P650" s="20"/>
      <c r="Q650" s="20"/>
      <c r="R650" s="20"/>
      <c r="S650" s="20"/>
      <c r="T650" s="20"/>
      <c r="U650" s="20"/>
      <c r="V650" s="20"/>
      <c r="W650" s="20"/>
      <c r="X650" s="20"/>
      <c r="Y650" s="18"/>
      <c r="Z650" s="15"/>
      <c r="AA650" s="15"/>
      <c r="AB650" s="18"/>
      <c r="AC650" s="15"/>
      <c r="AD650" s="15"/>
      <c r="AE650" s="19"/>
      <c r="AF650" s="15"/>
      <c r="AG650" s="15"/>
      <c r="AH650" s="15"/>
      <c r="AI650" s="15"/>
      <c r="AJ650" s="20"/>
      <c r="AK650" s="18"/>
      <c r="AL650" s="19"/>
      <c r="AM650" s="1"/>
    </row>
    <row r="651" spans="1:39" x14ac:dyDescent="0.25">
      <c r="A651" s="15"/>
      <c r="B651" s="16"/>
      <c r="C651" s="17"/>
      <c r="D651" s="15"/>
      <c r="E651" s="16"/>
      <c r="F651" s="16"/>
      <c r="G651" s="16"/>
      <c r="H651" s="16"/>
      <c r="I651" s="16"/>
      <c r="J651" s="16"/>
      <c r="K651" s="20"/>
      <c r="L651" s="20"/>
      <c r="M651" s="20"/>
      <c r="N651" s="20"/>
      <c r="O651" s="20"/>
      <c r="P651" s="20"/>
      <c r="Q651" s="20"/>
      <c r="R651" s="20"/>
      <c r="S651" s="20"/>
      <c r="T651" s="20"/>
      <c r="U651" s="20"/>
      <c r="V651" s="20"/>
      <c r="W651" s="20"/>
      <c r="X651" s="20"/>
      <c r="Y651" s="18"/>
      <c r="Z651" s="15"/>
      <c r="AA651" s="15"/>
      <c r="AB651" s="18"/>
      <c r="AC651" s="15"/>
      <c r="AD651" s="15"/>
      <c r="AE651" s="19"/>
      <c r="AF651" s="15"/>
      <c r="AG651" s="15"/>
      <c r="AH651" s="15"/>
      <c r="AI651" s="15"/>
      <c r="AJ651" s="20"/>
      <c r="AK651" s="18"/>
      <c r="AL651" s="19"/>
      <c r="AM651" s="1"/>
    </row>
    <row r="652" spans="1:39" x14ac:dyDescent="0.25">
      <c r="A652" s="15"/>
      <c r="B652" s="16"/>
      <c r="C652" s="17"/>
      <c r="D652" s="15"/>
      <c r="E652" s="16"/>
      <c r="F652" s="16"/>
      <c r="G652" s="16"/>
      <c r="H652" s="16"/>
      <c r="I652" s="16"/>
      <c r="J652" s="16"/>
      <c r="K652" s="20"/>
      <c r="L652" s="20"/>
      <c r="M652" s="20"/>
      <c r="N652" s="20"/>
      <c r="O652" s="20"/>
      <c r="P652" s="20"/>
      <c r="Q652" s="20"/>
      <c r="R652" s="20"/>
      <c r="S652" s="20"/>
      <c r="T652" s="20"/>
      <c r="U652" s="20"/>
      <c r="V652" s="20"/>
      <c r="W652" s="20"/>
      <c r="X652" s="20"/>
      <c r="Y652" s="18"/>
      <c r="Z652" s="15"/>
      <c r="AA652" s="15"/>
      <c r="AB652" s="18"/>
      <c r="AC652" s="15"/>
      <c r="AD652" s="15"/>
      <c r="AE652" s="19"/>
      <c r="AF652" s="15"/>
      <c r="AG652" s="15"/>
      <c r="AH652" s="15"/>
      <c r="AI652" s="15"/>
      <c r="AJ652" s="20"/>
      <c r="AK652" s="18"/>
      <c r="AL652" s="19"/>
      <c r="AM652" s="1"/>
    </row>
    <row r="653" spans="1:39" x14ac:dyDescent="0.25">
      <c r="A653" s="15"/>
      <c r="B653" s="16"/>
      <c r="C653" s="17"/>
      <c r="D653" s="15"/>
      <c r="E653" s="16"/>
      <c r="F653" s="16"/>
      <c r="G653" s="16"/>
      <c r="H653" s="16"/>
      <c r="I653" s="16"/>
      <c r="J653" s="16"/>
      <c r="K653" s="20"/>
      <c r="L653" s="20"/>
      <c r="M653" s="20"/>
      <c r="N653" s="20"/>
      <c r="O653" s="20"/>
      <c r="P653" s="20"/>
      <c r="Q653" s="20"/>
      <c r="R653" s="20"/>
      <c r="S653" s="20"/>
      <c r="T653" s="20"/>
      <c r="U653" s="20"/>
      <c r="V653" s="20"/>
      <c r="W653" s="20"/>
      <c r="X653" s="20"/>
      <c r="Y653" s="18"/>
      <c r="Z653" s="15"/>
      <c r="AA653" s="15"/>
      <c r="AB653" s="18"/>
      <c r="AC653" s="15"/>
      <c r="AD653" s="15"/>
      <c r="AE653" s="19"/>
      <c r="AF653" s="15"/>
      <c r="AG653" s="15"/>
      <c r="AH653" s="15"/>
      <c r="AI653" s="15"/>
      <c r="AJ653" s="20"/>
      <c r="AK653" s="18"/>
      <c r="AL653" s="19"/>
      <c r="AM653" s="1"/>
    </row>
    <row r="654" spans="1:39" x14ac:dyDescent="0.25">
      <c r="A654" s="15"/>
      <c r="B654" s="16"/>
      <c r="C654" s="17"/>
      <c r="D654" s="15"/>
      <c r="E654" s="16"/>
      <c r="F654" s="16"/>
      <c r="G654" s="16"/>
      <c r="H654" s="16"/>
      <c r="I654" s="16"/>
      <c r="J654" s="16"/>
      <c r="K654" s="20"/>
      <c r="L654" s="20"/>
      <c r="M654" s="20"/>
      <c r="N654" s="20"/>
      <c r="O654" s="20"/>
      <c r="P654" s="20"/>
      <c r="Q654" s="20"/>
      <c r="R654" s="20"/>
      <c r="S654" s="20"/>
      <c r="T654" s="20"/>
      <c r="U654" s="20"/>
      <c r="V654" s="20"/>
      <c r="W654" s="20"/>
      <c r="X654" s="20"/>
      <c r="Y654" s="18"/>
      <c r="Z654" s="15"/>
      <c r="AA654" s="15"/>
      <c r="AB654" s="18"/>
      <c r="AC654" s="15"/>
      <c r="AD654" s="15"/>
      <c r="AE654" s="19"/>
      <c r="AF654" s="15"/>
      <c r="AG654" s="15"/>
      <c r="AH654" s="15"/>
      <c r="AI654" s="15"/>
      <c r="AJ654" s="20"/>
      <c r="AK654" s="18"/>
      <c r="AL654" s="19"/>
      <c r="AM654" s="1"/>
    </row>
    <row r="655" spans="1:39" x14ac:dyDescent="0.25">
      <c r="A655" s="15"/>
      <c r="B655" s="16"/>
      <c r="C655" s="17"/>
      <c r="D655" s="15"/>
      <c r="E655" s="16"/>
      <c r="F655" s="16"/>
      <c r="G655" s="16"/>
      <c r="H655" s="16"/>
      <c r="I655" s="16"/>
      <c r="J655" s="16"/>
      <c r="K655" s="20"/>
      <c r="L655" s="20"/>
      <c r="M655" s="20"/>
      <c r="N655" s="20"/>
      <c r="O655" s="20"/>
      <c r="P655" s="20"/>
      <c r="Q655" s="20"/>
      <c r="R655" s="20"/>
      <c r="S655" s="20"/>
      <c r="T655" s="20"/>
      <c r="U655" s="20"/>
      <c r="V655" s="20"/>
      <c r="W655" s="20"/>
      <c r="X655" s="20"/>
      <c r="Y655" s="18"/>
      <c r="Z655" s="15"/>
      <c r="AA655" s="15"/>
      <c r="AB655" s="18"/>
      <c r="AC655" s="15"/>
      <c r="AD655" s="15"/>
      <c r="AE655" s="19"/>
      <c r="AF655" s="15"/>
      <c r="AG655" s="15"/>
      <c r="AH655" s="15"/>
      <c r="AI655" s="15"/>
      <c r="AJ655" s="20"/>
      <c r="AK655" s="18"/>
      <c r="AL655" s="19"/>
      <c r="AM655" s="1"/>
    </row>
    <row r="656" spans="1:39" x14ac:dyDescent="0.25">
      <c r="A656" s="15"/>
      <c r="B656" s="16"/>
      <c r="C656" s="17"/>
      <c r="D656" s="15"/>
      <c r="E656" s="16"/>
      <c r="F656" s="16"/>
      <c r="G656" s="16"/>
      <c r="H656" s="16"/>
      <c r="I656" s="16"/>
      <c r="J656" s="16"/>
      <c r="K656" s="20"/>
      <c r="L656" s="20"/>
      <c r="M656" s="20"/>
      <c r="N656" s="20"/>
      <c r="O656" s="20"/>
      <c r="P656" s="20"/>
      <c r="Q656" s="20"/>
      <c r="R656" s="20"/>
      <c r="S656" s="20"/>
      <c r="T656" s="20"/>
      <c r="U656" s="20"/>
      <c r="V656" s="20"/>
      <c r="W656" s="20"/>
      <c r="X656" s="20"/>
      <c r="Y656" s="18"/>
      <c r="Z656" s="15"/>
      <c r="AA656" s="15"/>
      <c r="AB656" s="18"/>
      <c r="AC656" s="15"/>
      <c r="AD656" s="15"/>
      <c r="AE656" s="19"/>
      <c r="AF656" s="15"/>
      <c r="AG656" s="15"/>
      <c r="AH656" s="15"/>
      <c r="AI656" s="15"/>
      <c r="AJ656" s="20"/>
      <c r="AK656" s="18"/>
      <c r="AL656" s="19"/>
      <c r="AM656" s="1"/>
    </row>
    <row r="657" spans="1:39" x14ac:dyDescent="0.25">
      <c r="A657" s="15"/>
      <c r="B657" s="16"/>
      <c r="C657" s="17"/>
      <c r="D657" s="15"/>
      <c r="E657" s="16"/>
      <c r="F657" s="16"/>
      <c r="G657" s="16"/>
      <c r="H657" s="16"/>
      <c r="I657" s="16"/>
      <c r="J657" s="16"/>
      <c r="K657" s="20"/>
      <c r="L657" s="20"/>
      <c r="M657" s="20"/>
      <c r="N657" s="20"/>
      <c r="O657" s="20"/>
      <c r="P657" s="20"/>
      <c r="Q657" s="20"/>
      <c r="R657" s="20"/>
      <c r="S657" s="20"/>
      <c r="T657" s="20"/>
      <c r="U657" s="20"/>
      <c r="V657" s="20"/>
      <c r="W657" s="20"/>
      <c r="X657" s="20"/>
      <c r="Y657" s="18"/>
      <c r="Z657" s="15"/>
      <c r="AA657" s="15"/>
      <c r="AB657" s="18"/>
      <c r="AC657" s="15"/>
      <c r="AD657" s="15"/>
      <c r="AE657" s="19"/>
      <c r="AF657" s="15"/>
      <c r="AG657" s="15"/>
      <c r="AH657" s="15"/>
      <c r="AI657" s="15"/>
      <c r="AJ657" s="20"/>
      <c r="AK657" s="18"/>
      <c r="AL657" s="19"/>
      <c r="AM657" s="1"/>
    </row>
    <row r="658" spans="1:39" x14ac:dyDescent="0.25">
      <c r="A658" s="15"/>
      <c r="B658" s="16"/>
      <c r="C658" s="17"/>
      <c r="D658" s="15"/>
      <c r="E658" s="16"/>
      <c r="F658" s="16"/>
      <c r="G658" s="16"/>
      <c r="H658" s="16"/>
      <c r="I658" s="16"/>
      <c r="J658" s="16"/>
      <c r="K658" s="20"/>
      <c r="L658" s="20"/>
      <c r="M658" s="20"/>
      <c r="N658" s="20"/>
      <c r="O658" s="20"/>
      <c r="P658" s="20"/>
      <c r="Q658" s="20"/>
      <c r="R658" s="20"/>
      <c r="S658" s="20"/>
      <c r="T658" s="20"/>
      <c r="U658" s="20"/>
      <c r="V658" s="20"/>
      <c r="W658" s="20"/>
      <c r="X658" s="20"/>
      <c r="Y658" s="18"/>
      <c r="Z658" s="15"/>
      <c r="AA658" s="15"/>
      <c r="AB658" s="18"/>
      <c r="AC658" s="15"/>
      <c r="AD658" s="15"/>
      <c r="AE658" s="19"/>
      <c r="AF658" s="15"/>
      <c r="AG658" s="15"/>
      <c r="AH658" s="15"/>
      <c r="AI658" s="15"/>
      <c r="AJ658" s="20"/>
      <c r="AK658" s="18"/>
      <c r="AL658" s="19"/>
      <c r="AM658" s="1"/>
    </row>
    <row r="659" spans="1:39" x14ac:dyDescent="0.25">
      <c r="A659" s="15"/>
      <c r="B659" s="16"/>
      <c r="C659" s="17"/>
      <c r="D659" s="15"/>
      <c r="E659" s="16"/>
      <c r="F659" s="16"/>
      <c r="G659" s="16"/>
      <c r="H659" s="16"/>
      <c r="I659" s="16"/>
      <c r="J659" s="16"/>
      <c r="K659" s="20"/>
      <c r="L659" s="20"/>
      <c r="M659" s="20"/>
      <c r="N659" s="20"/>
      <c r="O659" s="20"/>
      <c r="P659" s="20"/>
      <c r="Q659" s="20"/>
      <c r="R659" s="20"/>
      <c r="S659" s="20"/>
      <c r="T659" s="20"/>
      <c r="U659" s="20"/>
      <c r="V659" s="20"/>
      <c r="W659" s="20"/>
      <c r="X659" s="20"/>
      <c r="Y659" s="18"/>
      <c r="Z659" s="15"/>
      <c r="AA659" s="15"/>
      <c r="AB659" s="18"/>
      <c r="AC659" s="15"/>
      <c r="AD659" s="15"/>
      <c r="AE659" s="19"/>
      <c r="AF659" s="15"/>
      <c r="AG659" s="15"/>
      <c r="AH659" s="15"/>
      <c r="AI659" s="15"/>
      <c r="AJ659" s="20"/>
      <c r="AK659" s="18"/>
      <c r="AL659" s="19"/>
      <c r="AM659" s="1"/>
    </row>
    <row r="660" spans="1:39" x14ac:dyDescent="0.25">
      <c r="A660" s="15"/>
      <c r="B660" s="16"/>
      <c r="C660" s="17"/>
      <c r="D660" s="15"/>
      <c r="E660" s="16"/>
      <c r="F660" s="16"/>
      <c r="G660" s="16"/>
      <c r="H660" s="16"/>
      <c r="I660" s="16"/>
      <c r="J660" s="16"/>
      <c r="K660" s="20"/>
      <c r="L660" s="20"/>
      <c r="M660" s="20"/>
      <c r="N660" s="20"/>
      <c r="O660" s="20"/>
      <c r="P660" s="20"/>
      <c r="Q660" s="20"/>
      <c r="R660" s="20"/>
      <c r="S660" s="20"/>
      <c r="T660" s="20"/>
      <c r="U660" s="20"/>
      <c r="V660" s="20"/>
      <c r="W660" s="20"/>
      <c r="X660" s="20"/>
      <c r="Y660" s="18"/>
      <c r="Z660" s="15"/>
      <c r="AA660" s="15"/>
      <c r="AB660" s="18"/>
      <c r="AC660" s="15"/>
      <c r="AD660" s="15"/>
      <c r="AE660" s="19"/>
      <c r="AF660" s="15"/>
      <c r="AG660" s="15"/>
      <c r="AH660" s="15"/>
      <c r="AI660" s="15"/>
      <c r="AJ660" s="20"/>
      <c r="AK660" s="18"/>
      <c r="AL660" s="19"/>
      <c r="AM660" s="1"/>
    </row>
    <row r="661" spans="1:39" x14ac:dyDescent="0.25">
      <c r="A661" s="15"/>
      <c r="B661" s="16"/>
      <c r="C661" s="17"/>
      <c r="D661" s="15"/>
      <c r="E661" s="16"/>
      <c r="F661" s="16"/>
      <c r="G661" s="16"/>
      <c r="H661" s="16"/>
      <c r="I661" s="16"/>
      <c r="J661" s="16"/>
      <c r="K661" s="20"/>
      <c r="L661" s="20"/>
      <c r="M661" s="20"/>
      <c r="N661" s="20"/>
      <c r="O661" s="20"/>
      <c r="P661" s="20"/>
      <c r="Q661" s="20"/>
      <c r="R661" s="20"/>
      <c r="S661" s="20"/>
      <c r="T661" s="20"/>
      <c r="U661" s="20"/>
      <c r="V661" s="20"/>
      <c r="W661" s="20"/>
      <c r="X661" s="20"/>
      <c r="Y661" s="18"/>
      <c r="Z661" s="15"/>
      <c r="AA661" s="15"/>
      <c r="AB661" s="18"/>
      <c r="AC661" s="15"/>
      <c r="AD661" s="15"/>
      <c r="AE661" s="19"/>
      <c r="AF661" s="15"/>
      <c r="AG661" s="15"/>
      <c r="AH661" s="15"/>
      <c r="AI661" s="15"/>
      <c r="AJ661" s="20"/>
      <c r="AK661" s="18"/>
      <c r="AL661" s="19"/>
      <c r="AM661" s="1"/>
    </row>
    <row r="662" spans="1:39" x14ac:dyDescent="0.25">
      <c r="A662" s="15"/>
      <c r="B662" s="16"/>
      <c r="C662" s="17"/>
      <c r="D662" s="15"/>
      <c r="E662" s="16"/>
      <c r="F662" s="16"/>
      <c r="G662" s="16"/>
      <c r="H662" s="16"/>
      <c r="I662" s="16"/>
      <c r="J662" s="16"/>
      <c r="K662" s="20"/>
      <c r="L662" s="20"/>
      <c r="M662" s="20"/>
      <c r="N662" s="20"/>
      <c r="O662" s="20"/>
      <c r="P662" s="20"/>
      <c r="Q662" s="20"/>
      <c r="R662" s="20"/>
      <c r="S662" s="20"/>
      <c r="T662" s="20"/>
      <c r="U662" s="20"/>
      <c r="V662" s="20"/>
      <c r="W662" s="20"/>
      <c r="X662" s="20"/>
      <c r="Y662" s="18"/>
      <c r="Z662" s="15"/>
      <c r="AA662" s="15"/>
      <c r="AB662" s="18"/>
      <c r="AC662" s="15"/>
      <c r="AD662" s="15"/>
      <c r="AE662" s="19"/>
      <c r="AF662" s="15"/>
      <c r="AG662" s="15"/>
      <c r="AH662" s="15"/>
      <c r="AI662" s="15"/>
      <c r="AJ662" s="20"/>
      <c r="AK662" s="18"/>
      <c r="AL662" s="19"/>
      <c r="AM662" s="1"/>
    </row>
    <row r="663" spans="1:39" x14ac:dyDescent="0.25">
      <c r="A663" s="15"/>
      <c r="B663" s="16"/>
      <c r="C663" s="17"/>
      <c r="D663" s="15"/>
      <c r="E663" s="16"/>
      <c r="F663" s="16"/>
      <c r="G663" s="16"/>
      <c r="H663" s="16"/>
      <c r="I663" s="16"/>
      <c r="J663" s="16"/>
      <c r="K663" s="20"/>
      <c r="L663" s="20"/>
      <c r="M663" s="20"/>
      <c r="N663" s="20"/>
      <c r="O663" s="20"/>
      <c r="P663" s="20"/>
      <c r="Q663" s="20"/>
      <c r="R663" s="20"/>
      <c r="S663" s="20"/>
      <c r="T663" s="20"/>
      <c r="U663" s="20"/>
      <c r="V663" s="20"/>
      <c r="W663" s="20"/>
      <c r="X663" s="20"/>
      <c r="Y663" s="18"/>
      <c r="Z663" s="15"/>
      <c r="AA663" s="15"/>
      <c r="AB663" s="18"/>
      <c r="AC663" s="15"/>
      <c r="AD663" s="15"/>
      <c r="AE663" s="19"/>
      <c r="AF663" s="15"/>
      <c r="AG663" s="15"/>
      <c r="AH663" s="15"/>
      <c r="AI663" s="15"/>
      <c r="AJ663" s="20"/>
      <c r="AK663" s="18"/>
      <c r="AL663" s="19"/>
      <c r="AM663" s="1"/>
    </row>
    <row r="664" spans="1:39" x14ac:dyDescent="0.25">
      <c r="A664" s="15"/>
      <c r="B664" s="16"/>
      <c r="C664" s="17"/>
      <c r="D664" s="15"/>
      <c r="E664" s="16"/>
      <c r="F664" s="16"/>
      <c r="G664" s="16"/>
      <c r="H664" s="16"/>
      <c r="I664" s="16"/>
      <c r="J664" s="16"/>
      <c r="K664" s="20"/>
      <c r="L664" s="20"/>
      <c r="M664" s="20"/>
      <c r="N664" s="20"/>
      <c r="O664" s="20"/>
      <c r="P664" s="20"/>
      <c r="Q664" s="20"/>
      <c r="R664" s="20"/>
      <c r="S664" s="20"/>
      <c r="T664" s="20"/>
      <c r="U664" s="20"/>
      <c r="V664" s="20"/>
      <c r="W664" s="20"/>
      <c r="X664" s="20"/>
      <c r="Y664" s="18"/>
      <c r="Z664" s="15"/>
      <c r="AA664" s="15"/>
      <c r="AB664" s="18"/>
      <c r="AC664" s="15"/>
      <c r="AD664" s="15"/>
      <c r="AE664" s="19"/>
      <c r="AF664" s="15"/>
      <c r="AG664" s="15"/>
      <c r="AH664" s="15"/>
      <c r="AI664" s="15"/>
      <c r="AJ664" s="20"/>
      <c r="AK664" s="18"/>
      <c r="AL664" s="19"/>
      <c r="AM664" s="1"/>
    </row>
    <row r="665" spans="1:39" x14ac:dyDescent="0.25">
      <c r="A665" s="15"/>
      <c r="B665" s="16"/>
      <c r="C665" s="17"/>
      <c r="D665" s="15"/>
      <c r="E665" s="16"/>
      <c r="F665" s="16"/>
      <c r="G665" s="16"/>
      <c r="H665" s="16"/>
      <c r="I665" s="16"/>
      <c r="J665" s="16"/>
      <c r="K665" s="20"/>
      <c r="L665" s="20"/>
      <c r="M665" s="20"/>
      <c r="N665" s="20"/>
      <c r="O665" s="20"/>
      <c r="P665" s="20"/>
      <c r="Q665" s="20"/>
      <c r="R665" s="20"/>
      <c r="S665" s="20"/>
      <c r="T665" s="20"/>
      <c r="U665" s="20"/>
      <c r="V665" s="20"/>
      <c r="W665" s="20"/>
      <c r="X665" s="20"/>
      <c r="Y665" s="18"/>
      <c r="Z665" s="15"/>
      <c r="AA665" s="15"/>
      <c r="AB665" s="18"/>
      <c r="AC665" s="15"/>
      <c r="AD665" s="15"/>
      <c r="AE665" s="19"/>
      <c r="AF665" s="15"/>
      <c r="AG665" s="15"/>
      <c r="AH665" s="15"/>
      <c r="AI665" s="15"/>
      <c r="AJ665" s="20"/>
      <c r="AK665" s="18"/>
      <c r="AL665" s="19"/>
      <c r="AM665" s="1"/>
    </row>
    <row r="666" spans="1:39" x14ac:dyDescent="0.25">
      <c r="A666" s="15"/>
      <c r="B666" s="16"/>
      <c r="C666" s="17"/>
      <c r="D666" s="15"/>
      <c r="E666" s="16"/>
      <c r="F666" s="16"/>
      <c r="G666" s="16"/>
      <c r="H666" s="16"/>
      <c r="I666" s="16"/>
      <c r="J666" s="16"/>
      <c r="K666" s="20"/>
      <c r="L666" s="20"/>
      <c r="M666" s="20"/>
      <c r="N666" s="20"/>
      <c r="O666" s="20"/>
      <c r="P666" s="20"/>
      <c r="Q666" s="20"/>
      <c r="R666" s="20"/>
      <c r="S666" s="20"/>
      <c r="T666" s="20"/>
      <c r="U666" s="20"/>
      <c r="V666" s="20"/>
      <c r="W666" s="20"/>
      <c r="X666" s="20"/>
      <c r="Y666" s="18"/>
      <c r="Z666" s="15"/>
      <c r="AA666" s="15"/>
      <c r="AB666" s="18"/>
      <c r="AC666" s="15"/>
      <c r="AD666" s="15"/>
      <c r="AE666" s="19"/>
      <c r="AF666" s="15"/>
      <c r="AG666" s="15"/>
      <c r="AH666" s="15"/>
      <c r="AI666" s="15"/>
      <c r="AJ666" s="20"/>
      <c r="AK666" s="18"/>
      <c r="AL666" s="19"/>
      <c r="AM666" s="1"/>
    </row>
    <row r="667" spans="1:39" x14ac:dyDescent="0.25">
      <c r="A667" s="15"/>
      <c r="B667" s="16"/>
      <c r="C667" s="17"/>
      <c r="D667" s="15"/>
      <c r="E667" s="16"/>
      <c r="F667" s="16"/>
      <c r="G667" s="16"/>
      <c r="H667" s="16"/>
      <c r="I667" s="16"/>
      <c r="J667" s="16"/>
      <c r="K667" s="20"/>
      <c r="L667" s="20"/>
      <c r="M667" s="20"/>
      <c r="N667" s="20"/>
      <c r="O667" s="20"/>
      <c r="P667" s="20"/>
      <c r="Q667" s="20"/>
      <c r="R667" s="20"/>
      <c r="S667" s="20"/>
      <c r="T667" s="20"/>
      <c r="U667" s="20"/>
      <c r="V667" s="20"/>
      <c r="W667" s="20"/>
      <c r="X667" s="20"/>
      <c r="Y667" s="18"/>
      <c r="Z667" s="15"/>
      <c r="AA667" s="15"/>
      <c r="AB667" s="18"/>
      <c r="AC667" s="15"/>
      <c r="AD667" s="15"/>
      <c r="AE667" s="19"/>
      <c r="AF667" s="15"/>
      <c r="AG667" s="15"/>
      <c r="AH667" s="15"/>
      <c r="AI667" s="15"/>
      <c r="AJ667" s="20"/>
      <c r="AK667" s="18"/>
      <c r="AL667" s="19"/>
      <c r="AM667" s="1"/>
    </row>
    <row r="668" spans="1:39" x14ac:dyDescent="0.25">
      <c r="A668" s="15"/>
      <c r="B668" s="16"/>
      <c r="C668" s="17"/>
      <c r="D668" s="15"/>
      <c r="E668" s="16"/>
      <c r="F668" s="16"/>
      <c r="G668" s="16"/>
      <c r="H668" s="16"/>
      <c r="I668" s="16"/>
      <c r="J668" s="16"/>
      <c r="K668" s="20"/>
      <c r="L668" s="20"/>
      <c r="M668" s="20"/>
      <c r="N668" s="20"/>
      <c r="O668" s="20"/>
      <c r="P668" s="20"/>
      <c r="Q668" s="20"/>
      <c r="R668" s="20"/>
      <c r="S668" s="20"/>
      <c r="T668" s="20"/>
      <c r="U668" s="20"/>
      <c r="V668" s="20"/>
      <c r="W668" s="20"/>
      <c r="X668" s="20"/>
      <c r="Y668" s="18"/>
      <c r="Z668" s="15"/>
      <c r="AA668" s="15"/>
      <c r="AB668" s="18"/>
      <c r="AC668" s="15"/>
      <c r="AD668" s="15"/>
      <c r="AE668" s="19"/>
      <c r="AF668" s="15"/>
      <c r="AG668" s="15"/>
      <c r="AH668" s="15"/>
      <c r="AI668" s="15"/>
      <c r="AJ668" s="20"/>
      <c r="AK668" s="18"/>
      <c r="AL668" s="19"/>
      <c r="AM668" s="1"/>
    </row>
    <row r="669" spans="1:39" x14ac:dyDescent="0.25">
      <c r="A669" s="15"/>
      <c r="B669" s="16"/>
      <c r="C669" s="17"/>
      <c r="D669" s="15"/>
      <c r="E669" s="16"/>
      <c r="F669" s="16"/>
      <c r="G669" s="16"/>
      <c r="H669" s="16"/>
      <c r="I669" s="16"/>
      <c r="J669" s="16"/>
      <c r="K669" s="20"/>
      <c r="L669" s="20"/>
      <c r="M669" s="20"/>
      <c r="N669" s="20"/>
      <c r="O669" s="20"/>
      <c r="P669" s="20"/>
      <c r="Q669" s="20"/>
      <c r="R669" s="20"/>
      <c r="S669" s="20"/>
      <c r="T669" s="20"/>
      <c r="U669" s="20"/>
      <c r="V669" s="20"/>
      <c r="W669" s="20"/>
      <c r="X669" s="20"/>
      <c r="Y669" s="18"/>
      <c r="Z669" s="15"/>
      <c r="AA669" s="15"/>
      <c r="AB669" s="18"/>
      <c r="AC669" s="15"/>
      <c r="AD669" s="15"/>
      <c r="AE669" s="19"/>
      <c r="AF669" s="15"/>
      <c r="AG669" s="15"/>
      <c r="AH669" s="15"/>
      <c r="AI669" s="15"/>
      <c r="AJ669" s="20"/>
      <c r="AK669" s="18"/>
      <c r="AL669" s="19"/>
      <c r="AM669" s="1"/>
    </row>
    <row r="670" spans="1:39" x14ac:dyDescent="0.25">
      <c r="A670" s="15"/>
      <c r="B670" s="16"/>
      <c r="C670" s="17"/>
      <c r="D670" s="15"/>
      <c r="E670" s="16"/>
      <c r="F670" s="16"/>
      <c r="G670" s="16"/>
      <c r="H670" s="16"/>
      <c r="I670" s="16"/>
      <c r="J670" s="16"/>
      <c r="K670" s="20"/>
      <c r="L670" s="20"/>
      <c r="M670" s="20"/>
      <c r="N670" s="20"/>
      <c r="O670" s="20"/>
      <c r="P670" s="20"/>
      <c r="Q670" s="20"/>
      <c r="R670" s="20"/>
      <c r="S670" s="20"/>
      <c r="T670" s="20"/>
      <c r="U670" s="20"/>
      <c r="V670" s="20"/>
      <c r="W670" s="20"/>
      <c r="X670" s="20"/>
      <c r="Y670" s="18"/>
      <c r="Z670" s="15"/>
      <c r="AA670" s="15"/>
      <c r="AB670" s="18"/>
      <c r="AC670" s="15"/>
      <c r="AD670" s="15"/>
      <c r="AE670" s="19"/>
      <c r="AF670" s="15"/>
      <c r="AG670" s="15"/>
      <c r="AH670" s="15"/>
      <c r="AI670" s="15"/>
      <c r="AJ670" s="20"/>
      <c r="AK670" s="18"/>
      <c r="AL670" s="19"/>
      <c r="AM670" s="1"/>
    </row>
    <row r="671" spans="1:39" x14ac:dyDescent="0.25">
      <c r="A671" s="15"/>
      <c r="B671" s="16"/>
      <c r="C671" s="17"/>
      <c r="D671" s="15"/>
      <c r="E671" s="16"/>
      <c r="F671" s="16"/>
      <c r="G671" s="16"/>
      <c r="H671" s="16"/>
      <c r="I671" s="16"/>
      <c r="J671" s="16"/>
      <c r="K671" s="20"/>
      <c r="L671" s="20"/>
      <c r="M671" s="20"/>
      <c r="N671" s="20"/>
      <c r="O671" s="20"/>
      <c r="P671" s="20"/>
      <c r="Q671" s="20"/>
      <c r="R671" s="20"/>
      <c r="S671" s="20"/>
      <c r="T671" s="20"/>
      <c r="U671" s="20"/>
      <c r="V671" s="20"/>
      <c r="W671" s="20"/>
      <c r="X671" s="20"/>
      <c r="Y671" s="18"/>
      <c r="Z671" s="15"/>
      <c r="AA671" s="15"/>
      <c r="AB671" s="18"/>
      <c r="AC671" s="15"/>
      <c r="AD671" s="15"/>
      <c r="AE671" s="19"/>
      <c r="AF671" s="15"/>
      <c r="AG671" s="15"/>
      <c r="AH671" s="15"/>
      <c r="AI671" s="15"/>
      <c r="AJ671" s="20"/>
      <c r="AK671" s="18"/>
      <c r="AL671" s="19"/>
      <c r="AM671" s="1"/>
    </row>
    <row r="672" spans="1:39" x14ac:dyDescent="0.25">
      <c r="A672" s="15"/>
      <c r="B672" s="16"/>
      <c r="C672" s="17"/>
      <c r="D672" s="15"/>
      <c r="E672" s="16"/>
      <c r="F672" s="16"/>
      <c r="G672" s="16"/>
      <c r="H672" s="16"/>
      <c r="I672" s="16"/>
      <c r="J672" s="16"/>
      <c r="K672" s="20"/>
      <c r="L672" s="20"/>
      <c r="M672" s="20"/>
      <c r="N672" s="20"/>
      <c r="O672" s="20"/>
      <c r="P672" s="20"/>
      <c r="Q672" s="20"/>
      <c r="R672" s="20"/>
      <c r="S672" s="20"/>
      <c r="T672" s="20"/>
      <c r="U672" s="20"/>
      <c r="V672" s="20"/>
      <c r="W672" s="20"/>
      <c r="X672" s="20"/>
      <c r="Y672" s="18"/>
      <c r="Z672" s="15"/>
      <c r="AA672" s="15"/>
      <c r="AB672" s="18"/>
      <c r="AC672" s="15"/>
      <c r="AD672" s="15"/>
      <c r="AE672" s="19"/>
      <c r="AF672" s="15"/>
      <c r="AG672" s="15"/>
      <c r="AH672" s="15"/>
      <c r="AI672" s="15"/>
      <c r="AJ672" s="20"/>
      <c r="AK672" s="18"/>
      <c r="AL672" s="19"/>
      <c r="AM672" s="1"/>
    </row>
    <row r="673" spans="1:39" x14ac:dyDescent="0.25">
      <c r="A673" s="15"/>
      <c r="B673" s="16"/>
      <c r="C673" s="17"/>
      <c r="D673" s="15"/>
      <c r="E673" s="16"/>
      <c r="F673" s="16"/>
      <c r="G673" s="16"/>
      <c r="H673" s="16"/>
      <c r="I673" s="16"/>
      <c r="J673" s="16"/>
      <c r="K673" s="20"/>
      <c r="L673" s="20"/>
      <c r="M673" s="20"/>
      <c r="N673" s="20"/>
      <c r="O673" s="20"/>
      <c r="P673" s="20"/>
      <c r="Q673" s="20"/>
      <c r="R673" s="20"/>
      <c r="S673" s="20"/>
      <c r="T673" s="20"/>
      <c r="U673" s="20"/>
      <c r="V673" s="20"/>
      <c r="W673" s="20"/>
      <c r="X673" s="20"/>
      <c r="Y673" s="18"/>
      <c r="Z673" s="15"/>
      <c r="AA673" s="15"/>
      <c r="AB673" s="18"/>
      <c r="AC673" s="15"/>
      <c r="AD673" s="15"/>
      <c r="AE673" s="19"/>
      <c r="AF673" s="15"/>
      <c r="AG673" s="15"/>
      <c r="AH673" s="15"/>
      <c r="AI673" s="15"/>
      <c r="AJ673" s="20"/>
      <c r="AK673" s="18"/>
      <c r="AL673" s="19"/>
      <c r="AM673" s="1"/>
    </row>
    <row r="674" spans="1:39" x14ac:dyDescent="0.25">
      <c r="A674" s="15"/>
      <c r="B674" s="16"/>
      <c r="C674" s="17"/>
      <c r="D674" s="15"/>
      <c r="E674" s="16"/>
      <c r="F674" s="16"/>
      <c r="G674" s="16"/>
      <c r="H674" s="16"/>
      <c r="I674" s="16"/>
      <c r="J674" s="16"/>
      <c r="K674" s="20"/>
      <c r="L674" s="20"/>
      <c r="M674" s="20"/>
      <c r="N674" s="20"/>
      <c r="O674" s="20"/>
      <c r="P674" s="20"/>
      <c r="Q674" s="20"/>
      <c r="R674" s="20"/>
      <c r="S674" s="20"/>
      <c r="T674" s="20"/>
      <c r="U674" s="20"/>
      <c r="V674" s="20"/>
      <c r="W674" s="20"/>
      <c r="X674" s="20"/>
      <c r="Y674" s="18"/>
      <c r="Z674" s="15"/>
      <c r="AA674" s="15"/>
      <c r="AB674" s="18"/>
      <c r="AC674" s="15"/>
      <c r="AD674" s="15"/>
      <c r="AE674" s="19"/>
      <c r="AF674" s="15"/>
      <c r="AG674" s="15"/>
      <c r="AH674" s="15"/>
      <c r="AI674" s="15"/>
      <c r="AJ674" s="20"/>
      <c r="AK674" s="18"/>
      <c r="AL674" s="19"/>
      <c r="AM674" s="1"/>
    </row>
    <row r="675" spans="1:39" x14ac:dyDescent="0.25">
      <c r="A675" s="15"/>
      <c r="B675" s="16"/>
      <c r="C675" s="17"/>
      <c r="D675" s="15"/>
      <c r="E675" s="16"/>
      <c r="F675" s="16"/>
      <c r="G675" s="16"/>
      <c r="H675" s="16"/>
      <c r="I675" s="16"/>
      <c r="J675" s="16"/>
      <c r="K675" s="20"/>
      <c r="L675" s="20"/>
      <c r="M675" s="20"/>
      <c r="N675" s="20"/>
      <c r="O675" s="20"/>
      <c r="P675" s="20"/>
      <c r="Q675" s="20"/>
      <c r="R675" s="20"/>
      <c r="S675" s="20"/>
      <c r="T675" s="20"/>
      <c r="U675" s="20"/>
      <c r="V675" s="20"/>
      <c r="W675" s="20"/>
      <c r="X675" s="20"/>
      <c r="Y675" s="18"/>
      <c r="Z675" s="15"/>
      <c r="AA675" s="15"/>
      <c r="AB675" s="18"/>
      <c r="AC675" s="15"/>
      <c r="AD675" s="15"/>
      <c r="AE675" s="19"/>
      <c r="AF675" s="15"/>
      <c r="AG675" s="15"/>
      <c r="AH675" s="15"/>
      <c r="AI675" s="15"/>
      <c r="AJ675" s="20"/>
      <c r="AK675" s="18"/>
      <c r="AL675" s="19"/>
      <c r="AM675" s="1"/>
    </row>
    <row r="676" spans="1:39" x14ac:dyDescent="0.25">
      <c r="A676" s="15"/>
      <c r="B676" s="16"/>
      <c r="C676" s="17"/>
      <c r="D676" s="15"/>
      <c r="E676" s="16"/>
      <c r="F676" s="16"/>
      <c r="G676" s="16"/>
      <c r="H676" s="16"/>
      <c r="I676" s="16"/>
      <c r="J676" s="16"/>
      <c r="K676" s="20"/>
      <c r="L676" s="20"/>
      <c r="M676" s="20"/>
      <c r="N676" s="20"/>
      <c r="O676" s="20"/>
      <c r="P676" s="20"/>
      <c r="Q676" s="20"/>
      <c r="R676" s="20"/>
      <c r="S676" s="20"/>
      <c r="T676" s="20"/>
      <c r="U676" s="20"/>
      <c r="V676" s="20"/>
      <c r="W676" s="20"/>
      <c r="X676" s="20"/>
      <c r="Y676" s="18"/>
      <c r="Z676" s="15"/>
      <c r="AA676" s="15"/>
      <c r="AB676" s="18"/>
      <c r="AC676" s="15"/>
      <c r="AD676" s="15"/>
      <c r="AE676" s="19"/>
      <c r="AF676" s="15"/>
      <c r="AG676" s="15"/>
      <c r="AH676" s="15"/>
      <c r="AI676" s="15"/>
      <c r="AJ676" s="20"/>
      <c r="AK676" s="18"/>
      <c r="AL676" s="19"/>
      <c r="AM676" s="1"/>
    </row>
    <row r="677" spans="1:39" x14ac:dyDescent="0.25">
      <c r="A677" s="15"/>
      <c r="B677" s="16"/>
      <c r="C677" s="17"/>
      <c r="D677" s="15"/>
      <c r="E677" s="16"/>
      <c r="F677" s="16"/>
      <c r="G677" s="16"/>
      <c r="H677" s="16"/>
      <c r="I677" s="16"/>
      <c r="J677" s="16"/>
      <c r="K677" s="20"/>
      <c r="L677" s="20"/>
      <c r="M677" s="20"/>
      <c r="N677" s="20"/>
      <c r="O677" s="20"/>
      <c r="P677" s="20"/>
      <c r="Q677" s="20"/>
      <c r="R677" s="20"/>
      <c r="S677" s="20"/>
      <c r="T677" s="20"/>
      <c r="U677" s="20"/>
      <c r="V677" s="20"/>
      <c r="W677" s="20"/>
      <c r="X677" s="20"/>
      <c r="Y677" s="18"/>
      <c r="Z677" s="15"/>
      <c r="AA677" s="15"/>
      <c r="AB677" s="18"/>
      <c r="AC677" s="15"/>
      <c r="AD677" s="15"/>
      <c r="AE677" s="19"/>
      <c r="AF677" s="15"/>
      <c r="AG677" s="15"/>
      <c r="AH677" s="15"/>
      <c r="AI677" s="15"/>
      <c r="AJ677" s="20"/>
      <c r="AK677" s="18"/>
      <c r="AL677" s="19"/>
      <c r="AM677" s="1"/>
    </row>
    <row r="678" spans="1:39" x14ac:dyDescent="0.25">
      <c r="A678" s="15"/>
      <c r="B678" s="16"/>
      <c r="C678" s="17"/>
      <c r="D678" s="15"/>
      <c r="E678" s="16"/>
      <c r="F678" s="16"/>
      <c r="G678" s="16"/>
      <c r="H678" s="16"/>
      <c r="I678" s="16"/>
      <c r="J678" s="16"/>
      <c r="K678" s="20"/>
      <c r="L678" s="20"/>
      <c r="M678" s="20"/>
      <c r="N678" s="20"/>
      <c r="O678" s="20"/>
      <c r="P678" s="20"/>
      <c r="Q678" s="20"/>
      <c r="R678" s="20"/>
      <c r="S678" s="20"/>
      <c r="T678" s="20"/>
      <c r="U678" s="20"/>
      <c r="V678" s="20"/>
      <c r="W678" s="20"/>
      <c r="X678" s="20"/>
      <c r="Y678" s="18"/>
      <c r="Z678" s="15"/>
      <c r="AA678" s="15"/>
      <c r="AB678" s="18"/>
      <c r="AC678" s="15"/>
      <c r="AD678" s="15"/>
      <c r="AE678" s="19"/>
      <c r="AF678" s="15"/>
      <c r="AG678" s="15"/>
      <c r="AH678" s="15"/>
      <c r="AI678" s="15"/>
      <c r="AJ678" s="20"/>
      <c r="AK678" s="18"/>
      <c r="AL678" s="19"/>
      <c r="AM678" s="1"/>
    </row>
    <row r="679" spans="1:39" x14ac:dyDescent="0.25">
      <c r="A679" s="15"/>
      <c r="B679" s="16"/>
      <c r="C679" s="17"/>
      <c r="D679" s="15"/>
      <c r="E679" s="16"/>
      <c r="F679" s="16"/>
      <c r="G679" s="16"/>
      <c r="H679" s="16"/>
      <c r="I679" s="16"/>
      <c r="J679" s="16"/>
      <c r="K679" s="20"/>
      <c r="L679" s="20"/>
      <c r="M679" s="20"/>
      <c r="N679" s="20"/>
      <c r="O679" s="20"/>
      <c r="P679" s="20"/>
      <c r="Q679" s="20"/>
      <c r="R679" s="20"/>
      <c r="S679" s="20"/>
      <c r="T679" s="20"/>
      <c r="U679" s="20"/>
      <c r="V679" s="20"/>
      <c r="W679" s="20"/>
      <c r="X679" s="20"/>
      <c r="Y679" s="18"/>
      <c r="Z679" s="15"/>
      <c r="AA679" s="15"/>
      <c r="AB679" s="18"/>
      <c r="AC679" s="15"/>
      <c r="AD679" s="15"/>
      <c r="AE679" s="19"/>
      <c r="AF679" s="15"/>
      <c r="AG679" s="15"/>
      <c r="AH679" s="15"/>
      <c r="AI679" s="15"/>
      <c r="AJ679" s="20"/>
      <c r="AK679" s="18"/>
      <c r="AL679" s="19"/>
      <c r="AM679" s="1"/>
    </row>
    <row r="680" spans="1:39" x14ac:dyDescent="0.25">
      <c r="A680" s="15"/>
      <c r="B680" s="16"/>
      <c r="C680" s="17"/>
      <c r="D680" s="15"/>
      <c r="E680" s="16"/>
      <c r="F680" s="16"/>
      <c r="G680" s="16"/>
      <c r="H680" s="16"/>
      <c r="I680" s="16"/>
      <c r="J680" s="16"/>
      <c r="K680" s="20"/>
      <c r="L680" s="20"/>
      <c r="M680" s="20"/>
      <c r="N680" s="20"/>
      <c r="O680" s="20"/>
      <c r="P680" s="20"/>
      <c r="Q680" s="20"/>
      <c r="R680" s="20"/>
      <c r="S680" s="20"/>
      <c r="T680" s="20"/>
      <c r="U680" s="20"/>
      <c r="V680" s="20"/>
      <c r="W680" s="20"/>
      <c r="X680" s="20"/>
      <c r="Y680" s="18"/>
      <c r="Z680" s="15"/>
      <c r="AA680" s="15"/>
      <c r="AB680" s="18"/>
      <c r="AC680" s="15"/>
      <c r="AD680" s="15"/>
      <c r="AE680" s="19"/>
      <c r="AF680" s="15"/>
      <c r="AG680" s="15"/>
      <c r="AH680" s="15"/>
      <c r="AI680" s="15"/>
      <c r="AJ680" s="20"/>
      <c r="AK680" s="18"/>
      <c r="AL680" s="19"/>
      <c r="AM680" s="1"/>
    </row>
    <row r="681" spans="1:39" x14ac:dyDescent="0.25">
      <c r="A681" s="15"/>
      <c r="B681" s="16"/>
      <c r="C681" s="17"/>
      <c r="D681" s="15"/>
      <c r="E681" s="16"/>
      <c r="F681" s="16"/>
      <c r="G681" s="16"/>
      <c r="H681" s="16"/>
      <c r="I681" s="16"/>
      <c r="J681" s="16"/>
      <c r="K681" s="20"/>
      <c r="L681" s="20"/>
      <c r="M681" s="20"/>
      <c r="N681" s="20"/>
      <c r="O681" s="20"/>
      <c r="P681" s="20"/>
      <c r="Q681" s="20"/>
      <c r="R681" s="20"/>
      <c r="S681" s="20"/>
      <c r="T681" s="20"/>
      <c r="U681" s="20"/>
      <c r="V681" s="20"/>
      <c r="W681" s="20"/>
      <c r="X681" s="20"/>
      <c r="Y681" s="18"/>
      <c r="Z681" s="15"/>
      <c r="AA681" s="15"/>
      <c r="AB681" s="18"/>
      <c r="AC681" s="15"/>
      <c r="AD681" s="15"/>
      <c r="AE681" s="19"/>
      <c r="AF681" s="15"/>
      <c r="AG681" s="15"/>
      <c r="AH681" s="15"/>
      <c r="AI681" s="15"/>
      <c r="AJ681" s="20"/>
      <c r="AK681" s="18"/>
      <c r="AL681" s="19"/>
      <c r="AM681" s="1"/>
    </row>
    <row r="682" spans="1:39" x14ac:dyDescent="0.25">
      <c r="A682" s="15"/>
      <c r="B682" s="16"/>
      <c r="C682" s="17"/>
      <c r="D682" s="15"/>
      <c r="E682" s="16"/>
      <c r="F682" s="16"/>
      <c r="G682" s="16"/>
      <c r="H682" s="16"/>
      <c r="I682" s="16"/>
      <c r="J682" s="16"/>
      <c r="K682" s="20"/>
      <c r="L682" s="20"/>
      <c r="M682" s="20"/>
      <c r="N682" s="20"/>
      <c r="O682" s="20"/>
      <c r="P682" s="20"/>
      <c r="Q682" s="20"/>
      <c r="R682" s="20"/>
      <c r="S682" s="20"/>
      <c r="T682" s="20"/>
      <c r="U682" s="20"/>
      <c r="V682" s="20"/>
      <c r="W682" s="20"/>
      <c r="X682" s="20"/>
      <c r="Y682" s="18"/>
      <c r="Z682" s="15"/>
      <c r="AA682" s="15"/>
      <c r="AB682" s="18"/>
      <c r="AC682" s="15"/>
      <c r="AD682" s="15"/>
      <c r="AE682" s="19"/>
      <c r="AF682" s="15"/>
      <c r="AG682" s="15"/>
      <c r="AH682" s="15"/>
      <c r="AI682" s="15"/>
      <c r="AJ682" s="20"/>
      <c r="AK682" s="18"/>
      <c r="AL682" s="19"/>
      <c r="AM682" s="1"/>
    </row>
    <row r="683" spans="1:39" x14ac:dyDescent="0.25">
      <c r="A683" s="15"/>
      <c r="B683" s="16"/>
      <c r="C683" s="17"/>
      <c r="D683" s="15"/>
      <c r="E683" s="16"/>
      <c r="F683" s="16"/>
      <c r="G683" s="16"/>
      <c r="H683" s="16"/>
      <c r="I683" s="16"/>
      <c r="J683" s="16"/>
      <c r="K683" s="20"/>
      <c r="L683" s="20"/>
      <c r="M683" s="20"/>
      <c r="N683" s="20"/>
      <c r="O683" s="20"/>
      <c r="P683" s="20"/>
      <c r="Q683" s="20"/>
      <c r="R683" s="20"/>
      <c r="S683" s="20"/>
      <c r="T683" s="20"/>
      <c r="U683" s="20"/>
      <c r="V683" s="20"/>
      <c r="W683" s="20"/>
      <c r="X683" s="20"/>
      <c r="Y683" s="18"/>
      <c r="Z683" s="15"/>
      <c r="AA683" s="15"/>
      <c r="AB683" s="18"/>
      <c r="AC683" s="15"/>
      <c r="AD683" s="15"/>
      <c r="AE683" s="19"/>
      <c r="AF683" s="15"/>
      <c r="AG683" s="15"/>
      <c r="AH683" s="15"/>
      <c r="AI683" s="15"/>
      <c r="AJ683" s="20"/>
      <c r="AK683" s="18"/>
      <c r="AL683" s="19"/>
      <c r="AM683" s="1"/>
    </row>
    <row r="684" spans="1:39" x14ac:dyDescent="0.25">
      <c r="A684" s="15"/>
      <c r="B684" s="16"/>
      <c r="C684" s="17"/>
      <c r="D684" s="15"/>
      <c r="E684" s="16"/>
      <c r="F684" s="16"/>
      <c r="G684" s="16"/>
      <c r="H684" s="16"/>
      <c r="I684" s="16"/>
      <c r="J684" s="16"/>
      <c r="K684" s="20"/>
      <c r="L684" s="20"/>
      <c r="M684" s="20"/>
      <c r="N684" s="20"/>
      <c r="O684" s="20"/>
      <c r="P684" s="20"/>
      <c r="Q684" s="20"/>
      <c r="R684" s="20"/>
      <c r="S684" s="20"/>
      <c r="T684" s="20"/>
      <c r="U684" s="20"/>
      <c r="V684" s="20"/>
      <c r="W684" s="20"/>
      <c r="X684" s="20"/>
      <c r="Y684" s="18"/>
      <c r="Z684" s="15"/>
      <c r="AA684" s="15"/>
      <c r="AB684" s="18"/>
      <c r="AC684" s="15"/>
      <c r="AD684" s="15"/>
      <c r="AE684" s="19"/>
      <c r="AF684" s="15"/>
      <c r="AG684" s="15"/>
      <c r="AH684" s="15"/>
      <c r="AI684" s="15"/>
      <c r="AJ684" s="20"/>
      <c r="AK684" s="18"/>
      <c r="AL684" s="19"/>
      <c r="AM684" s="1"/>
    </row>
    <row r="685" spans="1:39" x14ac:dyDescent="0.25">
      <c r="A685" s="15"/>
      <c r="B685" s="16"/>
      <c r="C685" s="17"/>
      <c r="D685" s="15"/>
      <c r="E685" s="16"/>
      <c r="F685" s="16"/>
      <c r="G685" s="16"/>
      <c r="H685" s="16"/>
      <c r="I685" s="16"/>
      <c r="J685" s="16"/>
      <c r="K685" s="20"/>
      <c r="L685" s="20"/>
      <c r="M685" s="20"/>
      <c r="N685" s="20"/>
      <c r="O685" s="20"/>
      <c r="P685" s="20"/>
      <c r="Q685" s="20"/>
      <c r="R685" s="20"/>
      <c r="S685" s="20"/>
      <c r="T685" s="20"/>
      <c r="U685" s="20"/>
      <c r="V685" s="20"/>
      <c r="W685" s="20"/>
      <c r="X685" s="20"/>
      <c r="Y685" s="18"/>
      <c r="Z685" s="15"/>
      <c r="AA685" s="15"/>
      <c r="AB685" s="18"/>
      <c r="AC685" s="15"/>
      <c r="AD685" s="15"/>
      <c r="AE685" s="19"/>
      <c r="AF685" s="15"/>
      <c r="AG685" s="15"/>
      <c r="AH685" s="15"/>
      <c r="AI685" s="15"/>
      <c r="AJ685" s="20"/>
      <c r="AK685" s="18"/>
      <c r="AL685" s="19"/>
      <c r="AM685" s="1"/>
    </row>
    <row r="686" spans="1:39" x14ac:dyDescent="0.25">
      <c r="A686" s="15"/>
      <c r="B686" s="16"/>
      <c r="C686" s="17"/>
      <c r="D686" s="15"/>
      <c r="E686" s="16"/>
      <c r="F686" s="16"/>
      <c r="G686" s="16"/>
      <c r="H686" s="16"/>
      <c r="I686" s="16"/>
      <c r="J686" s="16"/>
      <c r="K686" s="20"/>
      <c r="L686" s="20"/>
      <c r="M686" s="20"/>
      <c r="N686" s="20"/>
      <c r="O686" s="20"/>
      <c r="P686" s="20"/>
      <c r="Q686" s="20"/>
      <c r="R686" s="20"/>
      <c r="S686" s="20"/>
      <c r="T686" s="20"/>
      <c r="U686" s="20"/>
      <c r="V686" s="20"/>
      <c r="W686" s="20"/>
      <c r="X686" s="20"/>
      <c r="Y686" s="18"/>
      <c r="Z686" s="15"/>
      <c r="AA686" s="15"/>
      <c r="AB686" s="18"/>
      <c r="AC686" s="15"/>
      <c r="AD686" s="15"/>
      <c r="AE686" s="19"/>
      <c r="AF686" s="15"/>
      <c r="AG686" s="15"/>
      <c r="AH686" s="15"/>
      <c r="AI686" s="15"/>
      <c r="AJ686" s="20"/>
      <c r="AK686" s="18"/>
      <c r="AL686" s="19"/>
      <c r="AM686" s="1"/>
    </row>
    <row r="687" spans="1:39" x14ac:dyDescent="0.25">
      <c r="A687" s="15"/>
      <c r="B687" s="16"/>
      <c r="C687" s="17"/>
      <c r="D687" s="15"/>
      <c r="E687" s="16"/>
      <c r="F687" s="16"/>
      <c r="G687" s="16"/>
      <c r="H687" s="16"/>
      <c r="I687" s="16"/>
      <c r="J687" s="16"/>
      <c r="K687" s="20"/>
      <c r="L687" s="20"/>
      <c r="M687" s="20"/>
      <c r="N687" s="20"/>
      <c r="O687" s="20"/>
      <c r="P687" s="20"/>
      <c r="Q687" s="20"/>
      <c r="R687" s="20"/>
      <c r="S687" s="20"/>
      <c r="T687" s="20"/>
      <c r="U687" s="20"/>
      <c r="V687" s="20"/>
      <c r="W687" s="20"/>
      <c r="X687" s="20"/>
      <c r="Y687" s="18"/>
      <c r="Z687" s="15"/>
      <c r="AA687" s="15"/>
      <c r="AB687" s="18"/>
      <c r="AC687" s="15"/>
      <c r="AD687" s="15"/>
      <c r="AE687" s="19"/>
      <c r="AF687" s="15"/>
      <c r="AG687" s="15"/>
      <c r="AH687" s="15"/>
      <c r="AI687" s="15"/>
      <c r="AJ687" s="20"/>
      <c r="AK687" s="18"/>
      <c r="AL687" s="19"/>
      <c r="AM687" s="1"/>
    </row>
    <row r="688" spans="1:39" x14ac:dyDescent="0.25">
      <c r="A688" s="15"/>
      <c r="B688" s="16"/>
      <c r="C688" s="17"/>
      <c r="D688" s="15"/>
      <c r="E688" s="16"/>
      <c r="F688" s="16"/>
      <c r="G688" s="16"/>
      <c r="H688" s="16"/>
      <c r="I688" s="16"/>
      <c r="J688" s="16"/>
      <c r="K688" s="20"/>
      <c r="L688" s="20"/>
      <c r="M688" s="20"/>
      <c r="N688" s="20"/>
      <c r="O688" s="20"/>
      <c r="P688" s="20"/>
      <c r="Q688" s="20"/>
      <c r="R688" s="20"/>
      <c r="S688" s="20"/>
      <c r="T688" s="20"/>
      <c r="U688" s="20"/>
      <c r="V688" s="20"/>
      <c r="W688" s="20"/>
      <c r="X688" s="20"/>
      <c r="Y688" s="18"/>
      <c r="Z688" s="15"/>
      <c r="AA688" s="15"/>
      <c r="AB688" s="18"/>
      <c r="AC688" s="15"/>
      <c r="AD688" s="15"/>
      <c r="AE688" s="19"/>
      <c r="AF688" s="15"/>
      <c r="AG688" s="15"/>
      <c r="AH688" s="15"/>
      <c r="AI688" s="15"/>
      <c r="AJ688" s="20"/>
      <c r="AK688" s="18"/>
      <c r="AL688" s="19"/>
      <c r="AM688" s="1"/>
    </row>
    <row r="689" spans="1:39" x14ac:dyDescent="0.25">
      <c r="A689" s="15"/>
      <c r="B689" s="16"/>
      <c r="C689" s="17"/>
      <c r="D689" s="15"/>
      <c r="E689" s="16"/>
      <c r="F689" s="16"/>
      <c r="G689" s="16"/>
      <c r="H689" s="16"/>
      <c r="I689" s="16"/>
      <c r="J689" s="16"/>
      <c r="K689" s="20"/>
      <c r="L689" s="20"/>
      <c r="M689" s="20"/>
      <c r="N689" s="20"/>
      <c r="O689" s="20"/>
      <c r="P689" s="20"/>
      <c r="Q689" s="20"/>
      <c r="R689" s="20"/>
      <c r="S689" s="20"/>
      <c r="T689" s="20"/>
      <c r="U689" s="20"/>
      <c r="V689" s="20"/>
      <c r="W689" s="20"/>
      <c r="X689" s="20"/>
      <c r="Y689" s="18"/>
      <c r="Z689" s="15"/>
      <c r="AA689" s="15"/>
      <c r="AB689" s="18"/>
      <c r="AC689" s="15"/>
      <c r="AD689" s="15"/>
      <c r="AE689" s="19"/>
      <c r="AF689" s="15"/>
      <c r="AG689" s="15"/>
      <c r="AH689" s="15"/>
      <c r="AI689" s="15"/>
      <c r="AJ689" s="20"/>
      <c r="AK689" s="18"/>
      <c r="AL689" s="19"/>
      <c r="AM689" s="1"/>
    </row>
    <row r="690" spans="1:39" x14ac:dyDescent="0.25">
      <c r="A690" s="15"/>
      <c r="B690" s="16"/>
      <c r="C690" s="17"/>
      <c r="D690" s="15"/>
      <c r="E690" s="16"/>
      <c r="F690" s="16"/>
      <c r="G690" s="16"/>
      <c r="H690" s="16"/>
      <c r="I690" s="16"/>
      <c r="J690" s="16"/>
      <c r="K690" s="20"/>
      <c r="L690" s="20"/>
      <c r="M690" s="20"/>
      <c r="N690" s="20"/>
      <c r="O690" s="20"/>
      <c r="P690" s="20"/>
      <c r="Q690" s="20"/>
      <c r="R690" s="20"/>
      <c r="S690" s="20"/>
      <c r="T690" s="20"/>
      <c r="U690" s="20"/>
      <c r="V690" s="20"/>
      <c r="W690" s="20"/>
      <c r="X690" s="20"/>
      <c r="Y690" s="18"/>
      <c r="Z690" s="15"/>
      <c r="AA690" s="15"/>
      <c r="AB690" s="18"/>
      <c r="AC690" s="15"/>
      <c r="AD690" s="15"/>
      <c r="AE690" s="19"/>
      <c r="AF690" s="15"/>
      <c r="AG690" s="15"/>
      <c r="AH690" s="15"/>
      <c r="AI690" s="15"/>
      <c r="AJ690" s="20"/>
      <c r="AK690" s="18"/>
      <c r="AL690" s="19"/>
      <c r="AM690" s="1"/>
    </row>
    <row r="691" spans="1:39" x14ac:dyDescent="0.25">
      <c r="A691" s="15"/>
      <c r="B691" s="16"/>
      <c r="C691" s="17"/>
      <c r="D691" s="15"/>
      <c r="E691" s="16"/>
      <c r="F691" s="16"/>
      <c r="G691" s="16"/>
      <c r="H691" s="16"/>
      <c r="I691" s="16"/>
      <c r="J691" s="16"/>
      <c r="K691" s="20"/>
      <c r="L691" s="20"/>
      <c r="M691" s="20"/>
      <c r="N691" s="20"/>
      <c r="O691" s="20"/>
      <c r="P691" s="20"/>
      <c r="Q691" s="20"/>
      <c r="R691" s="20"/>
      <c r="S691" s="20"/>
      <c r="T691" s="20"/>
      <c r="U691" s="20"/>
      <c r="V691" s="20"/>
      <c r="W691" s="20"/>
      <c r="X691" s="20"/>
      <c r="Y691" s="18"/>
      <c r="Z691" s="15"/>
      <c r="AA691" s="15"/>
      <c r="AB691" s="18"/>
      <c r="AC691" s="15"/>
      <c r="AD691" s="15"/>
      <c r="AE691" s="19"/>
      <c r="AF691" s="15"/>
      <c r="AG691" s="15"/>
      <c r="AH691" s="15"/>
      <c r="AI691" s="15"/>
      <c r="AJ691" s="20"/>
      <c r="AK691" s="18"/>
      <c r="AL691" s="19"/>
      <c r="AM691" s="1"/>
    </row>
    <row r="692" spans="1:39" x14ac:dyDescent="0.25">
      <c r="A692" s="15"/>
      <c r="B692" s="16"/>
      <c r="C692" s="17"/>
      <c r="D692" s="15"/>
      <c r="E692" s="16"/>
      <c r="F692" s="16"/>
      <c r="G692" s="16"/>
      <c r="H692" s="16"/>
      <c r="I692" s="16"/>
      <c r="J692" s="16"/>
      <c r="K692" s="20"/>
      <c r="L692" s="20"/>
      <c r="M692" s="20"/>
      <c r="N692" s="20"/>
      <c r="O692" s="20"/>
      <c r="P692" s="20"/>
      <c r="Q692" s="20"/>
      <c r="R692" s="20"/>
      <c r="S692" s="20"/>
      <c r="T692" s="20"/>
      <c r="U692" s="20"/>
      <c r="V692" s="20"/>
      <c r="W692" s="20"/>
      <c r="X692" s="20"/>
      <c r="Y692" s="18"/>
      <c r="Z692" s="15"/>
      <c r="AA692" s="15"/>
      <c r="AB692" s="18"/>
      <c r="AC692" s="15"/>
      <c r="AD692" s="15"/>
      <c r="AE692" s="19"/>
      <c r="AF692" s="15"/>
      <c r="AG692" s="15"/>
      <c r="AH692" s="15"/>
      <c r="AI692" s="15"/>
      <c r="AJ692" s="20"/>
      <c r="AK692" s="18"/>
      <c r="AL692" s="19"/>
      <c r="AM692" s="1"/>
    </row>
    <row r="693" spans="1:39" x14ac:dyDescent="0.25">
      <c r="A693" s="15"/>
      <c r="B693" s="16"/>
      <c r="C693" s="17"/>
      <c r="D693" s="15"/>
      <c r="E693" s="16"/>
      <c r="F693" s="16"/>
      <c r="G693" s="16"/>
      <c r="H693" s="16"/>
      <c r="I693" s="16"/>
      <c r="J693" s="16"/>
      <c r="K693" s="20"/>
      <c r="L693" s="20"/>
      <c r="M693" s="20"/>
      <c r="N693" s="20"/>
      <c r="O693" s="20"/>
      <c r="P693" s="20"/>
      <c r="Q693" s="20"/>
      <c r="R693" s="20"/>
      <c r="S693" s="20"/>
      <c r="T693" s="20"/>
      <c r="U693" s="20"/>
      <c r="V693" s="20"/>
      <c r="W693" s="20"/>
      <c r="X693" s="20"/>
      <c r="Y693" s="18"/>
      <c r="Z693" s="15"/>
      <c r="AA693" s="15"/>
      <c r="AB693" s="18"/>
      <c r="AC693" s="15"/>
      <c r="AD693" s="15"/>
      <c r="AE693" s="19"/>
      <c r="AF693" s="15"/>
      <c r="AG693" s="15"/>
      <c r="AH693" s="15"/>
      <c r="AI693" s="15"/>
      <c r="AJ693" s="20"/>
      <c r="AK693" s="18"/>
      <c r="AL693" s="19"/>
      <c r="AM693" s="1"/>
    </row>
    <row r="694" spans="1:39" x14ac:dyDescent="0.25">
      <c r="A694" s="15"/>
      <c r="B694" s="16"/>
      <c r="C694" s="17"/>
      <c r="D694" s="15"/>
      <c r="E694" s="16"/>
      <c r="F694" s="16"/>
      <c r="G694" s="16"/>
      <c r="H694" s="16"/>
      <c r="I694" s="16"/>
      <c r="J694" s="16"/>
      <c r="K694" s="20"/>
      <c r="L694" s="20"/>
      <c r="M694" s="20"/>
      <c r="N694" s="20"/>
      <c r="O694" s="20"/>
      <c r="P694" s="20"/>
      <c r="Q694" s="20"/>
      <c r="R694" s="20"/>
      <c r="S694" s="20"/>
      <c r="T694" s="20"/>
      <c r="U694" s="20"/>
      <c r="V694" s="20"/>
      <c r="W694" s="20"/>
      <c r="X694" s="20"/>
      <c r="Y694" s="18"/>
      <c r="Z694" s="15"/>
      <c r="AA694" s="15"/>
      <c r="AB694" s="18"/>
      <c r="AC694" s="15"/>
      <c r="AD694" s="15"/>
      <c r="AE694" s="19"/>
      <c r="AF694" s="15"/>
      <c r="AG694" s="15"/>
      <c r="AH694" s="15"/>
      <c r="AI694" s="15"/>
      <c r="AJ694" s="20"/>
      <c r="AK694" s="18"/>
      <c r="AL694" s="19"/>
      <c r="AM694" s="1"/>
    </row>
    <row r="695" spans="1:39" x14ac:dyDescent="0.25">
      <c r="A695" s="15"/>
      <c r="B695" s="16"/>
      <c r="C695" s="17"/>
      <c r="D695" s="15"/>
      <c r="E695" s="16"/>
      <c r="F695" s="16"/>
      <c r="G695" s="16"/>
      <c r="H695" s="16"/>
      <c r="I695" s="16"/>
      <c r="J695" s="16"/>
      <c r="K695" s="20"/>
      <c r="L695" s="20"/>
      <c r="M695" s="20"/>
      <c r="N695" s="20"/>
      <c r="O695" s="20"/>
      <c r="P695" s="20"/>
      <c r="Q695" s="20"/>
      <c r="R695" s="20"/>
      <c r="S695" s="20"/>
      <c r="T695" s="20"/>
      <c r="U695" s="20"/>
      <c r="V695" s="20"/>
      <c r="W695" s="20"/>
      <c r="X695" s="20"/>
      <c r="Y695" s="18"/>
      <c r="Z695" s="15"/>
      <c r="AA695" s="15"/>
      <c r="AB695" s="18"/>
      <c r="AC695" s="15"/>
      <c r="AD695" s="15"/>
      <c r="AE695" s="19"/>
      <c r="AF695" s="15"/>
      <c r="AG695" s="15"/>
      <c r="AH695" s="15"/>
      <c r="AI695" s="15"/>
      <c r="AJ695" s="20"/>
      <c r="AK695" s="18"/>
      <c r="AL695" s="19"/>
      <c r="AM695" s="1"/>
    </row>
    <row r="696" spans="1:39" x14ac:dyDescent="0.25">
      <c r="A696" s="15"/>
      <c r="B696" s="16"/>
      <c r="C696" s="17"/>
      <c r="D696" s="15"/>
      <c r="E696" s="16"/>
      <c r="F696" s="16"/>
      <c r="G696" s="16"/>
      <c r="H696" s="16"/>
      <c r="I696" s="16"/>
      <c r="J696" s="16"/>
      <c r="K696" s="20"/>
      <c r="L696" s="20"/>
      <c r="M696" s="20"/>
      <c r="N696" s="20"/>
      <c r="O696" s="20"/>
      <c r="P696" s="20"/>
      <c r="Q696" s="20"/>
      <c r="R696" s="20"/>
      <c r="S696" s="20"/>
      <c r="T696" s="20"/>
      <c r="U696" s="20"/>
      <c r="V696" s="20"/>
      <c r="W696" s="20"/>
      <c r="X696" s="20"/>
      <c r="Y696" s="18"/>
      <c r="Z696" s="15"/>
      <c r="AA696" s="15"/>
      <c r="AB696" s="18"/>
      <c r="AC696" s="15"/>
      <c r="AD696" s="15"/>
      <c r="AE696" s="19"/>
      <c r="AF696" s="15"/>
      <c r="AG696" s="15"/>
      <c r="AH696" s="15"/>
      <c r="AI696" s="15"/>
      <c r="AJ696" s="20"/>
      <c r="AK696" s="18"/>
      <c r="AL696" s="19"/>
      <c r="AM696" s="1"/>
    </row>
    <row r="697" spans="1:39" x14ac:dyDescent="0.25">
      <c r="A697" s="15"/>
      <c r="B697" s="16"/>
      <c r="C697" s="17"/>
      <c r="D697" s="15"/>
      <c r="E697" s="16"/>
      <c r="F697" s="16"/>
      <c r="G697" s="16"/>
      <c r="H697" s="16"/>
      <c r="I697" s="16"/>
      <c r="J697" s="16"/>
      <c r="K697" s="20"/>
      <c r="L697" s="20"/>
      <c r="M697" s="20"/>
      <c r="N697" s="20"/>
      <c r="O697" s="20"/>
      <c r="P697" s="20"/>
      <c r="Q697" s="20"/>
      <c r="R697" s="20"/>
      <c r="S697" s="20"/>
      <c r="T697" s="20"/>
      <c r="U697" s="20"/>
      <c r="V697" s="20"/>
      <c r="W697" s="20"/>
      <c r="X697" s="20"/>
      <c r="Y697" s="18"/>
      <c r="Z697" s="15"/>
      <c r="AA697" s="15"/>
      <c r="AB697" s="18"/>
      <c r="AC697" s="15"/>
      <c r="AD697" s="15"/>
      <c r="AE697" s="19"/>
      <c r="AF697" s="15"/>
      <c r="AG697" s="15"/>
      <c r="AH697" s="15"/>
      <c r="AI697" s="15"/>
      <c r="AJ697" s="20"/>
      <c r="AK697" s="18"/>
      <c r="AL697" s="19"/>
      <c r="AM697" s="1"/>
    </row>
    <row r="698" spans="1:39" x14ac:dyDescent="0.25">
      <c r="A698" s="15"/>
      <c r="B698" s="16"/>
      <c r="C698" s="17"/>
      <c r="D698" s="15"/>
      <c r="E698" s="16"/>
      <c r="F698" s="16"/>
      <c r="G698" s="16"/>
      <c r="H698" s="16"/>
      <c r="I698" s="16"/>
      <c r="J698" s="16"/>
      <c r="K698" s="20"/>
      <c r="L698" s="20"/>
      <c r="M698" s="20"/>
      <c r="N698" s="20"/>
      <c r="O698" s="20"/>
      <c r="P698" s="20"/>
      <c r="Q698" s="20"/>
      <c r="R698" s="20"/>
      <c r="S698" s="20"/>
      <c r="T698" s="20"/>
      <c r="U698" s="20"/>
      <c r="V698" s="20"/>
      <c r="W698" s="20"/>
      <c r="X698" s="20"/>
      <c r="Y698" s="18"/>
      <c r="Z698" s="15"/>
      <c r="AA698" s="15"/>
      <c r="AB698" s="18"/>
      <c r="AC698" s="15"/>
      <c r="AD698" s="15"/>
      <c r="AE698" s="19"/>
      <c r="AF698" s="15"/>
      <c r="AG698" s="15"/>
      <c r="AH698" s="15"/>
      <c r="AI698" s="15"/>
      <c r="AJ698" s="20"/>
      <c r="AK698" s="18"/>
      <c r="AL698" s="19"/>
      <c r="AM698" s="1"/>
    </row>
    <row r="699" spans="1:39" x14ac:dyDescent="0.25">
      <c r="A699" s="15"/>
      <c r="B699" s="16"/>
      <c r="C699" s="17"/>
      <c r="D699" s="15"/>
      <c r="E699" s="16"/>
      <c r="F699" s="16"/>
      <c r="G699" s="16"/>
      <c r="H699" s="16"/>
      <c r="I699" s="16"/>
      <c r="J699" s="16"/>
      <c r="K699" s="20"/>
      <c r="L699" s="20"/>
      <c r="M699" s="20"/>
      <c r="N699" s="20"/>
      <c r="O699" s="20"/>
      <c r="P699" s="20"/>
      <c r="Q699" s="20"/>
      <c r="R699" s="20"/>
      <c r="S699" s="20"/>
      <c r="T699" s="20"/>
      <c r="U699" s="20"/>
      <c r="V699" s="20"/>
      <c r="W699" s="20"/>
      <c r="X699" s="20"/>
      <c r="Y699" s="18"/>
      <c r="Z699" s="15"/>
      <c r="AA699" s="15"/>
      <c r="AB699" s="18"/>
      <c r="AC699" s="15"/>
      <c r="AD699" s="15"/>
      <c r="AE699" s="19"/>
      <c r="AF699" s="15"/>
      <c r="AG699" s="15"/>
      <c r="AH699" s="15"/>
      <c r="AI699" s="15"/>
      <c r="AJ699" s="20"/>
      <c r="AK699" s="18"/>
      <c r="AL699" s="19"/>
      <c r="AM699" s="1"/>
    </row>
    <row r="700" spans="1:39" x14ac:dyDescent="0.25">
      <c r="A700" s="15"/>
      <c r="B700" s="16"/>
      <c r="C700" s="17"/>
      <c r="D700" s="15"/>
      <c r="E700" s="16"/>
      <c r="F700" s="16"/>
      <c r="G700" s="16"/>
      <c r="H700" s="16"/>
      <c r="I700" s="16"/>
      <c r="J700" s="16"/>
      <c r="K700" s="20"/>
      <c r="L700" s="20"/>
      <c r="M700" s="20"/>
      <c r="N700" s="20"/>
      <c r="O700" s="20"/>
      <c r="P700" s="20"/>
      <c r="Q700" s="20"/>
      <c r="R700" s="20"/>
      <c r="S700" s="20"/>
      <c r="T700" s="20"/>
      <c r="U700" s="20"/>
      <c r="V700" s="20"/>
      <c r="W700" s="20"/>
      <c r="X700" s="20"/>
      <c r="Y700" s="18"/>
      <c r="Z700" s="15"/>
      <c r="AA700" s="15"/>
      <c r="AB700" s="18"/>
      <c r="AC700" s="15"/>
      <c r="AD700" s="15"/>
      <c r="AE700" s="19"/>
      <c r="AF700" s="15"/>
      <c r="AG700" s="15"/>
      <c r="AH700" s="15"/>
      <c r="AI700" s="15"/>
      <c r="AJ700" s="20"/>
      <c r="AK700" s="18"/>
      <c r="AL700" s="19"/>
      <c r="AM700" s="1"/>
    </row>
    <row r="701" spans="1:39" x14ac:dyDescent="0.25">
      <c r="A701" s="15"/>
      <c r="B701" s="16"/>
      <c r="C701" s="17"/>
      <c r="D701" s="15"/>
      <c r="E701" s="16"/>
      <c r="F701" s="16"/>
      <c r="G701" s="16"/>
      <c r="H701" s="16"/>
      <c r="I701" s="16"/>
      <c r="J701" s="16"/>
      <c r="K701" s="20"/>
      <c r="L701" s="20"/>
      <c r="M701" s="20"/>
      <c r="N701" s="20"/>
      <c r="O701" s="20"/>
      <c r="P701" s="20"/>
      <c r="Q701" s="20"/>
      <c r="R701" s="20"/>
      <c r="S701" s="20"/>
      <c r="T701" s="20"/>
      <c r="U701" s="20"/>
      <c r="V701" s="20"/>
      <c r="W701" s="20"/>
      <c r="X701" s="20"/>
      <c r="Y701" s="18"/>
      <c r="Z701" s="15"/>
      <c r="AA701" s="15"/>
      <c r="AB701" s="18"/>
      <c r="AC701" s="15"/>
      <c r="AD701" s="15"/>
      <c r="AE701" s="19"/>
      <c r="AF701" s="15"/>
      <c r="AG701" s="15"/>
      <c r="AH701" s="15"/>
      <c r="AI701" s="15"/>
      <c r="AJ701" s="20"/>
      <c r="AK701" s="18"/>
      <c r="AL701" s="19"/>
      <c r="AM701" s="1"/>
    </row>
    <row r="702" spans="1:39" x14ac:dyDescent="0.25">
      <c r="A702" s="15"/>
      <c r="B702" s="16"/>
      <c r="C702" s="17"/>
      <c r="D702" s="15"/>
      <c r="E702" s="16"/>
      <c r="F702" s="16"/>
      <c r="G702" s="16"/>
      <c r="H702" s="16"/>
      <c r="I702" s="16"/>
      <c r="J702" s="16"/>
      <c r="K702" s="20"/>
      <c r="L702" s="20"/>
      <c r="M702" s="20"/>
      <c r="N702" s="20"/>
      <c r="O702" s="20"/>
      <c r="P702" s="20"/>
      <c r="Q702" s="20"/>
      <c r="R702" s="20"/>
      <c r="S702" s="20"/>
      <c r="T702" s="20"/>
      <c r="U702" s="20"/>
      <c r="V702" s="20"/>
      <c r="W702" s="20"/>
      <c r="X702" s="20"/>
      <c r="Y702" s="18"/>
      <c r="Z702" s="15"/>
      <c r="AA702" s="15"/>
      <c r="AB702" s="18"/>
      <c r="AC702" s="15"/>
      <c r="AD702" s="15"/>
      <c r="AE702" s="19"/>
      <c r="AF702" s="15"/>
      <c r="AG702" s="15"/>
      <c r="AH702" s="15"/>
      <c r="AI702" s="15"/>
      <c r="AJ702" s="20"/>
      <c r="AK702" s="18"/>
      <c r="AL702" s="19"/>
      <c r="AM702" s="1"/>
    </row>
    <row r="703" spans="1:39" x14ac:dyDescent="0.25">
      <c r="A703" s="15"/>
      <c r="B703" s="16"/>
      <c r="C703" s="17"/>
      <c r="D703" s="15"/>
      <c r="E703" s="16"/>
      <c r="F703" s="16"/>
      <c r="G703" s="16"/>
      <c r="H703" s="16"/>
      <c r="I703" s="16"/>
      <c r="J703" s="16"/>
      <c r="K703" s="20"/>
      <c r="L703" s="20"/>
      <c r="M703" s="20"/>
      <c r="N703" s="20"/>
      <c r="O703" s="20"/>
      <c r="P703" s="20"/>
      <c r="Q703" s="20"/>
      <c r="R703" s="20"/>
      <c r="S703" s="20"/>
      <c r="T703" s="20"/>
      <c r="U703" s="20"/>
      <c r="V703" s="20"/>
      <c r="W703" s="20"/>
      <c r="X703" s="20"/>
      <c r="Y703" s="18"/>
      <c r="Z703" s="15"/>
      <c r="AA703" s="15"/>
      <c r="AB703" s="18"/>
      <c r="AC703" s="15"/>
      <c r="AD703" s="15"/>
      <c r="AE703" s="19"/>
      <c r="AF703" s="15"/>
      <c r="AG703" s="15"/>
      <c r="AH703" s="15"/>
      <c r="AI703" s="15"/>
      <c r="AJ703" s="20"/>
      <c r="AK703" s="18"/>
      <c r="AL703" s="19"/>
      <c r="AM703" s="1"/>
    </row>
    <row r="704" spans="1:39" x14ac:dyDescent="0.25">
      <c r="A704" s="15"/>
      <c r="B704" s="16"/>
      <c r="C704" s="17"/>
      <c r="D704" s="15"/>
      <c r="E704" s="16"/>
      <c r="F704" s="16"/>
      <c r="G704" s="16"/>
      <c r="H704" s="16"/>
      <c r="I704" s="16"/>
      <c r="J704" s="16"/>
      <c r="K704" s="20"/>
      <c r="L704" s="20"/>
      <c r="M704" s="20"/>
      <c r="N704" s="20"/>
      <c r="O704" s="20"/>
      <c r="P704" s="20"/>
      <c r="Q704" s="20"/>
      <c r="R704" s="20"/>
      <c r="S704" s="20"/>
      <c r="T704" s="20"/>
      <c r="U704" s="20"/>
      <c r="V704" s="20"/>
      <c r="W704" s="20"/>
      <c r="X704" s="20"/>
      <c r="Y704" s="18"/>
      <c r="Z704" s="15"/>
      <c r="AA704" s="15"/>
      <c r="AB704" s="18"/>
      <c r="AC704" s="15"/>
      <c r="AD704" s="15"/>
      <c r="AE704" s="19"/>
      <c r="AF704" s="15"/>
      <c r="AG704" s="15"/>
      <c r="AH704" s="15"/>
      <c r="AI704" s="15"/>
      <c r="AJ704" s="20"/>
      <c r="AK704" s="18"/>
      <c r="AL704" s="19"/>
      <c r="AM704" s="1"/>
    </row>
    <row r="705" spans="1:39" x14ac:dyDescent="0.25">
      <c r="A705" s="15"/>
      <c r="B705" s="16"/>
      <c r="C705" s="17"/>
      <c r="D705" s="15"/>
      <c r="E705" s="16"/>
      <c r="F705" s="16"/>
      <c r="G705" s="16"/>
      <c r="H705" s="16"/>
      <c r="I705" s="16"/>
      <c r="J705" s="16"/>
      <c r="K705" s="20"/>
      <c r="L705" s="20"/>
      <c r="M705" s="20"/>
      <c r="N705" s="20"/>
      <c r="O705" s="20"/>
      <c r="P705" s="20"/>
      <c r="Q705" s="20"/>
      <c r="R705" s="20"/>
      <c r="S705" s="20"/>
      <c r="T705" s="20"/>
      <c r="U705" s="20"/>
      <c r="V705" s="20"/>
      <c r="W705" s="20"/>
      <c r="X705" s="20"/>
      <c r="Y705" s="18"/>
      <c r="Z705" s="15"/>
      <c r="AA705" s="15"/>
      <c r="AB705" s="18"/>
      <c r="AC705" s="15"/>
      <c r="AD705" s="15"/>
      <c r="AE705" s="19"/>
      <c r="AF705" s="15"/>
      <c r="AG705" s="15"/>
      <c r="AH705" s="15"/>
      <c r="AI705" s="15"/>
      <c r="AJ705" s="20"/>
      <c r="AK705" s="18"/>
      <c r="AL705" s="19"/>
      <c r="AM705" s="1"/>
    </row>
    <row r="706" spans="1:39" x14ac:dyDescent="0.25">
      <c r="A706" s="15"/>
      <c r="B706" s="16"/>
      <c r="C706" s="17"/>
      <c r="D706" s="15"/>
      <c r="E706" s="16"/>
      <c r="F706" s="16"/>
      <c r="G706" s="16"/>
      <c r="H706" s="16"/>
      <c r="I706" s="16"/>
      <c r="J706" s="16"/>
      <c r="K706" s="20"/>
      <c r="L706" s="20"/>
      <c r="M706" s="20"/>
      <c r="N706" s="20"/>
      <c r="O706" s="20"/>
      <c r="P706" s="20"/>
      <c r="Q706" s="20"/>
      <c r="R706" s="20"/>
      <c r="S706" s="20"/>
      <c r="T706" s="20"/>
      <c r="U706" s="20"/>
      <c r="V706" s="20"/>
      <c r="W706" s="20"/>
      <c r="X706" s="20"/>
      <c r="Y706" s="18"/>
      <c r="Z706" s="15"/>
      <c r="AA706" s="15"/>
      <c r="AB706" s="18"/>
      <c r="AC706" s="15"/>
      <c r="AD706" s="15"/>
      <c r="AE706" s="19"/>
      <c r="AF706" s="15"/>
      <c r="AG706" s="15"/>
      <c r="AH706" s="15"/>
      <c r="AI706" s="15"/>
      <c r="AJ706" s="20"/>
      <c r="AK706" s="18"/>
      <c r="AL706" s="19"/>
      <c r="AM706" s="1"/>
    </row>
    <row r="707" spans="1:39" x14ac:dyDescent="0.25">
      <c r="A707" s="15"/>
      <c r="B707" s="16"/>
      <c r="C707" s="17"/>
      <c r="D707" s="15"/>
      <c r="E707" s="16"/>
      <c r="F707" s="16"/>
      <c r="G707" s="16"/>
      <c r="H707" s="16"/>
      <c r="I707" s="16"/>
      <c r="J707" s="16"/>
      <c r="K707" s="20"/>
      <c r="L707" s="20"/>
      <c r="M707" s="20"/>
      <c r="N707" s="20"/>
      <c r="O707" s="20"/>
      <c r="P707" s="20"/>
      <c r="Q707" s="20"/>
      <c r="R707" s="20"/>
      <c r="S707" s="20"/>
      <c r="T707" s="20"/>
      <c r="U707" s="20"/>
      <c r="V707" s="20"/>
      <c r="W707" s="20"/>
      <c r="X707" s="20"/>
      <c r="Y707" s="18"/>
      <c r="Z707" s="15"/>
      <c r="AA707" s="15"/>
      <c r="AB707" s="18"/>
      <c r="AC707" s="15"/>
      <c r="AD707" s="15"/>
      <c r="AE707" s="19"/>
      <c r="AF707" s="15"/>
      <c r="AG707" s="15"/>
      <c r="AH707" s="15"/>
      <c r="AI707" s="15"/>
      <c r="AJ707" s="20"/>
      <c r="AK707" s="18"/>
      <c r="AL707" s="19"/>
      <c r="AM707" s="1"/>
    </row>
    <row r="708" spans="1:39" x14ac:dyDescent="0.25">
      <c r="A708" s="15"/>
      <c r="B708" s="16"/>
      <c r="C708" s="17"/>
      <c r="D708" s="15"/>
      <c r="E708" s="16"/>
      <c r="F708" s="16"/>
      <c r="G708" s="16"/>
      <c r="H708" s="16"/>
      <c r="I708" s="16"/>
      <c r="J708" s="16"/>
      <c r="K708" s="20"/>
      <c r="L708" s="20"/>
      <c r="M708" s="20"/>
      <c r="N708" s="20"/>
      <c r="O708" s="20"/>
      <c r="P708" s="20"/>
      <c r="Q708" s="20"/>
      <c r="R708" s="20"/>
      <c r="S708" s="20"/>
      <c r="T708" s="20"/>
      <c r="U708" s="20"/>
      <c r="V708" s="20"/>
      <c r="W708" s="20"/>
      <c r="X708" s="20"/>
      <c r="Y708" s="18"/>
      <c r="Z708" s="15"/>
      <c r="AA708" s="15"/>
      <c r="AB708" s="18"/>
      <c r="AC708" s="15"/>
      <c r="AD708" s="15"/>
      <c r="AE708" s="19"/>
      <c r="AF708" s="15"/>
      <c r="AG708" s="15"/>
      <c r="AH708" s="15"/>
      <c r="AI708" s="15"/>
      <c r="AJ708" s="20"/>
      <c r="AK708" s="18"/>
      <c r="AL708" s="19"/>
      <c r="AM708" s="1"/>
    </row>
    <row r="709" spans="1:39" x14ac:dyDescent="0.25">
      <c r="A709" s="15"/>
      <c r="B709" s="16"/>
      <c r="C709" s="17"/>
      <c r="D709" s="15"/>
      <c r="E709" s="16"/>
      <c r="F709" s="16"/>
      <c r="G709" s="16"/>
      <c r="H709" s="16"/>
      <c r="I709" s="16"/>
      <c r="J709" s="16"/>
      <c r="K709" s="20"/>
      <c r="L709" s="20"/>
      <c r="M709" s="20"/>
      <c r="N709" s="20"/>
      <c r="O709" s="20"/>
      <c r="P709" s="20"/>
      <c r="Q709" s="20"/>
      <c r="R709" s="20"/>
      <c r="S709" s="20"/>
      <c r="T709" s="20"/>
      <c r="U709" s="20"/>
      <c r="V709" s="20"/>
      <c r="W709" s="20"/>
      <c r="X709" s="20"/>
      <c r="Y709" s="18"/>
      <c r="Z709" s="15"/>
      <c r="AA709" s="15"/>
      <c r="AB709" s="18"/>
      <c r="AC709" s="15"/>
      <c r="AD709" s="15"/>
      <c r="AE709" s="19"/>
      <c r="AF709" s="15"/>
      <c r="AG709" s="15"/>
      <c r="AH709" s="15"/>
      <c r="AI709" s="15"/>
      <c r="AJ709" s="20"/>
      <c r="AK709" s="18"/>
      <c r="AL709" s="19"/>
      <c r="AM709" s="1"/>
    </row>
    <row r="710" spans="1:39" x14ac:dyDescent="0.25">
      <c r="A710" s="15"/>
      <c r="B710" s="16"/>
      <c r="C710" s="17"/>
      <c r="D710" s="15"/>
      <c r="E710" s="16"/>
      <c r="F710" s="16"/>
      <c r="G710" s="16"/>
      <c r="H710" s="16"/>
      <c r="I710" s="16"/>
      <c r="J710" s="16"/>
      <c r="K710" s="20"/>
      <c r="L710" s="20"/>
      <c r="M710" s="20"/>
      <c r="N710" s="20"/>
      <c r="O710" s="20"/>
      <c r="P710" s="20"/>
      <c r="Q710" s="20"/>
      <c r="R710" s="20"/>
      <c r="S710" s="20"/>
      <c r="T710" s="20"/>
      <c r="U710" s="20"/>
      <c r="V710" s="20"/>
      <c r="W710" s="20"/>
      <c r="X710" s="20"/>
      <c r="Y710" s="18"/>
      <c r="Z710" s="15"/>
      <c r="AA710" s="15"/>
      <c r="AB710" s="18"/>
      <c r="AC710" s="15"/>
      <c r="AD710" s="15"/>
      <c r="AE710" s="19"/>
      <c r="AF710" s="15"/>
      <c r="AG710" s="15"/>
      <c r="AH710" s="15"/>
      <c r="AI710" s="15"/>
      <c r="AJ710" s="20"/>
      <c r="AK710" s="18"/>
      <c r="AL710" s="19"/>
      <c r="AM710" s="1"/>
    </row>
    <row r="711" spans="1:39" x14ac:dyDescent="0.25">
      <c r="A711" s="15"/>
      <c r="B711" s="16"/>
      <c r="C711" s="17"/>
      <c r="D711" s="15"/>
      <c r="E711" s="16"/>
      <c r="F711" s="16"/>
      <c r="G711" s="16"/>
      <c r="H711" s="16"/>
      <c r="I711" s="16"/>
      <c r="J711" s="16"/>
      <c r="K711" s="20"/>
      <c r="L711" s="20"/>
      <c r="M711" s="20"/>
      <c r="N711" s="20"/>
      <c r="O711" s="20"/>
      <c r="P711" s="20"/>
      <c r="Q711" s="20"/>
      <c r="R711" s="20"/>
      <c r="S711" s="20"/>
      <c r="T711" s="20"/>
      <c r="U711" s="20"/>
      <c r="V711" s="20"/>
      <c r="W711" s="20"/>
      <c r="X711" s="20"/>
      <c r="Y711" s="18"/>
      <c r="Z711" s="15"/>
      <c r="AA711" s="15"/>
      <c r="AB711" s="18"/>
      <c r="AC711" s="15"/>
      <c r="AD711" s="15"/>
      <c r="AE711" s="19"/>
      <c r="AF711" s="15"/>
      <c r="AG711" s="15"/>
      <c r="AH711" s="15"/>
      <c r="AI711" s="15"/>
      <c r="AJ711" s="20"/>
      <c r="AK711" s="18"/>
      <c r="AL711" s="19"/>
      <c r="AM711" s="1"/>
    </row>
    <row r="712" spans="1:39" x14ac:dyDescent="0.25">
      <c r="A712" s="15"/>
      <c r="B712" s="16"/>
      <c r="C712" s="17"/>
      <c r="D712" s="15"/>
      <c r="E712" s="16"/>
      <c r="F712" s="16"/>
      <c r="G712" s="16"/>
      <c r="H712" s="16"/>
      <c r="I712" s="16"/>
      <c r="J712" s="16"/>
      <c r="K712" s="20"/>
      <c r="L712" s="20"/>
      <c r="M712" s="20"/>
      <c r="N712" s="20"/>
      <c r="O712" s="20"/>
      <c r="P712" s="20"/>
      <c r="Q712" s="20"/>
      <c r="R712" s="20"/>
      <c r="S712" s="20"/>
      <c r="T712" s="20"/>
      <c r="U712" s="20"/>
      <c r="V712" s="20"/>
      <c r="W712" s="20"/>
      <c r="X712" s="20"/>
      <c r="Y712" s="18"/>
      <c r="Z712" s="15"/>
      <c r="AA712" s="15"/>
      <c r="AB712" s="18"/>
      <c r="AC712" s="15"/>
      <c r="AD712" s="15"/>
      <c r="AE712" s="19"/>
      <c r="AF712" s="15"/>
      <c r="AG712" s="15"/>
      <c r="AH712" s="15"/>
      <c r="AI712" s="15"/>
      <c r="AJ712" s="20"/>
      <c r="AK712" s="18"/>
      <c r="AL712" s="19"/>
      <c r="AM712" s="1"/>
    </row>
    <row r="713" spans="1:39" x14ac:dyDescent="0.25">
      <c r="A713" s="15"/>
      <c r="B713" s="16"/>
      <c r="C713" s="17"/>
      <c r="D713" s="15"/>
      <c r="E713" s="16"/>
      <c r="F713" s="16"/>
      <c r="G713" s="16"/>
      <c r="H713" s="16"/>
      <c r="I713" s="16"/>
      <c r="J713" s="16"/>
      <c r="K713" s="20"/>
      <c r="L713" s="20"/>
      <c r="M713" s="20"/>
      <c r="N713" s="20"/>
      <c r="O713" s="20"/>
      <c r="P713" s="20"/>
      <c r="Q713" s="20"/>
      <c r="R713" s="20"/>
      <c r="S713" s="20"/>
      <c r="T713" s="20"/>
      <c r="U713" s="20"/>
      <c r="V713" s="20"/>
      <c r="W713" s="20"/>
      <c r="X713" s="20"/>
      <c r="Y713" s="18"/>
      <c r="Z713" s="15"/>
      <c r="AA713" s="15"/>
      <c r="AB713" s="18"/>
      <c r="AC713" s="15"/>
      <c r="AD713" s="15"/>
      <c r="AE713" s="19"/>
      <c r="AF713" s="15"/>
      <c r="AG713" s="15"/>
      <c r="AH713" s="15"/>
      <c r="AI713" s="15"/>
      <c r="AJ713" s="20"/>
      <c r="AK713" s="18"/>
      <c r="AL713" s="19"/>
      <c r="AM713" s="1"/>
    </row>
    <row r="714" spans="1:39" x14ac:dyDescent="0.25">
      <c r="A714" s="15"/>
      <c r="B714" s="16"/>
      <c r="C714" s="17"/>
      <c r="D714" s="15"/>
      <c r="E714" s="16"/>
      <c r="F714" s="16"/>
      <c r="G714" s="16"/>
      <c r="H714" s="16"/>
      <c r="I714" s="16"/>
      <c r="J714" s="16"/>
      <c r="K714" s="20"/>
      <c r="L714" s="20"/>
      <c r="M714" s="20"/>
      <c r="N714" s="20"/>
      <c r="O714" s="20"/>
      <c r="P714" s="20"/>
      <c r="Q714" s="20"/>
      <c r="R714" s="20"/>
      <c r="S714" s="20"/>
      <c r="T714" s="20"/>
      <c r="U714" s="20"/>
      <c r="V714" s="20"/>
      <c r="W714" s="20"/>
      <c r="X714" s="20"/>
      <c r="Y714" s="18"/>
      <c r="Z714" s="15"/>
      <c r="AA714" s="15"/>
      <c r="AB714" s="18"/>
      <c r="AC714" s="15"/>
      <c r="AD714" s="15"/>
      <c r="AE714" s="19"/>
      <c r="AF714" s="15"/>
      <c r="AG714" s="15"/>
      <c r="AH714" s="15"/>
      <c r="AI714" s="15"/>
      <c r="AJ714" s="20"/>
      <c r="AK714" s="18"/>
      <c r="AL714" s="19"/>
      <c r="AM714" s="1"/>
    </row>
    <row r="715" spans="1:39" x14ac:dyDescent="0.25">
      <c r="A715" s="15"/>
      <c r="B715" s="16"/>
      <c r="C715" s="17"/>
      <c r="D715" s="15"/>
      <c r="E715" s="16"/>
      <c r="F715" s="16"/>
      <c r="G715" s="16"/>
      <c r="H715" s="16"/>
      <c r="I715" s="16"/>
      <c r="J715" s="16"/>
      <c r="K715" s="20"/>
      <c r="L715" s="20"/>
      <c r="M715" s="20"/>
      <c r="N715" s="20"/>
      <c r="O715" s="20"/>
      <c r="P715" s="20"/>
      <c r="Q715" s="20"/>
      <c r="R715" s="20"/>
      <c r="S715" s="20"/>
      <c r="T715" s="20"/>
      <c r="U715" s="20"/>
      <c r="V715" s="20"/>
      <c r="W715" s="20"/>
      <c r="X715" s="20"/>
      <c r="Y715" s="18"/>
      <c r="Z715" s="15"/>
      <c r="AA715" s="15"/>
      <c r="AB715" s="18"/>
      <c r="AC715" s="15"/>
      <c r="AD715" s="15"/>
      <c r="AE715" s="19"/>
      <c r="AF715" s="15"/>
      <c r="AG715" s="15"/>
      <c r="AH715" s="15"/>
      <c r="AI715" s="15"/>
      <c r="AJ715" s="20"/>
      <c r="AK715" s="18"/>
      <c r="AL715" s="19"/>
      <c r="AM715" s="1"/>
    </row>
    <row r="716" spans="1:39" x14ac:dyDescent="0.25">
      <c r="A716" s="15"/>
      <c r="B716" s="16"/>
      <c r="C716" s="17"/>
      <c r="D716" s="15"/>
      <c r="E716" s="16"/>
      <c r="F716" s="16"/>
      <c r="G716" s="16"/>
      <c r="H716" s="16"/>
      <c r="I716" s="16"/>
      <c r="J716" s="16"/>
      <c r="K716" s="20"/>
      <c r="L716" s="20"/>
      <c r="M716" s="20"/>
      <c r="N716" s="20"/>
      <c r="O716" s="20"/>
      <c r="P716" s="20"/>
      <c r="Q716" s="20"/>
      <c r="R716" s="20"/>
      <c r="S716" s="20"/>
      <c r="T716" s="20"/>
      <c r="U716" s="20"/>
      <c r="V716" s="20"/>
      <c r="W716" s="20"/>
      <c r="X716" s="20"/>
      <c r="Y716" s="18"/>
      <c r="Z716" s="15"/>
      <c r="AA716" s="15"/>
      <c r="AB716" s="18"/>
      <c r="AC716" s="15"/>
      <c r="AD716" s="15"/>
      <c r="AE716" s="19"/>
      <c r="AF716" s="15"/>
      <c r="AG716" s="15"/>
      <c r="AH716" s="15"/>
      <c r="AI716" s="15"/>
      <c r="AJ716" s="20"/>
      <c r="AK716" s="18"/>
      <c r="AL716" s="19"/>
      <c r="AM716" s="1"/>
    </row>
    <row r="717" spans="1:39" x14ac:dyDescent="0.25">
      <c r="A717" s="15"/>
      <c r="B717" s="16"/>
      <c r="C717" s="17"/>
      <c r="D717" s="15"/>
      <c r="E717" s="16"/>
      <c r="F717" s="16"/>
      <c r="G717" s="16"/>
      <c r="H717" s="16"/>
      <c r="I717" s="16"/>
      <c r="J717" s="16"/>
      <c r="K717" s="20"/>
      <c r="L717" s="20"/>
      <c r="M717" s="20"/>
      <c r="N717" s="20"/>
      <c r="O717" s="20"/>
      <c r="P717" s="20"/>
      <c r="Q717" s="20"/>
      <c r="R717" s="20"/>
      <c r="S717" s="20"/>
      <c r="T717" s="20"/>
      <c r="U717" s="20"/>
      <c r="V717" s="20"/>
      <c r="W717" s="20"/>
      <c r="X717" s="20"/>
      <c r="Y717" s="18"/>
      <c r="Z717" s="15"/>
      <c r="AA717" s="15"/>
      <c r="AB717" s="18"/>
      <c r="AC717" s="15"/>
      <c r="AD717" s="15"/>
      <c r="AE717" s="19"/>
      <c r="AF717" s="15"/>
      <c r="AG717" s="15"/>
      <c r="AH717" s="15"/>
      <c r="AI717" s="15"/>
      <c r="AJ717" s="20"/>
      <c r="AK717" s="18"/>
      <c r="AL717" s="19"/>
      <c r="AM717" s="1"/>
    </row>
    <row r="718" spans="1:39" x14ac:dyDescent="0.25">
      <c r="A718" s="15"/>
      <c r="B718" s="16"/>
      <c r="C718" s="17"/>
      <c r="D718" s="15"/>
      <c r="E718" s="16"/>
      <c r="F718" s="16"/>
      <c r="G718" s="16"/>
      <c r="H718" s="16"/>
      <c r="I718" s="16"/>
      <c r="J718" s="16"/>
      <c r="K718" s="20"/>
      <c r="L718" s="20"/>
      <c r="M718" s="20"/>
      <c r="N718" s="20"/>
      <c r="O718" s="20"/>
      <c r="P718" s="20"/>
      <c r="Q718" s="20"/>
      <c r="R718" s="20"/>
      <c r="S718" s="20"/>
      <c r="T718" s="20"/>
      <c r="U718" s="20"/>
      <c r="V718" s="20"/>
      <c r="W718" s="20"/>
      <c r="X718" s="20"/>
      <c r="Y718" s="18"/>
      <c r="Z718" s="15"/>
      <c r="AA718" s="15"/>
      <c r="AB718" s="18"/>
      <c r="AC718" s="15"/>
      <c r="AD718" s="15"/>
      <c r="AE718" s="19"/>
      <c r="AF718" s="15"/>
      <c r="AG718" s="15"/>
      <c r="AH718" s="15"/>
      <c r="AI718" s="15"/>
      <c r="AJ718" s="20"/>
      <c r="AK718" s="18"/>
      <c r="AL718" s="19"/>
      <c r="AM718" s="1"/>
    </row>
    <row r="719" spans="1:39" x14ac:dyDescent="0.25">
      <c r="A719" s="15"/>
      <c r="B719" s="16"/>
      <c r="C719" s="17"/>
      <c r="D719" s="15"/>
      <c r="E719" s="16"/>
      <c r="F719" s="16"/>
      <c r="G719" s="16"/>
      <c r="H719" s="16"/>
      <c r="I719" s="16"/>
      <c r="J719" s="16"/>
      <c r="K719" s="20"/>
      <c r="L719" s="20"/>
      <c r="M719" s="20"/>
      <c r="N719" s="20"/>
      <c r="O719" s="20"/>
      <c r="P719" s="20"/>
      <c r="Q719" s="20"/>
      <c r="R719" s="20"/>
      <c r="S719" s="20"/>
      <c r="T719" s="20"/>
      <c r="U719" s="20"/>
      <c r="V719" s="20"/>
      <c r="W719" s="20"/>
      <c r="X719" s="20"/>
      <c r="Y719" s="18"/>
      <c r="Z719" s="15"/>
      <c r="AA719" s="15"/>
      <c r="AB719" s="18"/>
      <c r="AC719" s="15"/>
      <c r="AD719" s="15"/>
      <c r="AE719" s="19"/>
      <c r="AF719" s="15"/>
      <c r="AG719" s="15"/>
      <c r="AH719" s="15"/>
      <c r="AI719" s="15"/>
      <c r="AJ719" s="20"/>
      <c r="AK719" s="18"/>
      <c r="AL719" s="19"/>
      <c r="AM719" s="1"/>
    </row>
    <row r="720" spans="1:39" x14ac:dyDescent="0.25">
      <c r="A720" s="15"/>
      <c r="B720" s="16"/>
      <c r="C720" s="17"/>
      <c r="D720" s="15"/>
      <c r="E720" s="16"/>
      <c r="F720" s="16"/>
      <c r="G720" s="16"/>
      <c r="H720" s="16"/>
      <c r="I720" s="16"/>
      <c r="J720" s="16"/>
      <c r="K720" s="20"/>
      <c r="L720" s="20"/>
      <c r="M720" s="20"/>
      <c r="N720" s="20"/>
      <c r="O720" s="20"/>
      <c r="P720" s="20"/>
      <c r="Q720" s="20"/>
      <c r="R720" s="20"/>
      <c r="S720" s="20"/>
      <c r="T720" s="20"/>
      <c r="U720" s="20"/>
      <c r="V720" s="20"/>
      <c r="W720" s="20"/>
      <c r="X720" s="20"/>
      <c r="Y720" s="18"/>
      <c r="Z720" s="15"/>
      <c r="AA720" s="15"/>
      <c r="AB720" s="18"/>
      <c r="AC720" s="15"/>
      <c r="AD720" s="15"/>
      <c r="AE720" s="19"/>
      <c r="AF720" s="15"/>
      <c r="AG720" s="15"/>
      <c r="AH720" s="15"/>
      <c r="AI720" s="15"/>
      <c r="AJ720" s="20"/>
      <c r="AK720" s="18"/>
      <c r="AL720" s="19"/>
      <c r="AM720" s="1"/>
    </row>
    <row r="721" spans="1:39" x14ac:dyDescent="0.25">
      <c r="A721" s="15"/>
      <c r="B721" s="16"/>
      <c r="C721" s="17"/>
      <c r="D721" s="15"/>
      <c r="E721" s="16"/>
      <c r="F721" s="16"/>
      <c r="G721" s="16"/>
      <c r="H721" s="16"/>
      <c r="I721" s="16"/>
      <c r="J721" s="16"/>
      <c r="K721" s="20"/>
      <c r="L721" s="20"/>
      <c r="M721" s="20"/>
      <c r="N721" s="20"/>
      <c r="O721" s="20"/>
      <c r="P721" s="20"/>
      <c r="Q721" s="20"/>
      <c r="R721" s="20"/>
      <c r="S721" s="20"/>
      <c r="T721" s="20"/>
      <c r="U721" s="20"/>
      <c r="V721" s="20"/>
      <c r="W721" s="20"/>
      <c r="X721" s="20"/>
      <c r="Y721" s="18"/>
      <c r="Z721" s="15"/>
      <c r="AA721" s="15"/>
      <c r="AB721" s="18"/>
      <c r="AC721" s="15"/>
      <c r="AD721" s="15"/>
      <c r="AE721" s="19"/>
      <c r="AF721" s="15"/>
      <c r="AG721" s="15"/>
      <c r="AH721" s="15"/>
      <c r="AI721" s="15"/>
      <c r="AJ721" s="20"/>
      <c r="AK721" s="18"/>
      <c r="AL721" s="19"/>
      <c r="AM721" s="1"/>
    </row>
    <row r="722" spans="1:39" x14ac:dyDescent="0.25">
      <c r="A722" s="15"/>
      <c r="B722" s="16"/>
      <c r="C722" s="17"/>
      <c r="D722" s="15"/>
      <c r="E722" s="16"/>
      <c r="F722" s="16"/>
      <c r="G722" s="16"/>
      <c r="H722" s="16"/>
      <c r="I722" s="16"/>
      <c r="J722" s="16"/>
      <c r="K722" s="20"/>
      <c r="L722" s="20"/>
      <c r="M722" s="20"/>
      <c r="N722" s="20"/>
      <c r="O722" s="20"/>
      <c r="P722" s="20"/>
      <c r="Q722" s="20"/>
      <c r="R722" s="20"/>
      <c r="S722" s="20"/>
      <c r="T722" s="20"/>
      <c r="U722" s="20"/>
      <c r="V722" s="20"/>
      <c r="W722" s="20"/>
      <c r="X722" s="20"/>
      <c r="Y722" s="18"/>
      <c r="Z722" s="15"/>
      <c r="AA722" s="15"/>
      <c r="AB722" s="18"/>
      <c r="AC722" s="15"/>
      <c r="AD722" s="15"/>
      <c r="AE722" s="19"/>
      <c r="AF722" s="15"/>
      <c r="AG722" s="15"/>
      <c r="AH722" s="15"/>
      <c r="AI722" s="15"/>
      <c r="AJ722" s="20"/>
      <c r="AK722" s="18"/>
      <c r="AL722" s="19"/>
      <c r="AM722" s="1"/>
    </row>
    <row r="723" spans="1:39" x14ac:dyDescent="0.25">
      <c r="A723" s="15"/>
      <c r="B723" s="16"/>
      <c r="C723" s="17"/>
      <c r="D723" s="15"/>
      <c r="E723" s="16"/>
      <c r="F723" s="16"/>
      <c r="G723" s="16"/>
      <c r="H723" s="16"/>
      <c r="I723" s="16"/>
      <c r="J723" s="16"/>
      <c r="K723" s="20"/>
      <c r="L723" s="20"/>
      <c r="M723" s="20"/>
      <c r="N723" s="20"/>
      <c r="O723" s="20"/>
      <c r="P723" s="20"/>
      <c r="Q723" s="20"/>
      <c r="R723" s="20"/>
      <c r="S723" s="20"/>
      <c r="T723" s="20"/>
      <c r="U723" s="20"/>
      <c r="V723" s="20"/>
      <c r="W723" s="20"/>
      <c r="X723" s="20"/>
      <c r="Y723" s="18"/>
      <c r="Z723" s="15"/>
      <c r="AA723" s="15"/>
      <c r="AB723" s="18"/>
      <c r="AC723" s="15"/>
      <c r="AD723" s="15"/>
      <c r="AE723" s="19"/>
      <c r="AF723" s="15"/>
      <c r="AG723" s="15"/>
      <c r="AH723" s="15"/>
      <c r="AI723" s="15"/>
      <c r="AJ723" s="20"/>
      <c r="AK723" s="18"/>
      <c r="AL723" s="19"/>
      <c r="AM723" s="1"/>
    </row>
    <row r="724" spans="1:39" x14ac:dyDescent="0.25">
      <c r="A724" s="15"/>
      <c r="B724" s="16"/>
      <c r="C724" s="17"/>
      <c r="D724" s="15"/>
      <c r="E724" s="16"/>
      <c r="F724" s="16"/>
      <c r="G724" s="16"/>
      <c r="H724" s="16"/>
      <c r="I724" s="16"/>
      <c r="J724" s="16"/>
      <c r="K724" s="20"/>
      <c r="L724" s="20"/>
      <c r="M724" s="20"/>
      <c r="N724" s="20"/>
      <c r="O724" s="20"/>
      <c r="P724" s="20"/>
      <c r="Q724" s="20"/>
      <c r="R724" s="20"/>
      <c r="S724" s="20"/>
      <c r="T724" s="20"/>
      <c r="U724" s="20"/>
      <c r="V724" s="20"/>
      <c r="W724" s="20"/>
      <c r="X724" s="20"/>
      <c r="Y724" s="18"/>
      <c r="Z724" s="15"/>
      <c r="AA724" s="15"/>
      <c r="AB724" s="18"/>
      <c r="AC724" s="15"/>
      <c r="AD724" s="15"/>
      <c r="AE724" s="19"/>
      <c r="AF724" s="15"/>
      <c r="AG724" s="15"/>
      <c r="AH724" s="15"/>
      <c r="AI724" s="15"/>
      <c r="AJ724" s="20"/>
      <c r="AK724" s="18"/>
      <c r="AL724" s="19"/>
      <c r="AM724" s="1"/>
    </row>
    <row r="725" spans="1:39" x14ac:dyDescent="0.25">
      <c r="A725" s="15"/>
      <c r="B725" s="16"/>
      <c r="C725" s="17"/>
      <c r="D725" s="15"/>
      <c r="E725" s="16"/>
      <c r="F725" s="16"/>
      <c r="G725" s="16"/>
      <c r="H725" s="16"/>
      <c r="I725" s="16"/>
      <c r="J725" s="16"/>
      <c r="K725" s="20"/>
      <c r="L725" s="20"/>
      <c r="M725" s="20"/>
      <c r="N725" s="20"/>
      <c r="O725" s="20"/>
      <c r="P725" s="20"/>
      <c r="Q725" s="20"/>
      <c r="R725" s="20"/>
      <c r="S725" s="20"/>
      <c r="T725" s="20"/>
      <c r="U725" s="20"/>
      <c r="V725" s="20"/>
      <c r="W725" s="20"/>
      <c r="X725" s="20"/>
      <c r="Y725" s="18"/>
      <c r="Z725" s="15"/>
      <c r="AA725" s="15"/>
      <c r="AB725" s="18"/>
      <c r="AC725" s="15"/>
      <c r="AD725" s="15"/>
      <c r="AE725" s="19"/>
      <c r="AF725" s="15"/>
      <c r="AG725" s="15"/>
      <c r="AH725" s="15"/>
      <c r="AI725" s="15"/>
      <c r="AJ725" s="20"/>
      <c r="AK725" s="18"/>
      <c r="AL725" s="19"/>
      <c r="AM725" s="1"/>
    </row>
    <row r="726" spans="1:39" x14ac:dyDescent="0.25">
      <c r="A726" s="15"/>
      <c r="B726" s="16"/>
      <c r="C726" s="17"/>
      <c r="D726" s="15"/>
      <c r="E726" s="16"/>
      <c r="F726" s="16"/>
      <c r="G726" s="16"/>
      <c r="H726" s="16"/>
      <c r="I726" s="16"/>
      <c r="J726" s="16"/>
      <c r="K726" s="20"/>
      <c r="L726" s="20"/>
      <c r="M726" s="20"/>
      <c r="N726" s="20"/>
      <c r="O726" s="20"/>
      <c r="P726" s="20"/>
      <c r="Q726" s="20"/>
      <c r="R726" s="20"/>
      <c r="S726" s="20"/>
      <c r="T726" s="20"/>
      <c r="U726" s="20"/>
      <c r="V726" s="20"/>
      <c r="W726" s="20"/>
      <c r="X726" s="20"/>
      <c r="Y726" s="18"/>
      <c r="Z726" s="15"/>
      <c r="AA726" s="15"/>
      <c r="AB726" s="18"/>
      <c r="AC726" s="15"/>
      <c r="AD726" s="15"/>
      <c r="AE726" s="19"/>
      <c r="AF726" s="15"/>
      <c r="AG726" s="15"/>
      <c r="AH726" s="15"/>
      <c r="AI726" s="15"/>
      <c r="AJ726" s="20"/>
      <c r="AK726" s="18"/>
      <c r="AL726" s="19"/>
      <c r="AM726" s="1"/>
    </row>
    <row r="727" spans="1:39" x14ac:dyDescent="0.25">
      <c r="A727" s="15"/>
      <c r="B727" s="16"/>
      <c r="C727" s="17"/>
      <c r="D727" s="15"/>
      <c r="E727" s="16"/>
      <c r="F727" s="16"/>
      <c r="G727" s="16"/>
      <c r="H727" s="16"/>
      <c r="I727" s="16"/>
      <c r="J727" s="16"/>
      <c r="K727" s="20"/>
      <c r="L727" s="20"/>
      <c r="M727" s="20"/>
      <c r="N727" s="20"/>
      <c r="O727" s="20"/>
      <c r="P727" s="20"/>
      <c r="Q727" s="20"/>
      <c r="R727" s="20"/>
      <c r="S727" s="20"/>
      <c r="T727" s="20"/>
      <c r="U727" s="20"/>
      <c r="V727" s="20"/>
      <c r="W727" s="20"/>
      <c r="X727" s="20"/>
      <c r="Y727" s="18"/>
      <c r="Z727" s="15"/>
      <c r="AA727" s="15"/>
      <c r="AB727" s="18"/>
      <c r="AC727" s="15"/>
      <c r="AD727" s="15"/>
      <c r="AE727" s="19"/>
      <c r="AF727" s="15"/>
      <c r="AG727" s="15"/>
      <c r="AH727" s="15"/>
      <c r="AI727" s="15"/>
      <c r="AJ727" s="20"/>
      <c r="AK727" s="18"/>
      <c r="AL727" s="19"/>
      <c r="AM727" s="1"/>
    </row>
    <row r="728" spans="1:39" x14ac:dyDescent="0.25">
      <c r="A728" s="15"/>
      <c r="B728" s="16"/>
      <c r="C728" s="17"/>
      <c r="D728" s="15"/>
      <c r="E728" s="16"/>
      <c r="F728" s="16"/>
      <c r="G728" s="16"/>
      <c r="H728" s="16"/>
      <c r="I728" s="16"/>
      <c r="J728" s="16"/>
      <c r="K728" s="20"/>
      <c r="L728" s="20"/>
      <c r="M728" s="20"/>
      <c r="N728" s="20"/>
      <c r="O728" s="20"/>
      <c r="P728" s="20"/>
      <c r="Q728" s="20"/>
      <c r="R728" s="20"/>
      <c r="S728" s="20"/>
      <c r="T728" s="20"/>
      <c r="U728" s="20"/>
      <c r="V728" s="20"/>
      <c r="W728" s="20"/>
      <c r="X728" s="20"/>
      <c r="Y728" s="18"/>
      <c r="Z728" s="15"/>
      <c r="AA728" s="15"/>
      <c r="AB728" s="18"/>
      <c r="AC728" s="15"/>
      <c r="AD728" s="15"/>
      <c r="AE728" s="19"/>
      <c r="AF728" s="15"/>
      <c r="AG728" s="15"/>
      <c r="AH728" s="15"/>
      <c r="AI728" s="15"/>
      <c r="AJ728" s="20"/>
      <c r="AK728" s="18"/>
      <c r="AL728" s="19"/>
      <c r="AM728" s="1"/>
    </row>
    <row r="729" spans="1:39" x14ac:dyDescent="0.25">
      <c r="A729" s="15"/>
      <c r="B729" s="16"/>
      <c r="C729" s="17"/>
      <c r="D729" s="15"/>
      <c r="E729" s="16"/>
      <c r="F729" s="16"/>
      <c r="G729" s="16"/>
      <c r="H729" s="16"/>
      <c r="I729" s="16"/>
      <c r="J729" s="16"/>
      <c r="K729" s="20"/>
      <c r="L729" s="20"/>
      <c r="M729" s="20"/>
      <c r="N729" s="20"/>
      <c r="O729" s="20"/>
      <c r="P729" s="20"/>
      <c r="Q729" s="20"/>
      <c r="R729" s="20"/>
      <c r="S729" s="20"/>
      <c r="T729" s="20"/>
      <c r="U729" s="20"/>
      <c r="V729" s="20"/>
      <c r="W729" s="20"/>
      <c r="X729" s="20"/>
      <c r="Y729" s="18"/>
      <c r="Z729" s="15"/>
      <c r="AA729" s="15"/>
      <c r="AB729" s="18"/>
      <c r="AC729" s="15"/>
      <c r="AD729" s="15"/>
      <c r="AE729" s="19"/>
      <c r="AF729" s="15"/>
      <c r="AG729" s="15"/>
      <c r="AH729" s="15"/>
      <c r="AI729" s="15"/>
      <c r="AJ729" s="20"/>
      <c r="AK729" s="18"/>
      <c r="AL729" s="19"/>
      <c r="AM729" s="1"/>
    </row>
    <row r="730" spans="1:39" x14ac:dyDescent="0.25">
      <c r="A730" s="15"/>
      <c r="B730" s="16"/>
      <c r="C730" s="17"/>
      <c r="D730" s="15"/>
      <c r="E730" s="16"/>
      <c r="F730" s="16"/>
      <c r="G730" s="16"/>
      <c r="H730" s="16"/>
      <c r="I730" s="16"/>
      <c r="J730" s="16"/>
      <c r="K730" s="20"/>
      <c r="L730" s="20"/>
      <c r="M730" s="20"/>
      <c r="N730" s="20"/>
      <c r="O730" s="20"/>
      <c r="P730" s="20"/>
      <c r="Q730" s="20"/>
      <c r="R730" s="20"/>
      <c r="S730" s="20"/>
      <c r="T730" s="20"/>
      <c r="U730" s="20"/>
      <c r="V730" s="20"/>
      <c r="W730" s="20"/>
      <c r="X730" s="20"/>
      <c r="Y730" s="18"/>
      <c r="Z730" s="15"/>
      <c r="AA730" s="15"/>
      <c r="AB730" s="18"/>
      <c r="AC730" s="15"/>
      <c r="AD730" s="15"/>
      <c r="AE730" s="19"/>
      <c r="AF730" s="15"/>
      <c r="AG730" s="15"/>
      <c r="AH730" s="15"/>
      <c r="AI730" s="15"/>
      <c r="AJ730" s="20"/>
      <c r="AK730" s="18"/>
      <c r="AL730" s="19"/>
      <c r="AM730" s="1"/>
    </row>
    <row r="731" spans="1:39" x14ac:dyDescent="0.25">
      <c r="A731" s="15"/>
      <c r="B731" s="16"/>
      <c r="C731" s="17"/>
      <c r="D731" s="15"/>
      <c r="E731" s="16"/>
      <c r="F731" s="16"/>
      <c r="G731" s="16"/>
      <c r="H731" s="16"/>
      <c r="I731" s="16"/>
      <c r="J731" s="16"/>
      <c r="K731" s="20"/>
      <c r="L731" s="20"/>
      <c r="M731" s="20"/>
      <c r="N731" s="20"/>
      <c r="O731" s="20"/>
      <c r="P731" s="20"/>
      <c r="Q731" s="20"/>
      <c r="R731" s="20"/>
      <c r="S731" s="20"/>
      <c r="T731" s="20"/>
      <c r="U731" s="20"/>
      <c r="V731" s="20"/>
      <c r="W731" s="20"/>
      <c r="X731" s="20"/>
      <c r="Y731" s="18"/>
      <c r="Z731" s="15"/>
      <c r="AA731" s="15"/>
      <c r="AB731" s="18"/>
      <c r="AC731" s="15"/>
      <c r="AD731" s="15"/>
      <c r="AE731" s="19"/>
      <c r="AF731" s="15"/>
      <c r="AG731" s="15"/>
      <c r="AH731" s="15"/>
      <c r="AI731" s="15"/>
      <c r="AJ731" s="20"/>
      <c r="AK731" s="18"/>
      <c r="AL731" s="19"/>
      <c r="AM731" s="1"/>
    </row>
    <row r="732" spans="1:39" x14ac:dyDescent="0.25">
      <c r="A732" s="15"/>
      <c r="B732" s="16"/>
      <c r="C732" s="17"/>
      <c r="D732" s="15"/>
      <c r="E732" s="16"/>
      <c r="F732" s="16"/>
      <c r="G732" s="16"/>
      <c r="H732" s="16"/>
      <c r="I732" s="16"/>
      <c r="J732" s="16"/>
      <c r="K732" s="20"/>
      <c r="L732" s="20"/>
      <c r="M732" s="20"/>
      <c r="N732" s="20"/>
      <c r="O732" s="20"/>
      <c r="P732" s="20"/>
      <c r="Q732" s="20"/>
      <c r="R732" s="20"/>
      <c r="S732" s="20"/>
      <c r="T732" s="20"/>
      <c r="U732" s="20"/>
      <c r="V732" s="20"/>
      <c r="W732" s="20"/>
      <c r="X732" s="20"/>
      <c r="Y732" s="18"/>
      <c r="Z732" s="15"/>
      <c r="AA732" s="15"/>
      <c r="AB732" s="18"/>
      <c r="AC732" s="15"/>
      <c r="AD732" s="15"/>
      <c r="AE732" s="19"/>
      <c r="AF732" s="15"/>
      <c r="AG732" s="15"/>
      <c r="AH732" s="15"/>
      <c r="AI732" s="15"/>
      <c r="AJ732" s="20"/>
      <c r="AK732" s="18"/>
      <c r="AL732" s="19"/>
      <c r="AM732" s="1"/>
    </row>
    <row r="733" spans="1:39" x14ac:dyDescent="0.25">
      <c r="A733" s="15"/>
      <c r="B733" s="16"/>
      <c r="C733" s="17"/>
      <c r="D733" s="15"/>
      <c r="E733" s="16"/>
      <c r="F733" s="16"/>
      <c r="G733" s="16"/>
      <c r="H733" s="16"/>
      <c r="I733" s="16"/>
      <c r="J733" s="16"/>
      <c r="K733" s="20"/>
      <c r="L733" s="20"/>
      <c r="M733" s="20"/>
      <c r="N733" s="20"/>
      <c r="O733" s="20"/>
      <c r="P733" s="20"/>
      <c r="Q733" s="20"/>
      <c r="R733" s="20"/>
      <c r="S733" s="20"/>
      <c r="T733" s="20"/>
      <c r="U733" s="20"/>
      <c r="V733" s="20"/>
      <c r="W733" s="20"/>
      <c r="X733" s="20"/>
      <c r="Y733" s="18"/>
      <c r="Z733" s="15"/>
      <c r="AA733" s="15"/>
      <c r="AB733" s="18"/>
      <c r="AC733" s="15"/>
      <c r="AD733" s="15"/>
      <c r="AE733" s="19"/>
      <c r="AF733" s="15"/>
      <c r="AG733" s="15"/>
      <c r="AH733" s="15"/>
      <c r="AI733" s="15"/>
      <c r="AJ733" s="20"/>
      <c r="AK733" s="18"/>
      <c r="AL733" s="19"/>
      <c r="AM733" s="1"/>
    </row>
    <row r="734" spans="1:39" x14ac:dyDescent="0.25">
      <c r="A734" s="15"/>
      <c r="B734" s="16"/>
      <c r="C734" s="17"/>
      <c r="D734" s="15"/>
      <c r="E734" s="16"/>
      <c r="F734" s="16"/>
      <c r="G734" s="16"/>
      <c r="H734" s="16"/>
      <c r="I734" s="16"/>
      <c r="J734" s="16"/>
      <c r="K734" s="20"/>
      <c r="L734" s="20"/>
      <c r="M734" s="20"/>
      <c r="N734" s="20"/>
      <c r="O734" s="20"/>
      <c r="P734" s="20"/>
      <c r="Q734" s="20"/>
      <c r="R734" s="20"/>
      <c r="S734" s="20"/>
      <c r="T734" s="20"/>
      <c r="U734" s="20"/>
      <c r="V734" s="20"/>
      <c r="W734" s="20"/>
      <c r="X734" s="20"/>
      <c r="Y734" s="18"/>
      <c r="Z734" s="15"/>
      <c r="AA734" s="15"/>
      <c r="AB734" s="18"/>
      <c r="AC734" s="15"/>
      <c r="AD734" s="15"/>
      <c r="AE734" s="19"/>
      <c r="AF734" s="15"/>
      <c r="AG734" s="15"/>
      <c r="AH734" s="15"/>
      <c r="AI734" s="15"/>
      <c r="AJ734" s="20"/>
      <c r="AK734" s="18"/>
      <c r="AL734" s="19"/>
      <c r="AM734" s="1"/>
    </row>
    <row r="735" spans="1:39" x14ac:dyDescent="0.25">
      <c r="A735" s="15"/>
      <c r="B735" s="16"/>
      <c r="C735" s="17"/>
      <c r="D735" s="15"/>
      <c r="E735" s="16"/>
      <c r="F735" s="16"/>
      <c r="G735" s="16"/>
      <c r="H735" s="16"/>
      <c r="I735" s="16"/>
      <c r="J735" s="16"/>
      <c r="K735" s="20"/>
      <c r="L735" s="20"/>
      <c r="M735" s="20"/>
      <c r="N735" s="20"/>
      <c r="O735" s="20"/>
      <c r="P735" s="20"/>
      <c r="Q735" s="20"/>
      <c r="R735" s="20"/>
      <c r="S735" s="20"/>
      <c r="T735" s="20"/>
      <c r="U735" s="20"/>
      <c r="V735" s="20"/>
      <c r="W735" s="20"/>
      <c r="X735" s="20"/>
      <c r="Y735" s="18"/>
      <c r="Z735" s="15"/>
      <c r="AA735" s="15"/>
      <c r="AB735" s="18"/>
      <c r="AC735" s="15"/>
      <c r="AD735" s="15"/>
      <c r="AE735" s="19"/>
      <c r="AF735" s="15"/>
      <c r="AG735" s="15"/>
      <c r="AH735" s="15"/>
      <c r="AI735" s="15"/>
      <c r="AJ735" s="20"/>
      <c r="AK735" s="18"/>
      <c r="AL735" s="19"/>
      <c r="AM735" s="1"/>
    </row>
    <row r="736" spans="1:39" x14ac:dyDescent="0.25">
      <c r="A736" s="15"/>
      <c r="B736" s="16"/>
      <c r="C736" s="17"/>
      <c r="D736" s="15"/>
      <c r="E736" s="16"/>
      <c r="F736" s="16"/>
      <c r="G736" s="16"/>
      <c r="H736" s="16"/>
      <c r="I736" s="16"/>
      <c r="J736" s="16"/>
      <c r="K736" s="20"/>
      <c r="L736" s="20"/>
      <c r="M736" s="20"/>
      <c r="N736" s="20"/>
      <c r="O736" s="20"/>
      <c r="P736" s="20"/>
      <c r="Q736" s="20"/>
      <c r="R736" s="20"/>
      <c r="S736" s="20"/>
      <c r="T736" s="20"/>
      <c r="U736" s="20"/>
      <c r="V736" s="20"/>
      <c r="W736" s="20"/>
      <c r="X736" s="20"/>
      <c r="Y736" s="18"/>
      <c r="Z736" s="15"/>
      <c r="AA736" s="15"/>
      <c r="AB736" s="18"/>
      <c r="AC736" s="15"/>
      <c r="AD736" s="15"/>
      <c r="AE736" s="19"/>
      <c r="AF736" s="15"/>
      <c r="AG736" s="15"/>
      <c r="AH736" s="15"/>
      <c r="AI736" s="15"/>
      <c r="AJ736" s="20"/>
      <c r="AK736" s="18"/>
      <c r="AL736" s="19"/>
      <c r="AM736" s="1"/>
    </row>
    <row r="737" spans="1:39" x14ac:dyDescent="0.25">
      <c r="A737" s="15"/>
      <c r="B737" s="16"/>
      <c r="C737" s="17"/>
      <c r="D737" s="15"/>
      <c r="E737" s="16"/>
      <c r="F737" s="16"/>
      <c r="G737" s="16"/>
      <c r="H737" s="16"/>
      <c r="I737" s="16"/>
      <c r="J737" s="16"/>
      <c r="K737" s="20"/>
      <c r="L737" s="20"/>
      <c r="M737" s="20"/>
      <c r="N737" s="20"/>
      <c r="O737" s="20"/>
      <c r="P737" s="20"/>
      <c r="Q737" s="20"/>
      <c r="R737" s="20"/>
      <c r="S737" s="20"/>
      <c r="T737" s="20"/>
      <c r="U737" s="20"/>
      <c r="V737" s="20"/>
      <c r="W737" s="20"/>
      <c r="X737" s="20"/>
      <c r="Y737" s="18"/>
      <c r="Z737" s="15"/>
      <c r="AA737" s="15"/>
      <c r="AB737" s="18"/>
      <c r="AC737" s="15"/>
      <c r="AD737" s="15"/>
      <c r="AE737" s="19"/>
      <c r="AF737" s="15"/>
      <c r="AG737" s="15"/>
      <c r="AH737" s="15"/>
      <c r="AI737" s="15"/>
      <c r="AJ737" s="20"/>
      <c r="AK737" s="18"/>
      <c r="AL737" s="19"/>
      <c r="AM737" s="1"/>
    </row>
    <row r="738" spans="1:39" x14ac:dyDescent="0.25">
      <c r="A738" s="15"/>
      <c r="B738" s="16"/>
      <c r="C738" s="17"/>
      <c r="D738" s="15"/>
      <c r="E738" s="16"/>
      <c r="F738" s="16"/>
      <c r="G738" s="16"/>
      <c r="H738" s="16"/>
      <c r="I738" s="16"/>
      <c r="J738" s="16"/>
      <c r="K738" s="20"/>
      <c r="L738" s="20"/>
      <c r="M738" s="20"/>
      <c r="N738" s="20"/>
      <c r="O738" s="20"/>
      <c r="P738" s="20"/>
      <c r="Q738" s="20"/>
      <c r="R738" s="20"/>
      <c r="S738" s="20"/>
      <c r="T738" s="20"/>
      <c r="U738" s="20"/>
      <c r="V738" s="20"/>
      <c r="W738" s="20"/>
      <c r="X738" s="20"/>
      <c r="Y738" s="18"/>
      <c r="Z738" s="15"/>
      <c r="AA738" s="15"/>
      <c r="AB738" s="18"/>
      <c r="AC738" s="15"/>
      <c r="AD738" s="15"/>
      <c r="AE738" s="19"/>
      <c r="AF738" s="15"/>
      <c r="AG738" s="15"/>
      <c r="AH738" s="15"/>
      <c r="AI738" s="15"/>
      <c r="AJ738" s="20"/>
      <c r="AK738" s="18"/>
      <c r="AL738" s="19"/>
      <c r="AM738" s="1"/>
    </row>
    <row r="739" spans="1:39" x14ac:dyDescent="0.25">
      <c r="A739" s="15"/>
      <c r="B739" s="16"/>
      <c r="C739" s="17"/>
      <c r="D739" s="15"/>
      <c r="E739" s="16"/>
      <c r="F739" s="16"/>
      <c r="G739" s="16"/>
      <c r="H739" s="16"/>
      <c r="I739" s="16"/>
      <c r="J739" s="16"/>
      <c r="K739" s="20"/>
      <c r="L739" s="20"/>
      <c r="M739" s="20"/>
      <c r="N739" s="20"/>
      <c r="O739" s="20"/>
      <c r="P739" s="20"/>
      <c r="Q739" s="20"/>
      <c r="R739" s="20"/>
      <c r="S739" s="20"/>
      <c r="T739" s="20"/>
      <c r="U739" s="20"/>
      <c r="V739" s="20"/>
      <c r="W739" s="20"/>
      <c r="X739" s="20"/>
      <c r="Y739" s="18"/>
      <c r="Z739" s="15"/>
      <c r="AA739" s="15"/>
      <c r="AB739" s="18"/>
      <c r="AC739" s="15"/>
      <c r="AD739" s="15"/>
      <c r="AE739" s="19"/>
      <c r="AF739" s="15"/>
      <c r="AG739" s="15"/>
      <c r="AH739" s="15"/>
      <c r="AI739" s="15"/>
      <c r="AJ739" s="20"/>
      <c r="AK739" s="18"/>
      <c r="AL739" s="19"/>
      <c r="AM739" s="1"/>
    </row>
    <row r="740" spans="1:39" x14ac:dyDescent="0.25">
      <c r="A740" s="15"/>
      <c r="B740" s="16"/>
      <c r="C740" s="17"/>
      <c r="D740" s="15"/>
      <c r="E740" s="16"/>
      <c r="F740" s="16"/>
      <c r="G740" s="16"/>
      <c r="H740" s="16"/>
      <c r="I740" s="16"/>
      <c r="J740" s="16"/>
      <c r="K740" s="20"/>
      <c r="L740" s="20"/>
      <c r="M740" s="20"/>
      <c r="N740" s="20"/>
      <c r="O740" s="20"/>
      <c r="P740" s="20"/>
      <c r="Q740" s="20"/>
      <c r="R740" s="20"/>
      <c r="S740" s="20"/>
      <c r="T740" s="20"/>
      <c r="U740" s="20"/>
      <c r="V740" s="20"/>
      <c r="W740" s="20"/>
      <c r="X740" s="20"/>
      <c r="Y740" s="18"/>
      <c r="Z740" s="15"/>
      <c r="AA740" s="15"/>
      <c r="AB740" s="18"/>
      <c r="AC740" s="15"/>
      <c r="AD740" s="15"/>
      <c r="AE740" s="19"/>
      <c r="AF740" s="15"/>
      <c r="AG740" s="15"/>
      <c r="AH740" s="15"/>
      <c r="AI740" s="15"/>
      <c r="AJ740" s="20"/>
      <c r="AK740" s="18"/>
      <c r="AL740" s="19"/>
      <c r="AM740" s="1"/>
    </row>
    <row r="741" spans="1:39" x14ac:dyDescent="0.25">
      <c r="A741" s="15"/>
      <c r="B741" s="16"/>
      <c r="C741" s="17"/>
      <c r="D741" s="15"/>
      <c r="E741" s="16"/>
      <c r="F741" s="16"/>
      <c r="G741" s="16"/>
      <c r="H741" s="16"/>
      <c r="I741" s="16"/>
      <c r="J741" s="16"/>
      <c r="K741" s="20"/>
      <c r="L741" s="20"/>
      <c r="M741" s="20"/>
      <c r="N741" s="20"/>
      <c r="O741" s="20"/>
      <c r="P741" s="20"/>
      <c r="Q741" s="20"/>
      <c r="R741" s="20"/>
      <c r="S741" s="20"/>
      <c r="T741" s="20"/>
      <c r="U741" s="20"/>
      <c r="V741" s="20"/>
      <c r="W741" s="20"/>
      <c r="X741" s="20"/>
      <c r="Y741" s="18"/>
      <c r="Z741" s="15"/>
      <c r="AA741" s="15"/>
      <c r="AB741" s="18"/>
      <c r="AC741" s="15"/>
      <c r="AD741" s="15"/>
      <c r="AE741" s="19"/>
      <c r="AF741" s="15"/>
      <c r="AG741" s="15"/>
      <c r="AH741" s="15"/>
      <c r="AI741" s="15"/>
      <c r="AJ741" s="20"/>
      <c r="AK741" s="18"/>
      <c r="AL741" s="19"/>
      <c r="AM741" s="1"/>
    </row>
    <row r="742" spans="1:39" x14ac:dyDescent="0.25">
      <c r="A742" s="15"/>
      <c r="B742" s="16"/>
      <c r="C742" s="17"/>
      <c r="D742" s="15"/>
      <c r="E742" s="16"/>
      <c r="F742" s="16"/>
      <c r="G742" s="16"/>
      <c r="H742" s="16"/>
      <c r="I742" s="16"/>
      <c r="J742" s="16"/>
      <c r="K742" s="20"/>
      <c r="L742" s="20"/>
      <c r="M742" s="20"/>
      <c r="N742" s="20"/>
      <c r="O742" s="20"/>
      <c r="P742" s="20"/>
      <c r="Q742" s="20"/>
      <c r="R742" s="20"/>
      <c r="S742" s="20"/>
      <c r="T742" s="20"/>
      <c r="U742" s="20"/>
      <c r="V742" s="20"/>
      <c r="W742" s="20"/>
      <c r="X742" s="20"/>
      <c r="Y742" s="18"/>
      <c r="Z742" s="15"/>
      <c r="AA742" s="15"/>
      <c r="AB742" s="18"/>
      <c r="AC742" s="15"/>
      <c r="AD742" s="15"/>
      <c r="AE742" s="19"/>
      <c r="AF742" s="15"/>
      <c r="AG742" s="15"/>
      <c r="AH742" s="15"/>
      <c r="AI742" s="15"/>
      <c r="AJ742" s="20"/>
      <c r="AK742" s="18"/>
      <c r="AL742" s="19"/>
      <c r="AM742" s="1"/>
    </row>
    <row r="743" spans="1:39" x14ac:dyDescent="0.25">
      <c r="A743" s="15"/>
      <c r="B743" s="16"/>
      <c r="C743" s="17"/>
      <c r="D743" s="15"/>
      <c r="E743" s="16"/>
      <c r="F743" s="16"/>
      <c r="G743" s="16"/>
      <c r="H743" s="16"/>
      <c r="I743" s="16"/>
      <c r="J743" s="16"/>
      <c r="K743" s="20"/>
      <c r="L743" s="20"/>
      <c r="M743" s="20"/>
      <c r="N743" s="20"/>
      <c r="O743" s="20"/>
      <c r="P743" s="20"/>
      <c r="Q743" s="20"/>
      <c r="R743" s="20"/>
      <c r="S743" s="20"/>
      <c r="T743" s="20"/>
      <c r="U743" s="20"/>
      <c r="V743" s="20"/>
      <c r="W743" s="20"/>
      <c r="X743" s="20"/>
      <c r="Y743" s="18"/>
      <c r="Z743" s="15"/>
      <c r="AA743" s="15"/>
      <c r="AB743" s="18"/>
      <c r="AC743" s="15"/>
      <c r="AD743" s="15"/>
      <c r="AE743" s="19"/>
      <c r="AF743" s="15"/>
      <c r="AG743" s="15"/>
      <c r="AH743" s="15"/>
      <c r="AI743" s="15"/>
      <c r="AJ743" s="20"/>
      <c r="AK743" s="18"/>
      <c r="AL743" s="19"/>
      <c r="AM743" s="1"/>
    </row>
    <row r="744" spans="1:39" x14ac:dyDescent="0.25">
      <c r="A744" s="15"/>
      <c r="B744" s="16"/>
      <c r="C744" s="17"/>
      <c r="D744" s="15"/>
      <c r="E744" s="16"/>
      <c r="F744" s="16"/>
      <c r="G744" s="16"/>
      <c r="H744" s="16"/>
      <c r="I744" s="16"/>
      <c r="J744" s="16"/>
      <c r="K744" s="20"/>
      <c r="L744" s="20"/>
      <c r="M744" s="20"/>
      <c r="N744" s="20"/>
      <c r="O744" s="20"/>
      <c r="P744" s="20"/>
      <c r="Q744" s="20"/>
      <c r="R744" s="20"/>
      <c r="S744" s="20"/>
      <c r="T744" s="20"/>
      <c r="U744" s="20"/>
      <c r="V744" s="20"/>
      <c r="W744" s="20"/>
      <c r="X744" s="20"/>
      <c r="Y744" s="18"/>
      <c r="Z744" s="15"/>
      <c r="AA744" s="15"/>
      <c r="AB744" s="18"/>
      <c r="AC744" s="15"/>
      <c r="AD744" s="15"/>
      <c r="AE744" s="19"/>
      <c r="AF744" s="15"/>
      <c r="AG744" s="15"/>
      <c r="AH744" s="15"/>
      <c r="AI744" s="15"/>
      <c r="AJ744" s="20"/>
      <c r="AK744" s="18"/>
      <c r="AL744" s="19"/>
      <c r="AM744" s="1"/>
    </row>
    <row r="745" spans="1:39" x14ac:dyDescent="0.25">
      <c r="A745" s="15"/>
      <c r="B745" s="16"/>
      <c r="C745" s="17"/>
      <c r="D745" s="15"/>
      <c r="E745" s="16"/>
      <c r="F745" s="16"/>
      <c r="G745" s="16"/>
      <c r="H745" s="16"/>
      <c r="I745" s="16"/>
      <c r="J745" s="16"/>
      <c r="K745" s="20"/>
      <c r="L745" s="20"/>
      <c r="M745" s="20"/>
      <c r="N745" s="20"/>
      <c r="O745" s="20"/>
      <c r="P745" s="20"/>
      <c r="Q745" s="20"/>
      <c r="R745" s="20"/>
      <c r="S745" s="20"/>
      <c r="T745" s="20"/>
      <c r="U745" s="20"/>
      <c r="V745" s="20"/>
      <c r="W745" s="20"/>
      <c r="X745" s="20"/>
      <c r="Y745" s="18"/>
      <c r="Z745" s="15"/>
      <c r="AA745" s="15"/>
      <c r="AB745" s="18"/>
      <c r="AC745" s="15"/>
      <c r="AD745" s="15"/>
      <c r="AE745" s="19"/>
      <c r="AF745" s="15"/>
      <c r="AG745" s="15"/>
      <c r="AH745" s="15"/>
      <c r="AI745" s="15"/>
      <c r="AJ745" s="20"/>
      <c r="AK745" s="18"/>
      <c r="AL745" s="19"/>
      <c r="AM745" s="1"/>
    </row>
    <row r="746" spans="1:39" x14ac:dyDescent="0.25">
      <c r="A746" s="15"/>
      <c r="B746" s="16"/>
      <c r="C746" s="17"/>
      <c r="D746" s="15"/>
      <c r="E746" s="16"/>
      <c r="F746" s="16"/>
      <c r="G746" s="16"/>
      <c r="H746" s="16"/>
      <c r="I746" s="16"/>
      <c r="J746" s="16"/>
      <c r="K746" s="20"/>
      <c r="L746" s="20"/>
      <c r="M746" s="20"/>
      <c r="N746" s="20"/>
      <c r="O746" s="20"/>
      <c r="P746" s="20"/>
      <c r="Q746" s="20"/>
      <c r="R746" s="20"/>
      <c r="S746" s="20"/>
      <c r="T746" s="20"/>
      <c r="U746" s="20"/>
      <c r="V746" s="20"/>
      <c r="W746" s="20"/>
      <c r="X746" s="20"/>
      <c r="Y746" s="18"/>
      <c r="Z746" s="15"/>
      <c r="AA746" s="15"/>
      <c r="AB746" s="18"/>
      <c r="AC746" s="15"/>
      <c r="AD746" s="15"/>
      <c r="AE746" s="19"/>
      <c r="AF746" s="15"/>
      <c r="AG746" s="15"/>
      <c r="AH746" s="15"/>
      <c r="AI746" s="15"/>
      <c r="AJ746" s="20"/>
      <c r="AK746" s="18"/>
      <c r="AL746" s="19"/>
      <c r="AM746" s="1"/>
    </row>
    <row r="747" spans="1:39" x14ac:dyDescent="0.25">
      <c r="A747" s="15"/>
      <c r="B747" s="16"/>
      <c r="C747" s="17"/>
      <c r="D747" s="15"/>
      <c r="E747" s="16"/>
      <c r="F747" s="16"/>
      <c r="G747" s="16"/>
      <c r="H747" s="16"/>
      <c r="I747" s="16"/>
      <c r="J747" s="16"/>
      <c r="K747" s="20"/>
      <c r="L747" s="20"/>
      <c r="M747" s="20"/>
      <c r="N747" s="20"/>
      <c r="O747" s="20"/>
      <c r="P747" s="20"/>
      <c r="Q747" s="20"/>
      <c r="R747" s="20"/>
      <c r="S747" s="20"/>
      <c r="T747" s="20"/>
      <c r="U747" s="20"/>
      <c r="V747" s="20"/>
      <c r="W747" s="20"/>
      <c r="X747" s="20"/>
      <c r="Y747" s="18"/>
      <c r="Z747" s="15"/>
      <c r="AA747" s="15"/>
      <c r="AB747" s="18"/>
      <c r="AC747" s="15"/>
      <c r="AD747" s="15"/>
      <c r="AE747" s="19"/>
      <c r="AF747" s="15"/>
      <c r="AG747" s="15"/>
      <c r="AH747" s="15"/>
      <c r="AI747" s="15"/>
      <c r="AJ747" s="20"/>
      <c r="AK747" s="18"/>
      <c r="AL747" s="19"/>
      <c r="AM747" s="1"/>
    </row>
    <row r="748" spans="1:39" x14ac:dyDescent="0.25">
      <c r="A748" s="15"/>
      <c r="B748" s="16"/>
      <c r="C748" s="17"/>
      <c r="D748" s="15"/>
      <c r="E748" s="16"/>
      <c r="F748" s="16"/>
      <c r="G748" s="16"/>
      <c r="H748" s="16"/>
      <c r="I748" s="16"/>
      <c r="J748" s="16"/>
      <c r="K748" s="20"/>
      <c r="L748" s="20"/>
      <c r="M748" s="20"/>
      <c r="N748" s="20"/>
      <c r="O748" s="20"/>
      <c r="P748" s="20"/>
      <c r="Q748" s="20"/>
      <c r="R748" s="20"/>
      <c r="S748" s="20"/>
      <c r="T748" s="20"/>
      <c r="U748" s="20"/>
      <c r="V748" s="20"/>
      <c r="W748" s="20"/>
      <c r="X748" s="20"/>
      <c r="Y748" s="18"/>
      <c r="Z748" s="15"/>
      <c r="AA748" s="15"/>
      <c r="AB748" s="18"/>
      <c r="AC748" s="15"/>
      <c r="AD748" s="15"/>
      <c r="AE748" s="19"/>
      <c r="AF748" s="15"/>
      <c r="AG748" s="15"/>
      <c r="AH748" s="15"/>
      <c r="AI748" s="15"/>
      <c r="AJ748" s="20"/>
      <c r="AK748" s="18"/>
      <c r="AL748" s="19"/>
      <c r="AM748" s="1"/>
    </row>
    <row r="749" spans="1:39" x14ac:dyDescent="0.25">
      <c r="A749" s="15"/>
      <c r="B749" s="16"/>
      <c r="C749" s="17"/>
      <c r="D749" s="15"/>
      <c r="E749" s="16"/>
      <c r="F749" s="16"/>
      <c r="G749" s="16"/>
      <c r="H749" s="16"/>
      <c r="I749" s="16"/>
      <c r="J749" s="16"/>
      <c r="K749" s="20"/>
      <c r="L749" s="20"/>
      <c r="M749" s="20"/>
      <c r="N749" s="20"/>
      <c r="O749" s="20"/>
      <c r="P749" s="20"/>
      <c r="Q749" s="20"/>
      <c r="R749" s="20"/>
      <c r="S749" s="20"/>
      <c r="T749" s="20"/>
      <c r="U749" s="20"/>
      <c r="V749" s="20"/>
      <c r="W749" s="20"/>
      <c r="X749" s="20"/>
      <c r="Y749" s="18"/>
      <c r="Z749" s="15"/>
      <c r="AA749" s="15"/>
      <c r="AB749" s="18"/>
      <c r="AC749" s="15"/>
      <c r="AD749" s="15"/>
      <c r="AE749" s="19"/>
      <c r="AF749" s="15"/>
      <c r="AG749" s="15"/>
      <c r="AH749" s="15"/>
      <c r="AI749" s="15"/>
      <c r="AJ749" s="20"/>
      <c r="AK749" s="18"/>
      <c r="AL749" s="19"/>
      <c r="AM749" s="1"/>
    </row>
    <row r="750" spans="1:39" x14ac:dyDescent="0.25">
      <c r="A750" s="15"/>
      <c r="B750" s="16"/>
      <c r="C750" s="17"/>
      <c r="D750" s="15"/>
      <c r="E750" s="16"/>
      <c r="F750" s="16"/>
      <c r="G750" s="16"/>
      <c r="H750" s="16"/>
      <c r="I750" s="16"/>
      <c r="J750" s="16"/>
      <c r="K750" s="20"/>
      <c r="L750" s="20"/>
      <c r="M750" s="20"/>
      <c r="N750" s="20"/>
      <c r="O750" s="20"/>
      <c r="P750" s="20"/>
      <c r="Q750" s="20"/>
      <c r="R750" s="20"/>
      <c r="S750" s="20"/>
      <c r="T750" s="20"/>
      <c r="U750" s="20"/>
      <c r="V750" s="20"/>
      <c r="W750" s="20"/>
      <c r="X750" s="20"/>
      <c r="Y750" s="18"/>
      <c r="Z750" s="15"/>
      <c r="AA750" s="15"/>
      <c r="AB750" s="18"/>
      <c r="AC750" s="15"/>
      <c r="AD750" s="15"/>
      <c r="AE750" s="19"/>
      <c r="AF750" s="15"/>
      <c r="AG750" s="15"/>
      <c r="AH750" s="15"/>
      <c r="AI750" s="15"/>
      <c r="AJ750" s="20"/>
      <c r="AK750" s="18"/>
      <c r="AL750" s="19"/>
      <c r="AM750" s="1"/>
    </row>
    <row r="751" spans="1:39" x14ac:dyDescent="0.25">
      <c r="A751" s="15"/>
      <c r="B751" s="16"/>
      <c r="C751" s="17"/>
      <c r="D751" s="15"/>
      <c r="E751" s="16"/>
      <c r="F751" s="16"/>
      <c r="G751" s="16"/>
      <c r="H751" s="16"/>
      <c r="I751" s="16"/>
      <c r="J751" s="16"/>
      <c r="K751" s="20"/>
      <c r="L751" s="20"/>
      <c r="M751" s="20"/>
      <c r="N751" s="20"/>
      <c r="O751" s="20"/>
      <c r="P751" s="20"/>
      <c r="Q751" s="20"/>
      <c r="R751" s="20"/>
      <c r="S751" s="20"/>
      <c r="T751" s="20"/>
      <c r="U751" s="20"/>
      <c r="V751" s="20"/>
      <c r="W751" s="20"/>
      <c r="X751" s="20"/>
      <c r="Y751" s="18"/>
      <c r="Z751" s="15"/>
      <c r="AA751" s="15"/>
      <c r="AB751" s="18"/>
      <c r="AC751" s="15"/>
      <c r="AD751" s="15"/>
      <c r="AE751" s="19"/>
      <c r="AF751" s="15"/>
      <c r="AG751" s="15"/>
      <c r="AH751" s="15"/>
      <c r="AI751" s="15"/>
      <c r="AJ751" s="20"/>
      <c r="AK751" s="18"/>
      <c r="AL751" s="19"/>
      <c r="AM751" s="1"/>
    </row>
    <row r="752" spans="1:39" x14ac:dyDescent="0.25">
      <c r="A752" s="15"/>
      <c r="B752" s="16"/>
      <c r="C752" s="17"/>
      <c r="D752" s="15"/>
      <c r="E752" s="16"/>
      <c r="F752" s="16"/>
      <c r="G752" s="16"/>
      <c r="H752" s="16"/>
      <c r="I752" s="16"/>
      <c r="J752" s="16"/>
      <c r="K752" s="20"/>
      <c r="L752" s="20"/>
      <c r="M752" s="20"/>
      <c r="N752" s="20"/>
      <c r="O752" s="20"/>
      <c r="P752" s="20"/>
      <c r="Q752" s="20"/>
      <c r="R752" s="20"/>
      <c r="S752" s="20"/>
      <c r="T752" s="20"/>
      <c r="U752" s="20"/>
      <c r="V752" s="20"/>
      <c r="W752" s="20"/>
      <c r="X752" s="20"/>
      <c r="Y752" s="18"/>
      <c r="Z752" s="15"/>
      <c r="AA752" s="15"/>
      <c r="AB752" s="18"/>
      <c r="AC752" s="15"/>
      <c r="AD752" s="15"/>
      <c r="AE752" s="19"/>
      <c r="AF752" s="15"/>
      <c r="AG752" s="15"/>
      <c r="AH752" s="15"/>
      <c r="AI752" s="15"/>
      <c r="AJ752" s="20"/>
      <c r="AK752" s="18"/>
      <c r="AL752" s="19"/>
      <c r="AM752" s="1"/>
    </row>
    <row r="753" spans="1:39" x14ac:dyDescent="0.25">
      <c r="A753" s="15"/>
      <c r="B753" s="16"/>
      <c r="C753" s="17"/>
      <c r="D753" s="15"/>
      <c r="E753" s="16"/>
      <c r="F753" s="16"/>
      <c r="G753" s="16"/>
      <c r="H753" s="16"/>
      <c r="I753" s="16"/>
      <c r="J753" s="16"/>
      <c r="K753" s="20"/>
      <c r="L753" s="20"/>
      <c r="M753" s="20"/>
      <c r="N753" s="20"/>
      <c r="O753" s="20"/>
      <c r="P753" s="20"/>
      <c r="Q753" s="20"/>
      <c r="R753" s="20"/>
      <c r="S753" s="20"/>
      <c r="T753" s="20"/>
      <c r="U753" s="20"/>
      <c r="V753" s="20"/>
      <c r="W753" s="20"/>
      <c r="X753" s="20"/>
      <c r="Y753" s="18"/>
      <c r="Z753" s="15"/>
      <c r="AA753" s="15"/>
      <c r="AB753" s="18"/>
      <c r="AC753" s="15"/>
      <c r="AD753" s="15"/>
      <c r="AE753" s="19"/>
      <c r="AF753" s="15"/>
      <c r="AG753" s="15"/>
      <c r="AH753" s="15"/>
      <c r="AI753" s="15"/>
      <c r="AJ753" s="20"/>
      <c r="AK753" s="18"/>
      <c r="AL753" s="19"/>
      <c r="AM753" s="1"/>
    </row>
    <row r="754" spans="1:39" x14ac:dyDescent="0.25">
      <c r="A754" s="15"/>
      <c r="B754" s="16"/>
      <c r="C754" s="17"/>
      <c r="D754" s="15"/>
      <c r="E754" s="16"/>
      <c r="F754" s="16"/>
      <c r="G754" s="16"/>
      <c r="H754" s="16"/>
      <c r="I754" s="16"/>
      <c r="J754" s="16"/>
      <c r="K754" s="20"/>
      <c r="L754" s="20"/>
      <c r="M754" s="20"/>
      <c r="N754" s="20"/>
      <c r="O754" s="20"/>
      <c r="P754" s="20"/>
      <c r="Q754" s="20"/>
      <c r="R754" s="20"/>
      <c r="S754" s="20"/>
      <c r="T754" s="20"/>
      <c r="U754" s="20"/>
      <c r="V754" s="20"/>
      <c r="W754" s="20"/>
      <c r="X754" s="20"/>
      <c r="Y754" s="18"/>
      <c r="Z754" s="15"/>
      <c r="AA754" s="15"/>
      <c r="AB754" s="18"/>
      <c r="AC754" s="15"/>
      <c r="AD754" s="15"/>
      <c r="AE754" s="19"/>
      <c r="AF754" s="15"/>
      <c r="AG754" s="15"/>
      <c r="AH754" s="15"/>
      <c r="AI754" s="15"/>
      <c r="AJ754" s="20"/>
      <c r="AK754" s="18"/>
      <c r="AL754" s="19"/>
      <c r="AM754" s="1"/>
    </row>
    <row r="755" spans="1:39" x14ac:dyDescent="0.25">
      <c r="A755" s="15"/>
      <c r="B755" s="16"/>
      <c r="C755" s="17"/>
      <c r="D755" s="15"/>
      <c r="E755" s="16"/>
      <c r="F755" s="16"/>
      <c r="G755" s="16"/>
      <c r="H755" s="16"/>
      <c r="I755" s="16"/>
      <c r="J755" s="16"/>
      <c r="K755" s="20"/>
      <c r="L755" s="20"/>
      <c r="M755" s="20"/>
      <c r="N755" s="20"/>
      <c r="O755" s="20"/>
      <c r="P755" s="20"/>
      <c r="Q755" s="20"/>
      <c r="R755" s="20"/>
      <c r="S755" s="20"/>
      <c r="T755" s="20"/>
      <c r="U755" s="20"/>
      <c r="V755" s="20"/>
      <c r="W755" s="20"/>
      <c r="X755" s="20"/>
      <c r="Y755" s="18"/>
      <c r="Z755" s="15"/>
      <c r="AA755" s="15"/>
      <c r="AB755" s="18"/>
      <c r="AC755" s="15"/>
      <c r="AD755" s="15"/>
      <c r="AE755" s="19"/>
      <c r="AF755" s="15"/>
      <c r="AG755" s="15"/>
      <c r="AH755" s="15"/>
      <c r="AI755" s="15"/>
      <c r="AJ755" s="20"/>
      <c r="AK755" s="18"/>
      <c r="AL755" s="19"/>
      <c r="AM755" s="1"/>
    </row>
    <row r="756" spans="1:39" x14ac:dyDescent="0.25">
      <c r="A756" s="15"/>
      <c r="B756" s="16"/>
      <c r="C756" s="17"/>
      <c r="D756" s="15"/>
      <c r="E756" s="16"/>
      <c r="F756" s="16"/>
      <c r="G756" s="16"/>
      <c r="H756" s="16"/>
      <c r="I756" s="16"/>
      <c r="J756" s="16"/>
      <c r="K756" s="20"/>
      <c r="L756" s="20"/>
      <c r="M756" s="20"/>
      <c r="N756" s="20"/>
      <c r="O756" s="20"/>
      <c r="P756" s="20"/>
      <c r="Q756" s="20"/>
      <c r="R756" s="20"/>
      <c r="S756" s="20"/>
      <c r="T756" s="20"/>
      <c r="U756" s="20"/>
      <c r="V756" s="20"/>
      <c r="W756" s="20"/>
      <c r="X756" s="20"/>
      <c r="Y756" s="18"/>
      <c r="Z756" s="15"/>
      <c r="AA756" s="15"/>
      <c r="AB756" s="18"/>
      <c r="AC756" s="15"/>
      <c r="AD756" s="15"/>
      <c r="AE756" s="19"/>
      <c r="AF756" s="15"/>
      <c r="AG756" s="15"/>
      <c r="AH756" s="15"/>
      <c r="AI756" s="15"/>
      <c r="AJ756" s="20"/>
      <c r="AK756" s="18"/>
      <c r="AL756" s="19"/>
      <c r="AM756" s="1"/>
    </row>
    <row r="757" spans="1:39" x14ac:dyDescent="0.25">
      <c r="A757" s="15"/>
      <c r="B757" s="16"/>
      <c r="C757" s="17"/>
      <c r="D757" s="15"/>
      <c r="E757" s="16"/>
      <c r="F757" s="16"/>
      <c r="G757" s="16"/>
      <c r="H757" s="16"/>
      <c r="I757" s="16"/>
      <c r="J757" s="16"/>
      <c r="K757" s="20"/>
      <c r="L757" s="20"/>
      <c r="M757" s="20"/>
      <c r="N757" s="20"/>
      <c r="O757" s="20"/>
      <c r="P757" s="20"/>
      <c r="Q757" s="20"/>
      <c r="R757" s="20"/>
      <c r="S757" s="20"/>
      <c r="T757" s="20"/>
      <c r="U757" s="20"/>
      <c r="V757" s="20"/>
      <c r="W757" s="20"/>
      <c r="X757" s="20"/>
      <c r="Y757" s="18"/>
      <c r="Z757" s="15"/>
      <c r="AA757" s="15"/>
      <c r="AB757" s="18"/>
      <c r="AC757" s="15"/>
      <c r="AD757" s="15"/>
      <c r="AE757" s="19"/>
      <c r="AF757" s="15"/>
      <c r="AG757" s="15"/>
      <c r="AH757" s="15"/>
      <c r="AI757" s="15"/>
      <c r="AJ757" s="20"/>
      <c r="AK757" s="18"/>
      <c r="AL757" s="19"/>
      <c r="AM757" s="1"/>
    </row>
    <row r="758" spans="1:39" x14ac:dyDescent="0.25">
      <c r="A758" s="15"/>
      <c r="B758" s="16"/>
      <c r="C758" s="17"/>
      <c r="D758" s="15"/>
      <c r="E758" s="16"/>
      <c r="F758" s="16"/>
      <c r="G758" s="16"/>
      <c r="H758" s="16"/>
      <c r="I758" s="16"/>
      <c r="J758" s="16"/>
      <c r="K758" s="20"/>
      <c r="L758" s="20"/>
      <c r="M758" s="20"/>
      <c r="N758" s="20"/>
      <c r="O758" s="20"/>
      <c r="P758" s="20"/>
      <c r="Q758" s="20"/>
      <c r="R758" s="20"/>
      <c r="S758" s="20"/>
      <c r="T758" s="20"/>
      <c r="U758" s="20"/>
      <c r="V758" s="20"/>
      <c r="W758" s="20"/>
      <c r="X758" s="20"/>
      <c r="Y758" s="18"/>
      <c r="Z758" s="15"/>
      <c r="AA758" s="15"/>
      <c r="AB758" s="18"/>
      <c r="AC758" s="15"/>
      <c r="AD758" s="15"/>
      <c r="AE758" s="19"/>
      <c r="AF758" s="15"/>
      <c r="AG758" s="15"/>
      <c r="AH758" s="15"/>
      <c r="AI758" s="15"/>
      <c r="AJ758" s="20"/>
      <c r="AK758" s="18"/>
      <c r="AL758" s="19"/>
      <c r="AM758" s="1"/>
    </row>
    <row r="759" spans="1:39" x14ac:dyDescent="0.25">
      <c r="A759" s="15"/>
      <c r="B759" s="16"/>
      <c r="C759" s="17"/>
      <c r="D759" s="15"/>
      <c r="E759" s="16"/>
      <c r="F759" s="16"/>
      <c r="G759" s="16"/>
      <c r="H759" s="16"/>
      <c r="I759" s="16"/>
      <c r="J759" s="16"/>
      <c r="K759" s="20"/>
      <c r="L759" s="20"/>
      <c r="M759" s="20"/>
      <c r="N759" s="20"/>
      <c r="O759" s="20"/>
      <c r="P759" s="20"/>
      <c r="Q759" s="20"/>
      <c r="R759" s="20"/>
      <c r="S759" s="20"/>
      <c r="T759" s="20"/>
      <c r="U759" s="20"/>
      <c r="V759" s="20"/>
      <c r="W759" s="20"/>
      <c r="X759" s="20"/>
      <c r="Y759" s="18"/>
      <c r="Z759" s="15"/>
      <c r="AA759" s="15"/>
      <c r="AB759" s="18"/>
      <c r="AC759" s="15"/>
      <c r="AD759" s="15"/>
      <c r="AE759" s="19"/>
      <c r="AF759" s="15"/>
      <c r="AG759" s="15"/>
      <c r="AH759" s="15"/>
      <c r="AI759" s="15"/>
      <c r="AJ759" s="20"/>
      <c r="AK759" s="18"/>
      <c r="AL759" s="19"/>
      <c r="AM759" s="1"/>
    </row>
    <row r="760" spans="1:39" x14ac:dyDescent="0.25">
      <c r="A760" s="15"/>
      <c r="B760" s="16"/>
      <c r="C760" s="17"/>
      <c r="D760" s="15"/>
      <c r="E760" s="16"/>
      <c r="F760" s="16"/>
      <c r="G760" s="16"/>
      <c r="H760" s="16"/>
      <c r="I760" s="16"/>
      <c r="J760" s="16"/>
      <c r="K760" s="20"/>
      <c r="L760" s="20"/>
      <c r="M760" s="20"/>
      <c r="N760" s="20"/>
      <c r="O760" s="20"/>
      <c r="P760" s="20"/>
      <c r="Q760" s="20"/>
      <c r="R760" s="20"/>
      <c r="S760" s="20"/>
      <c r="T760" s="20"/>
      <c r="U760" s="20"/>
      <c r="V760" s="20"/>
      <c r="W760" s="20"/>
      <c r="X760" s="20"/>
      <c r="Y760" s="18"/>
      <c r="Z760" s="15"/>
      <c r="AA760" s="15"/>
      <c r="AB760" s="18"/>
      <c r="AC760" s="15"/>
      <c r="AD760" s="15"/>
      <c r="AE760" s="19"/>
      <c r="AF760" s="15"/>
      <c r="AG760" s="15"/>
      <c r="AH760" s="15"/>
      <c r="AI760" s="15"/>
      <c r="AJ760" s="20"/>
      <c r="AK760" s="18"/>
      <c r="AL760" s="19"/>
      <c r="AM760" s="1"/>
    </row>
    <row r="761" spans="1:39" x14ac:dyDescent="0.25">
      <c r="A761" s="15"/>
      <c r="B761" s="16"/>
      <c r="C761" s="17"/>
      <c r="D761" s="15"/>
      <c r="E761" s="16"/>
      <c r="F761" s="16"/>
      <c r="G761" s="16"/>
      <c r="H761" s="16"/>
      <c r="I761" s="16"/>
      <c r="J761" s="16"/>
      <c r="K761" s="20"/>
      <c r="L761" s="20"/>
      <c r="M761" s="20"/>
      <c r="N761" s="20"/>
      <c r="O761" s="20"/>
      <c r="P761" s="20"/>
      <c r="Q761" s="20"/>
      <c r="R761" s="20"/>
      <c r="S761" s="20"/>
      <c r="T761" s="20"/>
      <c r="U761" s="20"/>
      <c r="V761" s="20"/>
      <c r="W761" s="20"/>
      <c r="X761" s="20"/>
      <c r="Y761" s="18"/>
      <c r="Z761" s="15"/>
      <c r="AA761" s="15"/>
      <c r="AB761" s="18"/>
      <c r="AC761" s="15"/>
      <c r="AD761" s="15"/>
      <c r="AE761" s="19"/>
      <c r="AF761" s="15"/>
      <c r="AG761" s="15"/>
      <c r="AH761" s="15"/>
      <c r="AI761" s="15"/>
      <c r="AJ761" s="20"/>
      <c r="AK761" s="18"/>
      <c r="AL761" s="19"/>
      <c r="AM761" s="1"/>
    </row>
    <row r="762" spans="1:39" x14ac:dyDescent="0.25">
      <c r="A762" s="15"/>
      <c r="B762" s="16"/>
      <c r="C762" s="17"/>
      <c r="D762" s="15"/>
      <c r="E762" s="16"/>
      <c r="F762" s="16"/>
      <c r="G762" s="16"/>
      <c r="H762" s="16"/>
      <c r="I762" s="16"/>
      <c r="J762" s="16"/>
      <c r="K762" s="20"/>
      <c r="L762" s="20"/>
      <c r="M762" s="20"/>
      <c r="N762" s="20"/>
      <c r="O762" s="20"/>
      <c r="P762" s="20"/>
      <c r="Q762" s="20"/>
      <c r="R762" s="20"/>
      <c r="S762" s="20"/>
      <c r="T762" s="20"/>
      <c r="U762" s="20"/>
      <c r="V762" s="20"/>
      <c r="W762" s="20"/>
      <c r="X762" s="20"/>
      <c r="Y762" s="18"/>
      <c r="Z762" s="15"/>
      <c r="AA762" s="15"/>
      <c r="AB762" s="18"/>
      <c r="AC762" s="15"/>
      <c r="AD762" s="15"/>
      <c r="AE762" s="19"/>
      <c r="AF762" s="15"/>
      <c r="AG762" s="15"/>
      <c r="AH762" s="15"/>
      <c r="AI762" s="15"/>
      <c r="AJ762" s="20"/>
      <c r="AK762" s="18"/>
      <c r="AL762" s="19"/>
      <c r="AM762" s="1"/>
    </row>
    <row r="763" spans="1:39" x14ac:dyDescent="0.25">
      <c r="A763" s="15"/>
      <c r="B763" s="16"/>
      <c r="C763" s="17"/>
      <c r="D763" s="15"/>
      <c r="E763" s="16"/>
      <c r="F763" s="16"/>
      <c r="G763" s="16"/>
      <c r="H763" s="16"/>
      <c r="I763" s="16"/>
      <c r="J763" s="16"/>
      <c r="K763" s="20"/>
      <c r="L763" s="20"/>
      <c r="M763" s="20"/>
      <c r="N763" s="20"/>
      <c r="O763" s="20"/>
      <c r="P763" s="20"/>
      <c r="Q763" s="20"/>
      <c r="R763" s="20"/>
      <c r="S763" s="20"/>
      <c r="T763" s="20"/>
      <c r="U763" s="20"/>
      <c r="V763" s="20"/>
      <c r="W763" s="20"/>
      <c r="X763" s="20"/>
      <c r="Y763" s="18"/>
      <c r="Z763" s="15"/>
      <c r="AA763" s="15"/>
      <c r="AB763" s="18"/>
      <c r="AC763" s="15"/>
      <c r="AD763" s="15"/>
      <c r="AE763" s="19"/>
      <c r="AF763" s="15"/>
      <c r="AG763" s="15"/>
      <c r="AH763" s="15"/>
      <c r="AI763" s="15"/>
      <c r="AJ763" s="20"/>
      <c r="AK763" s="18"/>
      <c r="AL763" s="19"/>
      <c r="AM763" s="1"/>
    </row>
    <row r="764" spans="1:39" x14ac:dyDescent="0.25">
      <c r="A764" s="15"/>
      <c r="B764" s="16"/>
      <c r="C764" s="17"/>
      <c r="D764" s="15"/>
      <c r="E764" s="16"/>
      <c r="F764" s="16"/>
      <c r="G764" s="16"/>
      <c r="H764" s="16"/>
      <c r="I764" s="16"/>
      <c r="J764" s="16"/>
      <c r="K764" s="20"/>
      <c r="L764" s="20"/>
      <c r="M764" s="20"/>
      <c r="N764" s="20"/>
      <c r="O764" s="20"/>
      <c r="P764" s="20"/>
      <c r="Q764" s="20"/>
      <c r="R764" s="20"/>
      <c r="S764" s="20"/>
      <c r="T764" s="20"/>
      <c r="U764" s="20"/>
      <c r="V764" s="20"/>
      <c r="W764" s="20"/>
      <c r="X764" s="20"/>
      <c r="Y764" s="18"/>
      <c r="Z764" s="15"/>
      <c r="AA764" s="15"/>
      <c r="AB764" s="18"/>
      <c r="AC764" s="15"/>
      <c r="AD764" s="15"/>
      <c r="AE764" s="19"/>
      <c r="AF764" s="15"/>
      <c r="AG764" s="15"/>
      <c r="AH764" s="15"/>
      <c r="AI764" s="15"/>
      <c r="AJ764" s="20"/>
      <c r="AK764" s="18"/>
      <c r="AL764" s="19"/>
      <c r="AM764" s="1"/>
    </row>
    <row r="765" spans="1:39" x14ac:dyDescent="0.25">
      <c r="A765" s="15"/>
      <c r="B765" s="16"/>
      <c r="C765" s="17"/>
      <c r="D765" s="15"/>
      <c r="E765" s="16"/>
      <c r="F765" s="16"/>
      <c r="G765" s="16"/>
      <c r="H765" s="16"/>
      <c r="I765" s="16"/>
      <c r="J765" s="16"/>
      <c r="K765" s="20"/>
      <c r="L765" s="20"/>
      <c r="M765" s="20"/>
      <c r="N765" s="20"/>
      <c r="O765" s="20"/>
      <c r="P765" s="20"/>
      <c r="Q765" s="20"/>
      <c r="R765" s="20"/>
      <c r="S765" s="20"/>
      <c r="T765" s="20"/>
      <c r="U765" s="20"/>
      <c r="V765" s="20"/>
      <c r="W765" s="20"/>
      <c r="X765" s="20"/>
      <c r="Y765" s="18"/>
      <c r="Z765" s="15"/>
      <c r="AA765" s="15"/>
      <c r="AB765" s="18"/>
      <c r="AC765" s="15"/>
      <c r="AD765" s="15"/>
      <c r="AE765" s="19"/>
      <c r="AF765" s="15"/>
      <c r="AG765" s="15"/>
      <c r="AH765" s="15"/>
      <c r="AI765" s="15"/>
      <c r="AJ765" s="20"/>
      <c r="AK765" s="18"/>
      <c r="AL765" s="19"/>
      <c r="AM765" s="1"/>
    </row>
    <row r="766" spans="1:39" x14ac:dyDescent="0.25">
      <c r="A766" s="15"/>
      <c r="B766" s="16"/>
      <c r="C766" s="17"/>
      <c r="D766" s="15"/>
      <c r="E766" s="16"/>
      <c r="F766" s="16"/>
      <c r="G766" s="16"/>
      <c r="H766" s="16"/>
      <c r="I766" s="16"/>
      <c r="J766" s="16"/>
      <c r="K766" s="20"/>
      <c r="L766" s="20"/>
      <c r="M766" s="20"/>
      <c r="N766" s="20"/>
      <c r="O766" s="20"/>
      <c r="P766" s="20"/>
      <c r="Q766" s="20"/>
      <c r="R766" s="20"/>
      <c r="S766" s="20"/>
      <c r="T766" s="20"/>
      <c r="U766" s="20"/>
      <c r="V766" s="20"/>
      <c r="W766" s="20"/>
      <c r="X766" s="20"/>
      <c r="Y766" s="18"/>
      <c r="Z766" s="15"/>
      <c r="AA766" s="15"/>
      <c r="AB766" s="18"/>
      <c r="AC766" s="15"/>
      <c r="AD766" s="15"/>
      <c r="AE766" s="19"/>
      <c r="AF766" s="15"/>
      <c r="AG766" s="15"/>
      <c r="AH766" s="15"/>
      <c r="AI766" s="15"/>
      <c r="AJ766" s="20"/>
      <c r="AK766" s="18"/>
      <c r="AL766" s="19"/>
      <c r="AM766" s="1"/>
    </row>
    <row r="767" spans="1:39" x14ac:dyDescent="0.25">
      <c r="A767" s="15"/>
      <c r="B767" s="16"/>
      <c r="C767" s="17"/>
      <c r="D767" s="15"/>
      <c r="E767" s="16"/>
      <c r="F767" s="16"/>
      <c r="G767" s="16"/>
      <c r="H767" s="16"/>
      <c r="I767" s="16"/>
      <c r="J767" s="16"/>
      <c r="K767" s="20"/>
      <c r="L767" s="20"/>
      <c r="M767" s="20"/>
      <c r="N767" s="20"/>
      <c r="O767" s="20"/>
      <c r="P767" s="20"/>
      <c r="Q767" s="20"/>
      <c r="R767" s="20"/>
      <c r="S767" s="20"/>
      <c r="T767" s="20"/>
      <c r="U767" s="20"/>
      <c r="V767" s="20"/>
      <c r="W767" s="20"/>
      <c r="X767" s="20"/>
      <c r="Y767" s="18"/>
      <c r="Z767" s="15"/>
      <c r="AA767" s="15"/>
      <c r="AB767" s="18"/>
      <c r="AC767" s="15"/>
      <c r="AD767" s="15"/>
      <c r="AE767" s="19"/>
      <c r="AF767" s="15"/>
      <c r="AG767" s="15"/>
      <c r="AH767" s="15"/>
      <c r="AI767" s="15"/>
      <c r="AJ767" s="20"/>
      <c r="AK767" s="18"/>
      <c r="AL767" s="19"/>
      <c r="AM767" s="1"/>
    </row>
    <row r="768" spans="1:39" x14ac:dyDescent="0.25">
      <c r="A768" s="15"/>
      <c r="B768" s="16"/>
      <c r="C768" s="17"/>
      <c r="D768" s="15"/>
      <c r="E768" s="16"/>
      <c r="F768" s="16"/>
      <c r="G768" s="16"/>
      <c r="H768" s="16"/>
      <c r="I768" s="16"/>
      <c r="J768" s="16"/>
      <c r="K768" s="20"/>
      <c r="L768" s="20"/>
      <c r="M768" s="20"/>
      <c r="N768" s="20"/>
      <c r="O768" s="20"/>
      <c r="P768" s="20"/>
      <c r="Q768" s="20"/>
      <c r="R768" s="20"/>
      <c r="S768" s="20"/>
      <c r="T768" s="20"/>
      <c r="U768" s="20"/>
      <c r="V768" s="20"/>
      <c r="W768" s="20"/>
      <c r="X768" s="20"/>
      <c r="Y768" s="18"/>
      <c r="Z768" s="15"/>
      <c r="AA768" s="15"/>
      <c r="AB768" s="18"/>
      <c r="AC768" s="15"/>
      <c r="AD768" s="15"/>
      <c r="AE768" s="19"/>
      <c r="AF768" s="15"/>
      <c r="AG768" s="15"/>
      <c r="AH768" s="15"/>
      <c r="AI768" s="15"/>
      <c r="AJ768" s="20"/>
      <c r="AK768" s="18"/>
      <c r="AL768" s="19"/>
      <c r="AM768" s="1"/>
    </row>
    <row r="769" spans="1:39" x14ac:dyDescent="0.25">
      <c r="A769" s="15"/>
      <c r="B769" s="16"/>
      <c r="C769" s="17"/>
      <c r="D769" s="15"/>
      <c r="E769" s="16"/>
      <c r="F769" s="16"/>
      <c r="G769" s="16"/>
      <c r="H769" s="16"/>
      <c r="I769" s="16"/>
      <c r="J769" s="16"/>
      <c r="K769" s="20"/>
      <c r="L769" s="20"/>
      <c r="M769" s="20"/>
      <c r="N769" s="20"/>
      <c r="O769" s="20"/>
      <c r="P769" s="20"/>
      <c r="Q769" s="20"/>
      <c r="R769" s="20"/>
      <c r="S769" s="20"/>
      <c r="T769" s="20"/>
      <c r="U769" s="20"/>
      <c r="V769" s="20"/>
      <c r="W769" s="20"/>
      <c r="X769" s="20"/>
      <c r="Y769" s="18"/>
      <c r="Z769" s="15"/>
      <c r="AA769" s="15"/>
      <c r="AB769" s="18"/>
      <c r="AC769" s="15"/>
      <c r="AD769" s="15"/>
      <c r="AE769" s="19"/>
      <c r="AF769" s="15"/>
      <c r="AG769" s="15"/>
      <c r="AH769" s="15"/>
      <c r="AI769" s="15"/>
      <c r="AJ769" s="20"/>
      <c r="AK769" s="18"/>
      <c r="AL769" s="19"/>
      <c r="AM769" s="1"/>
    </row>
    <row r="770" spans="1:39" x14ac:dyDescent="0.25">
      <c r="A770" s="15"/>
      <c r="B770" s="16"/>
      <c r="C770" s="17"/>
      <c r="D770" s="15"/>
      <c r="E770" s="16"/>
      <c r="F770" s="16"/>
      <c r="G770" s="16"/>
      <c r="H770" s="16"/>
      <c r="I770" s="16"/>
      <c r="J770" s="16"/>
      <c r="K770" s="20"/>
      <c r="L770" s="20"/>
      <c r="M770" s="20"/>
      <c r="N770" s="20"/>
      <c r="O770" s="20"/>
      <c r="P770" s="20"/>
      <c r="Q770" s="20"/>
      <c r="R770" s="20"/>
      <c r="S770" s="20"/>
      <c r="T770" s="20"/>
      <c r="U770" s="20"/>
      <c r="V770" s="20"/>
      <c r="W770" s="20"/>
      <c r="X770" s="20"/>
      <c r="Y770" s="18"/>
      <c r="Z770" s="15"/>
      <c r="AA770" s="15"/>
      <c r="AB770" s="18"/>
      <c r="AC770" s="15"/>
      <c r="AD770" s="15"/>
      <c r="AE770" s="19"/>
      <c r="AF770" s="15"/>
      <c r="AG770" s="15"/>
      <c r="AH770" s="15"/>
      <c r="AI770" s="15"/>
      <c r="AJ770" s="20"/>
      <c r="AK770" s="18"/>
      <c r="AL770" s="19"/>
      <c r="AM770" s="1"/>
    </row>
    <row r="771" spans="1:39" x14ac:dyDescent="0.25">
      <c r="A771" s="15"/>
      <c r="B771" s="16"/>
      <c r="C771" s="17"/>
      <c r="D771" s="15"/>
      <c r="E771" s="16"/>
      <c r="F771" s="16"/>
      <c r="G771" s="16"/>
      <c r="H771" s="16"/>
      <c r="I771" s="16"/>
      <c r="J771" s="16"/>
      <c r="K771" s="20"/>
      <c r="L771" s="20"/>
      <c r="M771" s="20"/>
      <c r="N771" s="20"/>
      <c r="O771" s="20"/>
      <c r="P771" s="20"/>
      <c r="Q771" s="20"/>
      <c r="R771" s="20"/>
      <c r="S771" s="20"/>
      <c r="T771" s="20"/>
      <c r="U771" s="20"/>
      <c r="V771" s="20"/>
      <c r="W771" s="20"/>
      <c r="X771" s="20"/>
      <c r="Y771" s="18"/>
      <c r="Z771" s="15"/>
      <c r="AA771" s="15"/>
      <c r="AB771" s="18"/>
      <c r="AC771" s="15"/>
      <c r="AD771" s="15"/>
      <c r="AE771" s="19"/>
      <c r="AF771" s="15"/>
      <c r="AG771" s="15"/>
      <c r="AH771" s="15"/>
      <c r="AI771" s="15"/>
      <c r="AJ771" s="20"/>
      <c r="AK771" s="18"/>
      <c r="AL771" s="19"/>
      <c r="AM771" s="1"/>
    </row>
    <row r="772" spans="1:39" x14ac:dyDescent="0.25">
      <c r="A772" s="15"/>
      <c r="B772" s="16"/>
      <c r="C772" s="17"/>
      <c r="D772" s="15"/>
      <c r="E772" s="16"/>
      <c r="F772" s="16"/>
      <c r="G772" s="16"/>
      <c r="H772" s="16"/>
      <c r="I772" s="16"/>
      <c r="J772" s="16"/>
      <c r="K772" s="20"/>
      <c r="L772" s="20"/>
      <c r="M772" s="20"/>
      <c r="N772" s="20"/>
      <c r="O772" s="20"/>
      <c r="P772" s="20"/>
      <c r="Q772" s="20"/>
      <c r="R772" s="20"/>
      <c r="S772" s="20"/>
      <c r="T772" s="20"/>
      <c r="U772" s="20"/>
      <c r="V772" s="20"/>
      <c r="W772" s="20"/>
      <c r="X772" s="20"/>
      <c r="Y772" s="18"/>
      <c r="Z772" s="15"/>
      <c r="AA772" s="15"/>
      <c r="AB772" s="18"/>
      <c r="AC772" s="15"/>
      <c r="AD772" s="15"/>
      <c r="AE772" s="19"/>
      <c r="AF772" s="15"/>
      <c r="AG772" s="15"/>
      <c r="AH772" s="15"/>
      <c r="AI772" s="15"/>
      <c r="AJ772" s="20"/>
      <c r="AK772" s="18"/>
      <c r="AL772" s="19"/>
      <c r="AM772" s="1"/>
    </row>
    <row r="773" spans="1:39" x14ac:dyDescent="0.25">
      <c r="A773" s="15"/>
      <c r="B773" s="16"/>
      <c r="C773" s="17"/>
      <c r="D773" s="15"/>
      <c r="E773" s="16"/>
      <c r="F773" s="16"/>
      <c r="G773" s="16"/>
      <c r="H773" s="16"/>
      <c r="I773" s="16"/>
      <c r="J773" s="16"/>
      <c r="K773" s="20"/>
      <c r="L773" s="20"/>
      <c r="M773" s="20"/>
      <c r="N773" s="20"/>
      <c r="O773" s="20"/>
      <c r="P773" s="20"/>
      <c r="Q773" s="20"/>
      <c r="R773" s="20"/>
      <c r="S773" s="20"/>
      <c r="T773" s="20"/>
      <c r="U773" s="20"/>
      <c r="V773" s="20"/>
      <c r="W773" s="20"/>
      <c r="X773" s="20"/>
      <c r="Y773" s="18"/>
      <c r="Z773" s="15"/>
      <c r="AA773" s="15"/>
      <c r="AB773" s="18"/>
      <c r="AC773" s="15"/>
      <c r="AD773" s="15"/>
      <c r="AE773" s="19"/>
      <c r="AF773" s="15"/>
      <c r="AG773" s="15"/>
      <c r="AH773" s="15"/>
      <c r="AI773" s="15"/>
      <c r="AJ773" s="20"/>
      <c r="AK773" s="18"/>
      <c r="AL773" s="19"/>
      <c r="AM773" s="1"/>
    </row>
    <row r="774" spans="1:39" x14ac:dyDescent="0.25">
      <c r="A774" s="15"/>
      <c r="B774" s="16"/>
      <c r="C774" s="17"/>
      <c r="D774" s="15"/>
      <c r="E774" s="16"/>
      <c r="F774" s="16"/>
      <c r="G774" s="16"/>
      <c r="H774" s="16"/>
      <c r="I774" s="16"/>
      <c r="J774" s="16"/>
      <c r="K774" s="20"/>
      <c r="L774" s="20"/>
      <c r="M774" s="20"/>
      <c r="N774" s="20"/>
      <c r="O774" s="20"/>
      <c r="P774" s="20"/>
      <c r="Q774" s="20"/>
      <c r="R774" s="20"/>
      <c r="S774" s="20"/>
      <c r="T774" s="20"/>
      <c r="U774" s="20"/>
      <c r="V774" s="20"/>
      <c r="W774" s="20"/>
      <c r="X774" s="20"/>
      <c r="Y774" s="18"/>
      <c r="Z774" s="15"/>
      <c r="AA774" s="15"/>
      <c r="AB774" s="18"/>
      <c r="AC774" s="15"/>
      <c r="AD774" s="15"/>
      <c r="AE774" s="19"/>
      <c r="AF774" s="15"/>
      <c r="AG774" s="15"/>
      <c r="AH774" s="15"/>
      <c r="AI774" s="15"/>
      <c r="AJ774" s="20"/>
      <c r="AK774" s="18"/>
      <c r="AL774" s="19"/>
      <c r="AM774" s="1"/>
    </row>
    <row r="775" spans="1:39" x14ac:dyDescent="0.25">
      <c r="A775" s="15"/>
      <c r="B775" s="16"/>
      <c r="C775" s="17"/>
      <c r="D775" s="15"/>
      <c r="E775" s="16"/>
      <c r="F775" s="16"/>
      <c r="G775" s="16"/>
      <c r="H775" s="16"/>
      <c r="I775" s="16"/>
      <c r="J775" s="16"/>
      <c r="K775" s="20"/>
      <c r="L775" s="20"/>
      <c r="M775" s="20"/>
      <c r="N775" s="20"/>
      <c r="O775" s="20"/>
      <c r="P775" s="20"/>
      <c r="Q775" s="20"/>
      <c r="R775" s="20"/>
      <c r="S775" s="20"/>
      <c r="T775" s="20"/>
      <c r="U775" s="20"/>
      <c r="V775" s="20"/>
      <c r="W775" s="20"/>
      <c r="X775" s="20"/>
      <c r="Y775" s="18"/>
      <c r="Z775" s="15"/>
      <c r="AA775" s="15"/>
      <c r="AB775" s="18"/>
      <c r="AC775" s="15"/>
      <c r="AD775" s="15"/>
      <c r="AE775" s="19"/>
      <c r="AF775" s="15"/>
      <c r="AG775" s="15"/>
      <c r="AH775" s="15"/>
      <c r="AI775" s="15"/>
      <c r="AJ775" s="20"/>
      <c r="AK775" s="18"/>
      <c r="AL775" s="19"/>
      <c r="AM775" s="1"/>
    </row>
    <row r="776" spans="1:39" x14ac:dyDescent="0.25">
      <c r="A776" s="15"/>
      <c r="B776" s="16"/>
      <c r="C776" s="17"/>
      <c r="D776" s="15"/>
      <c r="E776" s="16"/>
      <c r="F776" s="16"/>
      <c r="G776" s="16"/>
      <c r="H776" s="16"/>
      <c r="I776" s="16"/>
      <c r="J776" s="16"/>
      <c r="K776" s="20"/>
      <c r="L776" s="20"/>
      <c r="M776" s="20"/>
      <c r="N776" s="20"/>
      <c r="O776" s="20"/>
      <c r="P776" s="20"/>
      <c r="Q776" s="20"/>
      <c r="R776" s="20"/>
      <c r="S776" s="20"/>
      <c r="T776" s="20"/>
      <c r="U776" s="20"/>
      <c r="V776" s="20"/>
      <c r="W776" s="20"/>
      <c r="X776" s="20"/>
      <c r="Y776" s="18"/>
      <c r="Z776" s="15"/>
      <c r="AA776" s="15"/>
      <c r="AB776" s="18"/>
      <c r="AC776" s="15"/>
      <c r="AD776" s="15"/>
      <c r="AE776" s="19"/>
      <c r="AF776" s="15"/>
      <c r="AG776" s="15"/>
      <c r="AH776" s="15"/>
      <c r="AI776" s="15"/>
      <c r="AJ776" s="20"/>
      <c r="AK776" s="18"/>
      <c r="AL776" s="19"/>
      <c r="AM776" s="1"/>
    </row>
    <row r="777" spans="1:39" x14ac:dyDescent="0.25">
      <c r="A777" s="15"/>
      <c r="B777" s="16"/>
      <c r="C777" s="17"/>
      <c r="D777" s="15"/>
      <c r="E777" s="16"/>
      <c r="F777" s="16"/>
      <c r="G777" s="16"/>
      <c r="H777" s="16"/>
      <c r="I777" s="16"/>
      <c r="J777" s="16"/>
      <c r="K777" s="20"/>
      <c r="L777" s="20"/>
      <c r="M777" s="20"/>
      <c r="N777" s="20"/>
      <c r="O777" s="20"/>
      <c r="P777" s="20"/>
      <c r="Q777" s="20"/>
      <c r="R777" s="20"/>
      <c r="S777" s="20"/>
      <c r="T777" s="20"/>
      <c r="U777" s="20"/>
      <c r="V777" s="20"/>
      <c r="W777" s="20"/>
      <c r="X777" s="20"/>
      <c r="Y777" s="18"/>
      <c r="Z777" s="15"/>
      <c r="AA777" s="15"/>
      <c r="AB777" s="18"/>
      <c r="AC777" s="15"/>
      <c r="AD777" s="15"/>
      <c r="AE777" s="19"/>
      <c r="AF777" s="15"/>
      <c r="AG777" s="15"/>
      <c r="AH777" s="15"/>
      <c r="AI777" s="15"/>
      <c r="AJ777" s="20"/>
      <c r="AK777" s="18"/>
      <c r="AL777" s="19"/>
      <c r="AM777" s="1"/>
    </row>
    <row r="778" spans="1:39" x14ac:dyDescent="0.25">
      <c r="A778" s="15"/>
      <c r="B778" s="16"/>
      <c r="C778" s="17"/>
      <c r="D778" s="15"/>
      <c r="E778" s="16"/>
      <c r="F778" s="16"/>
      <c r="G778" s="16"/>
      <c r="H778" s="16"/>
      <c r="I778" s="16"/>
      <c r="J778" s="16"/>
      <c r="K778" s="20"/>
      <c r="L778" s="20"/>
      <c r="M778" s="20"/>
      <c r="N778" s="20"/>
      <c r="O778" s="20"/>
      <c r="P778" s="20"/>
      <c r="Q778" s="20"/>
      <c r="R778" s="20"/>
      <c r="S778" s="20"/>
      <c r="T778" s="20"/>
      <c r="U778" s="20"/>
      <c r="V778" s="20"/>
      <c r="W778" s="20"/>
      <c r="X778" s="20"/>
      <c r="Y778" s="18"/>
      <c r="Z778" s="15"/>
      <c r="AA778" s="15"/>
      <c r="AB778" s="18"/>
      <c r="AC778" s="15"/>
      <c r="AD778" s="15"/>
      <c r="AE778" s="19"/>
      <c r="AF778" s="15"/>
      <c r="AG778" s="15"/>
      <c r="AH778" s="15"/>
      <c r="AI778" s="15"/>
      <c r="AJ778" s="20"/>
      <c r="AK778" s="18"/>
      <c r="AL778" s="19"/>
      <c r="AM778" s="1"/>
    </row>
    <row r="779" spans="1:39" x14ac:dyDescent="0.25">
      <c r="A779" s="15"/>
      <c r="B779" s="16"/>
      <c r="C779" s="17"/>
      <c r="D779" s="15"/>
      <c r="E779" s="16"/>
      <c r="F779" s="16"/>
      <c r="G779" s="16"/>
      <c r="H779" s="16"/>
      <c r="I779" s="16"/>
      <c r="J779" s="16"/>
      <c r="K779" s="20"/>
      <c r="L779" s="20"/>
      <c r="M779" s="20"/>
      <c r="N779" s="20"/>
      <c r="O779" s="20"/>
      <c r="P779" s="20"/>
      <c r="Q779" s="20"/>
      <c r="R779" s="20"/>
      <c r="S779" s="20"/>
      <c r="T779" s="20"/>
      <c r="U779" s="20"/>
      <c r="V779" s="20"/>
      <c r="W779" s="20"/>
      <c r="X779" s="20"/>
      <c r="Y779" s="18"/>
      <c r="Z779" s="15"/>
      <c r="AA779" s="15"/>
      <c r="AB779" s="18"/>
      <c r="AC779" s="15"/>
      <c r="AD779" s="15"/>
      <c r="AE779" s="19"/>
      <c r="AF779" s="15"/>
      <c r="AG779" s="15"/>
      <c r="AH779" s="15"/>
      <c r="AI779" s="15"/>
      <c r="AJ779" s="20"/>
      <c r="AK779" s="18"/>
      <c r="AL779" s="19"/>
      <c r="AM779" s="1"/>
    </row>
    <row r="780" spans="1:39" x14ac:dyDescent="0.25">
      <c r="A780" s="15"/>
      <c r="B780" s="16"/>
      <c r="C780" s="17"/>
      <c r="D780" s="15"/>
      <c r="E780" s="16"/>
      <c r="F780" s="16"/>
      <c r="G780" s="16"/>
      <c r="H780" s="16"/>
      <c r="I780" s="16"/>
      <c r="J780" s="16"/>
      <c r="K780" s="20"/>
      <c r="L780" s="20"/>
      <c r="M780" s="20"/>
      <c r="N780" s="20"/>
      <c r="O780" s="20"/>
      <c r="P780" s="20"/>
      <c r="Q780" s="20"/>
      <c r="R780" s="20"/>
      <c r="S780" s="20"/>
      <c r="T780" s="20"/>
      <c r="U780" s="20"/>
      <c r="V780" s="20"/>
      <c r="W780" s="20"/>
      <c r="X780" s="20"/>
      <c r="Y780" s="18"/>
      <c r="Z780" s="15"/>
      <c r="AA780" s="15"/>
      <c r="AB780" s="18"/>
      <c r="AC780" s="15"/>
      <c r="AD780" s="15"/>
      <c r="AE780" s="19"/>
      <c r="AF780" s="15"/>
      <c r="AG780" s="15"/>
      <c r="AH780" s="15"/>
      <c r="AI780" s="15"/>
      <c r="AJ780" s="20"/>
      <c r="AK780" s="18"/>
      <c r="AL780" s="19"/>
      <c r="AM780" s="1"/>
    </row>
    <row r="781" spans="1:39" x14ac:dyDescent="0.25">
      <c r="A781" s="15"/>
      <c r="B781" s="16"/>
      <c r="C781" s="17"/>
      <c r="D781" s="15"/>
      <c r="E781" s="16"/>
      <c r="F781" s="16"/>
      <c r="G781" s="16"/>
      <c r="H781" s="16"/>
      <c r="I781" s="16"/>
      <c r="J781" s="16"/>
      <c r="K781" s="20"/>
      <c r="L781" s="20"/>
      <c r="M781" s="20"/>
      <c r="N781" s="20"/>
      <c r="O781" s="20"/>
      <c r="P781" s="20"/>
      <c r="Q781" s="20"/>
      <c r="R781" s="20"/>
      <c r="S781" s="20"/>
      <c r="T781" s="20"/>
      <c r="U781" s="20"/>
      <c r="V781" s="20"/>
      <c r="W781" s="20"/>
      <c r="X781" s="20"/>
      <c r="Y781" s="18"/>
      <c r="Z781" s="15"/>
      <c r="AA781" s="15"/>
      <c r="AB781" s="18"/>
      <c r="AC781" s="15"/>
      <c r="AD781" s="15"/>
      <c r="AE781" s="19"/>
      <c r="AF781" s="15"/>
      <c r="AG781" s="15"/>
      <c r="AH781" s="15"/>
      <c r="AI781" s="15"/>
      <c r="AJ781" s="20"/>
      <c r="AK781" s="18"/>
      <c r="AL781" s="19"/>
      <c r="AM781" s="1"/>
    </row>
    <row r="782" spans="1:39" x14ac:dyDescent="0.25">
      <c r="A782" s="15"/>
      <c r="B782" s="16"/>
      <c r="C782" s="17"/>
      <c r="D782" s="15"/>
      <c r="E782" s="16"/>
      <c r="F782" s="16"/>
      <c r="G782" s="16"/>
      <c r="H782" s="16"/>
      <c r="I782" s="16"/>
      <c r="J782" s="16"/>
      <c r="K782" s="20"/>
      <c r="L782" s="20"/>
      <c r="M782" s="20"/>
      <c r="N782" s="20"/>
      <c r="O782" s="20"/>
      <c r="P782" s="20"/>
      <c r="Q782" s="20"/>
      <c r="R782" s="20"/>
      <c r="S782" s="20"/>
      <c r="T782" s="20"/>
      <c r="U782" s="20"/>
      <c r="V782" s="20"/>
      <c r="W782" s="20"/>
      <c r="X782" s="20"/>
      <c r="Y782" s="18"/>
      <c r="Z782" s="15"/>
      <c r="AA782" s="15"/>
      <c r="AB782" s="18"/>
      <c r="AC782" s="15"/>
      <c r="AD782" s="15"/>
      <c r="AE782" s="19"/>
      <c r="AF782" s="15"/>
      <c r="AG782" s="15"/>
      <c r="AH782" s="15"/>
      <c r="AI782" s="15"/>
      <c r="AJ782" s="20"/>
      <c r="AK782" s="18"/>
      <c r="AL782" s="19"/>
      <c r="AM782" s="1"/>
    </row>
    <row r="783" spans="1:39" x14ac:dyDescent="0.25">
      <c r="A783" s="15"/>
      <c r="B783" s="16"/>
      <c r="C783" s="17"/>
      <c r="D783" s="15"/>
      <c r="E783" s="16"/>
      <c r="F783" s="16"/>
      <c r="G783" s="16"/>
      <c r="H783" s="16"/>
      <c r="I783" s="16"/>
      <c r="J783" s="16"/>
      <c r="K783" s="20"/>
      <c r="L783" s="20"/>
      <c r="M783" s="20"/>
      <c r="N783" s="20"/>
      <c r="O783" s="20"/>
      <c r="P783" s="20"/>
      <c r="Q783" s="20"/>
      <c r="R783" s="20"/>
      <c r="S783" s="20"/>
      <c r="T783" s="20"/>
      <c r="U783" s="20"/>
      <c r="V783" s="20"/>
      <c r="W783" s="20"/>
      <c r="X783" s="20"/>
      <c r="Y783" s="18"/>
      <c r="Z783" s="15"/>
      <c r="AA783" s="15"/>
      <c r="AB783" s="18"/>
      <c r="AC783" s="15"/>
      <c r="AD783" s="15"/>
      <c r="AE783" s="19"/>
      <c r="AF783" s="15"/>
      <c r="AG783" s="15"/>
      <c r="AH783" s="15"/>
      <c r="AI783" s="15"/>
      <c r="AJ783" s="20"/>
      <c r="AK783" s="18"/>
      <c r="AL783" s="19"/>
      <c r="AM783" s="1"/>
    </row>
    <row r="784" spans="1:39" x14ac:dyDescent="0.25">
      <c r="A784" s="15"/>
      <c r="B784" s="16"/>
      <c r="C784" s="17"/>
      <c r="D784" s="15"/>
      <c r="E784" s="16"/>
      <c r="F784" s="16"/>
      <c r="G784" s="16"/>
      <c r="H784" s="16"/>
      <c r="I784" s="16"/>
      <c r="J784" s="16"/>
      <c r="K784" s="20"/>
      <c r="L784" s="20"/>
      <c r="M784" s="20"/>
      <c r="N784" s="20"/>
      <c r="O784" s="20"/>
      <c r="P784" s="20"/>
      <c r="Q784" s="20"/>
      <c r="R784" s="20"/>
      <c r="S784" s="20"/>
      <c r="T784" s="20"/>
      <c r="U784" s="20"/>
      <c r="V784" s="20"/>
      <c r="W784" s="20"/>
      <c r="X784" s="20"/>
      <c r="Y784" s="18"/>
      <c r="Z784" s="15"/>
      <c r="AA784" s="15"/>
      <c r="AB784" s="18"/>
      <c r="AC784" s="15"/>
      <c r="AD784" s="15"/>
      <c r="AE784" s="19"/>
      <c r="AF784" s="15"/>
      <c r="AG784" s="15"/>
      <c r="AH784" s="15"/>
      <c r="AI784" s="15"/>
      <c r="AJ784" s="20"/>
      <c r="AK784" s="18"/>
      <c r="AL784" s="19"/>
      <c r="AM784" s="1"/>
    </row>
    <row r="785" spans="1:39" x14ac:dyDescent="0.25">
      <c r="A785" s="15"/>
      <c r="B785" s="16"/>
      <c r="C785" s="17"/>
      <c r="D785" s="15"/>
      <c r="E785" s="16"/>
      <c r="F785" s="16"/>
      <c r="G785" s="16"/>
      <c r="H785" s="16"/>
      <c r="I785" s="16"/>
      <c r="J785" s="16"/>
      <c r="K785" s="20"/>
      <c r="L785" s="20"/>
      <c r="M785" s="20"/>
      <c r="N785" s="20"/>
      <c r="O785" s="20"/>
      <c r="P785" s="20"/>
      <c r="Q785" s="20"/>
      <c r="R785" s="20"/>
      <c r="S785" s="20"/>
      <c r="T785" s="20"/>
      <c r="U785" s="20"/>
      <c r="V785" s="20"/>
      <c r="W785" s="20"/>
      <c r="X785" s="20"/>
      <c r="Y785" s="18"/>
      <c r="Z785" s="15"/>
      <c r="AA785" s="15"/>
      <c r="AB785" s="18"/>
      <c r="AC785" s="15"/>
      <c r="AD785" s="15"/>
      <c r="AE785" s="19"/>
      <c r="AF785" s="15"/>
      <c r="AG785" s="15"/>
      <c r="AH785" s="15"/>
      <c r="AI785" s="15"/>
      <c r="AJ785" s="20"/>
      <c r="AK785" s="18"/>
      <c r="AL785" s="19"/>
      <c r="AM785" s="1"/>
    </row>
    <row r="786" spans="1:39" x14ac:dyDescent="0.25">
      <c r="A786" s="15"/>
      <c r="B786" s="16"/>
      <c r="C786" s="17"/>
      <c r="D786" s="15"/>
      <c r="E786" s="16"/>
      <c r="F786" s="16"/>
      <c r="G786" s="16"/>
      <c r="H786" s="16"/>
      <c r="I786" s="16"/>
      <c r="J786" s="16"/>
      <c r="K786" s="20"/>
      <c r="L786" s="20"/>
      <c r="M786" s="20"/>
      <c r="N786" s="20"/>
      <c r="O786" s="20"/>
      <c r="P786" s="20"/>
      <c r="Q786" s="20"/>
      <c r="R786" s="20"/>
      <c r="S786" s="20"/>
      <c r="T786" s="20"/>
      <c r="U786" s="20"/>
      <c r="V786" s="20"/>
      <c r="W786" s="20"/>
      <c r="X786" s="20"/>
      <c r="Y786" s="18"/>
      <c r="Z786" s="15"/>
      <c r="AA786" s="15"/>
      <c r="AB786" s="18"/>
      <c r="AC786" s="15"/>
      <c r="AD786" s="15"/>
      <c r="AE786" s="19"/>
      <c r="AF786" s="15"/>
      <c r="AG786" s="15"/>
      <c r="AH786" s="15"/>
      <c r="AI786" s="15"/>
      <c r="AJ786" s="20"/>
      <c r="AK786" s="18"/>
      <c r="AL786" s="19"/>
      <c r="AM786" s="1"/>
    </row>
    <row r="787" spans="1:39" x14ac:dyDescent="0.25">
      <c r="A787" s="15"/>
      <c r="B787" s="16"/>
      <c r="C787" s="17"/>
      <c r="D787" s="15"/>
      <c r="E787" s="16"/>
      <c r="F787" s="16"/>
      <c r="G787" s="16"/>
      <c r="H787" s="16"/>
      <c r="I787" s="16"/>
      <c r="J787" s="16"/>
      <c r="K787" s="20"/>
      <c r="L787" s="20"/>
      <c r="M787" s="20"/>
      <c r="N787" s="20"/>
      <c r="O787" s="20"/>
      <c r="P787" s="20"/>
      <c r="Q787" s="20"/>
      <c r="R787" s="20"/>
      <c r="S787" s="20"/>
      <c r="T787" s="20"/>
      <c r="U787" s="20"/>
      <c r="V787" s="20"/>
      <c r="W787" s="20"/>
      <c r="X787" s="20"/>
      <c r="Y787" s="18"/>
      <c r="Z787" s="15"/>
      <c r="AA787" s="15"/>
      <c r="AB787" s="18"/>
      <c r="AC787" s="15"/>
      <c r="AD787" s="15"/>
      <c r="AE787" s="19"/>
      <c r="AF787" s="15"/>
      <c r="AG787" s="15"/>
      <c r="AH787" s="15"/>
      <c r="AI787" s="15"/>
      <c r="AJ787" s="20"/>
      <c r="AK787" s="18"/>
      <c r="AL787" s="19"/>
      <c r="AM787" s="1"/>
    </row>
    <row r="788" spans="1:39" x14ac:dyDescent="0.25">
      <c r="A788" s="15"/>
      <c r="B788" s="16"/>
      <c r="C788" s="17"/>
      <c r="D788" s="15"/>
      <c r="E788" s="16"/>
      <c r="F788" s="16"/>
      <c r="G788" s="16"/>
      <c r="H788" s="16"/>
      <c r="I788" s="16"/>
      <c r="J788" s="16"/>
      <c r="K788" s="20"/>
      <c r="L788" s="20"/>
      <c r="M788" s="20"/>
      <c r="N788" s="20"/>
      <c r="O788" s="20"/>
      <c r="P788" s="20"/>
      <c r="Q788" s="20"/>
      <c r="R788" s="20"/>
      <c r="S788" s="20"/>
      <c r="T788" s="20"/>
      <c r="U788" s="20"/>
      <c r="V788" s="20"/>
      <c r="W788" s="20"/>
      <c r="X788" s="20"/>
      <c r="Y788" s="18"/>
      <c r="Z788" s="15"/>
      <c r="AA788" s="15"/>
      <c r="AB788" s="18"/>
      <c r="AC788" s="15"/>
      <c r="AD788" s="15"/>
      <c r="AE788" s="19"/>
      <c r="AF788" s="15"/>
      <c r="AG788" s="15"/>
      <c r="AH788" s="15"/>
      <c r="AI788" s="15"/>
      <c r="AJ788" s="20"/>
      <c r="AK788" s="18"/>
      <c r="AL788" s="19"/>
      <c r="AM788" s="1"/>
    </row>
    <row r="789" spans="1:39" x14ac:dyDescent="0.25">
      <c r="A789" s="15"/>
      <c r="B789" s="16"/>
      <c r="C789" s="17"/>
      <c r="D789" s="15"/>
      <c r="E789" s="16"/>
      <c r="F789" s="16"/>
      <c r="G789" s="16"/>
      <c r="H789" s="16"/>
      <c r="I789" s="16"/>
      <c r="J789" s="16"/>
      <c r="K789" s="20"/>
      <c r="L789" s="20"/>
      <c r="M789" s="20"/>
      <c r="N789" s="20"/>
      <c r="O789" s="20"/>
      <c r="P789" s="20"/>
      <c r="Q789" s="20"/>
      <c r="R789" s="20"/>
      <c r="S789" s="20"/>
      <c r="T789" s="20"/>
      <c r="U789" s="20"/>
      <c r="V789" s="20"/>
      <c r="W789" s="20"/>
      <c r="X789" s="20"/>
      <c r="Y789" s="18"/>
      <c r="Z789" s="15"/>
      <c r="AA789" s="15"/>
      <c r="AB789" s="18"/>
      <c r="AC789" s="15"/>
      <c r="AD789" s="15"/>
      <c r="AE789" s="19"/>
      <c r="AF789" s="15"/>
      <c r="AG789" s="15"/>
      <c r="AH789" s="15"/>
      <c r="AI789" s="15"/>
      <c r="AJ789" s="20"/>
      <c r="AK789" s="18"/>
      <c r="AL789" s="19"/>
      <c r="AM789" s="1"/>
    </row>
    <row r="790" spans="1:39" x14ac:dyDescent="0.25">
      <c r="A790" s="15"/>
      <c r="B790" s="16"/>
      <c r="C790" s="17"/>
      <c r="D790" s="15"/>
      <c r="E790" s="16"/>
      <c r="F790" s="16"/>
      <c r="G790" s="16"/>
      <c r="H790" s="16"/>
      <c r="I790" s="16"/>
      <c r="J790" s="16"/>
      <c r="K790" s="20"/>
      <c r="L790" s="20"/>
      <c r="M790" s="20"/>
      <c r="N790" s="20"/>
      <c r="O790" s="20"/>
      <c r="P790" s="20"/>
      <c r="Q790" s="20"/>
      <c r="R790" s="20"/>
      <c r="S790" s="20"/>
      <c r="T790" s="20"/>
      <c r="U790" s="20"/>
      <c r="V790" s="20"/>
      <c r="W790" s="20"/>
      <c r="X790" s="20"/>
      <c r="Y790" s="18"/>
      <c r="Z790" s="15"/>
      <c r="AA790" s="15"/>
      <c r="AB790" s="18"/>
      <c r="AC790" s="15"/>
      <c r="AD790" s="15"/>
      <c r="AE790" s="19"/>
      <c r="AF790" s="15"/>
      <c r="AG790" s="15"/>
      <c r="AH790" s="15"/>
      <c r="AI790" s="15"/>
      <c r="AJ790" s="20"/>
      <c r="AK790" s="18"/>
      <c r="AL790" s="19"/>
      <c r="AM790" s="1"/>
    </row>
    <row r="791" spans="1:39" x14ac:dyDescent="0.25">
      <c r="A791" s="15"/>
      <c r="B791" s="16"/>
      <c r="C791" s="17"/>
      <c r="D791" s="15"/>
      <c r="E791" s="16"/>
      <c r="F791" s="16"/>
      <c r="G791" s="16"/>
      <c r="H791" s="16"/>
      <c r="I791" s="16"/>
      <c r="J791" s="16"/>
      <c r="K791" s="20"/>
      <c r="L791" s="20"/>
      <c r="M791" s="20"/>
      <c r="N791" s="20"/>
      <c r="O791" s="20"/>
      <c r="P791" s="20"/>
      <c r="Q791" s="20"/>
      <c r="R791" s="20"/>
      <c r="S791" s="20"/>
      <c r="T791" s="20"/>
      <c r="U791" s="20"/>
      <c r="V791" s="20"/>
      <c r="W791" s="20"/>
      <c r="X791" s="20"/>
      <c r="Y791" s="18"/>
      <c r="Z791" s="15"/>
      <c r="AA791" s="15"/>
      <c r="AB791" s="18"/>
      <c r="AC791" s="15"/>
      <c r="AD791" s="15"/>
      <c r="AE791" s="19"/>
      <c r="AF791" s="15"/>
      <c r="AG791" s="15"/>
      <c r="AH791" s="15"/>
      <c r="AI791" s="15"/>
      <c r="AJ791" s="20"/>
      <c r="AK791" s="18"/>
      <c r="AL791" s="19"/>
      <c r="AM791" s="1"/>
    </row>
    <row r="792" spans="1:39" x14ac:dyDescent="0.25">
      <c r="A792" s="15"/>
      <c r="B792" s="16"/>
      <c r="C792" s="17"/>
      <c r="D792" s="15"/>
      <c r="E792" s="16"/>
      <c r="F792" s="16"/>
      <c r="G792" s="16"/>
      <c r="H792" s="16"/>
      <c r="I792" s="16"/>
      <c r="J792" s="16"/>
      <c r="K792" s="20"/>
      <c r="L792" s="20"/>
      <c r="M792" s="20"/>
      <c r="N792" s="20"/>
      <c r="O792" s="20"/>
      <c r="P792" s="20"/>
      <c r="Q792" s="20"/>
      <c r="R792" s="20"/>
      <c r="S792" s="20"/>
      <c r="T792" s="20"/>
      <c r="U792" s="20"/>
      <c r="V792" s="20"/>
      <c r="W792" s="20"/>
      <c r="X792" s="20"/>
      <c r="Y792" s="18"/>
      <c r="Z792" s="15"/>
      <c r="AA792" s="15"/>
      <c r="AB792" s="18"/>
      <c r="AC792" s="15"/>
      <c r="AD792" s="15"/>
      <c r="AE792" s="19"/>
      <c r="AF792" s="15"/>
      <c r="AG792" s="15"/>
      <c r="AH792" s="15"/>
      <c r="AI792" s="15"/>
      <c r="AJ792" s="20"/>
      <c r="AK792" s="18"/>
      <c r="AL792" s="19"/>
      <c r="AM792" s="1"/>
    </row>
    <row r="793" spans="1:39" x14ac:dyDescent="0.25">
      <c r="A793" s="15"/>
      <c r="B793" s="16"/>
      <c r="C793" s="17"/>
      <c r="D793" s="15"/>
      <c r="E793" s="16"/>
      <c r="F793" s="16"/>
      <c r="G793" s="16"/>
      <c r="H793" s="16"/>
      <c r="I793" s="16"/>
      <c r="J793" s="16"/>
      <c r="K793" s="20"/>
      <c r="L793" s="20"/>
      <c r="M793" s="20"/>
      <c r="N793" s="20"/>
      <c r="O793" s="20"/>
      <c r="P793" s="20"/>
      <c r="Q793" s="20"/>
      <c r="R793" s="20"/>
      <c r="S793" s="20"/>
      <c r="T793" s="20"/>
      <c r="U793" s="20"/>
      <c r="V793" s="20"/>
      <c r="W793" s="20"/>
      <c r="X793" s="20"/>
      <c r="Y793" s="18"/>
      <c r="Z793" s="15"/>
      <c r="AA793" s="15"/>
      <c r="AB793" s="18"/>
      <c r="AC793" s="15"/>
      <c r="AD793" s="15"/>
      <c r="AE793" s="19"/>
      <c r="AF793" s="15"/>
      <c r="AG793" s="15"/>
      <c r="AH793" s="15"/>
      <c r="AI793" s="15"/>
      <c r="AJ793" s="20"/>
      <c r="AK793" s="18"/>
      <c r="AL793" s="19"/>
      <c r="AM793" s="1"/>
    </row>
    <row r="794" spans="1:39" x14ac:dyDescent="0.25">
      <c r="A794" s="15"/>
      <c r="B794" s="16"/>
      <c r="C794" s="17"/>
      <c r="D794" s="15"/>
      <c r="E794" s="16"/>
      <c r="F794" s="16"/>
      <c r="G794" s="16"/>
      <c r="H794" s="16"/>
      <c r="I794" s="16"/>
      <c r="J794" s="16"/>
      <c r="K794" s="20"/>
      <c r="L794" s="20"/>
      <c r="M794" s="20"/>
      <c r="N794" s="20"/>
      <c r="O794" s="20"/>
      <c r="P794" s="20"/>
      <c r="Q794" s="20"/>
      <c r="R794" s="20"/>
      <c r="S794" s="20"/>
      <c r="T794" s="20"/>
      <c r="U794" s="20"/>
      <c r="V794" s="20"/>
      <c r="W794" s="20"/>
      <c r="X794" s="20"/>
      <c r="Y794" s="18"/>
      <c r="Z794" s="15"/>
      <c r="AA794" s="15"/>
      <c r="AB794" s="18"/>
      <c r="AC794" s="15"/>
      <c r="AD794" s="15"/>
      <c r="AE794" s="19"/>
      <c r="AF794" s="15"/>
      <c r="AG794" s="15"/>
      <c r="AH794" s="15"/>
      <c r="AI794" s="15"/>
      <c r="AJ794" s="20"/>
      <c r="AK794" s="18"/>
      <c r="AL794" s="19"/>
      <c r="AM794" s="1"/>
    </row>
    <row r="795" spans="1:39" x14ac:dyDescent="0.25">
      <c r="A795" s="15"/>
      <c r="B795" s="16"/>
      <c r="C795" s="17"/>
      <c r="D795" s="15"/>
      <c r="E795" s="16"/>
      <c r="F795" s="16"/>
      <c r="G795" s="16"/>
      <c r="H795" s="16"/>
      <c r="I795" s="16"/>
      <c r="J795" s="16"/>
      <c r="K795" s="20"/>
      <c r="L795" s="20"/>
      <c r="M795" s="20"/>
      <c r="N795" s="20"/>
      <c r="O795" s="20"/>
      <c r="P795" s="20"/>
      <c r="Q795" s="20"/>
      <c r="R795" s="20"/>
      <c r="S795" s="20"/>
      <c r="T795" s="20"/>
      <c r="U795" s="20"/>
      <c r="V795" s="20"/>
      <c r="W795" s="20"/>
      <c r="X795" s="20"/>
      <c r="Y795" s="18"/>
      <c r="Z795" s="15"/>
      <c r="AA795" s="15"/>
      <c r="AB795" s="18"/>
      <c r="AC795" s="15"/>
      <c r="AD795" s="15"/>
      <c r="AE795" s="19"/>
      <c r="AF795" s="15"/>
      <c r="AG795" s="15"/>
      <c r="AH795" s="15"/>
      <c r="AI795" s="15"/>
      <c r="AJ795" s="20"/>
      <c r="AK795" s="18"/>
      <c r="AL795" s="19"/>
      <c r="AM795" s="1"/>
    </row>
    <row r="796" spans="1:39" x14ac:dyDescent="0.25">
      <c r="A796" s="15"/>
      <c r="B796" s="16"/>
      <c r="C796" s="17"/>
      <c r="D796" s="15"/>
      <c r="E796" s="16"/>
      <c r="F796" s="16"/>
      <c r="G796" s="16"/>
      <c r="H796" s="16"/>
      <c r="I796" s="16"/>
      <c r="J796" s="16"/>
      <c r="K796" s="20"/>
      <c r="L796" s="20"/>
      <c r="M796" s="20"/>
      <c r="N796" s="20"/>
      <c r="O796" s="20"/>
      <c r="P796" s="20"/>
      <c r="Q796" s="20"/>
      <c r="R796" s="20"/>
      <c r="S796" s="20"/>
      <c r="T796" s="20"/>
      <c r="U796" s="20"/>
      <c r="V796" s="20"/>
      <c r="W796" s="20"/>
      <c r="X796" s="20"/>
      <c r="Y796" s="18"/>
      <c r="Z796" s="15"/>
      <c r="AA796" s="15"/>
      <c r="AB796" s="18"/>
      <c r="AC796" s="15"/>
      <c r="AD796" s="15"/>
      <c r="AE796" s="19"/>
      <c r="AF796" s="15"/>
      <c r="AG796" s="15"/>
      <c r="AH796" s="15"/>
      <c r="AI796" s="15"/>
      <c r="AJ796" s="20"/>
      <c r="AK796" s="18"/>
      <c r="AL796" s="19"/>
      <c r="AM796" s="1"/>
    </row>
    <row r="797" spans="1:39" x14ac:dyDescent="0.25">
      <c r="A797" s="15"/>
      <c r="B797" s="16"/>
      <c r="C797" s="17"/>
      <c r="D797" s="15"/>
      <c r="E797" s="16"/>
      <c r="F797" s="16"/>
      <c r="G797" s="16"/>
      <c r="H797" s="16"/>
      <c r="I797" s="16"/>
      <c r="J797" s="16"/>
      <c r="K797" s="20"/>
      <c r="L797" s="20"/>
      <c r="M797" s="20"/>
      <c r="N797" s="20"/>
      <c r="O797" s="20"/>
      <c r="P797" s="20"/>
      <c r="Q797" s="20"/>
      <c r="R797" s="20"/>
      <c r="S797" s="20"/>
      <c r="T797" s="20"/>
      <c r="U797" s="20"/>
      <c r="V797" s="20"/>
      <c r="W797" s="20"/>
      <c r="X797" s="20"/>
      <c r="Y797" s="18"/>
      <c r="Z797" s="15"/>
      <c r="AA797" s="15"/>
      <c r="AB797" s="18"/>
      <c r="AC797" s="15"/>
      <c r="AD797" s="15"/>
      <c r="AE797" s="19"/>
      <c r="AF797" s="15"/>
      <c r="AG797" s="15"/>
      <c r="AH797" s="15"/>
      <c r="AI797" s="15"/>
      <c r="AJ797" s="20"/>
      <c r="AK797" s="18"/>
      <c r="AL797" s="19"/>
      <c r="AM797" s="1"/>
    </row>
    <row r="798" spans="1:39" x14ac:dyDescent="0.25">
      <c r="A798" s="15"/>
      <c r="B798" s="16"/>
      <c r="C798" s="17"/>
      <c r="D798" s="15"/>
      <c r="E798" s="16"/>
      <c r="F798" s="16"/>
      <c r="G798" s="16"/>
      <c r="H798" s="16"/>
      <c r="I798" s="16"/>
      <c r="J798" s="16"/>
      <c r="K798" s="20"/>
      <c r="L798" s="20"/>
      <c r="M798" s="20"/>
      <c r="N798" s="20"/>
      <c r="O798" s="20"/>
      <c r="P798" s="20"/>
      <c r="Q798" s="20"/>
      <c r="R798" s="20"/>
      <c r="S798" s="20"/>
      <c r="T798" s="20"/>
      <c r="U798" s="20"/>
      <c r="V798" s="20"/>
      <c r="W798" s="20"/>
      <c r="X798" s="20"/>
      <c r="Y798" s="18"/>
      <c r="Z798" s="15"/>
      <c r="AA798" s="15"/>
      <c r="AB798" s="18"/>
      <c r="AC798" s="15"/>
      <c r="AD798" s="15"/>
      <c r="AE798" s="19"/>
      <c r="AF798" s="15"/>
      <c r="AG798" s="15"/>
      <c r="AH798" s="15"/>
      <c r="AI798" s="15"/>
      <c r="AJ798" s="20"/>
      <c r="AK798" s="18"/>
      <c r="AL798" s="19"/>
      <c r="AM798" s="1"/>
    </row>
    <row r="799" spans="1:39" x14ac:dyDescent="0.25">
      <c r="A799" s="15"/>
      <c r="B799" s="16"/>
      <c r="C799" s="17"/>
      <c r="D799" s="15"/>
      <c r="E799" s="16"/>
      <c r="F799" s="16"/>
      <c r="G799" s="16"/>
      <c r="H799" s="16"/>
      <c r="I799" s="16"/>
      <c r="J799" s="16"/>
      <c r="K799" s="20"/>
      <c r="L799" s="20"/>
      <c r="M799" s="20"/>
      <c r="N799" s="20"/>
      <c r="O799" s="20"/>
      <c r="P799" s="20"/>
      <c r="Q799" s="20"/>
      <c r="R799" s="20"/>
      <c r="S799" s="20"/>
      <c r="T799" s="20"/>
      <c r="U799" s="20"/>
      <c r="V799" s="20"/>
      <c r="W799" s="20"/>
      <c r="X799" s="20"/>
      <c r="Y799" s="18"/>
      <c r="Z799" s="15"/>
      <c r="AA799" s="15"/>
      <c r="AB799" s="18"/>
      <c r="AC799" s="15"/>
      <c r="AD799" s="15"/>
      <c r="AE799" s="19"/>
      <c r="AF799" s="15"/>
      <c r="AG799" s="15"/>
      <c r="AH799" s="15"/>
      <c r="AI799" s="15"/>
      <c r="AJ799" s="20"/>
      <c r="AK799" s="18"/>
      <c r="AL799" s="19"/>
      <c r="AM799" s="1"/>
    </row>
    <row r="800" spans="1:39" x14ac:dyDescent="0.25">
      <c r="A800" s="15"/>
      <c r="B800" s="16"/>
      <c r="C800" s="17"/>
      <c r="D800" s="15"/>
      <c r="E800" s="16"/>
      <c r="F800" s="16"/>
      <c r="G800" s="16"/>
      <c r="H800" s="16"/>
      <c r="I800" s="16"/>
      <c r="J800" s="16"/>
      <c r="K800" s="20"/>
      <c r="L800" s="20"/>
      <c r="M800" s="20"/>
      <c r="N800" s="20"/>
      <c r="O800" s="20"/>
      <c r="P800" s="20"/>
      <c r="Q800" s="20"/>
      <c r="R800" s="20"/>
      <c r="S800" s="20"/>
      <c r="T800" s="20"/>
      <c r="U800" s="20"/>
      <c r="V800" s="20"/>
      <c r="W800" s="20"/>
      <c r="X800" s="20"/>
      <c r="Y800" s="18"/>
      <c r="Z800" s="15"/>
      <c r="AA800" s="15"/>
      <c r="AB800" s="18"/>
      <c r="AC800" s="15"/>
      <c r="AD800" s="15"/>
      <c r="AE800" s="19"/>
      <c r="AF800" s="15"/>
      <c r="AG800" s="15"/>
      <c r="AH800" s="15"/>
      <c r="AI800" s="15"/>
      <c r="AJ800" s="20"/>
      <c r="AK800" s="18"/>
      <c r="AL800" s="19"/>
      <c r="AM800" s="1"/>
    </row>
    <row r="801" spans="1:39" x14ac:dyDescent="0.25">
      <c r="A801" s="15"/>
      <c r="B801" s="16"/>
      <c r="C801" s="17"/>
      <c r="D801" s="15"/>
      <c r="E801" s="16"/>
      <c r="F801" s="16"/>
      <c r="G801" s="16"/>
      <c r="H801" s="16"/>
      <c r="I801" s="16"/>
      <c r="J801" s="16"/>
      <c r="K801" s="20"/>
      <c r="L801" s="20"/>
      <c r="M801" s="20"/>
      <c r="N801" s="20"/>
      <c r="O801" s="20"/>
      <c r="P801" s="20"/>
      <c r="Q801" s="20"/>
      <c r="R801" s="20"/>
      <c r="S801" s="20"/>
      <c r="T801" s="20"/>
      <c r="U801" s="20"/>
      <c r="V801" s="20"/>
      <c r="W801" s="20"/>
      <c r="X801" s="20"/>
      <c r="Y801" s="18"/>
      <c r="Z801" s="15"/>
      <c r="AA801" s="15"/>
      <c r="AB801" s="18"/>
      <c r="AC801" s="15"/>
      <c r="AD801" s="15"/>
      <c r="AE801" s="19"/>
      <c r="AF801" s="15"/>
      <c r="AG801" s="15"/>
      <c r="AH801" s="15"/>
      <c r="AI801" s="15"/>
      <c r="AJ801" s="20"/>
      <c r="AK801" s="18"/>
      <c r="AL801" s="19"/>
      <c r="AM801" s="1"/>
    </row>
    <row r="802" spans="1:39" x14ac:dyDescent="0.25">
      <c r="A802" s="15"/>
      <c r="B802" s="16"/>
      <c r="C802" s="17"/>
      <c r="D802" s="15"/>
      <c r="E802" s="16"/>
      <c r="F802" s="16"/>
      <c r="G802" s="16"/>
      <c r="H802" s="16"/>
      <c r="I802" s="16"/>
      <c r="J802" s="16"/>
      <c r="K802" s="20"/>
      <c r="L802" s="20"/>
      <c r="M802" s="20"/>
      <c r="N802" s="20"/>
      <c r="O802" s="20"/>
      <c r="P802" s="20"/>
      <c r="Q802" s="20"/>
      <c r="R802" s="20"/>
      <c r="S802" s="20"/>
      <c r="T802" s="20"/>
      <c r="U802" s="20"/>
      <c r="V802" s="20"/>
      <c r="W802" s="20"/>
      <c r="X802" s="20"/>
      <c r="Y802" s="18"/>
      <c r="Z802" s="15"/>
      <c r="AA802" s="15"/>
      <c r="AB802" s="18"/>
      <c r="AC802" s="15"/>
      <c r="AD802" s="15"/>
      <c r="AE802" s="19"/>
      <c r="AF802" s="15"/>
      <c r="AG802" s="15"/>
      <c r="AH802" s="15"/>
      <c r="AI802" s="15"/>
      <c r="AJ802" s="20"/>
      <c r="AK802" s="18"/>
      <c r="AL802" s="19"/>
      <c r="AM802" s="1"/>
    </row>
    <row r="803" spans="1:39" x14ac:dyDescent="0.25">
      <c r="A803" s="15"/>
      <c r="B803" s="16"/>
      <c r="C803" s="17"/>
      <c r="D803" s="15"/>
      <c r="E803" s="16"/>
      <c r="F803" s="16"/>
      <c r="G803" s="16"/>
      <c r="H803" s="16"/>
      <c r="I803" s="16"/>
      <c r="J803" s="16"/>
      <c r="K803" s="20"/>
      <c r="L803" s="20"/>
      <c r="M803" s="20"/>
      <c r="N803" s="20"/>
      <c r="O803" s="20"/>
      <c r="P803" s="20"/>
      <c r="Q803" s="20"/>
      <c r="R803" s="20"/>
      <c r="S803" s="20"/>
      <c r="T803" s="20"/>
      <c r="U803" s="20"/>
      <c r="V803" s="20"/>
      <c r="W803" s="20"/>
      <c r="X803" s="20"/>
      <c r="Y803" s="18"/>
      <c r="Z803" s="15"/>
      <c r="AA803" s="15"/>
      <c r="AB803" s="18"/>
      <c r="AC803" s="15"/>
      <c r="AD803" s="15"/>
      <c r="AE803" s="19"/>
      <c r="AF803" s="15"/>
      <c r="AG803" s="15"/>
      <c r="AH803" s="15"/>
      <c r="AI803" s="15"/>
      <c r="AJ803" s="20"/>
      <c r="AK803" s="18"/>
      <c r="AL803" s="19"/>
      <c r="AM803" s="1"/>
    </row>
    <row r="804" spans="1:39" x14ac:dyDescent="0.25">
      <c r="A804" s="15"/>
      <c r="B804" s="16"/>
      <c r="C804" s="17"/>
      <c r="D804" s="15"/>
      <c r="E804" s="16"/>
      <c r="F804" s="16"/>
      <c r="G804" s="16"/>
      <c r="H804" s="16"/>
      <c r="I804" s="16"/>
      <c r="J804" s="16"/>
      <c r="K804" s="20"/>
      <c r="L804" s="20"/>
      <c r="M804" s="20"/>
      <c r="N804" s="20"/>
      <c r="O804" s="20"/>
      <c r="P804" s="20"/>
      <c r="Q804" s="20"/>
      <c r="R804" s="20"/>
      <c r="S804" s="20"/>
      <c r="T804" s="20"/>
      <c r="U804" s="20"/>
      <c r="V804" s="20"/>
      <c r="W804" s="20"/>
      <c r="X804" s="20"/>
      <c r="Y804" s="18"/>
      <c r="Z804" s="15"/>
      <c r="AA804" s="15"/>
      <c r="AB804" s="18"/>
      <c r="AC804" s="15"/>
      <c r="AD804" s="15"/>
      <c r="AE804" s="19"/>
      <c r="AF804" s="15"/>
      <c r="AG804" s="15"/>
      <c r="AH804" s="15"/>
      <c r="AI804" s="15"/>
      <c r="AJ804" s="20"/>
      <c r="AK804" s="18"/>
      <c r="AL804" s="19"/>
      <c r="AM804" s="1"/>
    </row>
    <row r="805" spans="1:39" x14ac:dyDescent="0.25">
      <c r="A805" s="15"/>
      <c r="B805" s="16"/>
      <c r="C805" s="17"/>
      <c r="D805" s="15"/>
      <c r="E805" s="16"/>
      <c r="F805" s="16"/>
      <c r="G805" s="16"/>
      <c r="H805" s="16"/>
      <c r="I805" s="16"/>
      <c r="J805" s="16"/>
      <c r="K805" s="20"/>
      <c r="L805" s="20"/>
      <c r="M805" s="20"/>
      <c r="N805" s="20"/>
      <c r="O805" s="20"/>
      <c r="P805" s="20"/>
      <c r="Q805" s="20"/>
      <c r="R805" s="20"/>
      <c r="S805" s="20"/>
      <c r="T805" s="20"/>
      <c r="U805" s="20"/>
      <c r="V805" s="20"/>
      <c r="W805" s="20"/>
      <c r="X805" s="20"/>
      <c r="Y805" s="18"/>
      <c r="Z805" s="15"/>
      <c r="AA805" s="15"/>
      <c r="AB805" s="18"/>
      <c r="AC805" s="15"/>
      <c r="AD805" s="15"/>
      <c r="AE805" s="19"/>
      <c r="AF805" s="15"/>
      <c r="AG805" s="15"/>
      <c r="AH805" s="15"/>
      <c r="AI805" s="15"/>
      <c r="AJ805" s="20"/>
      <c r="AK805" s="18"/>
      <c r="AL805" s="19"/>
      <c r="AM805" s="1"/>
    </row>
    <row r="806" spans="1:39" x14ac:dyDescent="0.25">
      <c r="A806" s="15"/>
      <c r="B806" s="16"/>
      <c r="C806" s="17"/>
      <c r="D806" s="15"/>
      <c r="E806" s="16"/>
      <c r="F806" s="16"/>
      <c r="G806" s="16"/>
      <c r="H806" s="16"/>
      <c r="I806" s="16"/>
      <c r="J806" s="16"/>
      <c r="K806" s="20"/>
      <c r="L806" s="20"/>
      <c r="M806" s="20"/>
      <c r="N806" s="20"/>
      <c r="O806" s="20"/>
      <c r="P806" s="20"/>
      <c r="Q806" s="20"/>
      <c r="R806" s="20"/>
      <c r="S806" s="20"/>
      <c r="T806" s="20"/>
      <c r="U806" s="20"/>
      <c r="V806" s="20"/>
      <c r="W806" s="20"/>
      <c r="X806" s="20"/>
      <c r="Y806" s="18"/>
      <c r="Z806" s="15"/>
      <c r="AA806" s="15"/>
      <c r="AB806" s="18"/>
      <c r="AC806" s="15"/>
      <c r="AD806" s="15"/>
      <c r="AE806" s="19"/>
      <c r="AF806" s="15"/>
      <c r="AG806" s="15"/>
      <c r="AH806" s="15"/>
      <c r="AI806" s="15"/>
      <c r="AJ806" s="20"/>
      <c r="AK806" s="18"/>
      <c r="AL806" s="19"/>
      <c r="AM806" s="1"/>
    </row>
    <row r="807" spans="1:39" x14ac:dyDescent="0.25">
      <c r="A807" s="15"/>
      <c r="B807" s="16"/>
      <c r="C807" s="17"/>
      <c r="D807" s="15"/>
      <c r="E807" s="16"/>
      <c r="F807" s="16"/>
      <c r="G807" s="16"/>
      <c r="H807" s="16"/>
      <c r="I807" s="16"/>
      <c r="J807" s="16"/>
      <c r="K807" s="20"/>
      <c r="L807" s="20"/>
      <c r="M807" s="20"/>
      <c r="N807" s="20"/>
      <c r="O807" s="20"/>
      <c r="P807" s="20"/>
      <c r="Q807" s="20"/>
      <c r="R807" s="20"/>
      <c r="S807" s="20"/>
      <c r="T807" s="20"/>
      <c r="U807" s="20"/>
      <c r="V807" s="20"/>
      <c r="W807" s="20"/>
      <c r="X807" s="20"/>
      <c r="Y807" s="18"/>
      <c r="Z807" s="15"/>
      <c r="AA807" s="15"/>
      <c r="AB807" s="18"/>
      <c r="AC807" s="15"/>
      <c r="AD807" s="15"/>
      <c r="AE807" s="19"/>
      <c r="AF807" s="15"/>
      <c r="AG807" s="15"/>
      <c r="AH807" s="15"/>
      <c r="AI807" s="15"/>
      <c r="AJ807" s="20"/>
      <c r="AK807" s="18"/>
      <c r="AL807" s="19"/>
      <c r="AM807" s="1"/>
    </row>
    <row r="808" spans="1:39" x14ac:dyDescent="0.25">
      <c r="A808" s="15"/>
      <c r="B808" s="16"/>
      <c r="C808" s="17"/>
      <c r="D808" s="15"/>
      <c r="E808" s="16"/>
      <c r="F808" s="16"/>
      <c r="G808" s="16"/>
      <c r="H808" s="16"/>
      <c r="I808" s="16"/>
      <c r="J808" s="16"/>
      <c r="K808" s="20"/>
      <c r="L808" s="20"/>
      <c r="M808" s="20"/>
      <c r="N808" s="20"/>
      <c r="O808" s="20"/>
      <c r="P808" s="20"/>
      <c r="Q808" s="20"/>
      <c r="R808" s="20"/>
      <c r="S808" s="20"/>
      <c r="T808" s="20"/>
      <c r="U808" s="20"/>
      <c r="V808" s="20"/>
      <c r="W808" s="20"/>
      <c r="X808" s="20"/>
      <c r="Y808" s="18"/>
      <c r="Z808" s="15"/>
      <c r="AA808" s="15"/>
      <c r="AB808" s="18"/>
      <c r="AC808" s="15"/>
      <c r="AD808" s="15"/>
      <c r="AE808" s="19"/>
      <c r="AF808" s="15"/>
      <c r="AG808" s="15"/>
      <c r="AH808" s="15"/>
      <c r="AI808" s="15"/>
      <c r="AJ808" s="20"/>
      <c r="AK808" s="18"/>
      <c r="AL808" s="19"/>
      <c r="AM808" s="1"/>
    </row>
    <row r="809" spans="1:39" x14ac:dyDescent="0.25">
      <c r="A809" s="15"/>
      <c r="B809" s="16"/>
      <c r="C809" s="17"/>
      <c r="D809" s="15"/>
      <c r="E809" s="16"/>
      <c r="F809" s="16"/>
      <c r="G809" s="16"/>
      <c r="H809" s="16"/>
      <c r="I809" s="16"/>
      <c r="J809" s="16"/>
      <c r="K809" s="20"/>
      <c r="L809" s="20"/>
      <c r="M809" s="20"/>
      <c r="N809" s="20"/>
      <c r="O809" s="20"/>
      <c r="P809" s="20"/>
      <c r="Q809" s="20"/>
      <c r="R809" s="20"/>
      <c r="S809" s="20"/>
      <c r="T809" s="20"/>
      <c r="U809" s="20"/>
      <c r="V809" s="20"/>
      <c r="W809" s="20"/>
      <c r="X809" s="20"/>
      <c r="Y809" s="18"/>
      <c r="Z809" s="15"/>
      <c r="AA809" s="15"/>
      <c r="AB809" s="18"/>
      <c r="AC809" s="15"/>
      <c r="AD809" s="15"/>
      <c r="AE809" s="19"/>
      <c r="AF809" s="15"/>
      <c r="AG809" s="15"/>
      <c r="AH809" s="15"/>
      <c r="AI809" s="15"/>
      <c r="AJ809" s="20"/>
      <c r="AK809" s="18"/>
      <c r="AL809" s="19"/>
      <c r="AM809" s="1"/>
    </row>
    <row r="810" spans="1:39" x14ac:dyDescent="0.25">
      <c r="A810" s="15"/>
      <c r="B810" s="16"/>
      <c r="C810" s="17"/>
      <c r="D810" s="15"/>
      <c r="E810" s="16"/>
      <c r="F810" s="16"/>
      <c r="G810" s="16"/>
      <c r="H810" s="16"/>
      <c r="I810" s="16"/>
      <c r="J810" s="16"/>
      <c r="K810" s="20"/>
      <c r="L810" s="20"/>
      <c r="M810" s="20"/>
      <c r="N810" s="20"/>
      <c r="O810" s="20"/>
      <c r="P810" s="20"/>
      <c r="Q810" s="20"/>
      <c r="R810" s="20"/>
      <c r="S810" s="20"/>
      <c r="T810" s="20"/>
      <c r="U810" s="20"/>
      <c r="V810" s="20"/>
      <c r="W810" s="20"/>
      <c r="X810" s="20"/>
      <c r="Y810" s="18"/>
      <c r="Z810" s="15"/>
      <c r="AA810" s="15"/>
      <c r="AB810" s="18"/>
      <c r="AC810" s="15"/>
      <c r="AD810" s="15"/>
      <c r="AE810" s="19"/>
      <c r="AF810" s="15"/>
      <c r="AG810" s="15"/>
      <c r="AH810" s="15"/>
      <c r="AI810" s="15"/>
      <c r="AJ810" s="20"/>
      <c r="AK810" s="18"/>
      <c r="AL810" s="19"/>
      <c r="AM810" s="1"/>
    </row>
    <row r="811" spans="1:39" x14ac:dyDescent="0.25">
      <c r="A811" s="15"/>
      <c r="B811" s="16"/>
      <c r="C811" s="17"/>
      <c r="D811" s="15"/>
      <c r="E811" s="16"/>
      <c r="F811" s="16"/>
      <c r="G811" s="16"/>
      <c r="H811" s="16"/>
      <c r="I811" s="16"/>
      <c r="J811" s="16"/>
      <c r="K811" s="20"/>
      <c r="L811" s="20"/>
      <c r="M811" s="20"/>
      <c r="N811" s="20"/>
      <c r="O811" s="20"/>
      <c r="P811" s="20"/>
      <c r="Q811" s="20"/>
      <c r="R811" s="20"/>
      <c r="S811" s="20"/>
      <c r="T811" s="20"/>
      <c r="U811" s="20"/>
      <c r="V811" s="20"/>
      <c r="W811" s="20"/>
      <c r="X811" s="20"/>
      <c r="Y811" s="18"/>
      <c r="Z811" s="15"/>
      <c r="AA811" s="15"/>
      <c r="AB811" s="18"/>
      <c r="AC811" s="15"/>
      <c r="AD811" s="15"/>
      <c r="AE811" s="19"/>
      <c r="AF811" s="15"/>
      <c r="AG811" s="15"/>
      <c r="AH811" s="15"/>
      <c r="AI811" s="15"/>
      <c r="AJ811" s="20"/>
      <c r="AK811" s="18"/>
      <c r="AL811" s="19"/>
      <c r="AM811" s="1"/>
    </row>
    <row r="812" spans="1:39" x14ac:dyDescent="0.25">
      <c r="A812" s="15"/>
      <c r="B812" s="16"/>
      <c r="C812" s="17"/>
      <c r="D812" s="15"/>
      <c r="E812" s="16"/>
      <c r="F812" s="16"/>
      <c r="G812" s="16"/>
      <c r="H812" s="16"/>
      <c r="I812" s="16"/>
      <c r="J812" s="16"/>
      <c r="K812" s="20"/>
      <c r="L812" s="20"/>
      <c r="M812" s="20"/>
      <c r="N812" s="20"/>
      <c r="O812" s="20"/>
      <c r="P812" s="20"/>
      <c r="Q812" s="20"/>
      <c r="R812" s="20"/>
      <c r="S812" s="20"/>
      <c r="T812" s="20"/>
      <c r="U812" s="20"/>
      <c r="V812" s="20"/>
      <c r="W812" s="20"/>
      <c r="X812" s="20"/>
      <c r="Y812" s="18"/>
      <c r="Z812" s="15"/>
      <c r="AA812" s="15"/>
      <c r="AB812" s="18"/>
      <c r="AC812" s="15"/>
      <c r="AD812" s="15"/>
      <c r="AE812" s="19"/>
      <c r="AF812" s="15"/>
      <c r="AG812" s="15"/>
      <c r="AH812" s="15"/>
      <c r="AI812" s="15"/>
      <c r="AJ812" s="20"/>
      <c r="AK812" s="18"/>
      <c r="AL812" s="19"/>
      <c r="AM812" s="1"/>
    </row>
    <row r="813" spans="1:39" x14ac:dyDescent="0.25">
      <c r="A813" s="15"/>
      <c r="B813" s="16"/>
      <c r="C813" s="17"/>
      <c r="D813" s="15"/>
      <c r="E813" s="16"/>
      <c r="F813" s="16"/>
      <c r="G813" s="16"/>
      <c r="H813" s="16"/>
      <c r="I813" s="16"/>
      <c r="J813" s="16"/>
      <c r="K813" s="20"/>
      <c r="L813" s="20"/>
      <c r="M813" s="20"/>
      <c r="N813" s="20"/>
      <c r="O813" s="20"/>
      <c r="P813" s="20"/>
      <c r="Q813" s="20"/>
      <c r="R813" s="20"/>
      <c r="S813" s="20"/>
      <c r="T813" s="20"/>
      <c r="U813" s="20"/>
      <c r="V813" s="20"/>
      <c r="W813" s="20"/>
      <c r="X813" s="20"/>
      <c r="Y813" s="18"/>
      <c r="Z813" s="15"/>
      <c r="AA813" s="15"/>
      <c r="AB813" s="18"/>
      <c r="AC813" s="15"/>
      <c r="AD813" s="15"/>
      <c r="AE813" s="19"/>
      <c r="AF813" s="15"/>
      <c r="AG813" s="15"/>
      <c r="AH813" s="15"/>
      <c r="AI813" s="15"/>
      <c r="AJ813" s="20"/>
      <c r="AK813" s="18"/>
      <c r="AL813" s="19"/>
      <c r="AM813" s="1"/>
    </row>
    <row r="814" spans="1:39" x14ac:dyDescent="0.25">
      <c r="A814" s="15"/>
      <c r="B814" s="16"/>
      <c r="C814" s="17"/>
      <c r="D814" s="15"/>
      <c r="E814" s="16"/>
      <c r="F814" s="16"/>
      <c r="G814" s="16"/>
      <c r="H814" s="16"/>
      <c r="I814" s="16"/>
      <c r="J814" s="16"/>
      <c r="K814" s="20"/>
      <c r="L814" s="20"/>
      <c r="M814" s="20"/>
      <c r="N814" s="20"/>
      <c r="O814" s="20"/>
      <c r="P814" s="20"/>
      <c r="Q814" s="20"/>
      <c r="R814" s="20"/>
      <c r="S814" s="20"/>
      <c r="T814" s="20"/>
      <c r="U814" s="20"/>
      <c r="V814" s="20"/>
      <c r="W814" s="20"/>
      <c r="X814" s="20"/>
      <c r="Y814" s="18"/>
      <c r="Z814" s="15"/>
      <c r="AA814" s="15"/>
      <c r="AB814" s="18"/>
      <c r="AC814" s="15"/>
      <c r="AD814" s="15"/>
      <c r="AE814" s="19"/>
      <c r="AF814" s="15"/>
      <c r="AG814" s="15"/>
      <c r="AH814" s="15"/>
      <c r="AI814" s="15"/>
      <c r="AJ814" s="20"/>
      <c r="AK814" s="18"/>
      <c r="AL814" s="19"/>
      <c r="AM814" s="1"/>
    </row>
    <row r="815" spans="1:39" x14ac:dyDescent="0.25">
      <c r="A815" s="15"/>
      <c r="B815" s="16"/>
      <c r="C815" s="17"/>
      <c r="D815" s="15"/>
      <c r="E815" s="16"/>
      <c r="F815" s="16"/>
      <c r="G815" s="16"/>
      <c r="H815" s="16"/>
      <c r="I815" s="16"/>
      <c r="J815" s="16"/>
      <c r="K815" s="20"/>
      <c r="L815" s="20"/>
      <c r="M815" s="20"/>
      <c r="N815" s="20"/>
      <c r="O815" s="20"/>
      <c r="P815" s="20"/>
      <c r="Q815" s="20"/>
      <c r="R815" s="20"/>
      <c r="S815" s="20"/>
      <c r="T815" s="20"/>
      <c r="U815" s="20"/>
      <c r="V815" s="20"/>
      <c r="W815" s="20"/>
      <c r="X815" s="20"/>
      <c r="Y815" s="18"/>
      <c r="Z815" s="15"/>
      <c r="AA815" s="15"/>
      <c r="AB815" s="18"/>
      <c r="AC815" s="15"/>
      <c r="AD815" s="15"/>
      <c r="AE815" s="19"/>
      <c r="AF815" s="15"/>
      <c r="AG815" s="15"/>
      <c r="AH815" s="15"/>
      <c r="AI815" s="15"/>
      <c r="AJ815" s="20"/>
      <c r="AK815" s="18"/>
      <c r="AL815" s="19"/>
      <c r="AM815" s="1"/>
    </row>
    <row r="816" spans="1:39" x14ac:dyDescent="0.25">
      <c r="A816" s="15"/>
      <c r="B816" s="16"/>
      <c r="C816" s="17"/>
      <c r="D816" s="15"/>
      <c r="E816" s="16"/>
      <c r="F816" s="16"/>
      <c r="G816" s="16"/>
      <c r="H816" s="16"/>
      <c r="I816" s="16"/>
      <c r="J816" s="16"/>
      <c r="K816" s="20"/>
      <c r="L816" s="20"/>
      <c r="M816" s="20"/>
      <c r="N816" s="20"/>
      <c r="O816" s="20"/>
      <c r="P816" s="20"/>
      <c r="Q816" s="20"/>
      <c r="R816" s="20"/>
      <c r="S816" s="20"/>
      <c r="T816" s="20"/>
      <c r="U816" s="20"/>
      <c r="V816" s="20"/>
      <c r="W816" s="20"/>
      <c r="X816" s="20"/>
      <c r="Y816" s="18"/>
      <c r="Z816" s="15"/>
      <c r="AA816" s="15"/>
      <c r="AB816" s="18"/>
      <c r="AC816" s="15"/>
      <c r="AD816" s="15"/>
      <c r="AE816" s="19"/>
      <c r="AF816" s="15"/>
      <c r="AG816" s="15"/>
      <c r="AH816" s="15"/>
      <c r="AI816" s="15"/>
      <c r="AJ816" s="20"/>
      <c r="AK816" s="18"/>
      <c r="AL816" s="19"/>
      <c r="AM816" s="1"/>
    </row>
    <row r="817" spans="1:39" x14ac:dyDescent="0.25">
      <c r="A817" s="15"/>
      <c r="B817" s="16"/>
      <c r="C817" s="17"/>
      <c r="D817" s="15"/>
      <c r="E817" s="16"/>
      <c r="F817" s="16"/>
      <c r="G817" s="16"/>
      <c r="H817" s="16"/>
      <c r="I817" s="16"/>
      <c r="J817" s="16"/>
      <c r="K817" s="20"/>
      <c r="L817" s="20"/>
      <c r="M817" s="20"/>
      <c r="N817" s="20"/>
      <c r="O817" s="20"/>
      <c r="P817" s="20"/>
      <c r="Q817" s="20"/>
      <c r="R817" s="20"/>
      <c r="S817" s="20"/>
      <c r="T817" s="20"/>
      <c r="U817" s="20"/>
      <c r="V817" s="20"/>
      <c r="W817" s="20"/>
      <c r="X817" s="20"/>
      <c r="Y817" s="18"/>
      <c r="Z817" s="15"/>
      <c r="AA817" s="15"/>
      <c r="AB817" s="18"/>
      <c r="AC817" s="15"/>
      <c r="AD817" s="15"/>
      <c r="AE817" s="19"/>
      <c r="AF817" s="15"/>
      <c r="AG817" s="15"/>
      <c r="AH817" s="15"/>
      <c r="AI817" s="15"/>
      <c r="AJ817" s="20"/>
      <c r="AK817" s="18"/>
      <c r="AL817" s="19"/>
      <c r="AM817" s="1"/>
    </row>
    <row r="818" spans="1:39" x14ac:dyDescent="0.25">
      <c r="A818" s="15"/>
      <c r="B818" s="16"/>
      <c r="C818" s="17"/>
      <c r="D818" s="15"/>
      <c r="E818" s="16"/>
      <c r="F818" s="16"/>
      <c r="G818" s="16"/>
      <c r="H818" s="16"/>
      <c r="I818" s="16"/>
      <c r="J818" s="16"/>
      <c r="K818" s="20"/>
      <c r="L818" s="20"/>
      <c r="M818" s="20"/>
      <c r="N818" s="20"/>
      <c r="O818" s="20"/>
      <c r="P818" s="20"/>
      <c r="Q818" s="20"/>
      <c r="R818" s="20"/>
      <c r="S818" s="20"/>
      <c r="T818" s="20"/>
      <c r="U818" s="20"/>
      <c r="V818" s="20"/>
      <c r="W818" s="20"/>
      <c r="X818" s="20"/>
      <c r="Y818" s="18"/>
      <c r="Z818" s="15"/>
      <c r="AA818" s="15"/>
      <c r="AB818" s="18"/>
      <c r="AC818" s="15"/>
      <c r="AD818" s="15"/>
      <c r="AE818" s="19"/>
      <c r="AF818" s="15"/>
      <c r="AG818" s="15"/>
      <c r="AH818" s="15"/>
      <c r="AI818" s="15"/>
      <c r="AJ818" s="20"/>
      <c r="AK818" s="18"/>
      <c r="AL818" s="19"/>
      <c r="AM818" s="1"/>
    </row>
    <row r="819" spans="1:39" x14ac:dyDescent="0.25">
      <c r="A819" s="15"/>
      <c r="B819" s="16"/>
      <c r="C819" s="17"/>
      <c r="D819" s="15"/>
      <c r="E819" s="16"/>
      <c r="F819" s="16"/>
      <c r="G819" s="16"/>
      <c r="H819" s="16"/>
      <c r="I819" s="16"/>
      <c r="J819" s="16"/>
      <c r="K819" s="20"/>
      <c r="L819" s="20"/>
      <c r="M819" s="20"/>
      <c r="N819" s="20"/>
      <c r="O819" s="20"/>
      <c r="P819" s="20"/>
      <c r="Q819" s="20"/>
      <c r="R819" s="20"/>
      <c r="S819" s="20"/>
      <c r="T819" s="20"/>
      <c r="U819" s="20"/>
      <c r="V819" s="20"/>
      <c r="W819" s="20"/>
      <c r="X819" s="20"/>
      <c r="Y819" s="18"/>
      <c r="Z819" s="15"/>
      <c r="AA819" s="15"/>
      <c r="AB819" s="18"/>
      <c r="AC819" s="15"/>
      <c r="AD819" s="15"/>
      <c r="AE819" s="19"/>
      <c r="AF819" s="15"/>
      <c r="AG819" s="15"/>
      <c r="AH819" s="15"/>
      <c r="AI819" s="15"/>
      <c r="AJ819" s="20"/>
      <c r="AK819" s="18"/>
      <c r="AL819" s="19"/>
      <c r="AM819" s="1"/>
    </row>
    <row r="820" spans="1:39" x14ac:dyDescent="0.25">
      <c r="A820" s="15"/>
      <c r="B820" s="16"/>
      <c r="C820" s="17"/>
      <c r="D820" s="15"/>
      <c r="E820" s="16"/>
      <c r="F820" s="16"/>
      <c r="G820" s="16"/>
      <c r="H820" s="16"/>
      <c r="I820" s="16"/>
      <c r="J820" s="16"/>
      <c r="K820" s="20"/>
      <c r="L820" s="20"/>
      <c r="M820" s="20"/>
      <c r="N820" s="20"/>
      <c r="O820" s="20"/>
      <c r="P820" s="20"/>
      <c r="Q820" s="20"/>
      <c r="R820" s="20"/>
      <c r="S820" s="20"/>
      <c r="T820" s="20"/>
      <c r="U820" s="20"/>
      <c r="V820" s="20"/>
      <c r="W820" s="20"/>
      <c r="X820" s="20"/>
      <c r="Y820" s="18"/>
      <c r="Z820" s="15"/>
      <c r="AA820" s="15"/>
      <c r="AB820" s="18"/>
      <c r="AC820" s="15"/>
      <c r="AD820" s="15"/>
      <c r="AE820" s="19"/>
      <c r="AF820" s="15"/>
      <c r="AG820" s="15"/>
      <c r="AH820" s="15"/>
      <c r="AI820" s="15"/>
      <c r="AJ820" s="20"/>
      <c r="AK820" s="18"/>
      <c r="AL820" s="19"/>
      <c r="AM820" s="1"/>
    </row>
    <row r="821" spans="1:39" x14ac:dyDescent="0.25">
      <c r="A821" s="15"/>
      <c r="B821" s="16"/>
      <c r="C821" s="17"/>
      <c r="D821" s="15"/>
      <c r="E821" s="16"/>
      <c r="F821" s="16"/>
      <c r="G821" s="16"/>
      <c r="H821" s="16"/>
      <c r="I821" s="16"/>
      <c r="J821" s="16"/>
      <c r="K821" s="20"/>
      <c r="L821" s="20"/>
      <c r="M821" s="20"/>
      <c r="N821" s="20"/>
      <c r="O821" s="20"/>
      <c r="P821" s="20"/>
      <c r="Q821" s="20"/>
      <c r="R821" s="20"/>
      <c r="S821" s="20"/>
      <c r="T821" s="20"/>
      <c r="U821" s="20"/>
      <c r="V821" s="20"/>
      <c r="W821" s="20"/>
      <c r="X821" s="20"/>
      <c r="Y821" s="18"/>
      <c r="Z821" s="15"/>
      <c r="AA821" s="15"/>
      <c r="AB821" s="18"/>
      <c r="AC821" s="15"/>
      <c r="AD821" s="15"/>
      <c r="AE821" s="19"/>
      <c r="AF821" s="15"/>
      <c r="AG821" s="15"/>
      <c r="AH821" s="15"/>
      <c r="AI821" s="15"/>
      <c r="AJ821" s="20"/>
      <c r="AK821" s="18"/>
      <c r="AL821" s="19"/>
      <c r="AM821" s="1"/>
    </row>
    <row r="822" spans="1:39" x14ac:dyDescent="0.25">
      <c r="A822" s="15"/>
      <c r="B822" s="16"/>
      <c r="C822" s="17"/>
      <c r="D822" s="15"/>
      <c r="E822" s="16"/>
      <c r="F822" s="16"/>
      <c r="G822" s="16"/>
      <c r="H822" s="16"/>
      <c r="I822" s="16"/>
      <c r="J822" s="16"/>
      <c r="K822" s="20"/>
      <c r="L822" s="20"/>
      <c r="M822" s="20"/>
      <c r="N822" s="20"/>
      <c r="O822" s="20"/>
      <c r="P822" s="20"/>
      <c r="Q822" s="20"/>
      <c r="R822" s="20"/>
      <c r="S822" s="20"/>
      <c r="T822" s="20"/>
      <c r="U822" s="20"/>
      <c r="V822" s="20"/>
      <c r="W822" s="20"/>
      <c r="X822" s="20"/>
      <c r="Y822" s="18"/>
      <c r="Z822" s="15"/>
      <c r="AA822" s="15"/>
      <c r="AB822" s="18"/>
      <c r="AC822" s="15"/>
      <c r="AD822" s="15"/>
      <c r="AE822" s="19"/>
      <c r="AF822" s="15"/>
      <c r="AG822" s="15"/>
      <c r="AH822" s="15"/>
      <c r="AI822" s="15"/>
      <c r="AJ822" s="20"/>
      <c r="AK822" s="18"/>
      <c r="AL822" s="19"/>
      <c r="AM822" s="1"/>
    </row>
    <row r="823" spans="1:39" x14ac:dyDescent="0.25">
      <c r="A823" s="15"/>
      <c r="B823" s="16"/>
      <c r="C823" s="17"/>
      <c r="D823" s="15"/>
      <c r="E823" s="16"/>
      <c r="F823" s="16"/>
      <c r="G823" s="16"/>
      <c r="H823" s="16"/>
      <c r="I823" s="16"/>
      <c r="J823" s="16"/>
      <c r="K823" s="20"/>
      <c r="L823" s="20"/>
      <c r="M823" s="20"/>
      <c r="N823" s="20"/>
      <c r="O823" s="20"/>
      <c r="P823" s="20"/>
      <c r="Q823" s="20"/>
      <c r="R823" s="20"/>
      <c r="S823" s="20"/>
      <c r="T823" s="20"/>
      <c r="U823" s="20"/>
      <c r="V823" s="20"/>
      <c r="W823" s="20"/>
      <c r="X823" s="20"/>
      <c r="Y823" s="18"/>
      <c r="Z823" s="15"/>
      <c r="AA823" s="15"/>
      <c r="AB823" s="18"/>
      <c r="AC823" s="15"/>
      <c r="AD823" s="15"/>
      <c r="AE823" s="19"/>
      <c r="AF823" s="15"/>
      <c r="AG823" s="15"/>
      <c r="AH823" s="15"/>
      <c r="AI823" s="15"/>
      <c r="AJ823" s="20"/>
      <c r="AK823" s="18"/>
      <c r="AL823" s="19"/>
      <c r="AM823" s="1"/>
    </row>
    <row r="824" spans="1:39" x14ac:dyDescent="0.25">
      <c r="A824" s="15"/>
      <c r="B824" s="16"/>
      <c r="C824" s="17"/>
      <c r="D824" s="15"/>
      <c r="E824" s="16"/>
      <c r="F824" s="16"/>
      <c r="G824" s="16"/>
      <c r="H824" s="16"/>
      <c r="I824" s="16"/>
      <c r="J824" s="16"/>
      <c r="K824" s="20"/>
      <c r="L824" s="20"/>
      <c r="M824" s="20"/>
      <c r="N824" s="20"/>
      <c r="O824" s="20"/>
      <c r="P824" s="20"/>
      <c r="Q824" s="20"/>
      <c r="R824" s="20"/>
      <c r="S824" s="20"/>
      <c r="T824" s="20"/>
      <c r="U824" s="20"/>
      <c r="V824" s="20"/>
      <c r="W824" s="20"/>
      <c r="X824" s="20"/>
      <c r="Y824" s="18"/>
      <c r="Z824" s="15"/>
      <c r="AA824" s="15"/>
      <c r="AB824" s="18"/>
      <c r="AC824" s="15"/>
      <c r="AD824" s="15"/>
      <c r="AE824" s="19"/>
      <c r="AF824" s="15"/>
      <c r="AG824" s="15"/>
      <c r="AH824" s="15"/>
      <c r="AI824" s="15"/>
      <c r="AJ824" s="20"/>
      <c r="AK824" s="18"/>
      <c r="AL824" s="19"/>
      <c r="AM824" s="1"/>
    </row>
    <row r="825" spans="1:39" x14ac:dyDescent="0.25">
      <c r="A825" s="15"/>
      <c r="B825" s="16"/>
      <c r="C825" s="17"/>
      <c r="D825" s="15"/>
      <c r="E825" s="16"/>
      <c r="F825" s="16"/>
      <c r="G825" s="16"/>
      <c r="H825" s="16"/>
      <c r="I825" s="16"/>
      <c r="J825" s="16"/>
      <c r="K825" s="20"/>
      <c r="L825" s="20"/>
      <c r="M825" s="20"/>
      <c r="N825" s="20"/>
      <c r="O825" s="20"/>
      <c r="P825" s="20"/>
      <c r="Q825" s="20"/>
      <c r="R825" s="20"/>
      <c r="S825" s="20"/>
      <c r="T825" s="20"/>
      <c r="U825" s="20"/>
      <c r="V825" s="20"/>
      <c r="W825" s="20"/>
      <c r="X825" s="20"/>
      <c r="Y825" s="18"/>
      <c r="Z825" s="15"/>
      <c r="AA825" s="15"/>
      <c r="AB825" s="18"/>
      <c r="AC825" s="15"/>
      <c r="AD825" s="15"/>
      <c r="AE825" s="19"/>
      <c r="AF825" s="15"/>
      <c r="AG825" s="15"/>
      <c r="AH825" s="15"/>
      <c r="AI825" s="15"/>
      <c r="AJ825" s="20"/>
      <c r="AK825" s="18"/>
      <c r="AL825" s="19"/>
      <c r="AM825" s="1"/>
    </row>
    <row r="826" spans="1:39" x14ac:dyDescent="0.25">
      <c r="A826" s="15"/>
      <c r="B826" s="16"/>
      <c r="C826" s="17"/>
      <c r="D826" s="15"/>
      <c r="E826" s="16"/>
      <c r="F826" s="16"/>
      <c r="G826" s="16"/>
      <c r="H826" s="16"/>
      <c r="I826" s="16"/>
      <c r="J826" s="16"/>
      <c r="K826" s="20"/>
      <c r="L826" s="20"/>
      <c r="M826" s="20"/>
      <c r="N826" s="20"/>
      <c r="O826" s="20"/>
      <c r="P826" s="20"/>
      <c r="Q826" s="20"/>
      <c r="R826" s="20"/>
      <c r="S826" s="20"/>
      <c r="T826" s="20"/>
      <c r="U826" s="20"/>
      <c r="V826" s="20"/>
      <c r="W826" s="20"/>
      <c r="X826" s="20"/>
      <c r="Y826" s="18"/>
      <c r="Z826" s="15"/>
      <c r="AA826" s="15"/>
      <c r="AB826" s="18"/>
      <c r="AC826" s="15"/>
      <c r="AD826" s="15"/>
      <c r="AE826" s="19"/>
      <c r="AF826" s="15"/>
      <c r="AG826" s="15"/>
      <c r="AH826" s="15"/>
      <c r="AI826" s="15"/>
      <c r="AJ826" s="20"/>
      <c r="AK826" s="18"/>
      <c r="AL826" s="19"/>
      <c r="AM826" s="1"/>
    </row>
    <row r="827" spans="1:39" x14ac:dyDescent="0.25">
      <c r="A827" s="15"/>
      <c r="B827" s="16"/>
      <c r="C827" s="17"/>
      <c r="D827" s="15"/>
      <c r="E827" s="16"/>
      <c r="F827" s="16"/>
      <c r="G827" s="16"/>
      <c r="H827" s="16"/>
      <c r="I827" s="16"/>
      <c r="J827" s="16"/>
      <c r="K827" s="20"/>
      <c r="L827" s="20"/>
      <c r="M827" s="20"/>
      <c r="N827" s="20"/>
      <c r="O827" s="20"/>
      <c r="P827" s="20"/>
      <c r="Q827" s="20"/>
      <c r="R827" s="20"/>
      <c r="S827" s="20"/>
      <c r="T827" s="20"/>
      <c r="U827" s="20"/>
      <c r="V827" s="20"/>
      <c r="W827" s="20"/>
      <c r="X827" s="20"/>
      <c r="Y827" s="18"/>
      <c r="Z827" s="15"/>
      <c r="AA827" s="15"/>
      <c r="AB827" s="18"/>
      <c r="AC827" s="15"/>
      <c r="AD827" s="15"/>
      <c r="AE827" s="19"/>
      <c r="AF827" s="15"/>
      <c r="AG827" s="15"/>
      <c r="AH827" s="15"/>
      <c r="AI827" s="15"/>
      <c r="AJ827" s="20"/>
      <c r="AK827" s="18"/>
      <c r="AL827" s="19"/>
      <c r="AM827" s="1"/>
    </row>
    <row r="828" spans="1:39" x14ac:dyDescent="0.25">
      <c r="A828" s="15"/>
      <c r="B828" s="16"/>
      <c r="C828" s="17"/>
      <c r="D828" s="15"/>
      <c r="E828" s="16"/>
      <c r="F828" s="16"/>
      <c r="G828" s="16"/>
      <c r="H828" s="16"/>
      <c r="I828" s="16"/>
      <c r="J828" s="16"/>
      <c r="K828" s="20"/>
      <c r="L828" s="20"/>
      <c r="M828" s="20"/>
      <c r="N828" s="20"/>
      <c r="O828" s="20"/>
      <c r="P828" s="20"/>
      <c r="Q828" s="20"/>
      <c r="R828" s="20"/>
      <c r="S828" s="20"/>
      <c r="T828" s="20"/>
      <c r="U828" s="20"/>
      <c r="V828" s="20"/>
      <c r="W828" s="20"/>
      <c r="X828" s="20"/>
      <c r="Y828" s="18"/>
      <c r="Z828" s="15"/>
      <c r="AA828" s="15"/>
      <c r="AB828" s="18"/>
      <c r="AC828" s="15"/>
      <c r="AD828" s="15"/>
      <c r="AE828" s="19"/>
      <c r="AF828" s="15"/>
      <c r="AG828" s="15"/>
      <c r="AH828" s="15"/>
      <c r="AI828" s="15"/>
      <c r="AJ828" s="20"/>
      <c r="AK828" s="18"/>
      <c r="AL828" s="19"/>
      <c r="AM828" s="1"/>
    </row>
    <row r="829" spans="1:39" x14ac:dyDescent="0.25">
      <c r="A829" s="15"/>
      <c r="B829" s="16"/>
      <c r="C829" s="17"/>
      <c r="D829" s="15"/>
      <c r="E829" s="16"/>
      <c r="F829" s="16"/>
      <c r="G829" s="16"/>
      <c r="H829" s="16"/>
      <c r="I829" s="16"/>
      <c r="J829" s="16"/>
      <c r="K829" s="20"/>
      <c r="L829" s="20"/>
      <c r="M829" s="20"/>
      <c r="N829" s="20"/>
      <c r="O829" s="20"/>
      <c r="P829" s="20"/>
      <c r="Q829" s="20"/>
      <c r="R829" s="20"/>
      <c r="S829" s="20"/>
      <c r="T829" s="20"/>
      <c r="U829" s="20"/>
      <c r="V829" s="20"/>
      <c r="W829" s="20"/>
      <c r="X829" s="20"/>
      <c r="Y829" s="18"/>
      <c r="Z829" s="15"/>
      <c r="AA829" s="15"/>
      <c r="AB829" s="18"/>
      <c r="AC829" s="15"/>
      <c r="AD829" s="15"/>
      <c r="AE829" s="19"/>
      <c r="AF829" s="15"/>
      <c r="AG829" s="15"/>
      <c r="AH829" s="15"/>
      <c r="AI829" s="15"/>
      <c r="AJ829" s="20"/>
      <c r="AK829" s="18"/>
      <c r="AL829" s="19"/>
      <c r="AM829" s="1"/>
    </row>
    <row r="830" spans="1:39" x14ac:dyDescent="0.25">
      <c r="A830" s="15"/>
      <c r="B830" s="16"/>
      <c r="C830" s="17"/>
      <c r="D830" s="15"/>
      <c r="E830" s="16"/>
      <c r="F830" s="16"/>
      <c r="G830" s="16"/>
      <c r="H830" s="16"/>
      <c r="I830" s="16"/>
      <c r="J830" s="16"/>
      <c r="K830" s="20"/>
      <c r="L830" s="20"/>
      <c r="M830" s="20"/>
      <c r="N830" s="20"/>
      <c r="O830" s="20"/>
      <c r="P830" s="20"/>
      <c r="Q830" s="20"/>
      <c r="R830" s="20"/>
      <c r="S830" s="20"/>
      <c r="T830" s="20"/>
      <c r="U830" s="20"/>
      <c r="V830" s="20"/>
      <c r="W830" s="20"/>
      <c r="X830" s="20"/>
      <c r="Y830" s="18"/>
      <c r="Z830" s="15"/>
      <c r="AA830" s="15"/>
      <c r="AB830" s="18"/>
      <c r="AC830" s="15"/>
      <c r="AD830" s="15"/>
      <c r="AE830" s="19"/>
      <c r="AF830" s="15"/>
      <c r="AG830" s="15"/>
      <c r="AH830" s="15"/>
      <c r="AI830" s="15"/>
      <c r="AJ830" s="20"/>
      <c r="AK830" s="18"/>
      <c r="AL830" s="19"/>
      <c r="AM830" s="1"/>
    </row>
    <row r="831" spans="1:39" x14ac:dyDescent="0.25">
      <c r="A831" s="15"/>
      <c r="B831" s="16"/>
      <c r="C831" s="17"/>
      <c r="D831" s="15"/>
      <c r="E831" s="16"/>
      <c r="F831" s="16"/>
      <c r="G831" s="16"/>
      <c r="H831" s="16"/>
      <c r="I831" s="16"/>
      <c r="J831" s="16"/>
      <c r="K831" s="20"/>
      <c r="L831" s="20"/>
      <c r="M831" s="20"/>
      <c r="N831" s="20"/>
      <c r="O831" s="20"/>
      <c r="P831" s="20"/>
      <c r="Q831" s="20"/>
      <c r="R831" s="20"/>
      <c r="S831" s="20"/>
      <c r="T831" s="20"/>
      <c r="U831" s="20"/>
      <c r="V831" s="20"/>
      <c r="W831" s="20"/>
      <c r="X831" s="20"/>
      <c r="Y831" s="18"/>
      <c r="Z831" s="15"/>
      <c r="AA831" s="15"/>
      <c r="AB831" s="18"/>
      <c r="AC831" s="15"/>
      <c r="AD831" s="15"/>
      <c r="AE831" s="19"/>
      <c r="AF831" s="15"/>
      <c r="AG831" s="15"/>
      <c r="AH831" s="15"/>
      <c r="AI831" s="15"/>
      <c r="AJ831" s="20"/>
      <c r="AK831" s="18"/>
      <c r="AL831" s="19"/>
      <c r="AM831" s="1"/>
    </row>
    <row r="832" spans="1:39" x14ac:dyDescent="0.25">
      <c r="A832" s="15"/>
      <c r="B832" s="16"/>
      <c r="C832" s="17"/>
      <c r="D832" s="15"/>
      <c r="E832" s="16"/>
      <c r="F832" s="16"/>
      <c r="G832" s="16"/>
      <c r="H832" s="16"/>
      <c r="I832" s="16"/>
      <c r="J832" s="16"/>
      <c r="K832" s="20"/>
      <c r="L832" s="20"/>
      <c r="M832" s="20"/>
      <c r="N832" s="20"/>
      <c r="O832" s="20"/>
      <c r="P832" s="20"/>
      <c r="Q832" s="20"/>
      <c r="R832" s="20"/>
      <c r="S832" s="20"/>
      <c r="T832" s="20"/>
      <c r="U832" s="20"/>
      <c r="V832" s="20"/>
      <c r="W832" s="20"/>
      <c r="X832" s="20"/>
      <c r="Y832" s="18"/>
      <c r="Z832" s="15"/>
      <c r="AA832" s="15"/>
      <c r="AB832" s="18"/>
      <c r="AC832" s="15"/>
      <c r="AD832" s="15"/>
      <c r="AE832" s="19"/>
      <c r="AF832" s="15"/>
      <c r="AG832" s="15"/>
      <c r="AH832" s="15"/>
      <c r="AI832" s="15"/>
      <c r="AJ832" s="20"/>
      <c r="AK832" s="18"/>
      <c r="AL832" s="19"/>
      <c r="AM832" s="1"/>
    </row>
    <row r="833" spans="1:39" x14ac:dyDescent="0.25">
      <c r="A833" s="15"/>
      <c r="B833" s="16"/>
      <c r="C833" s="17"/>
      <c r="D833" s="15"/>
      <c r="E833" s="16"/>
      <c r="F833" s="16"/>
      <c r="G833" s="16"/>
      <c r="H833" s="16"/>
      <c r="I833" s="16"/>
      <c r="J833" s="16"/>
      <c r="K833" s="20"/>
      <c r="L833" s="20"/>
      <c r="M833" s="20"/>
      <c r="N833" s="20"/>
      <c r="O833" s="20"/>
      <c r="P833" s="20"/>
      <c r="Q833" s="20"/>
      <c r="R833" s="20"/>
      <c r="S833" s="20"/>
      <c r="T833" s="20"/>
      <c r="U833" s="20"/>
      <c r="V833" s="20"/>
      <c r="W833" s="20"/>
      <c r="X833" s="20"/>
      <c r="Y833" s="18"/>
      <c r="Z833" s="15"/>
      <c r="AA833" s="15"/>
      <c r="AB833" s="18"/>
      <c r="AC833" s="15"/>
      <c r="AD833" s="15"/>
      <c r="AE833" s="19"/>
      <c r="AF833" s="15"/>
      <c r="AG833" s="15"/>
      <c r="AH833" s="15"/>
      <c r="AI833" s="15"/>
      <c r="AJ833" s="20"/>
      <c r="AK833" s="18"/>
      <c r="AL833" s="19"/>
      <c r="AM833" s="1"/>
    </row>
    <row r="834" spans="1:39" x14ac:dyDescent="0.25">
      <c r="A834" s="15"/>
      <c r="B834" s="16"/>
      <c r="C834" s="17"/>
      <c r="D834" s="15"/>
      <c r="E834" s="16"/>
      <c r="F834" s="16"/>
      <c r="G834" s="16"/>
      <c r="H834" s="16"/>
      <c r="I834" s="16"/>
      <c r="J834" s="16"/>
      <c r="K834" s="20"/>
      <c r="L834" s="20"/>
      <c r="M834" s="20"/>
      <c r="N834" s="20"/>
      <c r="O834" s="20"/>
      <c r="P834" s="20"/>
      <c r="Q834" s="20"/>
      <c r="R834" s="20"/>
      <c r="S834" s="20"/>
      <c r="T834" s="20"/>
      <c r="U834" s="20"/>
      <c r="V834" s="20"/>
      <c r="W834" s="20"/>
      <c r="X834" s="20"/>
      <c r="Y834" s="18"/>
      <c r="Z834" s="15"/>
      <c r="AA834" s="15"/>
      <c r="AB834" s="18"/>
      <c r="AC834" s="15"/>
      <c r="AD834" s="15"/>
      <c r="AE834" s="19"/>
      <c r="AF834" s="15"/>
      <c r="AG834" s="15"/>
      <c r="AH834" s="15"/>
      <c r="AI834" s="15"/>
      <c r="AJ834" s="20"/>
      <c r="AK834" s="18"/>
      <c r="AL834" s="19"/>
      <c r="AM834" s="1"/>
    </row>
    <row r="835" spans="1:39" x14ac:dyDescent="0.25">
      <c r="A835" s="15"/>
      <c r="B835" s="16"/>
      <c r="C835" s="17"/>
      <c r="D835" s="15"/>
      <c r="E835" s="16"/>
      <c r="F835" s="16"/>
      <c r="G835" s="16"/>
      <c r="H835" s="16"/>
      <c r="I835" s="16"/>
      <c r="J835" s="16"/>
      <c r="K835" s="20"/>
      <c r="L835" s="20"/>
      <c r="M835" s="20"/>
      <c r="N835" s="20"/>
      <c r="O835" s="20"/>
      <c r="P835" s="20"/>
      <c r="Q835" s="20"/>
      <c r="R835" s="20"/>
      <c r="S835" s="20"/>
      <c r="T835" s="20"/>
      <c r="U835" s="20"/>
      <c r="V835" s="20"/>
      <c r="W835" s="20"/>
      <c r="X835" s="20"/>
      <c r="Y835" s="18"/>
      <c r="Z835" s="15"/>
      <c r="AA835" s="15"/>
      <c r="AB835" s="18"/>
      <c r="AC835" s="15"/>
      <c r="AD835" s="15"/>
      <c r="AE835" s="19"/>
      <c r="AF835" s="15"/>
      <c r="AG835" s="15"/>
      <c r="AH835" s="15"/>
      <c r="AI835" s="15"/>
      <c r="AJ835" s="20"/>
      <c r="AK835" s="18"/>
      <c r="AL835" s="19"/>
      <c r="AM835" s="1"/>
    </row>
    <row r="836" spans="1:39" x14ac:dyDescent="0.25">
      <c r="A836" s="15"/>
      <c r="B836" s="16"/>
      <c r="C836" s="17"/>
      <c r="D836" s="15"/>
      <c r="E836" s="16"/>
      <c r="F836" s="16"/>
      <c r="G836" s="16"/>
      <c r="H836" s="16"/>
      <c r="I836" s="16"/>
      <c r="J836" s="16"/>
      <c r="K836" s="20"/>
      <c r="L836" s="20"/>
      <c r="M836" s="20"/>
      <c r="N836" s="20"/>
      <c r="O836" s="20"/>
      <c r="P836" s="20"/>
      <c r="Q836" s="20"/>
      <c r="R836" s="20"/>
      <c r="S836" s="20"/>
      <c r="T836" s="20"/>
      <c r="U836" s="20"/>
      <c r="V836" s="20"/>
      <c r="W836" s="20"/>
      <c r="X836" s="20"/>
      <c r="Y836" s="18"/>
      <c r="Z836" s="15"/>
      <c r="AA836" s="15"/>
      <c r="AB836" s="18"/>
      <c r="AC836" s="15"/>
      <c r="AD836" s="15"/>
      <c r="AE836" s="19"/>
      <c r="AF836" s="15"/>
      <c r="AG836" s="15"/>
      <c r="AH836" s="15"/>
      <c r="AI836" s="15"/>
      <c r="AJ836" s="20"/>
      <c r="AK836" s="18"/>
      <c r="AL836" s="19"/>
      <c r="AM836" s="1"/>
    </row>
    <row r="837" spans="1:39" x14ac:dyDescent="0.25">
      <c r="A837" s="15"/>
      <c r="B837" s="16"/>
      <c r="C837" s="17"/>
      <c r="D837" s="15"/>
      <c r="E837" s="16"/>
      <c r="F837" s="16"/>
      <c r="G837" s="16"/>
      <c r="H837" s="16"/>
      <c r="I837" s="16"/>
      <c r="J837" s="16"/>
      <c r="K837" s="20"/>
      <c r="L837" s="20"/>
      <c r="M837" s="20"/>
      <c r="N837" s="20"/>
      <c r="O837" s="20"/>
      <c r="P837" s="20"/>
      <c r="Q837" s="20"/>
      <c r="R837" s="20"/>
      <c r="S837" s="20"/>
      <c r="T837" s="20"/>
      <c r="U837" s="20"/>
      <c r="V837" s="20"/>
      <c r="W837" s="20"/>
      <c r="X837" s="20"/>
      <c r="Y837" s="18"/>
      <c r="Z837" s="15"/>
      <c r="AA837" s="15"/>
      <c r="AB837" s="18"/>
      <c r="AC837" s="15"/>
      <c r="AD837" s="15"/>
      <c r="AE837" s="19"/>
      <c r="AF837" s="15"/>
      <c r="AG837" s="15"/>
      <c r="AH837" s="15"/>
      <c r="AI837" s="15"/>
      <c r="AJ837" s="20"/>
      <c r="AK837" s="18"/>
      <c r="AL837" s="19"/>
      <c r="AM837" s="1"/>
    </row>
    <row r="838" spans="1:39" x14ac:dyDescent="0.25">
      <c r="A838" s="15"/>
      <c r="B838" s="16"/>
      <c r="C838" s="17"/>
      <c r="D838" s="15"/>
      <c r="E838" s="16"/>
      <c r="F838" s="16"/>
      <c r="G838" s="16"/>
      <c r="H838" s="16"/>
      <c r="I838" s="16"/>
      <c r="J838" s="16"/>
      <c r="K838" s="20"/>
      <c r="L838" s="20"/>
      <c r="M838" s="20"/>
      <c r="N838" s="20"/>
      <c r="O838" s="20"/>
      <c r="P838" s="20"/>
      <c r="Q838" s="20"/>
      <c r="R838" s="20"/>
      <c r="S838" s="20"/>
      <c r="T838" s="20"/>
      <c r="U838" s="20"/>
      <c r="V838" s="20"/>
      <c r="W838" s="20"/>
      <c r="X838" s="20"/>
      <c r="Y838" s="18"/>
      <c r="Z838" s="15"/>
      <c r="AA838" s="15"/>
      <c r="AB838" s="18"/>
      <c r="AC838" s="15"/>
      <c r="AD838" s="15"/>
      <c r="AE838" s="19"/>
      <c r="AF838" s="15"/>
      <c r="AG838" s="15"/>
      <c r="AH838" s="15"/>
      <c r="AI838" s="15"/>
      <c r="AJ838" s="20"/>
      <c r="AK838" s="18"/>
      <c r="AL838" s="19"/>
      <c r="AM838" s="1"/>
    </row>
    <row r="839" spans="1:39" x14ac:dyDescent="0.25">
      <c r="A839" s="15"/>
      <c r="B839" s="16"/>
      <c r="C839" s="17"/>
      <c r="D839" s="15"/>
      <c r="E839" s="16"/>
      <c r="F839" s="16"/>
      <c r="G839" s="16"/>
      <c r="H839" s="16"/>
      <c r="I839" s="16"/>
      <c r="J839" s="16"/>
      <c r="K839" s="20"/>
      <c r="L839" s="20"/>
      <c r="M839" s="20"/>
      <c r="N839" s="20"/>
      <c r="O839" s="20"/>
      <c r="P839" s="20"/>
      <c r="Q839" s="20"/>
      <c r="R839" s="20"/>
      <c r="S839" s="20"/>
      <c r="T839" s="20"/>
      <c r="U839" s="20"/>
      <c r="V839" s="20"/>
      <c r="W839" s="20"/>
      <c r="X839" s="20"/>
      <c r="Y839" s="18"/>
      <c r="Z839" s="15"/>
      <c r="AA839" s="15"/>
      <c r="AB839" s="18"/>
      <c r="AC839" s="15"/>
      <c r="AD839" s="15"/>
      <c r="AE839" s="19"/>
      <c r="AF839" s="15"/>
      <c r="AG839" s="15"/>
      <c r="AH839" s="15"/>
      <c r="AI839" s="15"/>
      <c r="AJ839" s="20"/>
      <c r="AK839" s="18"/>
      <c r="AL839" s="19"/>
      <c r="AM839" s="1"/>
    </row>
    <row r="840" spans="1:39" x14ac:dyDescent="0.25">
      <c r="A840" s="15"/>
      <c r="B840" s="16"/>
      <c r="C840" s="17"/>
      <c r="D840" s="15"/>
      <c r="E840" s="16"/>
      <c r="F840" s="16"/>
      <c r="G840" s="16"/>
      <c r="H840" s="16"/>
      <c r="I840" s="16"/>
      <c r="J840" s="16"/>
      <c r="K840" s="20"/>
      <c r="L840" s="20"/>
      <c r="M840" s="20"/>
      <c r="N840" s="20"/>
      <c r="O840" s="20"/>
      <c r="P840" s="20"/>
      <c r="Q840" s="20"/>
      <c r="R840" s="20"/>
      <c r="S840" s="20"/>
      <c r="T840" s="20"/>
      <c r="U840" s="20"/>
      <c r="V840" s="20"/>
      <c r="W840" s="20"/>
      <c r="X840" s="20"/>
      <c r="Y840" s="18"/>
      <c r="Z840" s="15"/>
      <c r="AA840" s="15"/>
      <c r="AB840" s="18"/>
      <c r="AC840" s="15"/>
      <c r="AD840" s="15"/>
      <c r="AE840" s="19"/>
      <c r="AF840" s="15"/>
      <c r="AG840" s="15"/>
      <c r="AH840" s="15"/>
      <c r="AI840" s="15"/>
      <c r="AJ840" s="20"/>
      <c r="AK840" s="18"/>
      <c r="AL840" s="19"/>
      <c r="AM840" s="1"/>
    </row>
    <row r="841" spans="1:39" x14ac:dyDescent="0.25">
      <c r="A841" s="15"/>
      <c r="B841" s="16"/>
      <c r="C841" s="17"/>
      <c r="D841" s="15"/>
      <c r="E841" s="16"/>
      <c r="F841" s="16"/>
      <c r="G841" s="16"/>
      <c r="H841" s="16"/>
      <c r="I841" s="16"/>
      <c r="J841" s="16"/>
      <c r="K841" s="20"/>
      <c r="L841" s="20"/>
      <c r="M841" s="20"/>
      <c r="N841" s="20"/>
      <c r="O841" s="20"/>
      <c r="P841" s="20"/>
      <c r="Q841" s="20"/>
      <c r="R841" s="20"/>
      <c r="S841" s="20"/>
      <c r="T841" s="20"/>
      <c r="U841" s="20"/>
      <c r="V841" s="20"/>
      <c r="W841" s="20"/>
      <c r="X841" s="20"/>
      <c r="Y841" s="18"/>
      <c r="Z841" s="15"/>
      <c r="AA841" s="15"/>
      <c r="AB841" s="18"/>
      <c r="AC841" s="15"/>
      <c r="AD841" s="15"/>
      <c r="AE841" s="19"/>
      <c r="AF841" s="15"/>
      <c r="AG841" s="15"/>
      <c r="AH841" s="15"/>
      <c r="AI841" s="15"/>
      <c r="AJ841" s="20"/>
      <c r="AK841" s="18"/>
      <c r="AL841" s="19"/>
      <c r="AM841" s="1"/>
    </row>
    <row r="842" spans="1:39" x14ac:dyDescent="0.25">
      <c r="A842" s="15"/>
      <c r="B842" s="16"/>
      <c r="C842" s="17"/>
      <c r="D842" s="15"/>
      <c r="E842" s="16"/>
      <c r="F842" s="16"/>
      <c r="G842" s="16"/>
      <c r="H842" s="16"/>
      <c r="I842" s="16"/>
      <c r="J842" s="16"/>
      <c r="K842" s="20"/>
      <c r="L842" s="20"/>
      <c r="M842" s="20"/>
      <c r="N842" s="20"/>
      <c r="O842" s="20"/>
      <c r="P842" s="20"/>
      <c r="Q842" s="20"/>
      <c r="R842" s="20"/>
      <c r="S842" s="20"/>
      <c r="T842" s="20"/>
      <c r="U842" s="20"/>
      <c r="V842" s="20"/>
      <c r="W842" s="20"/>
      <c r="X842" s="20"/>
      <c r="Y842" s="18"/>
      <c r="Z842" s="15"/>
      <c r="AA842" s="15"/>
      <c r="AB842" s="18"/>
      <c r="AC842" s="15"/>
      <c r="AD842" s="15"/>
      <c r="AE842" s="19"/>
      <c r="AF842" s="15"/>
      <c r="AG842" s="15"/>
      <c r="AH842" s="15"/>
      <c r="AI842" s="15"/>
      <c r="AJ842" s="20"/>
      <c r="AK842" s="18"/>
      <c r="AL842" s="19"/>
      <c r="AM842" s="1"/>
    </row>
    <row r="843" spans="1:39" x14ac:dyDescent="0.25">
      <c r="A843" s="15"/>
      <c r="B843" s="16"/>
      <c r="C843" s="17"/>
      <c r="D843" s="15"/>
      <c r="E843" s="16"/>
      <c r="F843" s="16"/>
      <c r="G843" s="16"/>
      <c r="H843" s="16"/>
      <c r="I843" s="16"/>
      <c r="J843" s="16"/>
      <c r="K843" s="20"/>
      <c r="L843" s="20"/>
      <c r="M843" s="20"/>
      <c r="N843" s="20"/>
      <c r="O843" s="20"/>
      <c r="P843" s="20"/>
      <c r="Q843" s="20"/>
      <c r="R843" s="20"/>
      <c r="S843" s="20"/>
      <c r="T843" s="20"/>
      <c r="U843" s="20"/>
      <c r="V843" s="20"/>
      <c r="W843" s="20"/>
      <c r="X843" s="20"/>
      <c r="Y843" s="18"/>
      <c r="Z843" s="15"/>
      <c r="AA843" s="15"/>
      <c r="AB843" s="18"/>
      <c r="AC843" s="15"/>
      <c r="AD843" s="15"/>
      <c r="AE843" s="19"/>
      <c r="AF843" s="15"/>
      <c r="AG843" s="15"/>
      <c r="AH843" s="15"/>
      <c r="AI843" s="15"/>
      <c r="AJ843" s="20"/>
      <c r="AK843" s="18"/>
      <c r="AL843" s="19"/>
      <c r="AM843" s="1"/>
    </row>
    <row r="844" spans="1:39" x14ac:dyDescent="0.25">
      <c r="A844" s="15"/>
      <c r="B844" s="16"/>
      <c r="C844" s="17"/>
      <c r="D844" s="15"/>
      <c r="E844" s="16"/>
      <c r="F844" s="16"/>
      <c r="G844" s="16"/>
      <c r="H844" s="16"/>
      <c r="I844" s="16"/>
      <c r="J844" s="16"/>
      <c r="K844" s="20"/>
      <c r="L844" s="20"/>
      <c r="M844" s="20"/>
      <c r="N844" s="20"/>
      <c r="O844" s="20"/>
      <c r="P844" s="20"/>
      <c r="Q844" s="20"/>
      <c r="R844" s="20"/>
      <c r="S844" s="20"/>
      <c r="T844" s="20"/>
      <c r="U844" s="20"/>
      <c r="V844" s="20"/>
      <c r="W844" s="20"/>
      <c r="X844" s="20"/>
      <c r="Y844" s="18"/>
      <c r="Z844" s="15"/>
      <c r="AA844" s="15"/>
      <c r="AB844" s="18"/>
      <c r="AC844" s="15"/>
      <c r="AD844" s="15"/>
      <c r="AE844" s="19"/>
      <c r="AF844" s="15"/>
      <c r="AG844" s="15"/>
      <c r="AH844" s="15"/>
      <c r="AI844" s="15"/>
      <c r="AJ844" s="20"/>
      <c r="AK844" s="18"/>
      <c r="AL844" s="19"/>
      <c r="AM844" s="1"/>
    </row>
    <row r="845" spans="1:39" x14ac:dyDescent="0.25">
      <c r="A845" s="15"/>
      <c r="B845" s="16"/>
      <c r="C845" s="17"/>
      <c r="D845" s="15"/>
      <c r="E845" s="16"/>
      <c r="F845" s="16"/>
      <c r="G845" s="16"/>
      <c r="H845" s="16"/>
      <c r="I845" s="16"/>
      <c r="J845" s="16"/>
      <c r="K845" s="20"/>
      <c r="L845" s="20"/>
      <c r="M845" s="20"/>
      <c r="N845" s="20"/>
      <c r="O845" s="20"/>
      <c r="P845" s="20"/>
      <c r="Q845" s="20"/>
      <c r="R845" s="20"/>
      <c r="S845" s="20"/>
      <c r="T845" s="20"/>
      <c r="U845" s="20"/>
      <c r="V845" s="20"/>
      <c r="W845" s="20"/>
      <c r="X845" s="20"/>
      <c r="Y845" s="18"/>
      <c r="Z845" s="15"/>
      <c r="AA845" s="15"/>
      <c r="AB845" s="18"/>
      <c r="AC845" s="15"/>
      <c r="AD845" s="15"/>
      <c r="AE845" s="19"/>
      <c r="AF845" s="15"/>
      <c r="AG845" s="15"/>
      <c r="AH845" s="15"/>
      <c r="AI845" s="15"/>
      <c r="AJ845" s="20"/>
      <c r="AK845" s="18"/>
      <c r="AL845" s="19"/>
      <c r="AM845" s="1"/>
    </row>
    <row r="846" spans="1:39" x14ac:dyDescent="0.25">
      <c r="A846" s="15"/>
      <c r="B846" s="16"/>
      <c r="C846" s="17"/>
      <c r="D846" s="15"/>
      <c r="E846" s="16"/>
      <c r="F846" s="16"/>
      <c r="G846" s="16"/>
      <c r="H846" s="16"/>
      <c r="I846" s="16"/>
      <c r="J846" s="16"/>
      <c r="K846" s="20"/>
      <c r="L846" s="20"/>
      <c r="M846" s="20"/>
      <c r="N846" s="20"/>
      <c r="O846" s="20"/>
      <c r="P846" s="20"/>
      <c r="Q846" s="20"/>
      <c r="R846" s="20"/>
      <c r="S846" s="20"/>
      <c r="T846" s="20"/>
      <c r="U846" s="20"/>
      <c r="V846" s="20"/>
      <c r="W846" s="20"/>
      <c r="X846" s="20"/>
      <c r="Y846" s="18"/>
      <c r="Z846" s="15"/>
      <c r="AA846" s="15"/>
      <c r="AB846" s="18"/>
      <c r="AC846" s="15"/>
      <c r="AD846" s="15"/>
      <c r="AE846" s="19"/>
      <c r="AF846" s="15"/>
      <c r="AG846" s="15"/>
      <c r="AH846" s="15"/>
      <c r="AI846" s="15"/>
      <c r="AJ846" s="20"/>
      <c r="AK846" s="18"/>
      <c r="AL846" s="19"/>
      <c r="AM846" s="1"/>
    </row>
    <row r="847" spans="1:39" x14ac:dyDescent="0.25">
      <c r="A847" s="15"/>
      <c r="B847" s="16"/>
      <c r="C847" s="17"/>
      <c r="D847" s="15"/>
      <c r="E847" s="16"/>
      <c r="F847" s="16"/>
      <c r="G847" s="16"/>
      <c r="H847" s="16"/>
      <c r="I847" s="16"/>
      <c r="J847" s="16"/>
      <c r="K847" s="20"/>
      <c r="L847" s="20"/>
      <c r="M847" s="20"/>
      <c r="N847" s="20"/>
      <c r="O847" s="20"/>
      <c r="P847" s="20"/>
      <c r="Q847" s="20"/>
      <c r="R847" s="20"/>
      <c r="S847" s="20"/>
      <c r="T847" s="20"/>
      <c r="U847" s="20"/>
      <c r="V847" s="20"/>
      <c r="W847" s="20"/>
      <c r="X847" s="20"/>
      <c r="Y847" s="18"/>
      <c r="Z847" s="15"/>
      <c r="AA847" s="15"/>
      <c r="AB847" s="18"/>
      <c r="AC847" s="15"/>
      <c r="AD847" s="15"/>
      <c r="AE847" s="19"/>
      <c r="AF847" s="15"/>
      <c r="AG847" s="15"/>
      <c r="AH847" s="15"/>
      <c r="AI847" s="15"/>
      <c r="AJ847" s="20"/>
      <c r="AK847" s="18"/>
      <c r="AL847" s="19"/>
      <c r="AM847" s="1"/>
    </row>
    <row r="848" spans="1:39" x14ac:dyDescent="0.25">
      <c r="A848" s="15"/>
      <c r="B848" s="16"/>
      <c r="C848" s="17"/>
      <c r="D848" s="15"/>
      <c r="E848" s="16"/>
      <c r="F848" s="16"/>
      <c r="G848" s="16"/>
      <c r="H848" s="16"/>
      <c r="I848" s="16"/>
      <c r="J848" s="16"/>
      <c r="K848" s="20"/>
      <c r="L848" s="20"/>
      <c r="M848" s="20"/>
      <c r="N848" s="20"/>
      <c r="O848" s="20"/>
      <c r="P848" s="20"/>
      <c r="Q848" s="20"/>
      <c r="R848" s="20"/>
      <c r="S848" s="20"/>
      <c r="T848" s="20"/>
      <c r="U848" s="20"/>
      <c r="V848" s="20"/>
      <c r="W848" s="20"/>
      <c r="X848" s="20"/>
      <c r="Y848" s="18"/>
      <c r="Z848" s="15"/>
      <c r="AA848" s="15"/>
      <c r="AB848" s="18"/>
      <c r="AC848" s="15"/>
      <c r="AD848" s="15"/>
      <c r="AE848" s="19"/>
      <c r="AF848" s="15"/>
      <c r="AG848" s="15"/>
      <c r="AH848" s="15"/>
      <c r="AI848" s="15"/>
      <c r="AJ848" s="20"/>
      <c r="AK848" s="18"/>
      <c r="AL848" s="19"/>
      <c r="AM848" s="1"/>
    </row>
    <row r="849" spans="1:39" x14ac:dyDescent="0.25">
      <c r="A849" s="15"/>
      <c r="B849" s="16"/>
      <c r="C849" s="17"/>
      <c r="D849" s="15"/>
      <c r="E849" s="16"/>
      <c r="F849" s="16"/>
      <c r="G849" s="16"/>
      <c r="H849" s="16"/>
      <c r="I849" s="16"/>
      <c r="J849" s="16"/>
      <c r="K849" s="20"/>
      <c r="L849" s="20"/>
      <c r="M849" s="20"/>
      <c r="N849" s="20"/>
      <c r="O849" s="20"/>
      <c r="P849" s="20"/>
      <c r="Q849" s="20"/>
      <c r="R849" s="20"/>
      <c r="S849" s="20"/>
      <c r="T849" s="20"/>
      <c r="U849" s="20"/>
      <c r="V849" s="20"/>
      <c r="W849" s="20"/>
      <c r="X849" s="20"/>
      <c r="Y849" s="18"/>
      <c r="Z849" s="15"/>
      <c r="AA849" s="15"/>
      <c r="AB849" s="18"/>
      <c r="AC849" s="15"/>
      <c r="AD849" s="15"/>
      <c r="AE849" s="19"/>
      <c r="AF849" s="15"/>
      <c r="AG849" s="15"/>
      <c r="AH849" s="15"/>
      <c r="AI849" s="15"/>
      <c r="AJ849" s="20"/>
      <c r="AK849" s="18"/>
      <c r="AL849" s="19"/>
      <c r="AM849" s="1"/>
    </row>
    <row r="850" spans="1:39" x14ac:dyDescent="0.25">
      <c r="A850" s="15"/>
      <c r="B850" s="16"/>
      <c r="C850" s="17"/>
      <c r="D850" s="15"/>
      <c r="E850" s="16"/>
      <c r="F850" s="16"/>
      <c r="G850" s="16"/>
      <c r="H850" s="16"/>
      <c r="I850" s="16"/>
      <c r="J850" s="16"/>
      <c r="K850" s="20"/>
      <c r="L850" s="20"/>
      <c r="M850" s="20"/>
      <c r="N850" s="20"/>
      <c r="O850" s="20"/>
      <c r="P850" s="20"/>
      <c r="Q850" s="20"/>
      <c r="R850" s="20"/>
      <c r="S850" s="20"/>
      <c r="T850" s="20"/>
      <c r="U850" s="20"/>
      <c r="V850" s="20"/>
      <c r="W850" s="20"/>
      <c r="X850" s="20"/>
      <c r="Y850" s="18"/>
      <c r="Z850" s="15"/>
      <c r="AA850" s="15"/>
      <c r="AB850" s="18"/>
      <c r="AC850" s="15"/>
      <c r="AD850" s="15"/>
      <c r="AE850" s="19"/>
      <c r="AF850" s="15"/>
      <c r="AG850" s="15"/>
      <c r="AH850" s="15"/>
      <c r="AI850" s="15"/>
      <c r="AJ850" s="20"/>
      <c r="AK850" s="18"/>
      <c r="AL850" s="19"/>
      <c r="AM850" s="1"/>
    </row>
    <row r="851" spans="1:39" x14ac:dyDescent="0.25">
      <c r="A851" s="15"/>
      <c r="B851" s="16"/>
      <c r="C851" s="17"/>
      <c r="D851" s="15"/>
      <c r="E851" s="16"/>
      <c r="F851" s="16"/>
      <c r="G851" s="16"/>
      <c r="H851" s="16"/>
      <c r="I851" s="16"/>
      <c r="J851" s="16"/>
      <c r="K851" s="20"/>
      <c r="L851" s="20"/>
      <c r="M851" s="20"/>
      <c r="N851" s="20"/>
      <c r="O851" s="20"/>
      <c r="P851" s="20"/>
      <c r="Q851" s="20"/>
      <c r="R851" s="20"/>
      <c r="S851" s="20"/>
      <c r="T851" s="20"/>
      <c r="U851" s="20"/>
      <c r="V851" s="20"/>
      <c r="W851" s="20"/>
      <c r="X851" s="20"/>
      <c r="Y851" s="18"/>
      <c r="Z851" s="15"/>
      <c r="AA851" s="15"/>
      <c r="AB851" s="18"/>
      <c r="AC851" s="15"/>
      <c r="AD851" s="15"/>
      <c r="AE851" s="19"/>
      <c r="AF851" s="15"/>
      <c r="AG851" s="15"/>
      <c r="AH851" s="15"/>
      <c r="AI851" s="15"/>
      <c r="AJ851" s="20"/>
      <c r="AK851" s="18"/>
      <c r="AL851" s="19"/>
      <c r="AM851" s="1"/>
    </row>
    <row r="852" spans="1:39" x14ac:dyDescent="0.25">
      <c r="A852" s="15"/>
      <c r="B852" s="16"/>
      <c r="C852" s="17"/>
      <c r="D852" s="15"/>
      <c r="E852" s="16"/>
      <c r="F852" s="16"/>
      <c r="G852" s="16"/>
      <c r="H852" s="16"/>
      <c r="I852" s="16"/>
      <c r="J852" s="16"/>
      <c r="K852" s="20"/>
      <c r="L852" s="20"/>
      <c r="M852" s="20"/>
      <c r="N852" s="20"/>
      <c r="O852" s="20"/>
      <c r="P852" s="20"/>
      <c r="Q852" s="20"/>
      <c r="R852" s="20"/>
      <c r="S852" s="20"/>
      <c r="T852" s="20"/>
      <c r="U852" s="20"/>
      <c r="V852" s="20"/>
      <c r="W852" s="20"/>
      <c r="X852" s="20"/>
      <c r="Y852" s="18"/>
      <c r="Z852" s="15"/>
      <c r="AA852" s="15"/>
      <c r="AB852" s="18"/>
      <c r="AC852" s="15"/>
      <c r="AD852" s="15"/>
      <c r="AE852" s="19"/>
      <c r="AF852" s="15"/>
      <c r="AG852" s="15"/>
      <c r="AH852" s="15"/>
      <c r="AI852" s="15"/>
      <c r="AJ852" s="20"/>
      <c r="AK852" s="18"/>
      <c r="AL852" s="19"/>
      <c r="AM852" s="1"/>
    </row>
    <row r="853" spans="1:39" x14ac:dyDescent="0.25">
      <c r="A853" s="15"/>
      <c r="B853" s="16"/>
      <c r="C853" s="17"/>
      <c r="D853" s="15"/>
      <c r="E853" s="16"/>
      <c r="F853" s="16"/>
      <c r="G853" s="16"/>
      <c r="H853" s="16"/>
      <c r="I853" s="16"/>
      <c r="J853" s="16"/>
      <c r="K853" s="20"/>
      <c r="L853" s="20"/>
      <c r="M853" s="20"/>
      <c r="N853" s="20"/>
      <c r="O853" s="20"/>
      <c r="P853" s="20"/>
      <c r="Q853" s="20"/>
      <c r="R853" s="20"/>
      <c r="S853" s="20"/>
      <c r="T853" s="20"/>
      <c r="U853" s="20"/>
      <c r="V853" s="20"/>
      <c r="W853" s="20"/>
      <c r="X853" s="20"/>
      <c r="Y853" s="18"/>
      <c r="Z853" s="15"/>
      <c r="AA853" s="15"/>
      <c r="AB853" s="18"/>
      <c r="AC853" s="15"/>
      <c r="AD853" s="15"/>
      <c r="AE853" s="19"/>
      <c r="AF853" s="15"/>
      <c r="AG853" s="15"/>
      <c r="AH853" s="15"/>
      <c r="AI853" s="15"/>
      <c r="AJ853" s="20"/>
      <c r="AK853" s="18"/>
      <c r="AL853" s="19"/>
      <c r="AM853" s="1"/>
    </row>
    <row r="854" spans="1:39" x14ac:dyDescent="0.25">
      <c r="A854" s="15"/>
      <c r="B854" s="16"/>
      <c r="C854" s="17"/>
      <c r="D854" s="15"/>
      <c r="E854" s="16"/>
      <c r="F854" s="16"/>
      <c r="G854" s="16"/>
      <c r="H854" s="16"/>
      <c r="I854" s="16"/>
      <c r="J854" s="16"/>
      <c r="K854" s="20"/>
      <c r="L854" s="20"/>
      <c r="M854" s="20"/>
      <c r="N854" s="20"/>
      <c r="O854" s="20"/>
      <c r="P854" s="20"/>
      <c r="Q854" s="20"/>
      <c r="R854" s="20"/>
      <c r="S854" s="20"/>
      <c r="T854" s="20"/>
      <c r="U854" s="20"/>
      <c r="V854" s="20"/>
      <c r="W854" s="20"/>
      <c r="X854" s="20"/>
      <c r="Y854" s="18"/>
      <c r="Z854" s="15"/>
      <c r="AA854" s="15"/>
      <c r="AB854" s="18"/>
      <c r="AC854" s="15"/>
      <c r="AD854" s="15"/>
      <c r="AE854" s="19"/>
      <c r="AF854" s="15"/>
      <c r="AG854" s="15"/>
      <c r="AH854" s="15"/>
      <c r="AI854" s="15"/>
      <c r="AJ854" s="20"/>
      <c r="AK854" s="18"/>
      <c r="AL854" s="19"/>
      <c r="AM854" s="1"/>
    </row>
    <row r="855" spans="1:39" x14ac:dyDescent="0.25">
      <c r="A855" s="15"/>
      <c r="B855" s="16"/>
      <c r="C855" s="17"/>
      <c r="D855" s="15"/>
      <c r="E855" s="16"/>
      <c r="F855" s="16"/>
      <c r="G855" s="16"/>
      <c r="H855" s="16"/>
      <c r="I855" s="16"/>
      <c r="J855" s="16"/>
      <c r="K855" s="20"/>
      <c r="L855" s="20"/>
      <c r="M855" s="20"/>
      <c r="N855" s="20"/>
      <c r="O855" s="20"/>
      <c r="P855" s="20"/>
      <c r="Q855" s="20"/>
      <c r="R855" s="20"/>
      <c r="S855" s="20"/>
      <c r="T855" s="20"/>
      <c r="U855" s="20"/>
      <c r="V855" s="20"/>
      <c r="W855" s="20"/>
      <c r="X855" s="20"/>
      <c r="Y855" s="18"/>
      <c r="Z855" s="15"/>
      <c r="AA855" s="15"/>
      <c r="AB855" s="18"/>
      <c r="AC855" s="15"/>
      <c r="AD855" s="15"/>
      <c r="AE855" s="19"/>
      <c r="AF855" s="15"/>
      <c r="AG855" s="15"/>
      <c r="AH855" s="15"/>
      <c r="AI855" s="15"/>
      <c r="AJ855" s="20"/>
      <c r="AK855" s="18"/>
      <c r="AL855" s="19"/>
      <c r="AM855" s="1"/>
    </row>
    <row r="856" spans="1:39" x14ac:dyDescent="0.25">
      <c r="A856" s="15"/>
      <c r="B856" s="16"/>
      <c r="C856" s="17"/>
      <c r="D856" s="15"/>
      <c r="E856" s="16"/>
      <c r="F856" s="16"/>
      <c r="G856" s="16"/>
      <c r="H856" s="16"/>
      <c r="I856" s="16"/>
      <c r="J856" s="16"/>
      <c r="K856" s="20"/>
      <c r="L856" s="20"/>
      <c r="M856" s="20"/>
      <c r="N856" s="20"/>
      <c r="O856" s="20"/>
      <c r="P856" s="20"/>
      <c r="Q856" s="20"/>
      <c r="R856" s="20"/>
      <c r="S856" s="20"/>
      <c r="T856" s="20"/>
      <c r="U856" s="20"/>
      <c r="V856" s="20"/>
      <c r="W856" s="20"/>
      <c r="X856" s="20"/>
      <c r="Y856" s="18"/>
      <c r="Z856" s="15"/>
      <c r="AA856" s="15"/>
      <c r="AB856" s="18"/>
      <c r="AC856" s="15"/>
      <c r="AD856" s="15"/>
      <c r="AE856" s="19"/>
      <c r="AF856" s="15"/>
      <c r="AG856" s="15"/>
      <c r="AH856" s="15"/>
      <c r="AI856" s="15"/>
      <c r="AJ856" s="20"/>
      <c r="AK856" s="18"/>
      <c r="AL856" s="19"/>
      <c r="AM856" s="1"/>
    </row>
    <row r="857" spans="1:39" x14ac:dyDescent="0.25">
      <c r="A857" s="15"/>
      <c r="B857" s="16"/>
      <c r="C857" s="17"/>
      <c r="D857" s="15"/>
      <c r="E857" s="16"/>
      <c r="F857" s="16"/>
      <c r="G857" s="16"/>
      <c r="H857" s="16"/>
      <c r="I857" s="16"/>
      <c r="J857" s="16"/>
      <c r="K857" s="20"/>
      <c r="L857" s="20"/>
      <c r="M857" s="20"/>
      <c r="N857" s="20"/>
      <c r="O857" s="20"/>
      <c r="P857" s="20"/>
      <c r="Q857" s="20"/>
      <c r="R857" s="20"/>
      <c r="S857" s="20"/>
      <c r="T857" s="20"/>
      <c r="U857" s="20"/>
      <c r="V857" s="20"/>
      <c r="W857" s="20"/>
      <c r="X857" s="20"/>
      <c r="Y857" s="18"/>
      <c r="Z857" s="15"/>
      <c r="AA857" s="15"/>
      <c r="AB857" s="18"/>
      <c r="AC857" s="15"/>
      <c r="AD857" s="15"/>
      <c r="AE857" s="19"/>
      <c r="AF857" s="15"/>
      <c r="AG857" s="15"/>
      <c r="AH857" s="15"/>
      <c r="AI857" s="15"/>
      <c r="AJ857" s="20"/>
      <c r="AK857" s="18"/>
      <c r="AL857" s="19"/>
      <c r="AM857" s="1"/>
    </row>
    <row r="858" spans="1:39" x14ac:dyDescent="0.25">
      <c r="A858" s="15"/>
      <c r="B858" s="16"/>
      <c r="C858" s="17"/>
      <c r="D858" s="15"/>
      <c r="E858" s="16"/>
      <c r="F858" s="16"/>
      <c r="G858" s="16"/>
      <c r="H858" s="16"/>
      <c r="I858" s="16"/>
      <c r="J858" s="16"/>
      <c r="K858" s="20"/>
      <c r="L858" s="20"/>
      <c r="M858" s="20"/>
      <c r="N858" s="20"/>
      <c r="O858" s="20"/>
      <c r="P858" s="20"/>
      <c r="Q858" s="20"/>
      <c r="R858" s="20"/>
      <c r="S858" s="20"/>
      <c r="T858" s="20"/>
      <c r="U858" s="20"/>
      <c r="V858" s="20"/>
      <c r="W858" s="20"/>
      <c r="X858" s="20"/>
      <c r="Y858" s="18"/>
      <c r="Z858" s="15"/>
      <c r="AA858" s="15"/>
      <c r="AB858" s="18"/>
      <c r="AC858" s="15"/>
      <c r="AD858" s="15"/>
      <c r="AE858" s="19"/>
      <c r="AF858" s="15"/>
      <c r="AG858" s="15"/>
      <c r="AH858" s="15"/>
      <c r="AI858" s="15"/>
      <c r="AJ858" s="20"/>
      <c r="AK858" s="18"/>
      <c r="AL858" s="19"/>
      <c r="AM858" s="1"/>
    </row>
    <row r="859" spans="1:39" x14ac:dyDescent="0.25">
      <c r="A859" s="15"/>
      <c r="B859" s="16"/>
      <c r="C859" s="17"/>
      <c r="D859" s="15"/>
      <c r="E859" s="16"/>
      <c r="F859" s="16"/>
      <c r="G859" s="16"/>
      <c r="H859" s="16"/>
      <c r="I859" s="16"/>
      <c r="J859" s="16"/>
      <c r="K859" s="20"/>
      <c r="L859" s="20"/>
      <c r="M859" s="20"/>
      <c r="N859" s="20"/>
      <c r="O859" s="20"/>
      <c r="P859" s="20"/>
      <c r="Q859" s="20"/>
      <c r="R859" s="20"/>
      <c r="S859" s="20"/>
      <c r="T859" s="20"/>
      <c r="U859" s="20"/>
      <c r="V859" s="20"/>
      <c r="W859" s="20"/>
      <c r="X859" s="20"/>
      <c r="Y859" s="18"/>
      <c r="Z859" s="15"/>
      <c r="AA859" s="15"/>
      <c r="AB859" s="18"/>
      <c r="AC859" s="15"/>
      <c r="AD859" s="15"/>
      <c r="AE859" s="19"/>
      <c r="AF859" s="15"/>
      <c r="AG859" s="15"/>
      <c r="AH859" s="15"/>
      <c r="AI859" s="15"/>
      <c r="AJ859" s="20"/>
      <c r="AK859" s="18"/>
      <c r="AL859" s="19"/>
      <c r="AM859" s="1"/>
    </row>
    <row r="860" spans="1:39" x14ac:dyDescent="0.25">
      <c r="A860" s="15"/>
      <c r="B860" s="16"/>
      <c r="C860" s="17"/>
      <c r="D860" s="15"/>
      <c r="E860" s="16"/>
      <c r="F860" s="16"/>
      <c r="G860" s="16"/>
      <c r="H860" s="16"/>
      <c r="I860" s="16"/>
      <c r="J860" s="16"/>
      <c r="K860" s="20"/>
      <c r="L860" s="20"/>
      <c r="M860" s="20"/>
      <c r="N860" s="20"/>
      <c r="O860" s="20"/>
      <c r="P860" s="20"/>
      <c r="Q860" s="20"/>
      <c r="R860" s="20"/>
      <c r="S860" s="20"/>
      <c r="T860" s="20"/>
      <c r="U860" s="20"/>
      <c r="V860" s="20"/>
      <c r="W860" s="20"/>
      <c r="X860" s="20"/>
      <c r="Y860" s="18"/>
      <c r="Z860" s="15"/>
      <c r="AA860" s="15"/>
      <c r="AB860" s="18"/>
      <c r="AC860" s="15"/>
      <c r="AD860" s="15"/>
      <c r="AE860" s="19"/>
      <c r="AF860" s="15"/>
      <c r="AG860" s="15"/>
      <c r="AH860" s="15"/>
      <c r="AI860" s="15"/>
      <c r="AJ860" s="20"/>
      <c r="AK860" s="18"/>
      <c r="AL860" s="19"/>
      <c r="AM860" s="1"/>
    </row>
    <row r="861" spans="1:39" x14ac:dyDescent="0.25">
      <c r="A861" s="15"/>
      <c r="B861" s="16"/>
      <c r="C861" s="17"/>
      <c r="D861" s="15"/>
      <c r="E861" s="16"/>
      <c r="F861" s="16"/>
      <c r="G861" s="16"/>
      <c r="H861" s="16"/>
      <c r="I861" s="16"/>
      <c r="J861" s="16"/>
      <c r="K861" s="20"/>
      <c r="L861" s="20"/>
      <c r="M861" s="20"/>
      <c r="N861" s="20"/>
      <c r="O861" s="20"/>
      <c r="P861" s="20"/>
      <c r="Q861" s="20"/>
      <c r="R861" s="20"/>
      <c r="S861" s="20"/>
      <c r="T861" s="20"/>
      <c r="U861" s="20"/>
      <c r="V861" s="20"/>
      <c r="W861" s="20"/>
      <c r="X861" s="20"/>
      <c r="Y861" s="18"/>
      <c r="Z861" s="15"/>
      <c r="AA861" s="15"/>
      <c r="AB861" s="18"/>
      <c r="AC861" s="15"/>
      <c r="AD861" s="15"/>
      <c r="AE861" s="19"/>
      <c r="AF861" s="15"/>
      <c r="AG861" s="15"/>
      <c r="AH861" s="15"/>
      <c r="AI861" s="15"/>
      <c r="AJ861" s="20"/>
      <c r="AK861" s="18"/>
      <c r="AL861" s="19"/>
      <c r="AM861" s="1"/>
    </row>
    <row r="862" spans="1:39" x14ac:dyDescent="0.25">
      <c r="A862" s="15"/>
      <c r="B862" s="16"/>
      <c r="C862" s="17"/>
      <c r="D862" s="15"/>
      <c r="E862" s="16"/>
      <c r="F862" s="16"/>
      <c r="G862" s="16"/>
      <c r="H862" s="16"/>
      <c r="I862" s="16"/>
      <c r="J862" s="16"/>
      <c r="K862" s="20"/>
      <c r="L862" s="20"/>
      <c r="M862" s="20"/>
      <c r="N862" s="20"/>
      <c r="O862" s="20"/>
      <c r="P862" s="20"/>
      <c r="Q862" s="20"/>
      <c r="R862" s="20"/>
      <c r="S862" s="20"/>
      <c r="T862" s="20"/>
      <c r="U862" s="20"/>
      <c r="V862" s="20"/>
      <c r="W862" s="20"/>
      <c r="X862" s="20"/>
      <c r="Y862" s="18"/>
      <c r="Z862" s="15"/>
      <c r="AA862" s="15"/>
      <c r="AB862" s="18"/>
      <c r="AC862" s="15"/>
      <c r="AD862" s="15"/>
      <c r="AE862" s="19"/>
      <c r="AF862" s="15"/>
      <c r="AG862" s="15"/>
      <c r="AH862" s="15"/>
      <c r="AI862" s="15"/>
      <c r="AJ862" s="20"/>
      <c r="AK862" s="18"/>
      <c r="AL862" s="19"/>
      <c r="AM862" s="1"/>
    </row>
    <row r="863" spans="1:39" x14ac:dyDescent="0.25">
      <c r="A863" s="15"/>
      <c r="B863" s="16"/>
      <c r="C863" s="17"/>
      <c r="D863" s="15"/>
      <c r="E863" s="16"/>
      <c r="F863" s="16"/>
      <c r="G863" s="16"/>
      <c r="H863" s="16"/>
      <c r="I863" s="16"/>
      <c r="J863" s="16"/>
      <c r="K863" s="20"/>
      <c r="L863" s="20"/>
      <c r="M863" s="20"/>
      <c r="N863" s="20"/>
      <c r="O863" s="20"/>
      <c r="P863" s="20"/>
      <c r="Q863" s="20"/>
      <c r="R863" s="20"/>
      <c r="S863" s="20"/>
      <c r="T863" s="20"/>
      <c r="U863" s="20"/>
      <c r="V863" s="20"/>
      <c r="W863" s="20"/>
      <c r="X863" s="20"/>
      <c r="Y863" s="18"/>
      <c r="Z863" s="15"/>
      <c r="AA863" s="15"/>
      <c r="AB863" s="18"/>
      <c r="AC863" s="15"/>
      <c r="AD863" s="15"/>
      <c r="AE863" s="19"/>
      <c r="AF863" s="15"/>
      <c r="AG863" s="15"/>
      <c r="AH863" s="15"/>
      <c r="AI863" s="15"/>
      <c r="AJ863" s="20"/>
      <c r="AK863" s="18"/>
      <c r="AL863" s="19"/>
      <c r="AM863" s="1"/>
    </row>
    <row r="864" spans="1:39" x14ac:dyDescent="0.25">
      <c r="A864" s="15"/>
      <c r="B864" s="16"/>
      <c r="C864" s="17"/>
      <c r="D864" s="15"/>
      <c r="E864" s="16"/>
      <c r="F864" s="16"/>
      <c r="G864" s="16"/>
      <c r="H864" s="16"/>
      <c r="I864" s="16"/>
      <c r="J864" s="16"/>
      <c r="K864" s="20"/>
      <c r="L864" s="20"/>
      <c r="M864" s="20"/>
      <c r="N864" s="20"/>
      <c r="O864" s="20"/>
      <c r="P864" s="20"/>
      <c r="Q864" s="20"/>
      <c r="R864" s="20"/>
      <c r="S864" s="20"/>
      <c r="T864" s="20"/>
      <c r="U864" s="20"/>
      <c r="V864" s="20"/>
      <c r="W864" s="20"/>
      <c r="X864" s="20"/>
      <c r="Y864" s="18"/>
      <c r="Z864" s="15"/>
      <c r="AA864" s="15"/>
      <c r="AB864" s="18"/>
      <c r="AC864" s="15"/>
      <c r="AD864" s="15"/>
      <c r="AE864" s="19"/>
      <c r="AF864" s="15"/>
      <c r="AG864" s="15"/>
      <c r="AH864" s="15"/>
      <c r="AI864" s="15"/>
      <c r="AJ864" s="20"/>
      <c r="AK864" s="18"/>
      <c r="AL864" s="19"/>
      <c r="AM864" s="1"/>
    </row>
    <row r="865" spans="1:39" x14ac:dyDescent="0.25">
      <c r="A865" s="15"/>
      <c r="B865" s="16"/>
      <c r="C865" s="17"/>
      <c r="D865" s="15"/>
      <c r="E865" s="16"/>
      <c r="F865" s="16"/>
      <c r="G865" s="16"/>
      <c r="H865" s="16"/>
      <c r="I865" s="16"/>
      <c r="J865" s="16"/>
      <c r="K865" s="20"/>
      <c r="L865" s="20"/>
      <c r="M865" s="20"/>
      <c r="N865" s="20"/>
      <c r="O865" s="20"/>
      <c r="P865" s="20"/>
      <c r="Q865" s="20"/>
      <c r="R865" s="20"/>
      <c r="S865" s="20"/>
      <c r="T865" s="20"/>
      <c r="U865" s="20"/>
      <c r="V865" s="20"/>
      <c r="W865" s="20"/>
      <c r="X865" s="20"/>
      <c r="Y865" s="18"/>
      <c r="Z865" s="15"/>
      <c r="AA865" s="15"/>
      <c r="AB865" s="18"/>
      <c r="AC865" s="15"/>
      <c r="AD865" s="15"/>
      <c r="AE865" s="19"/>
      <c r="AF865" s="15"/>
      <c r="AG865" s="15"/>
      <c r="AH865" s="15"/>
      <c r="AI865" s="15"/>
      <c r="AJ865" s="20"/>
      <c r="AK865" s="18"/>
      <c r="AL865" s="19"/>
      <c r="AM865" s="1"/>
    </row>
    <row r="866" spans="1:39" x14ac:dyDescent="0.25">
      <c r="A866" s="15"/>
      <c r="B866" s="16"/>
      <c r="C866" s="17"/>
      <c r="D866" s="15"/>
      <c r="E866" s="16"/>
      <c r="F866" s="16"/>
      <c r="G866" s="16"/>
      <c r="H866" s="16"/>
      <c r="I866" s="16"/>
      <c r="J866" s="16"/>
      <c r="K866" s="20"/>
      <c r="L866" s="20"/>
      <c r="M866" s="20"/>
      <c r="N866" s="20"/>
      <c r="O866" s="20"/>
      <c r="P866" s="20"/>
      <c r="Q866" s="20"/>
      <c r="R866" s="20"/>
      <c r="S866" s="20"/>
      <c r="T866" s="20"/>
      <c r="U866" s="20"/>
      <c r="V866" s="20"/>
      <c r="W866" s="20"/>
      <c r="X866" s="20"/>
      <c r="Y866" s="18"/>
      <c r="Z866" s="15"/>
      <c r="AA866" s="15"/>
      <c r="AB866" s="18"/>
      <c r="AC866" s="15"/>
      <c r="AD866" s="15"/>
      <c r="AE866" s="19"/>
      <c r="AF866" s="15"/>
      <c r="AG866" s="15"/>
      <c r="AH866" s="15"/>
      <c r="AI866" s="15"/>
      <c r="AJ866" s="20"/>
      <c r="AK866" s="18"/>
      <c r="AL866" s="19"/>
      <c r="AM866" s="1"/>
    </row>
    <row r="867" spans="1:39" x14ac:dyDescent="0.25">
      <c r="A867" s="15"/>
      <c r="B867" s="16"/>
      <c r="C867" s="17"/>
      <c r="D867" s="15"/>
      <c r="E867" s="16"/>
      <c r="F867" s="16"/>
      <c r="G867" s="16"/>
      <c r="H867" s="16"/>
      <c r="I867" s="16"/>
      <c r="J867" s="16"/>
      <c r="K867" s="20"/>
      <c r="L867" s="20"/>
      <c r="M867" s="20"/>
      <c r="N867" s="20"/>
      <c r="O867" s="20"/>
      <c r="P867" s="20"/>
      <c r="Q867" s="20"/>
      <c r="R867" s="20"/>
      <c r="S867" s="20"/>
      <c r="T867" s="20"/>
      <c r="U867" s="20"/>
      <c r="V867" s="20"/>
      <c r="W867" s="20"/>
      <c r="X867" s="20"/>
      <c r="Y867" s="18"/>
      <c r="Z867" s="15"/>
      <c r="AA867" s="15"/>
      <c r="AB867" s="18"/>
      <c r="AC867" s="15"/>
      <c r="AD867" s="15"/>
      <c r="AE867" s="19"/>
      <c r="AF867" s="15"/>
      <c r="AG867" s="15"/>
      <c r="AH867" s="15"/>
      <c r="AI867" s="15"/>
      <c r="AJ867" s="20"/>
      <c r="AK867" s="18"/>
      <c r="AL867" s="19"/>
      <c r="AM867" s="1"/>
    </row>
    <row r="868" spans="1:39" x14ac:dyDescent="0.25">
      <c r="A868" s="15"/>
      <c r="B868" s="16"/>
      <c r="C868" s="17"/>
      <c r="D868" s="15"/>
      <c r="E868" s="16"/>
      <c r="F868" s="16"/>
      <c r="G868" s="16"/>
      <c r="H868" s="16"/>
      <c r="I868" s="16"/>
      <c r="J868" s="16"/>
      <c r="K868" s="20"/>
      <c r="L868" s="20"/>
      <c r="M868" s="20"/>
      <c r="N868" s="20"/>
      <c r="O868" s="20"/>
      <c r="P868" s="20"/>
      <c r="Q868" s="20"/>
      <c r="R868" s="20"/>
      <c r="S868" s="20"/>
      <c r="T868" s="20"/>
      <c r="U868" s="20"/>
      <c r="V868" s="20"/>
      <c r="W868" s="20"/>
      <c r="X868" s="20"/>
      <c r="Y868" s="18"/>
      <c r="Z868" s="15"/>
      <c r="AA868" s="15"/>
      <c r="AB868" s="18"/>
      <c r="AC868" s="15"/>
      <c r="AD868" s="15"/>
      <c r="AE868" s="19"/>
      <c r="AF868" s="15"/>
      <c r="AG868" s="15"/>
      <c r="AH868" s="15"/>
      <c r="AI868" s="15"/>
      <c r="AJ868" s="20"/>
      <c r="AK868" s="18"/>
      <c r="AL868" s="19"/>
      <c r="AM868" s="1"/>
    </row>
    <row r="869" spans="1:39" x14ac:dyDescent="0.25">
      <c r="A869" s="15"/>
      <c r="B869" s="16"/>
      <c r="C869" s="17"/>
      <c r="D869" s="15"/>
      <c r="E869" s="16"/>
      <c r="F869" s="16"/>
      <c r="G869" s="16"/>
      <c r="H869" s="16"/>
      <c r="I869" s="16"/>
      <c r="J869" s="16"/>
      <c r="K869" s="20"/>
      <c r="L869" s="20"/>
      <c r="M869" s="20"/>
      <c r="N869" s="20"/>
      <c r="O869" s="20"/>
      <c r="P869" s="20"/>
      <c r="Q869" s="20"/>
      <c r="R869" s="20"/>
      <c r="S869" s="20"/>
      <c r="T869" s="20"/>
      <c r="U869" s="20"/>
      <c r="V869" s="20"/>
      <c r="W869" s="20"/>
      <c r="X869" s="20"/>
      <c r="Y869" s="18"/>
      <c r="Z869" s="15"/>
      <c r="AA869" s="15"/>
      <c r="AB869" s="18"/>
      <c r="AC869" s="15"/>
      <c r="AD869" s="15"/>
      <c r="AE869" s="19"/>
      <c r="AF869" s="15"/>
      <c r="AG869" s="15"/>
      <c r="AH869" s="15"/>
      <c r="AI869" s="15"/>
      <c r="AJ869" s="20"/>
      <c r="AK869" s="18"/>
      <c r="AL869" s="19"/>
      <c r="AM869" s="1"/>
    </row>
    <row r="870" spans="1:39" x14ac:dyDescent="0.25">
      <c r="A870" s="15"/>
      <c r="B870" s="16"/>
      <c r="C870" s="17"/>
      <c r="D870" s="15"/>
      <c r="E870" s="16"/>
      <c r="F870" s="16"/>
      <c r="G870" s="16"/>
      <c r="H870" s="16"/>
      <c r="I870" s="16"/>
      <c r="J870" s="16"/>
      <c r="K870" s="20"/>
      <c r="L870" s="20"/>
      <c r="M870" s="20"/>
      <c r="N870" s="20"/>
      <c r="O870" s="20"/>
      <c r="P870" s="20"/>
      <c r="Q870" s="20"/>
      <c r="R870" s="20"/>
      <c r="S870" s="20"/>
      <c r="T870" s="20"/>
      <c r="U870" s="20"/>
      <c r="V870" s="20"/>
      <c r="W870" s="20"/>
      <c r="X870" s="20"/>
      <c r="Y870" s="18"/>
      <c r="Z870" s="15"/>
      <c r="AA870" s="15"/>
      <c r="AB870" s="18"/>
      <c r="AC870" s="15"/>
      <c r="AD870" s="15"/>
      <c r="AE870" s="19"/>
      <c r="AF870" s="15"/>
      <c r="AG870" s="15"/>
      <c r="AH870" s="15"/>
      <c r="AI870" s="15"/>
      <c r="AJ870" s="20"/>
      <c r="AK870" s="18"/>
      <c r="AL870" s="19"/>
      <c r="AM870" s="1"/>
    </row>
    <row r="871" spans="1:39" x14ac:dyDescent="0.25">
      <c r="A871" s="15"/>
      <c r="B871" s="16"/>
      <c r="C871" s="17"/>
      <c r="D871" s="15"/>
      <c r="E871" s="16"/>
      <c r="F871" s="16"/>
      <c r="G871" s="16"/>
      <c r="H871" s="16"/>
      <c r="I871" s="16"/>
      <c r="J871" s="16"/>
      <c r="K871" s="20"/>
      <c r="L871" s="20"/>
      <c r="M871" s="20"/>
      <c r="N871" s="20"/>
      <c r="O871" s="20"/>
      <c r="P871" s="20"/>
      <c r="Q871" s="20"/>
      <c r="R871" s="20"/>
      <c r="S871" s="20"/>
      <c r="T871" s="20"/>
      <c r="U871" s="20"/>
      <c r="V871" s="20"/>
      <c r="W871" s="20"/>
      <c r="X871" s="20"/>
      <c r="Y871" s="18"/>
      <c r="Z871" s="15"/>
      <c r="AA871" s="15"/>
      <c r="AB871" s="18"/>
      <c r="AC871" s="15"/>
      <c r="AD871" s="15"/>
      <c r="AE871" s="19"/>
      <c r="AF871" s="15"/>
      <c r="AG871" s="15"/>
      <c r="AH871" s="15"/>
      <c r="AI871" s="15"/>
      <c r="AJ871" s="20"/>
      <c r="AK871" s="18"/>
      <c r="AL871" s="19"/>
      <c r="AM871" s="1"/>
    </row>
    <row r="872" spans="1:39" x14ac:dyDescent="0.25">
      <c r="A872" s="15"/>
      <c r="B872" s="16"/>
      <c r="C872" s="17"/>
      <c r="D872" s="15"/>
      <c r="E872" s="16"/>
      <c r="F872" s="16"/>
      <c r="G872" s="16"/>
      <c r="H872" s="16"/>
      <c r="I872" s="16"/>
      <c r="J872" s="16"/>
      <c r="K872" s="20"/>
      <c r="L872" s="20"/>
      <c r="M872" s="20"/>
      <c r="N872" s="20"/>
      <c r="O872" s="20"/>
      <c r="P872" s="20"/>
      <c r="Q872" s="20"/>
      <c r="R872" s="20"/>
      <c r="S872" s="20"/>
      <c r="T872" s="20"/>
      <c r="U872" s="20"/>
      <c r="V872" s="20"/>
      <c r="W872" s="20"/>
      <c r="X872" s="20"/>
      <c r="Y872" s="18"/>
      <c r="Z872" s="15"/>
      <c r="AA872" s="15"/>
      <c r="AB872" s="18"/>
      <c r="AC872" s="15"/>
      <c r="AD872" s="15"/>
      <c r="AE872" s="19"/>
      <c r="AF872" s="15"/>
      <c r="AG872" s="15"/>
      <c r="AH872" s="15"/>
      <c r="AI872" s="15"/>
      <c r="AJ872" s="20"/>
      <c r="AK872" s="18"/>
      <c r="AL872" s="19"/>
      <c r="AM872" s="1"/>
    </row>
    <row r="873" spans="1:39" x14ac:dyDescent="0.25">
      <c r="A873" s="15"/>
      <c r="B873" s="16"/>
      <c r="C873" s="17"/>
      <c r="D873" s="15"/>
      <c r="E873" s="16"/>
      <c r="F873" s="16"/>
      <c r="G873" s="16"/>
      <c r="H873" s="16"/>
      <c r="I873" s="16"/>
      <c r="J873" s="16"/>
      <c r="K873" s="20"/>
      <c r="L873" s="20"/>
      <c r="M873" s="20"/>
      <c r="N873" s="20"/>
      <c r="O873" s="20"/>
      <c r="P873" s="20"/>
      <c r="Q873" s="20"/>
      <c r="R873" s="20"/>
      <c r="S873" s="20"/>
      <c r="T873" s="20"/>
      <c r="U873" s="20"/>
      <c r="V873" s="20"/>
      <c r="W873" s="20"/>
      <c r="X873" s="20"/>
      <c r="Y873" s="18"/>
      <c r="Z873" s="15"/>
      <c r="AA873" s="15"/>
      <c r="AB873" s="18"/>
      <c r="AC873" s="15"/>
      <c r="AD873" s="15"/>
      <c r="AE873" s="19"/>
      <c r="AF873" s="15"/>
      <c r="AG873" s="15"/>
      <c r="AH873" s="15"/>
      <c r="AI873" s="15"/>
      <c r="AJ873" s="20"/>
      <c r="AK873" s="18"/>
      <c r="AL873" s="19"/>
      <c r="AM873" s="1"/>
    </row>
    <row r="874" spans="1:39" x14ac:dyDescent="0.25">
      <c r="A874" s="15"/>
      <c r="B874" s="16"/>
      <c r="C874" s="17"/>
      <c r="D874" s="15"/>
      <c r="E874" s="16"/>
      <c r="F874" s="16"/>
      <c r="G874" s="16"/>
      <c r="H874" s="16"/>
      <c r="I874" s="16"/>
      <c r="J874" s="16"/>
      <c r="K874" s="20"/>
      <c r="L874" s="20"/>
      <c r="M874" s="20"/>
      <c r="N874" s="20"/>
      <c r="O874" s="20"/>
      <c r="P874" s="20"/>
      <c r="Q874" s="20"/>
      <c r="R874" s="20"/>
      <c r="S874" s="20"/>
      <c r="T874" s="20"/>
      <c r="U874" s="20"/>
      <c r="V874" s="20"/>
      <c r="W874" s="20"/>
      <c r="X874" s="20"/>
      <c r="Y874" s="18"/>
      <c r="Z874" s="15"/>
      <c r="AA874" s="15"/>
      <c r="AB874" s="18"/>
      <c r="AC874" s="15"/>
      <c r="AD874" s="15"/>
      <c r="AE874" s="19"/>
      <c r="AF874" s="15"/>
      <c r="AG874" s="15"/>
      <c r="AH874" s="15"/>
      <c r="AI874" s="15"/>
      <c r="AJ874" s="20"/>
      <c r="AK874" s="18"/>
      <c r="AL874" s="19"/>
      <c r="AM874" s="1"/>
    </row>
    <row r="875" spans="1:39" x14ac:dyDescent="0.25">
      <c r="A875" s="15"/>
      <c r="B875" s="16"/>
      <c r="C875" s="17"/>
      <c r="D875" s="15"/>
      <c r="E875" s="16"/>
      <c r="F875" s="16"/>
      <c r="G875" s="16"/>
      <c r="H875" s="16"/>
      <c r="I875" s="16"/>
      <c r="J875" s="16"/>
      <c r="K875" s="20"/>
      <c r="L875" s="20"/>
      <c r="M875" s="20"/>
      <c r="N875" s="20"/>
      <c r="O875" s="20"/>
      <c r="P875" s="20"/>
      <c r="Q875" s="20"/>
      <c r="R875" s="20"/>
      <c r="S875" s="20"/>
      <c r="T875" s="20"/>
      <c r="U875" s="20"/>
      <c r="V875" s="20"/>
      <c r="W875" s="20"/>
      <c r="X875" s="20"/>
      <c r="Y875" s="18"/>
      <c r="Z875" s="15"/>
      <c r="AA875" s="15"/>
      <c r="AB875" s="18"/>
      <c r="AC875" s="15"/>
      <c r="AD875" s="15"/>
      <c r="AE875" s="19"/>
      <c r="AF875" s="15"/>
      <c r="AG875" s="15"/>
      <c r="AH875" s="15"/>
      <c r="AI875" s="15"/>
      <c r="AJ875" s="20"/>
      <c r="AK875" s="18"/>
      <c r="AL875" s="19"/>
      <c r="AM875" s="1"/>
    </row>
    <row r="876" spans="1:39" x14ac:dyDescent="0.25">
      <c r="A876" s="15"/>
      <c r="B876" s="16"/>
      <c r="C876" s="17"/>
      <c r="D876" s="15"/>
      <c r="E876" s="16"/>
      <c r="F876" s="16"/>
      <c r="G876" s="16"/>
      <c r="H876" s="16"/>
      <c r="I876" s="16"/>
      <c r="J876" s="16"/>
      <c r="K876" s="20"/>
      <c r="L876" s="20"/>
      <c r="M876" s="20"/>
      <c r="N876" s="20"/>
      <c r="O876" s="20"/>
      <c r="P876" s="20"/>
      <c r="Q876" s="20"/>
      <c r="R876" s="20"/>
      <c r="S876" s="20"/>
      <c r="T876" s="20"/>
      <c r="U876" s="20"/>
      <c r="V876" s="20"/>
      <c r="W876" s="20"/>
      <c r="X876" s="20"/>
      <c r="Y876" s="18"/>
      <c r="Z876" s="15"/>
      <c r="AA876" s="15"/>
      <c r="AB876" s="18"/>
      <c r="AC876" s="15"/>
      <c r="AD876" s="15"/>
      <c r="AE876" s="19"/>
      <c r="AF876" s="15"/>
      <c r="AG876" s="15"/>
      <c r="AH876" s="15"/>
      <c r="AI876" s="15"/>
      <c r="AJ876" s="20"/>
      <c r="AK876" s="18"/>
      <c r="AL876" s="19"/>
      <c r="AM876" s="1"/>
    </row>
    <row r="877" spans="1:39" x14ac:dyDescent="0.25">
      <c r="A877" s="15"/>
      <c r="B877" s="16"/>
      <c r="C877" s="17"/>
      <c r="D877" s="15"/>
      <c r="E877" s="16"/>
      <c r="F877" s="16"/>
      <c r="G877" s="16"/>
      <c r="H877" s="16"/>
      <c r="I877" s="16"/>
      <c r="J877" s="16"/>
      <c r="K877" s="20"/>
      <c r="L877" s="20"/>
      <c r="M877" s="20"/>
      <c r="N877" s="20"/>
      <c r="O877" s="20"/>
      <c r="P877" s="20"/>
      <c r="Q877" s="20"/>
      <c r="R877" s="20"/>
      <c r="S877" s="20"/>
      <c r="T877" s="20"/>
      <c r="U877" s="20"/>
      <c r="V877" s="20"/>
      <c r="W877" s="20"/>
      <c r="X877" s="20"/>
      <c r="Y877" s="18"/>
      <c r="Z877" s="15"/>
      <c r="AA877" s="15"/>
      <c r="AB877" s="18"/>
      <c r="AC877" s="15"/>
      <c r="AD877" s="15"/>
      <c r="AE877" s="19"/>
      <c r="AF877" s="15"/>
      <c r="AG877" s="15"/>
      <c r="AH877" s="15"/>
      <c r="AI877" s="15"/>
      <c r="AJ877" s="20"/>
      <c r="AK877" s="18"/>
      <c r="AL877" s="19"/>
      <c r="AM877" s="1"/>
    </row>
    <row r="878" spans="1:39" x14ac:dyDescent="0.25">
      <c r="A878" s="15"/>
      <c r="B878" s="16"/>
      <c r="C878" s="17"/>
      <c r="D878" s="15"/>
      <c r="E878" s="16"/>
      <c r="F878" s="16"/>
      <c r="G878" s="16"/>
      <c r="H878" s="16"/>
      <c r="I878" s="16"/>
      <c r="J878" s="16"/>
      <c r="K878" s="20"/>
      <c r="L878" s="20"/>
      <c r="M878" s="20"/>
      <c r="N878" s="20"/>
      <c r="O878" s="20"/>
      <c r="P878" s="20"/>
      <c r="Q878" s="20"/>
      <c r="R878" s="20"/>
      <c r="S878" s="20"/>
      <c r="T878" s="20"/>
      <c r="U878" s="20"/>
      <c r="V878" s="20"/>
      <c r="W878" s="20"/>
      <c r="X878" s="20"/>
      <c r="Y878" s="18"/>
      <c r="Z878" s="15"/>
      <c r="AA878" s="15"/>
      <c r="AB878" s="18"/>
      <c r="AC878" s="15"/>
      <c r="AD878" s="15"/>
      <c r="AE878" s="19"/>
      <c r="AF878" s="15"/>
      <c r="AG878" s="15"/>
      <c r="AH878" s="15"/>
      <c r="AI878" s="15"/>
      <c r="AJ878" s="20"/>
      <c r="AK878" s="18"/>
      <c r="AL878" s="19"/>
      <c r="AM878" s="1"/>
    </row>
    <row r="879" spans="1:39" x14ac:dyDescent="0.25">
      <c r="A879" s="15"/>
      <c r="B879" s="16"/>
      <c r="C879" s="17"/>
      <c r="D879" s="15"/>
      <c r="E879" s="16"/>
      <c r="F879" s="16"/>
      <c r="G879" s="16"/>
      <c r="H879" s="16"/>
      <c r="I879" s="16"/>
      <c r="J879" s="16"/>
      <c r="K879" s="20"/>
      <c r="L879" s="20"/>
      <c r="M879" s="20"/>
      <c r="N879" s="20"/>
      <c r="O879" s="20"/>
      <c r="P879" s="20"/>
      <c r="Q879" s="20"/>
      <c r="R879" s="20"/>
      <c r="S879" s="20"/>
      <c r="T879" s="20"/>
      <c r="U879" s="20"/>
      <c r="V879" s="20"/>
      <c r="W879" s="20"/>
      <c r="X879" s="20"/>
      <c r="Y879" s="18"/>
      <c r="Z879" s="15"/>
      <c r="AA879" s="15"/>
      <c r="AB879" s="18"/>
      <c r="AC879" s="15"/>
      <c r="AD879" s="15"/>
      <c r="AE879" s="19"/>
      <c r="AF879" s="15"/>
      <c r="AG879" s="15"/>
      <c r="AH879" s="15"/>
      <c r="AI879" s="15"/>
      <c r="AJ879" s="20"/>
      <c r="AK879" s="18"/>
      <c r="AL879" s="19"/>
      <c r="AM879" s="1"/>
    </row>
    <row r="880" spans="1:39" x14ac:dyDescent="0.25">
      <c r="A880" s="15"/>
      <c r="B880" s="16"/>
      <c r="C880" s="17"/>
      <c r="D880" s="15"/>
      <c r="E880" s="16"/>
      <c r="F880" s="16"/>
      <c r="G880" s="16"/>
      <c r="H880" s="16"/>
      <c r="I880" s="16"/>
      <c r="J880" s="16"/>
      <c r="K880" s="20"/>
      <c r="L880" s="20"/>
      <c r="M880" s="20"/>
      <c r="N880" s="20"/>
      <c r="O880" s="20"/>
      <c r="P880" s="20"/>
      <c r="Q880" s="20"/>
      <c r="R880" s="20"/>
      <c r="S880" s="20"/>
      <c r="T880" s="20"/>
      <c r="U880" s="20"/>
      <c r="V880" s="20"/>
      <c r="W880" s="20"/>
      <c r="X880" s="20"/>
      <c r="Y880" s="18"/>
      <c r="Z880" s="15"/>
      <c r="AA880" s="15"/>
      <c r="AB880" s="18"/>
      <c r="AC880" s="15"/>
      <c r="AD880" s="15"/>
      <c r="AE880" s="19"/>
      <c r="AF880" s="15"/>
      <c r="AG880" s="15"/>
      <c r="AH880" s="15"/>
      <c r="AI880" s="15"/>
      <c r="AJ880" s="20"/>
      <c r="AK880" s="18"/>
      <c r="AL880" s="19"/>
      <c r="AM880" s="1"/>
    </row>
    <row r="881" spans="1:39" x14ac:dyDescent="0.25">
      <c r="A881" s="15"/>
      <c r="B881" s="16"/>
      <c r="C881" s="17"/>
      <c r="D881" s="15"/>
      <c r="E881" s="16"/>
      <c r="F881" s="16"/>
      <c r="G881" s="16"/>
      <c r="H881" s="16"/>
      <c r="I881" s="16"/>
      <c r="J881" s="16"/>
      <c r="K881" s="20"/>
      <c r="L881" s="20"/>
      <c r="M881" s="20"/>
      <c r="N881" s="20"/>
      <c r="O881" s="20"/>
      <c r="P881" s="20"/>
      <c r="Q881" s="20"/>
      <c r="R881" s="20"/>
      <c r="S881" s="20"/>
      <c r="T881" s="20"/>
      <c r="U881" s="20"/>
      <c r="V881" s="20"/>
      <c r="W881" s="20"/>
      <c r="X881" s="20"/>
      <c r="Y881" s="18"/>
      <c r="Z881" s="15"/>
      <c r="AA881" s="15"/>
      <c r="AB881" s="18"/>
      <c r="AC881" s="15"/>
      <c r="AD881" s="15"/>
      <c r="AE881" s="19"/>
      <c r="AF881" s="15"/>
      <c r="AG881" s="15"/>
      <c r="AH881" s="15"/>
      <c r="AI881" s="15"/>
      <c r="AJ881" s="20"/>
      <c r="AK881" s="18"/>
      <c r="AL881" s="19"/>
      <c r="AM881" s="1"/>
    </row>
    <row r="882" spans="1:39" x14ac:dyDescent="0.25">
      <c r="A882" s="15"/>
      <c r="B882" s="16"/>
      <c r="C882" s="17"/>
      <c r="D882" s="15"/>
      <c r="E882" s="16"/>
      <c r="F882" s="16"/>
      <c r="G882" s="16"/>
      <c r="H882" s="16"/>
      <c r="I882" s="16"/>
      <c r="J882" s="16"/>
      <c r="K882" s="20"/>
      <c r="L882" s="20"/>
      <c r="M882" s="20"/>
      <c r="N882" s="20"/>
      <c r="O882" s="20"/>
      <c r="P882" s="20"/>
      <c r="Q882" s="20"/>
      <c r="R882" s="20"/>
      <c r="S882" s="20"/>
      <c r="T882" s="20"/>
      <c r="U882" s="20"/>
      <c r="V882" s="20"/>
      <c r="W882" s="20"/>
      <c r="X882" s="20"/>
      <c r="Y882" s="18"/>
      <c r="Z882" s="15"/>
      <c r="AA882" s="15"/>
      <c r="AB882" s="18"/>
      <c r="AC882" s="15"/>
      <c r="AD882" s="15"/>
      <c r="AE882" s="19"/>
      <c r="AF882" s="15"/>
      <c r="AG882" s="15"/>
      <c r="AH882" s="15"/>
      <c r="AI882" s="15"/>
      <c r="AJ882" s="20"/>
      <c r="AK882" s="18"/>
      <c r="AL882" s="19"/>
      <c r="AM882" s="1"/>
    </row>
    <row r="883" spans="1:39" x14ac:dyDescent="0.25">
      <c r="A883" s="15"/>
      <c r="B883" s="16"/>
      <c r="C883" s="17"/>
      <c r="D883" s="15"/>
      <c r="E883" s="16"/>
      <c r="F883" s="16"/>
      <c r="G883" s="16"/>
      <c r="H883" s="16"/>
      <c r="I883" s="16"/>
      <c r="J883" s="16"/>
      <c r="K883" s="20"/>
      <c r="L883" s="20"/>
      <c r="M883" s="20"/>
      <c r="N883" s="20"/>
      <c r="O883" s="20"/>
      <c r="P883" s="20"/>
      <c r="Q883" s="20"/>
      <c r="R883" s="20"/>
      <c r="S883" s="20"/>
      <c r="T883" s="20"/>
      <c r="U883" s="20"/>
      <c r="V883" s="20"/>
      <c r="W883" s="20"/>
      <c r="X883" s="20"/>
      <c r="Y883" s="18"/>
      <c r="Z883" s="15"/>
      <c r="AA883" s="15"/>
      <c r="AB883" s="18"/>
      <c r="AC883" s="15"/>
      <c r="AD883" s="15"/>
      <c r="AE883" s="19"/>
      <c r="AF883" s="15"/>
      <c r="AG883" s="15"/>
      <c r="AH883" s="15"/>
      <c r="AI883" s="15"/>
      <c r="AJ883" s="20"/>
      <c r="AK883" s="18"/>
      <c r="AL883" s="19"/>
      <c r="AM883" s="1"/>
    </row>
    <row r="884" spans="1:39" x14ac:dyDescent="0.25">
      <c r="A884" s="15"/>
      <c r="B884" s="16"/>
      <c r="C884" s="17"/>
      <c r="D884" s="15"/>
      <c r="E884" s="16"/>
      <c r="F884" s="16"/>
      <c r="G884" s="16"/>
      <c r="H884" s="16"/>
      <c r="I884" s="16"/>
      <c r="J884" s="16"/>
      <c r="K884" s="20"/>
      <c r="L884" s="20"/>
      <c r="M884" s="20"/>
      <c r="N884" s="20"/>
      <c r="O884" s="20"/>
      <c r="P884" s="20"/>
      <c r="Q884" s="20"/>
      <c r="R884" s="20"/>
      <c r="S884" s="20"/>
      <c r="T884" s="20"/>
      <c r="U884" s="20"/>
      <c r="V884" s="20"/>
      <c r="W884" s="20"/>
      <c r="X884" s="20"/>
      <c r="Y884" s="18"/>
      <c r="Z884" s="15"/>
      <c r="AA884" s="15"/>
      <c r="AB884" s="18"/>
      <c r="AC884" s="15"/>
      <c r="AD884" s="15"/>
      <c r="AE884" s="19"/>
      <c r="AF884" s="15"/>
      <c r="AG884" s="15"/>
      <c r="AH884" s="15"/>
      <c r="AI884" s="15"/>
      <c r="AJ884" s="20"/>
      <c r="AK884" s="18"/>
      <c r="AL884" s="19"/>
      <c r="AM884" s="1"/>
    </row>
    <row r="885" spans="1:39" x14ac:dyDescent="0.25">
      <c r="A885" s="15"/>
      <c r="B885" s="16"/>
      <c r="C885" s="17"/>
      <c r="D885" s="15"/>
      <c r="E885" s="16"/>
      <c r="F885" s="16"/>
      <c r="G885" s="16"/>
      <c r="H885" s="16"/>
      <c r="I885" s="16"/>
      <c r="J885" s="16"/>
      <c r="K885" s="20"/>
      <c r="L885" s="20"/>
      <c r="M885" s="20"/>
      <c r="N885" s="20"/>
      <c r="O885" s="20"/>
      <c r="P885" s="20"/>
      <c r="Q885" s="20"/>
      <c r="R885" s="20"/>
      <c r="S885" s="20"/>
      <c r="T885" s="20"/>
      <c r="U885" s="20"/>
      <c r="V885" s="20"/>
      <c r="W885" s="20"/>
      <c r="X885" s="20"/>
      <c r="Y885" s="18"/>
      <c r="Z885" s="15"/>
      <c r="AA885" s="15"/>
      <c r="AB885" s="18"/>
      <c r="AC885" s="15"/>
      <c r="AD885" s="15"/>
      <c r="AE885" s="19"/>
      <c r="AF885" s="15"/>
      <c r="AG885" s="15"/>
      <c r="AH885" s="15"/>
      <c r="AI885" s="15"/>
      <c r="AJ885" s="20"/>
      <c r="AK885" s="18"/>
      <c r="AL885" s="19"/>
      <c r="AM885" s="1"/>
    </row>
    <row r="886" spans="1:39" x14ac:dyDescent="0.25">
      <c r="A886" s="15"/>
      <c r="B886" s="16"/>
      <c r="C886" s="17"/>
      <c r="D886" s="15"/>
      <c r="E886" s="16"/>
      <c r="F886" s="16"/>
      <c r="G886" s="16"/>
      <c r="H886" s="16"/>
      <c r="I886" s="16"/>
      <c r="J886" s="16"/>
      <c r="K886" s="20"/>
      <c r="L886" s="20"/>
      <c r="M886" s="20"/>
      <c r="N886" s="20"/>
      <c r="O886" s="20"/>
      <c r="P886" s="20"/>
      <c r="Q886" s="20"/>
      <c r="R886" s="20"/>
      <c r="S886" s="20"/>
      <c r="T886" s="20"/>
      <c r="U886" s="20"/>
      <c r="V886" s="20"/>
      <c r="W886" s="20"/>
      <c r="X886" s="20"/>
      <c r="Y886" s="18"/>
      <c r="Z886" s="15"/>
      <c r="AA886" s="15"/>
      <c r="AB886" s="18"/>
      <c r="AC886" s="15"/>
      <c r="AD886" s="15"/>
      <c r="AE886" s="19"/>
      <c r="AF886" s="15"/>
      <c r="AG886" s="15"/>
      <c r="AH886" s="15"/>
      <c r="AI886" s="15"/>
      <c r="AJ886" s="20"/>
      <c r="AK886" s="18"/>
      <c r="AL886" s="19"/>
      <c r="AM886" s="1"/>
    </row>
    <row r="887" spans="1:39" x14ac:dyDescent="0.25">
      <c r="A887" s="15"/>
      <c r="B887" s="16"/>
      <c r="C887" s="17"/>
      <c r="D887" s="15"/>
      <c r="E887" s="16"/>
      <c r="F887" s="16"/>
      <c r="G887" s="16"/>
      <c r="H887" s="16"/>
      <c r="I887" s="16"/>
      <c r="J887" s="16"/>
      <c r="K887" s="20"/>
      <c r="L887" s="20"/>
      <c r="M887" s="20"/>
      <c r="N887" s="20"/>
      <c r="O887" s="20"/>
      <c r="P887" s="20"/>
      <c r="Q887" s="20"/>
      <c r="R887" s="20"/>
      <c r="S887" s="20"/>
      <c r="T887" s="20"/>
      <c r="U887" s="20"/>
      <c r="V887" s="20"/>
      <c r="W887" s="20"/>
      <c r="X887" s="20"/>
      <c r="Y887" s="18"/>
      <c r="Z887" s="15"/>
      <c r="AA887" s="15"/>
      <c r="AB887" s="18"/>
      <c r="AC887" s="15"/>
      <c r="AD887" s="15"/>
      <c r="AE887" s="19"/>
      <c r="AF887" s="15"/>
      <c r="AG887" s="15"/>
      <c r="AH887" s="15"/>
      <c r="AI887" s="15"/>
      <c r="AJ887" s="20"/>
      <c r="AK887" s="18"/>
      <c r="AL887" s="19"/>
      <c r="AM887" s="1"/>
    </row>
    <row r="888" spans="1:39" x14ac:dyDescent="0.25">
      <c r="A888" s="15"/>
      <c r="B888" s="16"/>
      <c r="C888" s="17"/>
      <c r="D888" s="15"/>
      <c r="E888" s="16"/>
      <c r="F888" s="16"/>
      <c r="G888" s="16"/>
      <c r="H888" s="16"/>
      <c r="I888" s="16"/>
      <c r="J888" s="16"/>
      <c r="K888" s="20"/>
      <c r="L888" s="20"/>
      <c r="M888" s="20"/>
      <c r="N888" s="20"/>
      <c r="O888" s="20"/>
      <c r="P888" s="20"/>
      <c r="Q888" s="20"/>
      <c r="R888" s="20"/>
      <c r="S888" s="20"/>
      <c r="T888" s="20"/>
      <c r="U888" s="20"/>
      <c r="V888" s="20"/>
      <c r="W888" s="20"/>
      <c r="X888" s="20"/>
      <c r="Y888" s="18"/>
      <c r="Z888" s="15"/>
      <c r="AA888" s="15"/>
      <c r="AB888" s="18"/>
      <c r="AC888" s="15"/>
      <c r="AD888" s="15"/>
      <c r="AE888" s="19"/>
      <c r="AF888" s="15"/>
      <c r="AG888" s="15"/>
      <c r="AH888" s="15"/>
      <c r="AI888" s="15"/>
      <c r="AJ888" s="20"/>
      <c r="AK888" s="18"/>
      <c r="AL888" s="19"/>
      <c r="AM888" s="1"/>
    </row>
    <row r="889" spans="1:39" x14ac:dyDescent="0.25">
      <c r="A889" s="15"/>
      <c r="B889" s="16"/>
      <c r="C889" s="17"/>
      <c r="D889" s="15"/>
      <c r="E889" s="16"/>
      <c r="F889" s="16"/>
      <c r="G889" s="16"/>
      <c r="H889" s="16"/>
      <c r="I889" s="16"/>
      <c r="J889" s="16"/>
      <c r="K889" s="20"/>
      <c r="L889" s="20"/>
      <c r="M889" s="20"/>
      <c r="N889" s="20"/>
      <c r="O889" s="20"/>
      <c r="P889" s="20"/>
      <c r="Q889" s="20"/>
      <c r="R889" s="20"/>
      <c r="S889" s="20"/>
      <c r="T889" s="20"/>
      <c r="U889" s="20"/>
      <c r="V889" s="20"/>
      <c r="W889" s="20"/>
      <c r="X889" s="20"/>
      <c r="Y889" s="18"/>
      <c r="Z889" s="15"/>
      <c r="AA889" s="15"/>
      <c r="AB889" s="18"/>
      <c r="AC889" s="15"/>
      <c r="AD889" s="15"/>
      <c r="AE889" s="19"/>
      <c r="AF889" s="15"/>
      <c r="AG889" s="15"/>
      <c r="AH889" s="15"/>
      <c r="AI889" s="15"/>
      <c r="AJ889" s="20"/>
      <c r="AK889" s="18"/>
      <c r="AL889" s="19"/>
      <c r="AM889" s="1"/>
    </row>
    <row r="890" spans="1:39" x14ac:dyDescent="0.25">
      <c r="A890" s="15"/>
      <c r="B890" s="16"/>
      <c r="C890" s="17"/>
      <c r="D890" s="15"/>
      <c r="E890" s="16"/>
      <c r="F890" s="16"/>
      <c r="G890" s="16"/>
      <c r="H890" s="16"/>
      <c r="I890" s="16"/>
      <c r="J890" s="16"/>
      <c r="K890" s="20"/>
      <c r="L890" s="20"/>
      <c r="M890" s="20"/>
      <c r="N890" s="20"/>
      <c r="O890" s="20"/>
      <c r="P890" s="20"/>
      <c r="Q890" s="20"/>
      <c r="R890" s="20"/>
      <c r="S890" s="20"/>
      <c r="T890" s="20"/>
      <c r="U890" s="20"/>
      <c r="V890" s="20"/>
      <c r="W890" s="20"/>
      <c r="X890" s="20"/>
      <c r="Y890" s="18"/>
      <c r="Z890" s="15"/>
      <c r="AA890" s="15"/>
      <c r="AB890" s="18"/>
      <c r="AC890" s="15"/>
      <c r="AD890" s="15"/>
      <c r="AE890" s="19"/>
      <c r="AF890" s="15"/>
      <c r="AG890" s="15"/>
      <c r="AH890" s="15"/>
      <c r="AI890" s="15"/>
      <c r="AJ890" s="20"/>
      <c r="AK890" s="18"/>
      <c r="AL890" s="19"/>
      <c r="AM890" s="1"/>
    </row>
    <row r="891" spans="1:39" x14ac:dyDescent="0.25">
      <c r="A891" s="15"/>
      <c r="B891" s="16"/>
      <c r="C891" s="17"/>
      <c r="D891" s="15"/>
      <c r="E891" s="16"/>
      <c r="F891" s="16"/>
      <c r="G891" s="16"/>
      <c r="H891" s="16"/>
      <c r="I891" s="16"/>
      <c r="J891" s="16"/>
      <c r="K891" s="20"/>
      <c r="L891" s="20"/>
      <c r="M891" s="20"/>
      <c r="N891" s="20"/>
      <c r="O891" s="20"/>
      <c r="P891" s="20"/>
      <c r="Q891" s="20"/>
      <c r="R891" s="20"/>
      <c r="S891" s="20"/>
      <c r="T891" s="20"/>
      <c r="U891" s="20"/>
      <c r="V891" s="20"/>
      <c r="W891" s="20"/>
      <c r="X891" s="20"/>
      <c r="Y891" s="18"/>
      <c r="Z891" s="15"/>
      <c r="AA891" s="15"/>
      <c r="AB891" s="18"/>
      <c r="AC891" s="15"/>
      <c r="AD891" s="15"/>
      <c r="AE891" s="19"/>
      <c r="AF891" s="15"/>
      <c r="AG891" s="15"/>
      <c r="AH891" s="15"/>
      <c r="AI891" s="15"/>
      <c r="AJ891" s="20"/>
      <c r="AK891" s="18"/>
      <c r="AL891" s="19"/>
      <c r="AM891" s="1"/>
    </row>
    <row r="892" spans="1:39" x14ac:dyDescent="0.25">
      <c r="A892" s="15"/>
      <c r="B892" s="16"/>
      <c r="C892" s="17"/>
      <c r="D892" s="15"/>
      <c r="E892" s="16"/>
      <c r="F892" s="16"/>
      <c r="G892" s="16"/>
      <c r="H892" s="16"/>
      <c r="I892" s="16"/>
      <c r="J892" s="16"/>
      <c r="K892" s="20"/>
      <c r="L892" s="20"/>
      <c r="M892" s="20"/>
      <c r="N892" s="20"/>
      <c r="O892" s="20"/>
      <c r="P892" s="20"/>
      <c r="Q892" s="20"/>
      <c r="R892" s="20"/>
      <c r="S892" s="20"/>
      <c r="T892" s="20"/>
      <c r="U892" s="20"/>
      <c r="V892" s="20"/>
      <c r="W892" s="20"/>
      <c r="X892" s="20"/>
      <c r="Y892" s="18"/>
      <c r="Z892" s="15"/>
      <c r="AA892" s="15"/>
      <c r="AB892" s="18"/>
      <c r="AC892" s="15"/>
      <c r="AD892" s="15"/>
      <c r="AE892" s="19"/>
      <c r="AF892" s="15"/>
      <c r="AG892" s="15"/>
      <c r="AH892" s="15"/>
      <c r="AI892" s="15"/>
      <c r="AJ892" s="20"/>
      <c r="AK892" s="18"/>
      <c r="AL892" s="19"/>
      <c r="AM892" s="1"/>
    </row>
    <row r="893" spans="1:39" x14ac:dyDescent="0.25">
      <c r="A893" s="15"/>
      <c r="B893" s="16"/>
      <c r="C893" s="17"/>
      <c r="D893" s="15"/>
      <c r="E893" s="16"/>
      <c r="F893" s="16"/>
      <c r="G893" s="16"/>
      <c r="H893" s="16"/>
      <c r="I893" s="16"/>
      <c r="J893" s="16"/>
      <c r="K893" s="20"/>
      <c r="L893" s="20"/>
      <c r="M893" s="20"/>
      <c r="N893" s="20"/>
      <c r="O893" s="20"/>
      <c r="P893" s="20"/>
      <c r="Q893" s="20"/>
      <c r="R893" s="20"/>
      <c r="S893" s="20"/>
      <c r="T893" s="20"/>
      <c r="U893" s="20"/>
      <c r="V893" s="20"/>
      <c r="W893" s="20"/>
      <c r="X893" s="20"/>
      <c r="Y893" s="18"/>
      <c r="Z893" s="15"/>
      <c r="AA893" s="15"/>
      <c r="AB893" s="18"/>
      <c r="AC893" s="15"/>
      <c r="AD893" s="15"/>
      <c r="AE893" s="19"/>
      <c r="AF893" s="15"/>
      <c r="AG893" s="15"/>
      <c r="AH893" s="15"/>
      <c r="AI893" s="15"/>
      <c r="AJ893" s="20"/>
      <c r="AK893" s="18"/>
      <c r="AL893" s="19"/>
      <c r="AM893" s="1"/>
    </row>
    <row r="894" spans="1:39" x14ac:dyDescent="0.25">
      <c r="A894" s="15"/>
      <c r="B894" s="16"/>
      <c r="C894" s="17"/>
      <c r="D894" s="15"/>
      <c r="E894" s="16"/>
      <c r="F894" s="16"/>
      <c r="G894" s="16"/>
      <c r="H894" s="16"/>
      <c r="I894" s="16"/>
      <c r="J894" s="16"/>
      <c r="K894" s="20"/>
      <c r="L894" s="20"/>
      <c r="M894" s="20"/>
      <c r="N894" s="20"/>
      <c r="O894" s="20"/>
      <c r="P894" s="20"/>
      <c r="Q894" s="20"/>
      <c r="R894" s="20"/>
      <c r="S894" s="20"/>
      <c r="T894" s="20"/>
      <c r="U894" s="20"/>
      <c r="V894" s="20"/>
      <c r="W894" s="20"/>
      <c r="X894" s="20"/>
      <c r="Y894" s="18"/>
      <c r="Z894" s="15"/>
      <c r="AA894" s="15"/>
      <c r="AB894" s="18"/>
      <c r="AC894" s="15"/>
      <c r="AD894" s="15"/>
      <c r="AE894" s="19"/>
      <c r="AF894" s="15"/>
      <c r="AG894" s="15"/>
      <c r="AH894" s="15"/>
      <c r="AI894" s="15"/>
      <c r="AJ894" s="20"/>
      <c r="AK894" s="18"/>
      <c r="AL894" s="19"/>
      <c r="AM894" s="1"/>
    </row>
    <row r="895" spans="1:39" x14ac:dyDescent="0.25">
      <c r="A895" s="15"/>
      <c r="B895" s="16"/>
      <c r="C895" s="17"/>
      <c r="D895" s="15"/>
      <c r="E895" s="16"/>
      <c r="F895" s="16"/>
      <c r="G895" s="16"/>
      <c r="H895" s="16"/>
      <c r="I895" s="16"/>
      <c r="J895" s="16"/>
      <c r="K895" s="20"/>
      <c r="L895" s="20"/>
      <c r="M895" s="20"/>
      <c r="N895" s="20"/>
      <c r="O895" s="20"/>
      <c r="P895" s="20"/>
      <c r="Q895" s="20"/>
      <c r="R895" s="20"/>
      <c r="S895" s="20"/>
      <c r="T895" s="20"/>
      <c r="U895" s="20"/>
      <c r="V895" s="20"/>
      <c r="W895" s="20"/>
      <c r="X895" s="20"/>
      <c r="Y895" s="18"/>
      <c r="Z895" s="15"/>
      <c r="AA895" s="15"/>
      <c r="AB895" s="18"/>
      <c r="AC895" s="15"/>
      <c r="AD895" s="15"/>
      <c r="AE895" s="19"/>
      <c r="AF895" s="15"/>
      <c r="AG895" s="15"/>
      <c r="AH895" s="15"/>
      <c r="AI895" s="15"/>
      <c r="AJ895" s="20"/>
      <c r="AK895" s="18"/>
      <c r="AL895" s="19"/>
      <c r="AM895" s="1"/>
    </row>
    <row r="896" spans="1:39" x14ac:dyDescent="0.25">
      <c r="A896" s="15"/>
      <c r="B896" s="16"/>
      <c r="C896" s="17"/>
      <c r="D896" s="15"/>
      <c r="E896" s="16"/>
      <c r="F896" s="16"/>
      <c r="G896" s="16"/>
      <c r="H896" s="16"/>
      <c r="I896" s="16"/>
      <c r="J896" s="16"/>
      <c r="K896" s="20"/>
      <c r="L896" s="20"/>
      <c r="M896" s="20"/>
      <c r="N896" s="20"/>
      <c r="O896" s="20"/>
      <c r="P896" s="20"/>
      <c r="Q896" s="20"/>
      <c r="R896" s="20"/>
      <c r="S896" s="20"/>
      <c r="T896" s="20"/>
      <c r="U896" s="20"/>
      <c r="V896" s="20"/>
      <c r="W896" s="20"/>
      <c r="X896" s="20"/>
      <c r="Y896" s="18"/>
      <c r="Z896" s="15"/>
      <c r="AA896" s="15"/>
      <c r="AB896" s="18"/>
      <c r="AC896" s="15"/>
      <c r="AD896" s="15"/>
      <c r="AE896" s="19"/>
      <c r="AF896" s="15"/>
      <c r="AG896" s="15"/>
      <c r="AH896" s="15"/>
      <c r="AI896" s="15"/>
      <c r="AJ896" s="20"/>
      <c r="AK896" s="18"/>
      <c r="AL896" s="19"/>
      <c r="AM896" s="1"/>
    </row>
    <row r="897" spans="1:39" x14ac:dyDescent="0.25">
      <c r="A897" s="15"/>
      <c r="B897" s="16"/>
      <c r="C897" s="17"/>
      <c r="D897" s="15"/>
      <c r="E897" s="16"/>
      <c r="F897" s="16"/>
      <c r="G897" s="16"/>
      <c r="H897" s="16"/>
      <c r="I897" s="16"/>
      <c r="J897" s="16"/>
      <c r="K897" s="20"/>
      <c r="L897" s="20"/>
      <c r="M897" s="20"/>
      <c r="N897" s="20"/>
      <c r="O897" s="20"/>
      <c r="P897" s="20"/>
      <c r="Q897" s="20"/>
      <c r="R897" s="20"/>
      <c r="S897" s="20"/>
      <c r="T897" s="20"/>
      <c r="U897" s="20"/>
      <c r="V897" s="20"/>
      <c r="W897" s="20"/>
      <c r="X897" s="20"/>
      <c r="Y897" s="18"/>
      <c r="Z897" s="15"/>
      <c r="AA897" s="15"/>
      <c r="AB897" s="18"/>
      <c r="AC897" s="15"/>
      <c r="AD897" s="15"/>
      <c r="AE897" s="19"/>
      <c r="AF897" s="15"/>
      <c r="AG897" s="15"/>
      <c r="AH897" s="15"/>
      <c r="AI897" s="15"/>
      <c r="AJ897" s="20"/>
      <c r="AK897" s="18"/>
      <c r="AL897" s="19"/>
      <c r="AM897" s="1"/>
    </row>
    <row r="898" spans="1:39" x14ac:dyDescent="0.25">
      <c r="A898" s="15"/>
      <c r="B898" s="16"/>
      <c r="C898" s="17"/>
      <c r="D898" s="15"/>
      <c r="E898" s="16"/>
      <c r="F898" s="16"/>
      <c r="G898" s="16"/>
      <c r="H898" s="16"/>
      <c r="I898" s="16"/>
      <c r="J898" s="16"/>
      <c r="K898" s="20"/>
      <c r="L898" s="20"/>
      <c r="M898" s="20"/>
      <c r="N898" s="20"/>
      <c r="O898" s="20"/>
      <c r="P898" s="20"/>
      <c r="Q898" s="20"/>
      <c r="R898" s="20"/>
      <c r="S898" s="20"/>
      <c r="T898" s="20"/>
      <c r="U898" s="20"/>
      <c r="V898" s="20"/>
      <c r="W898" s="20"/>
      <c r="X898" s="20"/>
      <c r="Y898" s="18"/>
      <c r="Z898" s="15"/>
      <c r="AA898" s="15"/>
      <c r="AB898" s="18"/>
      <c r="AC898" s="15"/>
      <c r="AD898" s="15"/>
      <c r="AE898" s="19"/>
      <c r="AF898" s="15"/>
      <c r="AG898" s="15"/>
      <c r="AH898" s="15"/>
      <c r="AI898" s="15"/>
      <c r="AJ898" s="20"/>
      <c r="AK898" s="18"/>
      <c r="AL898" s="19"/>
      <c r="AM898" s="1"/>
    </row>
    <row r="899" spans="1:39" x14ac:dyDescent="0.25">
      <c r="A899" s="15"/>
      <c r="B899" s="16"/>
      <c r="C899" s="17"/>
      <c r="D899" s="15"/>
      <c r="E899" s="16"/>
      <c r="F899" s="16"/>
      <c r="G899" s="16"/>
      <c r="H899" s="16"/>
      <c r="I899" s="16"/>
      <c r="J899" s="16"/>
      <c r="K899" s="20"/>
      <c r="L899" s="20"/>
      <c r="M899" s="20"/>
      <c r="N899" s="20"/>
      <c r="O899" s="20"/>
      <c r="P899" s="20"/>
      <c r="Q899" s="20"/>
      <c r="R899" s="20"/>
      <c r="S899" s="20"/>
      <c r="T899" s="20"/>
      <c r="U899" s="20"/>
      <c r="V899" s="20"/>
      <c r="W899" s="20"/>
      <c r="X899" s="20"/>
      <c r="Y899" s="18"/>
      <c r="Z899" s="15"/>
      <c r="AA899" s="15"/>
      <c r="AB899" s="18"/>
      <c r="AC899" s="15"/>
      <c r="AD899" s="15"/>
      <c r="AE899" s="19"/>
      <c r="AF899" s="15"/>
      <c r="AG899" s="15"/>
      <c r="AH899" s="15"/>
      <c r="AI899" s="15"/>
      <c r="AJ899" s="20"/>
      <c r="AK899" s="18"/>
      <c r="AL899" s="19"/>
      <c r="AM899" s="1"/>
    </row>
    <row r="900" spans="1:39" x14ac:dyDescent="0.25">
      <c r="A900" s="15"/>
      <c r="B900" s="16"/>
      <c r="C900" s="17"/>
      <c r="D900" s="15"/>
      <c r="E900" s="16"/>
      <c r="F900" s="16"/>
      <c r="G900" s="16"/>
      <c r="H900" s="16"/>
      <c r="I900" s="16"/>
      <c r="J900" s="16"/>
      <c r="K900" s="20"/>
      <c r="L900" s="20"/>
      <c r="M900" s="20"/>
      <c r="N900" s="20"/>
      <c r="O900" s="20"/>
      <c r="P900" s="20"/>
      <c r="Q900" s="20"/>
      <c r="R900" s="20"/>
      <c r="S900" s="20"/>
      <c r="T900" s="20"/>
      <c r="U900" s="20"/>
      <c r="V900" s="20"/>
      <c r="W900" s="20"/>
      <c r="X900" s="20"/>
      <c r="Y900" s="18"/>
      <c r="Z900" s="15"/>
      <c r="AA900" s="15"/>
      <c r="AB900" s="18"/>
      <c r="AC900" s="15"/>
      <c r="AD900" s="15"/>
      <c r="AE900" s="19"/>
      <c r="AF900" s="15"/>
      <c r="AG900" s="15"/>
      <c r="AH900" s="15"/>
      <c r="AI900" s="15"/>
      <c r="AJ900" s="20"/>
      <c r="AK900" s="18"/>
      <c r="AL900" s="19"/>
      <c r="AM900" s="1"/>
    </row>
    <row r="901" spans="1:39" x14ac:dyDescent="0.25">
      <c r="A901" s="15"/>
      <c r="B901" s="16"/>
      <c r="C901" s="17"/>
      <c r="D901" s="15"/>
      <c r="E901" s="16"/>
      <c r="F901" s="16"/>
      <c r="G901" s="16"/>
      <c r="H901" s="16"/>
      <c r="I901" s="16"/>
      <c r="J901" s="16"/>
      <c r="K901" s="20"/>
      <c r="L901" s="20"/>
      <c r="M901" s="20"/>
      <c r="N901" s="20"/>
      <c r="O901" s="20"/>
      <c r="P901" s="20"/>
      <c r="Q901" s="20"/>
      <c r="R901" s="20"/>
      <c r="S901" s="20"/>
      <c r="T901" s="20"/>
      <c r="U901" s="20"/>
      <c r="V901" s="20"/>
      <c r="W901" s="20"/>
      <c r="X901" s="20"/>
      <c r="Y901" s="18"/>
      <c r="Z901" s="15"/>
      <c r="AA901" s="15"/>
      <c r="AB901" s="18"/>
      <c r="AC901" s="15"/>
      <c r="AD901" s="15"/>
      <c r="AE901" s="19"/>
      <c r="AF901" s="15"/>
      <c r="AG901" s="15"/>
      <c r="AH901" s="15"/>
      <c r="AI901" s="15"/>
      <c r="AJ901" s="20"/>
      <c r="AK901" s="18"/>
      <c r="AL901" s="19"/>
      <c r="AM901" s="1"/>
    </row>
    <row r="902" spans="1:39" x14ac:dyDescent="0.25">
      <c r="A902" s="15"/>
      <c r="B902" s="16"/>
      <c r="C902" s="17"/>
      <c r="D902" s="15"/>
      <c r="E902" s="16"/>
      <c r="F902" s="16"/>
      <c r="G902" s="16"/>
      <c r="H902" s="16"/>
      <c r="I902" s="16"/>
      <c r="J902" s="16"/>
      <c r="K902" s="20"/>
      <c r="L902" s="20"/>
      <c r="M902" s="20"/>
      <c r="N902" s="20"/>
      <c r="O902" s="20"/>
      <c r="P902" s="20"/>
      <c r="Q902" s="20"/>
      <c r="R902" s="20"/>
      <c r="S902" s="20"/>
      <c r="T902" s="20"/>
      <c r="U902" s="20"/>
      <c r="V902" s="20"/>
      <c r="W902" s="20"/>
      <c r="X902" s="20"/>
      <c r="Y902" s="18"/>
      <c r="Z902" s="15"/>
      <c r="AA902" s="15"/>
      <c r="AB902" s="18"/>
      <c r="AC902" s="15"/>
      <c r="AD902" s="15"/>
      <c r="AE902" s="19"/>
      <c r="AF902" s="15"/>
      <c r="AG902" s="15"/>
      <c r="AH902" s="15"/>
      <c r="AI902" s="15"/>
      <c r="AJ902" s="20"/>
      <c r="AK902" s="18"/>
      <c r="AL902" s="19"/>
      <c r="AM902" s="1"/>
    </row>
    <row r="903" spans="1:39" x14ac:dyDescent="0.25">
      <c r="A903" s="15"/>
      <c r="B903" s="16"/>
      <c r="C903" s="17"/>
      <c r="D903" s="15"/>
      <c r="E903" s="16"/>
      <c r="F903" s="16"/>
      <c r="G903" s="16"/>
      <c r="H903" s="16"/>
      <c r="I903" s="16"/>
      <c r="J903" s="16"/>
      <c r="K903" s="20"/>
      <c r="L903" s="20"/>
      <c r="M903" s="20"/>
      <c r="N903" s="20"/>
      <c r="O903" s="20"/>
      <c r="P903" s="20"/>
      <c r="Q903" s="20"/>
      <c r="R903" s="20"/>
      <c r="S903" s="20"/>
      <c r="T903" s="20"/>
      <c r="U903" s="20"/>
      <c r="V903" s="20"/>
      <c r="W903" s="20"/>
      <c r="X903" s="20"/>
      <c r="Y903" s="18"/>
      <c r="Z903" s="15"/>
      <c r="AA903" s="15"/>
      <c r="AB903" s="18"/>
      <c r="AC903" s="15"/>
      <c r="AD903" s="15"/>
      <c r="AE903" s="19"/>
      <c r="AF903" s="15"/>
      <c r="AG903" s="15"/>
      <c r="AH903" s="15"/>
      <c r="AI903" s="15"/>
      <c r="AJ903" s="20"/>
      <c r="AK903" s="18"/>
      <c r="AL903" s="19"/>
      <c r="AM903" s="1"/>
    </row>
    <row r="904" spans="1:39" x14ac:dyDescent="0.25">
      <c r="A904" s="15"/>
      <c r="B904" s="16"/>
      <c r="C904" s="17"/>
      <c r="D904" s="15"/>
      <c r="E904" s="16"/>
      <c r="F904" s="16"/>
      <c r="G904" s="16"/>
      <c r="H904" s="16"/>
      <c r="I904" s="16"/>
      <c r="J904" s="16"/>
      <c r="K904" s="20"/>
      <c r="L904" s="20"/>
      <c r="M904" s="20"/>
      <c r="N904" s="20"/>
      <c r="O904" s="20"/>
      <c r="P904" s="20"/>
      <c r="Q904" s="20"/>
      <c r="R904" s="20"/>
      <c r="S904" s="20"/>
      <c r="T904" s="20"/>
      <c r="U904" s="20"/>
      <c r="V904" s="20"/>
      <c r="W904" s="20"/>
      <c r="X904" s="20"/>
      <c r="Y904" s="18"/>
      <c r="Z904" s="15"/>
      <c r="AA904" s="15"/>
      <c r="AB904" s="18"/>
      <c r="AC904" s="15"/>
      <c r="AD904" s="15"/>
      <c r="AE904" s="19"/>
      <c r="AF904" s="15"/>
      <c r="AG904" s="15"/>
      <c r="AH904" s="15"/>
      <c r="AI904" s="15"/>
      <c r="AJ904" s="20"/>
      <c r="AK904" s="18"/>
      <c r="AL904" s="19"/>
      <c r="AM904" s="1"/>
    </row>
    <row r="905" spans="1:39" x14ac:dyDescent="0.25">
      <c r="A905" s="15"/>
      <c r="B905" s="16"/>
      <c r="C905" s="17"/>
      <c r="D905" s="15"/>
      <c r="E905" s="16"/>
      <c r="F905" s="16"/>
      <c r="G905" s="16"/>
      <c r="H905" s="16"/>
      <c r="I905" s="16"/>
      <c r="J905" s="16"/>
      <c r="K905" s="20"/>
      <c r="L905" s="20"/>
      <c r="M905" s="20"/>
      <c r="N905" s="20"/>
      <c r="O905" s="20"/>
      <c r="P905" s="20"/>
      <c r="Q905" s="20"/>
      <c r="R905" s="20"/>
      <c r="S905" s="20"/>
      <c r="T905" s="20"/>
      <c r="U905" s="20"/>
      <c r="V905" s="20"/>
      <c r="W905" s="20"/>
      <c r="X905" s="20"/>
      <c r="Y905" s="18"/>
      <c r="Z905" s="15"/>
      <c r="AA905" s="15"/>
      <c r="AB905" s="18"/>
      <c r="AC905" s="15"/>
      <c r="AD905" s="15"/>
      <c r="AE905" s="19"/>
      <c r="AF905" s="15"/>
      <c r="AG905" s="15"/>
      <c r="AH905" s="15"/>
      <c r="AI905" s="15"/>
      <c r="AJ905" s="20"/>
      <c r="AK905" s="18"/>
      <c r="AL905" s="19"/>
      <c r="AM905" s="1"/>
    </row>
    <row r="906" spans="1:39" x14ac:dyDescent="0.25">
      <c r="A906" s="15"/>
      <c r="B906" s="16"/>
      <c r="C906" s="17"/>
      <c r="D906" s="15"/>
      <c r="E906" s="16"/>
      <c r="F906" s="16"/>
      <c r="G906" s="16"/>
      <c r="H906" s="16"/>
      <c r="I906" s="16"/>
      <c r="J906" s="16"/>
      <c r="K906" s="20"/>
      <c r="L906" s="20"/>
      <c r="M906" s="20"/>
      <c r="N906" s="20"/>
      <c r="O906" s="20"/>
      <c r="P906" s="20"/>
      <c r="Q906" s="20"/>
      <c r="R906" s="20"/>
      <c r="S906" s="20"/>
      <c r="T906" s="20"/>
      <c r="U906" s="20"/>
      <c r="V906" s="20"/>
      <c r="W906" s="20"/>
      <c r="X906" s="20"/>
      <c r="Y906" s="18"/>
      <c r="Z906" s="15"/>
      <c r="AA906" s="15"/>
      <c r="AB906" s="18"/>
      <c r="AC906" s="15"/>
      <c r="AD906" s="15"/>
      <c r="AE906" s="19"/>
      <c r="AF906" s="15"/>
      <c r="AG906" s="15"/>
      <c r="AH906" s="15"/>
      <c r="AI906" s="15"/>
      <c r="AJ906" s="20"/>
      <c r="AK906" s="18"/>
      <c r="AL906" s="19"/>
      <c r="AM906" s="1"/>
    </row>
    <row r="907" spans="1:39" x14ac:dyDescent="0.25">
      <c r="A907" s="15"/>
      <c r="B907" s="16"/>
      <c r="C907" s="17"/>
      <c r="D907" s="15"/>
      <c r="E907" s="16"/>
      <c r="F907" s="16"/>
      <c r="G907" s="16"/>
      <c r="H907" s="16"/>
      <c r="I907" s="16"/>
      <c r="J907" s="16"/>
      <c r="K907" s="20"/>
      <c r="L907" s="20"/>
      <c r="M907" s="20"/>
      <c r="N907" s="20"/>
      <c r="O907" s="20"/>
      <c r="P907" s="20"/>
      <c r="Q907" s="20"/>
      <c r="R907" s="20"/>
      <c r="S907" s="20"/>
      <c r="T907" s="20"/>
      <c r="U907" s="20"/>
      <c r="V907" s="20"/>
      <c r="W907" s="20"/>
      <c r="X907" s="20"/>
      <c r="Y907" s="18"/>
      <c r="Z907" s="15"/>
      <c r="AA907" s="15"/>
      <c r="AB907" s="18"/>
      <c r="AC907" s="15"/>
      <c r="AD907" s="15"/>
      <c r="AE907" s="19"/>
      <c r="AF907" s="15"/>
      <c r="AG907" s="15"/>
      <c r="AH907" s="15"/>
      <c r="AI907" s="15"/>
      <c r="AJ907" s="20"/>
      <c r="AK907" s="18"/>
      <c r="AL907" s="19"/>
      <c r="AM907" s="1"/>
    </row>
    <row r="908" spans="1:39" x14ac:dyDescent="0.25">
      <c r="A908" s="15"/>
      <c r="B908" s="16"/>
      <c r="C908" s="17"/>
      <c r="D908" s="15"/>
      <c r="E908" s="16"/>
      <c r="F908" s="16"/>
      <c r="G908" s="16"/>
      <c r="H908" s="16"/>
      <c r="I908" s="16"/>
      <c r="J908" s="16"/>
      <c r="K908" s="20"/>
      <c r="L908" s="20"/>
      <c r="M908" s="20"/>
      <c r="N908" s="20"/>
      <c r="O908" s="20"/>
      <c r="P908" s="20"/>
      <c r="Q908" s="20"/>
      <c r="R908" s="20"/>
      <c r="S908" s="20"/>
      <c r="T908" s="20"/>
      <c r="U908" s="20"/>
      <c r="V908" s="20"/>
      <c r="W908" s="20"/>
      <c r="X908" s="20"/>
      <c r="Y908" s="18"/>
      <c r="Z908" s="15"/>
      <c r="AA908" s="15"/>
      <c r="AB908" s="18"/>
      <c r="AC908" s="15"/>
      <c r="AD908" s="15"/>
      <c r="AE908" s="19"/>
      <c r="AF908" s="15"/>
      <c r="AG908" s="15"/>
      <c r="AH908" s="15"/>
      <c r="AI908" s="15"/>
      <c r="AJ908" s="20"/>
      <c r="AK908" s="18"/>
      <c r="AL908" s="19"/>
      <c r="AM908" s="1"/>
    </row>
    <row r="909" spans="1:39" x14ac:dyDescent="0.25">
      <c r="A909" s="15"/>
      <c r="B909" s="16"/>
      <c r="C909" s="17"/>
      <c r="D909" s="15"/>
      <c r="E909" s="16"/>
      <c r="F909" s="16"/>
      <c r="G909" s="16"/>
      <c r="H909" s="16"/>
      <c r="I909" s="16"/>
      <c r="J909" s="16"/>
      <c r="K909" s="20"/>
      <c r="L909" s="20"/>
      <c r="M909" s="20"/>
      <c r="N909" s="20"/>
      <c r="O909" s="20"/>
      <c r="P909" s="20"/>
      <c r="Q909" s="20"/>
      <c r="R909" s="20"/>
      <c r="S909" s="20"/>
      <c r="T909" s="20"/>
      <c r="U909" s="20"/>
      <c r="V909" s="20"/>
      <c r="W909" s="20"/>
      <c r="X909" s="20"/>
      <c r="Y909" s="18"/>
      <c r="Z909" s="15"/>
      <c r="AA909" s="15"/>
      <c r="AB909" s="18"/>
      <c r="AC909" s="15"/>
      <c r="AD909" s="15"/>
      <c r="AE909" s="19"/>
      <c r="AF909" s="15"/>
      <c r="AG909" s="15"/>
      <c r="AH909" s="15"/>
      <c r="AI909" s="15"/>
      <c r="AJ909" s="20"/>
      <c r="AK909" s="18"/>
      <c r="AL909" s="19"/>
      <c r="AM909" s="1"/>
    </row>
    <row r="910" spans="1:39" x14ac:dyDescent="0.25">
      <c r="A910" s="15"/>
      <c r="B910" s="16"/>
      <c r="C910" s="17"/>
      <c r="D910" s="15"/>
      <c r="E910" s="16"/>
      <c r="F910" s="16"/>
      <c r="G910" s="16"/>
      <c r="H910" s="16"/>
      <c r="I910" s="16"/>
      <c r="J910" s="16"/>
      <c r="K910" s="20"/>
      <c r="L910" s="20"/>
      <c r="M910" s="20"/>
      <c r="N910" s="20"/>
      <c r="O910" s="20"/>
      <c r="P910" s="20"/>
      <c r="Q910" s="20"/>
      <c r="R910" s="20"/>
      <c r="S910" s="20"/>
      <c r="T910" s="20"/>
      <c r="U910" s="20"/>
      <c r="V910" s="20"/>
      <c r="W910" s="20"/>
      <c r="X910" s="20"/>
      <c r="Y910" s="18"/>
      <c r="Z910" s="15"/>
      <c r="AA910" s="15"/>
      <c r="AB910" s="18"/>
      <c r="AC910" s="15"/>
      <c r="AD910" s="15"/>
      <c r="AE910" s="19"/>
      <c r="AF910" s="15"/>
      <c r="AG910" s="15"/>
      <c r="AH910" s="15"/>
      <c r="AI910" s="15"/>
      <c r="AJ910" s="20"/>
      <c r="AK910" s="18"/>
      <c r="AL910" s="19"/>
      <c r="AM910" s="1"/>
    </row>
    <row r="911" spans="1:39" x14ac:dyDescent="0.25">
      <c r="A911" s="15"/>
      <c r="B911" s="16"/>
      <c r="C911" s="17"/>
      <c r="D911" s="15"/>
      <c r="E911" s="16"/>
      <c r="F911" s="16"/>
      <c r="G911" s="16"/>
      <c r="H911" s="16"/>
      <c r="I911" s="16"/>
      <c r="J911" s="16"/>
      <c r="K911" s="20"/>
      <c r="L911" s="20"/>
      <c r="M911" s="20"/>
      <c r="N911" s="20"/>
      <c r="O911" s="20"/>
      <c r="P911" s="20"/>
      <c r="Q911" s="20"/>
      <c r="R911" s="20"/>
      <c r="S911" s="20"/>
      <c r="T911" s="20"/>
      <c r="U911" s="20"/>
      <c r="V911" s="20"/>
      <c r="W911" s="20"/>
      <c r="X911" s="20"/>
      <c r="Y911" s="18"/>
      <c r="Z911" s="15"/>
      <c r="AA911" s="15"/>
      <c r="AB911" s="18"/>
      <c r="AC911" s="15"/>
      <c r="AD911" s="15"/>
      <c r="AE911" s="19"/>
      <c r="AF911" s="15"/>
      <c r="AG911" s="15"/>
      <c r="AH911" s="15"/>
      <c r="AI911" s="15"/>
      <c r="AJ911" s="20"/>
      <c r="AK911" s="18"/>
      <c r="AL911" s="19"/>
      <c r="AM911" s="1"/>
    </row>
    <row r="912" spans="1:39" x14ac:dyDescent="0.25">
      <c r="A912" s="15"/>
      <c r="B912" s="16"/>
      <c r="C912" s="17"/>
      <c r="D912" s="15"/>
      <c r="E912" s="16"/>
      <c r="F912" s="16"/>
      <c r="G912" s="16"/>
      <c r="H912" s="16"/>
      <c r="I912" s="16"/>
      <c r="J912" s="16"/>
      <c r="K912" s="20"/>
      <c r="L912" s="20"/>
      <c r="M912" s="20"/>
      <c r="N912" s="20"/>
      <c r="O912" s="20"/>
      <c r="P912" s="20"/>
      <c r="Q912" s="20"/>
      <c r="R912" s="20"/>
      <c r="S912" s="20"/>
      <c r="T912" s="20"/>
      <c r="U912" s="20"/>
      <c r="V912" s="20"/>
      <c r="W912" s="20"/>
      <c r="X912" s="20"/>
      <c r="Y912" s="18"/>
      <c r="Z912" s="15"/>
      <c r="AA912" s="15"/>
      <c r="AB912" s="18"/>
      <c r="AC912" s="15"/>
      <c r="AD912" s="15"/>
      <c r="AE912" s="19"/>
      <c r="AF912" s="15"/>
      <c r="AG912" s="15"/>
      <c r="AH912" s="15"/>
      <c r="AI912" s="15"/>
      <c r="AJ912" s="20"/>
      <c r="AK912" s="18"/>
      <c r="AL912" s="19"/>
      <c r="AM912" s="1"/>
    </row>
    <row r="913" spans="1:39" x14ac:dyDescent="0.25">
      <c r="A913" s="15"/>
      <c r="B913" s="16"/>
      <c r="C913" s="17"/>
      <c r="D913" s="15"/>
      <c r="E913" s="16"/>
      <c r="F913" s="16"/>
      <c r="G913" s="16"/>
      <c r="H913" s="16"/>
      <c r="I913" s="16"/>
      <c r="J913" s="16"/>
      <c r="K913" s="20"/>
      <c r="L913" s="20"/>
      <c r="M913" s="20"/>
      <c r="N913" s="20"/>
      <c r="O913" s="20"/>
      <c r="P913" s="20"/>
      <c r="Q913" s="20"/>
      <c r="R913" s="20"/>
      <c r="S913" s="20"/>
      <c r="T913" s="20"/>
      <c r="U913" s="20"/>
      <c r="V913" s="20"/>
      <c r="W913" s="20"/>
      <c r="X913" s="20"/>
      <c r="Y913" s="18"/>
      <c r="Z913" s="15"/>
      <c r="AA913" s="15"/>
      <c r="AB913" s="18"/>
      <c r="AC913" s="15"/>
      <c r="AD913" s="15"/>
      <c r="AE913" s="19"/>
      <c r="AF913" s="15"/>
      <c r="AG913" s="15"/>
      <c r="AH913" s="15"/>
      <c r="AI913" s="15"/>
      <c r="AJ913" s="20"/>
      <c r="AK913" s="18"/>
      <c r="AL913" s="19"/>
      <c r="AM913" s="1"/>
    </row>
    <row r="914" spans="1:39" x14ac:dyDescent="0.25">
      <c r="A914" s="15"/>
      <c r="B914" s="16"/>
      <c r="C914" s="17"/>
      <c r="D914" s="15"/>
      <c r="E914" s="16"/>
      <c r="F914" s="16"/>
      <c r="G914" s="16"/>
      <c r="H914" s="16"/>
      <c r="I914" s="16"/>
      <c r="J914" s="16"/>
      <c r="K914" s="20"/>
      <c r="L914" s="20"/>
      <c r="M914" s="20"/>
      <c r="N914" s="20"/>
      <c r="O914" s="20"/>
      <c r="P914" s="20"/>
      <c r="Q914" s="20"/>
      <c r="R914" s="20"/>
      <c r="S914" s="20"/>
      <c r="T914" s="20"/>
      <c r="U914" s="20"/>
      <c r="V914" s="20"/>
      <c r="W914" s="20"/>
      <c r="X914" s="20"/>
      <c r="Y914" s="18"/>
      <c r="Z914" s="15"/>
      <c r="AA914" s="15"/>
      <c r="AB914" s="18"/>
      <c r="AC914" s="15"/>
      <c r="AD914" s="15"/>
      <c r="AE914" s="19"/>
      <c r="AF914" s="15"/>
      <c r="AG914" s="15"/>
      <c r="AH914" s="15"/>
      <c r="AI914" s="15"/>
      <c r="AJ914" s="20"/>
      <c r="AK914" s="18"/>
      <c r="AL914" s="19"/>
      <c r="AM914" s="1"/>
    </row>
    <row r="915" spans="1:39" x14ac:dyDescent="0.25">
      <c r="A915" s="15"/>
      <c r="B915" s="16"/>
      <c r="C915" s="17"/>
      <c r="D915" s="15"/>
      <c r="E915" s="16"/>
      <c r="F915" s="16"/>
      <c r="G915" s="16"/>
      <c r="H915" s="16"/>
      <c r="I915" s="16"/>
      <c r="J915" s="16"/>
      <c r="K915" s="20"/>
      <c r="L915" s="20"/>
      <c r="M915" s="20"/>
      <c r="N915" s="20"/>
      <c r="O915" s="20"/>
      <c r="P915" s="20"/>
      <c r="Q915" s="20"/>
      <c r="R915" s="20"/>
      <c r="S915" s="20"/>
      <c r="T915" s="20"/>
      <c r="U915" s="20"/>
      <c r="V915" s="20"/>
      <c r="W915" s="20"/>
      <c r="X915" s="20"/>
      <c r="Y915" s="18"/>
      <c r="Z915" s="15"/>
      <c r="AA915" s="15"/>
      <c r="AB915" s="18"/>
      <c r="AC915" s="15"/>
      <c r="AD915" s="15"/>
      <c r="AE915" s="19"/>
      <c r="AF915" s="15"/>
      <c r="AG915" s="15"/>
      <c r="AH915" s="15"/>
      <c r="AI915" s="15"/>
      <c r="AJ915" s="20"/>
      <c r="AK915" s="18"/>
      <c r="AL915" s="19"/>
      <c r="AM915" s="1"/>
    </row>
    <row r="916" spans="1:39" x14ac:dyDescent="0.25">
      <c r="A916" s="15"/>
      <c r="B916" s="16"/>
      <c r="C916" s="17"/>
      <c r="D916" s="15"/>
      <c r="E916" s="16"/>
      <c r="F916" s="16"/>
      <c r="G916" s="16"/>
      <c r="H916" s="16"/>
      <c r="I916" s="16"/>
      <c r="J916" s="16"/>
      <c r="K916" s="20"/>
      <c r="L916" s="20"/>
      <c r="M916" s="20"/>
      <c r="N916" s="20"/>
      <c r="O916" s="20"/>
      <c r="P916" s="20"/>
      <c r="Q916" s="20"/>
      <c r="R916" s="20"/>
      <c r="S916" s="20"/>
      <c r="T916" s="20"/>
      <c r="U916" s="20"/>
      <c r="V916" s="20"/>
      <c r="W916" s="20"/>
      <c r="X916" s="20"/>
      <c r="Y916" s="18"/>
      <c r="Z916" s="15"/>
      <c r="AA916" s="15"/>
      <c r="AB916" s="18"/>
      <c r="AC916" s="15"/>
      <c r="AD916" s="15"/>
      <c r="AE916" s="19"/>
      <c r="AF916" s="15"/>
      <c r="AG916" s="15"/>
      <c r="AH916" s="15"/>
      <c r="AI916" s="15"/>
      <c r="AJ916" s="20"/>
      <c r="AK916" s="18"/>
      <c r="AL916" s="19"/>
      <c r="AM916" s="1"/>
    </row>
    <row r="917" spans="1:39" x14ac:dyDescent="0.25">
      <c r="A917" s="15"/>
      <c r="B917" s="16"/>
      <c r="C917" s="17"/>
      <c r="D917" s="15"/>
      <c r="E917" s="16"/>
      <c r="F917" s="16"/>
      <c r="G917" s="16"/>
      <c r="H917" s="16"/>
      <c r="I917" s="16"/>
      <c r="J917" s="16"/>
      <c r="K917" s="20"/>
      <c r="L917" s="20"/>
      <c r="M917" s="20"/>
      <c r="N917" s="20"/>
      <c r="O917" s="20"/>
      <c r="P917" s="20"/>
      <c r="Q917" s="20"/>
      <c r="R917" s="20"/>
      <c r="S917" s="20"/>
      <c r="T917" s="20"/>
      <c r="U917" s="20"/>
      <c r="V917" s="20"/>
      <c r="W917" s="20"/>
      <c r="X917" s="20"/>
      <c r="Y917" s="18"/>
      <c r="Z917" s="15"/>
      <c r="AA917" s="15"/>
      <c r="AB917" s="18"/>
      <c r="AC917" s="15"/>
      <c r="AD917" s="15"/>
      <c r="AE917" s="19"/>
      <c r="AF917" s="15"/>
      <c r="AG917" s="15"/>
      <c r="AH917" s="15"/>
      <c r="AI917" s="15"/>
      <c r="AJ917" s="20"/>
      <c r="AK917" s="18"/>
      <c r="AL917" s="19"/>
      <c r="AM917" s="1"/>
    </row>
    <row r="918" spans="1:39" x14ac:dyDescent="0.25">
      <c r="A918" s="15"/>
      <c r="B918" s="16"/>
      <c r="C918" s="17"/>
      <c r="D918" s="15"/>
      <c r="E918" s="16"/>
      <c r="F918" s="16"/>
      <c r="G918" s="16"/>
      <c r="H918" s="16"/>
      <c r="I918" s="16"/>
      <c r="J918" s="16"/>
      <c r="K918" s="20"/>
      <c r="L918" s="20"/>
      <c r="M918" s="20"/>
      <c r="N918" s="20"/>
      <c r="O918" s="20"/>
      <c r="P918" s="20"/>
      <c r="Q918" s="20"/>
      <c r="R918" s="20"/>
      <c r="S918" s="20"/>
      <c r="T918" s="20"/>
      <c r="U918" s="20"/>
      <c r="V918" s="20"/>
      <c r="W918" s="20"/>
      <c r="X918" s="20"/>
      <c r="Y918" s="18"/>
      <c r="Z918" s="15"/>
      <c r="AA918" s="15"/>
      <c r="AB918" s="18"/>
      <c r="AC918" s="15"/>
      <c r="AD918" s="15"/>
      <c r="AE918" s="19"/>
      <c r="AF918" s="15"/>
      <c r="AG918" s="15"/>
      <c r="AH918" s="15"/>
      <c r="AI918" s="15"/>
      <c r="AJ918" s="20"/>
      <c r="AK918" s="18"/>
      <c r="AL918" s="19"/>
      <c r="AM918" s="1"/>
    </row>
    <row r="919" spans="1:39" x14ac:dyDescent="0.25">
      <c r="A919" s="15"/>
      <c r="B919" s="16"/>
      <c r="C919" s="17"/>
      <c r="D919" s="15"/>
      <c r="E919" s="16"/>
      <c r="F919" s="16"/>
      <c r="G919" s="16"/>
      <c r="H919" s="16"/>
      <c r="I919" s="16"/>
      <c r="J919" s="16"/>
      <c r="K919" s="20"/>
      <c r="L919" s="20"/>
      <c r="M919" s="20"/>
      <c r="N919" s="20"/>
      <c r="O919" s="20"/>
      <c r="P919" s="20"/>
      <c r="Q919" s="20"/>
      <c r="R919" s="20"/>
      <c r="S919" s="20"/>
      <c r="T919" s="20"/>
      <c r="U919" s="20"/>
      <c r="V919" s="20"/>
      <c r="W919" s="20"/>
      <c r="X919" s="20"/>
      <c r="Y919" s="18"/>
      <c r="Z919" s="15"/>
      <c r="AA919" s="15"/>
      <c r="AB919" s="18"/>
      <c r="AC919" s="15"/>
      <c r="AD919" s="15"/>
      <c r="AE919" s="19"/>
      <c r="AF919" s="15"/>
      <c r="AG919" s="15"/>
      <c r="AH919" s="15"/>
      <c r="AI919" s="15"/>
      <c r="AJ919" s="20"/>
      <c r="AK919" s="18"/>
      <c r="AL919" s="19"/>
      <c r="AM919" s="1"/>
    </row>
    <row r="920" spans="1:39" x14ac:dyDescent="0.25">
      <c r="A920" s="15"/>
      <c r="B920" s="16"/>
      <c r="C920" s="17"/>
      <c r="D920" s="15"/>
      <c r="E920" s="16"/>
      <c r="F920" s="16"/>
      <c r="G920" s="16"/>
      <c r="H920" s="16"/>
      <c r="I920" s="16"/>
      <c r="J920" s="16"/>
      <c r="K920" s="20"/>
      <c r="L920" s="20"/>
      <c r="M920" s="20"/>
      <c r="N920" s="20"/>
      <c r="O920" s="20"/>
      <c r="P920" s="20"/>
      <c r="Q920" s="20"/>
      <c r="R920" s="20"/>
      <c r="S920" s="20"/>
      <c r="T920" s="20"/>
      <c r="U920" s="20"/>
      <c r="V920" s="20"/>
      <c r="W920" s="20"/>
      <c r="X920" s="20"/>
      <c r="Y920" s="18"/>
      <c r="Z920" s="15"/>
      <c r="AA920" s="15"/>
      <c r="AB920" s="18"/>
      <c r="AC920" s="15"/>
      <c r="AD920" s="15"/>
      <c r="AE920" s="19"/>
      <c r="AF920" s="15"/>
      <c r="AG920" s="15"/>
      <c r="AH920" s="15"/>
      <c r="AI920" s="15"/>
      <c r="AJ920" s="20"/>
      <c r="AK920" s="18"/>
      <c r="AL920" s="19"/>
      <c r="AM920" s="1"/>
    </row>
    <row r="921" spans="1:39" x14ac:dyDescent="0.25">
      <c r="A921" s="15"/>
      <c r="B921" s="16"/>
      <c r="C921" s="17"/>
      <c r="D921" s="15"/>
      <c r="E921" s="16"/>
      <c r="F921" s="16"/>
      <c r="G921" s="16"/>
      <c r="H921" s="16"/>
      <c r="I921" s="16"/>
      <c r="J921" s="16"/>
      <c r="K921" s="20"/>
      <c r="L921" s="20"/>
      <c r="M921" s="20"/>
      <c r="N921" s="20"/>
      <c r="O921" s="20"/>
      <c r="P921" s="20"/>
      <c r="Q921" s="20"/>
      <c r="R921" s="20"/>
      <c r="S921" s="20"/>
      <c r="T921" s="20"/>
      <c r="U921" s="20"/>
      <c r="V921" s="20"/>
      <c r="W921" s="20"/>
      <c r="X921" s="20"/>
      <c r="Y921" s="18"/>
      <c r="Z921" s="15"/>
      <c r="AA921" s="15"/>
      <c r="AB921" s="18"/>
      <c r="AC921" s="15"/>
      <c r="AD921" s="15"/>
      <c r="AE921" s="19"/>
      <c r="AF921" s="15"/>
      <c r="AG921" s="15"/>
      <c r="AH921" s="15"/>
      <c r="AI921" s="15"/>
      <c r="AJ921" s="20"/>
      <c r="AK921" s="18"/>
      <c r="AL921" s="19"/>
      <c r="AM921" s="1"/>
    </row>
    <row r="922" spans="1:39" x14ac:dyDescent="0.25">
      <c r="A922" s="15"/>
      <c r="B922" s="16"/>
      <c r="C922" s="17"/>
      <c r="D922" s="15"/>
      <c r="E922" s="16"/>
      <c r="F922" s="16"/>
      <c r="G922" s="16"/>
      <c r="H922" s="16"/>
      <c r="I922" s="16"/>
      <c r="J922" s="16"/>
      <c r="K922" s="20"/>
      <c r="L922" s="20"/>
      <c r="M922" s="20"/>
      <c r="N922" s="20"/>
      <c r="O922" s="20"/>
      <c r="P922" s="20"/>
      <c r="Q922" s="20"/>
      <c r="R922" s="20"/>
      <c r="S922" s="20"/>
      <c r="T922" s="20"/>
      <c r="U922" s="20"/>
      <c r="V922" s="20"/>
      <c r="W922" s="20"/>
      <c r="X922" s="20"/>
      <c r="Y922" s="18"/>
      <c r="Z922" s="15"/>
      <c r="AA922" s="15"/>
      <c r="AB922" s="18"/>
      <c r="AC922" s="15"/>
      <c r="AD922" s="15"/>
      <c r="AE922" s="19"/>
      <c r="AF922" s="15"/>
      <c r="AG922" s="15"/>
      <c r="AH922" s="15"/>
      <c r="AI922" s="15"/>
      <c r="AJ922" s="20"/>
      <c r="AK922" s="18"/>
      <c r="AL922" s="19"/>
      <c r="AM922" s="1"/>
    </row>
    <row r="923" spans="1:39" x14ac:dyDescent="0.25">
      <c r="A923" s="15"/>
      <c r="B923" s="16"/>
      <c r="C923" s="17"/>
      <c r="D923" s="15"/>
      <c r="E923" s="16"/>
      <c r="F923" s="16"/>
      <c r="G923" s="16"/>
      <c r="H923" s="16"/>
      <c r="I923" s="16"/>
      <c r="J923" s="16"/>
      <c r="K923" s="20"/>
      <c r="L923" s="20"/>
      <c r="M923" s="20"/>
      <c r="N923" s="20"/>
      <c r="O923" s="20"/>
      <c r="P923" s="20"/>
      <c r="Q923" s="20"/>
      <c r="R923" s="20"/>
      <c r="S923" s="20"/>
      <c r="T923" s="20"/>
      <c r="U923" s="20"/>
      <c r="V923" s="20"/>
      <c r="W923" s="20"/>
      <c r="X923" s="20"/>
      <c r="Y923" s="18"/>
      <c r="Z923" s="15"/>
      <c r="AA923" s="15"/>
      <c r="AB923" s="18"/>
      <c r="AC923" s="15"/>
      <c r="AD923" s="15"/>
      <c r="AE923" s="19"/>
      <c r="AF923" s="15"/>
      <c r="AG923" s="15"/>
      <c r="AH923" s="15"/>
      <c r="AI923" s="15"/>
      <c r="AJ923" s="20"/>
      <c r="AK923" s="18"/>
      <c r="AL923" s="19"/>
      <c r="AM923" s="1"/>
    </row>
    <row r="924" spans="1:39" x14ac:dyDescent="0.25">
      <c r="A924" s="15"/>
      <c r="B924" s="16"/>
      <c r="C924" s="17"/>
      <c r="D924" s="15"/>
      <c r="E924" s="16"/>
      <c r="F924" s="16"/>
      <c r="G924" s="16"/>
      <c r="H924" s="16"/>
      <c r="I924" s="16"/>
      <c r="J924" s="16"/>
      <c r="K924" s="20"/>
      <c r="L924" s="20"/>
      <c r="M924" s="20"/>
      <c r="N924" s="20"/>
      <c r="O924" s="20"/>
      <c r="P924" s="20"/>
      <c r="Q924" s="20"/>
      <c r="R924" s="20"/>
      <c r="S924" s="20"/>
      <c r="T924" s="20"/>
      <c r="U924" s="20"/>
      <c r="V924" s="20"/>
      <c r="W924" s="20"/>
      <c r="X924" s="20"/>
      <c r="Y924" s="18"/>
      <c r="Z924" s="15"/>
      <c r="AA924" s="15"/>
      <c r="AB924" s="18"/>
      <c r="AC924" s="15"/>
      <c r="AD924" s="15"/>
      <c r="AE924" s="19"/>
      <c r="AF924" s="15"/>
      <c r="AG924" s="15"/>
      <c r="AH924" s="15"/>
      <c r="AI924" s="15"/>
      <c r="AJ924" s="20"/>
      <c r="AK924" s="18"/>
      <c r="AL924" s="19"/>
      <c r="AM924" s="1"/>
    </row>
    <row r="925" spans="1:39" x14ac:dyDescent="0.25">
      <c r="A925" s="15"/>
      <c r="B925" s="16"/>
      <c r="C925" s="17"/>
      <c r="D925" s="15"/>
      <c r="E925" s="16"/>
      <c r="F925" s="16"/>
      <c r="G925" s="16"/>
      <c r="H925" s="16"/>
      <c r="I925" s="16"/>
      <c r="J925" s="16"/>
      <c r="K925" s="20"/>
      <c r="L925" s="20"/>
      <c r="M925" s="20"/>
      <c r="N925" s="20"/>
      <c r="O925" s="20"/>
      <c r="P925" s="20"/>
      <c r="Q925" s="20"/>
      <c r="R925" s="20"/>
      <c r="S925" s="20"/>
      <c r="T925" s="20"/>
      <c r="U925" s="20"/>
      <c r="V925" s="20"/>
      <c r="W925" s="20"/>
      <c r="X925" s="20"/>
      <c r="Y925" s="18"/>
      <c r="Z925" s="15"/>
      <c r="AA925" s="15"/>
      <c r="AB925" s="18"/>
      <c r="AC925" s="15"/>
      <c r="AD925" s="15"/>
      <c r="AE925" s="19"/>
      <c r="AF925" s="15"/>
      <c r="AG925" s="15"/>
      <c r="AH925" s="15"/>
      <c r="AI925" s="15"/>
      <c r="AJ925" s="20"/>
      <c r="AK925" s="18"/>
      <c r="AL925" s="19"/>
      <c r="AM925" s="1"/>
    </row>
    <row r="926" spans="1:39" x14ac:dyDescent="0.25">
      <c r="A926" s="15"/>
      <c r="B926" s="16"/>
      <c r="C926" s="17"/>
      <c r="D926" s="15"/>
      <c r="E926" s="16"/>
      <c r="F926" s="16"/>
      <c r="G926" s="16"/>
      <c r="H926" s="16"/>
      <c r="I926" s="16"/>
      <c r="J926" s="16"/>
      <c r="K926" s="20"/>
      <c r="L926" s="20"/>
      <c r="M926" s="20"/>
      <c r="N926" s="20"/>
      <c r="O926" s="20"/>
      <c r="P926" s="20"/>
      <c r="Q926" s="20"/>
      <c r="R926" s="20"/>
      <c r="S926" s="20"/>
      <c r="T926" s="20"/>
      <c r="U926" s="20"/>
      <c r="V926" s="20"/>
      <c r="W926" s="20"/>
      <c r="X926" s="20"/>
      <c r="Y926" s="18"/>
      <c r="Z926" s="15"/>
      <c r="AA926" s="15"/>
      <c r="AB926" s="18"/>
      <c r="AC926" s="15"/>
      <c r="AD926" s="15"/>
      <c r="AE926" s="19"/>
      <c r="AF926" s="15"/>
      <c r="AG926" s="15"/>
      <c r="AH926" s="15"/>
      <c r="AI926" s="15"/>
      <c r="AJ926" s="20"/>
      <c r="AK926" s="18"/>
      <c r="AL926" s="19"/>
      <c r="AM926" s="1"/>
    </row>
    <row r="927" spans="1:39" x14ac:dyDescent="0.25">
      <c r="A927" s="15"/>
      <c r="B927" s="16"/>
      <c r="C927" s="17"/>
      <c r="D927" s="15"/>
      <c r="E927" s="16"/>
      <c r="F927" s="16"/>
      <c r="G927" s="16"/>
      <c r="H927" s="16"/>
      <c r="I927" s="16"/>
      <c r="J927" s="16"/>
      <c r="K927" s="20"/>
      <c r="L927" s="20"/>
      <c r="M927" s="20"/>
      <c r="N927" s="20"/>
      <c r="O927" s="20"/>
      <c r="P927" s="20"/>
      <c r="Q927" s="20"/>
      <c r="R927" s="20"/>
      <c r="S927" s="20"/>
      <c r="T927" s="20"/>
      <c r="U927" s="20"/>
      <c r="V927" s="20"/>
      <c r="W927" s="20"/>
      <c r="X927" s="20"/>
      <c r="Y927" s="18"/>
      <c r="Z927" s="15"/>
      <c r="AA927" s="15"/>
      <c r="AB927" s="18"/>
      <c r="AC927" s="15"/>
      <c r="AD927" s="15"/>
      <c r="AE927" s="19"/>
      <c r="AF927" s="15"/>
      <c r="AG927" s="15"/>
      <c r="AH927" s="15"/>
      <c r="AI927" s="15"/>
      <c r="AJ927" s="20"/>
      <c r="AK927" s="18"/>
      <c r="AL927" s="19"/>
      <c r="AM927" s="1"/>
    </row>
    <row r="928" spans="1:39" x14ac:dyDescent="0.25">
      <c r="A928" s="15"/>
      <c r="B928" s="16"/>
      <c r="C928" s="17"/>
      <c r="D928" s="15"/>
      <c r="E928" s="16"/>
      <c r="F928" s="16"/>
      <c r="G928" s="16"/>
      <c r="H928" s="16"/>
      <c r="I928" s="16"/>
      <c r="J928" s="16"/>
      <c r="K928" s="20"/>
      <c r="L928" s="20"/>
      <c r="M928" s="20"/>
      <c r="N928" s="20"/>
      <c r="O928" s="20"/>
      <c r="P928" s="20"/>
      <c r="Q928" s="20"/>
      <c r="R928" s="20"/>
      <c r="S928" s="20"/>
      <c r="T928" s="20"/>
      <c r="U928" s="20"/>
      <c r="V928" s="20"/>
      <c r="W928" s="20"/>
      <c r="X928" s="20"/>
      <c r="Y928" s="18"/>
      <c r="Z928" s="15"/>
      <c r="AA928" s="15"/>
      <c r="AB928" s="18"/>
      <c r="AC928" s="15"/>
      <c r="AD928" s="15"/>
      <c r="AE928" s="19"/>
      <c r="AF928" s="15"/>
      <c r="AG928" s="15"/>
      <c r="AH928" s="15"/>
      <c r="AI928" s="15"/>
      <c r="AJ928" s="20"/>
      <c r="AK928" s="18"/>
      <c r="AL928" s="19"/>
      <c r="AM928" s="1"/>
    </row>
    <row r="929" spans="1:39" x14ac:dyDescent="0.25">
      <c r="A929" s="15"/>
      <c r="B929" s="16"/>
      <c r="C929" s="17"/>
      <c r="D929" s="15"/>
      <c r="E929" s="16"/>
      <c r="F929" s="16"/>
      <c r="G929" s="16"/>
      <c r="H929" s="16"/>
      <c r="I929" s="16"/>
      <c r="J929" s="16"/>
      <c r="K929" s="20"/>
      <c r="L929" s="20"/>
      <c r="M929" s="20"/>
      <c r="N929" s="20"/>
      <c r="O929" s="20"/>
      <c r="P929" s="20"/>
      <c r="Q929" s="20"/>
      <c r="R929" s="20"/>
      <c r="S929" s="20"/>
      <c r="T929" s="20"/>
      <c r="U929" s="20"/>
      <c r="V929" s="20"/>
      <c r="W929" s="20"/>
      <c r="X929" s="20"/>
      <c r="Y929" s="18"/>
      <c r="Z929" s="15"/>
      <c r="AA929" s="15"/>
      <c r="AB929" s="18"/>
      <c r="AC929" s="15"/>
      <c r="AD929" s="15"/>
      <c r="AE929" s="19"/>
      <c r="AF929" s="15"/>
      <c r="AG929" s="15"/>
      <c r="AH929" s="15"/>
      <c r="AI929" s="15"/>
      <c r="AJ929" s="20"/>
      <c r="AK929" s="18"/>
      <c r="AL929" s="19"/>
      <c r="AM929" s="1"/>
    </row>
    <row r="930" spans="1:39" x14ac:dyDescent="0.25">
      <c r="A930" s="15"/>
      <c r="B930" s="16"/>
      <c r="C930" s="17"/>
      <c r="D930" s="15"/>
      <c r="E930" s="16"/>
      <c r="F930" s="16"/>
      <c r="G930" s="16"/>
      <c r="H930" s="16"/>
      <c r="I930" s="16"/>
      <c r="J930" s="16"/>
      <c r="K930" s="20"/>
      <c r="L930" s="20"/>
      <c r="M930" s="20"/>
      <c r="N930" s="20"/>
      <c r="O930" s="20"/>
      <c r="P930" s="20"/>
      <c r="Q930" s="20"/>
      <c r="R930" s="20"/>
      <c r="S930" s="20"/>
      <c r="T930" s="20"/>
      <c r="U930" s="20"/>
      <c r="V930" s="20"/>
      <c r="W930" s="20"/>
      <c r="X930" s="20"/>
      <c r="Y930" s="18"/>
      <c r="Z930" s="15"/>
      <c r="AA930" s="15"/>
      <c r="AB930" s="18"/>
      <c r="AC930" s="15"/>
      <c r="AD930" s="15"/>
      <c r="AE930" s="19"/>
      <c r="AF930" s="15"/>
      <c r="AG930" s="15"/>
      <c r="AH930" s="15"/>
      <c r="AI930" s="15"/>
      <c r="AJ930" s="20"/>
      <c r="AK930" s="18"/>
      <c r="AL930" s="19"/>
      <c r="AM930" s="1"/>
    </row>
    <row r="931" spans="1:39" x14ac:dyDescent="0.25">
      <c r="A931" s="15"/>
      <c r="B931" s="16"/>
      <c r="C931" s="17"/>
      <c r="D931" s="15"/>
      <c r="E931" s="16"/>
      <c r="F931" s="16"/>
      <c r="G931" s="16"/>
      <c r="H931" s="16"/>
      <c r="I931" s="16"/>
      <c r="J931" s="16"/>
      <c r="K931" s="20"/>
      <c r="L931" s="20"/>
      <c r="M931" s="20"/>
      <c r="N931" s="20"/>
      <c r="O931" s="20"/>
      <c r="P931" s="20"/>
      <c r="Q931" s="20"/>
      <c r="R931" s="20"/>
      <c r="S931" s="20"/>
      <c r="T931" s="20"/>
      <c r="U931" s="20"/>
      <c r="V931" s="20"/>
      <c r="W931" s="20"/>
      <c r="X931" s="20"/>
      <c r="Y931" s="18"/>
      <c r="Z931" s="15"/>
      <c r="AA931" s="15"/>
      <c r="AB931" s="18"/>
      <c r="AC931" s="15"/>
      <c r="AD931" s="15"/>
      <c r="AE931" s="19"/>
      <c r="AF931" s="15"/>
      <c r="AG931" s="15"/>
      <c r="AH931" s="15"/>
      <c r="AI931" s="15"/>
      <c r="AJ931" s="20"/>
      <c r="AK931" s="18"/>
      <c r="AL931" s="19"/>
      <c r="AM931" s="1"/>
    </row>
    <row r="932" spans="1:39" x14ac:dyDescent="0.25">
      <c r="A932" s="15"/>
      <c r="B932" s="16"/>
      <c r="C932" s="17"/>
      <c r="D932" s="15"/>
      <c r="E932" s="16"/>
      <c r="F932" s="16"/>
      <c r="G932" s="16"/>
      <c r="H932" s="16"/>
      <c r="I932" s="16"/>
      <c r="J932" s="16"/>
      <c r="K932" s="20"/>
      <c r="L932" s="20"/>
      <c r="M932" s="20"/>
      <c r="N932" s="20"/>
      <c r="O932" s="20"/>
      <c r="P932" s="20"/>
      <c r="Q932" s="20"/>
      <c r="R932" s="20"/>
      <c r="S932" s="20"/>
      <c r="T932" s="20"/>
      <c r="U932" s="20"/>
      <c r="V932" s="20"/>
      <c r="W932" s="20"/>
      <c r="X932" s="20"/>
      <c r="Y932" s="18"/>
      <c r="Z932" s="15"/>
      <c r="AA932" s="15"/>
      <c r="AB932" s="18"/>
      <c r="AC932" s="15"/>
      <c r="AD932" s="15"/>
      <c r="AE932" s="19"/>
      <c r="AF932" s="15"/>
      <c r="AG932" s="15"/>
      <c r="AH932" s="15"/>
      <c r="AI932" s="15"/>
      <c r="AJ932" s="20"/>
      <c r="AK932" s="18"/>
      <c r="AL932" s="19"/>
      <c r="AM932" s="1"/>
    </row>
    <row r="933" spans="1:39" x14ac:dyDescent="0.25">
      <c r="A933" s="15"/>
      <c r="B933" s="16"/>
      <c r="C933" s="17"/>
      <c r="D933" s="15"/>
      <c r="E933" s="16"/>
      <c r="F933" s="16"/>
      <c r="G933" s="16"/>
      <c r="H933" s="16"/>
      <c r="I933" s="16"/>
      <c r="J933" s="16"/>
      <c r="K933" s="20"/>
      <c r="L933" s="20"/>
      <c r="M933" s="20"/>
      <c r="N933" s="20"/>
      <c r="O933" s="20"/>
      <c r="P933" s="20"/>
      <c r="Q933" s="20"/>
      <c r="R933" s="20"/>
      <c r="S933" s="20"/>
      <c r="T933" s="20"/>
      <c r="U933" s="20"/>
      <c r="V933" s="20"/>
      <c r="W933" s="20"/>
      <c r="X933" s="20"/>
      <c r="Y933" s="18"/>
      <c r="Z933" s="15"/>
      <c r="AA933" s="15"/>
      <c r="AB933" s="18"/>
      <c r="AC933" s="15"/>
      <c r="AD933" s="15"/>
      <c r="AE933" s="19"/>
      <c r="AF933" s="15"/>
      <c r="AG933" s="15"/>
      <c r="AH933" s="15"/>
      <c r="AI933" s="15"/>
      <c r="AJ933" s="20"/>
      <c r="AK933" s="18"/>
      <c r="AL933" s="19"/>
      <c r="AM933" s="1"/>
    </row>
    <row r="934" spans="1:39" x14ac:dyDescent="0.25">
      <c r="A934" s="15"/>
      <c r="B934" s="16"/>
      <c r="C934" s="17"/>
      <c r="D934" s="15"/>
      <c r="E934" s="16"/>
      <c r="F934" s="16"/>
      <c r="G934" s="16"/>
      <c r="H934" s="16"/>
      <c r="I934" s="16"/>
      <c r="J934" s="16"/>
      <c r="K934" s="20"/>
      <c r="L934" s="20"/>
      <c r="M934" s="20"/>
      <c r="N934" s="20"/>
      <c r="O934" s="20"/>
      <c r="P934" s="20"/>
      <c r="Q934" s="20"/>
      <c r="R934" s="20"/>
      <c r="S934" s="20"/>
      <c r="T934" s="20"/>
      <c r="U934" s="20"/>
      <c r="V934" s="20"/>
      <c r="W934" s="20"/>
      <c r="X934" s="20"/>
      <c r="Y934" s="18"/>
      <c r="Z934" s="15"/>
      <c r="AA934" s="15"/>
      <c r="AB934" s="18"/>
      <c r="AC934" s="15"/>
      <c r="AD934" s="15"/>
      <c r="AE934" s="19"/>
      <c r="AF934" s="15"/>
      <c r="AG934" s="15"/>
      <c r="AH934" s="15"/>
      <c r="AI934" s="15"/>
      <c r="AJ934" s="20"/>
      <c r="AK934" s="18"/>
      <c r="AL934" s="19"/>
      <c r="AM934" s="1"/>
    </row>
    <row r="935" spans="1:39" x14ac:dyDescent="0.25">
      <c r="A935" s="15"/>
      <c r="B935" s="16"/>
      <c r="C935" s="17"/>
      <c r="D935" s="15"/>
      <c r="E935" s="16"/>
      <c r="F935" s="16"/>
      <c r="G935" s="16"/>
      <c r="H935" s="16"/>
      <c r="I935" s="16"/>
      <c r="J935" s="16"/>
      <c r="K935" s="20"/>
      <c r="L935" s="20"/>
      <c r="M935" s="20"/>
      <c r="N935" s="20"/>
      <c r="O935" s="20"/>
      <c r="P935" s="20"/>
      <c r="Q935" s="20"/>
      <c r="R935" s="20"/>
      <c r="S935" s="20"/>
      <c r="T935" s="20"/>
      <c r="U935" s="20"/>
      <c r="V935" s="20"/>
      <c r="W935" s="20"/>
      <c r="X935" s="20"/>
      <c r="Y935" s="18"/>
      <c r="Z935" s="15"/>
      <c r="AA935" s="15"/>
      <c r="AB935" s="18"/>
      <c r="AC935" s="15"/>
      <c r="AD935" s="15"/>
      <c r="AE935" s="19"/>
      <c r="AF935" s="15"/>
      <c r="AG935" s="15"/>
      <c r="AH935" s="15"/>
      <c r="AI935" s="15"/>
      <c r="AJ935" s="20"/>
      <c r="AK935" s="18"/>
      <c r="AL935" s="19"/>
      <c r="AM935" s="1"/>
    </row>
    <row r="936" spans="1:39" x14ac:dyDescent="0.25">
      <c r="A936" s="15"/>
      <c r="B936" s="16"/>
      <c r="C936" s="17"/>
      <c r="D936" s="15"/>
      <c r="E936" s="16"/>
      <c r="F936" s="16"/>
      <c r="G936" s="16"/>
      <c r="H936" s="16"/>
      <c r="I936" s="16"/>
      <c r="J936" s="16"/>
      <c r="K936" s="20"/>
      <c r="L936" s="20"/>
      <c r="M936" s="20"/>
      <c r="N936" s="20"/>
      <c r="O936" s="20"/>
      <c r="P936" s="20"/>
      <c r="Q936" s="20"/>
      <c r="R936" s="20"/>
      <c r="S936" s="20"/>
      <c r="T936" s="20"/>
      <c r="U936" s="20"/>
      <c r="V936" s="20"/>
      <c r="W936" s="20"/>
      <c r="X936" s="20"/>
      <c r="Y936" s="18"/>
      <c r="Z936" s="15"/>
      <c r="AA936" s="15"/>
      <c r="AB936" s="18"/>
      <c r="AC936" s="15"/>
      <c r="AD936" s="15"/>
      <c r="AE936" s="19"/>
      <c r="AF936" s="15"/>
      <c r="AG936" s="15"/>
      <c r="AH936" s="15"/>
      <c r="AI936" s="15"/>
      <c r="AJ936" s="20"/>
      <c r="AK936" s="18"/>
      <c r="AL936" s="19"/>
      <c r="AM936" s="1"/>
    </row>
    <row r="937" spans="1:39" x14ac:dyDescent="0.25">
      <c r="A937" s="15"/>
      <c r="B937" s="16"/>
      <c r="C937" s="17"/>
      <c r="D937" s="15"/>
      <c r="E937" s="16"/>
      <c r="F937" s="16"/>
      <c r="G937" s="16"/>
      <c r="H937" s="16"/>
      <c r="I937" s="16"/>
      <c r="J937" s="16"/>
      <c r="K937" s="20"/>
      <c r="L937" s="20"/>
      <c r="M937" s="20"/>
      <c r="N937" s="20"/>
      <c r="O937" s="20"/>
      <c r="P937" s="20"/>
      <c r="Q937" s="20"/>
      <c r="R937" s="20"/>
      <c r="S937" s="20"/>
      <c r="T937" s="20"/>
      <c r="U937" s="20"/>
      <c r="V937" s="20"/>
      <c r="W937" s="20"/>
      <c r="X937" s="20"/>
      <c r="Y937" s="18"/>
      <c r="Z937" s="15"/>
      <c r="AA937" s="15"/>
      <c r="AB937" s="18"/>
      <c r="AC937" s="15"/>
      <c r="AD937" s="15"/>
      <c r="AE937" s="19"/>
      <c r="AF937" s="15"/>
      <c r="AG937" s="15"/>
      <c r="AH937" s="15"/>
      <c r="AI937" s="15"/>
      <c r="AJ937" s="20"/>
      <c r="AK937" s="18"/>
      <c r="AL937" s="19"/>
      <c r="AM937" s="1"/>
    </row>
    <row r="938" spans="1:39" x14ac:dyDescent="0.25">
      <c r="A938" s="15"/>
      <c r="B938" s="16"/>
      <c r="C938" s="17"/>
      <c r="D938" s="15"/>
      <c r="E938" s="16"/>
      <c r="F938" s="16"/>
      <c r="G938" s="16"/>
      <c r="H938" s="16"/>
      <c r="I938" s="16"/>
      <c r="J938" s="16"/>
      <c r="K938" s="20"/>
      <c r="L938" s="20"/>
      <c r="M938" s="20"/>
      <c r="N938" s="20"/>
      <c r="O938" s="20"/>
      <c r="P938" s="20"/>
      <c r="Q938" s="20"/>
      <c r="R938" s="20"/>
      <c r="S938" s="20"/>
      <c r="T938" s="20"/>
      <c r="U938" s="20"/>
      <c r="V938" s="20"/>
      <c r="W938" s="20"/>
      <c r="X938" s="20"/>
      <c r="Y938" s="18"/>
      <c r="Z938" s="15"/>
      <c r="AA938" s="15"/>
      <c r="AB938" s="18"/>
      <c r="AC938" s="15"/>
      <c r="AD938" s="15"/>
      <c r="AE938" s="19"/>
      <c r="AF938" s="15"/>
      <c r="AG938" s="15"/>
      <c r="AH938" s="15"/>
      <c r="AI938" s="15"/>
      <c r="AJ938" s="20"/>
      <c r="AK938" s="18"/>
      <c r="AL938" s="19"/>
      <c r="AM938" s="1"/>
    </row>
    <row r="939" spans="1:39" x14ac:dyDescent="0.25">
      <c r="A939" s="15"/>
      <c r="B939" s="16"/>
      <c r="C939" s="17"/>
      <c r="D939" s="15"/>
      <c r="E939" s="16"/>
      <c r="F939" s="16"/>
      <c r="G939" s="16"/>
      <c r="H939" s="16"/>
      <c r="I939" s="16"/>
      <c r="J939" s="16"/>
      <c r="K939" s="20"/>
      <c r="L939" s="20"/>
      <c r="M939" s="20"/>
      <c r="N939" s="20"/>
      <c r="O939" s="20"/>
      <c r="P939" s="20"/>
      <c r="Q939" s="20"/>
      <c r="R939" s="20"/>
      <c r="S939" s="20"/>
      <c r="T939" s="20"/>
      <c r="U939" s="20"/>
      <c r="V939" s="20"/>
      <c r="W939" s="20"/>
      <c r="X939" s="20"/>
      <c r="Y939" s="18"/>
      <c r="Z939" s="15"/>
      <c r="AA939" s="15"/>
      <c r="AB939" s="18"/>
      <c r="AC939" s="15"/>
      <c r="AD939" s="15"/>
      <c r="AE939" s="19"/>
      <c r="AF939" s="15"/>
      <c r="AG939" s="15"/>
      <c r="AH939" s="15"/>
      <c r="AI939" s="15"/>
      <c r="AJ939" s="20"/>
      <c r="AK939" s="18"/>
      <c r="AL939" s="19"/>
      <c r="AM939" s="1"/>
    </row>
    <row r="940" spans="1:39" x14ac:dyDescent="0.25">
      <c r="A940" s="15"/>
      <c r="B940" s="16"/>
      <c r="C940" s="17"/>
      <c r="D940" s="15"/>
      <c r="E940" s="16"/>
      <c r="F940" s="16"/>
      <c r="G940" s="16"/>
      <c r="H940" s="16"/>
      <c r="I940" s="16"/>
      <c r="J940" s="16"/>
      <c r="K940" s="20"/>
      <c r="L940" s="20"/>
      <c r="M940" s="20"/>
      <c r="N940" s="20"/>
      <c r="O940" s="20"/>
      <c r="P940" s="20"/>
      <c r="Q940" s="20"/>
      <c r="R940" s="20"/>
      <c r="S940" s="20"/>
      <c r="T940" s="20"/>
      <c r="U940" s="20"/>
      <c r="V940" s="20"/>
      <c r="W940" s="20"/>
      <c r="X940" s="20"/>
      <c r="Y940" s="18"/>
      <c r="Z940" s="15"/>
      <c r="AA940" s="15"/>
      <c r="AB940" s="18"/>
      <c r="AC940" s="15"/>
      <c r="AD940" s="15"/>
      <c r="AE940" s="19"/>
      <c r="AF940" s="15"/>
      <c r="AG940" s="15"/>
      <c r="AH940" s="15"/>
      <c r="AI940" s="15"/>
      <c r="AJ940" s="20"/>
      <c r="AK940" s="18"/>
      <c r="AL940" s="19"/>
      <c r="AM940" s="1"/>
    </row>
    <row r="941" spans="1:39" x14ac:dyDescent="0.25">
      <c r="A941" s="15"/>
      <c r="B941" s="16"/>
      <c r="C941" s="17"/>
      <c r="D941" s="15"/>
      <c r="E941" s="16"/>
      <c r="F941" s="16"/>
      <c r="G941" s="16"/>
      <c r="H941" s="16"/>
      <c r="I941" s="16"/>
      <c r="J941" s="16"/>
      <c r="K941" s="20"/>
      <c r="L941" s="20"/>
      <c r="M941" s="20"/>
      <c r="N941" s="20"/>
      <c r="O941" s="20"/>
      <c r="P941" s="20"/>
      <c r="Q941" s="20"/>
      <c r="R941" s="20"/>
      <c r="S941" s="20"/>
      <c r="T941" s="20"/>
      <c r="U941" s="20"/>
      <c r="V941" s="20"/>
      <c r="W941" s="20"/>
      <c r="X941" s="20"/>
      <c r="Y941" s="18"/>
      <c r="Z941" s="15"/>
      <c r="AA941" s="15"/>
      <c r="AB941" s="18"/>
      <c r="AC941" s="15"/>
      <c r="AD941" s="15"/>
      <c r="AE941" s="19"/>
      <c r="AF941" s="15"/>
      <c r="AG941" s="15"/>
      <c r="AH941" s="15"/>
      <c r="AI941" s="15"/>
      <c r="AJ941" s="20"/>
      <c r="AK941" s="18"/>
      <c r="AL941" s="19"/>
      <c r="AM941" s="1"/>
    </row>
    <row r="942" spans="1:39" x14ac:dyDescent="0.25">
      <c r="A942" s="15"/>
      <c r="B942" s="16"/>
      <c r="C942" s="17"/>
      <c r="D942" s="15"/>
      <c r="E942" s="16"/>
      <c r="F942" s="16"/>
      <c r="G942" s="16"/>
      <c r="H942" s="16"/>
      <c r="I942" s="16"/>
      <c r="J942" s="16"/>
      <c r="K942" s="20"/>
      <c r="L942" s="20"/>
      <c r="M942" s="20"/>
      <c r="N942" s="20"/>
      <c r="O942" s="20"/>
      <c r="P942" s="20"/>
      <c r="Q942" s="20"/>
      <c r="R942" s="20"/>
      <c r="S942" s="20"/>
      <c r="T942" s="20"/>
      <c r="U942" s="20"/>
      <c r="V942" s="20"/>
      <c r="W942" s="20"/>
      <c r="X942" s="20"/>
      <c r="Y942" s="18"/>
      <c r="Z942" s="15"/>
      <c r="AA942" s="15"/>
      <c r="AB942" s="18"/>
      <c r="AC942" s="15"/>
      <c r="AD942" s="15"/>
      <c r="AE942" s="19"/>
      <c r="AF942" s="15"/>
      <c r="AG942" s="15"/>
      <c r="AH942" s="15"/>
      <c r="AI942" s="15"/>
      <c r="AJ942" s="20"/>
      <c r="AK942" s="18"/>
      <c r="AL942" s="19"/>
      <c r="AM942" s="1"/>
    </row>
    <row r="943" spans="1:39" x14ac:dyDescent="0.25">
      <c r="A943" s="15"/>
      <c r="B943" s="16"/>
      <c r="C943" s="17"/>
      <c r="D943" s="15"/>
      <c r="E943" s="16"/>
      <c r="F943" s="16"/>
      <c r="G943" s="16"/>
      <c r="H943" s="16"/>
      <c r="I943" s="16"/>
      <c r="J943" s="16"/>
      <c r="K943" s="20"/>
      <c r="L943" s="20"/>
      <c r="M943" s="20"/>
      <c r="N943" s="20"/>
      <c r="O943" s="20"/>
      <c r="P943" s="20"/>
      <c r="Q943" s="20"/>
      <c r="R943" s="20"/>
      <c r="S943" s="20"/>
      <c r="T943" s="20"/>
      <c r="U943" s="20"/>
      <c r="V943" s="20"/>
      <c r="W943" s="20"/>
      <c r="X943" s="20"/>
      <c r="Y943" s="18"/>
      <c r="Z943" s="15"/>
      <c r="AA943" s="15"/>
      <c r="AB943" s="18"/>
      <c r="AC943" s="15"/>
      <c r="AD943" s="15"/>
      <c r="AE943" s="19"/>
      <c r="AF943" s="15"/>
      <c r="AG943" s="15"/>
      <c r="AH943" s="15"/>
      <c r="AI943" s="15"/>
      <c r="AJ943" s="20"/>
      <c r="AK943" s="18"/>
      <c r="AL943" s="19"/>
      <c r="AM943" s="1"/>
    </row>
    <row r="944" spans="1:39" x14ac:dyDescent="0.25">
      <c r="A944" s="15"/>
      <c r="B944" s="16"/>
      <c r="C944" s="17"/>
      <c r="D944" s="15"/>
      <c r="E944" s="16"/>
      <c r="F944" s="16"/>
      <c r="G944" s="16"/>
      <c r="H944" s="16"/>
      <c r="I944" s="16"/>
      <c r="J944" s="16"/>
      <c r="K944" s="20"/>
      <c r="L944" s="20"/>
      <c r="M944" s="20"/>
      <c r="N944" s="20"/>
      <c r="O944" s="20"/>
      <c r="P944" s="20"/>
      <c r="Q944" s="20"/>
      <c r="R944" s="20"/>
      <c r="S944" s="20"/>
      <c r="T944" s="20"/>
      <c r="U944" s="20"/>
      <c r="V944" s="20"/>
      <c r="W944" s="20"/>
      <c r="X944" s="20"/>
      <c r="Y944" s="18"/>
      <c r="Z944" s="15"/>
      <c r="AA944" s="15"/>
      <c r="AB944" s="18"/>
      <c r="AC944" s="15"/>
      <c r="AD944" s="15"/>
      <c r="AE944" s="19"/>
      <c r="AF944" s="15"/>
      <c r="AG944" s="15"/>
      <c r="AH944" s="15"/>
      <c r="AI944" s="15"/>
      <c r="AJ944" s="20"/>
      <c r="AK944" s="18"/>
      <c r="AL944" s="19"/>
      <c r="AM944" s="1"/>
    </row>
    <row r="945" spans="1:39" x14ac:dyDescent="0.25">
      <c r="A945" s="15"/>
      <c r="B945" s="16"/>
      <c r="C945" s="17"/>
      <c r="D945" s="15"/>
      <c r="E945" s="16"/>
      <c r="F945" s="16"/>
      <c r="G945" s="16"/>
      <c r="H945" s="16"/>
      <c r="I945" s="16"/>
      <c r="J945" s="16"/>
      <c r="K945" s="20"/>
      <c r="L945" s="20"/>
      <c r="M945" s="20"/>
      <c r="N945" s="20"/>
      <c r="O945" s="20"/>
      <c r="P945" s="20"/>
      <c r="Q945" s="20"/>
      <c r="R945" s="20"/>
      <c r="S945" s="20"/>
      <c r="T945" s="20"/>
      <c r="U945" s="20"/>
      <c r="V945" s="20"/>
      <c r="W945" s="20"/>
      <c r="X945" s="20"/>
      <c r="Y945" s="18"/>
      <c r="Z945" s="15"/>
      <c r="AA945" s="15"/>
      <c r="AB945" s="18"/>
      <c r="AC945" s="15"/>
      <c r="AD945" s="15"/>
      <c r="AE945" s="19"/>
      <c r="AF945" s="15"/>
      <c r="AG945" s="15"/>
      <c r="AH945" s="15"/>
      <c r="AI945" s="15"/>
      <c r="AJ945" s="20"/>
      <c r="AK945" s="18"/>
      <c r="AL945" s="19"/>
      <c r="AM945" s="1"/>
    </row>
    <row r="946" spans="1:39" x14ac:dyDescent="0.25">
      <c r="A946" s="15"/>
      <c r="B946" s="16"/>
      <c r="C946" s="17"/>
      <c r="D946" s="15"/>
      <c r="E946" s="16"/>
      <c r="F946" s="16"/>
      <c r="G946" s="16"/>
      <c r="H946" s="16"/>
      <c r="I946" s="16"/>
      <c r="J946" s="16"/>
      <c r="K946" s="20"/>
      <c r="L946" s="20"/>
      <c r="M946" s="20"/>
      <c r="N946" s="20"/>
      <c r="O946" s="20"/>
      <c r="P946" s="20"/>
      <c r="Q946" s="20"/>
      <c r="R946" s="20"/>
      <c r="S946" s="20"/>
      <c r="T946" s="20"/>
      <c r="U946" s="20"/>
      <c r="V946" s="20"/>
      <c r="W946" s="20"/>
      <c r="X946" s="20"/>
      <c r="Y946" s="18"/>
      <c r="Z946" s="15"/>
      <c r="AA946" s="15"/>
      <c r="AB946" s="18"/>
      <c r="AC946" s="15"/>
      <c r="AD946" s="15"/>
      <c r="AE946" s="19"/>
      <c r="AF946" s="15"/>
      <c r="AG946" s="15"/>
      <c r="AH946" s="15"/>
      <c r="AI946" s="15"/>
      <c r="AJ946" s="20"/>
      <c r="AK946" s="18"/>
      <c r="AL946" s="19"/>
      <c r="AM946" s="1"/>
    </row>
    <row r="947" spans="1:39" x14ac:dyDescent="0.25">
      <c r="A947" s="15"/>
      <c r="B947" s="16"/>
      <c r="C947" s="17"/>
      <c r="D947" s="15"/>
      <c r="E947" s="16"/>
      <c r="F947" s="16"/>
      <c r="G947" s="16"/>
      <c r="H947" s="16"/>
      <c r="I947" s="16"/>
      <c r="J947" s="16"/>
      <c r="K947" s="20"/>
      <c r="L947" s="20"/>
      <c r="M947" s="20"/>
      <c r="N947" s="20"/>
      <c r="O947" s="20"/>
      <c r="P947" s="20"/>
      <c r="Q947" s="20"/>
      <c r="R947" s="20"/>
      <c r="S947" s="20"/>
      <c r="T947" s="20"/>
      <c r="U947" s="20"/>
      <c r="V947" s="20"/>
      <c r="W947" s="20"/>
      <c r="X947" s="20"/>
      <c r="Y947" s="18"/>
      <c r="Z947" s="15"/>
      <c r="AA947" s="15"/>
      <c r="AB947" s="18"/>
      <c r="AC947" s="15"/>
      <c r="AD947" s="15"/>
      <c r="AE947" s="19"/>
      <c r="AF947" s="15"/>
      <c r="AG947" s="15"/>
      <c r="AH947" s="15"/>
      <c r="AI947" s="15"/>
      <c r="AJ947" s="20"/>
      <c r="AK947" s="18"/>
      <c r="AL947" s="19"/>
      <c r="AM947" s="1"/>
    </row>
    <row r="948" spans="1:39" x14ac:dyDescent="0.25">
      <c r="A948" s="15"/>
      <c r="B948" s="16"/>
      <c r="C948" s="17"/>
      <c r="D948" s="15"/>
      <c r="E948" s="16"/>
      <c r="F948" s="16"/>
      <c r="G948" s="16"/>
      <c r="H948" s="16"/>
      <c r="I948" s="16"/>
      <c r="J948" s="16"/>
      <c r="K948" s="20"/>
      <c r="L948" s="20"/>
      <c r="M948" s="20"/>
      <c r="N948" s="20"/>
      <c r="O948" s="20"/>
      <c r="P948" s="20"/>
      <c r="Q948" s="20"/>
      <c r="R948" s="20"/>
      <c r="S948" s="20"/>
      <c r="T948" s="20"/>
      <c r="U948" s="20"/>
      <c r="V948" s="20"/>
      <c r="W948" s="20"/>
      <c r="X948" s="20"/>
      <c r="Y948" s="18"/>
      <c r="Z948" s="15"/>
      <c r="AA948" s="15"/>
      <c r="AB948" s="18"/>
      <c r="AC948" s="15"/>
      <c r="AD948" s="15"/>
      <c r="AE948" s="19"/>
      <c r="AF948" s="15"/>
      <c r="AG948" s="15"/>
      <c r="AH948" s="15"/>
      <c r="AI948" s="15"/>
      <c r="AJ948" s="20"/>
      <c r="AK948" s="18"/>
      <c r="AL948" s="19"/>
      <c r="AM948" s="1"/>
    </row>
    <row r="949" spans="1:39" x14ac:dyDescent="0.25">
      <c r="A949" s="15"/>
      <c r="B949" s="16"/>
      <c r="C949" s="17"/>
      <c r="D949" s="15"/>
      <c r="E949" s="16"/>
      <c r="F949" s="16"/>
      <c r="G949" s="16"/>
      <c r="H949" s="16"/>
      <c r="I949" s="16"/>
      <c r="J949" s="16"/>
      <c r="K949" s="20"/>
      <c r="L949" s="20"/>
      <c r="M949" s="20"/>
      <c r="N949" s="20"/>
      <c r="O949" s="20"/>
      <c r="P949" s="20"/>
      <c r="Q949" s="20"/>
      <c r="R949" s="20"/>
      <c r="S949" s="20"/>
      <c r="T949" s="20"/>
      <c r="U949" s="20"/>
      <c r="V949" s="20"/>
      <c r="W949" s="20"/>
      <c r="X949" s="20"/>
      <c r="Y949" s="18"/>
      <c r="Z949" s="15"/>
      <c r="AA949" s="15"/>
      <c r="AB949" s="18"/>
      <c r="AC949" s="15"/>
      <c r="AD949" s="15"/>
      <c r="AE949" s="19"/>
      <c r="AF949" s="15"/>
      <c r="AG949" s="15"/>
      <c r="AH949" s="15"/>
      <c r="AI949" s="15"/>
      <c r="AJ949" s="20"/>
      <c r="AK949" s="18"/>
      <c r="AL949" s="19"/>
      <c r="AM949" s="1"/>
    </row>
    <row r="950" spans="1:39" x14ac:dyDescent="0.25">
      <c r="A950" s="15"/>
      <c r="B950" s="16"/>
      <c r="C950" s="17"/>
      <c r="D950" s="15"/>
      <c r="E950" s="16"/>
      <c r="F950" s="16"/>
      <c r="G950" s="16"/>
      <c r="H950" s="16"/>
      <c r="I950" s="16"/>
      <c r="J950" s="16"/>
      <c r="K950" s="20"/>
      <c r="L950" s="20"/>
      <c r="M950" s="20"/>
      <c r="N950" s="20"/>
      <c r="O950" s="20"/>
      <c r="P950" s="20"/>
      <c r="Q950" s="20"/>
      <c r="R950" s="20"/>
      <c r="S950" s="20"/>
      <c r="T950" s="20"/>
      <c r="U950" s="20"/>
      <c r="V950" s="20"/>
      <c r="W950" s="20"/>
      <c r="X950" s="20"/>
      <c r="Y950" s="18"/>
      <c r="Z950" s="15"/>
      <c r="AA950" s="15"/>
      <c r="AB950" s="18"/>
      <c r="AC950" s="15"/>
      <c r="AD950" s="15"/>
      <c r="AE950" s="19"/>
      <c r="AF950" s="15"/>
      <c r="AG950" s="15"/>
      <c r="AH950" s="15"/>
      <c r="AI950" s="15"/>
      <c r="AJ950" s="20"/>
      <c r="AK950" s="18"/>
      <c r="AL950" s="19"/>
      <c r="AM950" s="1"/>
    </row>
    <row r="951" spans="1:39" x14ac:dyDescent="0.25">
      <c r="A951" s="15"/>
      <c r="B951" s="16"/>
      <c r="C951" s="17"/>
      <c r="D951" s="15"/>
      <c r="E951" s="16"/>
      <c r="F951" s="16"/>
      <c r="G951" s="16"/>
      <c r="H951" s="16"/>
      <c r="I951" s="16"/>
      <c r="J951" s="16"/>
      <c r="K951" s="20"/>
      <c r="L951" s="20"/>
      <c r="M951" s="20"/>
      <c r="N951" s="20"/>
      <c r="O951" s="20"/>
      <c r="P951" s="20"/>
      <c r="Q951" s="20"/>
      <c r="R951" s="20"/>
      <c r="S951" s="20"/>
      <c r="T951" s="20"/>
      <c r="U951" s="20"/>
      <c r="V951" s="20"/>
      <c r="W951" s="20"/>
      <c r="X951" s="20"/>
      <c r="Y951" s="18"/>
      <c r="Z951" s="15"/>
      <c r="AA951" s="15"/>
      <c r="AB951" s="18"/>
      <c r="AC951" s="15"/>
      <c r="AD951" s="15"/>
      <c r="AE951" s="19"/>
      <c r="AF951" s="15"/>
      <c r="AG951" s="15"/>
      <c r="AH951" s="15"/>
      <c r="AI951" s="15"/>
      <c r="AJ951" s="20"/>
      <c r="AK951" s="18"/>
      <c r="AL951" s="19"/>
      <c r="AM951" s="1"/>
    </row>
    <row r="952" spans="1:39" x14ac:dyDescent="0.25">
      <c r="A952" s="15"/>
      <c r="B952" s="16"/>
      <c r="C952" s="17"/>
      <c r="D952" s="15"/>
      <c r="E952" s="16"/>
      <c r="F952" s="16"/>
      <c r="G952" s="16"/>
      <c r="H952" s="16"/>
      <c r="I952" s="16"/>
      <c r="J952" s="16"/>
      <c r="K952" s="20"/>
      <c r="L952" s="20"/>
      <c r="M952" s="20"/>
      <c r="N952" s="20"/>
      <c r="O952" s="20"/>
      <c r="P952" s="20"/>
      <c r="Q952" s="20"/>
      <c r="R952" s="20"/>
      <c r="S952" s="20"/>
      <c r="T952" s="20"/>
      <c r="U952" s="20"/>
      <c r="V952" s="20"/>
      <c r="W952" s="20"/>
      <c r="X952" s="20"/>
      <c r="Y952" s="18"/>
      <c r="Z952" s="15"/>
      <c r="AA952" s="15"/>
      <c r="AB952" s="18"/>
      <c r="AC952" s="15"/>
      <c r="AD952" s="15"/>
      <c r="AE952" s="19"/>
      <c r="AF952" s="15"/>
      <c r="AG952" s="15"/>
      <c r="AH952" s="15"/>
      <c r="AI952" s="15"/>
      <c r="AJ952" s="20"/>
      <c r="AK952" s="18"/>
      <c r="AL952" s="19"/>
      <c r="AM952" s="1"/>
    </row>
    <row r="953" spans="1:39" x14ac:dyDescent="0.25">
      <c r="A953" s="15"/>
      <c r="B953" s="16"/>
      <c r="C953" s="17"/>
      <c r="D953" s="15"/>
      <c r="E953" s="16"/>
      <c r="F953" s="16"/>
      <c r="G953" s="16"/>
      <c r="H953" s="16"/>
      <c r="I953" s="16"/>
      <c r="J953" s="16"/>
      <c r="K953" s="20"/>
      <c r="L953" s="20"/>
      <c r="M953" s="20"/>
      <c r="N953" s="20"/>
      <c r="O953" s="20"/>
      <c r="P953" s="20"/>
      <c r="Q953" s="20"/>
      <c r="R953" s="20"/>
      <c r="S953" s="20"/>
      <c r="T953" s="20"/>
      <c r="U953" s="20"/>
      <c r="V953" s="20"/>
      <c r="W953" s="20"/>
      <c r="X953" s="20"/>
      <c r="Y953" s="18"/>
      <c r="Z953" s="15"/>
      <c r="AA953" s="15"/>
      <c r="AB953" s="18"/>
      <c r="AC953" s="15"/>
      <c r="AD953" s="15"/>
      <c r="AE953" s="19"/>
      <c r="AF953" s="15"/>
      <c r="AG953" s="15"/>
      <c r="AH953" s="15"/>
      <c r="AI953" s="15"/>
      <c r="AJ953" s="20"/>
      <c r="AK953" s="18"/>
      <c r="AL953" s="19"/>
      <c r="AM953" s="1"/>
    </row>
    <row r="954" spans="1:39" x14ac:dyDescent="0.25">
      <c r="A954" s="15"/>
      <c r="B954" s="16"/>
      <c r="C954" s="17"/>
      <c r="D954" s="15"/>
      <c r="E954" s="16"/>
      <c r="F954" s="16"/>
      <c r="G954" s="16"/>
      <c r="H954" s="16"/>
      <c r="I954" s="16"/>
      <c r="J954" s="16"/>
      <c r="K954" s="20"/>
      <c r="L954" s="20"/>
      <c r="M954" s="20"/>
      <c r="N954" s="20"/>
      <c r="O954" s="20"/>
      <c r="P954" s="20"/>
      <c r="Q954" s="20"/>
      <c r="R954" s="20"/>
      <c r="S954" s="20"/>
      <c r="T954" s="20"/>
      <c r="U954" s="20"/>
      <c r="V954" s="20"/>
      <c r="W954" s="20"/>
      <c r="X954" s="20"/>
      <c r="Y954" s="18"/>
      <c r="Z954" s="15"/>
      <c r="AA954" s="15"/>
      <c r="AB954" s="18"/>
      <c r="AC954" s="15"/>
      <c r="AD954" s="15"/>
      <c r="AE954" s="19"/>
      <c r="AF954" s="15"/>
      <c r="AG954" s="15"/>
      <c r="AH954" s="15"/>
      <c r="AI954" s="15"/>
      <c r="AJ954" s="20"/>
      <c r="AK954" s="18"/>
      <c r="AL954" s="19"/>
      <c r="AM954" s="1"/>
    </row>
    <row r="955" spans="1:39" x14ac:dyDescent="0.25">
      <c r="A955" s="15"/>
      <c r="B955" s="16"/>
      <c r="C955" s="17"/>
      <c r="D955" s="15"/>
      <c r="E955" s="16"/>
      <c r="F955" s="16"/>
      <c r="G955" s="16"/>
      <c r="H955" s="16"/>
      <c r="I955" s="16"/>
      <c r="J955" s="16"/>
      <c r="K955" s="20"/>
      <c r="L955" s="20"/>
      <c r="M955" s="20"/>
      <c r="N955" s="20"/>
      <c r="O955" s="20"/>
      <c r="P955" s="20"/>
      <c r="Q955" s="20"/>
      <c r="R955" s="20"/>
      <c r="S955" s="20"/>
      <c r="T955" s="20"/>
      <c r="U955" s="20"/>
      <c r="V955" s="20"/>
      <c r="W955" s="20"/>
      <c r="X955" s="20"/>
      <c r="Y955" s="18"/>
      <c r="Z955" s="15"/>
      <c r="AA955" s="15"/>
      <c r="AB955" s="18"/>
      <c r="AC955" s="15"/>
      <c r="AD955" s="15"/>
      <c r="AE955" s="19"/>
      <c r="AF955" s="15"/>
      <c r="AG955" s="15"/>
      <c r="AH955" s="15"/>
      <c r="AI955" s="15"/>
      <c r="AJ955" s="20"/>
      <c r="AK955" s="18"/>
      <c r="AL955" s="19"/>
      <c r="AM955" s="1"/>
    </row>
    <row r="956" spans="1:39" x14ac:dyDescent="0.25">
      <c r="A956" s="15"/>
      <c r="B956" s="16"/>
      <c r="C956" s="17"/>
      <c r="D956" s="15"/>
      <c r="E956" s="16"/>
      <c r="F956" s="16"/>
      <c r="G956" s="16"/>
      <c r="H956" s="16"/>
      <c r="I956" s="16"/>
      <c r="J956" s="16"/>
      <c r="K956" s="20"/>
      <c r="L956" s="20"/>
      <c r="M956" s="20"/>
      <c r="N956" s="20"/>
      <c r="O956" s="20"/>
      <c r="P956" s="20"/>
      <c r="Q956" s="20"/>
      <c r="R956" s="20"/>
      <c r="S956" s="20"/>
      <c r="T956" s="20"/>
      <c r="U956" s="20"/>
      <c r="V956" s="20"/>
      <c r="W956" s="20"/>
      <c r="X956" s="20"/>
      <c r="Y956" s="18"/>
      <c r="Z956" s="15"/>
      <c r="AA956" s="15"/>
      <c r="AB956" s="18"/>
      <c r="AC956" s="15"/>
      <c r="AD956" s="15"/>
      <c r="AE956" s="19"/>
      <c r="AF956" s="15"/>
      <c r="AG956" s="15"/>
      <c r="AH956" s="15"/>
      <c r="AI956" s="15"/>
      <c r="AJ956" s="20"/>
      <c r="AK956" s="18"/>
      <c r="AL956" s="19"/>
      <c r="AM956" s="1"/>
    </row>
    <row r="957" spans="1:39" x14ac:dyDescent="0.25">
      <c r="A957" s="15"/>
      <c r="B957" s="16"/>
      <c r="C957" s="17"/>
      <c r="D957" s="15"/>
      <c r="E957" s="16"/>
      <c r="F957" s="16"/>
      <c r="G957" s="16"/>
      <c r="H957" s="16"/>
      <c r="I957" s="16"/>
      <c r="J957" s="16"/>
      <c r="K957" s="20"/>
      <c r="L957" s="20"/>
      <c r="M957" s="20"/>
      <c r="N957" s="20"/>
      <c r="O957" s="20"/>
      <c r="P957" s="20"/>
      <c r="Q957" s="20"/>
      <c r="R957" s="20"/>
      <c r="S957" s="20"/>
      <c r="T957" s="20"/>
      <c r="U957" s="20"/>
      <c r="V957" s="20"/>
      <c r="W957" s="20"/>
      <c r="X957" s="20"/>
      <c r="Y957" s="18"/>
      <c r="Z957" s="15"/>
      <c r="AA957" s="15"/>
      <c r="AB957" s="18"/>
      <c r="AC957" s="15"/>
      <c r="AD957" s="15"/>
      <c r="AE957" s="19"/>
      <c r="AF957" s="15"/>
      <c r="AG957" s="15"/>
      <c r="AH957" s="15"/>
      <c r="AI957" s="15"/>
      <c r="AJ957" s="20"/>
      <c r="AK957" s="18"/>
      <c r="AL957" s="19"/>
      <c r="AM957" s="1"/>
    </row>
    <row r="958" spans="1:39" x14ac:dyDescent="0.25">
      <c r="A958" s="15"/>
      <c r="B958" s="16"/>
      <c r="C958" s="17"/>
      <c r="D958" s="15"/>
      <c r="E958" s="16"/>
      <c r="F958" s="16"/>
      <c r="G958" s="16"/>
      <c r="H958" s="16"/>
      <c r="I958" s="16"/>
      <c r="J958" s="16"/>
      <c r="K958" s="20"/>
      <c r="L958" s="20"/>
      <c r="M958" s="20"/>
      <c r="N958" s="20"/>
      <c r="O958" s="20"/>
      <c r="P958" s="20"/>
      <c r="Q958" s="20"/>
      <c r="R958" s="20"/>
      <c r="S958" s="20"/>
      <c r="T958" s="20"/>
      <c r="U958" s="20"/>
      <c r="V958" s="20"/>
      <c r="W958" s="20"/>
      <c r="X958" s="20"/>
      <c r="Y958" s="18"/>
      <c r="Z958" s="15"/>
      <c r="AA958" s="15"/>
      <c r="AB958" s="18"/>
      <c r="AC958" s="15"/>
      <c r="AD958" s="15"/>
      <c r="AE958" s="19"/>
      <c r="AF958" s="15"/>
      <c r="AG958" s="15"/>
      <c r="AH958" s="15"/>
      <c r="AI958" s="15"/>
      <c r="AJ958" s="20"/>
      <c r="AK958" s="18"/>
      <c r="AL958" s="19"/>
      <c r="AM958" s="1"/>
    </row>
    <row r="959" spans="1:39" x14ac:dyDescent="0.25">
      <c r="A959" s="15"/>
      <c r="B959" s="16"/>
      <c r="C959" s="17"/>
      <c r="D959" s="15"/>
      <c r="E959" s="16"/>
      <c r="F959" s="16"/>
      <c r="G959" s="16"/>
      <c r="H959" s="16"/>
      <c r="I959" s="16"/>
      <c r="J959" s="16"/>
      <c r="K959" s="20"/>
      <c r="L959" s="20"/>
      <c r="M959" s="20"/>
      <c r="N959" s="20"/>
      <c r="O959" s="20"/>
      <c r="P959" s="20"/>
      <c r="Q959" s="20"/>
      <c r="R959" s="20"/>
      <c r="S959" s="20"/>
      <c r="T959" s="20"/>
      <c r="U959" s="20"/>
      <c r="V959" s="20"/>
      <c r="W959" s="20"/>
      <c r="X959" s="20"/>
      <c r="Y959" s="18"/>
      <c r="Z959" s="15"/>
      <c r="AA959" s="15"/>
      <c r="AB959" s="18"/>
      <c r="AC959" s="15"/>
      <c r="AD959" s="15"/>
      <c r="AE959" s="19"/>
      <c r="AF959" s="15"/>
      <c r="AG959" s="15"/>
      <c r="AH959" s="15"/>
      <c r="AI959" s="15"/>
      <c r="AJ959" s="20"/>
      <c r="AK959" s="18"/>
      <c r="AL959" s="19"/>
      <c r="AM959" s="1"/>
    </row>
    <row r="960" spans="1:39" x14ac:dyDescent="0.25">
      <c r="A960" s="15"/>
      <c r="B960" s="16"/>
      <c r="C960" s="17"/>
      <c r="D960" s="15"/>
      <c r="E960" s="16"/>
      <c r="F960" s="16"/>
      <c r="G960" s="16"/>
      <c r="H960" s="16"/>
      <c r="I960" s="16"/>
      <c r="J960" s="16"/>
      <c r="K960" s="20"/>
      <c r="L960" s="20"/>
      <c r="M960" s="20"/>
      <c r="N960" s="20"/>
      <c r="O960" s="20"/>
      <c r="P960" s="20"/>
      <c r="Q960" s="20"/>
      <c r="R960" s="20"/>
      <c r="S960" s="20"/>
      <c r="T960" s="20"/>
      <c r="U960" s="20"/>
      <c r="V960" s="20"/>
      <c r="W960" s="20"/>
      <c r="X960" s="20"/>
      <c r="Y960" s="18"/>
      <c r="Z960" s="15"/>
      <c r="AA960" s="15"/>
      <c r="AB960" s="18"/>
      <c r="AC960" s="15"/>
      <c r="AD960" s="15"/>
      <c r="AE960" s="19"/>
      <c r="AF960" s="15"/>
      <c r="AG960" s="15"/>
      <c r="AH960" s="15"/>
      <c r="AI960" s="15"/>
      <c r="AJ960" s="20"/>
      <c r="AK960" s="18"/>
      <c r="AL960" s="19"/>
      <c r="AM960" s="1"/>
    </row>
    <row r="961" spans="1:39" x14ac:dyDescent="0.25">
      <c r="A961" s="15"/>
      <c r="B961" s="16"/>
      <c r="C961" s="17"/>
      <c r="D961" s="15"/>
      <c r="E961" s="16"/>
      <c r="F961" s="16"/>
      <c r="G961" s="16"/>
      <c r="H961" s="16"/>
      <c r="I961" s="16"/>
      <c r="J961" s="16"/>
      <c r="K961" s="20"/>
      <c r="L961" s="20"/>
      <c r="M961" s="20"/>
      <c r="N961" s="20"/>
      <c r="O961" s="20"/>
      <c r="P961" s="20"/>
      <c r="Q961" s="20"/>
      <c r="R961" s="20"/>
      <c r="S961" s="20"/>
      <c r="T961" s="20"/>
      <c r="U961" s="20"/>
      <c r="V961" s="20"/>
      <c r="W961" s="20"/>
      <c r="X961" s="20"/>
      <c r="Y961" s="18"/>
      <c r="Z961" s="15"/>
      <c r="AA961" s="15"/>
      <c r="AB961" s="18"/>
      <c r="AC961" s="15"/>
      <c r="AD961" s="15"/>
      <c r="AE961" s="19"/>
      <c r="AF961" s="15"/>
      <c r="AG961" s="15"/>
      <c r="AH961" s="15"/>
      <c r="AI961" s="15"/>
      <c r="AJ961" s="20"/>
      <c r="AK961" s="18"/>
      <c r="AL961" s="19"/>
      <c r="AM961" s="1"/>
    </row>
    <row r="962" spans="1:39" x14ac:dyDescent="0.25">
      <c r="A962" s="15"/>
      <c r="B962" s="16"/>
      <c r="C962" s="17"/>
      <c r="D962" s="15"/>
      <c r="E962" s="16"/>
      <c r="F962" s="16"/>
      <c r="G962" s="16"/>
      <c r="H962" s="16"/>
      <c r="I962" s="16"/>
      <c r="J962" s="16"/>
      <c r="K962" s="20"/>
      <c r="L962" s="20"/>
      <c r="M962" s="20"/>
      <c r="N962" s="20"/>
      <c r="O962" s="20"/>
      <c r="P962" s="20"/>
      <c r="Q962" s="20"/>
      <c r="R962" s="20"/>
      <c r="S962" s="20"/>
      <c r="T962" s="20"/>
      <c r="U962" s="20"/>
      <c r="V962" s="20"/>
      <c r="W962" s="20"/>
      <c r="X962" s="20"/>
      <c r="Y962" s="18"/>
      <c r="Z962" s="15"/>
      <c r="AA962" s="15"/>
      <c r="AB962" s="18"/>
      <c r="AC962" s="15"/>
      <c r="AD962" s="15"/>
      <c r="AE962" s="19"/>
      <c r="AF962" s="15"/>
      <c r="AG962" s="15"/>
      <c r="AH962" s="15"/>
      <c r="AI962" s="15"/>
      <c r="AJ962" s="20"/>
      <c r="AK962" s="18"/>
      <c r="AL962" s="19"/>
      <c r="AM962" s="1"/>
    </row>
    <row r="963" spans="1:39" x14ac:dyDescent="0.25">
      <c r="A963" s="15"/>
      <c r="B963" s="16"/>
      <c r="C963" s="17"/>
      <c r="D963" s="15"/>
      <c r="E963" s="16"/>
      <c r="F963" s="16"/>
      <c r="G963" s="16"/>
      <c r="H963" s="16"/>
      <c r="I963" s="16"/>
      <c r="J963" s="16"/>
      <c r="K963" s="20"/>
      <c r="L963" s="20"/>
      <c r="M963" s="20"/>
      <c r="N963" s="20"/>
      <c r="O963" s="20"/>
      <c r="P963" s="20"/>
      <c r="Q963" s="20"/>
      <c r="R963" s="20"/>
      <c r="S963" s="20"/>
      <c r="T963" s="20"/>
      <c r="U963" s="20"/>
      <c r="V963" s="20"/>
      <c r="W963" s="20"/>
      <c r="X963" s="20"/>
      <c r="Y963" s="18"/>
      <c r="Z963" s="15"/>
      <c r="AA963" s="15"/>
      <c r="AB963" s="18"/>
      <c r="AC963" s="15"/>
      <c r="AD963" s="15"/>
      <c r="AE963" s="19"/>
      <c r="AF963" s="15"/>
      <c r="AG963" s="15"/>
      <c r="AH963" s="15"/>
      <c r="AI963" s="15"/>
      <c r="AJ963" s="20"/>
      <c r="AK963" s="18"/>
      <c r="AL963" s="19"/>
      <c r="AM963" s="1"/>
    </row>
    <row r="964" spans="1:39" x14ac:dyDescent="0.25">
      <c r="A964" s="15"/>
      <c r="B964" s="16"/>
      <c r="C964" s="17"/>
      <c r="D964" s="15"/>
      <c r="E964" s="16"/>
      <c r="F964" s="16"/>
      <c r="G964" s="16"/>
      <c r="H964" s="16"/>
      <c r="I964" s="16"/>
      <c r="J964" s="16"/>
      <c r="K964" s="20"/>
      <c r="L964" s="20"/>
      <c r="M964" s="20"/>
      <c r="N964" s="20"/>
      <c r="O964" s="20"/>
      <c r="P964" s="20"/>
      <c r="Q964" s="20"/>
      <c r="R964" s="20"/>
      <c r="S964" s="20"/>
      <c r="T964" s="20"/>
      <c r="U964" s="20"/>
      <c r="V964" s="20"/>
      <c r="W964" s="20"/>
      <c r="X964" s="20"/>
      <c r="Y964" s="18"/>
      <c r="Z964" s="15"/>
      <c r="AA964" s="15"/>
      <c r="AB964" s="18"/>
      <c r="AC964" s="15"/>
      <c r="AD964" s="15"/>
      <c r="AE964" s="19"/>
      <c r="AF964" s="15"/>
      <c r="AG964" s="15"/>
      <c r="AH964" s="15"/>
      <c r="AI964" s="15"/>
      <c r="AJ964" s="20"/>
      <c r="AK964" s="18"/>
      <c r="AL964" s="19"/>
      <c r="AM964" s="1"/>
    </row>
    <row r="965" spans="1:39" x14ac:dyDescent="0.25">
      <c r="A965" s="15"/>
      <c r="B965" s="16"/>
      <c r="C965" s="17"/>
      <c r="D965" s="15"/>
      <c r="E965" s="16"/>
      <c r="F965" s="16"/>
      <c r="G965" s="16"/>
      <c r="H965" s="16"/>
      <c r="I965" s="16"/>
      <c r="J965" s="16"/>
      <c r="K965" s="20"/>
      <c r="L965" s="20"/>
      <c r="M965" s="20"/>
      <c r="N965" s="20"/>
      <c r="O965" s="20"/>
      <c r="P965" s="20"/>
      <c r="Q965" s="20"/>
      <c r="R965" s="20"/>
      <c r="S965" s="20"/>
      <c r="T965" s="20"/>
      <c r="U965" s="20"/>
      <c r="V965" s="20"/>
      <c r="W965" s="20"/>
      <c r="X965" s="20"/>
      <c r="Y965" s="18"/>
      <c r="Z965" s="15"/>
      <c r="AA965" s="15"/>
      <c r="AB965" s="18"/>
      <c r="AC965" s="15"/>
      <c r="AD965" s="15"/>
      <c r="AE965" s="19"/>
      <c r="AF965" s="15"/>
      <c r="AG965" s="15"/>
      <c r="AH965" s="15"/>
      <c r="AI965" s="15"/>
      <c r="AJ965" s="20"/>
      <c r="AK965" s="18"/>
      <c r="AL965" s="19"/>
      <c r="AM965" s="1"/>
    </row>
    <row r="966" spans="1:39" x14ac:dyDescent="0.25">
      <c r="A966" s="15"/>
      <c r="B966" s="16"/>
      <c r="C966" s="17"/>
      <c r="D966" s="15"/>
      <c r="E966" s="16"/>
      <c r="F966" s="16"/>
      <c r="G966" s="16"/>
      <c r="H966" s="16"/>
      <c r="I966" s="16"/>
      <c r="J966" s="16"/>
      <c r="K966" s="20"/>
      <c r="L966" s="20"/>
      <c r="M966" s="20"/>
      <c r="N966" s="20"/>
      <c r="O966" s="20"/>
      <c r="P966" s="20"/>
      <c r="Q966" s="20"/>
      <c r="R966" s="20"/>
      <c r="S966" s="20"/>
      <c r="T966" s="20"/>
      <c r="U966" s="20"/>
      <c r="V966" s="20"/>
      <c r="W966" s="20"/>
      <c r="X966" s="20"/>
      <c r="Y966" s="18"/>
      <c r="Z966" s="15"/>
      <c r="AA966" s="15"/>
      <c r="AB966" s="18"/>
      <c r="AC966" s="15"/>
      <c r="AD966" s="15"/>
      <c r="AE966" s="19"/>
      <c r="AF966" s="15"/>
      <c r="AG966" s="15"/>
      <c r="AH966" s="15"/>
      <c r="AI966" s="15"/>
      <c r="AJ966" s="20"/>
      <c r="AK966" s="18"/>
      <c r="AL966" s="19"/>
      <c r="AM966" s="1"/>
    </row>
    <row r="967" spans="1:39" x14ac:dyDescent="0.25">
      <c r="A967" s="15"/>
      <c r="B967" s="16"/>
      <c r="C967" s="17"/>
      <c r="D967" s="15"/>
      <c r="E967" s="16"/>
      <c r="F967" s="16"/>
      <c r="G967" s="16"/>
      <c r="H967" s="16"/>
      <c r="I967" s="16"/>
      <c r="J967" s="16"/>
      <c r="K967" s="20"/>
      <c r="L967" s="20"/>
      <c r="M967" s="20"/>
      <c r="N967" s="20"/>
      <c r="O967" s="20"/>
      <c r="P967" s="20"/>
      <c r="Q967" s="20"/>
      <c r="R967" s="20"/>
      <c r="S967" s="20"/>
      <c r="T967" s="20"/>
      <c r="U967" s="20"/>
      <c r="V967" s="20"/>
      <c r="W967" s="20"/>
      <c r="X967" s="20"/>
      <c r="Y967" s="18"/>
      <c r="Z967" s="15"/>
      <c r="AA967" s="15"/>
      <c r="AB967" s="18"/>
      <c r="AC967" s="15"/>
      <c r="AD967" s="15"/>
      <c r="AE967" s="19"/>
      <c r="AF967" s="15"/>
      <c r="AG967" s="15"/>
      <c r="AH967" s="15"/>
      <c r="AI967" s="15"/>
      <c r="AJ967" s="20"/>
      <c r="AK967" s="18"/>
      <c r="AL967" s="19"/>
      <c r="AM967" s="1"/>
    </row>
    <row r="968" spans="1:39" x14ac:dyDescent="0.25">
      <c r="A968" s="15"/>
      <c r="B968" s="16"/>
      <c r="C968" s="17"/>
      <c r="D968" s="15"/>
      <c r="E968" s="16"/>
      <c r="F968" s="16"/>
      <c r="G968" s="16"/>
      <c r="H968" s="16"/>
      <c r="I968" s="16"/>
      <c r="J968" s="16"/>
      <c r="K968" s="20"/>
      <c r="L968" s="20"/>
      <c r="M968" s="20"/>
      <c r="N968" s="20"/>
      <c r="O968" s="20"/>
      <c r="P968" s="20"/>
      <c r="Q968" s="20"/>
      <c r="R968" s="20"/>
      <c r="S968" s="20"/>
      <c r="T968" s="20"/>
      <c r="U968" s="20"/>
      <c r="V968" s="20"/>
      <c r="W968" s="20"/>
      <c r="X968" s="20"/>
      <c r="Y968" s="18"/>
      <c r="Z968" s="15"/>
      <c r="AA968" s="15"/>
      <c r="AB968" s="18"/>
      <c r="AC968" s="15"/>
      <c r="AD968" s="15"/>
      <c r="AE968" s="19"/>
      <c r="AF968" s="15"/>
      <c r="AG968" s="15"/>
      <c r="AH968" s="15"/>
      <c r="AI968" s="15"/>
      <c r="AJ968" s="20"/>
      <c r="AK968" s="18"/>
      <c r="AL968" s="19"/>
      <c r="AM968" s="1"/>
    </row>
    <row r="969" spans="1:39" x14ac:dyDescent="0.25">
      <c r="A969" s="15"/>
      <c r="B969" s="16"/>
      <c r="C969" s="17"/>
      <c r="D969" s="15"/>
      <c r="E969" s="16"/>
      <c r="F969" s="16"/>
      <c r="G969" s="16"/>
      <c r="H969" s="16"/>
      <c r="I969" s="16"/>
      <c r="J969" s="16"/>
      <c r="K969" s="20"/>
      <c r="L969" s="20"/>
      <c r="M969" s="20"/>
      <c r="N969" s="20"/>
      <c r="O969" s="20"/>
      <c r="P969" s="20"/>
      <c r="Q969" s="20"/>
      <c r="R969" s="20"/>
      <c r="S969" s="20"/>
      <c r="T969" s="20"/>
      <c r="U969" s="20"/>
      <c r="V969" s="20"/>
      <c r="W969" s="20"/>
      <c r="X969" s="20"/>
      <c r="Y969" s="18"/>
      <c r="Z969" s="15"/>
      <c r="AA969" s="15"/>
      <c r="AB969" s="18"/>
      <c r="AC969" s="15"/>
      <c r="AD969" s="15"/>
      <c r="AE969" s="19"/>
      <c r="AF969" s="15"/>
      <c r="AG969" s="15"/>
      <c r="AH969" s="15"/>
      <c r="AI969" s="15"/>
      <c r="AJ969" s="20"/>
      <c r="AK969" s="18"/>
      <c r="AL969" s="19"/>
      <c r="AM969" s="1"/>
    </row>
    <row r="970" spans="1:39" x14ac:dyDescent="0.25">
      <c r="A970" s="15"/>
      <c r="B970" s="16"/>
      <c r="C970" s="17"/>
      <c r="D970" s="15"/>
      <c r="E970" s="16"/>
      <c r="F970" s="16"/>
      <c r="G970" s="16"/>
      <c r="H970" s="16"/>
      <c r="I970" s="16"/>
      <c r="J970" s="16"/>
      <c r="K970" s="20"/>
      <c r="L970" s="20"/>
      <c r="M970" s="20"/>
      <c r="N970" s="20"/>
      <c r="O970" s="20"/>
      <c r="P970" s="20"/>
      <c r="Q970" s="20"/>
      <c r="R970" s="20"/>
      <c r="S970" s="20"/>
      <c r="T970" s="20"/>
      <c r="U970" s="20"/>
      <c r="V970" s="20"/>
      <c r="W970" s="20"/>
      <c r="X970" s="20"/>
      <c r="Y970" s="18"/>
      <c r="Z970" s="15"/>
      <c r="AA970" s="15"/>
      <c r="AB970" s="18"/>
      <c r="AC970" s="15"/>
      <c r="AD970" s="15"/>
      <c r="AE970" s="19"/>
      <c r="AF970" s="15"/>
      <c r="AG970" s="15"/>
      <c r="AH970" s="15"/>
      <c r="AI970" s="15"/>
      <c r="AJ970" s="20"/>
      <c r="AK970" s="18"/>
      <c r="AL970" s="19"/>
      <c r="AM970" s="1"/>
    </row>
    <row r="971" spans="1:39" x14ac:dyDescent="0.25">
      <c r="A971" s="15"/>
      <c r="B971" s="16"/>
      <c r="C971" s="17"/>
      <c r="D971" s="15"/>
      <c r="E971" s="16"/>
      <c r="F971" s="16"/>
      <c r="G971" s="16"/>
      <c r="H971" s="16"/>
      <c r="I971" s="16"/>
      <c r="J971" s="16"/>
      <c r="K971" s="20"/>
      <c r="L971" s="20"/>
      <c r="M971" s="20"/>
      <c r="N971" s="20"/>
      <c r="O971" s="20"/>
      <c r="P971" s="20"/>
      <c r="Q971" s="20"/>
      <c r="R971" s="20"/>
      <c r="S971" s="20"/>
      <c r="T971" s="20"/>
      <c r="U971" s="20"/>
      <c r="V971" s="20"/>
      <c r="W971" s="20"/>
      <c r="X971" s="20"/>
      <c r="Y971" s="18"/>
      <c r="Z971" s="15"/>
      <c r="AA971" s="15"/>
      <c r="AB971" s="18"/>
      <c r="AC971" s="15"/>
      <c r="AD971" s="15"/>
      <c r="AE971" s="19"/>
      <c r="AF971" s="15"/>
      <c r="AG971" s="15"/>
      <c r="AH971" s="15"/>
      <c r="AI971" s="15"/>
      <c r="AJ971" s="20"/>
      <c r="AK971" s="18"/>
      <c r="AL971" s="19"/>
      <c r="AM971" s="1"/>
    </row>
    <row r="972" spans="1:39" x14ac:dyDescent="0.25">
      <c r="A972" s="15"/>
      <c r="B972" s="16"/>
      <c r="C972" s="17"/>
      <c r="D972" s="15"/>
      <c r="E972" s="16"/>
      <c r="F972" s="16"/>
      <c r="G972" s="16"/>
      <c r="H972" s="16"/>
      <c r="I972" s="16"/>
      <c r="J972" s="16"/>
      <c r="K972" s="20"/>
      <c r="L972" s="20"/>
      <c r="M972" s="20"/>
      <c r="N972" s="20"/>
      <c r="O972" s="20"/>
      <c r="P972" s="20"/>
      <c r="Q972" s="20"/>
      <c r="R972" s="20"/>
      <c r="S972" s="20"/>
      <c r="T972" s="20"/>
      <c r="U972" s="20"/>
      <c r="V972" s="20"/>
      <c r="W972" s="20"/>
      <c r="X972" s="20"/>
      <c r="Y972" s="18"/>
      <c r="Z972" s="15"/>
      <c r="AA972" s="15"/>
      <c r="AB972" s="18"/>
      <c r="AC972" s="15"/>
      <c r="AD972" s="15"/>
      <c r="AE972" s="19"/>
      <c r="AF972" s="15"/>
      <c r="AG972" s="15"/>
      <c r="AH972" s="15"/>
      <c r="AI972" s="15"/>
      <c r="AJ972" s="20"/>
      <c r="AK972" s="18"/>
      <c r="AL972" s="19"/>
      <c r="AM972" s="1"/>
    </row>
    <row r="973" spans="1:39" x14ac:dyDescent="0.25">
      <c r="A973" s="15"/>
      <c r="B973" s="16"/>
      <c r="C973" s="17"/>
      <c r="D973" s="15"/>
      <c r="E973" s="16"/>
      <c r="F973" s="16"/>
      <c r="G973" s="16"/>
      <c r="H973" s="16"/>
      <c r="I973" s="16"/>
      <c r="J973" s="16"/>
      <c r="K973" s="20"/>
      <c r="L973" s="20"/>
      <c r="M973" s="20"/>
      <c r="N973" s="20"/>
      <c r="O973" s="20"/>
      <c r="P973" s="20"/>
      <c r="Q973" s="20"/>
      <c r="R973" s="20"/>
      <c r="S973" s="20"/>
      <c r="T973" s="20"/>
      <c r="U973" s="20"/>
      <c r="V973" s="20"/>
      <c r="W973" s="20"/>
      <c r="X973" s="20"/>
      <c r="Y973" s="18"/>
      <c r="Z973" s="15"/>
      <c r="AA973" s="15"/>
      <c r="AB973" s="18"/>
      <c r="AC973" s="15"/>
      <c r="AD973" s="15"/>
      <c r="AE973" s="19"/>
      <c r="AF973" s="15"/>
      <c r="AG973" s="15"/>
      <c r="AH973" s="15"/>
      <c r="AI973" s="15"/>
      <c r="AJ973" s="20"/>
      <c r="AK973" s="18"/>
      <c r="AL973" s="19"/>
      <c r="AM973" s="1"/>
    </row>
    <row r="974" spans="1:39" x14ac:dyDescent="0.25">
      <c r="A974" s="15"/>
      <c r="B974" s="16"/>
      <c r="C974" s="17"/>
      <c r="D974" s="15"/>
      <c r="E974" s="16"/>
      <c r="F974" s="16"/>
      <c r="G974" s="16"/>
      <c r="H974" s="16"/>
      <c r="I974" s="16"/>
      <c r="J974" s="16"/>
      <c r="K974" s="20"/>
      <c r="L974" s="20"/>
      <c r="M974" s="20"/>
      <c r="N974" s="20"/>
      <c r="O974" s="20"/>
      <c r="P974" s="20"/>
      <c r="Q974" s="20"/>
      <c r="R974" s="20"/>
      <c r="S974" s="20"/>
      <c r="T974" s="20"/>
      <c r="U974" s="20"/>
      <c r="V974" s="20"/>
      <c r="W974" s="20"/>
      <c r="X974" s="20"/>
      <c r="Y974" s="18"/>
      <c r="Z974" s="15"/>
      <c r="AA974" s="15"/>
      <c r="AB974" s="18"/>
      <c r="AC974" s="15"/>
      <c r="AD974" s="15"/>
      <c r="AE974" s="19"/>
      <c r="AF974" s="15"/>
      <c r="AG974" s="15"/>
      <c r="AH974" s="15"/>
      <c r="AI974" s="15"/>
      <c r="AJ974" s="20"/>
      <c r="AK974" s="18"/>
      <c r="AL974" s="19"/>
      <c r="AM974" s="1"/>
    </row>
    <row r="975" spans="1:39" x14ac:dyDescent="0.25">
      <c r="A975" s="15"/>
      <c r="B975" s="16"/>
      <c r="C975" s="17"/>
      <c r="D975" s="15"/>
      <c r="E975" s="16"/>
      <c r="F975" s="16"/>
      <c r="G975" s="16"/>
      <c r="H975" s="16"/>
      <c r="I975" s="16"/>
      <c r="J975" s="16"/>
      <c r="K975" s="20"/>
      <c r="L975" s="20"/>
      <c r="M975" s="20"/>
      <c r="N975" s="20"/>
      <c r="O975" s="20"/>
      <c r="P975" s="20"/>
      <c r="Q975" s="20"/>
      <c r="R975" s="20"/>
      <c r="S975" s="20"/>
      <c r="T975" s="20"/>
      <c r="U975" s="20"/>
      <c r="V975" s="20"/>
      <c r="W975" s="20"/>
      <c r="X975" s="20"/>
      <c r="Y975" s="18"/>
      <c r="Z975" s="15"/>
      <c r="AA975" s="15"/>
      <c r="AB975" s="18"/>
      <c r="AC975" s="15"/>
      <c r="AD975" s="15"/>
      <c r="AE975" s="19"/>
      <c r="AF975" s="15"/>
      <c r="AG975" s="15"/>
      <c r="AH975" s="15"/>
      <c r="AI975" s="15"/>
      <c r="AJ975" s="20"/>
      <c r="AK975" s="18"/>
      <c r="AL975" s="19"/>
      <c r="AM975" s="1"/>
    </row>
    <row r="976" spans="1:39" x14ac:dyDescent="0.25">
      <c r="A976" s="15"/>
      <c r="B976" s="16"/>
      <c r="C976" s="17"/>
      <c r="D976" s="15"/>
      <c r="E976" s="16"/>
      <c r="F976" s="16"/>
      <c r="G976" s="16"/>
      <c r="H976" s="16"/>
      <c r="I976" s="16"/>
      <c r="J976" s="16"/>
      <c r="K976" s="20"/>
      <c r="L976" s="20"/>
      <c r="M976" s="20"/>
      <c r="N976" s="20"/>
      <c r="O976" s="20"/>
      <c r="P976" s="20"/>
      <c r="Q976" s="20"/>
      <c r="R976" s="20"/>
      <c r="S976" s="20"/>
      <c r="T976" s="20"/>
      <c r="U976" s="20"/>
      <c r="V976" s="20"/>
      <c r="W976" s="20"/>
      <c r="X976" s="20"/>
      <c r="Y976" s="18"/>
      <c r="Z976" s="15"/>
      <c r="AA976" s="15"/>
      <c r="AB976" s="18"/>
      <c r="AC976" s="15"/>
      <c r="AD976" s="15"/>
      <c r="AE976" s="19"/>
      <c r="AF976" s="15"/>
      <c r="AG976" s="15"/>
      <c r="AH976" s="15"/>
      <c r="AI976" s="15"/>
      <c r="AJ976" s="20"/>
      <c r="AK976" s="18"/>
      <c r="AL976" s="19"/>
      <c r="AM976" s="1"/>
    </row>
    <row r="977" spans="1:39" x14ac:dyDescent="0.25">
      <c r="A977" s="15"/>
      <c r="B977" s="16"/>
      <c r="C977" s="17"/>
      <c r="D977" s="15"/>
      <c r="E977" s="16"/>
      <c r="F977" s="16"/>
      <c r="G977" s="16"/>
      <c r="H977" s="16"/>
      <c r="I977" s="16"/>
      <c r="J977" s="16"/>
      <c r="K977" s="20"/>
      <c r="L977" s="20"/>
      <c r="M977" s="20"/>
      <c r="N977" s="20"/>
      <c r="O977" s="20"/>
      <c r="P977" s="20"/>
      <c r="Q977" s="20"/>
      <c r="R977" s="20"/>
      <c r="S977" s="20"/>
      <c r="T977" s="20"/>
      <c r="U977" s="20"/>
      <c r="V977" s="20"/>
      <c r="W977" s="20"/>
      <c r="X977" s="20"/>
      <c r="Y977" s="18"/>
      <c r="Z977" s="15"/>
      <c r="AA977" s="15"/>
      <c r="AB977" s="18"/>
      <c r="AC977" s="15"/>
      <c r="AD977" s="15"/>
      <c r="AE977" s="19"/>
      <c r="AF977" s="15"/>
      <c r="AG977" s="15"/>
      <c r="AH977" s="15"/>
      <c r="AI977" s="15"/>
      <c r="AJ977" s="20"/>
      <c r="AK977" s="18"/>
      <c r="AL977" s="19"/>
      <c r="AM977" s="1"/>
    </row>
    <row r="978" spans="1:39" x14ac:dyDescent="0.25">
      <c r="A978" s="15"/>
      <c r="B978" s="16"/>
      <c r="C978" s="17"/>
      <c r="D978" s="15"/>
      <c r="E978" s="16"/>
      <c r="F978" s="16"/>
      <c r="G978" s="16"/>
      <c r="H978" s="16"/>
      <c r="I978" s="16"/>
      <c r="J978" s="16"/>
      <c r="K978" s="20"/>
      <c r="L978" s="20"/>
      <c r="M978" s="20"/>
      <c r="N978" s="20"/>
      <c r="O978" s="20"/>
      <c r="P978" s="20"/>
      <c r="Q978" s="20"/>
      <c r="R978" s="20"/>
      <c r="S978" s="20"/>
      <c r="T978" s="20"/>
      <c r="U978" s="20"/>
      <c r="V978" s="20"/>
      <c r="W978" s="20"/>
      <c r="X978" s="20"/>
      <c r="Y978" s="18"/>
      <c r="Z978" s="15"/>
      <c r="AA978" s="15"/>
      <c r="AB978" s="18"/>
      <c r="AC978" s="15"/>
      <c r="AD978" s="15"/>
      <c r="AE978" s="19"/>
      <c r="AF978" s="15"/>
      <c r="AG978" s="15"/>
      <c r="AH978" s="15"/>
      <c r="AI978" s="15"/>
      <c r="AJ978" s="20"/>
      <c r="AK978" s="18"/>
      <c r="AL978" s="19"/>
      <c r="AM978" s="1"/>
    </row>
    <row r="979" spans="1:39" x14ac:dyDescent="0.25">
      <c r="A979" s="15"/>
      <c r="B979" s="16"/>
      <c r="C979" s="17"/>
      <c r="D979" s="15"/>
      <c r="E979" s="16"/>
      <c r="F979" s="16"/>
      <c r="G979" s="16"/>
      <c r="H979" s="16"/>
      <c r="I979" s="16"/>
      <c r="J979" s="16"/>
      <c r="K979" s="20"/>
      <c r="L979" s="20"/>
      <c r="M979" s="20"/>
      <c r="N979" s="20"/>
      <c r="O979" s="20"/>
      <c r="P979" s="20"/>
      <c r="Q979" s="20"/>
      <c r="R979" s="20"/>
      <c r="S979" s="20"/>
      <c r="T979" s="20"/>
      <c r="U979" s="20"/>
      <c r="V979" s="20"/>
      <c r="W979" s="20"/>
      <c r="X979" s="20"/>
      <c r="Y979" s="18"/>
      <c r="Z979" s="15"/>
      <c r="AA979" s="15"/>
      <c r="AB979" s="18"/>
      <c r="AC979" s="15"/>
      <c r="AD979" s="15"/>
      <c r="AE979" s="19"/>
      <c r="AF979" s="15"/>
      <c r="AG979" s="15"/>
      <c r="AH979" s="15"/>
      <c r="AI979" s="15"/>
      <c r="AJ979" s="20"/>
      <c r="AK979" s="18"/>
      <c r="AL979" s="19"/>
      <c r="AM979" s="1"/>
    </row>
    <row r="980" spans="1:39" x14ac:dyDescent="0.25">
      <c r="A980" s="15"/>
      <c r="B980" s="16"/>
      <c r="C980" s="17"/>
      <c r="D980" s="15"/>
      <c r="E980" s="16"/>
      <c r="F980" s="16"/>
      <c r="G980" s="16"/>
      <c r="H980" s="16"/>
      <c r="I980" s="16"/>
      <c r="J980" s="16"/>
      <c r="K980" s="20"/>
      <c r="L980" s="20"/>
      <c r="M980" s="20"/>
      <c r="N980" s="20"/>
      <c r="O980" s="20"/>
      <c r="P980" s="20"/>
      <c r="Q980" s="20"/>
      <c r="R980" s="20"/>
      <c r="S980" s="20"/>
      <c r="T980" s="20"/>
      <c r="U980" s="20"/>
      <c r="V980" s="20"/>
      <c r="W980" s="20"/>
      <c r="X980" s="20"/>
      <c r="Y980" s="18"/>
      <c r="Z980" s="15"/>
      <c r="AA980" s="15"/>
      <c r="AB980" s="18"/>
      <c r="AC980" s="15"/>
      <c r="AD980" s="15"/>
      <c r="AE980" s="19"/>
      <c r="AF980" s="15"/>
      <c r="AG980" s="15"/>
      <c r="AH980" s="15"/>
      <c r="AI980" s="15"/>
      <c r="AJ980" s="20"/>
      <c r="AK980" s="18"/>
      <c r="AL980" s="19"/>
      <c r="AM980" s="1"/>
    </row>
    <row r="981" spans="1:39" x14ac:dyDescent="0.25">
      <c r="A981" s="15"/>
      <c r="B981" s="16"/>
      <c r="C981" s="17"/>
      <c r="D981" s="15"/>
      <c r="E981" s="16"/>
      <c r="F981" s="16"/>
      <c r="G981" s="16"/>
      <c r="H981" s="16"/>
      <c r="I981" s="16"/>
      <c r="J981" s="16"/>
      <c r="K981" s="20"/>
      <c r="L981" s="20"/>
      <c r="M981" s="20"/>
      <c r="N981" s="20"/>
      <c r="O981" s="20"/>
      <c r="P981" s="20"/>
      <c r="Q981" s="20"/>
      <c r="R981" s="20"/>
      <c r="S981" s="20"/>
      <c r="T981" s="20"/>
      <c r="U981" s="20"/>
      <c r="V981" s="20"/>
      <c r="W981" s="20"/>
      <c r="X981" s="20"/>
      <c r="Y981" s="18"/>
      <c r="Z981" s="15"/>
      <c r="AA981" s="15"/>
      <c r="AB981" s="18"/>
      <c r="AC981" s="15"/>
      <c r="AD981" s="15"/>
      <c r="AE981" s="19"/>
      <c r="AF981" s="15"/>
      <c r="AG981" s="15"/>
      <c r="AH981" s="15"/>
      <c r="AI981" s="15"/>
      <c r="AJ981" s="20"/>
      <c r="AK981" s="18"/>
      <c r="AL981" s="19"/>
      <c r="AM981" s="1"/>
    </row>
    <row r="982" spans="1:39" x14ac:dyDescent="0.25">
      <c r="A982" s="15"/>
      <c r="B982" s="16"/>
      <c r="C982" s="17"/>
      <c r="D982" s="15"/>
      <c r="E982" s="16"/>
      <c r="F982" s="16"/>
      <c r="G982" s="16"/>
      <c r="H982" s="16"/>
      <c r="I982" s="16"/>
      <c r="J982" s="16"/>
      <c r="K982" s="20"/>
      <c r="L982" s="20"/>
      <c r="M982" s="20"/>
      <c r="N982" s="20"/>
      <c r="O982" s="20"/>
      <c r="P982" s="20"/>
      <c r="Q982" s="20"/>
      <c r="R982" s="20"/>
      <c r="S982" s="20"/>
      <c r="T982" s="20"/>
      <c r="U982" s="20"/>
      <c r="V982" s="20"/>
      <c r="W982" s="20"/>
      <c r="X982" s="20"/>
      <c r="Y982" s="18"/>
      <c r="Z982" s="15"/>
      <c r="AA982" s="15"/>
      <c r="AB982" s="18"/>
      <c r="AC982" s="15"/>
      <c r="AD982" s="15"/>
      <c r="AE982" s="19"/>
      <c r="AF982" s="15"/>
      <c r="AG982" s="15"/>
      <c r="AH982" s="15"/>
      <c r="AI982" s="15"/>
      <c r="AJ982" s="20"/>
      <c r="AK982" s="18"/>
      <c r="AL982" s="19"/>
      <c r="AM982" s="1"/>
    </row>
    <row r="983" spans="1:39" x14ac:dyDescent="0.25">
      <c r="A983" s="15"/>
      <c r="B983" s="16"/>
      <c r="C983" s="17"/>
      <c r="D983" s="15"/>
      <c r="E983" s="16"/>
      <c r="F983" s="16"/>
      <c r="G983" s="16"/>
      <c r="H983" s="16"/>
      <c r="I983" s="16"/>
      <c r="J983" s="16"/>
      <c r="K983" s="20"/>
      <c r="L983" s="20"/>
      <c r="M983" s="20"/>
      <c r="N983" s="20"/>
      <c r="O983" s="20"/>
      <c r="P983" s="20"/>
      <c r="Q983" s="20"/>
      <c r="R983" s="20"/>
      <c r="S983" s="20"/>
      <c r="T983" s="20"/>
      <c r="U983" s="20"/>
      <c r="V983" s="20"/>
      <c r="W983" s="20"/>
      <c r="X983" s="20"/>
      <c r="Y983" s="18"/>
      <c r="Z983" s="15"/>
      <c r="AA983" s="15"/>
      <c r="AB983" s="18"/>
      <c r="AC983" s="15"/>
      <c r="AD983" s="15"/>
      <c r="AE983" s="19"/>
      <c r="AF983" s="15"/>
      <c r="AG983" s="15"/>
      <c r="AH983" s="15"/>
      <c r="AI983" s="15"/>
      <c r="AJ983" s="20"/>
      <c r="AK983" s="18"/>
      <c r="AL983" s="19"/>
      <c r="AM983" s="1"/>
    </row>
    <row r="984" spans="1:39" x14ac:dyDescent="0.25">
      <c r="A984" s="15"/>
      <c r="B984" s="16"/>
      <c r="C984" s="17"/>
      <c r="D984" s="15"/>
      <c r="E984" s="16"/>
      <c r="F984" s="16"/>
      <c r="G984" s="16"/>
      <c r="H984" s="16"/>
      <c r="I984" s="16"/>
      <c r="J984" s="16"/>
      <c r="K984" s="20"/>
      <c r="L984" s="20"/>
      <c r="M984" s="20"/>
      <c r="N984" s="20"/>
      <c r="O984" s="20"/>
      <c r="P984" s="20"/>
      <c r="Q984" s="20"/>
      <c r="R984" s="20"/>
      <c r="S984" s="20"/>
      <c r="T984" s="20"/>
      <c r="U984" s="20"/>
      <c r="V984" s="20"/>
      <c r="W984" s="20"/>
      <c r="X984" s="20"/>
      <c r="Y984" s="18"/>
      <c r="Z984" s="15"/>
      <c r="AA984" s="15"/>
      <c r="AB984" s="18"/>
      <c r="AC984" s="15"/>
      <c r="AD984" s="15"/>
      <c r="AE984" s="19"/>
      <c r="AF984" s="15"/>
      <c r="AG984" s="15"/>
      <c r="AH984" s="15"/>
      <c r="AI984" s="15"/>
      <c r="AJ984" s="20"/>
      <c r="AK984" s="18"/>
      <c r="AL984" s="19"/>
      <c r="AM984" s="1"/>
    </row>
    <row r="985" spans="1:39" x14ac:dyDescent="0.25">
      <c r="A985" s="15"/>
      <c r="B985" s="16"/>
      <c r="C985" s="17"/>
      <c r="D985" s="15"/>
      <c r="E985" s="16"/>
      <c r="F985" s="16"/>
      <c r="G985" s="16"/>
      <c r="H985" s="16"/>
      <c r="I985" s="16"/>
      <c r="J985" s="16"/>
      <c r="K985" s="20"/>
      <c r="L985" s="20"/>
      <c r="M985" s="20"/>
      <c r="N985" s="20"/>
      <c r="O985" s="20"/>
      <c r="P985" s="20"/>
      <c r="Q985" s="20"/>
      <c r="R985" s="20"/>
      <c r="S985" s="20"/>
      <c r="T985" s="20"/>
      <c r="U985" s="20"/>
      <c r="V985" s="20"/>
      <c r="W985" s="20"/>
      <c r="X985" s="20"/>
      <c r="Y985" s="18"/>
      <c r="Z985" s="15"/>
      <c r="AA985" s="15"/>
      <c r="AB985" s="18"/>
      <c r="AC985" s="15"/>
      <c r="AD985" s="15"/>
      <c r="AE985" s="19"/>
      <c r="AF985" s="15"/>
      <c r="AG985" s="15"/>
      <c r="AH985" s="15"/>
      <c r="AI985" s="15"/>
      <c r="AJ985" s="20"/>
      <c r="AK985" s="18"/>
      <c r="AL985" s="19"/>
      <c r="AM985" s="1"/>
    </row>
    <row r="986" spans="1:39" x14ac:dyDescent="0.25">
      <c r="A986" s="15"/>
      <c r="B986" s="16"/>
      <c r="C986" s="17"/>
      <c r="D986" s="15"/>
      <c r="E986" s="16"/>
      <c r="F986" s="16"/>
      <c r="G986" s="16"/>
      <c r="H986" s="16"/>
      <c r="I986" s="16"/>
      <c r="J986" s="16"/>
      <c r="K986" s="20"/>
      <c r="L986" s="20"/>
      <c r="M986" s="20"/>
      <c r="N986" s="20"/>
      <c r="O986" s="20"/>
      <c r="P986" s="20"/>
      <c r="Q986" s="20"/>
      <c r="R986" s="20"/>
      <c r="S986" s="20"/>
      <c r="T986" s="20"/>
      <c r="U986" s="20"/>
      <c r="V986" s="20"/>
      <c r="W986" s="20"/>
      <c r="X986" s="20"/>
      <c r="Y986" s="18"/>
      <c r="Z986" s="15"/>
      <c r="AA986" s="15"/>
      <c r="AB986" s="18"/>
      <c r="AC986" s="15"/>
      <c r="AD986" s="15"/>
      <c r="AE986" s="19"/>
      <c r="AF986" s="15"/>
      <c r="AG986" s="15"/>
      <c r="AH986" s="15"/>
      <c r="AI986" s="15"/>
      <c r="AJ986" s="20"/>
      <c r="AK986" s="18"/>
      <c r="AL986" s="19"/>
      <c r="AM986" s="1"/>
    </row>
    <row r="987" spans="1:39" x14ac:dyDescent="0.25">
      <c r="A987" s="15"/>
      <c r="B987" s="16"/>
      <c r="C987" s="17"/>
      <c r="D987" s="15"/>
      <c r="E987" s="16"/>
      <c r="F987" s="16"/>
      <c r="G987" s="16"/>
      <c r="H987" s="16"/>
      <c r="I987" s="16"/>
      <c r="J987" s="16"/>
      <c r="K987" s="20"/>
      <c r="L987" s="20"/>
      <c r="M987" s="20"/>
      <c r="N987" s="20"/>
      <c r="O987" s="20"/>
      <c r="P987" s="20"/>
      <c r="Q987" s="20"/>
      <c r="R987" s="20"/>
      <c r="S987" s="20"/>
      <c r="T987" s="20"/>
      <c r="U987" s="20"/>
      <c r="V987" s="20"/>
      <c r="W987" s="20"/>
      <c r="X987" s="20"/>
      <c r="Y987" s="18"/>
      <c r="Z987" s="15"/>
      <c r="AA987" s="15"/>
      <c r="AB987" s="18"/>
      <c r="AC987" s="15"/>
      <c r="AD987" s="15"/>
      <c r="AE987" s="19"/>
      <c r="AF987" s="15"/>
      <c r="AG987" s="15"/>
      <c r="AH987" s="15"/>
      <c r="AI987" s="15"/>
      <c r="AJ987" s="20"/>
      <c r="AK987" s="18"/>
      <c r="AL987" s="19"/>
      <c r="AM987" s="1"/>
    </row>
    <row r="988" spans="1:39" x14ac:dyDescent="0.25">
      <c r="A988" s="15"/>
      <c r="B988" s="16"/>
      <c r="C988" s="17"/>
      <c r="D988" s="15"/>
      <c r="E988" s="16"/>
      <c r="F988" s="16"/>
      <c r="G988" s="16"/>
      <c r="H988" s="16"/>
      <c r="I988" s="16"/>
      <c r="J988" s="16"/>
      <c r="K988" s="20"/>
      <c r="L988" s="20"/>
      <c r="M988" s="20"/>
      <c r="N988" s="20"/>
      <c r="O988" s="20"/>
      <c r="P988" s="20"/>
      <c r="Q988" s="20"/>
      <c r="R988" s="20"/>
      <c r="S988" s="20"/>
      <c r="T988" s="20"/>
      <c r="U988" s="20"/>
      <c r="V988" s="20"/>
      <c r="W988" s="20"/>
      <c r="X988" s="20"/>
      <c r="Y988" s="18"/>
      <c r="Z988" s="15"/>
      <c r="AA988" s="15"/>
      <c r="AB988" s="18"/>
      <c r="AC988" s="15"/>
      <c r="AD988" s="15"/>
      <c r="AE988" s="19"/>
      <c r="AF988" s="15"/>
      <c r="AG988" s="15"/>
      <c r="AH988" s="15"/>
      <c r="AI988" s="15"/>
      <c r="AJ988" s="20"/>
      <c r="AK988" s="18"/>
      <c r="AL988" s="19"/>
      <c r="AM988" s="1"/>
    </row>
    <row r="989" spans="1:39" x14ac:dyDescent="0.25">
      <c r="A989" s="15"/>
      <c r="B989" s="16"/>
      <c r="C989" s="17"/>
      <c r="D989" s="15"/>
      <c r="E989" s="16"/>
      <c r="F989" s="16"/>
      <c r="G989" s="16"/>
      <c r="H989" s="16"/>
      <c r="I989" s="16"/>
      <c r="J989" s="16"/>
      <c r="K989" s="20"/>
      <c r="L989" s="20"/>
      <c r="M989" s="20"/>
      <c r="N989" s="20"/>
      <c r="O989" s="20"/>
      <c r="P989" s="20"/>
      <c r="Q989" s="20"/>
      <c r="R989" s="20"/>
      <c r="S989" s="20"/>
      <c r="T989" s="20"/>
      <c r="U989" s="20"/>
      <c r="V989" s="20"/>
      <c r="W989" s="20"/>
      <c r="X989" s="20"/>
      <c r="Y989" s="18"/>
      <c r="Z989" s="15"/>
      <c r="AA989" s="15"/>
      <c r="AB989" s="18"/>
      <c r="AC989" s="15"/>
      <c r="AD989" s="15"/>
      <c r="AE989" s="19"/>
      <c r="AF989" s="15"/>
      <c r="AG989" s="15"/>
      <c r="AH989" s="15"/>
      <c r="AI989" s="15"/>
      <c r="AJ989" s="20"/>
      <c r="AK989" s="18"/>
      <c r="AL989" s="19"/>
      <c r="AM989" s="1"/>
    </row>
    <row r="990" spans="1:39" x14ac:dyDescent="0.25">
      <c r="A990" s="15"/>
      <c r="B990" s="16"/>
      <c r="C990" s="17"/>
      <c r="D990" s="15"/>
      <c r="E990" s="16"/>
      <c r="F990" s="16"/>
      <c r="G990" s="16"/>
      <c r="H990" s="16"/>
      <c r="I990" s="16"/>
      <c r="J990" s="16"/>
      <c r="K990" s="20"/>
      <c r="L990" s="20"/>
      <c r="M990" s="20"/>
      <c r="N990" s="20"/>
      <c r="O990" s="20"/>
      <c r="P990" s="20"/>
      <c r="Q990" s="20"/>
      <c r="R990" s="20"/>
      <c r="S990" s="20"/>
      <c r="T990" s="20"/>
      <c r="U990" s="20"/>
      <c r="V990" s="20"/>
      <c r="W990" s="20"/>
      <c r="X990" s="20"/>
      <c r="Y990" s="18"/>
      <c r="Z990" s="15"/>
      <c r="AA990" s="15"/>
      <c r="AB990" s="18"/>
      <c r="AC990" s="15"/>
      <c r="AD990" s="15"/>
      <c r="AE990" s="19"/>
      <c r="AF990" s="15"/>
      <c r="AG990" s="15"/>
      <c r="AH990" s="15"/>
      <c r="AI990" s="15"/>
      <c r="AJ990" s="20"/>
      <c r="AK990" s="18"/>
      <c r="AL990" s="19"/>
      <c r="AM990" s="1"/>
    </row>
    <row r="991" spans="1:39" x14ac:dyDescent="0.25">
      <c r="A991" s="15"/>
      <c r="B991" s="16"/>
      <c r="C991" s="17"/>
      <c r="D991" s="15"/>
      <c r="E991" s="16"/>
      <c r="F991" s="16"/>
      <c r="G991" s="16"/>
      <c r="H991" s="16"/>
      <c r="I991" s="16"/>
      <c r="J991" s="16"/>
      <c r="K991" s="20"/>
      <c r="L991" s="20"/>
      <c r="M991" s="20"/>
      <c r="N991" s="20"/>
      <c r="O991" s="20"/>
      <c r="P991" s="20"/>
      <c r="Q991" s="20"/>
      <c r="R991" s="20"/>
      <c r="S991" s="20"/>
      <c r="T991" s="20"/>
      <c r="U991" s="20"/>
      <c r="V991" s="20"/>
      <c r="W991" s="20"/>
      <c r="X991" s="20"/>
      <c r="Y991" s="18"/>
      <c r="Z991" s="15"/>
      <c r="AA991" s="15"/>
      <c r="AB991" s="18"/>
      <c r="AC991" s="15"/>
      <c r="AD991" s="15"/>
      <c r="AE991" s="19"/>
      <c r="AF991" s="15"/>
      <c r="AG991" s="15"/>
      <c r="AH991" s="15"/>
      <c r="AI991" s="15"/>
      <c r="AJ991" s="20"/>
      <c r="AK991" s="18"/>
      <c r="AL991" s="19"/>
      <c r="AM991" s="1"/>
    </row>
    <row r="992" spans="1:39" x14ac:dyDescent="0.25">
      <c r="A992" s="15"/>
      <c r="B992" s="16"/>
      <c r="C992" s="17"/>
      <c r="D992" s="15"/>
      <c r="E992" s="16"/>
      <c r="F992" s="16"/>
      <c r="G992" s="16"/>
      <c r="H992" s="16"/>
      <c r="I992" s="16"/>
      <c r="J992" s="16"/>
      <c r="K992" s="20"/>
      <c r="L992" s="20"/>
      <c r="M992" s="20"/>
      <c r="N992" s="20"/>
      <c r="O992" s="20"/>
      <c r="P992" s="20"/>
      <c r="Q992" s="20"/>
      <c r="R992" s="20"/>
      <c r="S992" s="20"/>
      <c r="T992" s="20"/>
      <c r="U992" s="20"/>
      <c r="V992" s="20"/>
      <c r="W992" s="20"/>
      <c r="X992" s="20"/>
      <c r="Y992" s="18"/>
      <c r="Z992" s="15"/>
      <c r="AA992" s="15"/>
      <c r="AB992" s="18"/>
      <c r="AC992" s="15"/>
      <c r="AD992" s="15"/>
      <c r="AE992" s="19"/>
      <c r="AF992" s="15"/>
      <c r="AG992" s="15"/>
      <c r="AH992" s="15"/>
      <c r="AI992" s="15"/>
      <c r="AJ992" s="20"/>
      <c r="AK992" s="18"/>
      <c r="AL992" s="19"/>
      <c r="AM992" s="1"/>
    </row>
    <row r="993" spans="1:39" x14ac:dyDescent="0.25">
      <c r="A993" s="15"/>
      <c r="B993" s="16"/>
      <c r="C993" s="17"/>
      <c r="D993" s="15"/>
      <c r="E993" s="16"/>
      <c r="F993" s="16"/>
      <c r="G993" s="16"/>
      <c r="H993" s="16"/>
      <c r="I993" s="16"/>
      <c r="J993" s="16"/>
      <c r="K993" s="20"/>
      <c r="L993" s="20"/>
      <c r="M993" s="20"/>
      <c r="N993" s="20"/>
      <c r="O993" s="20"/>
      <c r="P993" s="20"/>
      <c r="Q993" s="20"/>
      <c r="R993" s="20"/>
      <c r="S993" s="20"/>
      <c r="T993" s="20"/>
      <c r="U993" s="20"/>
      <c r="V993" s="20"/>
      <c r="W993" s="20"/>
      <c r="X993" s="20"/>
      <c r="Y993" s="18"/>
      <c r="Z993" s="15"/>
      <c r="AA993" s="15"/>
      <c r="AB993" s="18"/>
      <c r="AC993" s="15"/>
      <c r="AD993" s="15"/>
      <c r="AE993" s="19"/>
      <c r="AF993" s="15"/>
      <c r="AG993" s="15"/>
      <c r="AH993" s="15"/>
      <c r="AI993" s="15"/>
      <c r="AJ993" s="20"/>
      <c r="AK993" s="18"/>
      <c r="AL993" s="19"/>
      <c r="AM993" s="1"/>
    </row>
    <row r="994" spans="1:39" x14ac:dyDescent="0.25">
      <c r="A994" s="15"/>
      <c r="B994" s="16"/>
      <c r="C994" s="17"/>
      <c r="D994" s="15"/>
      <c r="E994" s="16"/>
      <c r="F994" s="16"/>
      <c r="G994" s="16"/>
      <c r="H994" s="16"/>
      <c r="I994" s="16"/>
      <c r="J994" s="16"/>
      <c r="K994" s="20"/>
      <c r="L994" s="20"/>
      <c r="M994" s="20"/>
      <c r="N994" s="20"/>
      <c r="O994" s="20"/>
      <c r="P994" s="20"/>
      <c r="Q994" s="20"/>
      <c r="R994" s="20"/>
      <c r="S994" s="20"/>
      <c r="T994" s="20"/>
      <c r="U994" s="20"/>
      <c r="V994" s="20"/>
      <c r="W994" s="20"/>
      <c r="X994" s="20"/>
      <c r="Y994" s="18"/>
      <c r="Z994" s="15"/>
      <c r="AA994" s="15"/>
      <c r="AB994" s="18"/>
      <c r="AC994" s="15"/>
      <c r="AD994" s="15"/>
      <c r="AE994" s="19"/>
      <c r="AF994" s="15"/>
      <c r="AG994" s="15"/>
      <c r="AH994" s="15"/>
      <c r="AI994" s="15"/>
      <c r="AJ994" s="20"/>
      <c r="AK994" s="18"/>
      <c r="AL994" s="19"/>
      <c r="AM994" s="1"/>
    </row>
    <row r="995" spans="1:39" x14ac:dyDescent="0.25">
      <c r="A995" s="15"/>
      <c r="B995" s="16"/>
      <c r="C995" s="17"/>
      <c r="D995" s="15"/>
      <c r="E995" s="16"/>
      <c r="F995" s="16"/>
      <c r="G995" s="16"/>
      <c r="H995" s="16"/>
      <c r="I995" s="16"/>
      <c r="J995" s="16"/>
      <c r="K995" s="20"/>
      <c r="L995" s="20"/>
      <c r="M995" s="20"/>
      <c r="N995" s="20"/>
      <c r="O995" s="20"/>
      <c r="P995" s="20"/>
      <c r="Q995" s="20"/>
      <c r="R995" s="20"/>
      <c r="S995" s="20"/>
      <c r="T995" s="20"/>
      <c r="U995" s="20"/>
      <c r="V995" s="20"/>
      <c r="W995" s="20"/>
      <c r="X995" s="20"/>
      <c r="Y995" s="18"/>
      <c r="Z995" s="15"/>
      <c r="AA995" s="15"/>
      <c r="AB995" s="18"/>
      <c r="AC995" s="15"/>
      <c r="AD995" s="15"/>
      <c r="AE995" s="19"/>
      <c r="AF995" s="15"/>
      <c r="AG995" s="15"/>
      <c r="AH995" s="15"/>
      <c r="AI995" s="15"/>
      <c r="AJ995" s="20"/>
      <c r="AK995" s="18"/>
      <c r="AL995" s="19"/>
      <c r="AM995" s="1"/>
    </row>
    <row r="996" spans="1:39" x14ac:dyDescent="0.25">
      <c r="A996" s="15"/>
      <c r="B996" s="16"/>
      <c r="C996" s="17"/>
      <c r="D996" s="15"/>
      <c r="E996" s="16"/>
      <c r="F996" s="16"/>
      <c r="G996" s="16"/>
      <c r="H996" s="16"/>
      <c r="I996" s="16"/>
      <c r="J996" s="16"/>
      <c r="K996" s="20"/>
      <c r="L996" s="20"/>
      <c r="M996" s="20"/>
      <c r="N996" s="20"/>
      <c r="O996" s="20"/>
      <c r="P996" s="20"/>
      <c r="Q996" s="20"/>
      <c r="R996" s="20"/>
      <c r="S996" s="20"/>
      <c r="T996" s="20"/>
      <c r="U996" s="20"/>
      <c r="V996" s="20"/>
      <c r="W996" s="20"/>
      <c r="X996" s="20"/>
      <c r="Y996" s="18"/>
      <c r="Z996" s="15"/>
      <c r="AA996" s="15"/>
      <c r="AB996" s="18"/>
      <c r="AC996" s="15"/>
      <c r="AD996" s="15"/>
      <c r="AE996" s="19"/>
      <c r="AF996" s="15"/>
      <c r="AG996" s="15"/>
      <c r="AH996" s="15"/>
      <c r="AI996" s="15"/>
      <c r="AJ996" s="20"/>
      <c r="AK996" s="18"/>
      <c r="AL996" s="19"/>
      <c r="AM996" s="1"/>
    </row>
    <row r="997" spans="1:39" x14ac:dyDescent="0.25">
      <c r="A997" s="15"/>
      <c r="B997" s="16"/>
      <c r="C997" s="17"/>
      <c r="D997" s="15"/>
      <c r="E997" s="16"/>
      <c r="F997" s="16"/>
      <c r="G997" s="16"/>
      <c r="H997" s="16"/>
      <c r="I997" s="16"/>
      <c r="J997" s="16"/>
      <c r="K997" s="20"/>
      <c r="L997" s="20"/>
      <c r="M997" s="20"/>
      <c r="N997" s="20"/>
      <c r="O997" s="20"/>
      <c r="P997" s="20"/>
      <c r="Q997" s="20"/>
      <c r="R997" s="20"/>
      <c r="S997" s="20"/>
      <c r="T997" s="20"/>
      <c r="U997" s="20"/>
      <c r="V997" s="20"/>
      <c r="W997" s="20"/>
      <c r="X997" s="20"/>
      <c r="Y997" s="18"/>
      <c r="Z997" s="15"/>
      <c r="AA997" s="15"/>
      <c r="AB997" s="18"/>
      <c r="AC997" s="15"/>
      <c r="AD997" s="15"/>
      <c r="AE997" s="19"/>
      <c r="AF997" s="15"/>
      <c r="AG997" s="15"/>
      <c r="AH997" s="15"/>
      <c r="AI997" s="15"/>
      <c r="AJ997" s="20"/>
      <c r="AK997" s="18"/>
      <c r="AL997" s="19"/>
      <c r="AM997" s="1"/>
    </row>
    <row r="998" spans="1:39" x14ac:dyDescent="0.25">
      <c r="A998" s="15"/>
      <c r="B998" s="16"/>
      <c r="C998" s="17"/>
      <c r="D998" s="15"/>
      <c r="E998" s="16"/>
      <c r="F998" s="16"/>
      <c r="G998" s="16"/>
      <c r="H998" s="16"/>
      <c r="I998" s="16"/>
      <c r="J998" s="16"/>
      <c r="K998" s="20"/>
      <c r="L998" s="20"/>
      <c r="M998" s="20"/>
      <c r="N998" s="20"/>
      <c r="O998" s="20"/>
      <c r="P998" s="20"/>
      <c r="Q998" s="20"/>
      <c r="R998" s="20"/>
      <c r="S998" s="20"/>
      <c r="T998" s="20"/>
      <c r="U998" s="20"/>
      <c r="V998" s="20"/>
      <c r="W998" s="20"/>
      <c r="X998" s="20"/>
      <c r="Y998" s="18"/>
      <c r="Z998" s="15"/>
      <c r="AA998" s="15"/>
      <c r="AB998" s="18"/>
      <c r="AC998" s="15"/>
      <c r="AD998" s="15"/>
      <c r="AE998" s="19"/>
      <c r="AF998" s="15"/>
      <c r="AG998" s="15"/>
      <c r="AH998" s="15"/>
      <c r="AI998" s="15"/>
      <c r="AJ998" s="20"/>
      <c r="AK998" s="18"/>
      <c r="AL998" s="19"/>
      <c r="AM998" s="1"/>
    </row>
    <row r="999" spans="1:39" x14ac:dyDescent="0.25">
      <c r="A999" s="15"/>
      <c r="B999" s="16"/>
      <c r="C999" s="17"/>
      <c r="D999" s="15"/>
      <c r="E999" s="16"/>
      <c r="F999" s="16"/>
      <c r="G999" s="16"/>
      <c r="H999" s="16"/>
      <c r="I999" s="16"/>
      <c r="J999" s="16"/>
      <c r="K999" s="20"/>
      <c r="L999" s="20"/>
      <c r="M999" s="20"/>
      <c r="N999" s="20"/>
      <c r="O999" s="20"/>
      <c r="P999" s="20"/>
      <c r="Q999" s="20"/>
      <c r="R999" s="20"/>
      <c r="S999" s="20"/>
      <c r="T999" s="20"/>
      <c r="U999" s="20"/>
      <c r="V999" s="20"/>
      <c r="W999" s="20"/>
      <c r="X999" s="20"/>
      <c r="Y999" s="18"/>
      <c r="Z999" s="15"/>
      <c r="AA999" s="15"/>
      <c r="AB999" s="18"/>
      <c r="AC999" s="15"/>
      <c r="AD999" s="15"/>
      <c r="AE999" s="19"/>
      <c r="AF999" s="15"/>
      <c r="AG999" s="15"/>
      <c r="AH999" s="15"/>
      <c r="AI999" s="15"/>
      <c r="AJ999" s="20"/>
      <c r="AK999" s="18"/>
      <c r="AL999" s="19"/>
      <c r="AM999" s="1"/>
    </row>
    <row r="1000" spans="1:39" x14ac:dyDescent="0.25">
      <c r="A1000" s="15"/>
      <c r="B1000" s="16"/>
      <c r="C1000" s="17"/>
      <c r="D1000" s="15"/>
      <c r="E1000" s="16"/>
      <c r="F1000" s="16"/>
      <c r="G1000" s="16"/>
      <c r="H1000" s="16"/>
      <c r="I1000" s="16"/>
      <c r="J1000" s="16"/>
      <c r="K1000" s="20"/>
      <c r="L1000" s="20"/>
      <c r="M1000" s="20"/>
      <c r="N1000" s="20"/>
      <c r="O1000" s="20"/>
      <c r="P1000" s="20"/>
      <c r="Q1000" s="20"/>
      <c r="R1000" s="20"/>
      <c r="S1000" s="20"/>
      <c r="T1000" s="20"/>
      <c r="U1000" s="20"/>
      <c r="V1000" s="20"/>
      <c r="W1000" s="20"/>
      <c r="X1000" s="20"/>
      <c r="Y1000" s="18"/>
      <c r="Z1000" s="15"/>
      <c r="AA1000" s="15"/>
      <c r="AB1000" s="18"/>
      <c r="AC1000" s="15"/>
      <c r="AD1000" s="15"/>
      <c r="AE1000" s="19"/>
      <c r="AF1000" s="15"/>
      <c r="AG1000" s="15"/>
      <c r="AH1000" s="15"/>
      <c r="AI1000" s="15"/>
      <c r="AJ1000" s="20"/>
      <c r="AK1000" s="18"/>
      <c r="AL1000" s="19"/>
      <c r="AM1000" s="1"/>
    </row>
    <row r="1001" spans="1:39" x14ac:dyDescent="0.25">
      <c r="A1001" s="15"/>
      <c r="B1001" s="16"/>
      <c r="C1001" s="17"/>
      <c r="D1001" s="15"/>
      <c r="E1001" s="16"/>
      <c r="F1001" s="16"/>
      <c r="G1001" s="16"/>
      <c r="H1001" s="16"/>
      <c r="I1001" s="16"/>
      <c r="J1001" s="16"/>
      <c r="K1001" s="20"/>
      <c r="L1001" s="20"/>
      <c r="M1001" s="20"/>
      <c r="N1001" s="20"/>
      <c r="O1001" s="20"/>
      <c r="P1001" s="20"/>
      <c r="Q1001" s="20"/>
      <c r="R1001" s="20"/>
      <c r="S1001" s="20"/>
      <c r="T1001" s="20"/>
      <c r="U1001" s="20"/>
      <c r="V1001" s="20"/>
      <c r="W1001" s="20"/>
      <c r="X1001" s="20"/>
      <c r="Y1001" s="18"/>
      <c r="Z1001" s="15"/>
      <c r="AA1001" s="15"/>
      <c r="AB1001" s="18"/>
      <c r="AC1001" s="15"/>
      <c r="AD1001" s="15"/>
      <c r="AE1001" s="19"/>
      <c r="AF1001" s="15"/>
      <c r="AG1001" s="15"/>
      <c r="AH1001" s="15"/>
      <c r="AI1001" s="15"/>
      <c r="AJ1001" s="20"/>
      <c r="AK1001" s="18"/>
      <c r="AL1001" s="19"/>
      <c r="AM1001" s="1"/>
    </row>
  </sheetData>
  <sheetProtection algorithmName="SHA-512" hashValue="U4u5QSA4VTFMgWDIE2QKzghGZ0dyj5kHU7eM20cSsdpZPIULCAAqizvZPfXTtPRhZMVlpaZq9FsaGAtxOnD8pQ==" saltValue="5UzanHC6OWVcdRvL6ZUu9A==" spinCount="100000" sheet="1"/>
  <pageMargins left="0.7" right="0.7" top="0.75" bottom="0.75" header="0" footer="0"/>
  <pageSetup orientation="landscape"/>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J1000"/>
  <sheetViews>
    <sheetView workbookViewId="0"/>
  </sheetViews>
  <sheetFormatPr defaultColWidth="14.42578125" defaultRowHeight="15" customHeight="1" x14ac:dyDescent="0.25"/>
  <cols>
    <col min="1" max="1" width="6.5703125" customWidth="1"/>
    <col min="2" max="2" width="72.28515625" customWidth="1"/>
    <col min="3" max="3" width="73" customWidth="1"/>
    <col min="4" max="4" width="70.5703125" customWidth="1"/>
    <col min="5" max="5" width="71.140625" customWidth="1"/>
    <col min="6" max="6" width="8.7109375" customWidth="1"/>
    <col min="7" max="7" width="9.140625" customWidth="1"/>
    <col min="8" max="8" width="69.140625" customWidth="1"/>
    <col min="9" max="9" width="71.140625" customWidth="1"/>
    <col min="10" max="10" width="8.7109375" customWidth="1"/>
    <col min="11" max="11" width="9.140625" customWidth="1"/>
    <col min="12" max="14" width="8.7109375" customWidth="1"/>
    <col min="15" max="15" width="71.140625" customWidth="1"/>
    <col min="16" max="36" width="8.7109375" customWidth="1"/>
  </cols>
  <sheetData>
    <row r="1" spans="1:36" x14ac:dyDescent="0.25">
      <c r="A1" s="1"/>
      <c r="B1" s="1"/>
      <c r="C1" s="1"/>
      <c r="D1" s="1"/>
      <c r="E1" s="1"/>
      <c r="F1" s="1"/>
      <c r="G1" s="1"/>
      <c r="H1" s="1"/>
      <c r="I1" s="1"/>
      <c r="J1" s="1"/>
      <c r="K1" s="1"/>
      <c r="L1" s="1"/>
      <c r="M1" s="1"/>
      <c r="N1" s="1"/>
      <c r="O1" s="1"/>
      <c r="P1" s="1"/>
      <c r="Q1" s="15" t="s">
        <v>14</v>
      </c>
      <c r="R1" s="15" t="s">
        <v>34</v>
      </c>
      <c r="S1" s="15" t="s">
        <v>38</v>
      </c>
      <c r="T1" s="15" t="s">
        <v>24</v>
      </c>
      <c r="U1" s="15" t="s">
        <v>26</v>
      </c>
      <c r="V1" s="15" t="s">
        <v>41</v>
      </c>
      <c r="W1" s="15" t="s">
        <v>21</v>
      </c>
      <c r="X1" s="15" t="s">
        <v>19</v>
      </c>
      <c r="Y1" s="15" t="s">
        <v>17</v>
      </c>
      <c r="Z1" s="15" t="s">
        <v>50</v>
      </c>
      <c r="AA1" s="15" t="s">
        <v>12</v>
      </c>
      <c r="AB1" s="15" t="s">
        <v>10</v>
      </c>
      <c r="AC1" s="15" t="s">
        <v>36</v>
      </c>
      <c r="AD1" s="15" t="s">
        <v>47</v>
      </c>
      <c r="AE1" s="15" t="s">
        <v>43</v>
      </c>
      <c r="AF1" s="15" t="s">
        <v>45</v>
      </c>
      <c r="AG1" s="15" t="s">
        <v>54</v>
      </c>
      <c r="AH1" s="15" t="s">
        <v>52</v>
      </c>
      <c r="AI1" s="15" t="s">
        <v>31</v>
      </c>
      <c r="AJ1" s="15" t="s">
        <v>29</v>
      </c>
    </row>
    <row r="2" spans="1:36" x14ac:dyDescent="0.25">
      <c r="A2" s="28" t="s">
        <v>459</v>
      </c>
      <c r="B2" s="28" t="s">
        <v>460</v>
      </c>
      <c r="C2" s="28" t="s">
        <v>461</v>
      </c>
      <c r="D2" s="28" t="s">
        <v>462</v>
      </c>
      <c r="E2" s="28" t="s">
        <v>463</v>
      </c>
      <c r="G2" s="29"/>
      <c r="H2" s="19" t="s">
        <v>64</v>
      </c>
      <c r="K2" s="30"/>
      <c r="Q2" s="19">
        <f>COUNTIF(Dictionary!$AM$24:$AM$93,Q1)</f>
        <v>0</v>
      </c>
      <c r="R2" s="19">
        <f>COUNTIF(Dictionary!$AM$24:$AM$93,R1)</f>
        <v>0</v>
      </c>
      <c r="S2" s="19">
        <f>COUNTIF(Dictionary!$AM$24:$AM$93,S1)</f>
        <v>0</v>
      </c>
      <c r="T2" s="19">
        <f>COUNTIF(Dictionary!$AM$24:$AM$93,T1)</f>
        <v>0</v>
      </c>
      <c r="U2" s="19">
        <f>COUNTIF(Dictionary!$AM$24:$AM$93,U1)</f>
        <v>0</v>
      </c>
      <c r="V2" s="19">
        <f>COUNTIF(Dictionary!$AM$24:$AM$93,V1)</f>
        <v>0</v>
      </c>
      <c r="W2" s="19">
        <f>COUNTIF(Dictionary!$AM$24:$AM$93,W1)</f>
        <v>0</v>
      </c>
      <c r="X2" s="19">
        <f>COUNTIF(Dictionary!$AM$24:$AM$93,X1)</f>
        <v>0</v>
      </c>
      <c r="Y2" s="19">
        <f>COUNTIF(Dictionary!$AM$24:$AM$93,Y1)</f>
        <v>0</v>
      </c>
      <c r="Z2" s="19">
        <f>COUNTIF(Dictionary!$AM$24:$AM$93,Z1)</f>
        <v>0</v>
      </c>
      <c r="AA2" s="19">
        <f>COUNTIF(Dictionary!$AM$24:$AM$93,AA1)</f>
        <v>0</v>
      </c>
      <c r="AB2" s="19">
        <f>COUNTIF(Dictionary!$AM$24:$AM$93,AB1)</f>
        <v>0</v>
      </c>
      <c r="AC2" s="19">
        <f>COUNTIF(Dictionary!$AM$24:$AM$93,AC1)</f>
        <v>0</v>
      </c>
      <c r="AD2" s="19">
        <f>COUNTIF(Dictionary!$AM$24:$AM$93,AD1)</f>
        <v>0</v>
      </c>
      <c r="AE2" s="19">
        <f>COUNTIF(Dictionary!$AM$24:$AM$93,AE1)</f>
        <v>0</v>
      </c>
      <c r="AF2" s="19">
        <f>COUNTIF(Dictionary!$AM$24:$AM$93,AF1)</f>
        <v>0</v>
      </c>
      <c r="AG2" s="19">
        <f>COUNTIF(Dictionary!$AM$24:$AM$93,AG1)</f>
        <v>0</v>
      </c>
      <c r="AH2" s="19">
        <f>COUNTIF(Dictionary!$AM$24:$AM$93,AH1)</f>
        <v>0</v>
      </c>
      <c r="AI2" s="19">
        <f>COUNTIF(Dictionary!$AM$24:$AM$93,AI1)</f>
        <v>0</v>
      </c>
      <c r="AJ2" s="19">
        <f>COUNTIF(Dictionary!$AM$24:$AM$93,AJ1)</f>
        <v>0</v>
      </c>
    </row>
    <row r="3" spans="1:36" x14ac:dyDescent="0.25">
      <c r="A3" s="28" t="s">
        <v>464</v>
      </c>
      <c r="B3" s="28" t="s">
        <v>465</v>
      </c>
      <c r="C3" s="28" t="s">
        <v>466</v>
      </c>
      <c r="D3" s="28" t="s">
        <v>467</v>
      </c>
      <c r="E3" s="28" t="s">
        <v>467</v>
      </c>
      <c r="G3" s="29"/>
      <c r="H3" s="19" t="s">
        <v>88</v>
      </c>
      <c r="K3" s="30"/>
      <c r="Q3" s="19"/>
      <c r="R3" s="15"/>
      <c r="S3" s="15"/>
      <c r="T3" s="15"/>
      <c r="U3" s="19"/>
      <c r="V3" s="15"/>
      <c r="W3" s="15"/>
      <c r="X3" s="15"/>
      <c r="Y3" s="15"/>
      <c r="Z3" s="15"/>
      <c r="AA3" s="15"/>
      <c r="AB3" s="15"/>
      <c r="AC3" s="15"/>
      <c r="AD3" s="15"/>
      <c r="AE3" s="15"/>
    </row>
    <row r="4" spans="1:36" x14ac:dyDescent="0.25">
      <c r="A4" s="28" t="s">
        <v>468</v>
      </c>
      <c r="B4" s="28" t="s">
        <v>469</v>
      </c>
      <c r="C4" s="28" t="s">
        <v>470</v>
      </c>
      <c r="D4" s="28" t="s">
        <v>471</v>
      </c>
      <c r="E4" s="28" t="s">
        <v>472</v>
      </c>
      <c r="G4" s="29"/>
      <c r="H4" s="19" t="s">
        <v>108</v>
      </c>
      <c r="K4" s="30"/>
      <c r="Q4" s="19"/>
      <c r="R4" s="15"/>
      <c r="S4" s="15"/>
      <c r="T4" s="15"/>
      <c r="U4" s="19"/>
      <c r="V4" s="15"/>
      <c r="W4" s="15"/>
      <c r="X4" s="15"/>
      <c r="Y4" s="15"/>
      <c r="Z4" s="15"/>
      <c r="AA4" s="15"/>
      <c r="AB4" s="15"/>
      <c r="AC4" s="15"/>
      <c r="AD4" s="15"/>
      <c r="AE4" s="15"/>
    </row>
    <row r="5" spans="1:36" x14ac:dyDescent="0.25">
      <c r="A5" s="28" t="s">
        <v>473</v>
      </c>
      <c r="B5" s="28" t="s">
        <v>474</v>
      </c>
      <c r="C5" s="28" t="s">
        <v>475</v>
      </c>
      <c r="D5" s="28" t="s">
        <v>476</v>
      </c>
      <c r="E5" s="28" t="s">
        <v>477</v>
      </c>
      <c r="G5" s="29"/>
      <c r="H5" s="19" t="s">
        <v>133</v>
      </c>
      <c r="K5" s="30"/>
      <c r="Q5" s="19"/>
      <c r="R5" s="15"/>
      <c r="S5" s="15"/>
      <c r="T5" s="15"/>
      <c r="U5" s="19"/>
      <c r="V5" s="15"/>
      <c r="W5" s="15"/>
      <c r="X5" s="15"/>
      <c r="Y5" s="15"/>
      <c r="Z5" s="15"/>
      <c r="AA5" s="15"/>
      <c r="AB5" s="15"/>
      <c r="AC5" s="15"/>
      <c r="AD5" s="15"/>
      <c r="AE5" s="15"/>
    </row>
    <row r="6" spans="1:36" x14ac:dyDescent="0.25">
      <c r="A6" s="28" t="s">
        <v>478</v>
      </c>
      <c r="B6" s="28" t="s">
        <v>479</v>
      </c>
      <c r="C6" s="28" t="s">
        <v>480</v>
      </c>
      <c r="D6" s="28" t="s">
        <v>481</v>
      </c>
      <c r="E6" s="28" t="s">
        <v>467</v>
      </c>
      <c r="G6" s="29"/>
      <c r="H6" s="19" t="s">
        <v>156</v>
      </c>
      <c r="K6" s="30"/>
      <c r="Q6" s="19"/>
      <c r="R6" s="15"/>
      <c r="S6" s="15"/>
      <c r="T6" s="15"/>
      <c r="U6" s="19"/>
      <c r="V6" s="15"/>
      <c r="W6" s="15"/>
      <c r="X6" s="15"/>
      <c r="Y6" s="15"/>
      <c r="Z6" s="15"/>
      <c r="AA6" s="15"/>
      <c r="AB6" s="15"/>
      <c r="AC6" s="15"/>
      <c r="AD6" s="15"/>
      <c r="AE6" s="15"/>
    </row>
    <row r="7" spans="1:36" x14ac:dyDescent="0.25">
      <c r="A7" s="28" t="s">
        <v>482</v>
      </c>
      <c r="B7" s="28" t="s">
        <v>483</v>
      </c>
      <c r="C7" s="28" t="s">
        <v>484</v>
      </c>
      <c r="D7" s="28" t="s">
        <v>467</v>
      </c>
      <c r="E7" s="28" t="s">
        <v>467</v>
      </c>
      <c r="G7" s="29"/>
      <c r="H7" s="19" t="s">
        <v>180</v>
      </c>
      <c r="K7" s="30"/>
      <c r="Q7" s="19"/>
      <c r="R7" s="15"/>
      <c r="S7" s="15"/>
      <c r="T7" s="15"/>
      <c r="U7" s="19"/>
      <c r="V7" s="15"/>
      <c r="W7" s="15"/>
      <c r="X7" s="15"/>
      <c r="Y7" s="15"/>
      <c r="Z7" s="15"/>
      <c r="AA7" s="15"/>
      <c r="AB7" s="15"/>
      <c r="AC7" s="15"/>
      <c r="AD7" s="15"/>
      <c r="AE7" s="15"/>
    </row>
    <row r="8" spans="1:36" x14ac:dyDescent="0.25">
      <c r="A8" s="28" t="s">
        <v>485</v>
      </c>
      <c r="B8" s="28" t="s">
        <v>486</v>
      </c>
      <c r="C8" s="28" t="s">
        <v>487</v>
      </c>
      <c r="D8" s="28" t="s">
        <v>488</v>
      </c>
      <c r="E8" s="28" t="s">
        <v>489</v>
      </c>
      <c r="G8" s="29"/>
      <c r="H8" s="19" t="s">
        <v>201</v>
      </c>
      <c r="K8" s="30"/>
      <c r="Q8" s="19"/>
      <c r="R8" s="15"/>
      <c r="S8" s="15"/>
      <c r="T8" s="15"/>
      <c r="U8" s="19"/>
      <c r="V8" s="15"/>
      <c r="W8" s="15"/>
      <c r="X8" s="15"/>
      <c r="Y8" s="15"/>
      <c r="Z8" s="15"/>
      <c r="AA8" s="15"/>
      <c r="AB8" s="15"/>
      <c r="AC8" s="15"/>
      <c r="AD8" s="15"/>
      <c r="AE8" s="15"/>
    </row>
    <row r="9" spans="1:36" x14ac:dyDescent="0.25">
      <c r="A9" s="28" t="s">
        <v>490</v>
      </c>
      <c r="B9" s="28" t="s">
        <v>491</v>
      </c>
      <c r="C9" s="28" t="s">
        <v>492</v>
      </c>
      <c r="D9" s="28" t="s">
        <v>493</v>
      </c>
      <c r="E9" s="28" t="s">
        <v>494</v>
      </c>
      <c r="G9" s="29"/>
      <c r="H9" s="19" t="s">
        <v>226</v>
      </c>
      <c r="K9" s="30"/>
      <c r="Q9" s="19"/>
      <c r="R9" s="15"/>
      <c r="S9" s="15"/>
      <c r="T9" s="15"/>
      <c r="U9" s="19"/>
      <c r="V9" s="15"/>
      <c r="W9" s="15"/>
      <c r="X9" s="15"/>
      <c r="Y9" s="15"/>
      <c r="Z9" s="15"/>
      <c r="AA9" s="15"/>
      <c r="AB9" s="15"/>
      <c r="AC9" s="15"/>
      <c r="AD9" s="15"/>
      <c r="AE9" s="15"/>
    </row>
    <row r="10" spans="1:36" x14ac:dyDescent="0.25">
      <c r="A10" s="28" t="s">
        <v>495</v>
      </c>
      <c r="B10" s="28" t="s">
        <v>496</v>
      </c>
      <c r="C10" s="28" t="s">
        <v>497</v>
      </c>
      <c r="D10" s="28" t="s">
        <v>467</v>
      </c>
      <c r="E10" s="28" t="s">
        <v>467</v>
      </c>
      <c r="G10" s="29"/>
      <c r="H10" s="19" t="s">
        <v>249</v>
      </c>
      <c r="K10" s="30"/>
      <c r="Q10" s="19"/>
      <c r="R10" s="15"/>
      <c r="S10" s="15"/>
      <c r="T10" s="15"/>
      <c r="U10" s="19"/>
      <c r="V10" s="15"/>
      <c r="W10" s="15"/>
      <c r="X10" s="15"/>
      <c r="Y10" s="15"/>
      <c r="Z10" s="15"/>
      <c r="AA10" s="15"/>
      <c r="AB10" s="15"/>
      <c r="AC10" s="15"/>
      <c r="AD10" s="15"/>
      <c r="AE10" s="15"/>
    </row>
    <row r="11" spans="1:36" x14ac:dyDescent="0.25">
      <c r="A11" s="28" t="s">
        <v>498</v>
      </c>
      <c r="B11" s="28" t="s">
        <v>499</v>
      </c>
      <c r="C11" s="28" t="s">
        <v>467</v>
      </c>
      <c r="D11" s="28" t="s">
        <v>467</v>
      </c>
      <c r="E11" s="28" t="s">
        <v>467</v>
      </c>
      <c r="G11" s="29"/>
      <c r="H11" s="19" t="s">
        <v>267</v>
      </c>
      <c r="K11" s="30"/>
      <c r="Q11" s="19"/>
      <c r="R11" s="15"/>
      <c r="S11" s="15"/>
      <c r="T11" s="15"/>
      <c r="U11" s="19"/>
      <c r="V11" s="15"/>
      <c r="W11" s="15"/>
      <c r="X11" s="15"/>
      <c r="Y11" s="15"/>
      <c r="Z11" s="15"/>
      <c r="AA11" s="15"/>
      <c r="AB11" s="15"/>
      <c r="AC11" s="15"/>
      <c r="AD11" s="15"/>
      <c r="AE11" s="15"/>
    </row>
    <row r="12" spans="1:36" x14ac:dyDescent="0.25">
      <c r="A12" s="28" t="s">
        <v>500</v>
      </c>
      <c r="B12" s="28" t="s">
        <v>501</v>
      </c>
      <c r="C12" s="28" t="s">
        <v>502</v>
      </c>
      <c r="D12" s="28" t="s">
        <v>503</v>
      </c>
      <c r="E12" s="28" t="s">
        <v>504</v>
      </c>
      <c r="G12" s="29"/>
      <c r="H12" s="19" t="s">
        <v>269</v>
      </c>
      <c r="K12" s="30"/>
      <c r="Q12" s="19"/>
      <c r="R12" s="15"/>
      <c r="S12" s="15"/>
      <c r="T12" s="15"/>
      <c r="U12" s="19"/>
      <c r="V12" s="15"/>
      <c r="W12" s="15"/>
      <c r="X12" s="15"/>
      <c r="Y12" s="15"/>
      <c r="Z12" s="15"/>
      <c r="AA12" s="15"/>
      <c r="AB12" s="15"/>
      <c r="AC12" s="15"/>
      <c r="AD12" s="15"/>
      <c r="AE12" s="15"/>
    </row>
    <row r="13" spans="1:36" x14ac:dyDescent="0.25">
      <c r="A13" s="28" t="s">
        <v>505</v>
      </c>
      <c r="B13" s="28" t="s">
        <v>506</v>
      </c>
      <c r="C13" s="28" t="s">
        <v>507</v>
      </c>
      <c r="D13" s="28" t="s">
        <v>508</v>
      </c>
      <c r="E13" s="28" t="s">
        <v>509</v>
      </c>
      <c r="G13" s="29"/>
      <c r="H13" s="19" t="s">
        <v>273</v>
      </c>
      <c r="K13" s="30"/>
      <c r="Q13" s="19"/>
      <c r="R13" s="15"/>
      <c r="S13" s="15"/>
      <c r="T13" s="15"/>
      <c r="U13" s="19"/>
      <c r="V13" s="15"/>
      <c r="W13" s="15"/>
      <c r="X13" s="15"/>
      <c r="Y13" s="15"/>
      <c r="Z13" s="15"/>
      <c r="AA13" s="15"/>
      <c r="AB13" s="15"/>
      <c r="AC13" s="15"/>
      <c r="AD13" s="15"/>
      <c r="AE13" s="15"/>
    </row>
    <row r="14" spans="1:36" x14ac:dyDescent="0.25">
      <c r="A14" s="28" t="s">
        <v>510</v>
      </c>
      <c r="B14" s="28" t="s">
        <v>511</v>
      </c>
      <c r="C14" s="28" t="s">
        <v>512</v>
      </c>
      <c r="D14" s="28" t="s">
        <v>467</v>
      </c>
      <c r="E14" s="28" t="s">
        <v>467</v>
      </c>
      <c r="G14" s="29"/>
      <c r="H14" s="19" t="s">
        <v>275</v>
      </c>
      <c r="K14" s="30"/>
      <c r="Q14" s="19"/>
      <c r="R14" s="15"/>
      <c r="S14" s="15"/>
      <c r="T14" s="15"/>
      <c r="U14" s="19"/>
      <c r="V14" s="15"/>
      <c r="W14" s="15"/>
      <c r="X14" s="15"/>
      <c r="Y14" s="15"/>
      <c r="Z14" s="15"/>
      <c r="AA14" s="15"/>
      <c r="AB14" s="15"/>
      <c r="AC14" s="15"/>
      <c r="AD14" s="15"/>
      <c r="AE14" s="15"/>
    </row>
    <row r="15" spans="1:36" x14ac:dyDescent="0.25">
      <c r="A15" s="28" t="s">
        <v>513</v>
      </c>
      <c r="B15" s="28" t="s">
        <v>514</v>
      </c>
      <c r="C15" s="28" t="s">
        <v>515</v>
      </c>
      <c r="D15" s="28" t="s">
        <v>467</v>
      </c>
      <c r="E15" s="28" t="s">
        <v>467</v>
      </c>
      <c r="G15" s="29"/>
      <c r="H15" s="19" t="s">
        <v>277</v>
      </c>
      <c r="K15" s="30"/>
      <c r="Q15" s="19"/>
      <c r="R15" s="15"/>
      <c r="S15" s="15"/>
      <c r="T15" s="15"/>
      <c r="U15" s="19"/>
      <c r="V15" s="15"/>
      <c r="W15" s="15"/>
      <c r="X15" s="15"/>
      <c r="Y15" s="15"/>
      <c r="Z15" s="15"/>
      <c r="AA15" s="15"/>
      <c r="AB15" s="15"/>
      <c r="AC15" s="15"/>
      <c r="AD15" s="15"/>
      <c r="AE15" s="15"/>
    </row>
    <row r="16" spans="1:36" x14ac:dyDescent="0.25">
      <c r="A16" s="28" t="s">
        <v>516</v>
      </c>
      <c r="B16" s="28" t="s">
        <v>517</v>
      </c>
      <c r="C16" s="28" t="s">
        <v>518</v>
      </c>
      <c r="D16" s="28" t="s">
        <v>467</v>
      </c>
      <c r="E16" s="28" t="s">
        <v>467</v>
      </c>
      <c r="G16" s="29"/>
      <c r="H16" s="19" t="s">
        <v>279</v>
      </c>
      <c r="K16" s="30"/>
      <c r="Q16" s="19"/>
      <c r="R16" s="15"/>
      <c r="S16" s="15"/>
      <c r="T16" s="15"/>
      <c r="U16" s="19"/>
      <c r="V16" s="15"/>
      <c r="W16" s="15"/>
      <c r="X16" s="15"/>
      <c r="Y16" s="15"/>
      <c r="Z16" s="15"/>
      <c r="AA16" s="15"/>
      <c r="AB16" s="15"/>
      <c r="AC16" s="15"/>
      <c r="AD16" s="15"/>
      <c r="AE16" s="15"/>
    </row>
    <row r="17" spans="1:31" x14ac:dyDescent="0.25">
      <c r="A17" s="28" t="s">
        <v>519</v>
      </c>
      <c r="B17" s="28" t="s">
        <v>520</v>
      </c>
      <c r="C17" s="28" t="s">
        <v>521</v>
      </c>
      <c r="D17" s="28" t="s">
        <v>522</v>
      </c>
      <c r="E17" s="28" t="s">
        <v>523</v>
      </c>
      <c r="G17" s="29"/>
      <c r="H17" s="19" t="s">
        <v>282</v>
      </c>
      <c r="K17" s="30"/>
      <c r="Q17" s="19"/>
      <c r="R17" s="15"/>
      <c r="S17" s="15"/>
      <c r="T17" s="15"/>
      <c r="U17" s="19"/>
      <c r="V17" s="15"/>
      <c r="W17" s="15"/>
      <c r="X17" s="15"/>
      <c r="Y17" s="15"/>
      <c r="Z17" s="15"/>
      <c r="AA17" s="15"/>
      <c r="AB17" s="15"/>
      <c r="AC17" s="15"/>
      <c r="AD17" s="15"/>
      <c r="AE17" s="15"/>
    </row>
    <row r="18" spans="1:31" x14ac:dyDescent="0.25">
      <c r="A18" s="28" t="s">
        <v>524</v>
      </c>
      <c r="B18" s="28" t="s">
        <v>525</v>
      </c>
      <c r="C18" s="28" t="s">
        <v>467</v>
      </c>
      <c r="D18" s="28" t="s">
        <v>467</v>
      </c>
      <c r="E18" s="28" t="s">
        <v>467</v>
      </c>
      <c r="G18" s="29"/>
      <c r="H18" s="19" t="s">
        <v>284</v>
      </c>
      <c r="K18" s="30"/>
      <c r="Q18" s="19"/>
      <c r="R18" s="15"/>
      <c r="S18" s="15"/>
      <c r="T18" s="15"/>
      <c r="U18" s="19"/>
      <c r="V18" s="15"/>
      <c r="W18" s="15"/>
      <c r="X18" s="15"/>
      <c r="Y18" s="15"/>
      <c r="Z18" s="15"/>
      <c r="AA18" s="15"/>
      <c r="AB18" s="15"/>
      <c r="AC18" s="15"/>
      <c r="AD18" s="15"/>
      <c r="AE18" s="15"/>
    </row>
    <row r="19" spans="1:31" x14ac:dyDescent="0.25">
      <c r="A19" s="28" t="s">
        <v>526</v>
      </c>
      <c r="B19" s="28" t="s">
        <v>527</v>
      </c>
      <c r="C19" s="28" t="s">
        <v>467</v>
      </c>
      <c r="D19" s="28" t="s">
        <v>467</v>
      </c>
      <c r="E19" s="28" t="s">
        <v>467</v>
      </c>
      <c r="G19" s="29"/>
      <c r="H19" s="19" t="s">
        <v>286</v>
      </c>
      <c r="K19" s="30"/>
      <c r="Q19" s="19"/>
      <c r="R19" s="15"/>
      <c r="S19" s="15"/>
      <c r="T19" s="15"/>
      <c r="U19" s="19"/>
      <c r="V19" s="15"/>
      <c r="W19" s="15"/>
      <c r="X19" s="15"/>
      <c r="Y19" s="15"/>
      <c r="Z19" s="15"/>
      <c r="AA19" s="15"/>
      <c r="AB19" s="15"/>
      <c r="AC19" s="15"/>
      <c r="AD19" s="15"/>
      <c r="AE19" s="15"/>
    </row>
    <row r="20" spans="1:31" x14ac:dyDescent="0.25">
      <c r="A20" s="28" t="s">
        <v>528</v>
      </c>
      <c r="B20" s="28" t="s">
        <v>529</v>
      </c>
      <c r="C20" s="28" t="s">
        <v>530</v>
      </c>
      <c r="D20" s="28" t="s">
        <v>531</v>
      </c>
      <c r="E20" s="28" t="s">
        <v>467</v>
      </c>
      <c r="G20" s="29"/>
      <c r="H20" s="19" t="s">
        <v>288</v>
      </c>
      <c r="K20" s="30"/>
      <c r="Q20" s="19"/>
      <c r="R20" s="15"/>
      <c r="S20" s="15"/>
      <c r="T20" s="15"/>
      <c r="U20" s="19"/>
      <c r="V20" s="15"/>
      <c r="W20" s="15"/>
      <c r="X20" s="15"/>
      <c r="Y20" s="15"/>
      <c r="Z20" s="15"/>
      <c r="AA20" s="15"/>
      <c r="AB20" s="15"/>
      <c r="AC20" s="15"/>
      <c r="AD20" s="15"/>
      <c r="AE20" s="15"/>
    </row>
    <row r="21" spans="1:31" ht="15.75" customHeight="1" x14ac:dyDescent="0.25">
      <c r="A21" s="28" t="s">
        <v>532</v>
      </c>
      <c r="B21" s="28" t="s">
        <v>533</v>
      </c>
      <c r="C21" s="28" t="s">
        <v>534</v>
      </c>
      <c r="D21" s="28" t="s">
        <v>535</v>
      </c>
      <c r="E21" s="28" t="s">
        <v>467</v>
      </c>
      <c r="G21" s="29"/>
      <c r="H21" s="19" t="s">
        <v>290</v>
      </c>
      <c r="K21" s="30"/>
      <c r="Q21" s="19"/>
      <c r="R21" s="15"/>
      <c r="S21" s="15"/>
      <c r="T21" s="15"/>
      <c r="U21" s="19"/>
      <c r="V21" s="15"/>
      <c r="W21" s="15"/>
      <c r="X21" s="15"/>
      <c r="Y21" s="15"/>
      <c r="Z21" s="15"/>
      <c r="AA21" s="15"/>
      <c r="AB21" s="15"/>
      <c r="AC21" s="15"/>
      <c r="AD21" s="15"/>
      <c r="AE21" s="15"/>
    </row>
    <row r="22" spans="1:31" ht="15.75" customHeight="1" x14ac:dyDescent="0.25">
      <c r="A22" s="28" t="s">
        <v>536</v>
      </c>
      <c r="B22" s="28" t="s">
        <v>537</v>
      </c>
      <c r="C22" s="28" t="s">
        <v>538</v>
      </c>
      <c r="D22" s="28" t="s">
        <v>467</v>
      </c>
      <c r="E22" s="28" t="s">
        <v>467</v>
      </c>
      <c r="G22" s="29"/>
      <c r="H22" s="19" t="s">
        <v>294</v>
      </c>
      <c r="K22" s="30"/>
      <c r="Q22" s="19"/>
      <c r="R22" s="15"/>
      <c r="S22" s="15"/>
      <c r="T22" s="15"/>
      <c r="U22" s="19"/>
      <c r="V22" s="15"/>
      <c r="W22" s="15"/>
      <c r="X22" s="15"/>
      <c r="Y22" s="15"/>
      <c r="Z22" s="15"/>
      <c r="AA22" s="15"/>
      <c r="AB22" s="15"/>
      <c r="AC22" s="15"/>
      <c r="AD22" s="15"/>
      <c r="AE22" s="15"/>
    </row>
    <row r="23" spans="1:31" ht="15.75" customHeight="1" x14ac:dyDescent="0.25">
      <c r="A23" s="28" t="s">
        <v>539</v>
      </c>
      <c r="B23" s="28" t="s">
        <v>540</v>
      </c>
      <c r="C23" s="28" t="s">
        <v>541</v>
      </c>
      <c r="D23" s="28" t="s">
        <v>467</v>
      </c>
      <c r="E23" s="28" t="s">
        <v>467</v>
      </c>
      <c r="G23" s="29"/>
      <c r="H23" s="19" t="s">
        <v>295</v>
      </c>
      <c r="K23" s="30"/>
      <c r="Q23" s="19"/>
      <c r="R23" s="15"/>
      <c r="S23" s="15"/>
      <c r="T23" s="15"/>
      <c r="U23" s="19"/>
      <c r="V23" s="15"/>
      <c r="W23" s="15"/>
      <c r="X23" s="15"/>
      <c r="Y23" s="15"/>
      <c r="Z23" s="15"/>
      <c r="AA23" s="15"/>
      <c r="AB23" s="15"/>
      <c r="AC23" s="15"/>
      <c r="AD23" s="15"/>
      <c r="AE23" s="15"/>
    </row>
    <row r="24" spans="1:31" ht="15.75" customHeight="1" x14ac:dyDescent="0.25">
      <c r="A24" s="28" t="s">
        <v>542</v>
      </c>
      <c r="B24" s="28" t="s">
        <v>543</v>
      </c>
      <c r="C24" s="28" t="s">
        <v>544</v>
      </c>
      <c r="D24" s="28" t="s">
        <v>545</v>
      </c>
      <c r="E24" s="28" t="s">
        <v>546</v>
      </c>
      <c r="G24" s="29"/>
      <c r="H24" s="19" t="s">
        <v>298</v>
      </c>
      <c r="K24" s="30"/>
      <c r="Q24" s="19"/>
      <c r="R24" s="15"/>
      <c r="S24" s="15"/>
      <c r="T24" s="15"/>
      <c r="U24" s="19"/>
      <c r="V24" s="15"/>
      <c r="W24" s="15"/>
      <c r="X24" s="15"/>
      <c r="Y24" s="15"/>
      <c r="Z24" s="15"/>
      <c r="AA24" s="15"/>
      <c r="AB24" s="15"/>
      <c r="AC24" s="15"/>
      <c r="AD24" s="15"/>
      <c r="AE24" s="15"/>
    </row>
    <row r="25" spans="1:31" ht="15.75" customHeight="1" x14ac:dyDescent="0.25">
      <c r="A25" s="28" t="s">
        <v>547</v>
      </c>
      <c r="B25" s="28" t="s">
        <v>548</v>
      </c>
      <c r="C25" s="28" t="s">
        <v>549</v>
      </c>
      <c r="D25" s="28" t="s">
        <v>467</v>
      </c>
      <c r="E25" s="28" t="s">
        <v>467</v>
      </c>
      <c r="G25" s="29"/>
      <c r="H25" s="19" t="s">
        <v>300</v>
      </c>
      <c r="K25" s="30"/>
      <c r="Q25" s="19"/>
      <c r="R25" s="15"/>
      <c r="S25" s="15"/>
      <c r="T25" s="15"/>
      <c r="U25" s="19"/>
      <c r="V25" s="15"/>
      <c r="W25" s="15"/>
      <c r="X25" s="15"/>
      <c r="Y25" s="15"/>
      <c r="Z25" s="15"/>
      <c r="AA25" s="15"/>
      <c r="AB25" s="15"/>
      <c r="AC25" s="15"/>
      <c r="AD25" s="15"/>
      <c r="AE25" s="15"/>
    </row>
    <row r="26" spans="1:31" ht="15.75" customHeight="1" x14ac:dyDescent="0.25">
      <c r="A26" s="28" t="s">
        <v>550</v>
      </c>
      <c r="B26" s="28" t="s">
        <v>551</v>
      </c>
      <c r="C26" s="28" t="s">
        <v>552</v>
      </c>
      <c r="D26" s="28" t="s">
        <v>467</v>
      </c>
      <c r="E26" s="28" t="s">
        <v>467</v>
      </c>
      <c r="G26" s="29"/>
      <c r="H26" s="19" t="s">
        <v>303</v>
      </c>
      <c r="K26" s="30"/>
      <c r="Q26" s="19"/>
      <c r="R26" s="15"/>
      <c r="S26" s="15"/>
      <c r="T26" s="15"/>
      <c r="U26" s="19"/>
      <c r="V26" s="15"/>
      <c r="W26" s="15"/>
      <c r="X26" s="15"/>
      <c r="Y26" s="15"/>
      <c r="Z26" s="15"/>
      <c r="AA26" s="15"/>
      <c r="AB26" s="15"/>
      <c r="AC26" s="15"/>
      <c r="AD26" s="15"/>
      <c r="AE26" s="15"/>
    </row>
    <row r="27" spans="1:31" ht="15.75" customHeight="1" x14ac:dyDescent="0.25">
      <c r="A27" s="28" t="s">
        <v>553</v>
      </c>
      <c r="B27" s="28" t="s">
        <v>554</v>
      </c>
      <c r="C27" s="28" t="s">
        <v>555</v>
      </c>
      <c r="D27" s="28" t="s">
        <v>556</v>
      </c>
      <c r="E27" s="28" t="s">
        <v>467</v>
      </c>
      <c r="G27" s="29"/>
      <c r="H27" s="19" t="s">
        <v>305</v>
      </c>
      <c r="K27" s="30"/>
      <c r="Q27" s="19"/>
      <c r="R27" s="15"/>
      <c r="S27" s="15"/>
      <c r="T27" s="15"/>
      <c r="U27" s="19"/>
      <c r="V27" s="15"/>
      <c r="W27" s="15"/>
      <c r="X27" s="15"/>
      <c r="Y27" s="15"/>
      <c r="Z27" s="15"/>
      <c r="AA27" s="15"/>
      <c r="AB27" s="15"/>
      <c r="AC27" s="15"/>
      <c r="AD27" s="15"/>
      <c r="AE27" s="15"/>
    </row>
    <row r="28" spans="1:31" ht="15.75" customHeight="1" x14ac:dyDescent="0.25">
      <c r="A28" s="28" t="s">
        <v>557</v>
      </c>
      <c r="B28" s="28" t="s">
        <v>558</v>
      </c>
      <c r="C28" s="28" t="s">
        <v>559</v>
      </c>
      <c r="D28" s="28" t="s">
        <v>467</v>
      </c>
      <c r="E28" s="28" t="s">
        <v>467</v>
      </c>
      <c r="G28" s="29"/>
      <c r="H28" s="19" t="s">
        <v>226</v>
      </c>
      <c r="K28" s="30"/>
      <c r="Q28" s="19"/>
      <c r="R28" s="15"/>
      <c r="S28" s="15"/>
      <c r="T28" s="15"/>
      <c r="U28" s="19"/>
      <c r="V28" s="15"/>
      <c r="W28" s="15"/>
      <c r="X28" s="15"/>
      <c r="Y28" s="15"/>
      <c r="Z28" s="15"/>
      <c r="AA28" s="15"/>
      <c r="AB28" s="15"/>
      <c r="AC28" s="15"/>
      <c r="AD28" s="15"/>
      <c r="AE28" s="15"/>
    </row>
    <row r="29" spans="1:31" ht="15.75" customHeight="1" x14ac:dyDescent="0.25">
      <c r="A29" s="28" t="s">
        <v>560</v>
      </c>
      <c r="B29" s="28" t="s">
        <v>561</v>
      </c>
      <c r="C29" s="28" t="s">
        <v>562</v>
      </c>
      <c r="D29" s="28" t="s">
        <v>563</v>
      </c>
      <c r="E29" s="28" t="s">
        <v>467</v>
      </c>
      <c r="G29" s="29"/>
      <c r="H29" s="19" t="s">
        <v>308</v>
      </c>
      <c r="K29" s="30"/>
      <c r="Q29" s="19"/>
      <c r="R29" s="15"/>
      <c r="S29" s="15"/>
      <c r="T29" s="15"/>
      <c r="U29" s="19"/>
      <c r="V29" s="15"/>
      <c r="W29" s="15"/>
      <c r="X29" s="15"/>
      <c r="Y29" s="15"/>
      <c r="Z29" s="15"/>
      <c r="AA29" s="15"/>
      <c r="AB29" s="15"/>
      <c r="AC29" s="15"/>
      <c r="AD29" s="15"/>
      <c r="AE29" s="15"/>
    </row>
    <row r="30" spans="1:31" ht="15.75" customHeight="1" x14ac:dyDescent="0.25">
      <c r="A30" s="28" t="s">
        <v>564</v>
      </c>
      <c r="B30" s="28" t="s">
        <v>565</v>
      </c>
      <c r="C30" s="28" t="s">
        <v>566</v>
      </c>
      <c r="D30" s="28" t="s">
        <v>567</v>
      </c>
      <c r="E30" s="28" t="s">
        <v>467</v>
      </c>
      <c r="G30" s="29"/>
      <c r="H30" s="19" t="s">
        <v>312</v>
      </c>
      <c r="K30" s="30"/>
      <c r="Q30" s="19"/>
      <c r="R30" s="15"/>
      <c r="S30" s="15"/>
      <c r="T30" s="15"/>
      <c r="U30" s="19"/>
      <c r="V30" s="15"/>
      <c r="W30" s="15"/>
      <c r="X30" s="15"/>
      <c r="Y30" s="15"/>
      <c r="Z30" s="15"/>
      <c r="AA30" s="15"/>
      <c r="AB30" s="15"/>
      <c r="AC30" s="15"/>
      <c r="AD30" s="15"/>
      <c r="AE30" s="15"/>
    </row>
    <row r="31" spans="1:31" ht="15.75" customHeight="1" x14ac:dyDescent="0.25">
      <c r="A31" s="28" t="s">
        <v>568</v>
      </c>
      <c r="B31" s="28" t="s">
        <v>569</v>
      </c>
      <c r="C31" s="28" t="s">
        <v>570</v>
      </c>
      <c r="D31" s="28" t="s">
        <v>571</v>
      </c>
      <c r="E31" s="28" t="s">
        <v>572</v>
      </c>
      <c r="G31" s="29"/>
      <c r="H31" s="19" t="s">
        <v>313</v>
      </c>
      <c r="K31" s="30"/>
      <c r="Q31" s="19"/>
      <c r="R31" s="15"/>
      <c r="S31" s="15"/>
      <c r="T31" s="15"/>
      <c r="U31" s="19"/>
      <c r="V31" s="15"/>
      <c r="W31" s="15"/>
      <c r="X31" s="15"/>
      <c r="Y31" s="15"/>
      <c r="Z31" s="15"/>
      <c r="AA31" s="15"/>
      <c r="AB31" s="15"/>
      <c r="AC31" s="15"/>
      <c r="AD31" s="15"/>
      <c r="AE31" s="15"/>
    </row>
    <row r="32" spans="1:31" ht="15.75" customHeight="1" x14ac:dyDescent="0.25">
      <c r="A32" s="28" t="s">
        <v>573</v>
      </c>
      <c r="B32" s="28" t="s">
        <v>574</v>
      </c>
      <c r="C32" s="28" t="s">
        <v>467</v>
      </c>
      <c r="D32" s="28" t="s">
        <v>467</v>
      </c>
      <c r="E32" s="28" t="s">
        <v>467</v>
      </c>
      <c r="G32" s="29"/>
      <c r="H32" s="19" t="s">
        <v>317</v>
      </c>
      <c r="K32" s="30"/>
      <c r="Q32" s="19"/>
      <c r="R32" s="15"/>
      <c r="S32" s="15"/>
      <c r="T32" s="15"/>
      <c r="U32" s="19"/>
      <c r="V32" s="15"/>
      <c r="W32" s="15"/>
      <c r="X32" s="15"/>
      <c r="Y32" s="15"/>
      <c r="Z32" s="15"/>
      <c r="AA32" s="15"/>
      <c r="AB32" s="15"/>
      <c r="AC32" s="15"/>
      <c r="AD32" s="15"/>
      <c r="AE32" s="15"/>
    </row>
    <row r="33" spans="1:31" ht="15.75" customHeight="1" x14ac:dyDescent="0.25">
      <c r="A33" s="28" t="s">
        <v>575</v>
      </c>
      <c r="B33" s="28" t="s">
        <v>576</v>
      </c>
      <c r="C33" s="28" t="s">
        <v>577</v>
      </c>
      <c r="D33" s="28" t="s">
        <v>467</v>
      </c>
      <c r="E33" s="28" t="s">
        <v>467</v>
      </c>
      <c r="G33" s="29"/>
      <c r="H33" s="19" t="s">
        <v>318</v>
      </c>
      <c r="K33" s="30"/>
      <c r="Q33" s="19"/>
      <c r="R33" s="15"/>
      <c r="S33" s="15"/>
      <c r="T33" s="15"/>
      <c r="U33" s="19"/>
      <c r="V33" s="15"/>
      <c r="W33" s="15"/>
      <c r="X33" s="15"/>
      <c r="Y33" s="15"/>
      <c r="Z33" s="15"/>
      <c r="AA33" s="15"/>
      <c r="AB33" s="15"/>
      <c r="AC33" s="15"/>
      <c r="AD33" s="15"/>
      <c r="AE33" s="15"/>
    </row>
    <row r="34" spans="1:31" ht="15.75" customHeight="1" x14ac:dyDescent="0.25">
      <c r="A34" s="28" t="s">
        <v>578</v>
      </c>
      <c r="B34" s="28" t="s">
        <v>579</v>
      </c>
      <c r="C34" s="28" t="s">
        <v>580</v>
      </c>
      <c r="D34" s="28" t="s">
        <v>581</v>
      </c>
      <c r="E34" s="28" t="s">
        <v>582</v>
      </c>
      <c r="G34" s="29"/>
      <c r="H34" s="19" t="s">
        <v>320</v>
      </c>
      <c r="K34" s="30"/>
      <c r="Q34" s="19"/>
      <c r="R34" s="15"/>
      <c r="S34" s="15"/>
      <c r="T34" s="15"/>
      <c r="U34" s="19"/>
      <c r="V34" s="15"/>
      <c r="W34" s="15"/>
      <c r="X34" s="15"/>
      <c r="Y34" s="15"/>
      <c r="Z34" s="15"/>
      <c r="AA34" s="15"/>
      <c r="AB34" s="15"/>
      <c r="AC34" s="15"/>
      <c r="AD34" s="15"/>
      <c r="AE34" s="15"/>
    </row>
    <row r="35" spans="1:31" ht="15.75" customHeight="1" x14ac:dyDescent="0.25">
      <c r="A35" s="28" t="s">
        <v>583</v>
      </c>
      <c r="B35" s="28" t="s">
        <v>584</v>
      </c>
      <c r="C35" s="28" t="s">
        <v>585</v>
      </c>
      <c r="D35" s="28" t="s">
        <v>586</v>
      </c>
      <c r="E35" s="28" t="s">
        <v>587</v>
      </c>
      <c r="G35" s="29"/>
      <c r="H35" s="19" t="s">
        <v>324</v>
      </c>
      <c r="K35" s="30"/>
      <c r="Q35" s="19"/>
      <c r="R35" s="15"/>
      <c r="S35" s="15"/>
      <c r="T35" s="15"/>
      <c r="U35" s="19"/>
      <c r="V35" s="15"/>
      <c r="W35" s="15"/>
      <c r="X35" s="15"/>
      <c r="Y35" s="15"/>
      <c r="Z35" s="15"/>
      <c r="AA35" s="15"/>
      <c r="AB35" s="15"/>
      <c r="AC35" s="15"/>
      <c r="AD35" s="15"/>
      <c r="AE35" s="15"/>
    </row>
    <row r="36" spans="1:31" ht="15.75" customHeight="1" x14ac:dyDescent="0.25">
      <c r="A36" s="28" t="s">
        <v>588</v>
      </c>
      <c r="B36" s="28" t="s">
        <v>589</v>
      </c>
      <c r="C36" s="28" t="s">
        <v>467</v>
      </c>
      <c r="D36" s="28" t="s">
        <v>467</v>
      </c>
      <c r="E36" s="28" t="s">
        <v>467</v>
      </c>
      <c r="G36" s="29"/>
      <c r="H36" s="19" t="s">
        <v>326</v>
      </c>
      <c r="K36" s="30"/>
      <c r="Q36" s="19"/>
      <c r="R36" s="15"/>
      <c r="S36" s="15"/>
      <c r="T36" s="15"/>
      <c r="U36" s="19"/>
      <c r="V36" s="15"/>
      <c r="W36" s="15"/>
      <c r="X36" s="15"/>
      <c r="Y36" s="15"/>
      <c r="Z36" s="15"/>
      <c r="AA36" s="15"/>
      <c r="AB36" s="15"/>
      <c r="AC36" s="15"/>
      <c r="AD36" s="15"/>
      <c r="AE36" s="15"/>
    </row>
    <row r="37" spans="1:31" ht="15.75" customHeight="1" x14ac:dyDescent="0.25">
      <c r="A37" s="28" t="s">
        <v>590</v>
      </c>
      <c r="B37" s="28" t="s">
        <v>591</v>
      </c>
      <c r="C37" s="28" t="s">
        <v>467</v>
      </c>
      <c r="D37" s="28" t="s">
        <v>467</v>
      </c>
      <c r="E37" s="28" t="s">
        <v>467</v>
      </c>
      <c r="G37" s="29"/>
      <c r="H37" s="19" t="s">
        <v>327</v>
      </c>
      <c r="K37" s="30"/>
      <c r="Q37" s="19"/>
      <c r="R37" s="15"/>
      <c r="S37" s="15"/>
      <c r="T37" s="15"/>
      <c r="U37" s="19"/>
      <c r="V37" s="15"/>
      <c r="W37" s="15"/>
      <c r="X37" s="15"/>
      <c r="Y37" s="15"/>
      <c r="Z37" s="15"/>
      <c r="AA37" s="15"/>
      <c r="AB37" s="15"/>
      <c r="AC37" s="15"/>
      <c r="AD37" s="15"/>
      <c r="AE37" s="15"/>
    </row>
    <row r="38" spans="1:31" ht="15.75" customHeight="1" x14ac:dyDescent="0.25">
      <c r="A38" s="28" t="s">
        <v>592</v>
      </c>
      <c r="B38" s="28" t="s">
        <v>593</v>
      </c>
      <c r="C38" s="28" t="s">
        <v>594</v>
      </c>
      <c r="D38" s="28" t="s">
        <v>595</v>
      </c>
      <c r="E38" s="28" t="s">
        <v>596</v>
      </c>
      <c r="G38" s="29"/>
      <c r="H38" s="19" t="s">
        <v>330</v>
      </c>
      <c r="K38" s="30"/>
      <c r="Q38" s="19"/>
      <c r="R38" s="15"/>
      <c r="S38" s="15"/>
      <c r="T38" s="15"/>
      <c r="U38" s="19"/>
      <c r="V38" s="15"/>
      <c r="W38" s="15"/>
      <c r="X38" s="15"/>
      <c r="Y38" s="15"/>
      <c r="Z38" s="15"/>
      <c r="AA38" s="15"/>
      <c r="AB38" s="15"/>
      <c r="AC38" s="15"/>
      <c r="AD38" s="15"/>
      <c r="AE38" s="15"/>
    </row>
    <row r="39" spans="1:31" ht="15.75" customHeight="1" x14ac:dyDescent="0.25">
      <c r="A39" s="28" t="s">
        <v>597</v>
      </c>
      <c r="B39" s="28" t="s">
        <v>598</v>
      </c>
      <c r="C39" s="28" t="s">
        <v>599</v>
      </c>
      <c r="D39" s="28" t="s">
        <v>600</v>
      </c>
      <c r="E39" s="28" t="s">
        <v>601</v>
      </c>
      <c r="G39" s="29"/>
      <c r="H39" s="19" t="s">
        <v>332</v>
      </c>
      <c r="K39" s="30"/>
      <c r="Q39" s="19"/>
      <c r="R39" s="15"/>
      <c r="S39" s="15"/>
      <c r="T39" s="15"/>
      <c r="U39" s="19"/>
      <c r="V39" s="15"/>
      <c r="W39" s="15"/>
      <c r="X39" s="15"/>
      <c r="Y39" s="15"/>
      <c r="Z39" s="15"/>
      <c r="AA39" s="15"/>
      <c r="AB39" s="15"/>
      <c r="AC39" s="15"/>
      <c r="AD39" s="15"/>
      <c r="AE39" s="15"/>
    </row>
    <row r="40" spans="1:31" ht="15.75" customHeight="1" x14ac:dyDescent="0.25">
      <c r="A40" s="28" t="s">
        <v>602</v>
      </c>
      <c r="B40" s="28" t="s">
        <v>603</v>
      </c>
      <c r="C40" s="28" t="s">
        <v>604</v>
      </c>
      <c r="D40" s="28" t="s">
        <v>467</v>
      </c>
      <c r="E40" s="28" t="s">
        <v>467</v>
      </c>
      <c r="G40" s="29"/>
      <c r="H40" s="19" t="s">
        <v>268</v>
      </c>
      <c r="K40" s="30"/>
      <c r="Q40" s="19"/>
      <c r="R40" s="15"/>
      <c r="S40" s="15"/>
      <c r="T40" s="15"/>
      <c r="U40" s="19"/>
      <c r="V40" s="15"/>
      <c r="W40" s="15"/>
      <c r="X40" s="15"/>
      <c r="Y40" s="15"/>
      <c r="Z40" s="15"/>
      <c r="AA40" s="15"/>
      <c r="AB40" s="15"/>
      <c r="AC40" s="15"/>
      <c r="AD40" s="15"/>
      <c r="AE40" s="15"/>
    </row>
    <row r="41" spans="1:31" ht="15.75" customHeight="1" x14ac:dyDescent="0.25">
      <c r="A41" s="28" t="s">
        <v>605</v>
      </c>
      <c r="B41" s="28" t="s">
        <v>606</v>
      </c>
      <c r="C41" s="28" t="s">
        <v>467</v>
      </c>
      <c r="D41" s="28" t="s">
        <v>467</v>
      </c>
      <c r="E41" s="28" t="s">
        <v>467</v>
      </c>
      <c r="G41" s="29"/>
      <c r="H41" s="19" t="s">
        <v>336</v>
      </c>
      <c r="K41" s="30"/>
      <c r="Q41" s="19"/>
      <c r="R41" s="15"/>
      <c r="S41" s="15"/>
      <c r="T41" s="15"/>
      <c r="U41" s="19"/>
      <c r="V41" s="15"/>
      <c r="W41" s="15"/>
      <c r="X41" s="15"/>
      <c r="Y41" s="15"/>
      <c r="Z41" s="15"/>
      <c r="AA41" s="15"/>
      <c r="AB41" s="15"/>
      <c r="AC41" s="15"/>
      <c r="AD41" s="15"/>
      <c r="AE41" s="15"/>
    </row>
    <row r="42" spans="1:31" ht="15.75" customHeight="1" x14ac:dyDescent="0.25">
      <c r="A42" s="28" t="s">
        <v>607</v>
      </c>
      <c r="B42" s="28" t="s">
        <v>608</v>
      </c>
      <c r="C42" s="28" t="s">
        <v>609</v>
      </c>
      <c r="D42" s="28" t="s">
        <v>467</v>
      </c>
      <c r="E42" s="28" t="s">
        <v>467</v>
      </c>
      <c r="G42" s="29"/>
      <c r="H42" s="19" t="s">
        <v>269</v>
      </c>
      <c r="K42" s="30"/>
      <c r="Q42" s="19"/>
      <c r="R42" s="15"/>
      <c r="S42" s="15"/>
      <c r="T42" s="15"/>
      <c r="U42" s="19"/>
      <c r="V42" s="15"/>
      <c r="W42" s="15"/>
      <c r="X42" s="15"/>
      <c r="Y42" s="15"/>
      <c r="Z42" s="15"/>
      <c r="AA42" s="15"/>
      <c r="AB42" s="15"/>
      <c r="AC42" s="15"/>
      <c r="AD42" s="15"/>
      <c r="AE42" s="15"/>
    </row>
    <row r="43" spans="1:31" ht="15.75" customHeight="1" x14ac:dyDescent="0.25">
      <c r="A43" s="28" t="s">
        <v>610</v>
      </c>
      <c r="B43" s="28" t="s">
        <v>611</v>
      </c>
      <c r="C43" s="28" t="s">
        <v>467</v>
      </c>
      <c r="D43" s="28" t="s">
        <v>467</v>
      </c>
      <c r="E43" s="28" t="s">
        <v>467</v>
      </c>
      <c r="G43" s="29"/>
      <c r="H43" s="19" t="s">
        <v>341</v>
      </c>
      <c r="K43" s="30"/>
      <c r="Q43" s="19"/>
      <c r="R43" s="15"/>
      <c r="S43" s="15"/>
      <c r="T43" s="15"/>
      <c r="U43" s="19"/>
      <c r="V43" s="15"/>
      <c r="W43" s="15"/>
      <c r="X43" s="15"/>
      <c r="Y43" s="15"/>
      <c r="Z43" s="15"/>
      <c r="AA43" s="15"/>
      <c r="AB43" s="15"/>
      <c r="AC43" s="15"/>
      <c r="AD43" s="15"/>
      <c r="AE43" s="15"/>
    </row>
    <row r="44" spans="1:31" ht="15.75" customHeight="1" x14ac:dyDescent="0.25">
      <c r="A44" s="28" t="s">
        <v>612</v>
      </c>
      <c r="B44" s="28" t="s">
        <v>613</v>
      </c>
      <c r="C44" s="28" t="s">
        <v>614</v>
      </c>
      <c r="D44" s="28" t="s">
        <v>615</v>
      </c>
      <c r="E44" s="28" t="s">
        <v>616</v>
      </c>
      <c r="G44" s="29"/>
      <c r="H44" s="19" t="s">
        <v>343</v>
      </c>
      <c r="K44" s="30"/>
      <c r="Q44" s="19"/>
      <c r="R44" s="15"/>
      <c r="S44" s="15"/>
      <c r="T44" s="15"/>
      <c r="U44" s="19"/>
      <c r="V44" s="15"/>
      <c r="W44" s="15"/>
      <c r="X44" s="15"/>
      <c r="Y44" s="15"/>
      <c r="Z44" s="15"/>
      <c r="AA44" s="15"/>
      <c r="AB44" s="15"/>
      <c r="AC44" s="15"/>
      <c r="AD44" s="15"/>
      <c r="AE44" s="15"/>
    </row>
    <row r="45" spans="1:31" ht="15.75" customHeight="1" x14ac:dyDescent="0.25">
      <c r="A45" s="28" t="s">
        <v>617</v>
      </c>
      <c r="B45" s="28" t="s">
        <v>618</v>
      </c>
      <c r="C45" s="28" t="s">
        <v>619</v>
      </c>
      <c r="D45" s="28" t="s">
        <v>620</v>
      </c>
      <c r="E45" s="28" t="s">
        <v>467</v>
      </c>
      <c r="G45" s="29"/>
      <c r="H45" s="19" t="s">
        <v>347</v>
      </c>
      <c r="K45" s="30"/>
      <c r="Q45" s="19"/>
      <c r="R45" s="15"/>
      <c r="S45" s="15"/>
      <c r="T45" s="15"/>
      <c r="U45" s="19"/>
      <c r="V45" s="15"/>
      <c r="W45" s="15"/>
      <c r="X45" s="15"/>
      <c r="Y45" s="15"/>
      <c r="Z45" s="15"/>
      <c r="AA45" s="15"/>
      <c r="AB45" s="15"/>
      <c r="AC45" s="15"/>
      <c r="AD45" s="15"/>
      <c r="AE45" s="15"/>
    </row>
    <row r="46" spans="1:31" ht="15.75" customHeight="1" x14ac:dyDescent="0.25">
      <c r="A46" s="28" t="s">
        <v>621</v>
      </c>
      <c r="B46" s="28" t="s">
        <v>622</v>
      </c>
      <c r="C46" s="28" t="s">
        <v>623</v>
      </c>
      <c r="D46" s="28" t="s">
        <v>624</v>
      </c>
      <c r="E46" s="28" t="s">
        <v>625</v>
      </c>
      <c r="G46" s="29"/>
      <c r="H46" s="19" t="s">
        <v>349</v>
      </c>
      <c r="K46" s="30"/>
      <c r="Q46" s="19"/>
      <c r="R46" s="15"/>
      <c r="S46" s="15"/>
      <c r="T46" s="15"/>
      <c r="U46" s="19"/>
      <c r="V46" s="15"/>
      <c r="W46" s="15"/>
      <c r="X46" s="15"/>
      <c r="Y46" s="15"/>
      <c r="Z46" s="15"/>
      <c r="AA46" s="15"/>
      <c r="AB46" s="15"/>
      <c r="AC46" s="15"/>
      <c r="AD46" s="15"/>
      <c r="AE46" s="15"/>
    </row>
    <row r="47" spans="1:31" ht="15.75" customHeight="1" x14ac:dyDescent="0.25">
      <c r="A47" s="28" t="s">
        <v>626</v>
      </c>
      <c r="B47" s="28" t="s">
        <v>627</v>
      </c>
      <c r="C47" s="28" t="s">
        <v>628</v>
      </c>
      <c r="D47" s="28" t="s">
        <v>629</v>
      </c>
      <c r="E47" s="28" t="s">
        <v>630</v>
      </c>
      <c r="G47" s="29"/>
      <c r="H47" s="19" t="s">
        <v>352</v>
      </c>
      <c r="K47" s="30"/>
      <c r="Q47" s="19"/>
      <c r="R47" s="15"/>
      <c r="S47" s="15"/>
      <c r="T47" s="15"/>
      <c r="U47" s="19"/>
      <c r="V47" s="15"/>
      <c r="W47" s="15"/>
      <c r="X47" s="15"/>
      <c r="Y47" s="15"/>
      <c r="Z47" s="15"/>
      <c r="AA47" s="15"/>
      <c r="AB47" s="15"/>
      <c r="AC47" s="15"/>
      <c r="AD47" s="15"/>
      <c r="AE47" s="15"/>
    </row>
    <row r="48" spans="1:31" ht="15.75" customHeight="1" x14ac:dyDescent="0.25">
      <c r="A48" s="28" t="s">
        <v>631</v>
      </c>
      <c r="B48" s="28" t="s">
        <v>632</v>
      </c>
      <c r="C48" s="28" t="s">
        <v>633</v>
      </c>
      <c r="D48" s="28" t="s">
        <v>467</v>
      </c>
      <c r="E48" s="28" t="s">
        <v>467</v>
      </c>
      <c r="G48" s="29"/>
      <c r="H48" s="19" t="s">
        <v>354</v>
      </c>
      <c r="K48" s="30"/>
      <c r="Q48" s="19"/>
      <c r="R48" s="15"/>
      <c r="S48" s="15"/>
      <c r="T48" s="15"/>
      <c r="U48" s="19"/>
      <c r="V48" s="15"/>
      <c r="W48" s="15"/>
      <c r="X48" s="15"/>
      <c r="Y48" s="15"/>
      <c r="Z48" s="15"/>
      <c r="AA48" s="15"/>
      <c r="AB48" s="15"/>
      <c r="AC48" s="15"/>
      <c r="AD48" s="15"/>
      <c r="AE48" s="15"/>
    </row>
    <row r="49" spans="1:31" ht="15.75" customHeight="1" x14ac:dyDescent="0.25">
      <c r="A49" s="28" t="s">
        <v>634</v>
      </c>
      <c r="B49" s="28" t="s">
        <v>635</v>
      </c>
      <c r="C49" s="28" t="s">
        <v>636</v>
      </c>
      <c r="D49" s="28" t="s">
        <v>467</v>
      </c>
      <c r="E49" s="28" t="s">
        <v>467</v>
      </c>
      <c r="G49" s="29"/>
      <c r="H49" s="19" t="s">
        <v>357</v>
      </c>
      <c r="K49" s="30"/>
      <c r="Q49" s="19"/>
      <c r="R49" s="15"/>
      <c r="S49" s="15"/>
      <c r="T49" s="15"/>
      <c r="U49" s="19"/>
      <c r="V49" s="15"/>
      <c r="W49" s="15"/>
      <c r="X49" s="15"/>
      <c r="Y49" s="15"/>
      <c r="Z49" s="15"/>
      <c r="AA49" s="15"/>
      <c r="AB49" s="15"/>
      <c r="AC49" s="15"/>
      <c r="AD49" s="15"/>
      <c r="AE49" s="15"/>
    </row>
    <row r="50" spans="1:31" ht="15.75" customHeight="1" x14ac:dyDescent="0.25">
      <c r="A50" s="28" t="s">
        <v>637</v>
      </c>
      <c r="B50" s="28" t="s">
        <v>638</v>
      </c>
      <c r="C50" s="28" t="s">
        <v>639</v>
      </c>
      <c r="D50" s="28" t="s">
        <v>640</v>
      </c>
      <c r="E50" s="28" t="s">
        <v>641</v>
      </c>
      <c r="G50" s="29"/>
      <c r="H50" s="19" t="s">
        <v>359</v>
      </c>
      <c r="K50" s="30"/>
      <c r="Q50" s="19"/>
      <c r="R50" s="15"/>
      <c r="S50" s="15"/>
      <c r="T50" s="15"/>
      <c r="U50" s="19"/>
      <c r="V50" s="15"/>
      <c r="W50" s="15"/>
      <c r="X50" s="15"/>
      <c r="Y50" s="15"/>
      <c r="Z50" s="15"/>
      <c r="AA50" s="15"/>
      <c r="AB50" s="15"/>
      <c r="AC50" s="15"/>
      <c r="AD50" s="15"/>
      <c r="AE50" s="15"/>
    </row>
    <row r="51" spans="1:31" ht="15.75" customHeight="1" x14ac:dyDescent="0.25">
      <c r="A51" s="28" t="s">
        <v>642</v>
      </c>
      <c r="B51" s="28" t="s">
        <v>643</v>
      </c>
      <c r="C51" s="28" t="s">
        <v>644</v>
      </c>
      <c r="D51" s="28" t="s">
        <v>645</v>
      </c>
      <c r="E51" s="28" t="s">
        <v>467</v>
      </c>
      <c r="G51" s="29"/>
      <c r="H51" s="19" t="s">
        <v>362</v>
      </c>
      <c r="K51" s="30"/>
      <c r="Q51" s="19"/>
      <c r="R51" s="15"/>
      <c r="S51" s="15"/>
      <c r="T51" s="15"/>
      <c r="U51" s="19"/>
      <c r="V51" s="15"/>
      <c r="W51" s="15"/>
      <c r="X51" s="15"/>
      <c r="Y51" s="15"/>
      <c r="Z51" s="15"/>
      <c r="AA51" s="15"/>
      <c r="AB51" s="15"/>
      <c r="AC51" s="15"/>
      <c r="AD51" s="15"/>
      <c r="AE51" s="15"/>
    </row>
    <row r="52" spans="1:31" ht="15.75" customHeight="1" x14ac:dyDescent="0.25">
      <c r="A52" s="28" t="s">
        <v>646</v>
      </c>
      <c r="B52" s="28" t="s">
        <v>647</v>
      </c>
      <c r="C52" s="28" t="s">
        <v>467</v>
      </c>
      <c r="D52" s="28" t="s">
        <v>467</v>
      </c>
      <c r="E52" s="28" t="s">
        <v>467</v>
      </c>
      <c r="G52" s="29"/>
      <c r="H52" s="19" t="s">
        <v>365</v>
      </c>
      <c r="K52" s="30"/>
      <c r="Q52" s="19"/>
      <c r="R52" s="15"/>
      <c r="S52" s="15"/>
      <c r="T52" s="15"/>
      <c r="U52" s="19"/>
      <c r="V52" s="15"/>
      <c r="W52" s="15"/>
      <c r="X52" s="15"/>
      <c r="Y52" s="15"/>
      <c r="Z52" s="15"/>
      <c r="AA52" s="15"/>
      <c r="AB52" s="15"/>
      <c r="AC52" s="15"/>
      <c r="AD52" s="15"/>
      <c r="AE52" s="15"/>
    </row>
    <row r="53" spans="1:31" ht="15.75" customHeight="1" x14ac:dyDescent="0.25">
      <c r="A53" s="28" t="s">
        <v>648</v>
      </c>
      <c r="B53" s="28" t="s">
        <v>649</v>
      </c>
      <c r="C53" s="28" t="s">
        <v>467</v>
      </c>
      <c r="D53" s="28" t="s">
        <v>467</v>
      </c>
      <c r="E53" s="28" t="s">
        <v>467</v>
      </c>
      <c r="G53" s="29"/>
      <c r="H53" s="19" t="s">
        <v>367</v>
      </c>
      <c r="K53" s="30"/>
      <c r="Q53" s="19"/>
      <c r="R53" s="15"/>
      <c r="S53" s="15"/>
      <c r="T53" s="15"/>
      <c r="U53" s="19"/>
      <c r="V53" s="15"/>
      <c r="W53" s="15"/>
      <c r="X53" s="15"/>
      <c r="Y53" s="15"/>
      <c r="Z53" s="15"/>
      <c r="AA53" s="15"/>
      <c r="AB53" s="15"/>
      <c r="AC53" s="15"/>
      <c r="AD53" s="15"/>
      <c r="AE53" s="15"/>
    </row>
    <row r="54" spans="1:31" ht="15.75" customHeight="1" x14ac:dyDescent="0.25">
      <c r="A54" s="28" t="s">
        <v>650</v>
      </c>
      <c r="B54" s="28" t="s">
        <v>651</v>
      </c>
      <c r="C54" s="28" t="s">
        <v>652</v>
      </c>
      <c r="D54" s="28" t="s">
        <v>467</v>
      </c>
      <c r="E54" s="28" t="s">
        <v>467</v>
      </c>
      <c r="G54" s="29"/>
      <c r="H54" s="19" t="s">
        <v>369</v>
      </c>
      <c r="K54" s="30"/>
      <c r="Q54" s="19"/>
      <c r="R54" s="15"/>
      <c r="S54" s="15"/>
      <c r="T54" s="15"/>
      <c r="U54" s="19"/>
      <c r="V54" s="15"/>
      <c r="W54" s="15"/>
      <c r="X54" s="15"/>
      <c r="Y54" s="15"/>
      <c r="Z54" s="15"/>
      <c r="AA54" s="15"/>
      <c r="AB54" s="15"/>
      <c r="AC54" s="15"/>
      <c r="AD54" s="15"/>
      <c r="AE54" s="15"/>
    </row>
    <row r="55" spans="1:31" ht="15.75" customHeight="1" x14ac:dyDescent="0.25">
      <c r="A55" s="28" t="s">
        <v>653</v>
      </c>
      <c r="B55" s="28" t="s">
        <v>654</v>
      </c>
      <c r="C55" s="28" t="s">
        <v>655</v>
      </c>
      <c r="D55" s="28" t="s">
        <v>656</v>
      </c>
      <c r="E55" s="28" t="s">
        <v>657</v>
      </c>
      <c r="G55" s="29"/>
      <c r="H55" s="19" t="s">
        <v>372</v>
      </c>
      <c r="K55" s="30"/>
      <c r="Q55" s="19"/>
      <c r="R55" s="15"/>
      <c r="S55" s="15"/>
      <c r="T55" s="15"/>
      <c r="U55" s="19"/>
      <c r="V55" s="15"/>
      <c r="W55" s="15"/>
      <c r="X55" s="15"/>
      <c r="Y55" s="15"/>
      <c r="Z55" s="15"/>
      <c r="AA55" s="15"/>
      <c r="AB55" s="15"/>
      <c r="AC55" s="15"/>
      <c r="AD55" s="15"/>
      <c r="AE55" s="15"/>
    </row>
    <row r="56" spans="1:31" ht="15.75" customHeight="1" x14ac:dyDescent="0.25">
      <c r="A56" s="28" t="s">
        <v>658</v>
      </c>
      <c r="B56" s="28" t="s">
        <v>659</v>
      </c>
      <c r="C56" s="28" t="s">
        <v>660</v>
      </c>
      <c r="D56" s="28" t="s">
        <v>661</v>
      </c>
      <c r="E56" s="28" t="s">
        <v>467</v>
      </c>
      <c r="G56" s="29"/>
      <c r="H56" s="19" t="s">
        <v>374</v>
      </c>
      <c r="K56" s="30"/>
      <c r="Q56" s="19"/>
      <c r="R56" s="15"/>
      <c r="S56" s="15"/>
      <c r="T56" s="15"/>
      <c r="U56" s="19"/>
      <c r="V56" s="15"/>
      <c r="W56" s="15"/>
      <c r="X56" s="15"/>
      <c r="Y56" s="15"/>
      <c r="Z56" s="15"/>
      <c r="AA56" s="15"/>
      <c r="AB56" s="15"/>
      <c r="AC56" s="15"/>
      <c r="AD56" s="15"/>
      <c r="AE56" s="15"/>
    </row>
    <row r="57" spans="1:31" ht="15.75" customHeight="1" x14ac:dyDescent="0.25">
      <c r="A57" s="28" t="s">
        <v>662</v>
      </c>
      <c r="B57" s="28" t="s">
        <v>663</v>
      </c>
      <c r="C57" s="28" t="s">
        <v>467</v>
      </c>
      <c r="D57" s="28" t="s">
        <v>467</v>
      </c>
      <c r="E57" s="28" t="s">
        <v>467</v>
      </c>
      <c r="G57" s="29"/>
      <c r="H57" s="19" t="s">
        <v>378</v>
      </c>
      <c r="K57" s="30"/>
      <c r="Q57" s="19"/>
      <c r="R57" s="15"/>
      <c r="S57" s="15"/>
      <c r="T57" s="15"/>
      <c r="U57" s="19"/>
      <c r="V57" s="15"/>
      <c r="W57" s="15"/>
      <c r="X57" s="15"/>
      <c r="Y57" s="15"/>
      <c r="Z57" s="15"/>
      <c r="AA57" s="15"/>
      <c r="AB57" s="15"/>
      <c r="AC57" s="15"/>
      <c r="AD57" s="15"/>
      <c r="AE57" s="15"/>
    </row>
    <row r="58" spans="1:31" ht="15.75" customHeight="1" x14ac:dyDescent="0.25">
      <c r="A58" s="28" t="s">
        <v>664</v>
      </c>
      <c r="B58" s="28" t="s">
        <v>665</v>
      </c>
      <c r="C58" s="28" t="s">
        <v>666</v>
      </c>
      <c r="D58" s="28" t="s">
        <v>667</v>
      </c>
      <c r="E58" s="28" t="s">
        <v>668</v>
      </c>
      <c r="G58" s="29"/>
      <c r="H58" s="19" t="s">
        <v>379</v>
      </c>
      <c r="K58" s="30"/>
      <c r="Q58" s="19"/>
      <c r="R58" s="15"/>
      <c r="S58" s="15"/>
      <c r="T58" s="15"/>
      <c r="U58" s="19"/>
      <c r="V58" s="15"/>
      <c r="W58" s="15"/>
      <c r="X58" s="15"/>
      <c r="Y58" s="15"/>
      <c r="Z58" s="15"/>
      <c r="AA58" s="15"/>
      <c r="AB58" s="15"/>
      <c r="AC58" s="15"/>
      <c r="AD58" s="15"/>
      <c r="AE58" s="15"/>
    </row>
    <row r="59" spans="1:31" ht="15.75" customHeight="1" x14ac:dyDescent="0.25">
      <c r="A59" s="28" t="s">
        <v>669</v>
      </c>
      <c r="B59" s="28" t="s">
        <v>670</v>
      </c>
      <c r="C59" s="28" t="s">
        <v>671</v>
      </c>
      <c r="D59" s="28" t="s">
        <v>672</v>
      </c>
      <c r="E59" s="28" t="s">
        <v>467</v>
      </c>
      <c r="G59" s="29"/>
      <c r="H59" s="19" t="s">
        <v>382</v>
      </c>
      <c r="K59" s="30"/>
      <c r="Q59" s="19"/>
      <c r="R59" s="15"/>
      <c r="S59" s="15"/>
      <c r="T59" s="15"/>
      <c r="U59" s="19"/>
      <c r="V59" s="15"/>
      <c r="W59" s="15"/>
      <c r="X59" s="15"/>
      <c r="Y59" s="15"/>
      <c r="Z59" s="15"/>
      <c r="AA59" s="15"/>
      <c r="AB59" s="15"/>
      <c r="AC59" s="15"/>
      <c r="AD59" s="15"/>
      <c r="AE59" s="15"/>
    </row>
    <row r="60" spans="1:31" ht="15.75" customHeight="1" x14ac:dyDescent="0.25">
      <c r="A60" s="28" t="s">
        <v>673</v>
      </c>
      <c r="B60" s="28" t="s">
        <v>674</v>
      </c>
      <c r="C60" s="28" t="s">
        <v>675</v>
      </c>
      <c r="D60" s="28" t="s">
        <v>676</v>
      </c>
      <c r="E60" s="28" t="s">
        <v>467</v>
      </c>
      <c r="G60" s="29"/>
      <c r="H60" s="19" t="s">
        <v>384</v>
      </c>
      <c r="K60" s="30"/>
      <c r="Q60" s="19"/>
      <c r="R60" s="15"/>
      <c r="S60" s="15"/>
      <c r="T60" s="15"/>
      <c r="U60" s="19"/>
      <c r="V60" s="15"/>
      <c r="W60" s="15"/>
      <c r="X60" s="15"/>
      <c r="Y60" s="15"/>
      <c r="Z60" s="15"/>
      <c r="AA60" s="15"/>
      <c r="AB60" s="15"/>
      <c r="AC60" s="15"/>
      <c r="AD60" s="15"/>
      <c r="AE60" s="15"/>
    </row>
    <row r="61" spans="1:31" ht="15.75" customHeight="1" x14ac:dyDescent="0.25">
      <c r="A61" s="28" t="s">
        <v>677</v>
      </c>
      <c r="B61" s="28" t="s">
        <v>678</v>
      </c>
      <c r="C61" s="28" t="s">
        <v>679</v>
      </c>
      <c r="D61" s="28" t="s">
        <v>680</v>
      </c>
      <c r="E61" s="28" t="s">
        <v>681</v>
      </c>
      <c r="G61" s="29"/>
      <c r="H61" s="19" t="s">
        <v>388</v>
      </c>
      <c r="K61" s="30"/>
      <c r="Q61" s="19"/>
      <c r="R61" s="15"/>
      <c r="S61" s="15"/>
      <c r="T61" s="15"/>
      <c r="U61" s="19"/>
      <c r="V61" s="15"/>
      <c r="W61" s="15"/>
      <c r="X61" s="15"/>
      <c r="Y61" s="15"/>
      <c r="Z61" s="15"/>
      <c r="AA61" s="15"/>
      <c r="AB61" s="15"/>
      <c r="AC61" s="15"/>
      <c r="AD61" s="15"/>
      <c r="AE61" s="15"/>
    </row>
    <row r="62" spans="1:31" ht="15.75" customHeight="1" x14ac:dyDescent="0.25">
      <c r="A62" s="28" t="s">
        <v>682</v>
      </c>
      <c r="B62" s="28" t="s">
        <v>683</v>
      </c>
      <c r="C62" s="28" t="s">
        <v>684</v>
      </c>
      <c r="D62" s="28" t="s">
        <v>685</v>
      </c>
      <c r="E62" s="28" t="s">
        <v>686</v>
      </c>
      <c r="G62" s="29"/>
      <c r="H62" s="19" t="s">
        <v>390</v>
      </c>
      <c r="K62" s="30"/>
      <c r="Q62" s="19"/>
      <c r="R62" s="15"/>
      <c r="S62" s="15"/>
      <c r="T62" s="15"/>
      <c r="U62" s="19"/>
      <c r="V62" s="15"/>
      <c r="W62" s="15"/>
      <c r="X62" s="15"/>
      <c r="Y62" s="15"/>
      <c r="Z62" s="15"/>
      <c r="AA62" s="15"/>
      <c r="AB62" s="15"/>
      <c r="AC62" s="15"/>
      <c r="AD62" s="15"/>
      <c r="AE62" s="15"/>
    </row>
    <row r="63" spans="1:31" ht="15.75" customHeight="1" x14ac:dyDescent="0.25">
      <c r="A63" s="28" t="s">
        <v>687</v>
      </c>
      <c r="B63" s="28" t="s">
        <v>688</v>
      </c>
      <c r="C63" s="28" t="s">
        <v>689</v>
      </c>
      <c r="D63" s="28" t="s">
        <v>467</v>
      </c>
      <c r="E63" s="28" t="s">
        <v>467</v>
      </c>
      <c r="G63" s="29"/>
      <c r="H63" s="19" t="s">
        <v>393</v>
      </c>
      <c r="K63" s="30"/>
      <c r="Q63" s="19"/>
      <c r="R63" s="15"/>
      <c r="S63" s="15"/>
      <c r="T63" s="15"/>
      <c r="U63" s="19"/>
      <c r="V63" s="15"/>
      <c r="W63" s="15"/>
      <c r="X63" s="15"/>
      <c r="Y63" s="15"/>
      <c r="Z63" s="15"/>
      <c r="AA63" s="15"/>
      <c r="AB63" s="15"/>
      <c r="AC63" s="15"/>
      <c r="AD63" s="15"/>
      <c r="AE63" s="15"/>
    </row>
    <row r="64" spans="1:31" ht="15.75" customHeight="1" x14ac:dyDescent="0.25">
      <c r="A64" s="28" t="s">
        <v>690</v>
      </c>
      <c r="B64" s="28" t="s">
        <v>691</v>
      </c>
      <c r="C64" s="28" t="s">
        <v>692</v>
      </c>
      <c r="D64" s="28" t="s">
        <v>693</v>
      </c>
      <c r="E64" s="28" t="s">
        <v>694</v>
      </c>
      <c r="G64" s="29"/>
      <c r="H64" s="19" t="s">
        <v>395</v>
      </c>
      <c r="K64" s="30"/>
      <c r="Q64" s="19"/>
      <c r="R64" s="15"/>
      <c r="S64" s="15"/>
      <c r="T64" s="15"/>
      <c r="U64" s="19"/>
      <c r="V64" s="15"/>
      <c r="W64" s="15"/>
      <c r="X64" s="15"/>
      <c r="Y64" s="15"/>
      <c r="Z64" s="15"/>
      <c r="AA64" s="15"/>
      <c r="AB64" s="15"/>
      <c r="AC64" s="15"/>
      <c r="AD64" s="15"/>
      <c r="AE64" s="15"/>
    </row>
    <row r="65" spans="1:31" ht="15.75" customHeight="1" x14ac:dyDescent="0.25">
      <c r="A65" s="28" t="s">
        <v>695</v>
      </c>
      <c r="B65" s="28" t="s">
        <v>696</v>
      </c>
      <c r="C65" s="28" t="s">
        <v>697</v>
      </c>
      <c r="D65" s="28" t="s">
        <v>698</v>
      </c>
      <c r="E65" s="28" t="s">
        <v>467</v>
      </c>
      <c r="G65" s="29"/>
      <c r="H65" s="19" t="s">
        <v>399</v>
      </c>
      <c r="K65" s="30"/>
      <c r="Q65" s="19"/>
      <c r="R65" s="15"/>
      <c r="S65" s="15"/>
      <c r="T65" s="15"/>
      <c r="U65" s="19"/>
      <c r="V65" s="15"/>
      <c r="W65" s="15"/>
      <c r="X65" s="15"/>
      <c r="Y65" s="15"/>
      <c r="Z65" s="15"/>
      <c r="AA65" s="15"/>
      <c r="AB65" s="15"/>
      <c r="AC65" s="15"/>
      <c r="AD65" s="15"/>
      <c r="AE65" s="15"/>
    </row>
    <row r="66" spans="1:31" ht="15.75" customHeight="1" x14ac:dyDescent="0.25">
      <c r="A66" s="28" t="s">
        <v>699</v>
      </c>
      <c r="B66" s="28" t="s">
        <v>700</v>
      </c>
      <c r="C66" s="28" t="s">
        <v>701</v>
      </c>
      <c r="D66" s="28" t="s">
        <v>467</v>
      </c>
      <c r="E66" s="28" t="s">
        <v>467</v>
      </c>
      <c r="G66" s="29"/>
      <c r="H66" s="19" t="s">
        <v>401</v>
      </c>
      <c r="K66" s="30"/>
      <c r="Q66" s="19"/>
      <c r="R66" s="15"/>
      <c r="S66" s="15"/>
      <c r="T66" s="15"/>
      <c r="U66" s="19"/>
      <c r="V66" s="15"/>
      <c r="W66" s="15"/>
      <c r="X66" s="15"/>
      <c r="Y66" s="15"/>
      <c r="Z66" s="15"/>
      <c r="AA66" s="15"/>
      <c r="AB66" s="15"/>
      <c r="AC66" s="15"/>
      <c r="AD66" s="15"/>
      <c r="AE66" s="15"/>
    </row>
    <row r="67" spans="1:31" ht="15.75" customHeight="1" x14ac:dyDescent="0.25">
      <c r="A67" s="28" t="s">
        <v>702</v>
      </c>
      <c r="B67" s="28" t="s">
        <v>703</v>
      </c>
      <c r="C67" s="28" t="s">
        <v>704</v>
      </c>
      <c r="D67" s="28" t="s">
        <v>467</v>
      </c>
      <c r="E67" s="28" t="s">
        <v>467</v>
      </c>
      <c r="G67" s="29"/>
      <c r="H67" s="19" t="s">
        <v>403</v>
      </c>
      <c r="K67" s="30"/>
      <c r="Q67" s="19"/>
      <c r="R67" s="15"/>
      <c r="S67" s="15"/>
      <c r="T67" s="15"/>
      <c r="U67" s="19"/>
      <c r="V67" s="15"/>
      <c r="W67" s="15"/>
      <c r="X67" s="15"/>
      <c r="Y67" s="15"/>
      <c r="Z67" s="15"/>
      <c r="AA67" s="15"/>
      <c r="AB67" s="15"/>
      <c r="AC67" s="15"/>
      <c r="AD67" s="15"/>
      <c r="AE67" s="15"/>
    </row>
    <row r="68" spans="1:31" ht="15.75" customHeight="1" x14ac:dyDescent="0.25">
      <c r="A68" s="28" t="s">
        <v>705</v>
      </c>
      <c r="B68" s="28" t="s">
        <v>706</v>
      </c>
      <c r="C68" s="28" t="s">
        <v>707</v>
      </c>
      <c r="D68" s="28" t="s">
        <v>708</v>
      </c>
      <c r="E68" s="28" t="s">
        <v>467</v>
      </c>
      <c r="G68" s="29"/>
      <c r="H68" s="19" t="s">
        <v>405</v>
      </c>
      <c r="K68" s="30"/>
      <c r="Q68" s="19"/>
      <c r="R68" s="15"/>
      <c r="S68" s="15"/>
      <c r="T68" s="15"/>
      <c r="U68" s="19"/>
      <c r="V68" s="15"/>
      <c r="W68" s="15"/>
      <c r="X68" s="15"/>
      <c r="Y68" s="15"/>
      <c r="Z68" s="15"/>
      <c r="AA68" s="15"/>
      <c r="AB68" s="15"/>
      <c r="AC68" s="15"/>
      <c r="AD68" s="15"/>
      <c r="AE68" s="15"/>
    </row>
    <row r="69" spans="1:31" ht="15.75" customHeight="1" x14ac:dyDescent="0.25">
      <c r="A69" s="28" t="s">
        <v>709</v>
      </c>
      <c r="B69" s="28" t="s">
        <v>710</v>
      </c>
      <c r="C69" s="28" t="s">
        <v>711</v>
      </c>
      <c r="D69" s="28" t="s">
        <v>712</v>
      </c>
      <c r="E69" s="28" t="s">
        <v>713</v>
      </c>
      <c r="G69" s="29"/>
      <c r="H69" s="19" t="s">
        <v>409</v>
      </c>
      <c r="K69" s="30"/>
      <c r="Q69" s="19"/>
      <c r="R69" s="15"/>
      <c r="S69" s="15"/>
      <c r="T69" s="15"/>
      <c r="U69" s="19"/>
      <c r="V69" s="15"/>
      <c r="W69" s="15"/>
      <c r="X69" s="15"/>
      <c r="Y69" s="15"/>
      <c r="Z69" s="15"/>
      <c r="AA69" s="15"/>
      <c r="AB69" s="15"/>
      <c r="AC69" s="15"/>
      <c r="AD69" s="15"/>
      <c r="AE69" s="15"/>
    </row>
    <row r="70" spans="1:31" ht="15.75" customHeight="1" x14ac:dyDescent="0.25">
      <c r="A70" s="28" t="s">
        <v>714</v>
      </c>
      <c r="B70" s="28" t="s">
        <v>715</v>
      </c>
      <c r="C70" s="28" t="s">
        <v>716</v>
      </c>
      <c r="D70" s="28" t="s">
        <v>467</v>
      </c>
      <c r="E70" s="28" t="s">
        <v>467</v>
      </c>
      <c r="G70" s="29"/>
      <c r="H70" s="19" t="s">
        <v>412</v>
      </c>
      <c r="K70" s="30"/>
      <c r="Q70" s="19"/>
      <c r="R70" s="15"/>
      <c r="S70" s="15"/>
      <c r="T70" s="15"/>
      <c r="U70" s="19"/>
      <c r="V70" s="15"/>
      <c r="W70" s="15"/>
      <c r="X70" s="15"/>
      <c r="Y70" s="15"/>
      <c r="Z70" s="15"/>
      <c r="AA70" s="15"/>
      <c r="AB70" s="15"/>
      <c r="AC70" s="15"/>
      <c r="AD70" s="15"/>
      <c r="AE70" s="15"/>
    </row>
    <row r="71" spans="1:31" ht="15.75" customHeight="1" x14ac:dyDescent="0.25">
      <c r="A71" s="28" t="s">
        <v>717</v>
      </c>
      <c r="B71" s="28" t="s">
        <v>718</v>
      </c>
      <c r="C71" s="28" t="s">
        <v>719</v>
      </c>
      <c r="D71" s="28" t="s">
        <v>467</v>
      </c>
      <c r="E71" s="28" t="s">
        <v>467</v>
      </c>
      <c r="G71" s="29"/>
      <c r="H71" s="19" t="s">
        <v>414</v>
      </c>
      <c r="K71" s="30"/>
      <c r="Q71" s="19"/>
      <c r="R71" s="15"/>
      <c r="S71" s="15"/>
      <c r="T71" s="15"/>
      <c r="U71" s="19"/>
      <c r="V71" s="15"/>
      <c r="W71" s="15"/>
      <c r="X71" s="15"/>
      <c r="Y71" s="15"/>
      <c r="Z71" s="15"/>
      <c r="AA71" s="15"/>
      <c r="AB71" s="15"/>
      <c r="AC71" s="15"/>
      <c r="AD71" s="15"/>
      <c r="AE71" s="15"/>
    </row>
    <row r="72" spans="1:31" ht="15.75" customHeight="1" x14ac:dyDescent="0.25">
      <c r="A72" s="28" t="s">
        <v>720</v>
      </c>
      <c r="B72" s="28" t="s">
        <v>721</v>
      </c>
      <c r="C72" s="28" t="s">
        <v>722</v>
      </c>
      <c r="D72" s="28" t="s">
        <v>723</v>
      </c>
      <c r="E72" s="28" t="s">
        <v>467</v>
      </c>
      <c r="G72" s="29"/>
      <c r="H72" s="19" t="s">
        <v>415</v>
      </c>
      <c r="K72" s="30"/>
      <c r="Q72" s="19"/>
      <c r="R72" s="15"/>
      <c r="S72" s="15"/>
      <c r="T72" s="15"/>
      <c r="U72" s="19"/>
      <c r="V72" s="15"/>
      <c r="W72" s="15"/>
      <c r="X72" s="15"/>
      <c r="Y72" s="15"/>
      <c r="Z72" s="15"/>
      <c r="AA72" s="15"/>
      <c r="AB72" s="15"/>
      <c r="AC72" s="15"/>
      <c r="AD72" s="15"/>
      <c r="AE72" s="15"/>
    </row>
    <row r="73" spans="1:31" ht="15.75" customHeight="1" x14ac:dyDescent="0.25">
      <c r="A73" s="28" t="s">
        <v>724</v>
      </c>
      <c r="B73" s="28" t="s">
        <v>725</v>
      </c>
      <c r="C73" s="28" t="s">
        <v>726</v>
      </c>
      <c r="D73" s="28" t="s">
        <v>727</v>
      </c>
      <c r="E73" s="28" t="s">
        <v>728</v>
      </c>
      <c r="G73" s="29"/>
      <c r="H73" s="19" t="s">
        <v>417</v>
      </c>
      <c r="K73" s="30"/>
      <c r="Q73" s="19"/>
      <c r="R73" s="15"/>
      <c r="S73" s="15"/>
      <c r="T73" s="15"/>
      <c r="U73" s="19"/>
      <c r="V73" s="15"/>
      <c r="W73" s="15"/>
      <c r="X73" s="15"/>
      <c r="Y73" s="15"/>
      <c r="Z73" s="15"/>
      <c r="AA73" s="15"/>
      <c r="AB73" s="15"/>
      <c r="AC73" s="15"/>
      <c r="AD73" s="15"/>
      <c r="AE73" s="15"/>
    </row>
    <row r="74" spans="1:31" ht="15.75" customHeight="1" x14ac:dyDescent="0.25">
      <c r="A74" s="28" t="s">
        <v>729</v>
      </c>
      <c r="B74" s="28" t="s">
        <v>730</v>
      </c>
      <c r="C74" s="28" t="s">
        <v>731</v>
      </c>
      <c r="D74" s="28" t="s">
        <v>732</v>
      </c>
      <c r="E74" s="28" t="s">
        <v>467</v>
      </c>
      <c r="G74" s="29"/>
      <c r="H74" s="19" t="s">
        <v>421</v>
      </c>
      <c r="K74" s="30"/>
      <c r="Q74" s="19"/>
      <c r="R74" s="15"/>
      <c r="S74" s="15"/>
      <c r="T74" s="15"/>
      <c r="U74" s="19"/>
      <c r="V74" s="15"/>
      <c r="W74" s="15"/>
      <c r="X74" s="15"/>
      <c r="Y74" s="15"/>
      <c r="Z74" s="15"/>
      <c r="AA74" s="15"/>
      <c r="AB74" s="15"/>
      <c r="AC74" s="15"/>
      <c r="AD74" s="15"/>
      <c r="AE74" s="15"/>
    </row>
    <row r="75" spans="1:31" ht="15.75" customHeight="1" x14ac:dyDescent="0.25">
      <c r="A75" s="28" t="s">
        <v>733</v>
      </c>
      <c r="B75" s="28" t="s">
        <v>734</v>
      </c>
      <c r="C75" s="28" t="s">
        <v>735</v>
      </c>
      <c r="D75" s="28" t="s">
        <v>736</v>
      </c>
      <c r="E75" s="28" t="s">
        <v>467</v>
      </c>
      <c r="G75" s="29"/>
      <c r="H75" s="19" t="s">
        <v>424</v>
      </c>
      <c r="K75" s="30"/>
      <c r="Q75" s="19"/>
      <c r="R75" s="15"/>
      <c r="S75" s="15"/>
      <c r="T75" s="15"/>
      <c r="U75" s="19"/>
      <c r="V75" s="15"/>
      <c r="W75" s="15"/>
      <c r="X75" s="15"/>
      <c r="Y75" s="15"/>
      <c r="Z75" s="15"/>
      <c r="AA75" s="15"/>
      <c r="AB75" s="15"/>
      <c r="AC75" s="15"/>
      <c r="AD75" s="15"/>
      <c r="AE75" s="15"/>
    </row>
    <row r="76" spans="1:31" ht="15.75" customHeight="1" x14ac:dyDescent="0.25">
      <c r="A76" s="28" t="s">
        <v>737</v>
      </c>
      <c r="B76" s="28" t="s">
        <v>738</v>
      </c>
      <c r="C76" s="28" t="s">
        <v>739</v>
      </c>
      <c r="D76" s="28" t="s">
        <v>467</v>
      </c>
      <c r="E76" s="28" t="s">
        <v>467</v>
      </c>
      <c r="G76" s="29"/>
      <c r="H76" s="19" t="s">
        <v>427</v>
      </c>
      <c r="K76" s="30"/>
      <c r="Q76" s="19"/>
      <c r="R76" s="15"/>
      <c r="S76" s="15"/>
      <c r="T76" s="15"/>
      <c r="U76" s="19"/>
      <c r="V76" s="15"/>
      <c r="W76" s="15"/>
      <c r="X76" s="15"/>
      <c r="Y76" s="15"/>
      <c r="Z76" s="15"/>
      <c r="AA76" s="15"/>
      <c r="AB76" s="15"/>
      <c r="AC76" s="15"/>
      <c r="AD76" s="15"/>
      <c r="AE76" s="15"/>
    </row>
    <row r="77" spans="1:31" ht="15.75" customHeight="1" x14ac:dyDescent="0.25">
      <c r="A77" s="28" t="s">
        <v>740</v>
      </c>
      <c r="B77" s="28" t="s">
        <v>741</v>
      </c>
      <c r="C77" s="28" t="s">
        <v>742</v>
      </c>
      <c r="D77" s="28" t="s">
        <v>743</v>
      </c>
      <c r="E77" s="28" t="s">
        <v>467</v>
      </c>
      <c r="G77" s="29"/>
      <c r="H77" s="19" t="s">
        <v>428</v>
      </c>
      <c r="K77" s="30"/>
      <c r="Q77" s="19"/>
      <c r="R77" s="15"/>
      <c r="S77" s="15"/>
      <c r="T77" s="15"/>
      <c r="U77" s="19"/>
      <c r="V77" s="15"/>
      <c r="W77" s="15"/>
      <c r="X77" s="15"/>
      <c r="Y77" s="15"/>
      <c r="Z77" s="15"/>
      <c r="AA77" s="15"/>
      <c r="AB77" s="15"/>
      <c r="AC77" s="15"/>
      <c r="AD77" s="15"/>
      <c r="AE77" s="15"/>
    </row>
    <row r="78" spans="1:31" ht="15.75" customHeight="1" x14ac:dyDescent="0.25">
      <c r="A78" s="28" t="s">
        <v>744</v>
      </c>
      <c r="B78" s="28" t="s">
        <v>745</v>
      </c>
      <c r="C78" s="28" t="s">
        <v>746</v>
      </c>
      <c r="D78" s="28" t="s">
        <v>747</v>
      </c>
      <c r="E78" s="28" t="s">
        <v>748</v>
      </c>
      <c r="G78" s="29"/>
      <c r="H78" s="19" t="s">
        <v>432</v>
      </c>
      <c r="K78" s="30"/>
      <c r="Q78" s="19"/>
      <c r="R78" s="15"/>
      <c r="S78" s="15"/>
      <c r="T78" s="15"/>
      <c r="U78" s="19"/>
      <c r="V78" s="15"/>
      <c r="W78" s="15"/>
      <c r="X78" s="15"/>
      <c r="Y78" s="15"/>
      <c r="Z78" s="15"/>
      <c r="AA78" s="15"/>
      <c r="AB78" s="15"/>
      <c r="AC78" s="15"/>
      <c r="AD78" s="15"/>
      <c r="AE78" s="15"/>
    </row>
    <row r="79" spans="1:31" ht="15.75" customHeight="1" x14ac:dyDescent="0.25">
      <c r="A79" s="28" t="s">
        <v>749</v>
      </c>
      <c r="B79" s="28" t="s">
        <v>750</v>
      </c>
      <c r="C79" s="28" t="s">
        <v>751</v>
      </c>
      <c r="D79" s="28" t="s">
        <v>467</v>
      </c>
      <c r="E79" s="28" t="s">
        <v>467</v>
      </c>
      <c r="G79" s="29"/>
      <c r="H79" s="19" t="s">
        <v>435</v>
      </c>
      <c r="K79" s="30"/>
      <c r="Q79" s="19"/>
      <c r="R79" s="15"/>
      <c r="S79" s="15"/>
      <c r="T79" s="15"/>
      <c r="U79" s="19"/>
      <c r="V79" s="15"/>
      <c r="W79" s="15"/>
      <c r="X79" s="15"/>
      <c r="Y79" s="15"/>
      <c r="Z79" s="15"/>
      <c r="AA79" s="15"/>
      <c r="AB79" s="15"/>
      <c r="AC79" s="15"/>
      <c r="AD79" s="15"/>
      <c r="AE79" s="15"/>
    </row>
    <row r="80" spans="1:31" ht="15.75" customHeight="1" x14ac:dyDescent="0.25">
      <c r="A80" s="28" t="s">
        <v>752</v>
      </c>
      <c r="B80" s="28" t="s">
        <v>753</v>
      </c>
      <c r="C80" s="28" t="s">
        <v>467</v>
      </c>
      <c r="D80" s="28" t="s">
        <v>467</v>
      </c>
      <c r="E80" s="28" t="s">
        <v>467</v>
      </c>
      <c r="G80" s="29"/>
      <c r="H80" s="19" t="s">
        <v>437</v>
      </c>
      <c r="K80" s="30"/>
      <c r="Q80" s="19"/>
      <c r="R80" s="15"/>
      <c r="S80" s="15"/>
      <c r="T80" s="15"/>
      <c r="U80" s="19"/>
      <c r="V80" s="15"/>
      <c r="W80" s="15"/>
      <c r="X80" s="15"/>
      <c r="Y80" s="15"/>
      <c r="Z80" s="15"/>
      <c r="AA80" s="15"/>
      <c r="AB80" s="15"/>
      <c r="AC80" s="15"/>
      <c r="AD80" s="15"/>
      <c r="AE80" s="15"/>
    </row>
    <row r="81" spans="1:31" ht="15.75" customHeight="1" x14ac:dyDescent="0.25">
      <c r="A81" s="28" t="s">
        <v>754</v>
      </c>
      <c r="B81" s="28" t="s">
        <v>755</v>
      </c>
      <c r="C81" s="28" t="s">
        <v>756</v>
      </c>
      <c r="D81" s="28" t="s">
        <v>467</v>
      </c>
      <c r="E81" s="28" t="s">
        <v>467</v>
      </c>
      <c r="G81" s="29"/>
      <c r="H81" s="19" t="s">
        <v>438</v>
      </c>
      <c r="K81" s="30"/>
      <c r="Q81" s="19"/>
      <c r="R81" s="15"/>
      <c r="S81" s="15"/>
      <c r="T81" s="15"/>
      <c r="U81" s="19"/>
      <c r="V81" s="15"/>
      <c r="W81" s="15"/>
      <c r="X81" s="15"/>
      <c r="Y81" s="15"/>
      <c r="Z81" s="15"/>
      <c r="AA81" s="15"/>
      <c r="AB81" s="15"/>
      <c r="AC81" s="15"/>
      <c r="AD81" s="15"/>
      <c r="AE81" s="15"/>
    </row>
    <row r="82" spans="1:31" ht="15.75" customHeight="1" x14ac:dyDescent="0.25">
      <c r="A82" s="28" t="s">
        <v>757</v>
      </c>
      <c r="B82" s="28" t="s">
        <v>758</v>
      </c>
      <c r="C82" s="28" t="s">
        <v>759</v>
      </c>
      <c r="D82" s="28" t="s">
        <v>760</v>
      </c>
      <c r="E82" s="28" t="s">
        <v>761</v>
      </c>
      <c r="G82" s="29"/>
      <c r="H82" s="19" t="s">
        <v>295</v>
      </c>
      <c r="K82" s="30"/>
      <c r="Q82" s="19"/>
      <c r="R82" s="15"/>
      <c r="S82" s="15"/>
      <c r="T82" s="15"/>
      <c r="U82" s="19"/>
      <c r="V82" s="15"/>
      <c r="W82" s="15"/>
      <c r="X82" s="15"/>
      <c r="Y82" s="15"/>
      <c r="Z82" s="15"/>
      <c r="AA82" s="15"/>
      <c r="AB82" s="15"/>
      <c r="AC82" s="15"/>
      <c r="AD82" s="15"/>
      <c r="AE82" s="15"/>
    </row>
    <row r="83" spans="1:31" ht="15.75" customHeight="1" x14ac:dyDescent="0.25">
      <c r="G83" s="29"/>
      <c r="H83" s="19" t="s">
        <v>442</v>
      </c>
      <c r="K83" s="30"/>
      <c r="Q83" s="19"/>
      <c r="R83" s="15"/>
      <c r="S83" s="15"/>
      <c r="T83" s="15"/>
      <c r="U83" s="19"/>
      <c r="V83" s="15"/>
      <c r="W83" s="15"/>
      <c r="X83" s="15"/>
      <c r="Y83" s="15"/>
      <c r="Z83" s="15"/>
      <c r="AA83" s="15"/>
      <c r="AB83" s="15"/>
      <c r="AC83" s="15"/>
      <c r="AD83" s="15"/>
      <c r="AE83" s="15"/>
    </row>
    <row r="84" spans="1:31" ht="15.75" customHeight="1" x14ac:dyDescent="0.25">
      <c r="G84" s="29"/>
      <c r="H84" s="19" t="s">
        <v>445</v>
      </c>
      <c r="K84" s="30"/>
      <c r="Q84" s="19"/>
      <c r="R84" s="15"/>
      <c r="S84" s="15"/>
      <c r="T84" s="15"/>
      <c r="U84" s="19"/>
      <c r="V84" s="15"/>
      <c r="W84" s="15"/>
      <c r="X84" s="15"/>
      <c r="Y84" s="15"/>
      <c r="Z84" s="15"/>
      <c r="AA84" s="15"/>
      <c r="AB84" s="15"/>
      <c r="AC84" s="15"/>
      <c r="AD84" s="15"/>
      <c r="AE84" s="15"/>
    </row>
    <row r="85" spans="1:31" ht="15.75" customHeight="1" x14ac:dyDescent="0.25">
      <c r="G85" s="29"/>
      <c r="H85" s="19" t="s">
        <v>447</v>
      </c>
      <c r="K85" s="30"/>
      <c r="Q85" s="19"/>
      <c r="R85" s="15"/>
      <c r="S85" s="15"/>
      <c r="T85" s="15"/>
      <c r="U85" s="19"/>
      <c r="V85" s="15"/>
      <c r="W85" s="15"/>
      <c r="X85" s="15"/>
      <c r="Y85" s="15"/>
      <c r="Z85" s="15"/>
      <c r="AA85" s="15"/>
      <c r="AB85" s="15"/>
      <c r="AC85" s="15"/>
      <c r="AD85" s="15"/>
      <c r="AE85" s="15"/>
    </row>
    <row r="86" spans="1:31" ht="15.75" customHeight="1" x14ac:dyDescent="0.25">
      <c r="G86" s="29"/>
      <c r="H86" s="19" t="s">
        <v>449</v>
      </c>
      <c r="K86" s="30"/>
      <c r="Q86" s="19"/>
      <c r="R86" s="15"/>
      <c r="S86" s="15"/>
      <c r="T86" s="15"/>
      <c r="U86" s="19"/>
      <c r="V86" s="15"/>
      <c r="W86" s="15"/>
      <c r="X86" s="15"/>
      <c r="Y86" s="15"/>
      <c r="Z86" s="15"/>
      <c r="AA86" s="15"/>
      <c r="AB86" s="15"/>
      <c r="AC86" s="15"/>
      <c r="AD86" s="15"/>
      <c r="AE86" s="15"/>
    </row>
    <row r="87" spans="1:31" ht="15.75" customHeight="1" x14ac:dyDescent="0.25">
      <c r="G87" s="29"/>
      <c r="H87" s="19" t="s">
        <v>451</v>
      </c>
      <c r="K87" s="30"/>
      <c r="Q87" s="19"/>
      <c r="R87" s="15"/>
      <c r="S87" s="15"/>
      <c r="T87" s="15"/>
      <c r="U87" s="19"/>
      <c r="V87" s="15"/>
      <c r="W87" s="15"/>
      <c r="X87" s="15"/>
      <c r="Y87" s="15"/>
      <c r="Z87" s="15"/>
      <c r="AA87" s="15"/>
      <c r="AB87" s="15"/>
      <c r="AC87" s="15"/>
      <c r="AD87" s="15"/>
      <c r="AE87" s="15"/>
    </row>
    <row r="88" spans="1:31" ht="15.75" customHeight="1" x14ac:dyDescent="0.25">
      <c r="G88" s="29"/>
      <c r="H88" s="19" t="s">
        <v>452</v>
      </c>
      <c r="K88" s="30"/>
      <c r="Q88" s="19"/>
      <c r="R88" s="15"/>
      <c r="S88" s="15"/>
      <c r="T88" s="15"/>
      <c r="U88" s="19"/>
      <c r="V88" s="15"/>
      <c r="W88" s="15"/>
      <c r="X88" s="15"/>
      <c r="Y88" s="15"/>
      <c r="Z88" s="15"/>
      <c r="AA88" s="15"/>
      <c r="AB88" s="15"/>
      <c r="AC88" s="15"/>
      <c r="AD88" s="15"/>
      <c r="AE88" s="15"/>
    </row>
    <row r="89" spans="1:31" ht="15.75" customHeight="1" x14ac:dyDescent="0.25">
      <c r="G89" s="29"/>
      <c r="H89" s="19" t="s">
        <v>455</v>
      </c>
      <c r="K89" s="30"/>
      <c r="Q89" s="19"/>
      <c r="R89" s="15"/>
      <c r="S89" s="15"/>
      <c r="T89" s="15"/>
      <c r="U89" s="19"/>
      <c r="V89" s="15"/>
      <c r="W89" s="15"/>
      <c r="X89" s="15"/>
      <c r="Y89" s="15"/>
      <c r="Z89" s="15"/>
      <c r="AA89" s="15"/>
      <c r="AB89" s="15"/>
      <c r="AC89" s="15"/>
      <c r="AD89" s="15"/>
      <c r="AE89" s="15"/>
    </row>
    <row r="90" spans="1:31" ht="15.75" customHeight="1" x14ac:dyDescent="0.25">
      <c r="G90" s="29"/>
      <c r="H90" s="19" t="s">
        <v>432</v>
      </c>
      <c r="K90" s="30"/>
      <c r="Q90" s="19"/>
      <c r="R90" s="15"/>
      <c r="S90" s="15"/>
      <c r="T90" s="15"/>
      <c r="U90" s="19"/>
      <c r="V90" s="15"/>
      <c r="W90" s="15"/>
      <c r="X90" s="15"/>
      <c r="Y90" s="15"/>
      <c r="Z90" s="15"/>
      <c r="AA90" s="15"/>
      <c r="AB90" s="15"/>
      <c r="AC90" s="15"/>
      <c r="AD90" s="15"/>
      <c r="AE90" s="15"/>
    </row>
    <row r="91" spans="1:31" ht="15.75" customHeight="1" x14ac:dyDescent="0.25">
      <c r="G91" s="29"/>
      <c r="H91" s="19" t="s">
        <v>457</v>
      </c>
      <c r="K91" s="30"/>
      <c r="Q91" s="19"/>
      <c r="R91" s="15"/>
      <c r="S91" s="15"/>
      <c r="T91" s="15"/>
      <c r="U91" s="19"/>
      <c r="V91" s="15"/>
      <c r="W91" s="15"/>
      <c r="X91" s="15"/>
      <c r="Y91" s="15"/>
      <c r="Z91" s="15"/>
      <c r="AA91" s="15"/>
      <c r="AB91" s="15"/>
      <c r="AC91" s="15"/>
      <c r="AD91" s="15"/>
      <c r="AE91" s="15"/>
    </row>
    <row r="92" spans="1:31" ht="15.75" customHeight="1" x14ac:dyDescent="0.25">
      <c r="G92" s="29"/>
      <c r="K92" s="30"/>
    </row>
    <row r="93" spans="1:31" ht="15.75" customHeight="1" x14ac:dyDescent="0.25">
      <c r="G93" s="29"/>
      <c r="K93" s="30"/>
    </row>
    <row r="94" spans="1:31" ht="15.75" customHeight="1" x14ac:dyDescent="0.25">
      <c r="G94" s="29"/>
      <c r="K94" s="30"/>
    </row>
    <row r="95" spans="1:31" ht="15.75" customHeight="1" x14ac:dyDescent="0.25">
      <c r="G95" s="29"/>
      <c r="K95" s="30"/>
    </row>
    <row r="96" spans="1:31" ht="15.75" customHeight="1" x14ac:dyDescent="0.25">
      <c r="G96" s="29"/>
      <c r="K96" s="30"/>
    </row>
    <row r="97" spans="7:11" ht="15.75" customHeight="1" x14ac:dyDescent="0.25">
      <c r="G97" s="29"/>
      <c r="K97" s="30"/>
    </row>
    <row r="98" spans="7:11" ht="15.75" customHeight="1" x14ac:dyDescent="0.25">
      <c r="G98" s="29"/>
      <c r="K98" s="30"/>
    </row>
    <row r="99" spans="7:11" ht="15.75" customHeight="1" x14ac:dyDescent="0.25">
      <c r="G99" s="29"/>
      <c r="K99" s="30"/>
    </row>
    <row r="100" spans="7:11" ht="15.75" customHeight="1" x14ac:dyDescent="0.25">
      <c r="G100" s="29"/>
      <c r="K100" s="30"/>
    </row>
    <row r="101" spans="7:11" ht="15.75" customHeight="1" x14ac:dyDescent="0.25">
      <c r="G101" s="29"/>
      <c r="K101" s="30"/>
    </row>
    <row r="102" spans="7:11" ht="15.75" customHeight="1" x14ac:dyDescent="0.25">
      <c r="G102" s="29"/>
      <c r="K102" s="30"/>
    </row>
    <row r="103" spans="7:11" ht="15.75" customHeight="1" x14ac:dyDescent="0.25">
      <c r="G103" s="29"/>
      <c r="K103" s="30"/>
    </row>
    <row r="104" spans="7:11" ht="15.75" customHeight="1" x14ac:dyDescent="0.25">
      <c r="G104" s="29"/>
      <c r="K104" s="30"/>
    </row>
    <row r="105" spans="7:11" ht="15.75" customHeight="1" x14ac:dyDescent="0.25">
      <c r="G105" s="29"/>
      <c r="K105" s="30"/>
    </row>
    <row r="106" spans="7:11" ht="15.75" customHeight="1" x14ac:dyDescent="0.25">
      <c r="G106" s="29"/>
      <c r="K106" s="30"/>
    </row>
    <row r="107" spans="7:11" ht="15.75" customHeight="1" x14ac:dyDescent="0.25">
      <c r="G107" s="29"/>
      <c r="K107" s="30"/>
    </row>
    <row r="108" spans="7:11" ht="15.75" customHeight="1" x14ac:dyDescent="0.25">
      <c r="G108" s="29"/>
      <c r="K108" s="30"/>
    </row>
    <row r="109" spans="7:11" ht="15.75" customHeight="1" x14ac:dyDescent="0.25">
      <c r="G109" s="29"/>
      <c r="K109" s="30"/>
    </row>
    <row r="110" spans="7:11" ht="15.75" customHeight="1" x14ac:dyDescent="0.25">
      <c r="G110" s="29"/>
      <c r="K110" s="30"/>
    </row>
    <row r="111" spans="7:11" ht="15.75" customHeight="1" x14ac:dyDescent="0.25">
      <c r="G111" s="29"/>
      <c r="K111" s="30"/>
    </row>
    <row r="112" spans="7:11" ht="15.75" customHeight="1" x14ac:dyDescent="0.25">
      <c r="G112" s="29"/>
      <c r="K112" s="30"/>
    </row>
    <row r="113" spans="7:11" ht="15.75" customHeight="1" x14ac:dyDescent="0.25">
      <c r="G113" s="29"/>
      <c r="K113" s="30"/>
    </row>
    <row r="114" spans="7:11" ht="15.75" customHeight="1" x14ac:dyDescent="0.25">
      <c r="G114" s="29"/>
      <c r="K114" s="30"/>
    </row>
    <row r="115" spans="7:11" ht="15.75" customHeight="1" x14ac:dyDescent="0.25">
      <c r="G115" s="29"/>
      <c r="K115" s="30"/>
    </row>
    <row r="116" spans="7:11" ht="15.75" customHeight="1" x14ac:dyDescent="0.25">
      <c r="G116" s="29"/>
      <c r="K116" s="30"/>
    </row>
    <row r="117" spans="7:11" ht="15.75" customHeight="1" x14ac:dyDescent="0.25">
      <c r="G117" s="29"/>
      <c r="K117" s="30"/>
    </row>
    <row r="118" spans="7:11" ht="15.75" customHeight="1" x14ac:dyDescent="0.25">
      <c r="G118" s="29"/>
      <c r="K118" s="30"/>
    </row>
    <row r="119" spans="7:11" ht="15.75" customHeight="1" x14ac:dyDescent="0.25">
      <c r="G119" s="29"/>
      <c r="K119" s="30"/>
    </row>
    <row r="120" spans="7:11" ht="15.75" customHeight="1" x14ac:dyDescent="0.25">
      <c r="G120" s="29"/>
      <c r="K120" s="30"/>
    </row>
    <row r="121" spans="7:11" ht="15.75" customHeight="1" x14ac:dyDescent="0.25">
      <c r="G121" s="29"/>
      <c r="K121" s="30"/>
    </row>
    <row r="122" spans="7:11" ht="15.75" customHeight="1" x14ac:dyDescent="0.25">
      <c r="G122" s="29"/>
      <c r="K122" s="30"/>
    </row>
    <row r="123" spans="7:11" ht="15.75" customHeight="1" x14ac:dyDescent="0.25">
      <c r="G123" s="29"/>
      <c r="K123" s="30"/>
    </row>
    <row r="124" spans="7:11" ht="15.75" customHeight="1" x14ac:dyDescent="0.25">
      <c r="G124" s="29"/>
      <c r="K124" s="30"/>
    </row>
    <row r="125" spans="7:11" ht="15.75" customHeight="1" x14ac:dyDescent="0.25">
      <c r="G125" s="29"/>
      <c r="K125" s="30"/>
    </row>
    <row r="126" spans="7:11" ht="15.75" customHeight="1" x14ac:dyDescent="0.25">
      <c r="G126" s="29"/>
      <c r="K126" s="30"/>
    </row>
    <row r="127" spans="7:11" ht="15.75" customHeight="1" x14ac:dyDescent="0.25">
      <c r="G127" s="29"/>
      <c r="K127" s="30"/>
    </row>
    <row r="128" spans="7:11" ht="15.75" customHeight="1" x14ac:dyDescent="0.25">
      <c r="G128" s="29"/>
      <c r="K128" s="30"/>
    </row>
    <row r="129" spans="7:11" ht="15.75" customHeight="1" x14ac:dyDescent="0.25">
      <c r="G129" s="29"/>
      <c r="K129" s="30"/>
    </row>
    <row r="130" spans="7:11" ht="15.75" customHeight="1" x14ac:dyDescent="0.25">
      <c r="G130" s="29"/>
      <c r="K130" s="30"/>
    </row>
    <row r="131" spans="7:11" ht="15.75" customHeight="1" x14ac:dyDescent="0.25">
      <c r="G131" s="29"/>
      <c r="K131" s="30"/>
    </row>
    <row r="132" spans="7:11" ht="15.75" customHeight="1" x14ac:dyDescent="0.25">
      <c r="G132" s="29"/>
      <c r="K132" s="30"/>
    </row>
    <row r="133" spans="7:11" ht="15.75" customHeight="1" x14ac:dyDescent="0.25">
      <c r="G133" s="29"/>
      <c r="K133" s="30"/>
    </row>
    <row r="134" spans="7:11" ht="15.75" customHeight="1" x14ac:dyDescent="0.25">
      <c r="G134" s="29"/>
      <c r="K134" s="30"/>
    </row>
    <row r="135" spans="7:11" ht="15.75" customHeight="1" x14ac:dyDescent="0.25">
      <c r="G135" s="29"/>
      <c r="K135" s="30"/>
    </row>
    <row r="136" spans="7:11" ht="15.75" customHeight="1" x14ac:dyDescent="0.25">
      <c r="G136" s="29"/>
      <c r="K136" s="30"/>
    </row>
    <row r="137" spans="7:11" ht="15.75" customHeight="1" x14ac:dyDescent="0.25">
      <c r="G137" s="29"/>
      <c r="K137" s="30"/>
    </row>
    <row r="138" spans="7:11" ht="15.75" customHeight="1" x14ac:dyDescent="0.25">
      <c r="G138" s="29"/>
      <c r="K138" s="30"/>
    </row>
    <row r="139" spans="7:11" ht="15.75" customHeight="1" x14ac:dyDescent="0.25">
      <c r="G139" s="29"/>
      <c r="K139" s="30"/>
    </row>
    <row r="140" spans="7:11" ht="15.75" customHeight="1" x14ac:dyDescent="0.25">
      <c r="G140" s="29"/>
      <c r="K140" s="30"/>
    </row>
    <row r="141" spans="7:11" ht="15.75" customHeight="1" x14ac:dyDescent="0.25">
      <c r="G141" s="29"/>
      <c r="K141" s="30"/>
    </row>
    <row r="142" spans="7:11" ht="15.75" customHeight="1" x14ac:dyDescent="0.25">
      <c r="G142" s="29"/>
      <c r="K142" s="30"/>
    </row>
    <row r="143" spans="7:11" ht="15.75" customHeight="1" x14ac:dyDescent="0.25">
      <c r="G143" s="29"/>
      <c r="K143" s="30"/>
    </row>
    <row r="144" spans="7:11" ht="15.75" customHeight="1" x14ac:dyDescent="0.25">
      <c r="G144" s="29"/>
      <c r="K144" s="30"/>
    </row>
    <row r="145" spans="7:11" ht="15.75" customHeight="1" x14ac:dyDescent="0.25">
      <c r="G145" s="29"/>
      <c r="K145" s="30"/>
    </row>
    <row r="146" spans="7:11" ht="15.75" customHeight="1" x14ac:dyDescent="0.25">
      <c r="G146" s="29"/>
      <c r="K146" s="30"/>
    </row>
    <row r="147" spans="7:11" ht="15.75" customHeight="1" x14ac:dyDescent="0.25">
      <c r="G147" s="29"/>
      <c r="K147" s="30"/>
    </row>
    <row r="148" spans="7:11" ht="15.75" customHeight="1" x14ac:dyDescent="0.25">
      <c r="G148" s="29"/>
      <c r="K148" s="30"/>
    </row>
    <row r="149" spans="7:11" ht="15.75" customHeight="1" x14ac:dyDescent="0.25">
      <c r="G149" s="29"/>
      <c r="K149" s="30"/>
    </row>
    <row r="150" spans="7:11" ht="15.75" customHeight="1" x14ac:dyDescent="0.25">
      <c r="G150" s="29"/>
      <c r="K150" s="30"/>
    </row>
    <row r="151" spans="7:11" ht="15.75" customHeight="1" x14ac:dyDescent="0.25">
      <c r="G151" s="29"/>
      <c r="K151" s="30"/>
    </row>
    <row r="152" spans="7:11" ht="15.75" customHeight="1" x14ac:dyDescent="0.25">
      <c r="G152" s="29"/>
      <c r="K152" s="30"/>
    </row>
    <row r="153" spans="7:11" ht="15.75" customHeight="1" x14ac:dyDescent="0.25">
      <c r="G153" s="29"/>
      <c r="K153" s="30"/>
    </row>
    <row r="154" spans="7:11" ht="15.75" customHeight="1" x14ac:dyDescent="0.25">
      <c r="G154" s="29"/>
      <c r="K154" s="30"/>
    </row>
    <row r="155" spans="7:11" ht="15.75" customHeight="1" x14ac:dyDescent="0.25">
      <c r="G155" s="29"/>
      <c r="K155" s="30"/>
    </row>
    <row r="156" spans="7:11" ht="15.75" customHeight="1" x14ac:dyDescent="0.25">
      <c r="G156" s="29"/>
      <c r="K156" s="30"/>
    </row>
    <row r="157" spans="7:11" ht="15.75" customHeight="1" x14ac:dyDescent="0.25">
      <c r="G157" s="29"/>
      <c r="K157" s="30"/>
    </row>
    <row r="158" spans="7:11" ht="15.75" customHeight="1" x14ac:dyDescent="0.25">
      <c r="G158" s="29"/>
      <c r="K158" s="30"/>
    </row>
    <row r="159" spans="7:11" ht="15.75" customHeight="1" x14ac:dyDescent="0.25">
      <c r="G159" s="29"/>
      <c r="K159" s="30"/>
    </row>
    <row r="160" spans="7:11" ht="15.75" customHeight="1" x14ac:dyDescent="0.25">
      <c r="G160" s="29"/>
      <c r="K160" s="30"/>
    </row>
    <row r="161" spans="7:11" ht="15.75" customHeight="1" x14ac:dyDescent="0.25">
      <c r="G161" s="29"/>
      <c r="K161" s="30"/>
    </row>
    <row r="162" spans="7:11" ht="15.75" customHeight="1" x14ac:dyDescent="0.25">
      <c r="G162" s="29"/>
      <c r="K162" s="30"/>
    </row>
    <row r="163" spans="7:11" ht="15.75" customHeight="1" x14ac:dyDescent="0.25">
      <c r="G163" s="29"/>
      <c r="K163" s="30"/>
    </row>
    <row r="164" spans="7:11" ht="15.75" customHeight="1" x14ac:dyDescent="0.25">
      <c r="G164" s="29"/>
      <c r="K164" s="30"/>
    </row>
    <row r="165" spans="7:11" ht="15.75" customHeight="1" x14ac:dyDescent="0.25">
      <c r="G165" s="29"/>
      <c r="K165" s="30"/>
    </row>
    <row r="166" spans="7:11" ht="15.75" customHeight="1" x14ac:dyDescent="0.25">
      <c r="G166" s="29"/>
      <c r="K166" s="30"/>
    </row>
    <row r="167" spans="7:11" ht="15.75" customHeight="1" x14ac:dyDescent="0.25">
      <c r="G167" s="29"/>
      <c r="K167" s="30"/>
    </row>
    <row r="168" spans="7:11" ht="15.75" customHeight="1" x14ac:dyDescent="0.25">
      <c r="G168" s="29"/>
      <c r="K168" s="30"/>
    </row>
    <row r="169" spans="7:11" ht="15.75" customHeight="1" x14ac:dyDescent="0.25">
      <c r="G169" s="29"/>
      <c r="K169" s="30"/>
    </row>
    <row r="170" spans="7:11" ht="15.75" customHeight="1" x14ac:dyDescent="0.25">
      <c r="G170" s="29"/>
      <c r="K170" s="30"/>
    </row>
    <row r="171" spans="7:11" ht="15.75" customHeight="1" x14ac:dyDescent="0.25">
      <c r="G171" s="29"/>
      <c r="K171" s="30"/>
    </row>
    <row r="172" spans="7:11" ht="15.75" customHeight="1" x14ac:dyDescent="0.25">
      <c r="G172" s="29"/>
      <c r="K172" s="30"/>
    </row>
    <row r="173" spans="7:11" ht="15.75" customHeight="1" x14ac:dyDescent="0.25">
      <c r="G173" s="29"/>
      <c r="K173" s="30"/>
    </row>
    <row r="174" spans="7:11" ht="15.75" customHeight="1" x14ac:dyDescent="0.25">
      <c r="G174" s="29"/>
      <c r="K174" s="30"/>
    </row>
    <row r="175" spans="7:11" ht="15.75" customHeight="1" x14ac:dyDescent="0.25">
      <c r="G175" s="29"/>
      <c r="K175" s="30"/>
    </row>
    <row r="176" spans="7:11" ht="15.75" customHeight="1" x14ac:dyDescent="0.25">
      <c r="G176" s="29"/>
      <c r="K176" s="30"/>
    </row>
    <row r="177" spans="7:11" ht="15.75" customHeight="1" x14ac:dyDescent="0.25">
      <c r="G177" s="29"/>
      <c r="K177" s="30"/>
    </row>
    <row r="178" spans="7:11" ht="15.75" customHeight="1" x14ac:dyDescent="0.25">
      <c r="G178" s="29"/>
      <c r="K178" s="30"/>
    </row>
    <row r="179" spans="7:11" ht="15.75" customHeight="1" x14ac:dyDescent="0.25">
      <c r="G179" s="29"/>
      <c r="K179" s="30"/>
    </row>
    <row r="180" spans="7:11" ht="15.75" customHeight="1" x14ac:dyDescent="0.25">
      <c r="G180" s="29"/>
      <c r="K180" s="30"/>
    </row>
    <row r="181" spans="7:11" ht="15.75" customHeight="1" x14ac:dyDescent="0.25">
      <c r="G181" s="29"/>
      <c r="K181" s="30"/>
    </row>
    <row r="182" spans="7:11" ht="15.75" customHeight="1" x14ac:dyDescent="0.25">
      <c r="G182" s="29"/>
      <c r="K182" s="30"/>
    </row>
    <row r="183" spans="7:11" ht="15.75" customHeight="1" x14ac:dyDescent="0.25">
      <c r="G183" s="29"/>
      <c r="K183" s="30"/>
    </row>
    <row r="184" spans="7:11" ht="15.75" customHeight="1" x14ac:dyDescent="0.25">
      <c r="G184" s="29"/>
      <c r="K184" s="30"/>
    </row>
    <row r="185" spans="7:11" ht="15.75" customHeight="1" x14ac:dyDescent="0.25">
      <c r="G185" s="29"/>
      <c r="K185" s="30"/>
    </row>
    <row r="186" spans="7:11" ht="15.75" customHeight="1" x14ac:dyDescent="0.25">
      <c r="G186" s="29"/>
      <c r="K186" s="30"/>
    </row>
    <row r="187" spans="7:11" ht="15.75" customHeight="1" x14ac:dyDescent="0.25">
      <c r="G187" s="29"/>
      <c r="K187" s="30"/>
    </row>
    <row r="188" spans="7:11" ht="15.75" customHeight="1" x14ac:dyDescent="0.25">
      <c r="G188" s="29"/>
      <c r="K188" s="30"/>
    </row>
    <row r="189" spans="7:11" ht="15.75" customHeight="1" x14ac:dyDescent="0.25">
      <c r="G189" s="29"/>
      <c r="K189" s="30"/>
    </row>
    <row r="190" spans="7:11" ht="15.75" customHeight="1" x14ac:dyDescent="0.25">
      <c r="G190" s="29"/>
      <c r="K190" s="30"/>
    </row>
    <row r="191" spans="7:11" ht="15.75" customHeight="1" x14ac:dyDescent="0.25">
      <c r="G191" s="29"/>
      <c r="K191" s="30"/>
    </row>
    <row r="192" spans="7:11" ht="15.75" customHeight="1" x14ac:dyDescent="0.25">
      <c r="G192" s="29"/>
      <c r="K192" s="30"/>
    </row>
    <row r="193" spans="7:11" ht="15.75" customHeight="1" x14ac:dyDescent="0.25">
      <c r="G193" s="29"/>
      <c r="K193" s="30"/>
    </row>
    <row r="194" spans="7:11" ht="15.75" customHeight="1" x14ac:dyDescent="0.25">
      <c r="G194" s="29"/>
      <c r="K194" s="30"/>
    </row>
    <row r="195" spans="7:11" ht="15.75" customHeight="1" x14ac:dyDescent="0.25">
      <c r="G195" s="29"/>
      <c r="K195" s="30"/>
    </row>
    <row r="196" spans="7:11" ht="15.75" customHeight="1" x14ac:dyDescent="0.25">
      <c r="G196" s="29"/>
      <c r="K196" s="30"/>
    </row>
    <row r="197" spans="7:11" ht="15.75" customHeight="1" x14ac:dyDescent="0.25">
      <c r="G197" s="29"/>
      <c r="K197" s="30"/>
    </row>
    <row r="198" spans="7:11" ht="15.75" customHeight="1" x14ac:dyDescent="0.25">
      <c r="G198" s="29"/>
      <c r="K198" s="30"/>
    </row>
    <row r="199" spans="7:11" ht="15.75" customHeight="1" x14ac:dyDescent="0.25">
      <c r="G199" s="29"/>
      <c r="K199" s="30"/>
    </row>
    <row r="200" spans="7:11" ht="15.75" customHeight="1" x14ac:dyDescent="0.25">
      <c r="G200" s="29"/>
      <c r="K200" s="30"/>
    </row>
    <row r="201" spans="7:11" ht="15.75" customHeight="1" x14ac:dyDescent="0.25">
      <c r="G201" s="29"/>
      <c r="K201" s="30"/>
    </row>
    <row r="202" spans="7:11" ht="15.75" customHeight="1" x14ac:dyDescent="0.25">
      <c r="G202" s="29"/>
      <c r="K202" s="30"/>
    </row>
    <row r="203" spans="7:11" ht="15.75" customHeight="1" x14ac:dyDescent="0.25">
      <c r="G203" s="29"/>
      <c r="K203" s="30"/>
    </row>
    <row r="204" spans="7:11" ht="15.75" customHeight="1" x14ac:dyDescent="0.25">
      <c r="G204" s="29"/>
      <c r="K204" s="30"/>
    </row>
    <row r="205" spans="7:11" ht="15.75" customHeight="1" x14ac:dyDescent="0.25">
      <c r="G205" s="29"/>
      <c r="K205" s="30"/>
    </row>
    <row r="206" spans="7:11" ht="15.75" customHeight="1" x14ac:dyDescent="0.25">
      <c r="G206" s="29"/>
      <c r="K206" s="30"/>
    </row>
    <row r="207" spans="7:11" ht="15.75" customHeight="1" x14ac:dyDescent="0.25">
      <c r="G207" s="29"/>
      <c r="K207" s="30"/>
    </row>
    <row r="208" spans="7:11" ht="15.75" customHeight="1" x14ac:dyDescent="0.25">
      <c r="G208" s="29"/>
      <c r="K208" s="30"/>
    </row>
    <row r="209" spans="7:11" ht="15.75" customHeight="1" x14ac:dyDescent="0.25">
      <c r="G209" s="29"/>
      <c r="K209" s="30"/>
    </row>
    <row r="210" spans="7:11" ht="15.75" customHeight="1" x14ac:dyDescent="0.25">
      <c r="G210" s="29"/>
      <c r="K210" s="30"/>
    </row>
    <row r="211" spans="7:11" ht="15.75" customHeight="1" x14ac:dyDescent="0.25">
      <c r="G211" s="29"/>
      <c r="K211" s="30"/>
    </row>
    <row r="212" spans="7:11" ht="15.75" customHeight="1" x14ac:dyDescent="0.25">
      <c r="G212" s="29"/>
      <c r="K212" s="30"/>
    </row>
    <row r="213" spans="7:11" ht="15.75" customHeight="1" x14ac:dyDescent="0.25">
      <c r="G213" s="29"/>
      <c r="K213" s="30"/>
    </row>
    <row r="214" spans="7:11" ht="15.75" customHeight="1" x14ac:dyDescent="0.25">
      <c r="G214" s="29"/>
      <c r="K214" s="30"/>
    </row>
    <row r="215" spans="7:11" ht="15.75" customHeight="1" x14ac:dyDescent="0.25">
      <c r="G215" s="29"/>
      <c r="K215" s="30"/>
    </row>
    <row r="216" spans="7:11" ht="15.75" customHeight="1" x14ac:dyDescent="0.25">
      <c r="G216" s="29"/>
      <c r="K216" s="30"/>
    </row>
    <row r="217" spans="7:11" ht="15.75" customHeight="1" x14ac:dyDescent="0.25">
      <c r="G217" s="29"/>
      <c r="K217" s="30"/>
    </row>
    <row r="218" spans="7:11" ht="15.75" customHeight="1" x14ac:dyDescent="0.25">
      <c r="G218" s="29"/>
      <c r="K218" s="30"/>
    </row>
    <row r="219" spans="7:11" ht="15.75" customHeight="1" x14ac:dyDescent="0.25">
      <c r="G219" s="29"/>
      <c r="K219" s="30"/>
    </row>
    <row r="220" spans="7:11" ht="15.75" customHeight="1" x14ac:dyDescent="0.25">
      <c r="G220" s="29"/>
      <c r="K220" s="30"/>
    </row>
    <row r="221" spans="7:11" ht="15.75" customHeight="1" x14ac:dyDescent="0.25">
      <c r="G221" s="29"/>
      <c r="K221" s="30"/>
    </row>
    <row r="222" spans="7:11" ht="15.75" customHeight="1" x14ac:dyDescent="0.25">
      <c r="G222" s="29"/>
      <c r="K222" s="30"/>
    </row>
    <row r="223" spans="7:11" ht="15.75" customHeight="1" x14ac:dyDescent="0.25">
      <c r="G223" s="29"/>
      <c r="K223" s="30"/>
    </row>
    <row r="224" spans="7:11" ht="15.75" customHeight="1" x14ac:dyDescent="0.25">
      <c r="G224" s="29"/>
      <c r="K224" s="30"/>
    </row>
    <row r="225" spans="7:11" ht="15.75" customHeight="1" x14ac:dyDescent="0.25">
      <c r="G225" s="29"/>
      <c r="K225" s="30"/>
    </row>
    <row r="226" spans="7:11" ht="15.75" customHeight="1" x14ac:dyDescent="0.25">
      <c r="G226" s="29"/>
      <c r="K226" s="30"/>
    </row>
    <row r="227" spans="7:11" ht="15.75" customHeight="1" x14ac:dyDescent="0.25">
      <c r="G227" s="29"/>
      <c r="K227" s="30"/>
    </row>
    <row r="228" spans="7:11" ht="15.75" customHeight="1" x14ac:dyDescent="0.25">
      <c r="G228" s="29"/>
      <c r="K228" s="30"/>
    </row>
    <row r="229" spans="7:11" ht="15.75" customHeight="1" x14ac:dyDescent="0.25">
      <c r="G229" s="29"/>
      <c r="K229" s="30"/>
    </row>
    <row r="230" spans="7:11" ht="15.75" customHeight="1" x14ac:dyDescent="0.25">
      <c r="G230" s="29"/>
      <c r="K230" s="30"/>
    </row>
    <row r="231" spans="7:11" ht="15.75" customHeight="1" x14ac:dyDescent="0.25">
      <c r="G231" s="29"/>
      <c r="K231" s="30"/>
    </row>
    <row r="232" spans="7:11" ht="15.75" customHeight="1" x14ac:dyDescent="0.25">
      <c r="G232" s="29"/>
      <c r="K232" s="30"/>
    </row>
    <row r="233" spans="7:11" ht="15.75" customHeight="1" x14ac:dyDescent="0.25">
      <c r="G233" s="29"/>
      <c r="K233" s="30"/>
    </row>
    <row r="234" spans="7:11" ht="15.75" customHeight="1" x14ac:dyDescent="0.25">
      <c r="G234" s="29"/>
      <c r="K234" s="30"/>
    </row>
    <row r="235" spans="7:11" ht="15.75" customHeight="1" x14ac:dyDescent="0.25">
      <c r="G235" s="29"/>
      <c r="K235" s="30"/>
    </row>
    <row r="236" spans="7:11" ht="15.75" customHeight="1" x14ac:dyDescent="0.25">
      <c r="G236" s="29"/>
      <c r="K236" s="30"/>
    </row>
    <row r="237" spans="7:11" ht="15.75" customHeight="1" x14ac:dyDescent="0.25">
      <c r="G237" s="29"/>
      <c r="K237" s="30"/>
    </row>
    <row r="238" spans="7:11" ht="15.75" customHeight="1" x14ac:dyDescent="0.25">
      <c r="G238" s="29"/>
      <c r="K238" s="30"/>
    </row>
    <row r="239" spans="7:11" ht="15.75" customHeight="1" x14ac:dyDescent="0.25">
      <c r="G239" s="29"/>
      <c r="K239" s="30"/>
    </row>
    <row r="240" spans="7:11" ht="15.75" customHeight="1" x14ac:dyDescent="0.25">
      <c r="G240" s="29"/>
      <c r="K240" s="30"/>
    </row>
    <row r="241" spans="7:11" ht="15.75" customHeight="1" x14ac:dyDescent="0.25">
      <c r="G241" s="29"/>
      <c r="K241" s="30"/>
    </row>
    <row r="242" spans="7:11" ht="15.75" customHeight="1" x14ac:dyDescent="0.25">
      <c r="G242" s="29"/>
      <c r="K242" s="30"/>
    </row>
    <row r="243" spans="7:11" ht="15.75" customHeight="1" x14ac:dyDescent="0.25">
      <c r="G243" s="29"/>
      <c r="K243" s="30"/>
    </row>
    <row r="244" spans="7:11" ht="15.75" customHeight="1" x14ac:dyDescent="0.25">
      <c r="G244" s="29"/>
      <c r="K244" s="30"/>
    </row>
    <row r="245" spans="7:11" ht="15.75" customHeight="1" x14ac:dyDescent="0.25">
      <c r="G245" s="29"/>
      <c r="K245" s="30"/>
    </row>
    <row r="246" spans="7:11" ht="15.75" customHeight="1" x14ac:dyDescent="0.25">
      <c r="G246" s="29"/>
      <c r="K246" s="30"/>
    </row>
    <row r="247" spans="7:11" ht="15.75" customHeight="1" x14ac:dyDescent="0.25">
      <c r="G247" s="29"/>
      <c r="K247" s="30"/>
    </row>
    <row r="248" spans="7:11" ht="15.75" customHeight="1" x14ac:dyDescent="0.25">
      <c r="G248" s="29"/>
      <c r="K248" s="30"/>
    </row>
    <row r="249" spans="7:11" ht="15.75" customHeight="1" x14ac:dyDescent="0.25">
      <c r="G249" s="29"/>
      <c r="K249" s="30"/>
    </row>
    <row r="250" spans="7:11" ht="15.75" customHeight="1" x14ac:dyDescent="0.25">
      <c r="G250" s="29"/>
      <c r="K250" s="30"/>
    </row>
    <row r="251" spans="7:11" ht="15.75" customHeight="1" x14ac:dyDescent="0.25">
      <c r="G251" s="29"/>
      <c r="K251" s="30"/>
    </row>
    <row r="252" spans="7:11" ht="15.75" customHeight="1" x14ac:dyDescent="0.25">
      <c r="G252" s="29"/>
      <c r="K252" s="30"/>
    </row>
    <row r="253" spans="7:11" ht="15.75" customHeight="1" x14ac:dyDescent="0.25">
      <c r="G253" s="29"/>
      <c r="K253" s="30"/>
    </row>
    <row r="254" spans="7:11" ht="15.75" customHeight="1" x14ac:dyDescent="0.25">
      <c r="G254" s="29"/>
      <c r="K254" s="30"/>
    </row>
    <row r="255" spans="7:11" ht="15.75" customHeight="1" x14ac:dyDescent="0.25">
      <c r="G255" s="29"/>
      <c r="K255" s="30"/>
    </row>
    <row r="256" spans="7:11" ht="15.75" customHeight="1" x14ac:dyDescent="0.25">
      <c r="G256" s="29"/>
      <c r="K256" s="30"/>
    </row>
    <row r="257" spans="7:11" ht="15.75" customHeight="1" x14ac:dyDescent="0.25">
      <c r="G257" s="29"/>
      <c r="K257" s="30"/>
    </row>
    <row r="258" spans="7:11" ht="15.75" customHeight="1" x14ac:dyDescent="0.25">
      <c r="G258" s="29"/>
      <c r="K258" s="30"/>
    </row>
    <row r="259" spans="7:11" ht="15.75" customHeight="1" x14ac:dyDescent="0.25">
      <c r="G259" s="29"/>
      <c r="K259" s="30"/>
    </row>
    <row r="260" spans="7:11" ht="15.75" customHeight="1" x14ac:dyDescent="0.25">
      <c r="G260" s="29"/>
      <c r="K260" s="30"/>
    </row>
    <row r="261" spans="7:11" ht="15.75" customHeight="1" x14ac:dyDescent="0.25">
      <c r="G261" s="29"/>
      <c r="K261" s="30"/>
    </row>
    <row r="262" spans="7:11" ht="15.75" customHeight="1" x14ac:dyDescent="0.25">
      <c r="G262" s="29"/>
      <c r="K262" s="30"/>
    </row>
    <row r="263" spans="7:11" ht="15.75" customHeight="1" x14ac:dyDescent="0.25">
      <c r="G263" s="29"/>
      <c r="K263" s="30"/>
    </row>
    <row r="264" spans="7:11" ht="15.75" customHeight="1" x14ac:dyDescent="0.25">
      <c r="G264" s="29"/>
      <c r="K264" s="30"/>
    </row>
    <row r="265" spans="7:11" ht="15.75" customHeight="1" x14ac:dyDescent="0.25">
      <c r="G265" s="29"/>
      <c r="K265" s="30"/>
    </row>
    <row r="266" spans="7:11" ht="15.75" customHeight="1" x14ac:dyDescent="0.25">
      <c r="G266" s="29"/>
      <c r="K266" s="30"/>
    </row>
    <row r="267" spans="7:11" ht="15.75" customHeight="1" x14ac:dyDescent="0.25">
      <c r="G267" s="29"/>
      <c r="K267" s="30"/>
    </row>
    <row r="268" spans="7:11" ht="15.75" customHeight="1" x14ac:dyDescent="0.25">
      <c r="G268" s="29"/>
      <c r="K268" s="30"/>
    </row>
    <row r="269" spans="7:11" ht="15.75" customHeight="1" x14ac:dyDescent="0.25">
      <c r="G269" s="29"/>
      <c r="K269" s="30"/>
    </row>
    <row r="270" spans="7:11" ht="15.75" customHeight="1" x14ac:dyDescent="0.25">
      <c r="G270" s="29"/>
      <c r="K270" s="30"/>
    </row>
    <row r="271" spans="7:11" ht="15.75" customHeight="1" x14ac:dyDescent="0.25">
      <c r="G271" s="29"/>
      <c r="K271" s="30"/>
    </row>
    <row r="272" spans="7:11" ht="15.75" customHeight="1" x14ac:dyDescent="0.25">
      <c r="G272" s="29"/>
      <c r="K272" s="30"/>
    </row>
    <row r="273" spans="7:11" ht="15.75" customHeight="1" x14ac:dyDescent="0.25">
      <c r="G273" s="29"/>
      <c r="K273" s="30"/>
    </row>
    <row r="274" spans="7:11" ht="15.75" customHeight="1" x14ac:dyDescent="0.25">
      <c r="G274" s="29"/>
      <c r="K274" s="30"/>
    </row>
    <row r="275" spans="7:11" ht="15.75" customHeight="1" x14ac:dyDescent="0.25">
      <c r="G275" s="29"/>
      <c r="K275" s="30"/>
    </row>
    <row r="276" spans="7:11" ht="15.75" customHeight="1" x14ac:dyDescent="0.25">
      <c r="G276" s="29"/>
      <c r="K276" s="30"/>
    </row>
    <row r="277" spans="7:11" ht="15.75" customHeight="1" x14ac:dyDescent="0.25">
      <c r="G277" s="29"/>
      <c r="K277" s="30"/>
    </row>
    <row r="278" spans="7:11" ht="15.75" customHeight="1" x14ac:dyDescent="0.25">
      <c r="G278" s="29"/>
      <c r="K278" s="30"/>
    </row>
    <row r="279" spans="7:11" ht="15.75" customHeight="1" x14ac:dyDescent="0.25">
      <c r="G279" s="29"/>
      <c r="K279" s="30"/>
    </row>
    <row r="280" spans="7:11" ht="15.75" customHeight="1" x14ac:dyDescent="0.25">
      <c r="G280" s="29"/>
      <c r="K280" s="30"/>
    </row>
    <row r="281" spans="7:11" ht="15.75" customHeight="1" x14ac:dyDescent="0.25">
      <c r="G281" s="29"/>
      <c r="K281" s="30"/>
    </row>
    <row r="282" spans="7:11" ht="15.75" customHeight="1" x14ac:dyDescent="0.25">
      <c r="G282" s="29"/>
      <c r="K282" s="30"/>
    </row>
    <row r="283" spans="7:11" ht="15.75" customHeight="1" x14ac:dyDescent="0.25">
      <c r="G283" s="29"/>
      <c r="K283" s="30"/>
    </row>
    <row r="284" spans="7:11" ht="15.75" customHeight="1" x14ac:dyDescent="0.25">
      <c r="G284" s="29"/>
      <c r="K284" s="30"/>
    </row>
    <row r="285" spans="7:11" ht="15.75" customHeight="1" x14ac:dyDescent="0.25">
      <c r="G285" s="29"/>
      <c r="K285" s="30"/>
    </row>
    <row r="286" spans="7:11" ht="15.75" customHeight="1" x14ac:dyDescent="0.25">
      <c r="G286" s="29"/>
      <c r="K286" s="30"/>
    </row>
    <row r="287" spans="7:11" ht="15.75" customHeight="1" x14ac:dyDescent="0.25">
      <c r="G287" s="29"/>
      <c r="K287" s="30"/>
    </row>
    <row r="288" spans="7:11" ht="15.75" customHeight="1" x14ac:dyDescent="0.25">
      <c r="G288" s="29"/>
      <c r="K288" s="30"/>
    </row>
    <row r="289" spans="7:11" ht="15.75" customHeight="1" x14ac:dyDescent="0.25">
      <c r="G289" s="29"/>
      <c r="K289" s="30"/>
    </row>
    <row r="290" spans="7:11" ht="15.75" customHeight="1" x14ac:dyDescent="0.25">
      <c r="G290" s="29"/>
      <c r="K290" s="30"/>
    </row>
    <row r="291" spans="7:11" ht="15.75" customHeight="1" x14ac:dyDescent="0.25">
      <c r="G291" s="29"/>
      <c r="K291" s="30"/>
    </row>
    <row r="292" spans="7:11" ht="15.75" customHeight="1" x14ac:dyDescent="0.25">
      <c r="G292" s="29"/>
      <c r="K292" s="30"/>
    </row>
    <row r="293" spans="7:11" ht="15.75" customHeight="1" x14ac:dyDescent="0.25">
      <c r="G293" s="29"/>
      <c r="K293" s="30"/>
    </row>
    <row r="294" spans="7:11" ht="15.75" customHeight="1" x14ac:dyDescent="0.25">
      <c r="G294" s="29"/>
      <c r="K294" s="30"/>
    </row>
    <row r="295" spans="7:11" ht="15.75" customHeight="1" x14ac:dyDescent="0.25">
      <c r="G295" s="29"/>
      <c r="K295" s="30"/>
    </row>
    <row r="296" spans="7:11" ht="15.75" customHeight="1" x14ac:dyDescent="0.25">
      <c r="G296" s="29"/>
      <c r="K296" s="30"/>
    </row>
    <row r="297" spans="7:11" ht="15.75" customHeight="1" x14ac:dyDescent="0.25">
      <c r="G297" s="29"/>
      <c r="K297" s="30"/>
    </row>
    <row r="298" spans="7:11" ht="15.75" customHeight="1" x14ac:dyDescent="0.25">
      <c r="G298" s="29"/>
      <c r="K298" s="30"/>
    </row>
    <row r="299" spans="7:11" ht="15.75" customHeight="1" x14ac:dyDescent="0.25">
      <c r="G299" s="29"/>
      <c r="K299" s="30"/>
    </row>
    <row r="300" spans="7:11" ht="15.75" customHeight="1" x14ac:dyDescent="0.25">
      <c r="G300" s="29"/>
      <c r="K300" s="30"/>
    </row>
    <row r="301" spans="7:11" ht="15.75" customHeight="1" x14ac:dyDescent="0.25">
      <c r="G301" s="29"/>
      <c r="K301" s="30"/>
    </row>
    <row r="302" spans="7:11" ht="15.75" customHeight="1" x14ac:dyDescent="0.25">
      <c r="G302" s="29"/>
      <c r="K302" s="30"/>
    </row>
    <row r="303" spans="7:11" ht="15.75" customHeight="1" x14ac:dyDescent="0.25">
      <c r="G303" s="29"/>
      <c r="K303" s="30"/>
    </row>
    <row r="304" spans="7:11" ht="15.75" customHeight="1" x14ac:dyDescent="0.25">
      <c r="G304" s="29"/>
      <c r="K304" s="30"/>
    </row>
    <row r="305" spans="7:11" ht="15.75" customHeight="1" x14ac:dyDescent="0.25">
      <c r="G305" s="29"/>
      <c r="K305" s="30"/>
    </row>
    <row r="306" spans="7:11" ht="15.75" customHeight="1" x14ac:dyDescent="0.25">
      <c r="G306" s="29"/>
      <c r="K306" s="30"/>
    </row>
    <row r="307" spans="7:11" ht="15.75" customHeight="1" x14ac:dyDescent="0.25">
      <c r="G307" s="29"/>
      <c r="K307" s="30"/>
    </row>
    <row r="308" spans="7:11" ht="15.75" customHeight="1" x14ac:dyDescent="0.25">
      <c r="G308" s="29"/>
      <c r="K308" s="30"/>
    </row>
    <row r="309" spans="7:11" ht="15.75" customHeight="1" x14ac:dyDescent="0.25">
      <c r="G309" s="29"/>
      <c r="K309" s="30"/>
    </row>
    <row r="310" spans="7:11" ht="15.75" customHeight="1" x14ac:dyDescent="0.25">
      <c r="G310" s="29"/>
      <c r="K310" s="30"/>
    </row>
    <row r="311" spans="7:11" ht="15.75" customHeight="1" x14ac:dyDescent="0.25">
      <c r="G311" s="29"/>
      <c r="K311" s="30"/>
    </row>
    <row r="312" spans="7:11" ht="15.75" customHeight="1" x14ac:dyDescent="0.25">
      <c r="G312" s="29"/>
      <c r="K312" s="30"/>
    </row>
    <row r="313" spans="7:11" ht="15.75" customHeight="1" x14ac:dyDescent="0.25">
      <c r="G313" s="29"/>
      <c r="K313" s="30"/>
    </row>
    <row r="314" spans="7:11" ht="15.75" customHeight="1" x14ac:dyDescent="0.25">
      <c r="G314" s="29"/>
      <c r="K314" s="30"/>
    </row>
    <row r="315" spans="7:11" ht="15.75" customHeight="1" x14ac:dyDescent="0.25">
      <c r="G315" s="29"/>
      <c r="K315" s="30"/>
    </row>
    <row r="316" spans="7:11" ht="15.75" customHeight="1" x14ac:dyDescent="0.25">
      <c r="G316" s="29"/>
      <c r="K316" s="30"/>
    </row>
    <row r="317" spans="7:11" ht="15.75" customHeight="1" x14ac:dyDescent="0.25">
      <c r="G317" s="29"/>
      <c r="K317" s="30"/>
    </row>
    <row r="318" spans="7:11" ht="15.75" customHeight="1" x14ac:dyDescent="0.25">
      <c r="G318" s="29"/>
      <c r="K318" s="30"/>
    </row>
    <row r="319" spans="7:11" ht="15.75" customHeight="1" x14ac:dyDescent="0.25">
      <c r="G319" s="29"/>
      <c r="K319" s="30"/>
    </row>
    <row r="320" spans="7:11" ht="15.75" customHeight="1" x14ac:dyDescent="0.25">
      <c r="G320" s="29"/>
      <c r="K320" s="30"/>
    </row>
    <row r="321" spans="7:11" ht="15.75" customHeight="1" x14ac:dyDescent="0.25">
      <c r="G321" s="29"/>
      <c r="K321" s="30"/>
    </row>
    <row r="322" spans="7:11" ht="15.75" customHeight="1" x14ac:dyDescent="0.25">
      <c r="G322" s="29"/>
      <c r="K322" s="30"/>
    </row>
    <row r="323" spans="7:11" ht="15.75" customHeight="1" x14ac:dyDescent="0.25">
      <c r="G323" s="29"/>
      <c r="K323" s="30"/>
    </row>
    <row r="324" spans="7:11" ht="15.75" customHeight="1" x14ac:dyDescent="0.25">
      <c r="G324" s="29"/>
      <c r="K324" s="30"/>
    </row>
    <row r="325" spans="7:11" ht="15.75" customHeight="1" x14ac:dyDescent="0.25">
      <c r="G325" s="29"/>
      <c r="K325" s="30"/>
    </row>
    <row r="326" spans="7:11" ht="15.75" customHeight="1" x14ac:dyDescent="0.25">
      <c r="G326" s="29"/>
      <c r="K326" s="30"/>
    </row>
    <row r="327" spans="7:11" ht="15.75" customHeight="1" x14ac:dyDescent="0.25">
      <c r="G327" s="29"/>
      <c r="K327" s="30"/>
    </row>
    <row r="328" spans="7:11" ht="15.75" customHeight="1" x14ac:dyDescent="0.25">
      <c r="G328" s="29"/>
      <c r="K328" s="30"/>
    </row>
    <row r="329" spans="7:11" ht="15.75" customHeight="1" x14ac:dyDescent="0.25">
      <c r="G329" s="29"/>
      <c r="K329" s="30"/>
    </row>
    <row r="330" spans="7:11" ht="15.75" customHeight="1" x14ac:dyDescent="0.25">
      <c r="G330" s="29"/>
      <c r="K330" s="30"/>
    </row>
    <row r="331" spans="7:11" ht="15.75" customHeight="1" x14ac:dyDescent="0.25">
      <c r="G331" s="29"/>
      <c r="K331" s="30"/>
    </row>
    <row r="332" spans="7:11" ht="15.75" customHeight="1" x14ac:dyDescent="0.25">
      <c r="G332" s="29"/>
      <c r="K332" s="30"/>
    </row>
    <row r="333" spans="7:11" ht="15.75" customHeight="1" x14ac:dyDescent="0.25">
      <c r="G333" s="29"/>
      <c r="K333" s="30"/>
    </row>
    <row r="334" spans="7:11" ht="15.75" customHeight="1" x14ac:dyDescent="0.25">
      <c r="G334" s="29"/>
      <c r="K334" s="30"/>
    </row>
    <row r="335" spans="7:11" ht="15.75" customHeight="1" x14ac:dyDescent="0.25">
      <c r="G335" s="29"/>
      <c r="K335" s="30"/>
    </row>
    <row r="336" spans="7:11" ht="15.75" customHeight="1" x14ac:dyDescent="0.25">
      <c r="G336" s="29"/>
      <c r="K336" s="30"/>
    </row>
    <row r="337" spans="7:11" ht="15.75" customHeight="1" x14ac:dyDescent="0.25">
      <c r="G337" s="29"/>
      <c r="K337" s="30"/>
    </row>
    <row r="338" spans="7:11" ht="15.75" customHeight="1" x14ac:dyDescent="0.25">
      <c r="G338" s="29"/>
      <c r="K338" s="30"/>
    </row>
    <row r="339" spans="7:11" ht="15.75" customHeight="1" x14ac:dyDescent="0.25">
      <c r="G339" s="29"/>
      <c r="K339" s="30"/>
    </row>
    <row r="340" spans="7:11" ht="15.75" customHeight="1" x14ac:dyDescent="0.25">
      <c r="G340" s="29"/>
      <c r="K340" s="30"/>
    </row>
    <row r="341" spans="7:11" ht="15.75" customHeight="1" x14ac:dyDescent="0.25">
      <c r="G341" s="29"/>
      <c r="K341" s="30"/>
    </row>
    <row r="342" spans="7:11" ht="15.75" customHeight="1" x14ac:dyDescent="0.25">
      <c r="G342" s="29"/>
      <c r="K342" s="30"/>
    </row>
    <row r="343" spans="7:11" ht="15.75" customHeight="1" x14ac:dyDescent="0.25">
      <c r="G343" s="29"/>
      <c r="K343" s="30"/>
    </row>
    <row r="344" spans="7:11" ht="15.75" customHeight="1" x14ac:dyDescent="0.25">
      <c r="G344" s="29"/>
      <c r="K344" s="30"/>
    </row>
    <row r="345" spans="7:11" ht="15.75" customHeight="1" x14ac:dyDescent="0.25">
      <c r="G345" s="29"/>
      <c r="K345" s="30"/>
    </row>
    <row r="346" spans="7:11" ht="15.75" customHeight="1" x14ac:dyDescent="0.25">
      <c r="G346" s="29"/>
      <c r="K346" s="30"/>
    </row>
    <row r="347" spans="7:11" ht="15.75" customHeight="1" x14ac:dyDescent="0.25">
      <c r="G347" s="29"/>
      <c r="K347" s="30"/>
    </row>
    <row r="348" spans="7:11" ht="15.75" customHeight="1" x14ac:dyDescent="0.25">
      <c r="G348" s="29"/>
      <c r="K348" s="30"/>
    </row>
    <row r="349" spans="7:11" ht="15.75" customHeight="1" x14ac:dyDescent="0.25">
      <c r="G349" s="29"/>
      <c r="K349" s="30"/>
    </row>
    <row r="350" spans="7:11" ht="15.75" customHeight="1" x14ac:dyDescent="0.25">
      <c r="G350" s="29"/>
      <c r="K350" s="30"/>
    </row>
    <row r="351" spans="7:11" ht="15.75" customHeight="1" x14ac:dyDescent="0.25">
      <c r="G351" s="29"/>
      <c r="K351" s="30"/>
    </row>
    <row r="352" spans="7:11" ht="15.75" customHeight="1" x14ac:dyDescent="0.25">
      <c r="G352" s="29"/>
      <c r="K352" s="30"/>
    </row>
    <row r="353" spans="7:11" ht="15.75" customHeight="1" x14ac:dyDescent="0.25">
      <c r="G353" s="29"/>
      <c r="K353" s="30"/>
    </row>
    <row r="354" spans="7:11" ht="15.75" customHeight="1" x14ac:dyDescent="0.25">
      <c r="G354" s="29"/>
      <c r="K354" s="30"/>
    </row>
    <row r="355" spans="7:11" ht="15.75" customHeight="1" x14ac:dyDescent="0.25">
      <c r="G355" s="29"/>
      <c r="K355" s="30"/>
    </row>
    <row r="356" spans="7:11" ht="15.75" customHeight="1" x14ac:dyDescent="0.25">
      <c r="G356" s="29"/>
      <c r="K356" s="30"/>
    </row>
    <row r="357" spans="7:11" ht="15.75" customHeight="1" x14ac:dyDescent="0.25">
      <c r="G357" s="29"/>
      <c r="K357" s="30"/>
    </row>
    <row r="358" spans="7:11" ht="15.75" customHeight="1" x14ac:dyDescent="0.25">
      <c r="G358" s="29"/>
      <c r="K358" s="30"/>
    </row>
    <row r="359" spans="7:11" ht="15.75" customHeight="1" x14ac:dyDescent="0.25">
      <c r="G359" s="29"/>
      <c r="K359" s="30"/>
    </row>
    <row r="360" spans="7:11" ht="15.75" customHeight="1" x14ac:dyDescent="0.25">
      <c r="G360" s="29"/>
      <c r="K360" s="30"/>
    </row>
    <row r="361" spans="7:11" ht="15.75" customHeight="1" x14ac:dyDescent="0.25">
      <c r="G361" s="29"/>
      <c r="K361" s="30"/>
    </row>
    <row r="362" spans="7:11" ht="15.75" customHeight="1" x14ac:dyDescent="0.25">
      <c r="G362" s="29"/>
      <c r="K362" s="30"/>
    </row>
    <row r="363" spans="7:11" ht="15.75" customHeight="1" x14ac:dyDescent="0.25">
      <c r="G363" s="29"/>
      <c r="K363" s="30"/>
    </row>
    <row r="364" spans="7:11" ht="15.75" customHeight="1" x14ac:dyDescent="0.25">
      <c r="G364" s="29"/>
      <c r="K364" s="30"/>
    </row>
    <row r="365" spans="7:11" ht="15.75" customHeight="1" x14ac:dyDescent="0.25">
      <c r="G365" s="29"/>
      <c r="K365" s="30"/>
    </row>
    <row r="366" spans="7:11" ht="15.75" customHeight="1" x14ac:dyDescent="0.25">
      <c r="G366" s="29"/>
      <c r="K366" s="30"/>
    </row>
    <row r="367" spans="7:11" ht="15.75" customHeight="1" x14ac:dyDescent="0.25">
      <c r="G367" s="29"/>
      <c r="K367" s="30"/>
    </row>
    <row r="368" spans="7:11" ht="15.75" customHeight="1" x14ac:dyDescent="0.25">
      <c r="G368" s="29"/>
      <c r="K368" s="30"/>
    </row>
    <row r="369" spans="7:11" ht="15.75" customHeight="1" x14ac:dyDescent="0.25">
      <c r="G369" s="29"/>
      <c r="K369" s="30"/>
    </row>
    <row r="370" spans="7:11" ht="15.75" customHeight="1" x14ac:dyDescent="0.25">
      <c r="G370" s="29"/>
      <c r="K370" s="30"/>
    </row>
    <row r="371" spans="7:11" ht="15.75" customHeight="1" x14ac:dyDescent="0.25">
      <c r="G371" s="29"/>
      <c r="K371" s="30"/>
    </row>
    <row r="372" spans="7:11" ht="15.75" customHeight="1" x14ac:dyDescent="0.25">
      <c r="G372" s="29"/>
      <c r="K372" s="30"/>
    </row>
    <row r="373" spans="7:11" ht="15.75" customHeight="1" x14ac:dyDescent="0.25">
      <c r="G373" s="29"/>
      <c r="K373" s="30"/>
    </row>
    <row r="374" spans="7:11" ht="15.75" customHeight="1" x14ac:dyDescent="0.25">
      <c r="G374" s="29"/>
      <c r="K374" s="30"/>
    </row>
    <row r="375" spans="7:11" ht="15.75" customHeight="1" x14ac:dyDescent="0.25">
      <c r="G375" s="29"/>
      <c r="K375" s="30"/>
    </row>
    <row r="376" spans="7:11" ht="15.75" customHeight="1" x14ac:dyDescent="0.25">
      <c r="G376" s="29"/>
      <c r="K376" s="30"/>
    </row>
    <row r="377" spans="7:11" ht="15.75" customHeight="1" x14ac:dyDescent="0.25">
      <c r="G377" s="29"/>
      <c r="K377" s="30"/>
    </row>
    <row r="378" spans="7:11" ht="15.75" customHeight="1" x14ac:dyDescent="0.25">
      <c r="G378" s="29"/>
      <c r="K378" s="30"/>
    </row>
    <row r="379" spans="7:11" ht="15.75" customHeight="1" x14ac:dyDescent="0.25">
      <c r="G379" s="29"/>
      <c r="K379" s="30"/>
    </row>
    <row r="380" spans="7:11" ht="15.75" customHeight="1" x14ac:dyDescent="0.25">
      <c r="G380" s="29"/>
      <c r="K380" s="30"/>
    </row>
    <row r="381" spans="7:11" ht="15.75" customHeight="1" x14ac:dyDescent="0.25">
      <c r="G381" s="29"/>
      <c r="K381" s="30"/>
    </row>
    <row r="382" spans="7:11" ht="15.75" customHeight="1" x14ac:dyDescent="0.25">
      <c r="G382" s="29"/>
      <c r="K382" s="30"/>
    </row>
    <row r="383" spans="7:11" ht="15.75" customHeight="1" x14ac:dyDescent="0.25">
      <c r="G383" s="29"/>
      <c r="K383" s="30"/>
    </row>
    <row r="384" spans="7:11" ht="15.75" customHeight="1" x14ac:dyDescent="0.25">
      <c r="G384" s="29"/>
      <c r="K384" s="30"/>
    </row>
    <row r="385" spans="7:11" ht="15.75" customHeight="1" x14ac:dyDescent="0.25">
      <c r="G385" s="29"/>
      <c r="K385" s="30"/>
    </row>
    <row r="386" spans="7:11" ht="15.75" customHeight="1" x14ac:dyDescent="0.25">
      <c r="G386" s="29"/>
      <c r="K386" s="30"/>
    </row>
    <row r="387" spans="7:11" ht="15.75" customHeight="1" x14ac:dyDescent="0.25">
      <c r="G387" s="29"/>
      <c r="K387" s="30"/>
    </row>
    <row r="388" spans="7:11" ht="15.75" customHeight="1" x14ac:dyDescent="0.25">
      <c r="G388" s="29"/>
      <c r="K388" s="30"/>
    </row>
    <row r="389" spans="7:11" ht="15.75" customHeight="1" x14ac:dyDescent="0.25">
      <c r="G389" s="29"/>
      <c r="K389" s="30"/>
    </row>
    <row r="390" spans="7:11" ht="15.75" customHeight="1" x14ac:dyDescent="0.25">
      <c r="G390" s="29"/>
      <c r="K390" s="30"/>
    </row>
    <row r="391" spans="7:11" ht="15.75" customHeight="1" x14ac:dyDescent="0.25">
      <c r="G391" s="29"/>
      <c r="K391" s="30"/>
    </row>
    <row r="392" spans="7:11" ht="15.75" customHeight="1" x14ac:dyDescent="0.25">
      <c r="G392" s="29"/>
      <c r="K392" s="30"/>
    </row>
    <row r="393" spans="7:11" ht="15.75" customHeight="1" x14ac:dyDescent="0.25">
      <c r="G393" s="29"/>
      <c r="K393" s="30"/>
    </row>
    <row r="394" spans="7:11" ht="15.75" customHeight="1" x14ac:dyDescent="0.25">
      <c r="G394" s="29"/>
      <c r="K394" s="30"/>
    </row>
    <row r="395" spans="7:11" ht="15.75" customHeight="1" x14ac:dyDescent="0.25">
      <c r="G395" s="29"/>
      <c r="K395" s="30"/>
    </row>
    <row r="396" spans="7:11" ht="15.75" customHeight="1" x14ac:dyDescent="0.25">
      <c r="G396" s="29"/>
      <c r="K396" s="30"/>
    </row>
    <row r="397" spans="7:11" ht="15.75" customHeight="1" x14ac:dyDescent="0.25">
      <c r="G397" s="29"/>
      <c r="K397" s="30"/>
    </row>
    <row r="398" spans="7:11" ht="15.75" customHeight="1" x14ac:dyDescent="0.25">
      <c r="G398" s="29"/>
      <c r="K398" s="30"/>
    </row>
    <row r="399" spans="7:11" ht="15.75" customHeight="1" x14ac:dyDescent="0.25">
      <c r="G399" s="29"/>
      <c r="K399" s="30"/>
    </row>
    <row r="400" spans="7:11" ht="15.75" customHeight="1" x14ac:dyDescent="0.25">
      <c r="G400" s="29"/>
      <c r="K400" s="30"/>
    </row>
    <row r="401" spans="7:11" ht="15.75" customHeight="1" x14ac:dyDescent="0.25">
      <c r="G401" s="29"/>
      <c r="K401" s="30"/>
    </row>
    <row r="402" spans="7:11" ht="15.75" customHeight="1" x14ac:dyDescent="0.25">
      <c r="G402" s="29"/>
      <c r="K402" s="30"/>
    </row>
    <row r="403" spans="7:11" ht="15.75" customHeight="1" x14ac:dyDescent="0.25">
      <c r="G403" s="29"/>
      <c r="K403" s="30"/>
    </row>
    <row r="404" spans="7:11" ht="15.75" customHeight="1" x14ac:dyDescent="0.25">
      <c r="G404" s="29"/>
      <c r="K404" s="30"/>
    </row>
    <row r="405" spans="7:11" ht="15.75" customHeight="1" x14ac:dyDescent="0.25">
      <c r="G405" s="29"/>
      <c r="K405" s="30"/>
    </row>
    <row r="406" spans="7:11" ht="15.75" customHeight="1" x14ac:dyDescent="0.25">
      <c r="G406" s="29"/>
      <c r="K406" s="30"/>
    </row>
    <row r="407" spans="7:11" ht="15.75" customHeight="1" x14ac:dyDescent="0.25">
      <c r="G407" s="29"/>
      <c r="K407" s="30"/>
    </row>
    <row r="408" spans="7:11" ht="15.75" customHeight="1" x14ac:dyDescent="0.25">
      <c r="G408" s="29"/>
      <c r="K408" s="30"/>
    </row>
    <row r="409" spans="7:11" ht="15.75" customHeight="1" x14ac:dyDescent="0.25">
      <c r="G409" s="29"/>
      <c r="K409" s="30"/>
    </row>
    <row r="410" spans="7:11" ht="15.75" customHeight="1" x14ac:dyDescent="0.25">
      <c r="G410" s="29"/>
      <c r="K410" s="30"/>
    </row>
    <row r="411" spans="7:11" ht="15.75" customHeight="1" x14ac:dyDescent="0.25">
      <c r="G411" s="29"/>
      <c r="K411" s="30"/>
    </row>
    <row r="412" spans="7:11" ht="15.75" customHeight="1" x14ac:dyDescent="0.25">
      <c r="G412" s="29"/>
      <c r="K412" s="30"/>
    </row>
    <row r="413" spans="7:11" ht="15.75" customHeight="1" x14ac:dyDescent="0.25">
      <c r="G413" s="29"/>
      <c r="K413" s="30"/>
    </row>
    <row r="414" spans="7:11" ht="15.75" customHeight="1" x14ac:dyDescent="0.25">
      <c r="G414" s="29"/>
      <c r="K414" s="30"/>
    </row>
    <row r="415" spans="7:11" ht="15.75" customHeight="1" x14ac:dyDescent="0.25">
      <c r="G415" s="29"/>
      <c r="K415" s="30"/>
    </row>
    <row r="416" spans="7:11" ht="15.75" customHeight="1" x14ac:dyDescent="0.25">
      <c r="G416" s="29"/>
      <c r="K416" s="30"/>
    </row>
    <row r="417" spans="7:11" ht="15.75" customHeight="1" x14ac:dyDescent="0.25">
      <c r="G417" s="29"/>
      <c r="K417" s="30"/>
    </row>
    <row r="418" spans="7:11" ht="15.75" customHeight="1" x14ac:dyDescent="0.25">
      <c r="G418" s="29"/>
      <c r="K418" s="30"/>
    </row>
    <row r="419" spans="7:11" ht="15.75" customHeight="1" x14ac:dyDescent="0.25">
      <c r="G419" s="29"/>
      <c r="K419" s="30"/>
    </row>
    <row r="420" spans="7:11" ht="15.75" customHeight="1" x14ac:dyDescent="0.25">
      <c r="G420" s="29"/>
      <c r="K420" s="30"/>
    </row>
    <row r="421" spans="7:11" ht="15.75" customHeight="1" x14ac:dyDescent="0.25">
      <c r="G421" s="29"/>
      <c r="K421" s="30"/>
    </row>
    <row r="422" spans="7:11" ht="15.75" customHeight="1" x14ac:dyDescent="0.25">
      <c r="G422" s="29"/>
      <c r="K422" s="30"/>
    </row>
    <row r="423" spans="7:11" ht="15.75" customHeight="1" x14ac:dyDescent="0.25">
      <c r="G423" s="29"/>
      <c r="K423" s="30"/>
    </row>
    <row r="424" spans="7:11" ht="15.75" customHeight="1" x14ac:dyDescent="0.25">
      <c r="G424" s="29"/>
      <c r="K424" s="30"/>
    </row>
    <row r="425" spans="7:11" ht="15.75" customHeight="1" x14ac:dyDescent="0.25">
      <c r="G425" s="29"/>
      <c r="K425" s="30"/>
    </row>
    <row r="426" spans="7:11" ht="15.75" customHeight="1" x14ac:dyDescent="0.25">
      <c r="G426" s="29"/>
      <c r="K426" s="30"/>
    </row>
    <row r="427" spans="7:11" ht="15.75" customHeight="1" x14ac:dyDescent="0.25">
      <c r="G427" s="29"/>
      <c r="K427" s="30"/>
    </row>
    <row r="428" spans="7:11" ht="15.75" customHeight="1" x14ac:dyDescent="0.25">
      <c r="G428" s="29"/>
      <c r="K428" s="30"/>
    </row>
    <row r="429" spans="7:11" ht="15.75" customHeight="1" x14ac:dyDescent="0.25">
      <c r="G429" s="29"/>
      <c r="K429" s="30"/>
    </row>
    <row r="430" spans="7:11" ht="15.75" customHeight="1" x14ac:dyDescent="0.25">
      <c r="G430" s="29"/>
      <c r="K430" s="30"/>
    </row>
    <row r="431" spans="7:11" ht="15.75" customHeight="1" x14ac:dyDescent="0.25">
      <c r="G431" s="29"/>
      <c r="K431" s="30"/>
    </row>
    <row r="432" spans="7:11" ht="15.75" customHeight="1" x14ac:dyDescent="0.25">
      <c r="G432" s="29"/>
      <c r="K432" s="30"/>
    </row>
    <row r="433" spans="7:11" ht="15.75" customHeight="1" x14ac:dyDescent="0.25">
      <c r="G433" s="29"/>
      <c r="K433" s="30"/>
    </row>
    <row r="434" spans="7:11" ht="15.75" customHeight="1" x14ac:dyDescent="0.25">
      <c r="G434" s="29"/>
      <c r="K434" s="30"/>
    </row>
    <row r="435" spans="7:11" ht="15.75" customHeight="1" x14ac:dyDescent="0.25">
      <c r="G435" s="29"/>
      <c r="K435" s="30"/>
    </row>
    <row r="436" spans="7:11" ht="15.75" customHeight="1" x14ac:dyDescent="0.25">
      <c r="G436" s="29"/>
      <c r="K436" s="30"/>
    </row>
    <row r="437" spans="7:11" ht="15.75" customHeight="1" x14ac:dyDescent="0.25">
      <c r="G437" s="29"/>
      <c r="K437" s="30"/>
    </row>
    <row r="438" spans="7:11" ht="15.75" customHeight="1" x14ac:dyDescent="0.25">
      <c r="G438" s="29"/>
      <c r="K438" s="30"/>
    </row>
    <row r="439" spans="7:11" ht="15.75" customHeight="1" x14ac:dyDescent="0.25">
      <c r="G439" s="29"/>
      <c r="K439" s="30"/>
    </row>
    <row r="440" spans="7:11" ht="15.75" customHeight="1" x14ac:dyDescent="0.25">
      <c r="G440" s="29"/>
      <c r="K440" s="30"/>
    </row>
    <row r="441" spans="7:11" ht="15.75" customHeight="1" x14ac:dyDescent="0.25">
      <c r="G441" s="29"/>
      <c r="K441" s="30"/>
    </row>
    <row r="442" spans="7:11" ht="15.75" customHeight="1" x14ac:dyDescent="0.25">
      <c r="G442" s="29"/>
      <c r="K442" s="30"/>
    </row>
    <row r="443" spans="7:11" ht="15.75" customHeight="1" x14ac:dyDescent="0.25">
      <c r="G443" s="29"/>
      <c r="K443" s="30"/>
    </row>
    <row r="444" spans="7:11" ht="15.75" customHeight="1" x14ac:dyDescent="0.25">
      <c r="G444" s="29"/>
      <c r="K444" s="30"/>
    </row>
    <row r="445" spans="7:11" ht="15.75" customHeight="1" x14ac:dyDescent="0.25">
      <c r="G445" s="29"/>
      <c r="K445" s="30"/>
    </row>
    <row r="446" spans="7:11" ht="15.75" customHeight="1" x14ac:dyDescent="0.25">
      <c r="G446" s="29"/>
      <c r="K446" s="30"/>
    </row>
    <row r="447" spans="7:11" ht="15.75" customHeight="1" x14ac:dyDescent="0.25">
      <c r="G447" s="29"/>
      <c r="K447" s="30"/>
    </row>
    <row r="448" spans="7:11" ht="15.75" customHeight="1" x14ac:dyDescent="0.25">
      <c r="G448" s="29"/>
      <c r="K448" s="30"/>
    </row>
    <row r="449" spans="7:11" ht="15.75" customHeight="1" x14ac:dyDescent="0.25">
      <c r="G449" s="29"/>
      <c r="K449" s="30"/>
    </row>
    <row r="450" spans="7:11" ht="15.75" customHeight="1" x14ac:dyDescent="0.25">
      <c r="G450" s="29"/>
      <c r="K450" s="30"/>
    </row>
    <row r="451" spans="7:11" ht="15.75" customHeight="1" x14ac:dyDescent="0.25">
      <c r="G451" s="29"/>
      <c r="K451" s="30"/>
    </row>
    <row r="452" spans="7:11" ht="15.75" customHeight="1" x14ac:dyDescent="0.25">
      <c r="G452" s="29"/>
      <c r="K452" s="30"/>
    </row>
    <row r="453" spans="7:11" ht="15.75" customHeight="1" x14ac:dyDescent="0.25">
      <c r="G453" s="29"/>
      <c r="K453" s="30"/>
    </row>
    <row r="454" spans="7:11" ht="15.75" customHeight="1" x14ac:dyDescent="0.25">
      <c r="G454" s="29"/>
      <c r="K454" s="30"/>
    </row>
    <row r="455" spans="7:11" ht="15.75" customHeight="1" x14ac:dyDescent="0.25">
      <c r="G455" s="29"/>
      <c r="K455" s="30"/>
    </row>
    <row r="456" spans="7:11" ht="15.75" customHeight="1" x14ac:dyDescent="0.25">
      <c r="G456" s="29"/>
      <c r="K456" s="30"/>
    </row>
    <row r="457" spans="7:11" ht="15.75" customHeight="1" x14ac:dyDescent="0.25">
      <c r="G457" s="29"/>
      <c r="K457" s="30"/>
    </row>
    <row r="458" spans="7:11" ht="15.75" customHeight="1" x14ac:dyDescent="0.25">
      <c r="G458" s="29"/>
      <c r="K458" s="30"/>
    </row>
    <row r="459" spans="7:11" ht="15.75" customHeight="1" x14ac:dyDescent="0.25">
      <c r="G459" s="29"/>
      <c r="K459" s="30"/>
    </row>
    <row r="460" spans="7:11" ht="15.75" customHeight="1" x14ac:dyDescent="0.25">
      <c r="G460" s="29"/>
      <c r="K460" s="30"/>
    </row>
    <row r="461" spans="7:11" ht="15.75" customHeight="1" x14ac:dyDescent="0.25">
      <c r="G461" s="29"/>
      <c r="K461" s="30"/>
    </row>
    <row r="462" spans="7:11" ht="15.75" customHeight="1" x14ac:dyDescent="0.25">
      <c r="G462" s="29"/>
      <c r="K462" s="30"/>
    </row>
    <row r="463" spans="7:11" ht="15.75" customHeight="1" x14ac:dyDescent="0.25">
      <c r="G463" s="29"/>
      <c r="K463" s="30"/>
    </row>
    <row r="464" spans="7:11" ht="15.75" customHeight="1" x14ac:dyDescent="0.25">
      <c r="G464" s="29"/>
      <c r="K464" s="30"/>
    </row>
    <row r="465" spans="7:11" ht="15.75" customHeight="1" x14ac:dyDescent="0.25">
      <c r="G465" s="29"/>
      <c r="K465" s="30"/>
    </row>
    <row r="466" spans="7:11" ht="15.75" customHeight="1" x14ac:dyDescent="0.25">
      <c r="G466" s="29"/>
      <c r="K466" s="30"/>
    </row>
    <row r="467" spans="7:11" ht="15.75" customHeight="1" x14ac:dyDescent="0.25">
      <c r="G467" s="29"/>
      <c r="K467" s="30"/>
    </row>
    <row r="468" spans="7:11" ht="15.75" customHeight="1" x14ac:dyDescent="0.25">
      <c r="G468" s="29"/>
      <c r="K468" s="30"/>
    </row>
    <row r="469" spans="7:11" ht="15.75" customHeight="1" x14ac:dyDescent="0.25">
      <c r="G469" s="29"/>
      <c r="K469" s="30"/>
    </row>
    <row r="470" spans="7:11" ht="15.75" customHeight="1" x14ac:dyDescent="0.25">
      <c r="G470" s="29"/>
      <c r="K470" s="30"/>
    </row>
    <row r="471" spans="7:11" ht="15.75" customHeight="1" x14ac:dyDescent="0.25">
      <c r="G471" s="29"/>
      <c r="K471" s="30"/>
    </row>
    <row r="472" spans="7:11" ht="15.75" customHeight="1" x14ac:dyDescent="0.25">
      <c r="G472" s="29"/>
      <c r="K472" s="30"/>
    </row>
    <row r="473" spans="7:11" ht="15.75" customHeight="1" x14ac:dyDescent="0.25">
      <c r="G473" s="29"/>
      <c r="K473" s="30"/>
    </row>
    <row r="474" spans="7:11" ht="15.75" customHeight="1" x14ac:dyDescent="0.25">
      <c r="G474" s="29"/>
      <c r="K474" s="30"/>
    </row>
    <row r="475" spans="7:11" ht="15.75" customHeight="1" x14ac:dyDescent="0.25">
      <c r="G475" s="29"/>
      <c r="K475" s="30"/>
    </row>
    <row r="476" spans="7:11" ht="15.75" customHeight="1" x14ac:dyDescent="0.25">
      <c r="G476" s="29"/>
      <c r="K476" s="30"/>
    </row>
    <row r="477" spans="7:11" ht="15.75" customHeight="1" x14ac:dyDescent="0.25">
      <c r="G477" s="29"/>
      <c r="K477" s="30"/>
    </row>
    <row r="478" spans="7:11" ht="15.75" customHeight="1" x14ac:dyDescent="0.25">
      <c r="G478" s="29"/>
      <c r="K478" s="30"/>
    </row>
    <row r="479" spans="7:11" ht="15.75" customHeight="1" x14ac:dyDescent="0.25">
      <c r="G479" s="29"/>
      <c r="K479" s="30"/>
    </row>
    <row r="480" spans="7:11" ht="15.75" customHeight="1" x14ac:dyDescent="0.25">
      <c r="G480" s="29"/>
      <c r="K480" s="30"/>
    </row>
    <row r="481" spans="7:11" ht="15.75" customHeight="1" x14ac:dyDescent="0.25">
      <c r="G481" s="29"/>
      <c r="K481" s="30"/>
    </row>
    <row r="482" spans="7:11" ht="15.75" customHeight="1" x14ac:dyDescent="0.25">
      <c r="G482" s="29"/>
      <c r="K482" s="30"/>
    </row>
    <row r="483" spans="7:11" ht="15.75" customHeight="1" x14ac:dyDescent="0.25">
      <c r="G483" s="29"/>
      <c r="K483" s="30"/>
    </row>
    <row r="484" spans="7:11" ht="15.75" customHeight="1" x14ac:dyDescent="0.25">
      <c r="G484" s="29"/>
      <c r="K484" s="30"/>
    </row>
    <row r="485" spans="7:11" ht="15.75" customHeight="1" x14ac:dyDescent="0.25">
      <c r="G485" s="29"/>
      <c r="K485" s="30"/>
    </row>
    <row r="486" spans="7:11" ht="15.75" customHeight="1" x14ac:dyDescent="0.25">
      <c r="G486" s="29"/>
      <c r="K486" s="30"/>
    </row>
    <row r="487" spans="7:11" ht="15.75" customHeight="1" x14ac:dyDescent="0.25">
      <c r="G487" s="29"/>
      <c r="K487" s="30"/>
    </row>
    <row r="488" spans="7:11" ht="15.75" customHeight="1" x14ac:dyDescent="0.25">
      <c r="G488" s="29"/>
      <c r="K488" s="30"/>
    </row>
    <row r="489" spans="7:11" ht="15.75" customHeight="1" x14ac:dyDescent="0.25">
      <c r="G489" s="29"/>
      <c r="K489" s="30"/>
    </row>
    <row r="490" spans="7:11" ht="15.75" customHeight="1" x14ac:dyDescent="0.25">
      <c r="G490" s="29"/>
      <c r="K490" s="30"/>
    </row>
    <row r="491" spans="7:11" ht="15.75" customHeight="1" x14ac:dyDescent="0.25">
      <c r="G491" s="29"/>
      <c r="K491" s="30"/>
    </row>
    <row r="492" spans="7:11" ht="15.75" customHeight="1" x14ac:dyDescent="0.25">
      <c r="G492" s="29"/>
      <c r="K492" s="30"/>
    </row>
    <row r="493" spans="7:11" ht="15.75" customHeight="1" x14ac:dyDescent="0.25">
      <c r="G493" s="29"/>
      <c r="K493" s="30"/>
    </row>
    <row r="494" spans="7:11" ht="15.75" customHeight="1" x14ac:dyDescent="0.25">
      <c r="G494" s="29"/>
      <c r="K494" s="30"/>
    </row>
    <row r="495" spans="7:11" ht="15.75" customHeight="1" x14ac:dyDescent="0.25">
      <c r="G495" s="29"/>
      <c r="K495" s="30"/>
    </row>
    <row r="496" spans="7:11" ht="15.75" customHeight="1" x14ac:dyDescent="0.25">
      <c r="G496" s="29"/>
      <c r="K496" s="30"/>
    </row>
    <row r="497" spans="7:11" ht="15.75" customHeight="1" x14ac:dyDescent="0.25">
      <c r="G497" s="29"/>
      <c r="K497" s="30"/>
    </row>
    <row r="498" spans="7:11" ht="15.75" customHeight="1" x14ac:dyDescent="0.25">
      <c r="G498" s="29"/>
      <c r="K498" s="30"/>
    </row>
    <row r="499" spans="7:11" ht="15.75" customHeight="1" x14ac:dyDescent="0.25">
      <c r="G499" s="29"/>
      <c r="K499" s="30"/>
    </row>
    <row r="500" spans="7:11" ht="15.75" customHeight="1" x14ac:dyDescent="0.25">
      <c r="G500" s="29"/>
      <c r="K500" s="30"/>
    </row>
    <row r="501" spans="7:11" ht="15.75" customHeight="1" x14ac:dyDescent="0.25">
      <c r="G501" s="29"/>
      <c r="K501" s="30"/>
    </row>
    <row r="502" spans="7:11" ht="15.75" customHeight="1" x14ac:dyDescent="0.25">
      <c r="G502" s="29"/>
      <c r="K502" s="30"/>
    </row>
    <row r="503" spans="7:11" ht="15.75" customHeight="1" x14ac:dyDescent="0.25">
      <c r="G503" s="29"/>
      <c r="K503" s="30"/>
    </row>
    <row r="504" spans="7:11" ht="15.75" customHeight="1" x14ac:dyDescent="0.25">
      <c r="G504" s="29"/>
      <c r="K504" s="30"/>
    </row>
    <row r="505" spans="7:11" ht="15.75" customHeight="1" x14ac:dyDescent="0.25">
      <c r="G505" s="29"/>
      <c r="K505" s="30"/>
    </row>
    <row r="506" spans="7:11" ht="15.75" customHeight="1" x14ac:dyDescent="0.25">
      <c r="G506" s="29"/>
      <c r="K506" s="30"/>
    </row>
    <row r="507" spans="7:11" ht="15.75" customHeight="1" x14ac:dyDescent="0.25">
      <c r="G507" s="29"/>
      <c r="K507" s="30"/>
    </row>
    <row r="508" spans="7:11" ht="15.75" customHeight="1" x14ac:dyDescent="0.25">
      <c r="G508" s="29"/>
      <c r="K508" s="30"/>
    </row>
    <row r="509" spans="7:11" ht="15.75" customHeight="1" x14ac:dyDescent="0.25">
      <c r="G509" s="29"/>
      <c r="K509" s="30"/>
    </row>
    <row r="510" spans="7:11" ht="15.75" customHeight="1" x14ac:dyDescent="0.25">
      <c r="G510" s="29"/>
      <c r="K510" s="30"/>
    </row>
    <row r="511" spans="7:11" ht="15.75" customHeight="1" x14ac:dyDescent="0.25">
      <c r="G511" s="29"/>
      <c r="K511" s="30"/>
    </row>
    <row r="512" spans="7:11" ht="15.75" customHeight="1" x14ac:dyDescent="0.25">
      <c r="G512" s="29"/>
      <c r="K512" s="30"/>
    </row>
    <row r="513" spans="7:11" ht="15.75" customHeight="1" x14ac:dyDescent="0.25">
      <c r="G513" s="29"/>
      <c r="K513" s="30"/>
    </row>
    <row r="514" spans="7:11" ht="15.75" customHeight="1" x14ac:dyDescent="0.25">
      <c r="G514" s="29"/>
      <c r="K514" s="30"/>
    </row>
    <row r="515" spans="7:11" ht="15.75" customHeight="1" x14ac:dyDescent="0.25">
      <c r="G515" s="29"/>
      <c r="K515" s="30"/>
    </row>
    <row r="516" spans="7:11" ht="15.75" customHeight="1" x14ac:dyDescent="0.25">
      <c r="G516" s="29"/>
      <c r="K516" s="30"/>
    </row>
    <row r="517" spans="7:11" ht="15.75" customHeight="1" x14ac:dyDescent="0.25">
      <c r="G517" s="29"/>
      <c r="K517" s="30"/>
    </row>
    <row r="518" spans="7:11" ht="15.75" customHeight="1" x14ac:dyDescent="0.25">
      <c r="G518" s="29"/>
      <c r="K518" s="30"/>
    </row>
    <row r="519" spans="7:11" ht="15.75" customHeight="1" x14ac:dyDescent="0.25">
      <c r="G519" s="29"/>
      <c r="K519" s="30"/>
    </row>
    <row r="520" spans="7:11" ht="15.75" customHeight="1" x14ac:dyDescent="0.25">
      <c r="G520" s="29"/>
      <c r="K520" s="30"/>
    </row>
    <row r="521" spans="7:11" ht="15.75" customHeight="1" x14ac:dyDescent="0.25">
      <c r="G521" s="29"/>
      <c r="K521" s="30"/>
    </row>
    <row r="522" spans="7:11" ht="15.75" customHeight="1" x14ac:dyDescent="0.25">
      <c r="G522" s="29"/>
      <c r="K522" s="30"/>
    </row>
    <row r="523" spans="7:11" ht="15.75" customHeight="1" x14ac:dyDescent="0.25">
      <c r="G523" s="29"/>
      <c r="K523" s="30"/>
    </row>
    <row r="524" spans="7:11" ht="15.75" customHeight="1" x14ac:dyDescent="0.25">
      <c r="G524" s="29"/>
      <c r="K524" s="30"/>
    </row>
    <row r="525" spans="7:11" ht="15.75" customHeight="1" x14ac:dyDescent="0.25">
      <c r="G525" s="29"/>
      <c r="K525" s="30"/>
    </row>
    <row r="526" spans="7:11" ht="15.75" customHeight="1" x14ac:dyDescent="0.25">
      <c r="G526" s="29"/>
      <c r="K526" s="30"/>
    </row>
    <row r="527" spans="7:11" ht="15.75" customHeight="1" x14ac:dyDescent="0.25">
      <c r="G527" s="29"/>
      <c r="K527" s="30"/>
    </row>
    <row r="528" spans="7:11" ht="15.75" customHeight="1" x14ac:dyDescent="0.25">
      <c r="G528" s="29"/>
      <c r="K528" s="30"/>
    </row>
    <row r="529" spans="7:11" ht="15.75" customHeight="1" x14ac:dyDescent="0.25">
      <c r="G529" s="29"/>
      <c r="K529" s="30"/>
    </row>
    <row r="530" spans="7:11" ht="15.75" customHeight="1" x14ac:dyDescent="0.25">
      <c r="G530" s="29"/>
      <c r="K530" s="30"/>
    </row>
    <row r="531" spans="7:11" ht="15.75" customHeight="1" x14ac:dyDescent="0.25">
      <c r="G531" s="29"/>
      <c r="K531" s="30"/>
    </row>
    <row r="532" spans="7:11" ht="15.75" customHeight="1" x14ac:dyDescent="0.25">
      <c r="G532" s="29"/>
      <c r="K532" s="30"/>
    </row>
    <row r="533" spans="7:11" ht="15.75" customHeight="1" x14ac:dyDescent="0.25">
      <c r="G533" s="29"/>
      <c r="K533" s="30"/>
    </row>
    <row r="534" spans="7:11" ht="15.75" customHeight="1" x14ac:dyDescent="0.25">
      <c r="G534" s="29"/>
      <c r="K534" s="30"/>
    </row>
    <row r="535" spans="7:11" ht="15.75" customHeight="1" x14ac:dyDescent="0.25">
      <c r="G535" s="29"/>
      <c r="K535" s="30"/>
    </row>
    <row r="536" spans="7:11" ht="15.75" customHeight="1" x14ac:dyDescent="0.25">
      <c r="G536" s="29"/>
      <c r="K536" s="30"/>
    </row>
    <row r="537" spans="7:11" ht="15.75" customHeight="1" x14ac:dyDescent="0.25">
      <c r="G537" s="29"/>
      <c r="K537" s="30"/>
    </row>
    <row r="538" spans="7:11" ht="15.75" customHeight="1" x14ac:dyDescent="0.25">
      <c r="G538" s="29"/>
      <c r="K538" s="30"/>
    </row>
    <row r="539" spans="7:11" ht="15.75" customHeight="1" x14ac:dyDescent="0.25">
      <c r="G539" s="29"/>
      <c r="K539" s="30"/>
    </row>
    <row r="540" spans="7:11" ht="15.75" customHeight="1" x14ac:dyDescent="0.25">
      <c r="G540" s="29"/>
      <c r="K540" s="30"/>
    </row>
    <row r="541" spans="7:11" ht="15.75" customHeight="1" x14ac:dyDescent="0.25">
      <c r="G541" s="29"/>
      <c r="K541" s="30"/>
    </row>
    <row r="542" spans="7:11" ht="15.75" customHeight="1" x14ac:dyDescent="0.25">
      <c r="G542" s="29"/>
      <c r="K542" s="30"/>
    </row>
    <row r="543" spans="7:11" ht="15.75" customHeight="1" x14ac:dyDescent="0.25">
      <c r="G543" s="29"/>
      <c r="K543" s="30"/>
    </row>
    <row r="544" spans="7:11" ht="15.75" customHeight="1" x14ac:dyDescent="0.25">
      <c r="G544" s="29"/>
      <c r="K544" s="30"/>
    </row>
    <row r="545" spans="7:11" ht="15.75" customHeight="1" x14ac:dyDescent="0.25">
      <c r="G545" s="29"/>
      <c r="K545" s="30"/>
    </row>
    <row r="546" spans="7:11" ht="15.75" customHeight="1" x14ac:dyDescent="0.25">
      <c r="G546" s="29"/>
      <c r="K546" s="30"/>
    </row>
    <row r="547" spans="7:11" ht="15.75" customHeight="1" x14ac:dyDescent="0.25">
      <c r="G547" s="29"/>
      <c r="K547" s="30"/>
    </row>
    <row r="548" spans="7:11" ht="15.75" customHeight="1" x14ac:dyDescent="0.25">
      <c r="G548" s="29"/>
      <c r="K548" s="30"/>
    </row>
    <row r="549" spans="7:11" ht="15.75" customHeight="1" x14ac:dyDescent="0.25">
      <c r="G549" s="29"/>
      <c r="K549" s="30"/>
    </row>
    <row r="550" spans="7:11" ht="15.75" customHeight="1" x14ac:dyDescent="0.25">
      <c r="G550" s="29"/>
      <c r="K550" s="30"/>
    </row>
    <row r="551" spans="7:11" ht="15.75" customHeight="1" x14ac:dyDescent="0.25">
      <c r="G551" s="29"/>
      <c r="K551" s="30"/>
    </row>
    <row r="552" spans="7:11" ht="15.75" customHeight="1" x14ac:dyDescent="0.25">
      <c r="G552" s="29"/>
      <c r="K552" s="30"/>
    </row>
    <row r="553" spans="7:11" ht="15.75" customHeight="1" x14ac:dyDescent="0.25">
      <c r="G553" s="29"/>
      <c r="K553" s="30"/>
    </row>
    <row r="554" spans="7:11" ht="15.75" customHeight="1" x14ac:dyDescent="0.25">
      <c r="G554" s="29"/>
      <c r="K554" s="30"/>
    </row>
    <row r="555" spans="7:11" ht="15.75" customHeight="1" x14ac:dyDescent="0.25">
      <c r="G555" s="29"/>
      <c r="K555" s="30"/>
    </row>
    <row r="556" spans="7:11" ht="15.75" customHeight="1" x14ac:dyDescent="0.25">
      <c r="G556" s="29"/>
      <c r="K556" s="30"/>
    </row>
    <row r="557" spans="7:11" ht="15.75" customHeight="1" x14ac:dyDescent="0.25">
      <c r="G557" s="29"/>
      <c r="K557" s="30"/>
    </row>
    <row r="558" spans="7:11" ht="15.75" customHeight="1" x14ac:dyDescent="0.25">
      <c r="G558" s="29"/>
      <c r="K558" s="30"/>
    </row>
    <row r="559" spans="7:11" ht="15.75" customHeight="1" x14ac:dyDescent="0.25">
      <c r="G559" s="29"/>
      <c r="K559" s="30"/>
    </row>
    <row r="560" spans="7:11" ht="15.75" customHeight="1" x14ac:dyDescent="0.25">
      <c r="G560" s="29"/>
      <c r="K560" s="30"/>
    </row>
    <row r="561" spans="7:11" ht="15.75" customHeight="1" x14ac:dyDescent="0.25">
      <c r="G561" s="29"/>
      <c r="K561" s="30"/>
    </row>
    <row r="562" spans="7:11" ht="15.75" customHeight="1" x14ac:dyDescent="0.25">
      <c r="G562" s="29"/>
      <c r="K562" s="30"/>
    </row>
    <row r="563" spans="7:11" ht="15.75" customHeight="1" x14ac:dyDescent="0.25">
      <c r="G563" s="29"/>
      <c r="K563" s="30"/>
    </row>
    <row r="564" spans="7:11" ht="15.75" customHeight="1" x14ac:dyDescent="0.25">
      <c r="G564" s="29"/>
      <c r="K564" s="30"/>
    </row>
    <row r="565" spans="7:11" ht="15.75" customHeight="1" x14ac:dyDescent="0.25">
      <c r="G565" s="29"/>
      <c r="K565" s="30"/>
    </row>
    <row r="566" spans="7:11" ht="15.75" customHeight="1" x14ac:dyDescent="0.25">
      <c r="G566" s="29"/>
      <c r="K566" s="30"/>
    </row>
    <row r="567" spans="7:11" ht="15.75" customHeight="1" x14ac:dyDescent="0.25">
      <c r="G567" s="29"/>
      <c r="K567" s="30"/>
    </row>
    <row r="568" spans="7:11" ht="15.75" customHeight="1" x14ac:dyDescent="0.25">
      <c r="G568" s="29"/>
      <c r="K568" s="30"/>
    </row>
    <row r="569" spans="7:11" ht="15.75" customHeight="1" x14ac:dyDescent="0.25">
      <c r="G569" s="29"/>
      <c r="K569" s="30"/>
    </row>
    <row r="570" spans="7:11" ht="15.75" customHeight="1" x14ac:dyDescent="0.25">
      <c r="G570" s="29"/>
      <c r="K570" s="30"/>
    </row>
    <row r="571" spans="7:11" ht="15.75" customHeight="1" x14ac:dyDescent="0.25">
      <c r="G571" s="29"/>
      <c r="K571" s="30"/>
    </row>
    <row r="572" spans="7:11" ht="15.75" customHeight="1" x14ac:dyDescent="0.25">
      <c r="G572" s="29"/>
      <c r="K572" s="30"/>
    </row>
    <row r="573" spans="7:11" ht="15.75" customHeight="1" x14ac:dyDescent="0.25">
      <c r="G573" s="29"/>
      <c r="K573" s="30"/>
    </row>
    <row r="574" spans="7:11" ht="15.75" customHeight="1" x14ac:dyDescent="0.25">
      <c r="G574" s="29"/>
      <c r="K574" s="30"/>
    </row>
    <row r="575" spans="7:11" ht="15.75" customHeight="1" x14ac:dyDescent="0.25">
      <c r="G575" s="29"/>
      <c r="K575" s="30"/>
    </row>
    <row r="576" spans="7:11" ht="15.75" customHeight="1" x14ac:dyDescent="0.25">
      <c r="G576" s="29"/>
      <c r="K576" s="30"/>
    </row>
    <row r="577" spans="7:11" ht="15.75" customHeight="1" x14ac:dyDescent="0.25">
      <c r="G577" s="29"/>
      <c r="K577" s="30"/>
    </row>
    <row r="578" spans="7:11" ht="15.75" customHeight="1" x14ac:dyDescent="0.25">
      <c r="G578" s="29"/>
      <c r="K578" s="30"/>
    </row>
    <row r="579" spans="7:11" ht="15.75" customHeight="1" x14ac:dyDescent="0.25">
      <c r="G579" s="29"/>
      <c r="K579" s="30"/>
    </row>
    <row r="580" spans="7:11" ht="15.75" customHeight="1" x14ac:dyDescent="0.25">
      <c r="G580" s="29"/>
      <c r="K580" s="30"/>
    </row>
    <row r="581" spans="7:11" ht="15.75" customHeight="1" x14ac:dyDescent="0.25">
      <c r="G581" s="29"/>
      <c r="K581" s="30"/>
    </row>
    <row r="582" spans="7:11" ht="15.75" customHeight="1" x14ac:dyDescent="0.25">
      <c r="G582" s="29"/>
      <c r="K582" s="30"/>
    </row>
    <row r="583" spans="7:11" ht="15.75" customHeight="1" x14ac:dyDescent="0.25">
      <c r="G583" s="29"/>
      <c r="K583" s="30"/>
    </row>
    <row r="584" spans="7:11" ht="15.75" customHeight="1" x14ac:dyDescent="0.25">
      <c r="G584" s="29"/>
      <c r="K584" s="30"/>
    </row>
    <row r="585" spans="7:11" ht="15.75" customHeight="1" x14ac:dyDescent="0.25">
      <c r="G585" s="29"/>
      <c r="K585" s="30"/>
    </row>
    <row r="586" spans="7:11" ht="15.75" customHeight="1" x14ac:dyDescent="0.25">
      <c r="G586" s="29"/>
      <c r="K586" s="30"/>
    </row>
    <row r="587" spans="7:11" ht="15.75" customHeight="1" x14ac:dyDescent="0.25">
      <c r="G587" s="29"/>
      <c r="K587" s="30"/>
    </row>
    <row r="588" spans="7:11" ht="15.75" customHeight="1" x14ac:dyDescent="0.25">
      <c r="G588" s="29"/>
      <c r="K588" s="30"/>
    </row>
    <row r="589" spans="7:11" ht="15.75" customHeight="1" x14ac:dyDescent="0.25">
      <c r="G589" s="29"/>
      <c r="K589" s="30"/>
    </row>
    <row r="590" spans="7:11" ht="15.75" customHeight="1" x14ac:dyDescent="0.25">
      <c r="G590" s="29"/>
      <c r="K590" s="30"/>
    </row>
    <row r="591" spans="7:11" ht="15.75" customHeight="1" x14ac:dyDescent="0.25">
      <c r="G591" s="29"/>
      <c r="K591" s="30"/>
    </row>
    <row r="592" spans="7:11" ht="15.75" customHeight="1" x14ac:dyDescent="0.25">
      <c r="G592" s="29"/>
      <c r="K592" s="30"/>
    </row>
    <row r="593" spans="7:11" ht="15.75" customHeight="1" x14ac:dyDescent="0.25">
      <c r="G593" s="29"/>
      <c r="K593" s="30"/>
    </row>
    <row r="594" spans="7:11" ht="15.75" customHeight="1" x14ac:dyDescent="0.25">
      <c r="G594" s="29"/>
      <c r="K594" s="30"/>
    </row>
    <row r="595" spans="7:11" ht="15.75" customHeight="1" x14ac:dyDescent="0.25">
      <c r="G595" s="29"/>
      <c r="K595" s="30"/>
    </row>
    <row r="596" spans="7:11" ht="15.75" customHeight="1" x14ac:dyDescent="0.25">
      <c r="G596" s="29"/>
      <c r="K596" s="30"/>
    </row>
    <row r="597" spans="7:11" ht="15.75" customHeight="1" x14ac:dyDescent="0.25">
      <c r="G597" s="29"/>
      <c r="K597" s="30"/>
    </row>
    <row r="598" spans="7:11" ht="15.75" customHeight="1" x14ac:dyDescent="0.25">
      <c r="G598" s="29"/>
      <c r="K598" s="30"/>
    </row>
    <row r="599" spans="7:11" ht="15.75" customHeight="1" x14ac:dyDescent="0.25">
      <c r="G599" s="29"/>
      <c r="K599" s="30"/>
    </row>
    <row r="600" spans="7:11" ht="15.75" customHeight="1" x14ac:dyDescent="0.25">
      <c r="G600" s="29"/>
      <c r="K600" s="30"/>
    </row>
    <row r="601" spans="7:11" ht="15.75" customHeight="1" x14ac:dyDescent="0.25">
      <c r="G601" s="29"/>
      <c r="K601" s="30"/>
    </row>
    <row r="602" spans="7:11" ht="15.75" customHeight="1" x14ac:dyDescent="0.25">
      <c r="G602" s="29"/>
      <c r="K602" s="30"/>
    </row>
    <row r="603" spans="7:11" ht="15.75" customHeight="1" x14ac:dyDescent="0.25">
      <c r="G603" s="29"/>
      <c r="K603" s="30"/>
    </row>
    <row r="604" spans="7:11" ht="15.75" customHeight="1" x14ac:dyDescent="0.25">
      <c r="G604" s="29"/>
      <c r="K604" s="30"/>
    </row>
    <row r="605" spans="7:11" ht="15.75" customHeight="1" x14ac:dyDescent="0.25">
      <c r="G605" s="29"/>
      <c r="K605" s="30"/>
    </row>
    <row r="606" spans="7:11" ht="15.75" customHeight="1" x14ac:dyDescent="0.25">
      <c r="G606" s="29"/>
      <c r="K606" s="30"/>
    </row>
    <row r="607" spans="7:11" ht="15.75" customHeight="1" x14ac:dyDescent="0.25">
      <c r="G607" s="29"/>
      <c r="K607" s="30"/>
    </row>
    <row r="608" spans="7:11" ht="15.75" customHeight="1" x14ac:dyDescent="0.25">
      <c r="G608" s="29"/>
      <c r="K608" s="30"/>
    </row>
    <row r="609" spans="7:11" ht="15.75" customHeight="1" x14ac:dyDescent="0.25">
      <c r="G609" s="29"/>
      <c r="K609" s="30"/>
    </row>
    <row r="610" spans="7:11" ht="15.75" customHeight="1" x14ac:dyDescent="0.25">
      <c r="G610" s="29"/>
      <c r="K610" s="30"/>
    </row>
    <row r="611" spans="7:11" ht="15.75" customHeight="1" x14ac:dyDescent="0.25">
      <c r="G611" s="29"/>
      <c r="K611" s="30"/>
    </row>
    <row r="612" spans="7:11" ht="15.75" customHeight="1" x14ac:dyDescent="0.25">
      <c r="G612" s="29"/>
      <c r="K612" s="30"/>
    </row>
    <row r="613" spans="7:11" ht="15.75" customHeight="1" x14ac:dyDescent="0.25">
      <c r="G613" s="29"/>
      <c r="K613" s="30"/>
    </row>
    <row r="614" spans="7:11" ht="15.75" customHeight="1" x14ac:dyDescent="0.25">
      <c r="G614" s="29"/>
      <c r="K614" s="30"/>
    </row>
    <row r="615" spans="7:11" ht="15.75" customHeight="1" x14ac:dyDescent="0.25">
      <c r="G615" s="29"/>
      <c r="K615" s="30"/>
    </row>
    <row r="616" spans="7:11" ht="15.75" customHeight="1" x14ac:dyDescent="0.25">
      <c r="G616" s="29"/>
      <c r="K616" s="30"/>
    </row>
    <row r="617" spans="7:11" ht="15.75" customHeight="1" x14ac:dyDescent="0.25">
      <c r="G617" s="29"/>
      <c r="K617" s="30"/>
    </row>
    <row r="618" spans="7:11" ht="15.75" customHeight="1" x14ac:dyDescent="0.25">
      <c r="G618" s="29"/>
      <c r="K618" s="30"/>
    </row>
    <row r="619" spans="7:11" ht="15.75" customHeight="1" x14ac:dyDescent="0.25">
      <c r="G619" s="29"/>
      <c r="K619" s="30"/>
    </row>
    <row r="620" spans="7:11" ht="15.75" customHeight="1" x14ac:dyDescent="0.25">
      <c r="G620" s="29"/>
      <c r="K620" s="30"/>
    </row>
    <row r="621" spans="7:11" ht="15.75" customHeight="1" x14ac:dyDescent="0.25">
      <c r="G621" s="29"/>
      <c r="K621" s="30"/>
    </row>
    <row r="622" spans="7:11" ht="15.75" customHeight="1" x14ac:dyDescent="0.25">
      <c r="G622" s="29"/>
      <c r="K622" s="30"/>
    </row>
    <row r="623" spans="7:11" ht="15.75" customHeight="1" x14ac:dyDescent="0.25">
      <c r="G623" s="29"/>
      <c r="K623" s="30"/>
    </row>
    <row r="624" spans="7:11" ht="15.75" customHeight="1" x14ac:dyDescent="0.25">
      <c r="G624" s="29"/>
      <c r="K624" s="30"/>
    </row>
    <row r="625" spans="7:11" ht="15.75" customHeight="1" x14ac:dyDescent="0.25">
      <c r="G625" s="29"/>
      <c r="K625" s="30"/>
    </row>
    <row r="626" spans="7:11" ht="15.75" customHeight="1" x14ac:dyDescent="0.25">
      <c r="G626" s="29"/>
      <c r="K626" s="30"/>
    </row>
    <row r="627" spans="7:11" ht="15.75" customHeight="1" x14ac:dyDescent="0.25">
      <c r="G627" s="29"/>
      <c r="K627" s="30"/>
    </row>
    <row r="628" spans="7:11" ht="15.75" customHeight="1" x14ac:dyDescent="0.25">
      <c r="G628" s="29"/>
      <c r="K628" s="30"/>
    </row>
    <row r="629" spans="7:11" ht="15.75" customHeight="1" x14ac:dyDescent="0.25">
      <c r="G629" s="29"/>
      <c r="K629" s="30"/>
    </row>
    <row r="630" spans="7:11" ht="15.75" customHeight="1" x14ac:dyDescent="0.25">
      <c r="G630" s="29"/>
      <c r="K630" s="30"/>
    </row>
    <row r="631" spans="7:11" ht="15.75" customHeight="1" x14ac:dyDescent="0.25">
      <c r="G631" s="29"/>
      <c r="K631" s="30"/>
    </row>
    <row r="632" spans="7:11" ht="15.75" customHeight="1" x14ac:dyDescent="0.25">
      <c r="G632" s="29"/>
      <c r="K632" s="30"/>
    </row>
    <row r="633" spans="7:11" ht="15.75" customHeight="1" x14ac:dyDescent="0.25">
      <c r="G633" s="29"/>
      <c r="K633" s="30"/>
    </row>
    <row r="634" spans="7:11" ht="15.75" customHeight="1" x14ac:dyDescent="0.25">
      <c r="G634" s="29"/>
      <c r="K634" s="30"/>
    </row>
    <row r="635" spans="7:11" ht="15.75" customHeight="1" x14ac:dyDescent="0.25">
      <c r="G635" s="29"/>
      <c r="K635" s="30"/>
    </row>
    <row r="636" spans="7:11" ht="15.75" customHeight="1" x14ac:dyDescent="0.25">
      <c r="G636" s="29"/>
      <c r="K636" s="30"/>
    </row>
    <row r="637" spans="7:11" ht="15.75" customHeight="1" x14ac:dyDescent="0.25">
      <c r="G637" s="29"/>
      <c r="K637" s="30"/>
    </row>
    <row r="638" spans="7:11" ht="15.75" customHeight="1" x14ac:dyDescent="0.25">
      <c r="G638" s="29"/>
      <c r="K638" s="30"/>
    </row>
    <row r="639" spans="7:11" ht="15.75" customHeight="1" x14ac:dyDescent="0.25">
      <c r="G639" s="29"/>
      <c r="K639" s="30"/>
    </row>
    <row r="640" spans="7:11" ht="15.75" customHeight="1" x14ac:dyDescent="0.25">
      <c r="G640" s="29"/>
      <c r="K640" s="30"/>
    </row>
    <row r="641" spans="7:11" ht="15.75" customHeight="1" x14ac:dyDescent="0.25">
      <c r="G641" s="29"/>
      <c r="K641" s="30"/>
    </row>
    <row r="642" spans="7:11" ht="15.75" customHeight="1" x14ac:dyDescent="0.25">
      <c r="G642" s="29"/>
      <c r="K642" s="30"/>
    </row>
    <row r="643" spans="7:11" ht="15.75" customHeight="1" x14ac:dyDescent="0.25">
      <c r="G643" s="29"/>
      <c r="K643" s="30"/>
    </row>
    <row r="644" spans="7:11" ht="15.75" customHeight="1" x14ac:dyDescent="0.25">
      <c r="G644" s="29"/>
      <c r="K644" s="30"/>
    </row>
    <row r="645" spans="7:11" ht="15.75" customHeight="1" x14ac:dyDescent="0.25">
      <c r="G645" s="29"/>
      <c r="K645" s="30"/>
    </row>
    <row r="646" spans="7:11" ht="15.75" customHeight="1" x14ac:dyDescent="0.25">
      <c r="G646" s="29"/>
      <c r="K646" s="30"/>
    </row>
    <row r="647" spans="7:11" ht="15.75" customHeight="1" x14ac:dyDescent="0.25">
      <c r="G647" s="29"/>
      <c r="K647" s="30"/>
    </row>
    <row r="648" spans="7:11" ht="15.75" customHeight="1" x14ac:dyDescent="0.25">
      <c r="G648" s="29"/>
      <c r="K648" s="30"/>
    </row>
    <row r="649" spans="7:11" ht="15.75" customHeight="1" x14ac:dyDescent="0.25">
      <c r="G649" s="29"/>
      <c r="K649" s="30"/>
    </row>
    <row r="650" spans="7:11" ht="15.75" customHeight="1" x14ac:dyDescent="0.25">
      <c r="G650" s="29"/>
      <c r="K650" s="30"/>
    </row>
    <row r="651" spans="7:11" ht="15.75" customHeight="1" x14ac:dyDescent="0.25">
      <c r="G651" s="29"/>
      <c r="K651" s="30"/>
    </row>
    <row r="652" spans="7:11" ht="15.75" customHeight="1" x14ac:dyDescent="0.25">
      <c r="G652" s="29"/>
      <c r="K652" s="30"/>
    </row>
    <row r="653" spans="7:11" ht="15.75" customHeight="1" x14ac:dyDescent="0.25">
      <c r="G653" s="29"/>
      <c r="K653" s="30"/>
    </row>
    <row r="654" spans="7:11" ht="15.75" customHeight="1" x14ac:dyDescent="0.25">
      <c r="G654" s="29"/>
      <c r="K654" s="30"/>
    </row>
    <row r="655" spans="7:11" ht="15.75" customHeight="1" x14ac:dyDescent="0.25">
      <c r="G655" s="29"/>
      <c r="K655" s="30"/>
    </row>
    <row r="656" spans="7:11" ht="15.75" customHeight="1" x14ac:dyDescent="0.25">
      <c r="G656" s="29"/>
      <c r="K656" s="30"/>
    </row>
    <row r="657" spans="7:11" ht="15.75" customHeight="1" x14ac:dyDescent="0.25">
      <c r="G657" s="29"/>
      <c r="K657" s="30"/>
    </row>
    <row r="658" spans="7:11" ht="15.75" customHeight="1" x14ac:dyDescent="0.25">
      <c r="G658" s="29"/>
      <c r="K658" s="30"/>
    </row>
    <row r="659" spans="7:11" ht="15.75" customHeight="1" x14ac:dyDescent="0.25">
      <c r="G659" s="29"/>
      <c r="K659" s="30"/>
    </row>
    <row r="660" spans="7:11" ht="15.75" customHeight="1" x14ac:dyDescent="0.25">
      <c r="G660" s="29"/>
      <c r="K660" s="30"/>
    </row>
    <row r="661" spans="7:11" ht="15.75" customHeight="1" x14ac:dyDescent="0.25">
      <c r="G661" s="29"/>
      <c r="K661" s="30"/>
    </row>
    <row r="662" spans="7:11" ht="15.75" customHeight="1" x14ac:dyDescent="0.25">
      <c r="G662" s="29"/>
      <c r="K662" s="30"/>
    </row>
    <row r="663" spans="7:11" ht="15.75" customHeight="1" x14ac:dyDescent="0.25">
      <c r="G663" s="29"/>
      <c r="K663" s="30"/>
    </row>
    <row r="664" spans="7:11" ht="15.75" customHeight="1" x14ac:dyDescent="0.25">
      <c r="G664" s="29"/>
      <c r="K664" s="30"/>
    </row>
    <row r="665" spans="7:11" ht="15.75" customHeight="1" x14ac:dyDescent="0.25">
      <c r="G665" s="29"/>
      <c r="K665" s="30"/>
    </row>
    <row r="666" spans="7:11" ht="15.75" customHeight="1" x14ac:dyDescent="0.25">
      <c r="G666" s="29"/>
      <c r="K666" s="30"/>
    </row>
    <row r="667" spans="7:11" ht="15.75" customHeight="1" x14ac:dyDescent="0.25">
      <c r="G667" s="29"/>
      <c r="K667" s="30"/>
    </row>
    <row r="668" spans="7:11" ht="15.75" customHeight="1" x14ac:dyDescent="0.25">
      <c r="G668" s="29"/>
      <c r="K668" s="30"/>
    </row>
    <row r="669" spans="7:11" ht="15.75" customHeight="1" x14ac:dyDescent="0.25">
      <c r="G669" s="29"/>
      <c r="K669" s="30"/>
    </row>
    <row r="670" spans="7:11" ht="15.75" customHeight="1" x14ac:dyDescent="0.25">
      <c r="G670" s="29"/>
      <c r="K670" s="30"/>
    </row>
    <row r="671" spans="7:11" ht="15.75" customHeight="1" x14ac:dyDescent="0.25">
      <c r="G671" s="29"/>
      <c r="K671" s="30"/>
    </row>
    <row r="672" spans="7:11" ht="15.75" customHeight="1" x14ac:dyDescent="0.25">
      <c r="G672" s="29"/>
      <c r="K672" s="30"/>
    </row>
    <row r="673" spans="7:11" ht="15.75" customHeight="1" x14ac:dyDescent="0.25">
      <c r="G673" s="29"/>
      <c r="K673" s="30"/>
    </row>
    <row r="674" spans="7:11" ht="15.75" customHeight="1" x14ac:dyDescent="0.25">
      <c r="G674" s="29"/>
      <c r="K674" s="30"/>
    </row>
    <row r="675" spans="7:11" ht="15.75" customHeight="1" x14ac:dyDescent="0.25">
      <c r="G675" s="29"/>
      <c r="K675" s="30"/>
    </row>
    <row r="676" spans="7:11" ht="15.75" customHeight="1" x14ac:dyDescent="0.25">
      <c r="G676" s="29"/>
      <c r="K676" s="30"/>
    </row>
    <row r="677" spans="7:11" ht="15.75" customHeight="1" x14ac:dyDescent="0.25">
      <c r="G677" s="29"/>
      <c r="K677" s="30"/>
    </row>
    <row r="678" spans="7:11" ht="15.75" customHeight="1" x14ac:dyDescent="0.25">
      <c r="G678" s="29"/>
      <c r="K678" s="30"/>
    </row>
    <row r="679" spans="7:11" ht="15.75" customHeight="1" x14ac:dyDescent="0.25">
      <c r="G679" s="29"/>
      <c r="K679" s="30"/>
    </row>
    <row r="680" spans="7:11" ht="15.75" customHeight="1" x14ac:dyDescent="0.25">
      <c r="G680" s="29"/>
      <c r="K680" s="30"/>
    </row>
    <row r="681" spans="7:11" ht="15.75" customHeight="1" x14ac:dyDescent="0.25">
      <c r="G681" s="29"/>
      <c r="K681" s="30"/>
    </row>
    <row r="682" spans="7:11" ht="15.75" customHeight="1" x14ac:dyDescent="0.25">
      <c r="G682" s="29"/>
      <c r="K682" s="30"/>
    </row>
    <row r="683" spans="7:11" ht="15.75" customHeight="1" x14ac:dyDescent="0.25">
      <c r="G683" s="29"/>
      <c r="K683" s="30"/>
    </row>
    <row r="684" spans="7:11" ht="15.75" customHeight="1" x14ac:dyDescent="0.25">
      <c r="G684" s="29"/>
      <c r="K684" s="30"/>
    </row>
    <row r="685" spans="7:11" ht="15.75" customHeight="1" x14ac:dyDescent="0.25">
      <c r="G685" s="29"/>
      <c r="K685" s="30"/>
    </row>
    <row r="686" spans="7:11" ht="15.75" customHeight="1" x14ac:dyDescent="0.25">
      <c r="G686" s="29"/>
      <c r="K686" s="30"/>
    </row>
    <row r="687" spans="7:11" ht="15.75" customHeight="1" x14ac:dyDescent="0.25">
      <c r="G687" s="29"/>
      <c r="K687" s="30"/>
    </row>
    <row r="688" spans="7:11" ht="15.75" customHeight="1" x14ac:dyDescent="0.25">
      <c r="G688" s="29"/>
      <c r="K688" s="30"/>
    </row>
    <row r="689" spans="7:11" ht="15.75" customHeight="1" x14ac:dyDescent="0.25">
      <c r="G689" s="29"/>
      <c r="K689" s="30"/>
    </row>
    <row r="690" spans="7:11" ht="15.75" customHeight="1" x14ac:dyDescent="0.25">
      <c r="G690" s="29"/>
      <c r="K690" s="30"/>
    </row>
    <row r="691" spans="7:11" ht="15.75" customHeight="1" x14ac:dyDescent="0.25">
      <c r="G691" s="29"/>
      <c r="K691" s="30"/>
    </row>
    <row r="692" spans="7:11" ht="15.75" customHeight="1" x14ac:dyDescent="0.25">
      <c r="G692" s="29"/>
      <c r="K692" s="30"/>
    </row>
    <row r="693" spans="7:11" ht="15.75" customHeight="1" x14ac:dyDescent="0.25">
      <c r="G693" s="29"/>
      <c r="K693" s="30"/>
    </row>
    <row r="694" spans="7:11" ht="15.75" customHeight="1" x14ac:dyDescent="0.25">
      <c r="G694" s="29"/>
      <c r="K694" s="30"/>
    </row>
    <row r="695" spans="7:11" ht="15.75" customHeight="1" x14ac:dyDescent="0.25">
      <c r="G695" s="29"/>
      <c r="K695" s="30"/>
    </row>
    <row r="696" spans="7:11" ht="15.75" customHeight="1" x14ac:dyDescent="0.25">
      <c r="G696" s="29"/>
      <c r="K696" s="30"/>
    </row>
    <row r="697" spans="7:11" ht="15.75" customHeight="1" x14ac:dyDescent="0.25">
      <c r="G697" s="29"/>
      <c r="K697" s="30"/>
    </row>
    <row r="698" spans="7:11" ht="15.75" customHeight="1" x14ac:dyDescent="0.25">
      <c r="G698" s="29"/>
      <c r="K698" s="30"/>
    </row>
    <row r="699" spans="7:11" ht="15.75" customHeight="1" x14ac:dyDescent="0.25">
      <c r="G699" s="29"/>
      <c r="K699" s="30"/>
    </row>
    <row r="700" spans="7:11" ht="15.75" customHeight="1" x14ac:dyDescent="0.25">
      <c r="G700" s="29"/>
      <c r="K700" s="30"/>
    </row>
    <row r="701" spans="7:11" ht="15.75" customHeight="1" x14ac:dyDescent="0.25">
      <c r="G701" s="29"/>
      <c r="K701" s="30"/>
    </row>
    <row r="702" spans="7:11" ht="15.75" customHeight="1" x14ac:dyDescent="0.25">
      <c r="G702" s="29"/>
      <c r="K702" s="30"/>
    </row>
    <row r="703" spans="7:11" ht="15.75" customHeight="1" x14ac:dyDescent="0.25">
      <c r="G703" s="29"/>
      <c r="K703" s="30"/>
    </row>
    <row r="704" spans="7:11" ht="15.75" customHeight="1" x14ac:dyDescent="0.25">
      <c r="G704" s="29"/>
      <c r="K704" s="30"/>
    </row>
    <row r="705" spans="7:11" ht="15.75" customHeight="1" x14ac:dyDescent="0.25">
      <c r="G705" s="29"/>
      <c r="K705" s="30"/>
    </row>
    <row r="706" spans="7:11" ht="15.75" customHeight="1" x14ac:dyDescent="0.25">
      <c r="G706" s="29"/>
      <c r="K706" s="30"/>
    </row>
    <row r="707" spans="7:11" ht="15.75" customHeight="1" x14ac:dyDescent="0.25">
      <c r="G707" s="29"/>
      <c r="K707" s="30"/>
    </row>
    <row r="708" spans="7:11" ht="15.75" customHeight="1" x14ac:dyDescent="0.25">
      <c r="G708" s="29"/>
      <c r="K708" s="30"/>
    </row>
    <row r="709" spans="7:11" ht="15.75" customHeight="1" x14ac:dyDescent="0.25">
      <c r="G709" s="29"/>
      <c r="K709" s="30"/>
    </row>
    <row r="710" spans="7:11" ht="15.75" customHeight="1" x14ac:dyDescent="0.25">
      <c r="G710" s="29"/>
      <c r="K710" s="30"/>
    </row>
    <row r="711" spans="7:11" ht="15.75" customHeight="1" x14ac:dyDescent="0.25">
      <c r="G711" s="29"/>
      <c r="K711" s="30"/>
    </row>
    <row r="712" spans="7:11" ht="15.75" customHeight="1" x14ac:dyDescent="0.25">
      <c r="G712" s="29"/>
      <c r="K712" s="30"/>
    </row>
    <row r="713" spans="7:11" ht="15.75" customHeight="1" x14ac:dyDescent="0.25">
      <c r="G713" s="29"/>
      <c r="K713" s="30"/>
    </row>
    <row r="714" spans="7:11" ht="15.75" customHeight="1" x14ac:dyDescent="0.25">
      <c r="G714" s="29"/>
      <c r="K714" s="30"/>
    </row>
    <row r="715" spans="7:11" ht="15.75" customHeight="1" x14ac:dyDescent="0.25">
      <c r="G715" s="29"/>
      <c r="K715" s="30"/>
    </row>
    <row r="716" spans="7:11" ht="15.75" customHeight="1" x14ac:dyDescent="0.25">
      <c r="G716" s="29"/>
      <c r="K716" s="30"/>
    </row>
    <row r="717" spans="7:11" ht="15.75" customHeight="1" x14ac:dyDescent="0.25">
      <c r="G717" s="29"/>
      <c r="K717" s="30"/>
    </row>
    <row r="718" spans="7:11" ht="15.75" customHeight="1" x14ac:dyDescent="0.25">
      <c r="G718" s="29"/>
      <c r="K718" s="30"/>
    </row>
    <row r="719" spans="7:11" ht="15.75" customHeight="1" x14ac:dyDescent="0.25">
      <c r="G719" s="29"/>
      <c r="K719" s="30"/>
    </row>
    <row r="720" spans="7:11" ht="15.75" customHeight="1" x14ac:dyDescent="0.25">
      <c r="G720" s="29"/>
      <c r="K720" s="30"/>
    </row>
    <row r="721" spans="7:11" ht="15.75" customHeight="1" x14ac:dyDescent="0.25">
      <c r="G721" s="29"/>
      <c r="K721" s="30"/>
    </row>
    <row r="722" spans="7:11" ht="15.75" customHeight="1" x14ac:dyDescent="0.25">
      <c r="G722" s="29"/>
      <c r="K722" s="30"/>
    </row>
    <row r="723" spans="7:11" ht="15.75" customHeight="1" x14ac:dyDescent="0.25">
      <c r="G723" s="29"/>
      <c r="K723" s="30"/>
    </row>
    <row r="724" spans="7:11" ht="15.75" customHeight="1" x14ac:dyDescent="0.25">
      <c r="G724" s="29"/>
      <c r="K724" s="30"/>
    </row>
    <row r="725" spans="7:11" ht="15.75" customHeight="1" x14ac:dyDescent="0.25">
      <c r="G725" s="29"/>
      <c r="K725" s="30"/>
    </row>
    <row r="726" spans="7:11" ht="15.75" customHeight="1" x14ac:dyDescent="0.25">
      <c r="G726" s="29"/>
      <c r="K726" s="30"/>
    </row>
    <row r="727" spans="7:11" ht="15.75" customHeight="1" x14ac:dyDescent="0.25">
      <c r="G727" s="29"/>
      <c r="K727" s="30"/>
    </row>
    <row r="728" spans="7:11" ht="15.75" customHeight="1" x14ac:dyDescent="0.25">
      <c r="G728" s="29"/>
      <c r="K728" s="30"/>
    </row>
    <row r="729" spans="7:11" ht="15.75" customHeight="1" x14ac:dyDescent="0.25">
      <c r="G729" s="29"/>
      <c r="K729" s="30"/>
    </row>
    <row r="730" spans="7:11" ht="15.75" customHeight="1" x14ac:dyDescent="0.25">
      <c r="G730" s="29"/>
      <c r="K730" s="30"/>
    </row>
    <row r="731" spans="7:11" ht="15.75" customHeight="1" x14ac:dyDescent="0.25">
      <c r="G731" s="29"/>
      <c r="K731" s="30"/>
    </row>
    <row r="732" spans="7:11" ht="15.75" customHeight="1" x14ac:dyDescent="0.25">
      <c r="G732" s="29"/>
      <c r="K732" s="30"/>
    </row>
    <row r="733" spans="7:11" ht="15.75" customHeight="1" x14ac:dyDescent="0.25">
      <c r="G733" s="29"/>
      <c r="K733" s="30"/>
    </row>
    <row r="734" spans="7:11" ht="15.75" customHeight="1" x14ac:dyDescent="0.25">
      <c r="G734" s="29"/>
      <c r="K734" s="30"/>
    </row>
    <row r="735" spans="7:11" ht="15.75" customHeight="1" x14ac:dyDescent="0.25">
      <c r="G735" s="29"/>
      <c r="K735" s="30"/>
    </row>
    <row r="736" spans="7:11" ht="15.75" customHeight="1" x14ac:dyDescent="0.25">
      <c r="G736" s="29"/>
      <c r="K736" s="30"/>
    </row>
    <row r="737" spans="7:11" ht="15.75" customHeight="1" x14ac:dyDescent="0.25">
      <c r="G737" s="29"/>
      <c r="K737" s="30"/>
    </row>
    <row r="738" spans="7:11" ht="15.75" customHeight="1" x14ac:dyDescent="0.25">
      <c r="G738" s="29"/>
      <c r="K738" s="30"/>
    </row>
    <row r="739" spans="7:11" ht="15.75" customHeight="1" x14ac:dyDescent="0.25">
      <c r="G739" s="29"/>
      <c r="K739" s="30"/>
    </row>
    <row r="740" spans="7:11" ht="15.75" customHeight="1" x14ac:dyDescent="0.25">
      <c r="G740" s="29"/>
      <c r="K740" s="30"/>
    </row>
    <row r="741" spans="7:11" ht="15.75" customHeight="1" x14ac:dyDescent="0.25">
      <c r="G741" s="29"/>
      <c r="K741" s="30"/>
    </row>
    <row r="742" spans="7:11" ht="15.75" customHeight="1" x14ac:dyDescent="0.25">
      <c r="G742" s="29"/>
      <c r="K742" s="30"/>
    </row>
    <row r="743" spans="7:11" ht="15.75" customHeight="1" x14ac:dyDescent="0.25">
      <c r="G743" s="29"/>
      <c r="K743" s="30"/>
    </row>
    <row r="744" spans="7:11" ht="15.75" customHeight="1" x14ac:dyDescent="0.25">
      <c r="G744" s="29"/>
      <c r="K744" s="30"/>
    </row>
    <row r="745" spans="7:11" ht="15.75" customHeight="1" x14ac:dyDescent="0.25">
      <c r="G745" s="29"/>
      <c r="K745" s="30"/>
    </row>
    <row r="746" spans="7:11" ht="15.75" customHeight="1" x14ac:dyDescent="0.25">
      <c r="G746" s="29"/>
      <c r="K746" s="30"/>
    </row>
    <row r="747" spans="7:11" ht="15.75" customHeight="1" x14ac:dyDescent="0.25">
      <c r="G747" s="29"/>
      <c r="K747" s="30"/>
    </row>
    <row r="748" spans="7:11" ht="15.75" customHeight="1" x14ac:dyDescent="0.25">
      <c r="G748" s="29"/>
      <c r="K748" s="30"/>
    </row>
    <row r="749" spans="7:11" ht="15.75" customHeight="1" x14ac:dyDescent="0.25">
      <c r="G749" s="29"/>
      <c r="K749" s="30"/>
    </row>
    <row r="750" spans="7:11" ht="15.75" customHeight="1" x14ac:dyDescent="0.25">
      <c r="G750" s="29"/>
      <c r="K750" s="30"/>
    </row>
    <row r="751" spans="7:11" ht="15.75" customHeight="1" x14ac:dyDescent="0.25">
      <c r="G751" s="29"/>
      <c r="K751" s="30"/>
    </row>
    <row r="752" spans="7:11" ht="15.75" customHeight="1" x14ac:dyDescent="0.25">
      <c r="G752" s="29"/>
      <c r="K752" s="30"/>
    </row>
    <row r="753" spans="7:11" ht="15.75" customHeight="1" x14ac:dyDescent="0.25">
      <c r="G753" s="29"/>
      <c r="K753" s="30"/>
    </row>
    <row r="754" spans="7:11" ht="15.75" customHeight="1" x14ac:dyDescent="0.25">
      <c r="G754" s="29"/>
      <c r="K754" s="30"/>
    </row>
    <row r="755" spans="7:11" ht="15.75" customHeight="1" x14ac:dyDescent="0.25">
      <c r="G755" s="29"/>
      <c r="K755" s="30"/>
    </row>
    <row r="756" spans="7:11" ht="15.75" customHeight="1" x14ac:dyDescent="0.25">
      <c r="G756" s="29"/>
      <c r="K756" s="30"/>
    </row>
    <row r="757" spans="7:11" ht="15.75" customHeight="1" x14ac:dyDescent="0.25">
      <c r="G757" s="29"/>
      <c r="K757" s="30"/>
    </row>
    <row r="758" spans="7:11" ht="15.75" customHeight="1" x14ac:dyDescent="0.25">
      <c r="G758" s="29"/>
      <c r="K758" s="30"/>
    </row>
    <row r="759" spans="7:11" ht="15.75" customHeight="1" x14ac:dyDescent="0.25">
      <c r="G759" s="29"/>
      <c r="K759" s="30"/>
    </row>
    <row r="760" spans="7:11" ht="15.75" customHeight="1" x14ac:dyDescent="0.25">
      <c r="G760" s="29"/>
      <c r="K760" s="30"/>
    </row>
    <row r="761" spans="7:11" ht="15.75" customHeight="1" x14ac:dyDescent="0.25">
      <c r="G761" s="29"/>
      <c r="K761" s="30"/>
    </row>
    <row r="762" spans="7:11" ht="15.75" customHeight="1" x14ac:dyDescent="0.25">
      <c r="G762" s="29"/>
      <c r="K762" s="30"/>
    </row>
    <row r="763" spans="7:11" ht="15.75" customHeight="1" x14ac:dyDescent="0.25">
      <c r="G763" s="29"/>
      <c r="K763" s="30"/>
    </row>
    <row r="764" spans="7:11" ht="15.75" customHeight="1" x14ac:dyDescent="0.25">
      <c r="G764" s="29"/>
      <c r="K764" s="30"/>
    </row>
    <row r="765" spans="7:11" ht="15.75" customHeight="1" x14ac:dyDescent="0.25">
      <c r="G765" s="29"/>
      <c r="K765" s="30"/>
    </row>
    <row r="766" spans="7:11" ht="15.75" customHeight="1" x14ac:dyDescent="0.25">
      <c r="G766" s="29"/>
      <c r="K766" s="30"/>
    </row>
    <row r="767" spans="7:11" ht="15.75" customHeight="1" x14ac:dyDescent="0.25">
      <c r="G767" s="29"/>
      <c r="K767" s="30"/>
    </row>
    <row r="768" spans="7:11" ht="15.75" customHeight="1" x14ac:dyDescent="0.25">
      <c r="G768" s="29"/>
      <c r="K768" s="30"/>
    </row>
    <row r="769" spans="7:11" ht="15.75" customHeight="1" x14ac:dyDescent="0.25">
      <c r="G769" s="29"/>
      <c r="K769" s="30"/>
    </row>
    <row r="770" spans="7:11" ht="15.75" customHeight="1" x14ac:dyDescent="0.25">
      <c r="G770" s="29"/>
      <c r="K770" s="30"/>
    </row>
    <row r="771" spans="7:11" ht="15.75" customHeight="1" x14ac:dyDescent="0.25">
      <c r="G771" s="29"/>
      <c r="K771" s="30"/>
    </row>
    <row r="772" spans="7:11" ht="15.75" customHeight="1" x14ac:dyDescent="0.25">
      <c r="G772" s="29"/>
      <c r="K772" s="30"/>
    </row>
    <row r="773" spans="7:11" ht="15.75" customHeight="1" x14ac:dyDescent="0.25">
      <c r="G773" s="29"/>
      <c r="K773" s="30"/>
    </row>
    <row r="774" spans="7:11" ht="15.75" customHeight="1" x14ac:dyDescent="0.25">
      <c r="G774" s="29"/>
      <c r="K774" s="30"/>
    </row>
    <row r="775" spans="7:11" ht="15.75" customHeight="1" x14ac:dyDescent="0.25">
      <c r="G775" s="29"/>
      <c r="K775" s="30"/>
    </row>
    <row r="776" spans="7:11" ht="15.75" customHeight="1" x14ac:dyDescent="0.25">
      <c r="G776" s="29"/>
      <c r="K776" s="30"/>
    </row>
    <row r="777" spans="7:11" ht="15.75" customHeight="1" x14ac:dyDescent="0.25">
      <c r="G777" s="29"/>
      <c r="K777" s="30"/>
    </row>
    <row r="778" spans="7:11" ht="15.75" customHeight="1" x14ac:dyDescent="0.25">
      <c r="G778" s="29"/>
      <c r="K778" s="30"/>
    </row>
    <row r="779" spans="7:11" ht="15.75" customHeight="1" x14ac:dyDescent="0.25">
      <c r="G779" s="29"/>
      <c r="K779" s="30"/>
    </row>
    <row r="780" spans="7:11" ht="15.75" customHeight="1" x14ac:dyDescent="0.25">
      <c r="G780" s="29"/>
      <c r="K780" s="30"/>
    </row>
    <row r="781" spans="7:11" ht="15.75" customHeight="1" x14ac:dyDescent="0.25">
      <c r="G781" s="29"/>
      <c r="K781" s="30"/>
    </row>
    <row r="782" spans="7:11" ht="15.75" customHeight="1" x14ac:dyDescent="0.25">
      <c r="G782" s="29"/>
      <c r="K782" s="30"/>
    </row>
    <row r="783" spans="7:11" ht="15.75" customHeight="1" x14ac:dyDescent="0.25">
      <c r="G783" s="29"/>
      <c r="K783" s="30"/>
    </row>
    <row r="784" spans="7:11" ht="15.75" customHeight="1" x14ac:dyDescent="0.25">
      <c r="G784" s="29"/>
      <c r="K784" s="30"/>
    </row>
    <row r="785" spans="7:11" ht="15.75" customHeight="1" x14ac:dyDescent="0.25">
      <c r="G785" s="29"/>
      <c r="K785" s="30"/>
    </row>
    <row r="786" spans="7:11" ht="15.75" customHeight="1" x14ac:dyDescent="0.25">
      <c r="G786" s="29"/>
      <c r="K786" s="30"/>
    </row>
    <row r="787" spans="7:11" ht="15.75" customHeight="1" x14ac:dyDescent="0.25">
      <c r="G787" s="29"/>
      <c r="K787" s="30"/>
    </row>
    <row r="788" spans="7:11" ht="15.75" customHeight="1" x14ac:dyDescent="0.25">
      <c r="G788" s="29"/>
      <c r="K788" s="30"/>
    </row>
    <row r="789" spans="7:11" ht="15.75" customHeight="1" x14ac:dyDescent="0.25">
      <c r="G789" s="29"/>
      <c r="K789" s="30"/>
    </row>
    <row r="790" spans="7:11" ht="15.75" customHeight="1" x14ac:dyDescent="0.25">
      <c r="G790" s="29"/>
      <c r="K790" s="30"/>
    </row>
    <row r="791" spans="7:11" ht="15.75" customHeight="1" x14ac:dyDescent="0.25">
      <c r="G791" s="29"/>
      <c r="K791" s="30"/>
    </row>
    <row r="792" spans="7:11" ht="15.75" customHeight="1" x14ac:dyDescent="0.25">
      <c r="G792" s="29"/>
      <c r="K792" s="30"/>
    </row>
    <row r="793" spans="7:11" ht="15.75" customHeight="1" x14ac:dyDescent="0.25">
      <c r="G793" s="29"/>
      <c r="K793" s="30"/>
    </row>
    <row r="794" spans="7:11" ht="15.75" customHeight="1" x14ac:dyDescent="0.25">
      <c r="G794" s="29"/>
      <c r="K794" s="30"/>
    </row>
    <row r="795" spans="7:11" ht="15.75" customHeight="1" x14ac:dyDescent="0.25">
      <c r="G795" s="29"/>
      <c r="K795" s="30"/>
    </row>
    <row r="796" spans="7:11" ht="15.75" customHeight="1" x14ac:dyDescent="0.25">
      <c r="G796" s="29"/>
      <c r="K796" s="30"/>
    </row>
    <row r="797" spans="7:11" ht="15.75" customHeight="1" x14ac:dyDescent="0.25">
      <c r="G797" s="29"/>
      <c r="K797" s="30"/>
    </row>
    <row r="798" spans="7:11" ht="15.75" customHeight="1" x14ac:dyDescent="0.25">
      <c r="G798" s="29"/>
      <c r="K798" s="30"/>
    </row>
    <row r="799" spans="7:11" ht="15.75" customHeight="1" x14ac:dyDescent="0.25">
      <c r="G799" s="29"/>
      <c r="K799" s="30"/>
    </row>
    <row r="800" spans="7:11" ht="15.75" customHeight="1" x14ac:dyDescent="0.25">
      <c r="G800" s="29"/>
      <c r="K800" s="30"/>
    </row>
    <row r="801" spans="7:11" ht="15.75" customHeight="1" x14ac:dyDescent="0.25">
      <c r="G801" s="29"/>
      <c r="K801" s="30"/>
    </row>
    <row r="802" spans="7:11" ht="15.75" customHeight="1" x14ac:dyDescent="0.25">
      <c r="G802" s="29"/>
      <c r="K802" s="30"/>
    </row>
    <row r="803" spans="7:11" ht="15.75" customHeight="1" x14ac:dyDescent="0.25">
      <c r="G803" s="29"/>
      <c r="K803" s="30"/>
    </row>
    <row r="804" spans="7:11" ht="15.75" customHeight="1" x14ac:dyDescent="0.25">
      <c r="G804" s="29"/>
      <c r="K804" s="30"/>
    </row>
    <row r="805" spans="7:11" ht="15.75" customHeight="1" x14ac:dyDescent="0.25">
      <c r="G805" s="29"/>
      <c r="K805" s="30"/>
    </row>
    <row r="806" spans="7:11" ht="15.75" customHeight="1" x14ac:dyDescent="0.25">
      <c r="G806" s="29"/>
      <c r="K806" s="30"/>
    </row>
    <row r="807" spans="7:11" ht="15.75" customHeight="1" x14ac:dyDescent="0.25">
      <c r="G807" s="29"/>
      <c r="K807" s="30"/>
    </row>
    <row r="808" spans="7:11" ht="15.75" customHeight="1" x14ac:dyDescent="0.25">
      <c r="G808" s="29"/>
      <c r="K808" s="30"/>
    </row>
    <row r="809" spans="7:11" ht="15.75" customHeight="1" x14ac:dyDescent="0.25">
      <c r="G809" s="29"/>
      <c r="K809" s="30"/>
    </row>
    <row r="810" spans="7:11" ht="15.75" customHeight="1" x14ac:dyDescent="0.25">
      <c r="G810" s="29"/>
      <c r="K810" s="30"/>
    </row>
    <row r="811" spans="7:11" ht="15.75" customHeight="1" x14ac:dyDescent="0.25">
      <c r="G811" s="29"/>
      <c r="K811" s="30"/>
    </row>
    <row r="812" spans="7:11" ht="15.75" customHeight="1" x14ac:dyDescent="0.25">
      <c r="G812" s="29"/>
      <c r="K812" s="30"/>
    </row>
    <row r="813" spans="7:11" ht="15.75" customHeight="1" x14ac:dyDescent="0.25">
      <c r="G813" s="29"/>
      <c r="K813" s="30"/>
    </row>
    <row r="814" spans="7:11" ht="15.75" customHeight="1" x14ac:dyDescent="0.25">
      <c r="G814" s="29"/>
      <c r="K814" s="30"/>
    </row>
    <row r="815" spans="7:11" ht="15.75" customHeight="1" x14ac:dyDescent="0.25">
      <c r="G815" s="29"/>
      <c r="K815" s="30"/>
    </row>
    <row r="816" spans="7:11" ht="15.75" customHeight="1" x14ac:dyDescent="0.25">
      <c r="G816" s="29"/>
      <c r="K816" s="30"/>
    </row>
    <row r="817" spans="7:11" ht="15.75" customHeight="1" x14ac:dyDescent="0.25">
      <c r="G817" s="29"/>
      <c r="K817" s="30"/>
    </row>
    <row r="818" spans="7:11" ht="15.75" customHeight="1" x14ac:dyDescent="0.25">
      <c r="G818" s="29"/>
      <c r="K818" s="30"/>
    </row>
    <row r="819" spans="7:11" ht="15.75" customHeight="1" x14ac:dyDescent="0.25">
      <c r="G819" s="29"/>
      <c r="K819" s="30"/>
    </row>
    <row r="820" spans="7:11" ht="15.75" customHeight="1" x14ac:dyDescent="0.25">
      <c r="G820" s="29"/>
      <c r="K820" s="30"/>
    </row>
    <row r="821" spans="7:11" ht="15.75" customHeight="1" x14ac:dyDescent="0.25">
      <c r="G821" s="29"/>
      <c r="K821" s="30"/>
    </row>
    <row r="822" spans="7:11" ht="15.75" customHeight="1" x14ac:dyDescent="0.25">
      <c r="G822" s="29"/>
      <c r="K822" s="30"/>
    </row>
    <row r="823" spans="7:11" ht="15.75" customHeight="1" x14ac:dyDescent="0.25">
      <c r="G823" s="29"/>
      <c r="K823" s="30"/>
    </row>
    <row r="824" spans="7:11" ht="15.75" customHeight="1" x14ac:dyDescent="0.25">
      <c r="G824" s="29"/>
      <c r="K824" s="30"/>
    </row>
    <row r="825" spans="7:11" ht="15.75" customHeight="1" x14ac:dyDescent="0.25">
      <c r="G825" s="29"/>
      <c r="K825" s="30"/>
    </row>
    <row r="826" spans="7:11" ht="15.75" customHeight="1" x14ac:dyDescent="0.25">
      <c r="G826" s="29"/>
      <c r="K826" s="30"/>
    </row>
    <row r="827" spans="7:11" ht="15.75" customHeight="1" x14ac:dyDescent="0.25">
      <c r="G827" s="29"/>
      <c r="K827" s="30"/>
    </row>
    <row r="828" spans="7:11" ht="15.75" customHeight="1" x14ac:dyDescent="0.25">
      <c r="G828" s="29"/>
      <c r="K828" s="30"/>
    </row>
    <row r="829" spans="7:11" ht="15.75" customHeight="1" x14ac:dyDescent="0.25">
      <c r="G829" s="29"/>
      <c r="K829" s="30"/>
    </row>
    <row r="830" spans="7:11" ht="15.75" customHeight="1" x14ac:dyDescent="0.25">
      <c r="G830" s="29"/>
      <c r="K830" s="30"/>
    </row>
    <row r="831" spans="7:11" ht="15.75" customHeight="1" x14ac:dyDescent="0.25">
      <c r="G831" s="29"/>
      <c r="K831" s="30"/>
    </row>
    <row r="832" spans="7:11" ht="15.75" customHeight="1" x14ac:dyDescent="0.25">
      <c r="G832" s="29"/>
      <c r="K832" s="30"/>
    </row>
    <row r="833" spans="7:11" ht="15.75" customHeight="1" x14ac:dyDescent="0.25">
      <c r="G833" s="29"/>
      <c r="K833" s="30"/>
    </row>
    <row r="834" spans="7:11" ht="15.75" customHeight="1" x14ac:dyDescent="0.25">
      <c r="G834" s="29"/>
      <c r="K834" s="30"/>
    </row>
    <row r="835" spans="7:11" ht="15.75" customHeight="1" x14ac:dyDescent="0.25">
      <c r="G835" s="29"/>
      <c r="K835" s="30"/>
    </row>
    <row r="836" spans="7:11" ht="15.75" customHeight="1" x14ac:dyDescent="0.25">
      <c r="G836" s="29"/>
      <c r="K836" s="30"/>
    </row>
    <row r="837" spans="7:11" ht="15.75" customHeight="1" x14ac:dyDescent="0.25">
      <c r="G837" s="29"/>
      <c r="K837" s="30"/>
    </row>
    <row r="838" spans="7:11" ht="15.75" customHeight="1" x14ac:dyDescent="0.25">
      <c r="G838" s="29"/>
      <c r="K838" s="30"/>
    </row>
    <row r="839" spans="7:11" ht="15.75" customHeight="1" x14ac:dyDescent="0.25">
      <c r="G839" s="29"/>
      <c r="K839" s="30"/>
    </row>
    <row r="840" spans="7:11" ht="15.75" customHeight="1" x14ac:dyDescent="0.25">
      <c r="G840" s="29"/>
      <c r="K840" s="30"/>
    </row>
    <row r="841" spans="7:11" ht="15.75" customHeight="1" x14ac:dyDescent="0.25">
      <c r="G841" s="29"/>
      <c r="K841" s="30"/>
    </row>
    <row r="842" spans="7:11" ht="15.75" customHeight="1" x14ac:dyDescent="0.25">
      <c r="G842" s="29"/>
      <c r="K842" s="30"/>
    </row>
    <row r="843" spans="7:11" ht="15.75" customHeight="1" x14ac:dyDescent="0.25">
      <c r="G843" s="29"/>
      <c r="K843" s="30"/>
    </row>
    <row r="844" spans="7:11" ht="15.75" customHeight="1" x14ac:dyDescent="0.25">
      <c r="G844" s="29"/>
      <c r="K844" s="30"/>
    </row>
    <row r="845" spans="7:11" ht="15.75" customHeight="1" x14ac:dyDescent="0.25">
      <c r="G845" s="29"/>
      <c r="K845" s="30"/>
    </row>
    <row r="846" spans="7:11" ht="15.75" customHeight="1" x14ac:dyDescent="0.25">
      <c r="G846" s="29"/>
      <c r="K846" s="30"/>
    </row>
    <row r="847" spans="7:11" ht="15.75" customHeight="1" x14ac:dyDescent="0.25">
      <c r="G847" s="29"/>
      <c r="K847" s="30"/>
    </row>
    <row r="848" spans="7:11" ht="15.75" customHeight="1" x14ac:dyDescent="0.25">
      <c r="G848" s="29"/>
      <c r="K848" s="30"/>
    </row>
    <row r="849" spans="7:11" ht="15.75" customHeight="1" x14ac:dyDescent="0.25">
      <c r="G849" s="29"/>
      <c r="K849" s="30"/>
    </row>
    <row r="850" spans="7:11" ht="15.75" customHeight="1" x14ac:dyDescent="0.25">
      <c r="G850" s="29"/>
      <c r="K850" s="30"/>
    </row>
    <row r="851" spans="7:11" ht="15.75" customHeight="1" x14ac:dyDescent="0.25">
      <c r="G851" s="29"/>
      <c r="K851" s="30"/>
    </row>
    <row r="852" spans="7:11" ht="15.75" customHeight="1" x14ac:dyDescent="0.25">
      <c r="G852" s="29"/>
      <c r="K852" s="30"/>
    </row>
    <row r="853" spans="7:11" ht="15.75" customHeight="1" x14ac:dyDescent="0.25">
      <c r="G853" s="29"/>
      <c r="K853" s="30"/>
    </row>
    <row r="854" spans="7:11" ht="15.75" customHeight="1" x14ac:dyDescent="0.25">
      <c r="G854" s="29"/>
      <c r="K854" s="30"/>
    </row>
    <row r="855" spans="7:11" ht="15.75" customHeight="1" x14ac:dyDescent="0.25">
      <c r="G855" s="29"/>
      <c r="K855" s="30"/>
    </row>
    <row r="856" spans="7:11" ht="15.75" customHeight="1" x14ac:dyDescent="0.25">
      <c r="G856" s="29"/>
      <c r="K856" s="30"/>
    </row>
    <row r="857" spans="7:11" ht="15.75" customHeight="1" x14ac:dyDescent="0.25">
      <c r="G857" s="29"/>
      <c r="K857" s="30"/>
    </row>
    <row r="858" spans="7:11" ht="15.75" customHeight="1" x14ac:dyDescent="0.25">
      <c r="G858" s="29"/>
      <c r="K858" s="30"/>
    </row>
    <row r="859" spans="7:11" ht="15.75" customHeight="1" x14ac:dyDescent="0.25">
      <c r="G859" s="29"/>
      <c r="K859" s="30"/>
    </row>
    <row r="860" spans="7:11" ht="15.75" customHeight="1" x14ac:dyDescent="0.25">
      <c r="G860" s="29"/>
      <c r="K860" s="30"/>
    </row>
    <row r="861" spans="7:11" ht="15.75" customHeight="1" x14ac:dyDescent="0.25">
      <c r="G861" s="29"/>
      <c r="K861" s="30"/>
    </row>
    <row r="862" spans="7:11" ht="15.75" customHeight="1" x14ac:dyDescent="0.25">
      <c r="G862" s="29"/>
      <c r="K862" s="30"/>
    </row>
    <row r="863" spans="7:11" ht="15.75" customHeight="1" x14ac:dyDescent="0.25">
      <c r="G863" s="29"/>
      <c r="K863" s="30"/>
    </row>
    <row r="864" spans="7:11" ht="15.75" customHeight="1" x14ac:dyDescent="0.25">
      <c r="G864" s="29"/>
      <c r="K864" s="30"/>
    </row>
    <row r="865" spans="7:11" ht="15.75" customHeight="1" x14ac:dyDescent="0.25">
      <c r="G865" s="29"/>
      <c r="K865" s="30"/>
    </row>
    <row r="866" spans="7:11" ht="15.75" customHeight="1" x14ac:dyDescent="0.25">
      <c r="G866" s="29"/>
      <c r="K866" s="30"/>
    </row>
    <row r="867" spans="7:11" ht="15.75" customHeight="1" x14ac:dyDescent="0.25">
      <c r="G867" s="29"/>
      <c r="K867" s="30"/>
    </row>
    <row r="868" spans="7:11" ht="15.75" customHeight="1" x14ac:dyDescent="0.25">
      <c r="G868" s="29"/>
      <c r="K868" s="30"/>
    </row>
    <row r="869" spans="7:11" ht="15.75" customHeight="1" x14ac:dyDescent="0.25">
      <c r="G869" s="29"/>
      <c r="K869" s="30"/>
    </row>
    <row r="870" spans="7:11" ht="15.75" customHeight="1" x14ac:dyDescent="0.25">
      <c r="G870" s="29"/>
      <c r="K870" s="30"/>
    </row>
    <row r="871" spans="7:11" ht="15.75" customHeight="1" x14ac:dyDescent="0.25">
      <c r="G871" s="29"/>
      <c r="K871" s="30"/>
    </row>
    <row r="872" spans="7:11" ht="15.75" customHeight="1" x14ac:dyDescent="0.25">
      <c r="G872" s="29"/>
      <c r="K872" s="30"/>
    </row>
    <row r="873" spans="7:11" ht="15.75" customHeight="1" x14ac:dyDescent="0.25">
      <c r="G873" s="29"/>
      <c r="K873" s="30"/>
    </row>
    <row r="874" spans="7:11" ht="15.75" customHeight="1" x14ac:dyDescent="0.25">
      <c r="G874" s="29"/>
      <c r="K874" s="30"/>
    </row>
    <row r="875" spans="7:11" ht="15.75" customHeight="1" x14ac:dyDescent="0.25">
      <c r="G875" s="29"/>
      <c r="K875" s="30"/>
    </row>
    <row r="876" spans="7:11" ht="15.75" customHeight="1" x14ac:dyDescent="0.25">
      <c r="G876" s="29"/>
      <c r="K876" s="30"/>
    </row>
    <row r="877" spans="7:11" ht="15.75" customHeight="1" x14ac:dyDescent="0.25">
      <c r="G877" s="29"/>
      <c r="K877" s="30"/>
    </row>
    <row r="878" spans="7:11" ht="15.75" customHeight="1" x14ac:dyDescent="0.25">
      <c r="G878" s="29"/>
      <c r="K878" s="30"/>
    </row>
    <row r="879" spans="7:11" ht="15.75" customHeight="1" x14ac:dyDescent="0.25">
      <c r="G879" s="29"/>
      <c r="K879" s="30"/>
    </row>
    <row r="880" spans="7:11" ht="15.75" customHeight="1" x14ac:dyDescent="0.25">
      <c r="G880" s="29"/>
      <c r="K880" s="30"/>
    </row>
    <row r="881" spans="7:11" ht="15.75" customHeight="1" x14ac:dyDescent="0.25">
      <c r="G881" s="29"/>
      <c r="K881" s="30"/>
    </row>
    <row r="882" spans="7:11" ht="15.75" customHeight="1" x14ac:dyDescent="0.25">
      <c r="G882" s="29"/>
      <c r="K882" s="30"/>
    </row>
    <row r="883" spans="7:11" ht="15.75" customHeight="1" x14ac:dyDescent="0.25">
      <c r="G883" s="29"/>
      <c r="K883" s="30"/>
    </row>
    <row r="884" spans="7:11" ht="15.75" customHeight="1" x14ac:dyDescent="0.25">
      <c r="G884" s="29"/>
      <c r="K884" s="30"/>
    </row>
    <row r="885" spans="7:11" ht="15.75" customHeight="1" x14ac:dyDescent="0.25">
      <c r="G885" s="29"/>
      <c r="K885" s="30"/>
    </row>
    <row r="886" spans="7:11" ht="15.75" customHeight="1" x14ac:dyDescent="0.25">
      <c r="G886" s="29"/>
      <c r="K886" s="30"/>
    </row>
    <row r="887" spans="7:11" ht="15.75" customHeight="1" x14ac:dyDescent="0.25">
      <c r="G887" s="29"/>
      <c r="K887" s="30"/>
    </row>
    <row r="888" spans="7:11" ht="15.75" customHeight="1" x14ac:dyDescent="0.25">
      <c r="G888" s="29"/>
      <c r="K888" s="30"/>
    </row>
    <row r="889" spans="7:11" ht="15.75" customHeight="1" x14ac:dyDescent="0.25">
      <c r="G889" s="29"/>
      <c r="K889" s="30"/>
    </row>
    <row r="890" spans="7:11" ht="15.75" customHeight="1" x14ac:dyDescent="0.25">
      <c r="G890" s="29"/>
      <c r="K890" s="30"/>
    </row>
    <row r="891" spans="7:11" ht="15.75" customHeight="1" x14ac:dyDescent="0.25">
      <c r="G891" s="29"/>
      <c r="K891" s="30"/>
    </row>
    <row r="892" spans="7:11" ht="15.75" customHeight="1" x14ac:dyDescent="0.25">
      <c r="G892" s="29"/>
      <c r="K892" s="30"/>
    </row>
    <row r="893" spans="7:11" ht="15.75" customHeight="1" x14ac:dyDescent="0.25">
      <c r="G893" s="29"/>
      <c r="K893" s="30"/>
    </row>
    <row r="894" spans="7:11" ht="15.75" customHeight="1" x14ac:dyDescent="0.25">
      <c r="G894" s="29"/>
      <c r="K894" s="30"/>
    </row>
    <row r="895" spans="7:11" ht="15.75" customHeight="1" x14ac:dyDescent="0.25">
      <c r="G895" s="29"/>
      <c r="K895" s="30"/>
    </row>
    <row r="896" spans="7:11" ht="15.75" customHeight="1" x14ac:dyDescent="0.25">
      <c r="G896" s="29"/>
      <c r="K896" s="30"/>
    </row>
    <row r="897" spans="7:11" ht="15.75" customHeight="1" x14ac:dyDescent="0.25">
      <c r="G897" s="29"/>
      <c r="K897" s="30"/>
    </row>
    <row r="898" spans="7:11" ht="15.75" customHeight="1" x14ac:dyDescent="0.25">
      <c r="G898" s="29"/>
      <c r="K898" s="30"/>
    </row>
    <row r="899" spans="7:11" ht="15.75" customHeight="1" x14ac:dyDescent="0.25">
      <c r="G899" s="29"/>
      <c r="K899" s="30"/>
    </row>
    <row r="900" spans="7:11" ht="15.75" customHeight="1" x14ac:dyDescent="0.25">
      <c r="G900" s="29"/>
      <c r="K900" s="30"/>
    </row>
    <row r="901" spans="7:11" ht="15.75" customHeight="1" x14ac:dyDescent="0.25">
      <c r="G901" s="29"/>
      <c r="K901" s="30"/>
    </row>
    <row r="902" spans="7:11" ht="15.75" customHeight="1" x14ac:dyDescent="0.25">
      <c r="G902" s="29"/>
      <c r="K902" s="30"/>
    </row>
    <row r="903" spans="7:11" ht="15.75" customHeight="1" x14ac:dyDescent="0.25">
      <c r="G903" s="29"/>
      <c r="K903" s="30"/>
    </row>
    <row r="904" spans="7:11" ht="15.75" customHeight="1" x14ac:dyDescent="0.25">
      <c r="G904" s="29"/>
      <c r="K904" s="30"/>
    </row>
    <row r="905" spans="7:11" ht="15.75" customHeight="1" x14ac:dyDescent="0.25">
      <c r="G905" s="29"/>
      <c r="K905" s="30"/>
    </row>
    <row r="906" spans="7:11" ht="15.75" customHeight="1" x14ac:dyDescent="0.25">
      <c r="G906" s="29"/>
      <c r="K906" s="30"/>
    </row>
    <row r="907" spans="7:11" ht="15.75" customHeight="1" x14ac:dyDescent="0.25">
      <c r="G907" s="29"/>
      <c r="K907" s="30"/>
    </row>
    <row r="908" spans="7:11" ht="15.75" customHeight="1" x14ac:dyDescent="0.25">
      <c r="G908" s="29"/>
      <c r="K908" s="30"/>
    </row>
    <row r="909" spans="7:11" ht="15.75" customHeight="1" x14ac:dyDescent="0.25">
      <c r="G909" s="29"/>
      <c r="K909" s="30"/>
    </row>
    <row r="910" spans="7:11" ht="15.75" customHeight="1" x14ac:dyDescent="0.25">
      <c r="G910" s="29"/>
      <c r="K910" s="30"/>
    </row>
    <row r="911" spans="7:11" ht="15.75" customHeight="1" x14ac:dyDescent="0.25">
      <c r="G911" s="29"/>
      <c r="K911" s="30"/>
    </row>
    <row r="912" spans="7:11" ht="15.75" customHeight="1" x14ac:dyDescent="0.25">
      <c r="G912" s="29"/>
      <c r="K912" s="30"/>
    </row>
    <row r="913" spans="7:11" ht="15.75" customHeight="1" x14ac:dyDescent="0.25">
      <c r="G913" s="29"/>
      <c r="K913" s="30"/>
    </row>
    <row r="914" spans="7:11" ht="15.75" customHeight="1" x14ac:dyDescent="0.25">
      <c r="G914" s="29"/>
      <c r="K914" s="30"/>
    </row>
    <row r="915" spans="7:11" ht="15.75" customHeight="1" x14ac:dyDescent="0.25">
      <c r="G915" s="29"/>
      <c r="K915" s="30"/>
    </row>
    <row r="916" spans="7:11" ht="15.75" customHeight="1" x14ac:dyDescent="0.25">
      <c r="G916" s="29"/>
      <c r="K916" s="30"/>
    </row>
    <row r="917" spans="7:11" ht="15.75" customHeight="1" x14ac:dyDescent="0.25">
      <c r="G917" s="29"/>
      <c r="K917" s="30"/>
    </row>
    <row r="918" spans="7:11" ht="15.75" customHeight="1" x14ac:dyDescent="0.25">
      <c r="G918" s="29"/>
      <c r="K918" s="30"/>
    </row>
    <row r="919" spans="7:11" ht="15.75" customHeight="1" x14ac:dyDescent="0.25">
      <c r="G919" s="29"/>
      <c r="K919" s="30"/>
    </row>
    <row r="920" spans="7:11" ht="15.75" customHeight="1" x14ac:dyDescent="0.25">
      <c r="G920" s="29"/>
      <c r="K920" s="30"/>
    </row>
    <row r="921" spans="7:11" ht="15.75" customHeight="1" x14ac:dyDescent="0.25">
      <c r="G921" s="29"/>
      <c r="K921" s="30"/>
    </row>
    <row r="922" spans="7:11" ht="15.75" customHeight="1" x14ac:dyDescent="0.25">
      <c r="G922" s="29"/>
      <c r="K922" s="30"/>
    </row>
    <row r="923" spans="7:11" ht="15.75" customHeight="1" x14ac:dyDescent="0.25">
      <c r="G923" s="29"/>
      <c r="K923" s="30"/>
    </row>
    <row r="924" spans="7:11" ht="15.75" customHeight="1" x14ac:dyDescent="0.25">
      <c r="G924" s="29"/>
      <c r="K924" s="30"/>
    </row>
    <row r="925" spans="7:11" ht="15.75" customHeight="1" x14ac:dyDescent="0.25">
      <c r="G925" s="29"/>
      <c r="K925" s="30"/>
    </row>
    <row r="926" spans="7:11" ht="15.75" customHeight="1" x14ac:dyDescent="0.25">
      <c r="G926" s="29"/>
      <c r="K926" s="30"/>
    </row>
    <row r="927" spans="7:11" ht="15.75" customHeight="1" x14ac:dyDescent="0.25">
      <c r="G927" s="29"/>
      <c r="K927" s="30"/>
    </row>
    <row r="928" spans="7:11" ht="15.75" customHeight="1" x14ac:dyDescent="0.25">
      <c r="G928" s="29"/>
      <c r="K928" s="30"/>
    </row>
    <row r="929" spans="7:11" ht="15.75" customHeight="1" x14ac:dyDescent="0.25">
      <c r="G929" s="29"/>
      <c r="K929" s="30"/>
    </row>
    <row r="930" spans="7:11" ht="15.75" customHeight="1" x14ac:dyDescent="0.25">
      <c r="G930" s="29"/>
      <c r="K930" s="30"/>
    </row>
    <row r="931" spans="7:11" ht="15.75" customHeight="1" x14ac:dyDescent="0.25">
      <c r="G931" s="29"/>
      <c r="K931" s="30"/>
    </row>
    <row r="932" spans="7:11" ht="15.75" customHeight="1" x14ac:dyDescent="0.25">
      <c r="G932" s="29"/>
      <c r="K932" s="30"/>
    </row>
    <row r="933" spans="7:11" ht="15.75" customHeight="1" x14ac:dyDescent="0.25">
      <c r="G933" s="29"/>
      <c r="K933" s="30"/>
    </row>
    <row r="934" spans="7:11" ht="15.75" customHeight="1" x14ac:dyDescent="0.25">
      <c r="G934" s="29"/>
      <c r="K934" s="30"/>
    </row>
    <row r="935" spans="7:11" ht="15.75" customHeight="1" x14ac:dyDescent="0.25">
      <c r="G935" s="29"/>
      <c r="K935" s="30"/>
    </row>
    <row r="936" spans="7:11" ht="15.75" customHeight="1" x14ac:dyDescent="0.25">
      <c r="G936" s="29"/>
      <c r="K936" s="30"/>
    </row>
    <row r="937" spans="7:11" ht="15.75" customHeight="1" x14ac:dyDescent="0.25">
      <c r="G937" s="29"/>
      <c r="K937" s="30"/>
    </row>
    <row r="938" spans="7:11" ht="15.75" customHeight="1" x14ac:dyDescent="0.25">
      <c r="G938" s="29"/>
      <c r="K938" s="30"/>
    </row>
    <row r="939" spans="7:11" ht="15.75" customHeight="1" x14ac:dyDescent="0.25">
      <c r="G939" s="29"/>
      <c r="K939" s="30"/>
    </row>
    <row r="940" spans="7:11" ht="15.75" customHeight="1" x14ac:dyDescent="0.25">
      <c r="G940" s="29"/>
      <c r="K940" s="30"/>
    </row>
    <row r="941" spans="7:11" ht="15.75" customHeight="1" x14ac:dyDescent="0.25">
      <c r="G941" s="29"/>
      <c r="K941" s="30"/>
    </row>
    <row r="942" spans="7:11" ht="15.75" customHeight="1" x14ac:dyDescent="0.25">
      <c r="G942" s="29"/>
      <c r="K942" s="30"/>
    </row>
    <row r="943" spans="7:11" ht="15.75" customHeight="1" x14ac:dyDescent="0.25">
      <c r="G943" s="29"/>
      <c r="K943" s="30"/>
    </row>
    <row r="944" spans="7:11" ht="15.75" customHeight="1" x14ac:dyDescent="0.25">
      <c r="G944" s="29"/>
      <c r="K944" s="30"/>
    </row>
    <row r="945" spans="7:11" ht="15.75" customHeight="1" x14ac:dyDescent="0.25">
      <c r="G945" s="29"/>
      <c r="K945" s="30"/>
    </row>
    <row r="946" spans="7:11" ht="15.75" customHeight="1" x14ac:dyDescent="0.25">
      <c r="G946" s="29"/>
      <c r="K946" s="30"/>
    </row>
    <row r="947" spans="7:11" ht="15.75" customHeight="1" x14ac:dyDescent="0.25">
      <c r="G947" s="29"/>
      <c r="K947" s="30"/>
    </row>
    <row r="948" spans="7:11" ht="15.75" customHeight="1" x14ac:dyDescent="0.25">
      <c r="G948" s="29"/>
      <c r="K948" s="30"/>
    </row>
    <row r="949" spans="7:11" ht="15.75" customHeight="1" x14ac:dyDescent="0.25">
      <c r="G949" s="29"/>
      <c r="K949" s="30"/>
    </row>
    <row r="950" spans="7:11" ht="15.75" customHeight="1" x14ac:dyDescent="0.25">
      <c r="G950" s="29"/>
      <c r="K950" s="30"/>
    </row>
    <row r="951" spans="7:11" ht="15.75" customHeight="1" x14ac:dyDescent="0.25">
      <c r="G951" s="29"/>
      <c r="K951" s="30"/>
    </row>
    <row r="952" spans="7:11" ht="15.75" customHeight="1" x14ac:dyDescent="0.25">
      <c r="G952" s="29"/>
      <c r="K952" s="30"/>
    </row>
    <row r="953" spans="7:11" ht="15.75" customHeight="1" x14ac:dyDescent="0.25">
      <c r="G953" s="29"/>
      <c r="K953" s="30"/>
    </row>
    <row r="954" spans="7:11" ht="15.75" customHeight="1" x14ac:dyDescent="0.25">
      <c r="G954" s="29"/>
      <c r="K954" s="30"/>
    </row>
    <row r="955" spans="7:11" ht="15.75" customHeight="1" x14ac:dyDescent="0.25">
      <c r="G955" s="29"/>
      <c r="K955" s="30"/>
    </row>
    <row r="956" spans="7:11" ht="15.75" customHeight="1" x14ac:dyDescent="0.25">
      <c r="G956" s="29"/>
      <c r="K956" s="30"/>
    </row>
    <row r="957" spans="7:11" ht="15.75" customHeight="1" x14ac:dyDescent="0.25">
      <c r="G957" s="29"/>
      <c r="K957" s="30"/>
    </row>
    <row r="958" spans="7:11" ht="15.75" customHeight="1" x14ac:dyDescent="0.25">
      <c r="G958" s="29"/>
      <c r="K958" s="30"/>
    </row>
    <row r="959" spans="7:11" ht="15.75" customHeight="1" x14ac:dyDescent="0.25">
      <c r="G959" s="29"/>
      <c r="K959" s="30"/>
    </row>
    <row r="960" spans="7:11" ht="15.75" customHeight="1" x14ac:dyDescent="0.25">
      <c r="G960" s="29"/>
      <c r="K960" s="30"/>
    </row>
    <row r="961" spans="7:11" ht="15.75" customHeight="1" x14ac:dyDescent="0.25">
      <c r="G961" s="29"/>
      <c r="K961" s="30"/>
    </row>
    <row r="962" spans="7:11" ht="15.75" customHeight="1" x14ac:dyDescent="0.25">
      <c r="G962" s="29"/>
      <c r="K962" s="30"/>
    </row>
    <row r="963" spans="7:11" ht="15.75" customHeight="1" x14ac:dyDescent="0.25">
      <c r="G963" s="29"/>
      <c r="K963" s="30"/>
    </row>
    <row r="964" spans="7:11" ht="15.75" customHeight="1" x14ac:dyDescent="0.25">
      <c r="G964" s="29"/>
      <c r="K964" s="30"/>
    </row>
    <row r="965" spans="7:11" ht="15.75" customHeight="1" x14ac:dyDescent="0.25">
      <c r="G965" s="29"/>
      <c r="K965" s="30"/>
    </row>
    <row r="966" spans="7:11" ht="15.75" customHeight="1" x14ac:dyDescent="0.25">
      <c r="G966" s="29"/>
      <c r="K966" s="30"/>
    </row>
    <row r="967" spans="7:11" ht="15.75" customHeight="1" x14ac:dyDescent="0.25">
      <c r="G967" s="29"/>
      <c r="K967" s="30"/>
    </row>
    <row r="968" spans="7:11" ht="15.75" customHeight="1" x14ac:dyDescent="0.25">
      <c r="G968" s="29"/>
      <c r="K968" s="30"/>
    </row>
    <row r="969" spans="7:11" ht="15.75" customHeight="1" x14ac:dyDescent="0.25">
      <c r="G969" s="29"/>
      <c r="K969" s="30"/>
    </row>
    <row r="970" spans="7:11" ht="15.75" customHeight="1" x14ac:dyDescent="0.25">
      <c r="G970" s="29"/>
      <c r="K970" s="30"/>
    </row>
    <row r="971" spans="7:11" ht="15.75" customHeight="1" x14ac:dyDescent="0.25">
      <c r="G971" s="29"/>
      <c r="K971" s="30"/>
    </row>
    <row r="972" spans="7:11" ht="15.75" customHeight="1" x14ac:dyDescent="0.25">
      <c r="G972" s="29"/>
      <c r="K972" s="30"/>
    </row>
    <row r="973" spans="7:11" ht="15.75" customHeight="1" x14ac:dyDescent="0.25">
      <c r="G973" s="29"/>
      <c r="K973" s="30"/>
    </row>
    <row r="974" spans="7:11" ht="15.75" customHeight="1" x14ac:dyDescent="0.25">
      <c r="G974" s="29"/>
      <c r="K974" s="30"/>
    </row>
    <row r="975" spans="7:11" ht="15.75" customHeight="1" x14ac:dyDescent="0.25">
      <c r="G975" s="29"/>
      <c r="K975" s="30"/>
    </row>
    <row r="976" spans="7:11" ht="15.75" customHeight="1" x14ac:dyDescent="0.25">
      <c r="G976" s="29"/>
      <c r="K976" s="30"/>
    </row>
    <row r="977" spans="7:11" ht="15.75" customHeight="1" x14ac:dyDescent="0.25">
      <c r="G977" s="29"/>
      <c r="K977" s="30"/>
    </row>
    <row r="978" spans="7:11" ht="15.75" customHeight="1" x14ac:dyDescent="0.25">
      <c r="G978" s="29"/>
      <c r="K978" s="30"/>
    </row>
    <row r="979" spans="7:11" ht="15.75" customHeight="1" x14ac:dyDescent="0.25">
      <c r="G979" s="29"/>
      <c r="K979" s="30"/>
    </row>
    <row r="980" spans="7:11" ht="15.75" customHeight="1" x14ac:dyDescent="0.25">
      <c r="G980" s="29"/>
      <c r="K980" s="30"/>
    </row>
    <row r="981" spans="7:11" ht="15.75" customHeight="1" x14ac:dyDescent="0.25">
      <c r="G981" s="29"/>
      <c r="K981" s="30"/>
    </row>
    <row r="982" spans="7:11" ht="15.75" customHeight="1" x14ac:dyDescent="0.25">
      <c r="G982" s="29"/>
      <c r="K982" s="30"/>
    </row>
    <row r="983" spans="7:11" ht="15.75" customHeight="1" x14ac:dyDescent="0.25">
      <c r="G983" s="29"/>
      <c r="K983" s="30"/>
    </row>
    <row r="984" spans="7:11" ht="15.75" customHeight="1" x14ac:dyDescent="0.25">
      <c r="G984" s="29"/>
      <c r="K984" s="30"/>
    </row>
    <row r="985" spans="7:11" ht="15.75" customHeight="1" x14ac:dyDescent="0.25">
      <c r="G985" s="29"/>
      <c r="K985" s="30"/>
    </row>
    <row r="986" spans="7:11" ht="15.75" customHeight="1" x14ac:dyDescent="0.25">
      <c r="G986" s="29"/>
      <c r="K986" s="30"/>
    </row>
    <row r="987" spans="7:11" ht="15.75" customHeight="1" x14ac:dyDescent="0.25">
      <c r="G987" s="29"/>
      <c r="K987" s="30"/>
    </row>
    <row r="988" spans="7:11" ht="15.75" customHeight="1" x14ac:dyDescent="0.25">
      <c r="G988" s="29"/>
      <c r="K988" s="30"/>
    </row>
    <row r="989" spans="7:11" ht="15.75" customHeight="1" x14ac:dyDescent="0.25">
      <c r="G989" s="29"/>
      <c r="K989" s="30"/>
    </row>
    <row r="990" spans="7:11" ht="15.75" customHeight="1" x14ac:dyDescent="0.25">
      <c r="G990" s="29"/>
      <c r="K990" s="30"/>
    </row>
    <row r="991" spans="7:11" ht="15.75" customHeight="1" x14ac:dyDescent="0.25">
      <c r="G991" s="29"/>
      <c r="K991" s="30"/>
    </row>
    <row r="992" spans="7:11" ht="15.75" customHeight="1" x14ac:dyDescent="0.25">
      <c r="G992" s="29"/>
      <c r="K992" s="30"/>
    </row>
    <row r="993" spans="7:11" ht="15.75" customHeight="1" x14ac:dyDescent="0.25">
      <c r="G993" s="29"/>
      <c r="K993" s="30"/>
    </row>
    <row r="994" spans="7:11" ht="15.75" customHeight="1" x14ac:dyDescent="0.25">
      <c r="G994" s="29"/>
      <c r="K994" s="30"/>
    </row>
    <row r="995" spans="7:11" ht="15.75" customHeight="1" x14ac:dyDescent="0.25">
      <c r="G995" s="29"/>
      <c r="K995" s="30"/>
    </row>
    <row r="996" spans="7:11" ht="15.75" customHeight="1" x14ac:dyDescent="0.25">
      <c r="G996" s="29"/>
      <c r="K996" s="30"/>
    </row>
    <row r="997" spans="7:11" ht="15.75" customHeight="1" x14ac:dyDescent="0.25">
      <c r="G997" s="29"/>
      <c r="K997" s="30"/>
    </row>
    <row r="998" spans="7:11" ht="15.75" customHeight="1" x14ac:dyDescent="0.25">
      <c r="G998" s="29"/>
      <c r="K998" s="30"/>
    </row>
    <row r="999" spans="7:11" ht="15.75" customHeight="1" x14ac:dyDescent="0.25">
      <c r="G999" s="29"/>
      <c r="K999" s="30"/>
    </row>
    <row r="1000" spans="7:11" ht="15.75" customHeight="1" x14ac:dyDescent="0.25">
      <c r="G1000" s="29"/>
      <c r="K1000" s="30"/>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7872907-0C70-416A-B006-1EB6F66637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Template</vt:lpstr>
      <vt:lpstr>DashboardPrint</vt:lpstr>
      <vt:lpstr>Data Base Response</vt:lpstr>
      <vt:lpstr>Form Responses</vt:lpstr>
      <vt:lpstr>Data Base</vt:lpstr>
      <vt:lpstr>Dictionary</vt:lpstr>
      <vt:lpstr>Sheet3</vt:lpstr>
      <vt:lpstr>Dashboard!PAPI_Kostick</vt:lpstr>
      <vt:lpstr>Template!PAPI_Kostick</vt:lpstr>
      <vt:lpstr>PAPI_Kostick</vt:lpstr>
      <vt:lpstr>Dashboard!Print_Area</vt:lpstr>
      <vt:lpstr>DashboardPrint!Print_Area</vt:lpstr>
      <vt:lpstr>Template!Print_Area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Wahyu Dewo</cp:lastModifiedBy>
  <cp:lastPrinted>2022-02-28T05:23:19Z</cp:lastPrinted>
  <dcterms:created xsi:type="dcterms:W3CDTF">2022-02-17T17:00:17Z</dcterms:created>
  <dcterms:modified xsi:type="dcterms:W3CDTF">2022-04-03T17:35:27Z</dcterms:modified>
</cp:coreProperties>
</file>